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530"/>
  <workbookPr defaultThemeVersion="124226"/>
  <mc:AlternateContent xmlns:mc="http://schemas.openxmlformats.org/markup-compatibility/2006">
    <mc:Choice Requires="x15">
      <x15ac:absPath xmlns:x15ac="http://schemas.microsoft.com/office/spreadsheetml/2010/11/ac" url="C:\Dropbox\apple\_dev\"/>
    </mc:Choice>
  </mc:AlternateContent>
  <xr:revisionPtr revIDLastSave="0" documentId="13_ncr:1_{AD47D8DC-70F2-43A3-BAD6-D8056CAED8F6}" xr6:coauthVersionLast="46" xr6:coauthVersionMax="46" xr10:uidLastSave="{00000000-0000-0000-0000-000000000000}"/>
  <bookViews>
    <workbookView xWindow="-108" yWindow="-108" windowWidth="23256" windowHeight="12576" xr2:uid="{00000000-000D-0000-FFFF-FFFF00000000}"/>
  </bookViews>
  <sheets>
    <sheet name="Instructions" sheetId="6" r:id="rId1"/>
    <sheet name="empty" sheetId="10" r:id="rId2"/>
    <sheet name="instructions_code" sheetId="11" r:id="rId3"/>
    <sheet name="AL25-Shooter" sheetId="5" r:id="rId4"/>
    <sheet name="PDL Sound" sheetId="8" r:id="rId5"/>
    <sheet name="Opcodes" sheetId="2" r:id="rId6"/>
    <sheet name="Sheet4" sheetId="9" r:id="rId7"/>
  </sheets>
  <definedNames>
    <definedName name="BRANCH">Opcodes!$L$3:$L$10</definedName>
  </definedNames>
  <calcPr calcId="191029" iterateCount="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Y1051" i="10" l="1" a="1"/>
  <c r="Y1051" i="10" s="1"/>
  <c r="Y1050" i="10" a="1"/>
  <c r="Y1050" i="10" s="1"/>
  <c r="Y1049" i="10" a="1"/>
  <c r="Y1049" i="10" s="1"/>
  <c r="AE1049" i="10" s="1"/>
  <c r="Y1048" i="10" a="1"/>
  <c r="Y1048" i="10" s="1"/>
  <c r="Y1047" i="10" a="1"/>
  <c r="Y1047" i="10" s="1"/>
  <c r="AE1047" i="10" s="1"/>
  <c r="Y1046" i="10" a="1"/>
  <c r="Y1046" i="10" s="1"/>
  <c r="AE1046" i="10" s="1"/>
  <c r="Y1045" i="10" a="1"/>
  <c r="Y1045" i="10" s="1"/>
  <c r="Y1044" i="10" a="1"/>
  <c r="Y1044" i="10" s="1"/>
  <c r="AE1044" i="10" s="1"/>
  <c r="Y1043" i="10" a="1"/>
  <c r="Y1043" i="10" s="1"/>
  <c r="AE1043" i="10" s="1"/>
  <c r="Y1042" i="10" a="1"/>
  <c r="Y1042" i="10" s="1"/>
  <c r="Y1041" i="10" a="1"/>
  <c r="Y1041" i="10" s="1"/>
  <c r="AE1041" i="10" s="1"/>
  <c r="Y1040" i="10" a="1"/>
  <c r="Y1040" i="10" s="1"/>
  <c r="AE1040" i="10" s="1"/>
  <c r="Y1039" i="10" a="1"/>
  <c r="Y1039" i="10" s="1"/>
  <c r="Y1038" i="10" a="1"/>
  <c r="Y1038" i="10" s="1"/>
  <c r="AE1038" i="10" s="1"/>
  <c r="Y1037" i="10" a="1"/>
  <c r="Y1037" i="10" s="1"/>
  <c r="Y1036" i="10" a="1"/>
  <c r="Y1036" i="10" s="1"/>
  <c r="Y1035" i="10" a="1"/>
  <c r="Y1035" i="10" s="1"/>
  <c r="AE1035" i="10" s="1"/>
  <c r="Y1034" i="10" a="1"/>
  <c r="Y1034" i="10" s="1"/>
  <c r="Y1033" i="10" a="1"/>
  <c r="Y1033" i="10" s="1"/>
  <c r="Y1032" i="10" a="1"/>
  <c r="Y1032" i="10" s="1"/>
  <c r="Y1031" i="10" a="1"/>
  <c r="Y1031" i="10" s="1"/>
  <c r="Y1030" i="10" a="1"/>
  <c r="Y1030" i="10" s="1"/>
  <c r="Y1029" i="10" a="1"/>
  <c r="Y1029" i="10" s="1"/>
  <c r="AE1029" i="10" s="1"/>
  <c r="Y1028" i="10" a="1"/>
  <c r="Y1028" i="10" s="1"/>
  <c r="Y1027" i="10" a="1"/>
  <c r="Y1027" i="10" s="1"/>
  <c r="Y1026" i="10" a="1"/>
  <c r="Y1026" i="10" s="1"/>
  <c r="Y1025" i="10" a="1"/>
  <c r="Y1025" i="10" s="1"/>
  <c r="AE1025" i="10" s="1"/>
  <c r="Y1024" i="10" a="1"/>
  <c r="Y1024" i="10" s="1"/>
  <c r="Y1023" i="10" a="1"/>
  <c r="Y1023" i="10" s="1"/>
  <c r="Y1022" i="10" a="1"/>
  <c r="Y1022" i="10" s="1"/>
  <c r="AE1022" i="10" s="1"/>
  <c r="Y1021" i="10" a="1"/>
  <c r="Y1021" i="10" s="1"/>
  <c r="Y1020" i="10" a="1"/>
  <c r="Y1020" i="10" s="1"/>
  <c r="AE1020" i="10" s="1"/>
  <c r="Y1019" i="10" a="1"/>
  <c r="Y1019" i="10" s="1"/>
  <c r="AE1019" i="10" s="1"/>
  <c r="Y1018" i="10" a="1"/>
  <c r="Y1018" i="10" s="1"/>
  <c r="Y1017" i="10" a="1"/>
  <c r="Y1017" i="10" s="1"/>
  <c r="Y1016" i="10" a="1"/>
  <c r="Y1016" i="10" s="1"/>
  <c r="AE1016" i="10" s="1"/>
  <c r="Y1015" i="10" a="1"/>
  <c r="Y1015" i="10" s="1"/>
  <c r="Y1014" i="10" a="1"/>
  <c r="Y1014" i="10" s="1"/>
  <c r="Y1013" i="10" a="1"/>
  <c r="Y1013" i="10" s="1"/>
  <c r="AE1013" i="10" s="1"/>
  <c r="Y1012" i="10" a="1"/>
  <c r="Y1012" i="10" s="1"/>
  <c r="Y1011" i="10" a="1"/>
  <c r="Y1011" i="10" s="1"/>
  <c r="AE1011" i="10" s="1"/>
  <c r="Y1010" i="10" a="1"/>
  <c r="Y1010" i="10" s="1"/>
  <c r="Y1009" i="10" a="1"/>
  <c r="Y1009" i="10" s="1"/>
  <c r="Y1008" i="10" a="1"/>
  <c r="Y1008" i="10" s="1"/>
  <c r="Y1007" i="10" a="1"/>
  <c r="Y1007" i="10" s="1"/>
  <c r="AE1007" i="10" s="1"/>
  <c r="Y1006" i="10" a="1"/>
  <c r="Y1006" i="10" s="1"/>
  <c r="Y1005" i="10" a="1"/>
  <c r="Y1005" i="10" s="1"/>
  <c r="AE1005" i="10" s="1"/>
  <c r="Y1004" i="10" a="1"/>
  <c r="Y1004" i="10" s="1"/>
  <c r="AE1004" i="10" s="1"/>
  <c r="Y1003" i="10" a="1"/>
  <c r="Y1003" i="10" s="1"/>
  <c r="Y1002" i="10" a="1"/>
  <c r="Y1002" i="10" s="1"/>
  <c r="AE1002" i="10" s="1"/>
  <c r="Y1001" i="10" a="1"/>
  <c r="Y1001" i="10" s="1"/>
  <c r="AE1001" i="10" s="1"/>
  <c r="Y1000" i="10" a="1"/>
  <c r="Y1000" i="10" s="1"/>
  <c r="Y999" i="10" a="1"/>
  <c r="Y999" i="10" s="1"/>
  <c r="AE999" i="10" s="1"/>
  <c r="Y998" i="10" a="1"/>
  <c r="Y998" i="10" s="1"/>
  <c r="Y997" i="10" a="1"/>
  <c r="Y997" i="10" s="1"/>
  <c r="Y996" i="10" a="1"/>
  <c r="Y996" i="10" s="1"/>
  <c r="Y995" i="10" a="1"/>
  <c r="Y995" i="10" s="1"/>
  <c r="Y994" i="10" a="1"/>
  <c r="Y994" i="10" s="1"/>
  <c r="AE994" i="10" s="1"/>
  <c r="Y993" i="10" a="1"/>
  <c r="Y993" i="10" s="1"/>
  <c r="AE993" i="10" s="1"/>
  <c r="Y992" i="10" a="1"/>
  <c r="Y992" i="10" s="1"/>
  <c r="Y991" i="10" a="1"/>
  <c r="Y991" i="10" s="1"/>
  <c r="Y990" i="10" a="1"/>
  <c r="Y990" i="10" s="1"/>
  <c r="AE990" i="10" s="1"/>
  <c r="Y989" i="10" a="1"/>
  <c r="Y989" i="10" s="1"/>
  <c r="AE989" i="10" s="1"/>
  <c r="Y988" i="10" a="1"/>
  <c r="Y988" i="10" s="1"/>
  <c r="Y987" i="10" a="1"/>
  <c r="Y987" i="10" s="1"/>
  <c r="Y986" i="10" a="1"/>
  <c r="Y986" i="10" s="1"/>
  <c r="Y985" i="10" a="1"/>
  <c r="Y985" i="10" s="1"/>
  <c r="Y984" i="10" a="1"/>
  <c r="Y984" i="10" s="1"/>
  <c r="AE984" i="10" s="1"/>
  <c r="Y983" i="10" a="1"/>
  <c r="Y983" i="10" s="1"/>
  <c r="Y982" i="10" a="1"/>
  <c r="Y982" i="10" s="1"/>
  <c r="AE982" i="10" s="1"/>
  <c r="Y981" i="10" a="1"/>
  <c r="Y981" i="10" s="1"/>
  <c r="Y980" i="10" a="1"/>
  <c r="Y980" i="10" s="1"/>
  <c r="AE980" i="10" s="1"/>
  <c r="Y979" i="10" a="1"/>
  <c r="Y979" i="10" s="1"/>
  <c r="Y978" i="10" a="1"/>
  <c r="Y978" i="10" s="1"/>
  <c r="Y977" i="10" a="1"/>
  <c r="Y977" i="10" s="1"/>
  <c r="Y976" i="10" a="1"/>
  <c r="Y976" i="10" s="1"/>
  <c r="Y975" i="10" a="1"/>
  <c r="Y975" i="10" s="1"/>
  <c r="Y974" i="10" a="1"/>
  <c r="Y974" i="10" s="1"/>
  <c r="AE974" i="10" s="1"/>
  <c r="Y973" i="10" a="1"/>
  <c r="Y973" i="10" s="1"/>
  <c r="Y972" i="10" a="1"/>
  <c r="Y972" i="10" s="1"/>
  <c r="Y971" i="10" a="1"/>
  <c r="Y971" i="10" s="1"/>
  <c r="AE971" i="10" s="1"/>
  <c r="Y970" i="10" a="1"/>
  <c r="Y970" i="10" s="1"/>
  <c r="AE970" i="10" s="1"/>
  <c r="Y969" i="10" a="1"/>
  <c r="Y969" i="10" s="1"/>
  <c r="Y968" i="10" a="1"/>
  <c r="Y968" i="10" s="1"/>
  <c r="AE968" i="10" s="1"/>
  <c r="Y967" i="10" a="1"/>
  <c r="Y967" i="10" s="1"/>
  <c r="Y966" i="10" a="1"/>
  <c r="Y966" i="10" s="1"/>
  <c r="AE966" i="10" s="1"/>
  <c r="Y965" i="10" a="1"/>
  <c r="Y965" i="10" s="1"/>
  <c r="AE965" i="10" s="1"/>
  <c r="Y964" i="10" a="1"/>
  <c r="Y964" i="10" s="1"/>
  <c r="Y963" i="10" a="1"/>
  <c r="Y963" i="10" s="1"/>
  <c r="Y962" i="10" a="1"/>
  <c r="Y962" i="10" s="1"/>
  <c r="AE962" i="10" s="1"/>
  <c r="Y961" i="10" a="1"/>
  <c r="Y961" i="10" s="1"/>
  <c r="Y960" i="10" a="1"/>
  <c r="Y960" i="10" s="1"/>
  <c r="Y959" i="10" a="1"/>
  <c r="Y959" i="10" s="1"/>
  <c r="AE959" i="10" s="1"/>
  <c r="Y958" i="10" a="1"/>
  <c r="Y958" i="10" s="1"/>
  <c r="AE958" i="10" s="1"/>
  <c r="Y957" i="10" a="1"/>
  <c r="Y957" i="10" s="1"/>
  <c r="AE957" i="10" s="1"/>
  <c r="Y956" i="10" a="1"/>
  <c r="Y956" i="10" s="1"/>
  <c r="Y955" i="10" a="1"/>
  <c r="Y955" i="10" s="1"/>
  <c r="Y954" i="10" a="1"/>
  <c r="Y954" i="10" s="1"/>
  <c r="Y953" i="10" a="1"/>
  <c r="Y953" i="10" s="1"/>
  <c r="Y952" i="10" a="1"/>
  <c r="Y952" i="10" s="1"/>
  <c r="Y951" i="10" a="1"/>
  <c r="Y951" i="10" s="1"/>
  <c r="Y950" i="10" a="1"/>
  <c r="Y950" i="10" s="1"/>
  <c r="Y949" i="10" a="1"/>
  <c r="Y949" i="10" s="1"/>
  <c r="Y948" i="10" a="1"/>
  <c r="Y948" i="10" s="1"/>
  <c r="Y947" i="10" a="1"/>
  <c r="Y947" i="10" s="1"/>
  <c r="Y946" i="10" a="1"/>
  <c r="Y946" i="10" s="1"/>
  <c r="Y945" i="10" a="1"/>
  <c r="Y945" i="10" s="1"/>
  <c r="AE945" i="10" s="1"/>
  <c r="Y944" i="10" a="1"/>
  <c r="Y944" i="10" s="1"/>
  <c r="Y943" i="10" a="1"/>
  <c r="Y943" i="10" s="1"/>
  <c r="Y942" i="10" a="1"/>
  <c r="Y942" i="10" s="1"/>
  <c r="Y941" i="10" a="1"/>
  <c r="Y941" i="10" s="1"/>
  <c r="Y940" i="10" a="1"/>
  <c r="Y940" i="10" s="1"/>
  <c r="Y939" i="10" a="1"/>
  <c r="Y939" i="10" s="1"/>
  <c r="Y938" i="10" a="1"/>
  <c r="Y938" i="10" s="1"/>
  <c r="Y937" i="10" a="1"/>
  <c r="Y937" i="10" s="1"/>
  <c r="Y936" i="10" a="1"/>
  <c r="Y936" i="10" s="1"/>
  <c r="Y935" i="10" a="1"/>
  <c r="Y935" i="10" s="1"/>
  <c r="Y934" i="10" a="1"/>
  <c r="Y934" i="10" s="1"/>
  <c r="AE934" i="10" s="1"/>
  <c r="Y933" i="10" a="1"/>
  <c r="Y933" i="10" s="1"/>
  <c r="AE933" i="10" s="1"/>
  <c r="Y932" i="10" a="1"/>
  <c r="Y932" i="10" s="1"/>
  <c r="Y931" i="10" a="1"/>
  <c r="Y931" i="10" s="1"/>
  <c r="Y930" i="10" a="1"/>
  <c r="Y930" i="10" s="1"/>
  <c r="AE930" i="10" s="1"/>
  <c r="Y929" i="10" a="1"/>
  <c r="Y929" i="10" s="1"/>
  <c r="Y928" i="10" a="1"/>
  <c r="Y928" i="10" s="1"/>
  <c r="Y927" i="10" a="1"/>
  <c r="Y927" i="10" s="1"/>
  <c r="Y926" i="10" a="1"/>
  <c r="Y926" i="10" s="1"/>
  <c r="Y925" i="10" a="1"/>
  <c r="Y925" i="10" s="1"/>
  <c r="Y924" i="10" a="1"/>
  <c r="Y924" i="10" s="1"/>
  <c r="Y923" i="10" a="1"/>
  <c r="Y923" i="10" s="1"/>
  <c r="AE923" i="10" s="1"/>
  <c r="Y922" i="10" a="1"/>
  <c r="Y922" i="10" s="1"/>
  <c r="AE922" i="10" s="1"/>
  <c r="Y921" i="10" a="1"/>
  <c r="Y921" i="10" s="1"/>
  <c r="Y920" i="10" a="1"/>
  <c r="Y920" i="10" s="1"/>
  <c r="Y919" i="10" a="1"/>
  <c r="Y919" i="10" s="1"/>
  <c r="Y918" i="10" a="1"/>
  <c r="Y918" i="10" s="1"/>
  <c r="Y917" i="10" a="1"/>
  <c r="Y917" i="10" s="1"/>
  <c r="AE917" i="10" s="1"/>
  <c r="Y916" i="10" a="1"/>
  <c r="Y916" i="10" s="1"/>
  <c r="Y915" i="10" a="1"/>
  <c r="Y915" i="10" s="1"/>
  <c r="Y914" i="10" a="1"/>
  <c r="Y914" i="10" s="1"/>
  <c r="Y913" i="10" a="1"/>
  <c r="Y913" i="10" s="1"/>
  <c r="Y912" i="10" a="1"/>
  <c r="Y912" i="10" s="1"/>
  <c r="Y911" i="10" a="1"/>
  <c r="Y911" i="10" s="1"/>
  <c r="Y910" i="10" a="1"/>
  <c r="Y910" i="10" s="1"/>
  <c r="AE910" i="10" s="1"/>
  <c r="Y909" i="10" a="1"/>
  <c r="Y909" i="10" s="1"/>
  <c r="AE909" i="10" s="1"/>
  <c r="Y908" i="10" a="1"/>
  <c r="Y908" i="10" s="1"/>
  <c r="Y907" i="10" a="1"/>
  <c r="Y907" i="10" s="1"/>
  <c r="Y906" i="10" a="1"/>
  <c r="Y906" i="10" s="1"/>
  <c r="Y905" i="10" a="1"/>
  <c r="Y905" i="10" s="1"/>
  <c r="Y904" i="10" a="1"/>
  <c r="Y904" i="10" s="1"/>
  <c r="Y903" i="10" a="1"/>
  <c r="Y903" i="10" s="1"/>
  <c r="AE903" i="10" s="1"/>
  <c r="Y902" i="10" a="1"/>
  <c r="Y902" i="10" s="1"/>
  <c r="AE902" i="10" s="1"/>
  <c r="Y901" i="10" a="1"/>
  <c r="Y901" i="10" s="1"/>
  <c r="Y900" i="10" a="1"/>
  <c r="Y900" i="10" s="1"/>
  <c r="Y899" i="10" a="1"/>
  <c r="Y899" i="10" s="1"/>
  <c r="Y898" i="10" a="1"/>
  <c r="Y898" i="10" s="1"/>
  <c r="AE898" i="10" s="1"/>
  <c r="Y897" i="10" a="1"/>
  <c r="Y897" i="10" s="1"/>
  <c r="AE897" i="10" s="1"/>
  <c r="Y896" i="10" a="1"/>
  <c r="Y896" i="10" s="1"/>
  <c r="Y895" i="10" a="1"/>
  <c r="Y895" i="10" s="1"/>
  <c r="Y894" i="10" a="1"/>
  <c r="Y894" i="10" s="1"/>
  <c r="Y893" i="10" a="1"/>
  <c r="Y893" i="10" s="1"/>
  <c r="Y892" i="10" a="1"/>
  <c r="Y892" i="10" s="1"/>
  <c r="Y891" i="10" a="1"/>
  <c r="Y891" i="10" s="1"/>
  <c r="Y890" i="10" a="1"/>
  <c r="Y890" i="10" s="1"/>
  <c r="AE890" i="10" s="1"/>
  <c r="Y889" i="10" a="1"/>
  <c r="Y889" i="10" s="1"/>
  <c r="Y888" i="10" a="1"/>
  <c r="Y888" i="10" s="1"/>
  <c r="AE888" i="10" s="1"/>
  <c r="Y887" i="10" a="1"/>
  <c r="Y887" i="10" s="1"/>
  <c r="AE887" i="10" s="1"/>
  <c r="Y886" i="10" a="1"/>
  <c r="Y886" i="10" s="1"/>
  <c r="Y885" i="10" a="1"/>
  <c r="Y885" i="10" s="1"/>
  <c r="Y884" i="10" a="1"/>
  <c r="Y884" i="10" s="1"/>
  <c r="AE884" i="10" s="1"/>
  <c r="Y883" i="10" a="1"/>
  <c r="Y883" i="10" s="1"/>
  <c r="Y882" i="10" a="1"/>
  <c r="Y882" i="10" s="1"/>
  <c r="Y881" i="10" a="1"/>
  <c r="Y881" i="10" s="1"/>
  <c r="AE881" i="10" s="1"/>
  <c r="Y880" i="10" a="1"/>
  <c r="Y880" i="10" s="1"/>
  <c r="Y879" i="10" a="1"/>
  <c r="Y879" i="10" s="1"/>
  <c r="AE879" i="10" s="1"/>
  <c r="Y878" i="10" a="1"/>
  <c r="Y878" i="10" s="1"/>
  <c r="AE878" i="10" s="1"/>
  <c r="Y877" i="10" a="1"/>
  <c r="Y877" i="10" s="1"/>
  <c r="Y876" i="10" a="1"/>
  <c r="Y876" i="10" s="1"/>
  <c r="Y875" i="10" a="1"/>
  <c r="Y875" i="10" s="1"/>
  <c r="AE875" i="10" s="1"/>
  <c r="Y874" i="10" a="1"/>
  <c r="Y874" i="10" s="1"/>
  <c r="Y873" i="10" a="1"/>
  <c r="Y873" i="10" s="1"/>
  <c r="AE873" i="10" s="1"/>
  <c r="Y872" i="10" a="1"/>
  <c r="Y872" i="10" s="1"/>
  <c r="AE872" i="10" s="1"/>
  <c r="Y871" i="10" a="1"/>
  <c r="Y871" i="10" s="1"/>
  <c r="Y870" i="10" a="1"/>
  <c r="Y870" i="10" s="1"/>
  <c r="Y869" i="10" a="1"/>
  <c r="Y869" i="10" s="1"/>
  <c r="AE869" i="10" s="1"/>
  <c r="Y868" i="10" a="1"/>
  <c r="Y868" i="10" s="1"/>
  <c r="Y867" i="10" a="1"/>
  <c r="Y867" i="10" s="1"/>
  <c r="AE867" i="10" s="1"/>
  <c r="Y866" i="10" a="1"/>
  <c r="Y866" i="10" s="1"/>
  <c r="AE866" i="10" s="1"/>
  <c r="Y865" i="10" a="1"/>
  <c r="Y865" i="10" s="1"/>
  <c r="Y864" i="10" a="1"/>
  <c r="Y864" i="10" s="1"/>
  <c r="Y863" i="10" a="1"/>
  <c r="Y863" i="10" s="1"/>
  <c r="AE863" i="10" s="1"/>
  <c r="Y862" i="10" a="1"/>
  <c r="Y862" i="10" s="1"/>
  <c r="AE862" i="10" s="1"/>
  <c r="Y861" i="10" a="1"/>
  <c r="Y861" i="10" s="1"/>
  <c r="AE861" i="10" s="1"/>
  <c r="Y860" i="10" a="1"/>
  <c r="Y860" i="10" s="1"/>
  <c r="AE860" i="10" s="1"/>
  <c r="Y859" i="10" a="1"/>
  <c r="Y859" i="10" s="1"/>
  <c r="Y858" i="10" a="1"/>
  <c r="Y858" i="10" s="1"/>
  <c r="Y857" i="10" a="1"/>
  <c r="Y857" i="10" s="1"/>
  <c r="Y856" i="10" a="1"/>
  <c r="Y856" i="10" s="1"/>
  <c r="Y855" i="10" a="1"/>
  <c r="Y855" i="10" s="1"/>
  <c r="AE855" i="10" s="1"/>
  <c r="Y854" i="10" a="1"/>
  <c r="Y854" i="10" s="1"/>
  <c r="AE854" i="10" s="1"/>
  <c r="Y853" i="10" a="1"/>
  <c r="Y853" i="10" s="1"/>
  <c r="Y852" i="10" a="1"/>
  <c r="Y852" i="10" s="1"/>
  <c r="Y851" i="10" a="1"/>
  <c r="Y851" i="10" s="1"/>
  <c r="Y850" i="10" a="1"/>
  <c r="Y850" i="10" s="1"/>
  <c r="Y849" i="10" a="1"/>
  <c r="Y849" i="10" s="1"/>
  <c r="AE849" i="10" s="1"/>
  <c r="Y848" i="10" a="1"/>
  <c r="Y848" i="10" s="1"/>
  <c r="AE848" i="10" s="1"/>
  <c r="Y847" i="10" a="1"/>
  <c r="Y847" i="10" s="1"/>
  <c r="Y846" i="10" a="1"/>
  <c r="Y846" i="10" s="1"/>
  <c r="AE846" i="10" s="1"/>
  <c r="Y845" i="10" a="1"/>
  <c r="Y845" i="10" s="1"/>
  <c r="AE845" i="10" s="1"/>
  <c r="Y844" i="10" a="1"/>
  <c r="Y844" i="10" s="1"/>
  <c r="Y843" i="10" a="1"/>
  <c r="Y843" i="10" s="1"/>
  <c r="AE843" i="10" s="1"/>
  <c r="Y842" i="10" a="1"/>
  <c r="Y842" i="10" s="1"/>
  <c r="Y841" i="10" a="1"/>
  <c r="Y841" i="10" s="1"/>
  <c r="Y840" i="10" a="1"/>
  <c r="Y840" i="10" s="1"/>
  <c r="Y839" i="10" a="1"/>
  <c r="Y839" i="10" s="1"/>
  <c r="AE839" i="10" s="1"/>
  <c r="Y838" i="10" a="1"/>
  <c r="Y838" i="10" s="1"/>
  <c r="Y837" i="10" a="1"/>
  <c r="Y837" i="10" s="1"/>
  <c r="AE837" i="10" s="1"/>
  <c r="Y836" i="10" a="1"/>
  <c r="Y836" i="10" s="1"/>
  <c r="AE836" i="10" s="1"/>
  <c r="Y835" i="10" a="1"/>
  <c r="Y835" i="10" s="1"/>
  <c r="Y834" i="10" a="1"/>
  <c r="Y834" i="10" s="1"/>
  <c r="Y833" i="10" a="1"/>
  <c r="Y833" i="10" s="1"/>
  <c r="AE833" i="10" s="1"/>
  <c r="Y832" i="10" a="1"/>
  <c r="Y832" i="10" s="1"/>
  <c r="Y831" i="10" a="1"/>
  <c r="Y831" i="10" s="1"/>
  <c r="AE831" i="10" s="1"/>
  <c r="Y830" i="10" a="1"/>
  <c r="Y830" i="10" s="1"/>
  <c r="AE830" i="10" s="1"/>
  <c r="Y829" i="10" a="1"/>
  <c r="Y829" i="10" s="1"/>
  <c r="Y828" i="10" a="1"/>
  <c r="Y828" i="10" s="1"/>
  <c r="Y827" i="10" a="1"/>
  <c r="Y827" i="10" s="1"/>
  <c r="AE827" i="10" s="1"/>
  <c r="Y826" i="10" a="1"/>
  <c r="Y826" i="10" s="1"/>
  <c r="Y825" i="10" a="1"/>
  <c r="Y825" i="10" s="1"/>
  <c r="Y824" i="10" a="1"/>
  <c r="Y824" i="10" s="1"/>
  <c r="AE824" i="10" s="1"/>
  <c r="Y823" i="10" a="1"/>
  <c r="Y823" i="10" s="1"/>
  <c r="Y822" i="10" a="1"/>
  <c r="Y822" i="10" s="1"/>
  <c r="AE822" i="10" s="1"/>
  <c r="Y821" i="10" a="1"/>
  <c r="Y821" i="10" s="1"/>
  <c r="AE821" i="10" s="1"/>
  <c r="Y820" i="10" a="1"/>
  <c r="Y820" i="10" s="1"/>
  <c r="Y819" i="10" a="1"/>
  <c r="Y819" i="10" s="1"/>
  <c r="Y818" i="10" a="1"/>
  <c r="Y818" i="10" s="1"/>
  <c r="AE818" i="10" s="1"/>
  <c r="Y817" i="10" a="1"/>
  <c r="Y817" i="10" s="1"/>
  <c r="Y816" i="10" a="1"/>
  <c r="Y816" i="10" s="1"/>
  <c r="AE816" i="10" s="1"/>
  <c r="Y815" i="10" a="1"/>
  <c r="Y815" i="10" s="1"/>
  <c r="AE815" i="10" s="1"/>
  <c r="Y814" i="10" a="1"/>
  <c r="Y814" i="10" s="1"/>
  <c r="Y813" i="10" a="1"/>
  <c r="Y813" i="10" s="1"/>
  <c r="Y812" i="10" a="1"/>
  <c r="Y812" i="10" s="1"/>
  <c r="AE812" i="10" s="1"/>
  <c r="Y811" i="10" a="1"/>
  <c r="Y811" i="10" s="1"/>
  <c r="Y810" i="10" a="1"/>
  <c r="Y810" i="10" s="1"/>
  <c r="Y809" i="10" a="1"/>
  <c r="Y809" i="10" s="1"/>
  <c r="AE809" i="10" s="1"/>
  <c r="Y808" i="10" a="1"/>
  <c r="Y808" i="10" s="1"/>
  <c r="Y807" i="10" a="1"/>
  <c r="Y807" i="10" s="1"/>
  <c r="Y806" i="10" a="1"/>
  <c r="Y806" i="10" s="1"/>
  <c r="AE806" i="10" s="1"/>
  <c r="Y805" i="10" a="1"/>
  <c r="Y805" i="10" s="1"/>
  <c r="Y804" i="10" a="1"/>
  <c r="Y804" i="10" s="1"/>
  <c r="Y803" i="10" a="1"/>
  <c r="Y803" i="10" s="1"/>
  <c r="AE803" i="10" s="1"/>
  <c r="Y802" i="10" a="1"/>
  <c r="Y802" i="10" s="1"/>
  <c r="AE802" i="10" s="1"/>
  <c r="Y801" i="10" a="1"/>
  <c r="Y801" i="10" s="1"/>
  <c r="AE801" i="10" s="1"/>
  <c r="Y800" i="10" a="1"/>
  <c r="Y800" i="10" s="1"/>
  <c r="Y799" i="10" a="1"/>
  <c r="Y799" i="10" s="1"/>
  <c r="Y798" i="10" a="1"/>
  <c r="Y798" i="10" s="1"/>
  <c r="AE798" i="10" s="1"/>
  <c r="Y797" i="10" a="1"/>
  <c r="Y797" i="10" s="1"/>
  <c r="Y796" i="10" a="1"/>
  <c r="Y796" i="10" s="1"/>
  <c r="AE796" i="10" s="1"/>
  <c r="Y795" i="10" a="1"/>
  <c r="Y795" i="10" s="1"/>
  <c r="AE795" i="10" s="1"/>
  <c r="Y794" i="10" a="1"/>
  <c r="Y794" i="10" s="1"/>
  <c r="Y793" i="10" a="1"/>
  <c r="Y793" i="10" s="1"/>
  <c r="Y792" i="10" a="1"/>
  <c r="Y792" i="10" s="1"/>
  <c r="Y791" i="10" a="1"/>
  <c r="Y791" i="10" s="1"/>
  <c r="AE791" i="10" s="1"/>
  <c r="Y790" i="10" a="1"/>
  <c r="Y790" i="10" s="1"/>
  <c r="AE790" i="10" s="1"/>
  <c r="Y789" i="10" a="1"/>
  <c r="Y789" i="10" s="1"/>
  <c r="Y788" i="10" a="1"/>
  <c r="Y788" i="10" s="1"/>
  <c r="AE788" i="10" s="1"/>
  <c r="Y787" i="10" a="1"/>
  <c r="Y787" i="10" s="1"/>
  <c r="Y786" i="10" a="1"/>
  <c r="Y786" i="10" s="1"/>
  <c r="Y785" i="10" a="1"/>
  <c r="Y785" i="10" s="1"/>
  <c r="AE785" i="10" s="1"/>
  <c r="Y784" i="10" a="1"/>
  <c r="Y784" i="10" s="1"/>
  <c r="AE784" i="10" s="1"/>
  <c r="Y783" i="10" a="1"/>
  <c r="Y783" i="10" s="1"/>
  <c r="Y782" i="10" a="1"/>
  <c r="Y782" i="10" s="1"/>
  <c r="AE782" i="10" s="1"/>
  <c r="Y781" i="10" a="1"/>
  <c r="Y781" i="10" s="1"/>
  <c r="Y780" i="10" a="1"/>
  <c r="Y780" i="10" s="1"/>
  <c r="Y779" i="10" a="1"/>
  <c r="Y779" i="10" s="1"/>
  <c r="AE779" i="10" s="1"/>
  <c r="Y778" i="10" a="1"/>
  <c r="Y778" i="10" s="1"/>
  <c r="AE778" i="10" s="1"/>
  <c r="Y777" i="10" a="1"/>
  <c r="Y777" i="10" s="1"/>
  <c r="Y776" i="10" a="1"/>
  <c r="Y776" i="10" s="1"/>
  <c r="AE776" i="10" s="1"/>
  <c r="Y775" i="10" a="1"/>
  <c r="Y775" i="10" s="1"/>
  <c r="Y774" i="10" a="1"/>
  <c r="Y774" i="10" s="1"/>
  <c r="AE774" i="10" s="1"/>
  <c r="Y773" i="10" a="1"/>
  <c r="Y773" i="10" s="1"/>
  <c r="Y772" i="10" a="1"/>
  <c r="Y772" i="10" s="1"/>
  <c r="Y771" i="10" a="1"/>
  <c r="Y771" i="10" s="1"/>
  <c r="Y770" i="10" a="1"/>
  <c r="Y770" i="10" s="1"/>
  <c r="Y769" i="10" a="1"/>
  <c r="Y769" i="10" s="1"/>
  <c r="Y768" i="10" a="1"/>
  <c r="Y768" i="10" s="1"/>
  <c r="Y767" i="10" a="1"/>
  <c r="Y767" i="10" s="1"/>
  <c r="Y766" i="10" a="1"/>
  <c r="Y766" i="10" s="1"/>
  <c r="Y765" i="10" a="1"/>
  <c r="Y765" i="10" s="1"/>
  <c r="Y764" i="10" a="1"/>
  <c r="Y764" i="10" s="1"/>
  <c r="AE764" i="10" s="1"/>
  <c r="Y763" i="10" a="1"/>
  <c r="Y763" i="10" s="1"/>
  <c r="Y762" i="10" a="1"/>
  <c r="Y762" i="10" s="1"/>
  <c r="Y761" i="10" a="1"/>
  <c r="Y761" i="10" s="1"/>
  <c r="AE761" i="10" s="1"/>
  <c r="Y760" i="10" a="1"/>
  <c r="Y760" i="10" s="1"/>
  <c r="Y759" i="10" a="1"/>
  <c r="Y759" i="10" s="1"/>
  <c r="Y758" i="10" a="1"/>
  <c r="Y758" i="10" s="1"/>
  <c r="AE758" i="10" s="1"/>
  <c r="Y757" i="10" a="1"/>
  <c r="Y757" i="10" s="1"/>
  <c r="Y756" i="10" a="1"/>
  <c r="Y756" i="10" s="1"/>
  <c r="Y755" i="10" a="1"/>
  <c r="Y755" i="10" s="1"/>
  <c r="AE755" i="10" s="1"/>
  <c r="Y754" i="10" a="1"/>
  <c r="Y754" i="10" s="1"/>
  <c r="Y753" i="10" a="1"/>
  <c r="Y753" i="10" s="1"/>
  <c r="AE753" i="10" s="1"/>
  <c r="Y752" i="10" a="1"/>
  <c r="Y752" i="10" s="1"/>
  <c r="AE752" i="10" s="1"/>
  <c r="Y751" i="10" a="1"/>
  <c r="Y751" i="10" s="1"/>
  <c r="Y750" i="10" a="1"/>
  <c r="Y750" i="10" s="1"/>
  <c r="Y749" i="10" a="1"/>
  <c r="Y749" i="10" s="1"/>
  <c r="AE749" i="10" s="1"/>
  <c r="Y748" i="10" a="1"/>
  <c r="Y748" i="10" s="1"/>
  <c r="Y747" i="10" a="1"/>
  <c r="Y747" i="10" s="1"/>
  <c r="AE747" i="10" s="1"/>
  <c r="Y746" i="10" a="1"/>
  <c r="Y746" i="10" s="1"/>
  <c r="AE746" i="10" s="1"/>
  <c r="Y745" i="10" a="1"/>
  <c r="Y745" i="10" s="1"/>
  <c r="Y744" i="10" a="1"/>
  <c r="Y744" i="10" s="1"/>
  <c r="Y743" i="10" a="1"/>
  <c r="Y743" i="10" s="1"/>
  <c r="AE743" i="10" s="1"/>
  <c r="Y742" i="10" a="1"/>
  <c r="Y742" i="10" s="1"/>
  <c r="AE742" i="10" s="1"/>
  <c r="Y741" i="10" a="1"/>
  <c r="Y741" i="10" s="1"/>
  <c r="Y740" i="10" a="1"/>
  <c r="Y740" i="10" s="1"/>
  <c r="Y739" i="10" a="1"/>
  <c r="Y739" i="10" s="1"/>
  <c r="Y738" i="10" a="1"/>
  <c r="Y738" i="10" s="1"/>
  <c r="Y737" i="10" a="1"/>
  <c r="Y737" i="10" s="1"/>
  <c r="AE737" i="10" s="1"/>
  <c r="Y736" i="10" a="1"/>
  <c r="Y736" i="10" s="1"/>
  <c r="Y735" i="10" a="1"/>
  <c r="Y735" i="10" s="1"/>
  <c r="Y734" i="10" a="1"/>
  <c r="Y734" i="10" s="1"/>
  <c r="AE734" i="10" s="1"/>
  <c r="Y733" i="10" a="1"/>
  <c r="Y733" i="10" s="1"/>
  <c r="Y732" i="10" a="1"/>
  <c r="Y732" i="10" s="1"/>
  <c r="Y731" i="10" a="1"/>
  <c r="Y731" i="10" s="1"/>
  <c r="AE731" i="10" s="1"/>
  <c r="Y730" i="10" a="1"/>
  <c r="Y730" i="10" s="1"/>
  <c r="AE730" i="10" s="1"/>
  <c r="Y729" i="10" a="1"/>
  <c r="Y729" i="10" s="1"/>
  <c r="Y728" i="10" a="1"/>
  <c r="Y728" i="10" s="1"/>
  <c r="Y727" i="10" a="1"/>
  <c r="Y727" i="10" s="1"/>
  <c r="Y726" i="10" a="1"/>
  <c r="Y726" i="10" s="1"/>
  <c r="Y725" i="10" a="1"/>
  <c r="Y725" i="10" s="1"/>
  <c r="Y724" i="10" a="1"/>
  <c r="Y724" i="10" s="1"/>
  <c r="Y723" i="10" a="1"/>
  <c r="Y723" i="10" s="1"/>
  <c r="Y722" i="10" a="1"/>
  <c r="Y722" i="10" s="1"/>
  <c r="Y721" i="10" a="1"/>
  <c r="Y721" i="10" s="1"/>
  <c r="Y720" i="10" a="1"/>
  <c r="Y720" i="10" s="1"/>
  <c r="Y719" i="10" a="1"/>
  <c r="Y719" i="10" s="1"/>
  <c r="Y718" i="10" a="1"/>
  <c r="Y718" i="10" s="1"/>
  <c r="AE718" i="10" s="1"/>
  <c r="Y717" i="10" a="1"/>
  <c r="Y717" i="10" s="1"/>
  <c r="Y716" i="10" a="1"/>
  <c r="Y716" i="10" s="1"/>
  <c r="Y715" i="10" a="1"/>
  <c r="Y715" i="10" s="1"/>
  <c r="AE715" i="10" s="1"/>
  <c r="Y714" i="10" a="1"/>
  <c r="Y714" i="10" s="1"/>
  <c r="Y713" i="10" a="1"/>
  <c r="Y713" i="10" s="1"/>
  <c r="AE713" i="10" s="1"/>
  <c r="Y712" i="10" a="1"/>
  <c r="Y712" i="10" s="1"/>
  <c r="Y711" i="10" a="1"/>
  <c r="Y711" i="10" s="1"/>
  <c r="Y710" i="10" a="1"/>
  <c r="Y710" i="10" s="1"/>
  <c r="AE710" i="10" s="1"/>
  <c r="Y709" i="10" a="1"/>
  <c r="Y709" i="10" s="1"/>
  <c r="Y708" i="10" a="1"/>
  <c r="Y708" i="10" s="1"/>
  <c r="Y707" i="10" a="1"/>
  <c r="Y707" i="10" s="1"/>
  <c r="AE707" i="10" s="1"/>
  <c r="Y706" i="10" a="1"/>
  <c r="Y706" i="10" s="1"/>
  <c r="Y705" i="10" a="1"/>
  <c r="Y705" i="10" s="1"/>
  <c r="Y704" i="10" a="1"/>
  <c r="Y704" i="10" s="1"/>
  <c r="AE704" i="10" s="1"/>
  <c r="Y703" i="10" a="1"/>
  <c r="Y703" i="10" s="1"/>
  <c r="AE703" i="10" s="1"/>
  <c r="Y702" i="10" a="1"/>
  <c r="Y702" i="10" s="1"/>
  <c r="AE702" i="10" s="1"/>
  <c r="Y701" i="10" a="1"/>
  <c r="Y701" i="10" s="1"/>
  <c r="AE701" i="10" s="1"/>
  <c r="Y700" i="10" a="1"/>
  <c r="Y700" i="10" s="1"/>
  <c r="Y699" i="10" a="1"/>
  <c r="Y699" i="10" s="1"/>
  <c r="AE699" i="10" s="1"/>
  <c r="Y698" i="10" a="1"/>
  <c r="Y698" i="10" s="1"/>
  <c r="AE698" i="10" s="1"/>
  <c r="Y697" i="10" a="1"/>
  <c r="Y697" i="10" s="1"/>
  <c r="AE697" i="10" s="1"/>
  <c r="Y696" i="10" a="1"/>
  <c r="Y696" i="10" s="1"/>
  <c r="Y695" i="10" a="1"/>
  <c r="Y695" i="10" s="1"/>
  <c r="AE695" i="10" s="1"/>
  <c r="Y694" i="10" a="1"/>
  <c r="Y694" i="10" s="1"/>
  <c r="Y693" i="10" a="1"/>
  <c r="Y693" i="10" s="1"/>
  <c r="Y692" i="10" a="1"/>
  <c r="Y692" i="10" s="1"/>
  <c r="AE692" i="10" s="1"/>
  <c r="Y691" i="10" a="1"/>
  <c r="Y691" i="10" s="1"/>
  <c r="Y690" i="10" a="1"/>
  <c r="Y690" i="10" s="1"/>
  <c r="AE690" i="10" s="1"/>
  <c r="Y689" i="10" a="1"/>
  <c r="Y689" i="10" s="1"/>
  <c r="AE689" i="10" s="1"/>
  <c r="Y688" i="10" a="1"/>
  <c r="Y688" i="10" s="1"/>
  <c r="Y687" i="10" a="1"/>
  <c r="Y687" i="10" s="1"/>
  <c r="AE687" i="10" s="1"/>
  <c r="Y686" i="10" a="1"/>
  <c r="Y686" i="10" s="1"/>
  <c r="AE686" i="10" s="1"/>
  <c r="Y685" i="10" a="1"/>
  <c r="Y685" i="10" s="1"/>
  <c r="Y684" i="10" a="1"/>
  <c r="Y684" i="10" s="1"/>
  <c r="Y683" i="10" a="1"/>
  <c r="Y683" i="10" s="1"/>
  <c r="AE683" i="10" s="1"/>
  <c r="Y682" i="10" a="1"/>
  <c r="Y682" i="10" s="1"/>
  <c r="AE682" i="10" s="1"/>
  <c r="Y681" i="10" a="1"/>
  <c r="Y681" i="10" s="1"/>
  <c r="AE681" i="10" s="1"/>
  <c r="Y680" i="10" a="1"/>
  <c r="Y680" i="10" s="1"/>
  <c r="AE680" i="10" s="1"/>
  <c r="Y679" i="10" a="1"/>
  <c r="Y679" i="10" s="1"/>
  <c r="AE679" i="10" s="1"/>
  <c r="Y678" i="10" a="1"/>
  <c r="Y678" i="10" s="1"/>
  <c r="Y677" i="10" a="1"/>
  <c r="Y677" i="10" s="1"/>
  <c r="Y676" i="10" a="1"/>
  <c r="Y676" i="10" s="1"/>
  <c r="Y675" i="10" a="1"/>
  <c r="Y675" i="10" s="1"/>
  <c r="AE675" i="10" s="1"/>
  <c r="Y674" i="10" a="1"/>
  <c r="Y674" i="10" s="1"/>
  <c r="AE674" i="10" s="1"/>
  <c r="Y673" i="10" a="1"/>
  <c r="Y673" i="10" s="1"/>
  <c r="AE673" i="10" s="1"/>
  <c r="Y672" i="10" a="1"/>
  <c r="Y672" i="10" s="1"/>
  <c r="Y671" i="10" a="1"/>
  <c r="Y671" i="10" s="1"/>
  <c r="Y670" i="10" a="1"/>
  <c r="Y670" i="10" s="1"/>
  <c r="AE670" i="10" s="1"/>
  <c r="Y669" i="10" a="1"/>
  <c r="Y669" i="10" s="1"/>
  <c r="AE669" i="10" s="1"/>
  <c r="Y668" i="10" a="1"/>
  <c r="Y668" i="10" s="1"/>
  <c r="AE668" i="10" s="1"/>
  <c r="Y667" i="10" a="1"/>
  <c r="Y667" i="10" s="1"/>
  <c r="Y666" i="10" a="1"/>
  <c r="Y666" i="10" s="1"/>
  <c r="Y665" i="10" a="1"/>
  <c r="Y665" i="10" s="1"/>
  <c r="AE665" i="10" s="1"/>
  <c r="Y664" i="10" a="1"/>
  <c r="Y664" i="10" s="1"/>
  <c r="Y663" i="10" a="1"/>
  <c r="Y663" i="10" s="1"/>
  <c r="AE663" i="10" s="1"/>
  <c r="Y662" i="10" a="1"/>
  <c r="Y662" i="10" s="1"/>
  <c r="AE662" i="10" s="1"/>
  <c r="Y661" i="10" a="1"/>
  <c r="Y661" i="10" s="1"/>
  <c r="Y660" i="10" a="1"/>
  <c r="Y660" i="10" s="1"/>
  <c r="AE660" i="10" s="1"/>
  <c r="Y659" i="10" a="1"/>
  <c r="Y659" i="10" s="1"/>
  <c r="AE659" i="10" s="1"/>
  <c r="Y658" i="10" a="1"/>
  <c r="Y658" i="10" s="1"/>
  <c r="Y657" i="10" a="1"/>
  <c r="Y657" i="10" s="1"/>
  <c r="Y656" i="10" a="1"/>
  <c r="Y656" i="10" s="1"/>
  <c r="Y655" i="10" a="1"/>
  <c r="Y655" i="10" s="1"/>
  <c r="Y654" i="10" a="1"/>
  <c r="Y654" i="10" s="1"/>
  <c r="Y653" i="10" a="1"/>
  <c r="Y653" i="10" s="1"/>
  <c r="AE653" i="10" s="1"/>
  <c r="Y652" i="10" a="1"/>
  <c r="Y652" i="10" s="1"/>
  <c r="Y651" i="10" a="1"/>
  <c r="Y651" i="10" s="1"/>
  <c r="AE651" i="10" s="1"/>
  <c r="Y650" i="10" a="1"/>
  <c r="Y650" i="10" s="1"/>
  <c r="AE650" i="10" s="1"/>
  <c r="Y649" i="10" a="1"/>
  <c r="Y649" i="10" s="1"/>
  <c r="Y648" i="10" a="1"/>
  <c r="Y648" i="10" s="1"/>
  <c r="AE648" i="10" s="1"/>
  <c r="Y647" i="10" a="1"/>
  <c r="Y647" i="10" s="1"/>
  <c r="AE647" i="10" s="1"/>
  <c r="Y646" i="10" a="1"/>
  <c r="Y646" i="10" s="1"/>
  <c r="Y645" i="10" a="1"/>
  <c r="Y645" i="10" s="1"/>
  <c r="AE645" i="10" s="1"/>
  <c r="Y644" i="10" a="1"/>
  <c r="Y644" i="10" s="1"/>
  <c r="AE644" i="10" s="1"/>
  <c r="Y643" i="10" a="1"/>
  <c r="Y643" i="10" s="1"/>
  <c r="Y642" i="10" a="1"/>
  <c r="Y642" i="10" s="1"/>
  <c r="Y641" i="10" a="1"/>
  <c r="Y641" i="10" s="1"/>
  <c r="AE641" i="10" s="1"/>
  <c r="Y640" i="10" a="1"/>
  <c r="Y640" i="10" s="1"/>
  <c r="Y639" i="10" a="1"/>
  <c r="Y639" i="10" s="1"/>
  <c r="AE639" i="10" s="1"/>
  <c r="Y638" i="10" a="1"/>
  <c r="Y638" i="10" s="1"/>
  <c r="Y637" i="10" a="1"/>
  <c r="Y637" i="10" s="1"/>
  <c r="Y636" i="10" a="1"/>
  <c r="Y636" i="10" s="1"/>
  <c r="Y635" i="10" a="1"/>
  <c r="Y635" i="10" s="1"/>
  <c r="AE635" i="10" s="1"/>
  <c r="Y634" i="10" a="1"/>
  <c r="Y634" i="10" s="1"/>
  <c r="AE634" i="10" s="1"/>
  <c r="Y633" i="10" a="1"/>
  <c r="Y633" i="10" s="1"/>
  <c r="AE633" i="10" s="1"/>
  <c r="Y632" i="10" a="1"/>
  <c r="Y632" i="10" s="1"/>
  <c r="Y631" i="10" a="1"/>
  <c r="Y631" i="10" s="1"/>
  <c r="AE631" i="10" s="1"/>
  <c r="Y630" i="10" a="1"/>
  <c r="Y630" i="10" s="1"/>
  <c r="AE630" i="10" s="1"/>
  <c r="Y629" i="10" a="1"/>
  <c r="Y629" i="10" s="1"/>
  <c r="Y628" i="10" a="1"/>
  <c r="Y628" i="10" s="1"/>
  <c r="Y627" i="10" a="1"/>
  <c r="Y627" i="10" s="1"/>
  <c r="Y626" i="10" a="1"/>
  <c r="Y626" i="10" s="1"/>
  <c r="AE626" i="10" s="1"/>
  <c r="Y625" i="10" a="1"/>
  <c r="Y625" i="10" s="1"/>
  <c r="Y624" i="10" a="1"/>
  <c r="Y624" i="10" s="1"/>
  <c r="Y623" i="10" a="1"/>
  <c r="Y623" i="10" s="1"/>
  <c r="Y622" i="10" a="1"/>
  <c r="Y622" i="10" s="1"/>
  <c r="Y621" i="10" a="1"/>
  <c r="Y621" i="10" s="1"/>
  <c r="Y620" i="10" a="1"/>
  <c r="Y620" i="10" s="1"/>
  <c r="AE620" i="10" s="1"/>
  <c r="Y619" i="10" a="1"/>
  <c r="Y619" i="10" s="1"/>
  <c r="AE619" i="10" s="1"/>
  <c r="Y618" i="10" a="1"/>
  <c r="Y618" i="10" s="1"/>
  <c r="Y617" i="10" a="1"/>
  <c r="Y617" i="10" s="1"/>
  <c r="Y616" i="10" a="1"/>
  <c r="Y616" i="10" s="1"/>
  <c r="Y615" i="10" a="1"/>
  <c r="Y615" i="10" s="1"/>
  <c r="Y614" i="10" a="1"/>
  <c r="Y614" i="10" s="1"/>
  <c r="Y613" i="10" a="1"/>
  <c r="Y613" i="10" s="1"/>
  <c r="AE613" i="10" s="1"/>
  <c r="Y612" i="10" a="1"/>
  <c r="Y612" i="10" s="1"/>
  <c r="Y611" i="10" a="1"/>
  <c r="Y611" i="10" s="1"/>
  <c r="AE611" i="10" s="1"/>
  <c r="Y610" i="10" a="1"/>
  <c r="Y610" i="10" s="1"/>
  <c r="AE610" i="10" s="1"/>
  <c r="Y609" i="10" a="1"/>
  <c r="Y609" i="10" s="1"/>
  <c r="AE609" i="10" s="1"/>
  <c r="Y608" i="10" a="1"/>
  <c r="Y608" i="10" s="1"/>
  <c r="AE608" i="10" s="1"/>
  <c r="Y607" i="10" a="1"/>
  <c r="Y607" i="10" s="1"/>
  <c r="AE607" i="10" s="1"/>
  <c r="Y606" i="10" a="1"/>
  <c r="Y606" i="10" s="1"/>
  <c r="Y605" i="10" a="1"/>
  <c r="Y605" i="10" s="1"/>
  <c r="AE605" i="10" s="1"/>
  <c r="Y604" i="10" a="1"/>
  <c r="Y604" i="10" s="1"/>
  <c r="Y603" i="10" a="1"/>
  <c r="Y603" i="10" s="1"/>
  <c r="AE603" i="10" s="1"/>
  <c r="Y602" i="10" a="1"/>
  <c r="Y602" i="10" s="1"/>
  <c r="AE602" i="10" s="1"/>
  <c r="Y601" i="10" a="1"/>
  <c r="Y601" i="10" s="1"/>
  <c r="Y600" i="10" a="1"/>
  <c r="Y600" i="10" s="1"/>
  <c r="Y599" i="10" a="1"/>
  <c r="Y599" i="10" s="1"/>
  <c r="Y598" i="10" a="1"/>
  <c r="Y598" i="10" s="1"/>
  <c r="AE598" i="10" s="1"/>
  <c r="Y597" i="10" a="1"/>
  <c r="Y597" i="10" s="1"/>
  <c r="Y596" i="10" a="1"/>
  <c r="Y596" i="10" s="1"/>
  <c r="AE596" i="10" s="1"/>
  <c r="Y595" i="10" a="1"/>
  <c r="Y595" i="10" s="1"/>
  <c r="Y594" i="10" a="1"/>
  <c r="Y594" i="10" s="1"/>
  <c r="AE594" i="10" s="1"/>
  <c r="Y593" i="10" a="1"/>
  <c r="Y593" i="10" s="1"/>
  <c r="AE593" i="10" s="1"/>
  <c r="Y592" i="10" a="1"/>
  <c r="Y592" i="10" s="1"/>
  <c r="Y591" i="10" a="1"/>
  <c r="Y591" i="10" s="1"/>
  <c r="AE591" i="10" s="1"/>
  <c r="Y590" i="10" a="1"/>
  <c r="Y590" i="10" s="1"/>
  <c r="AE590" i="10" s="1"/>
  <c r="Y589" i="10" a="1"/>
  <c r="Y589" i="10" s="1"/>
  <c r="AE589" i="10" s="1"/>
  <c r="Y588" i="10" a="1"/>
  <c r="Y588" i="10" s="1"/>
  <c r="Y587" i="10" a="1"/>
  <c r="Y587" i="10" s="1"/>
  <c r="AE587" i="10" s="1"/>
  <c r="Y586" i="10" a="1"/>
  <c r="Y586" i="10" s="1"/>
  <c r="Y585" i="10" a="1"/>
  <c r="Y585" i="10" s="1"/>
  <c r="AE585" i="10" s="1"/>
  <c r="Y584" i="10" a="1"/>
  <c r="Y584" i="10" s="1"/>
  <c r="AE584" i="10" s="1"/>
  <c r="Y583" i="10" a="1"/>
  <c r="Y583" i="10" s="1"/>
  <c r="Y582" i="10" a="1"/>
  <c r="Y582" i="10" s="1"/>
  <c r="Y581" i="10" a="1"/>
  <c r="Y581" i="10" s="1"/>
  <c r="AE581" i="10" s="1"/>
  <c r="Y580" i="10" a="1"/>
  <c r="Y580" i="10" s="1"/>
  <c r="Y579" i="10" a="1"/>
  <c r="Y579" i="10" s="1"/>
  <c r="AE579" i="10" s="1"/>
  <c r="Y578" i="10" a="1"/>
  <c r="Y578" i="10" s="1"/>
  <c r="AE578" i="10" s="1"/>
  <c r="Y577" i="10" a="1"/>
  <c r="Y577" i="10" s="1"/>
  <c r="Y576" i="10" a="1"/>
  <c r="Y576" i="10" s="1"/>
  <c r="AE576" i="10" s="1"/>
  <c r="Y575" i="10" a="1"/>
  <c r="Y575" i="10" s="1"/>
  <c r="AE575" i="10" s="1"/>
  <c r="Y574" i="10" a="1"/>
  <c r="Y574" i="10" s="1"/>
  <c r="Y573" i="10" a="1"/>
  <c r="Y573" i="10" s="1"/>
  <c r="Y572" i="10" a="1"/>
  <c r="Y572" i="10" s="1"/>
  <c r="AE572" i="10" s="1"/>
  <c r="Y571" i="10" a="1"/>
  <c r="Y571" i="10" s="1"/>
  <c r="Y570" i="10" a="1"/>
  <c r="Y570" i="10" s="1"/>
  <c r="AE570" i="10" s="1"/>
  <c r="Y569" i="10" a="1"/>
  <c r="Y569" i="10" s="1"/>
  <c r="AE569" i="10" s="1"/>
  <c r="Y568" i="10" a="1"/>
  <c r="Y568" i="10" s="1"/>
  <c r="Y567" i="10" a="1"/>
  <c r="Y567" i="10" s="1"/>
  <c r="AE567" i="10" s="1"/>
  <c r="Y566" i="10" a="1"/>
  <c r="Y566" i="10" s="1"/>
  <c r="AE566" i="10" s="1"/>
  <c r="Y565" i="10" a="1"/>
  <c r="Y565" i="10" s="1"/>
  <c r="Y564" i="10" a="1"/>
  <c r="Y564" i="10" s="1"/>
  <c r="AE564" i="10" s="1"/>
  <c r="Y563" i="10" a="1"/>
  <c r="Y563" i="10" s="1"/>
  <c r="Y562" i="10" a="1"/>
  <c r="Y562" i="10" s="1"/>
  <c r="Y561" i="10" a="1"/>
  <c r="Y561" i="10" s="1"/>
  <c r="Y560" i="10" a="1"/>
  <c r="Y560" i="10" s="1"/>
  <c r="AE560" i="10" s="1"/>
  <c r="Y559" i="10" a="1"/>
  <c r="Y559" i="10" s="1"/>
  <c r="AE559" i="10" s="1"/>
  <c r="Y558" i="10" a="1"/>
  <c r="Y558" i="10" s="1"/>
  <c r="Y557" i="10" a="1"/>
  <c r="Y557" i="10" s="1"/>
  <c r="AE557" i="10" s="1"/>
  <c r="Y556" i="10" a="1"/>
  <c r="Y556" i="10" s="1"/>
  <c r="Y555" i="10" a="1"/>
  <c r="Y555" i="10" s="1"/>
  <c r="AE555" i="10" s="1"/>
  <c r="Y554" i="10" a="1"/>
  <c r="Y554" i="10" s="1"/>
  <c r="AE554" i="10" s="1"/>
  <c r="Y553" i="10" a="1"/>
  <c r="Y553" i="10" s="1"/>
  <c r="AE553" i="10" s="1"/>
  <c r="Y552" i="10" a="1"/>
  <c r="Y552" i="10" s="1"/>
  <c r="Y551" i="10" a="1"/>
  <c r="Y551" i="10" s="1"/>
  <c r="AE551" i="10" s="1"/>
  <c r="Y550" i="10" a="1"/>
  <c r="Y550" i="10" s="1"/>
  <c r="AE550" i="10" s="1"/>
  <c r="Y549" i="10" a="1"/>
  <c r="Y549" i="10" s="1"/>
  <c r="Y548" i="10" a="1"/>
  <c r="Y548" i="10" s="1"/>
  <c r="Y547" i="10" a="1"/>
  <c r="Y547" i="10" s="1"/>
  <c r="AE547" i="10" s="1"/>
  <c r="Y546" i="10" a="1"/>
  <c r="Y546" i="10" s="1"/>
  <c r="Y545" i="10" a="1"/>
  <c r="Y545" i="10" s="1"/>
  <c r="AE545" i="10" s="1"/>
  <c r="Y544" i="10" a="1"/>
  <c r="Y544" i="10" s="1"/>
  <c r="Y543" i="10" a="1"/>
  <c r="Y543" i="10" s="1"/>
  <c r="Y542" i="10" a="1"/>
  <c r="Y542" i="10" s="1"/>
  <c r="Y541" i="10" a="1"/>
  <c r="Y541" i="10" s="1"/>
  <c r="Y540" i="10" a="1"/>
  <c r="Y540" i="10" s="1"/>
  <c r="AE540" i="10" s="1"/>
  <c r="Y539" i="10" a="1"/>
  <c r="Y539" i="10" s="1"/>
  <c r="Y538" i="10" a="1"/>
  <c r="Y538" i="10" s="1"/>
  <c r="Y537" i="10" a="1"/>
  <c r="Y537" i="10" s="1"/>
  <c r="AE537" i="10" s="1"/>
  <c r="Y536" i="10" a="1"/>
  <c r="Y536" i="10" s="1"/>
  <c r="Y535" i="10" a="1"/>
  <c r="Y535" i="10" s="1"/>
  <c r="Y534" i="10" a="1"/>
  <c r="Y534" i="10" s="1"/>
  <c r="Y533" i="10" a="1"/>
  <c r="Y533" i="10" s="1"/>
  <c r="AE533" i="10" s="1"/>
  <c r="Y532" i="10" a="1"/>
  <c r="Y532" i="10" s="1"/>
  <c r="Y531" i="10" a="1"/>
  <c r="Y531" i="10" s="1"/>
  <c r="AE531" i="10" s="1"/>
  <c r="Y530" i="10" a="1"/>
  <c r="Y530" i="10" s="1"/>
  <c r="AE530" i="10" s="1"/>
  <c r="Y529" i="10" a="1"/>
  <c r="Y529" i="10" s="1"/>
  <c r="Y528" i="10" a="1"/>
  <c r="Y528" i="10" s="1"/>
  <c r="AE528" i="10" s="1"/>
  <c r="Y527" i="10" a="1"/>
  <c r="Y527" i="10" s="1"/>
  <c r="AE527" i="10" s="1"/>
  <c r="Y526" i="10" a="1"/>
  <c r="Y526" i="10" s="1"/>
  <c r="Y525" i="10" a="1"/>
  <c r="Y525" i="10" s="1"/>
  <c r="AE525" i="10" s="1"/>
  <c r="Y524" i="10" a="1"/>
  <c r="Y524" i="10" s="1"/>
  <c r="AE524" i="10" s="1"/>
  <c r="Y523" i="10" a="1"/>
  <c r="Y523" i="10" s="1"/>
  <c r="Y522" i="10" a="1"/>
  <c r="Y522" i="10" s="1"/>
  <c r="AE522" i="10" s="1"/>
  <c r="Y521" i="10" a="1"/>
  <c r="Y521" i="10" s="1"/>
  <c r="Y520" i="10" a="1"/>
  <c r="Y520" i="10" s="1"/>
  <c r="Y519" i="10" a="1"/>
  <c r="Y519" i="10" s="1"/>
  <c r="Y518" i="10" a="1"/>
  <c r="Y518" i="10" s="1"/>
  <c r="AE518" i="10" s="1"/>
  <c r="Y517" i="10" a="1"/>
  <c r="Y517" i="10" s="1"/>
  <c r="AE517" i="10" s="1"/>
  <c r="Y516" i="10" a="1"/>
  <c r="Y516" i="10" s="1"/>
  <c r="AE516" i="10" s="1"/>
  <c r="Y515" i="10" a="1"/>
  <c r="Y515" i="10" s="1"/>
  <c r="AE515" i="10" s="1"/>
  <c r="Y514" i="10" a="1"/>
  <c r="Y514" i="10" s="1"/>
  <c r="AE514" i="10" s="1"/>
  <c r="Y513" i="10" a="1"/>
  <c r="Y513" i="10" s="1"/>
  <c r="AE513" i="10" s="1"/>
  <c r="Y512" i="10" a="1"/>
  <c r="Y512" i="10" s="1"/>
  <c r="AE512" i="10" s="1"/>
  <c r="Y511" i="10" a="1"/>
  <c r="Y511" i="10" s="1"/>
  <c r="AE511" i="10" s="1"/>
  <c r="Y510" i="10" a="1"/>
  <c r="Y510" i="10" s="1"/>
  <c r="AE510" i="10" s="1"/>
  <c r="Y509" i="10" a="1"/>
  <c r="Y509" i="10" s="1"/>
  <c r="AE509" i="10" s="1"/>
  <c r="Y508" i="10" a="1"/>
  <c r="Y508" i="10" s="1"/>
  <c r="Y507" i="10" a="1"/>
  <c r="Y507" i="10" s="1"/>
  <c r="AE507" i="10" s="1"/>
  <c r="Y506" i="10" a="1"/>
  <c r="Y506" i="10" s="1"/>
  <c r="AE506" i="10" s="1"/>
  <c r="Y505" i="10" a="1"/>
  <c r="Y505" i="10" s="1"/>
  <c r="AE505" i="10" s="1"/>
  <c r="Y504" i="10" a="1"/>
  <c r="Y504" i="10" s="1"/>
  <c r="Y503" i="10" a="1"/>
  <c r="Y503" i="10" s="1"/>
  <c r="AE503" i="10" s="1"/>
  <c r="Y502" i="10" a="1"/>
  <c r="Y502" i="10" s="1"/>
  <c r="AE502" i="10" s="1"/>
  <c r="Y501" i="10" a="1"/>
  <c r="Y501" i="10" s="1"/>
  <c r="AE501" i="10" s="1"/>
  <c r="Y500" i="10" a="1"/>
  <c r="Y500" i="10" s="1"/>
  <c r="AE500" i="10" s="1"/>
  <c r="Y499" i="10" a="1"/>
  <c r="Y499" i="10" s="1"/>
  <c r="AE499" i="10" s="1"/>
  <c r="Y498" i="10" a="1"/>
  <c r="Y498" i="10" s="1"/>
  <c r="AE498" i="10" s="1"/>
  <c r="Y497" i="10" a="1"/>
  <c r="Y497" i="10" s="1"/>
  <c r="AE497" i="10" s="1"/>
  <c r="Y496" i="10" a="1"/>
  <c r="Y496" i="10" s="1"/>
  <c r="AE496" i="10" s="1"/>
  <c r="Y495" i="10" a="1"/>
  <c r="Y495" i="10" s="1"/>
  <c r="AE495" i="10" s="1"/>
  <c r="Y494" i="10" a="1"/>
  <c r="Y494" i="10" s="1"/>
  <c r="AE494" i="10" s="1"/>
  <c r="Y493" i="10" a="1"/>
  <c r="Y493" i="10" s="1"/>
  <c r="AE493" i="10" s="1"/>
  <c r="Y492" i="10" a="1"/>
  <c r="Y492" i="10" s="1"/>
  <c r="AE492" i="10" s="1"/>
  <c r="Y491" i="10" a="1"/>
  <c r="Y491" i="10" s="1"/>
  <c r="Y490" i="10" a="1"/>
  <c r="Y490" i="10" s="1"/>
  <c r="AE490" i="10" s="1"/>
  <c r="Y489" i="10" a="1"/>
  <c r="Y489" i="10" s="1"/>
  <c r="Y488" i="10" a="1"/>
  <c r="Y488" i="10" s="1"/>
  <c r="Y487" i="10" a="1"/>
  <c r="Y487" i="10" s="1"/>
  <c r="AE487" i="10" s="1"/>
  <c r="Y486" i="10" a="1"/>
  <c r="Y486" i="10" s="1"/>
  <c r="AE486" i="10" s="1"/>
  <c r="Y485" i="10" a="1"/>
  <c r="Y485" i="10" s="1"/>
  <c r="Y484" i="10" a="1"/>
  <c r="Y484" i="10" s="1"/>
  <c r="AE484" i="10" s="1"/>
  <c r="Y483" i="10" a="1"/>
  <c r="Y483" i="10" s="1"/>
  <c r="AE483" i="10" s="1"/>
  <c r="Y482" i="10" a="1"/>
  <c r="Y482" i="10" s="1"/>
  <c r="AE482" i="10" s="1"/>
  <c r="Y481" i="10" a="1"/>
  <c r="Y481" i="10" s="1"/>
  <c r="AE481" i="10" s="1"/>
  <c r="Y480" i="10" a="1"/>
  <c r="Y480" i="10" s="1"/>
  <c r="AE480" i="10" s="1"/>
  <c r="Y479" i="10" a="1"/>
  <c r="Y479" i="10" s="1"/>
  <c r="Y478" i="10" a="1"/>
  <c r="Y478" i="10" s="1"/>
  <c r="Y477" i="10" a="1"/>
  <c r="Y477" i="10" s="1"/>
  <c r="Y476" i="10" a="1"/>
  <c r="Y476" i="10" s="1"/>
  <c r="Y475" i="10" a="1"/>
  <c r="Y475" i="10" s="1"/>
  <c r="Y474" i="10" a="1"/>
  <c r="Y474" i="10" s="1"/>
  <c r="AE474" i="10" s="1"/>
  <c r="Y473" i="10" a="1"/>
  <c r="Y473" i="10" s="1"/>
  <c r="Y472" i="10" a="1"/>
  <c r="Y472" i="10" s="1"/>
  <c r="AE472" i="10" s="1"/>
  <c r="Y471" i="10" a="1"/>
  <c r="Y471" i="10" s="1"/>
  <c r="AE471" i="10" s="1"/>
  <c r="Y470" i="10" a="1"/>
  <c r="Y470" i="10" s="1"/>
  <c r="AE470" i="10" s="1"/>
  <c r="Y469" i="10" a="1"/>
  <c r="Y469" i="10" s="1"/>
  <c r="AE469" i="10" s="1"/>
  <c r="Y468" i="10" a="1"/>
  <c r="Y468" i="10" s="1"/>
  <c r="AE468" i="10" s="1"/>
  <c r="Y467" i="10" a="1"/>
  <c r="Y467" i="10" s="1"/>
  <c r="Y466" i="10" a="1"/>
  <c r="Y466" i="10" s="1"/>
  <c r="AE466" i="10" s="1"/>
  <c r="Y465" i="10" a="1"/>
  <c r="Y465" i="10" s="1"/>
  <c r="Y464" i="10" a="1"/>
  <c r="Y464" i="10" s="1"/>
  <c r="AE464" i="10" s="1"/>
  <c r="Y463" i="10" a="1"/>
  <c r="Y463" i="10" s="1"/>
  <c r="AE463" i="10" s="1"/>
  <c r="Y462" i="10" a="1"/>
  <c r="Y462" i="10" s="1"/>
  <c r="AE462" i="10" s="1"/>
  <c r="Y461" i="10" a="1"/>
  <c r="Y461" i="10" s="1"/>
  <c r="Y460" i="10" a="1"/>
  <c r="Y460" i="10" s="1"/>
  <c r="Y459" i="10" a="1"/>
  <c r="Y459" i="10" s="1"/>
  <c r="AE459" i="10" s="1"/>
  <c r="Y458" i="10" a="1"/>
  <c r="Y458" i="10" s="1"/>
  <c r="AE458" i="10" s="1"/>
  <c r="Y457" i="10" a="1"/>
  <c r="Y457" i="10" s="1"/>
  <c r="Y456" i="10" a="1"/>
  <c r="Y456" i="10" s="1"/>
  <c r="Y455" i="10" a="1"/>
  <c r="Y455" i="10" s="1"/>
  <c r="AE455" i="10" s="1"/>
  <c r="Y454" i="10" a="1"/>
  <c r="Y454" i="10" s="1"/>
  <c r="AE454" i="10" s="1"/>
  <c r="Y453" i="10" a="1"/>
  <c r="Y453" i="10" s="1"/>
  <c r="Y452" i="10" a="1"/>
  <c r="Y452" i="10" s="1"/>
  <c r="AE452" i="10" s="1"/>
  <c r="Y451" i="10" a="1"/>
  <c r="Y451" i="10" s="1"/>
  <c r="Y450" i="10" a="1"/>
  <c r="Y450" i="10" s="1"/>
  <c r="Y449" i="10" a="1"/>
  <c r="Y449" i="10" s="1"/>
  <c r="AE449" i="10" s="1"/>
  <c r="Y448" i="10" a="1"/>
  <c r="Y448" i="10" s="1"/>
  <c r="AE448" i="10" s="1"/>
  <c r="Y447" i="10" a="1"/>
  <c r="Y447" i="10" s="1"/>
  <c r="Y446" i="10" a="1"/>
  <c r="Y446" i="10" s="1"/>
  <c r="AE446" i="10" s="1"/>
  <c r="Y445" i="10" a="1"/>
  <c r="Y445" i="10" s="1"/>
  <c r="Y444" i="10" a="1"/>
  <c r="Y444" i="10" s="1"/>
  <c r="AE444" i="10" s="1"/>
  <c r="Y443" i="10" a="1"/>
  <c r="Y443" i="10" s="1"/>
  <c r="AE443" i="10" s="1"/>
  <c r="Y442" i="10" a="1"/>
  <c r="Y442" i="10" s="1"/>
  <c r="Y441" i="10" a="1"/>
  <c r="Y441" i="10" s="1"/>
  <c r="Y440" i="10" a="1"/>
  <c r="Y440" i="10" s="1"/>
  <c r="AE440" i="10" s="1"/>
  <c r="Y439" i="10" a="1"/>
  <c r="Y439" i="10" s="1"/>
  <c r="Y438" i="10" a="1"/>
  <c r="Y438" i="10" s="1"/>
  <c r="AE438" i="10" s="1"/>
  <c r="Y437" i="10" a="1"/>
  <c r="Y437" i="10" s="1"/>
  <c r="AE437" i="10" s="1"/>
  <c r="Y436" i="10" a="1"/>
  <c r="Y436" i="10" s="1"/>
  <c r="Y435" i="10" a="1"/>
  <c r="Y435" i="10" s="1"/>
  <c r="AE435" i="10" s="1"/>
  <c r="Y434" i="10" a="1"/>
  <c r="Y434" i="10" s="1"/>
  <c r="Y433" i="10" a="1"/>
  <c r="Y433" i="10" s="1"/>
  <c r="Y432" i="10" a="1"/>
  <c r="Y432" i="10" s="1"/>
  <c r="AE432" i="10" s="1"/>
  <c r="Y431" i="10" a="1"/>
  <c r="Y431" i="10" s="1"/>
  <c r="Y430" i="10" a="1"/>
  <c r="Y430" i="10" s="1"/>
  <c r="Y429" i="10" a="1"/>
  <c r="Y429" i="10" s="1"/>
  <c r="AE429" i="10" s="1"/>
  <c r="Y428" i="10" a="1"/>
  <c r="Y428" i="10" s="1"/>
  <c r="Y427" i="10" a="1"/>
  <c r="Y427" i="10" s="1"/>
  <c r="Y426" i="10" a="1"/>
  <c r="Y426" i="10" s="1"/>
  <c r="Y425" i="10" a="1"/>
  <c r="Y425" i="10" s="1"/>
  <c r="Y424" i="10" a="1"/>
  <c r="Y424" i="10" s="1"/>
  <c r="AE424" i="10" s="1"/>
  <c r="Y423" i="10" a="1"/>
  <c r="Y423" i="10" s="1"/>
  <c r="AE423" i="10" s="1"/>
  <c r="Y422" i="10" a="1"/>
  <c r="Y422" i="10" s="1"/>
  <c r="Y421" i="10" a="1"/>
  <c r="Y421" i="10" s="1"/>
  <c r="AE421" i="10" s="1"/>
  <c r="Y420" i="10" a="1"/>
  <c r="Y420" i="10" s="1"/>
  <c r="AE420" i="10" s="1"/>
  <c r="Y419" i="10" a="1"/>
  <c r="Y419" i="10" s="1"/>
  <c r="Y418" i="10" a="1"/>
  <c r="Y418" i="10" s="1"/>
  <c r="AE418" i="10" s="1"/>
  <c r="Y417" i="10" a="1"/>
  <c r="Y417" i="10" s="1"/>
  <c r="AE417" i="10" s="1"/>
  <c r="Y416" i="10" a="1"/>
  <c r="Y416" i="10" s="1"/>
  <c r="Y415" i="10" a="1"/>
  <c r="Y415" i="10" s="1"/>
  <c r="Y414" i="10" a="1"/>
  <c r="Y414" i="10" s="1"/>
  <c r="Y413" i="10" a="1"/>
  <c r="Y413" i="10" s="1"/>
  <c r="Y412" i="10" a="1"/>
  <c r="Y412" i="10" s="1"/>
  <c r="Y411" i="10" a="1"/>
  <c r="Y411" i="10" s="1"/>
  <c r="AE411" i="10" s="1"/>
  <c r="Y410" i="10" a="1"/>
  <c r="Y410" i="10" s="1"/>
  <c r="Y409" i="10" a="1"/>
  <c r="Y409" i="10" s="1"/>
  <c r="Y408" i="10" a="1"/>
  <c r="Y408" i="10" s="1"/>
  <c r="AE408" i="10" s="1"/>
  <c r="Y407" i="10" a="1"/>
  <c r="Y407" i="10" s="1"/>
  <c r="Y406" i="10" a="1"/>
  <c r="Y406" i="10" s="1"/>
  <c r="AE406" i="10" s="1"/>
  <c r="Y405" i="10" a="1"/>
  <c r="Y405" i="10" s="1"/>
  <c r="AE405" i="10" s="1"/>
  <c r="Y404" i="10" a="1"/>
  <c r="Y404" i="10" s="1"/>
  <c r="Y403" i="10" a="1"/>
  <c r="Y403" i="10" s="1"/>
  <c r="Y402" i="10" a="1"/>
  <c r="Y402" i="10" s="1"/>
  <c r="AE402" i="10" s="1"/>
  <c r="Y401" i="10" a="1"/>
  <c r="Y401" i="10" s="1"/>
  <c r="Y400" i="10" a="1"/>
  <c r="Y400" i="10" s="1"/>
  <c r="AE400" i="10" s="1"/>
  <c r="Y399" i="10" a="1"/>
  <c r="Y399" i="10" s="1"/>
  <c r="AE399" i="10" s="1"/>
  <c r="Y398" i="10" a="1"/>
  <c r="Y398" i="10" s="1"/>
  <c r="AE398" i="10" s="1"/>
  <c r="Y397" i="10" a="1"/>
  <c r="Y397" i="10" s="1"/>
  <c r="Y396" i="10" a="1"/>
  <c r="Y396" i="10" s="1"/>
  <c r="AE396" i="10" s="1"/>
  <c r="Y395" i="10" a="1"/>
  <c r="Y395" i="10" s="1"/>
  <c r="AE395" i="10" s="1"/>
  <c r="Y394" i="10" a="1"/>
  <c r="Y394" i="10" s="1"/>
  <c r="Y393" i="10" a="1"/>
  <c r="Y393" i="10" s="1"/>
  <c r="AE393" i="10" s="1"/>
  <c r="Y392" i="10" a="1"/>
  <c r="Y392" i="10" s="1"/>
  <c r="AE392" i="10" s="1"/>
  <c r="Y391" i="10" a="1"/>
  <c r="Y391" i="10" s="1"/>
  <c r="Y390" i="10" a="1"/>
  <c r="Y390" i="10" s="1"/>
  <c r="Y389" i="10" a="1"/>
  <c r="Y389" i="10" s="1"/>
  <c r="AE389" i="10" s="1"/>
  <c r="Y388" i="10" a="1"/>
  <c r="Y388" i="10" s="1"/>
  <c r="AE388" i="10" s="1"/>
  <c r="Y387" i="10" a="1"/>
  <c r="Y387" i="10" s="1"/>
  <c r="Y386" i="10" a="1"/>
  <c r="Y386" i="10" s="1"/>
  <c r="AE386" i="10" s="1"/>
  <c r="Y385" i="10" a="1"/>
  <c r="Y385" i="10" s="1"/>
  <c r="AE385" i="10" s="1"/>
  <c r="Y384" i="10" a="1"/>
  <c r="Y384" i="10" s="1"/>
  <c r="Y383" i="10" a="1"/>
  <c r="Y383" i="10" s="1"/>
  <c r="Y382" i="10" a="1"/>
  <c r="Y382" i="10" s="1"/>
  <c r="AE382" i="10" s="1"/>
  <c r="Y381" i="10" a="1"/>
  <c r="Y381" i="10" s="1"/>
  <c r="Y380" i="10" a="1"/>
  <c r="Y380" i="10" s="1"/>
  <c r="AE380" i="10" s="1"/>
  <c r="Y379" i="10" a="1"/>
  <c r="Y379" i="10" s="1"/>
  <c r="AE379" i="10" s="1"/>
  <c r="Y378" i="10" a="1"/>
  <c r="Y378" i="10" s="1"/>
  <c r="Y377" i="10" a="1"/>
  <c r="Y377" i="10" s="1"/>
  <c r="AE377" i="10" s="1"/>
  <c r="Y376" i="10" a="1"/>
  <c r="Y376" i="10" s="1"/>
  <c r="AE376" i="10" s="1"/>
  <c r="Y375" i="10" a="1"/>
  <c r="Y375" i="10" s="1"/>
  <c r="AE375" i="10" s="1"/>
  <c r="Y374" i="10" a="1"/>
  <c r="Y374" i="10" s="1"/>
  <c r="AE374" i="10" s="1"/>
  <c r="Y373" i="10" a="1"/>
  <c r="Y373" i="10" s="1"/>
  <c r="Y372" i="10" a="1"/>
  <c r="Y372" i="10" s="1"/>
  <c r="AE372" i="10" s="1"/>
  <c r="Y371" i="10" a="1"/>
  <c r="Y371" i="10" s="1"/>
  <c r="AE371" i="10" s="1"/>
  <c r="Y370" i="10" a="1"/>
  <c r="Y370" i="10" s="1"/>
  <c r="Y369" i="10" a="1"/>
  <c r="Y369" i="10" s="1"/>
  <c r="AE369" i="10" s="1"/>
  <c r="Y368" i="10" a="1"/>
  <c r="Y368" i="10" s="1"/>
  <c r="AE368" i="10" s="1"/>
  <c r="Y367" i="10" a="1"/>
  <c r="Y367" i="10" s="1"/>
  <c r="Y366" i="10" a="1"/>
  <c r="Y366" i="10" s="1"/>
  <c r="AE366" i="10" s="1"/>
  <c r="Y365" i="10" a="1"/>
  <c r="Y365" i="10" s="1"/>
  <c r="Y364" i="10" a="1"/>
  <c r="Y364" i="10" s="1"/>
  <c r="Y363" i="10" a="1"/>
  <c r="Y363" i="10" s="1"/>
  <c r="AE363" i="10" s="1"/>
  <c r="Y362" i="10" a="1"/>
  <c r="Y362" i="10" s="1"/>
  <c r="AE362" i="10" s="1"/>
  <c r="Y361" i="10" a="1"/>
  <c r="Y361" i="10" s="1"/>
  <c r="Y360" i="10" a="1"/>
  <c r="Y360" i="10" s="1"/>
  <c r="Y359" i="10" a="1"/>
  <c r="Y359" i="10" s="1"/>
  <c r="AE359" i="10" s="1"/>
  <c r="Y358" i="10" a="1"/>
  <c r="Y358" i="10" s="1"/>
  <c r="Y357" i="10" a="1"/>
  <c r="Y357" i="10" s="1"/>
  <c r="Y356" i="10" a="1"/>
  <c r="Y356" i="10" s="1"/>
  <c r="AE356" i="10" s="1"/>
  <c r="Y355" i="10" a="1"/>
  <c r="Y355" i="10" s="1"/>
  <c r="Y354" i="10" a="1"/>
  <c r="Y354" i="10" s="1"/>
  <c r="AE354" i="10" s="1"/>
  <c r="Y353" i="10" a="1"/>
  <c r="Y353" i="10" s="1"/>
  <c r="Y352" i="10" a="1"/>
  <c r="Y352" i="10" s="1"/>
  <c r="Y351" i="10" a="1"/>
  <c r="Y351" i="10" s="1"/>
  <c r="AE351" i="10" s="1"/>
  <c r="Y350" i="10" a="1"/>
  <c r="Y350" i="10" s="1"/>
  <c r="AE350" i="10" s="1"/>
  <c r="Y349" i="10" a="1"/>
  <c r="Y349" i="10" s="1"/>
  <c r="AE349" i="10" s="1"/>
  <c r="Y348" i="10" a="1"/>
  <c r="Y348" i="10" s="1"/>
  <c r="AE348" i="10" s="1"/>
  <c r="Y347" i="10" a="1"/>
  <c r="Y347" i="10" s="1"/>
  <c r="Y346" i="10" a="1"/>
  <c r="Y346" i="10" s="1"/>
  <c r="Y345" i="10" a="1"/>
  <c r="Y345" i="10" s="1"/>
  <c r="AE345" i="10" s="1"/>
  <c r="Y344" i="10" a="1"/>
  <c r="Y344" i="10" s="1"/>
  <c r="Y343" i="10" a="1"/>
  <c r="Y343" i="10" s="1"/>
  <c r="AE343" i="10" s="1"/>
  <c r="Y342" i="10" a="1"/>
  <c r="Y342" i="10" s="1"/>
  <c r="Y341" i="10" a="1"/>
  <c r="Y341" i="10" s="1"/>
  <c r="AE341" i="10" s="1"/>
  <c r="Y340" i="10" a="1"/>
  <c r="Y340" i="10" s="1"/>
  <c r="AE340" i="10" s="1"/>
  <c r="Y339" i="10" a="1"/>
  <c r="Y339" i="10" s="1"/>
  <c r="Y338" i="10" a="1"/>
  <c r="Y338" i="10" s="1"/>
  <c r="Y337" i="10" a="1"/>
  <c r="Y337" i="10" s="1"/>
  <c r="AE337" i="10" s="1"/>
  <c r="Y336" i="10" a="1"/>
  <c r="Y336" i="10" s="1"/>
  <c r="AE336" i="10" s="1"/>
  <c r="Y335" i="10" a="1"/>
  <c r="Y335" i="10" s="1"/>
  <c r="AE335" i="10" s="1"/>
  <c r="Y334" i="10" a="1"/>
  <c r="Y334" i="10" s="1"/>
  <c r="AE334" i="10" s="1"/>
  <c r="Y333" i="10" a="1"/>
  <c r="Y333" i="10" s="1"/>
  <c r="AE333" i="10" s="1"/>
  <c r="Y332" i="10" a="1"/>
  <c r="Y332" i="10" s="1"/>
  <c r="AE332" i="10" s="1"/>
  <c r="Y331" i="10" a="1"/>
  <c r="Y331" i="10" s="1"/>
  <c r="AE331" i="10" s="1"/>
  <c r="Y330" i="10" a="1"/>
  <c r="Y330" i="10" s="1"/>
  <c r="Y329" i="10" a="1"/>
  <c r="Y329" i="10" s="1"/>
  <c r="AE329" i="10" s="1"/>
  <c r="Y328" i="10" a="1"/>
  <c r="Y328" i="10" s="1"/>
  <c r="AE328" i="10" s="1"/>
  <c r="Y327" i="10" a="1"/>
  <c r="Y327" i="10" s="1"/>
  <c r="Y326" i="10" a="1"/>
  <c r="Y326" i="10" s="1"/>
  <c r="AE326" i="10" s="1"/>
  <c r="Y325" i="10" a="1"/>
  <c r="Y325" i="10" s="1"/>
  <c r="Y324" i="10" a="1"/>
  <c r="Y324" i="10" s="1"/>
  <c r="Y323" i="10" a="1"/>
  <c r="Y323" i="10" s="1"/>
  <c r="Y322" i="10" a="1"/>
  <c r="Y322" i="10" s="1"/>
  <c r="AE322" i="10" s="1"/>
  <c r="Y321" i="10" a="1"/>
  <c r="Y321" i="10" s="1"/>
  <c r="AE321" i="10" s="1"/>
  <c r="Y320" i="10" a="1"/>
  <c r="Y320" i="10" s="1"/>
  <c r="Y319" i="10" a="1"/>
  <c r="Y319" i="10" s="1"/>
  <c r="AE319" i="10" s="1"/>
  <c r="Y318" i="10" a="1"/>
  <c r="Y318" i="10" s="1"/>
  <c r="AE318" i="10" s="1"/>
  <c r="Y317" i="10" a="1"/>
  <c r="Y317" i="10" s="1"/>
  <c r="AE317" i="10" s="1"/>
  <c r="Y316" i="10" a="1"/>
  <c r="Y316" i="10" s="1"/>
  <c r="AE316" i="10" s="1"/>
  <c r="Y315" i="10" a="1"/>
  <c r="Y315" i="10" s="1"/>
  <c r="AE315" i="10" s="1"/>
  <c r="Y314" i="10" a="1"/>
  <c r="Y314" i="10" s="1"/>
  <c r="AE314" i="10" s="1"/>
  <c r="Y313" i="10" a="1"/>
  <c r="Y313" i="10" s="1"/>
  <c r="AE313" i="10" s="1"/>
  <c r="Y312" i="10" a="1"/>
  <c r="Y312" i="10" s="1"/>
  <c r="AE312" i="10" s="1"/>
  <c r="Y311" i="10" a="1"/>
  <c r="Y311" i="10" s="1"/>
  <c r="AE311" i="10" s="1"/>
  <c r="Y310" i="10" a="1"/>
  <c r="Y310" i="10" s="1"/>
  <c r="AE310" i="10" s="1"/>
  <c r="Y309" i="10" a="1"/>
  <c r="Y309" i="10" s="1"/>
  <c r="AE309" i="10" s="1"/>
  <c r="Y308" i="10" a="1"/>
  <c r="Y308" i="10" s="1"/>
  <c r="Y307" i="10" a="1"/>
  <c r="Y307" i="10" s="1"/>
  <c r="AE307" i="10" s="1"/>
  <c r="Y306" i="10" a="1"/>
  <c r="Y306" i="10" s="1"/>
  <c r="Y305" i="10" a="1"/>
  <c r="Y305" i="10" s="1"/>
  <c r="Y304" i="10" a="1"/>
  <c r="Y304" i="10" s="1"/>
  <c r="AE304" i="10" s="1"/>
  <c r="Y303" i="10" a="1"/>
  <c r="Y303" i="10" s="1"/>
  <c r="Y302" i="10" a="1"/>
  <c r="Y302" i="10" s="1"/>
  <c r="AE302" i="10" s="1"/>
  <c r="Y301" i="10" a="1"/>
  <c r="Y301" i="10" s="1"/>
  <c r="Y300" i="10" a="1"/>
  <c r="Y300" i="10" s="1"/>
  <c r="Y299" i="10" a="1"/>
  <c r="Y299" i="10" s="1"/>
  <c r="AE299" i="10" s="1"/>
  <c r="Y298" i="10" a="1"/>
  <c r="Y298" i="10" s="1"/>
  <c r="AE298" i="10" s="1"/>
  <c r="Y297" i="10" a="1"/>
  <c r="Y297" i="10" s="1"/>
  <c r="Y296" i="10" a="1"/>
  <c r="Y296" i="10" s="1"/>
  <c r="AE296" i="10" s="1"/>
  <c r="Y295" i="10" a="1"/>
  <c r="Y295" i="10" s="1"/>
  <c r="AE295" i="10" s="1"/>
  <c r="Y294" i="10" a="1"/>
  <c r="Y294" i="10" s="1"/>
  <c r="Y293" i="10" a="1"/>
  <c r="Y293" i="10" s="1"/>
  <c r="AE293" i="10" s="1"/>
  <c r="Y292" i="10" a="1"/>
  <c r="Y292" i="10" s="1"/>
  <c r="AE292" i="10" s="1"/>
  <c r="Y291" i="10" a="1"/>
  <c r="Y291" i="10" s="1"/>
  <c r="Y290" i="10" a="1"/>
  <c r="Y290" i="10" s="1"/>
  <c r="AE290" i="10" s="1"/>
  <c r="Y289" i="10" a="1"/>
  <c r="Y289" i="10" s="1"/>
  <c r="AE289" i="10" s="1"/>
  <c r="Y288" i="10" a="1"/>
  <c r="Y288" i="10" s="1"/>
  <c r="Y287" i="10" a="1"/>
  <c r="Y287" i="10" s="1"/>
  <c r="Y286" i="10" a="1"/>
  <c r="Y286" i="10" s="1"/>
  <c r="AE286" i="10" s="1"/>
  <c r="Y285" i="10" a="1"/>
  <c r="Y285" i="10" s="1"/>
  <c r="Y284" i="10" a="1"/>
  <c r="Y284" i="10" s="1"/>
  <c r="AE284" i="10" s="1"/>
  <c r="Y283" i="10" a="1"/>
  <c r="Y283" i="10" s="1"/>
  <c r="AE283" i="10" s="1"/>
  <c r="Y282" i="10" a="1"/>
  <c r="Y282" i="10" s="1"/>
  <c r="Y281" i="10" a="1"/>
  <c r="Y281" i="10" s="1"/>
  <c r="AE281" i="10" s="1"/>
  <c r="Y280" i="10" a="1"/>
  <c r="Y280" i="10" s="1"/>
  <c r="AE280" i="10" s="1"/>
  <c r="Y279" i="10" a="1"/>
  <c r="Y279" i="10" s="1"/>
  <c r="Y278" i="10" a="1"/>
  <c r="Y278" i="10" s="1"/>
  <c r="AE278" i="10" s="1"/>
  <c r="Y277" i="10" a="1"/>
  <c r="Y277" i="10" s="1"/>
  <c r="AE277" i="10" s="1"/>
  <c r="Y276" i="10" a="1"/>
  <c r="Y276" i="10" s="1"/>
  <c r="Y275" i="10" a="1"/>
  <c r="Y275" i="10" s="1"/>
  <c r="AE275" i="10" s="1"/>
  <c r="Y274" i="10" a="1"/>
  <c r="Y274" i="10" s="1"/>
  <c r="AE274" i="10" s="1"/>
  <c r="Y273" i="10" a="1"/>
  <c r="Y273" i="10" s="1"/>
  <c r="Y272" i="10" a="1"/>
  <c r="Y272" i="10" s="1"/>
  <c r="AE272" i="10" s="1"/>
  <c r="Y271" i="10" a="1"/>
  <c r="Y271" i="10" s="1"/>
  <c r="AE271" i="10" s="1"/>
  <c r="Y270" i="10" a="1"/>
  <c r="Y270" i="10" s="1"/>
  <c r="Y269" i="10" a="1"/>
  <c r="Y269" i="10" s="1"/>
  <c r="AE269" i="10" s="1"/>
  <c r="Y268" i="10" a="1"/>
  <c r="Y268" i="10" s="1"/>
  <c r="AE268" i="10" s="1"/>
  <c r="Y267" i="10" a="1"/>
  <c r="Y267" i="10" s="1"/>
  <c r="AE267" i="10" s="1"/>
  <c r="Y266" i="10" a="1"/>
  <c r="Y266" i="10" s="1"/>
  <c r="AE266" i="10" s="1"/>
  <c r="Y265" i="10" a="1"/>
  <c r="Y265" i="10" s="1"/>
  <c r="AE265" i="10" s="1"/>
  <c r="Y264" i="10" a="1"/>
  <c r="Y264" i="10" s="1"/>
  <c r="AE264" i="10" s="1"/>
  <c r="Y263" i="10" a="1"/>
  <c r="Y263" i="10" s="1"/>
  <c r="AE263" i="10" s="1"/>
  <c r="Y262" i="10" a="1"/>
  <c r="Y262" i="10" s="1"/>
  <c r="AE262" i="10" s="1"/>
  <c r="Y261" i="10" a="1"/>
  <c r="Y261" i="10" s="1"/>
  <c r="Y260" i="10" a="1"/>
  <c r="Y260" i="10" s="1"/>
  <c r="AE260" i="10" s="1"/>
  <c r="Y259" i="10" a="1"/>
  <c r="Y259" i="10" s="1"/>
  <c r="AE259" i="10" s="1"/>
  <c r="Y258" i="10" a="1"/>
  <c r="Y258" i="10" s="1"/>
  <c r="AE258" i="10" s="1"/>
  <c r="Y257" i="10" a="1"/>
  <c r="Y257" i="10" s="1"/>
  <c r="AE257" i="10" s="1"/>
  <c r="Y256" i="10" a="1"/>
  <c r="Y256" i="10" s="1"/>
  <c r="AE256" i="10" s="1"/>
  <c r="Y255" i="10" a="1"/>
  <c r="Y255" i="10" s="1"/>
  <c r="Y254" i="10" a="1"/>
  <c r="Y254" i="10" s="1"/>
  <c r="AE254" i="10" s="1"/>
  <c r="Y253" i="10" a="1"/>
  <c r="Y253" i="10" s="1"/>
  <c r="AE253" i="10" s="1"/>
  <c r="Y252" i="10" a="1"/>
  <c r="Y252" i="10" s="1"/>
  <c r="AE252" i="10" s="1"/>
  <c r="Y251" i="10" a="1"/>
  <c r="Y251" i="10" s="1"/>
  <c r="AE251" i="10" s="1"/>
  <c r="Y250" i="10" a="1"/>
  <c r="Y250" i="10" s="1"/>
  <c r="AE250" i="10" s="1"/>
  <c r="Y249" i="10" a="1"/>
  <c r="Y249" i="10" s="1"/>
  <c r="AE249" i="10" s="1"/>
  <c r="Y248" i="10" a="1"/>
  <c r="Y248" i="10" s="1"/>
  <c r="Y247" i="10" a="1"/>
  <c r="Y247" i="10" s="1"/>
  <c r="AE247" i="10" s="1"/>
  <c r="Y246" i="10" a="1"/>
  <c r="Y246" i="10" s="1"/>
  <c r="Y245" i="10" a="1"/>
  <c r="Y245" i="10" s="1"/>
  <c r="AE245" i="10" s="1"/>
  <c r="Y244" i="10" a="1"/>
  <c r="Y244" i="10" s="1"/>
  <c r="AE244" i="10" s="1"/>
  <c r="Y243" i="10" a="1"/>
  <c r="Y243" i="10" s="1"/>
  <c r="Y242" i="10" a="1"/>
  <c r="Y242" i="10" s="1"/>
  <c r="AE242" i="10" s="1"/>
  <c r="Y241" i="10" a="1"/>
  <c r="Y241" i="10" s="1"/>
  <c r="AE241" i="10" s="1"/>
  <c r="Y240" i="10" a="1"/>
  <c r="Y240" i="10" s="1"/>
  <c r="AE240" i="10" s="1"/>
  <c r="Y239" i="10" a="1"/>
  <c r="Y239" i="10" s="1"/>
  <c r="AE239" i="10" s="1"/>
  <c r="Y238" i="10" a="1"/>
  <c r="Y238" i="10" s="1"/>
  <c r="AE238" i="10" s="1"/>
  <c r="Y237" i="10" a="1"/>
  <c r="Y237" i="10" s="1"/>
  <c r="Y236" i="10" a="1"/>
  <c r="Y236" i="10" s="1"/>
  <c r="AE236" i="10" s="1"/>
  <c r="Y235" i="10" a="1"/>
  <c r="Y235" i="10" s="1"/>
  <c r="Y234" i="10" a="1"/>
  <c r="Y234" i="10" s="1"/>
  <c r="AE234" i="10" s="1"/>
  <c r="Y233" i="10" a="1"/>
  <c r="Y233" i="10" s="1"/>
  <c r="AE233" i="10" s="1"/>
  <c r="Y232" i="10" a="1"/>
  <c r="Y232" i="10" s="1"/>
  <c r="AE232" i="10" s="1"/>
  <c r="Y231" i="10" a="1"/>
  <c r="Y231" i="10" s="1"/>
  <c r="AE231" i="10" s="1"/>
  <c r="Y230" i="10" a="1"/>
  <c r="Y230" i="10" s="1"/>
  <c r="AE230" i="10" s="1"/>
  <c r="Y229" i="10" a="1"/>
  <c r="Y229" i="10" s="1"/>
  <c r="AE229" i="10" s="1"/>
  <c r="Y228" i="10" a="1"/>
  <c r="Y228" i="10" s="1"/>
  <c r="Y227" i="10" a="1"/>
  <c r="Y227" i="10" s="1"/>
  <c r="AE227" i="10" s="1"/>
  <c r="Y226" i="10" a="1"/>
  <c r="Y226" i="10" s="1"/>
  <c r="AE226" i="10" s="1"/>
  <c r="Y225" i="10" a="1"/>
  <c r="Y225" i="10" s="1"/>
  <c r="AE225" i="10" s="1"/>
  <c r="Y224" i="10" a="1"/>
  <c r="Y224" i="10" s="1"/>
  <c r="AE224" i="10" s="1"/>
  <c r="Y223" i="10" a="1"/>
  <c r="Y223" i="10" s="1"/>
  <c r="AE223" i="10" s="1"/>
  <c r="Y222" i="10" a="1"/>
  <c r="Y222" i="10" s="1"/>
  <c r="AE222" i="10" s="1"/>
  <c r="Y221" i="10" a="1"/>
  <c r="Y221" i="10" s="1"/>
  <c r="AE221" i="10" s="1"/>
  <c r="Y220" i="10" a="1"/>
  <c r="Y220" i="10" s="1"/>
  <c r="AE220" i="10" s="1"/>
  <c r="Y219" i="10" a="1"/>
  <c r="Y219" i="10" s="1"/>
  <c r="AE219" i="10" s="1"/>
  <c r="Y218" i="10" a="1"/>
  <c r="Y218" i="10" s="1"/>
  <c r="AE218" i="10" s="1"/>
  <c r="Y217" i="10" a="1"/>
  <c r="Y217" i="10" s="1"/>
  <c r="AE217" i="10" s="1"/>
  <c r="Y216" i="10" a="1"/>
  <c r="Y216" i="10" s="1"/>
  <c r="AE216" i="10" s="1"/>
  <c r="Y215" i="10" a="1"/>
  <c r="Y215" i="10" s="1"/>
  <c r="AE215" i="10" s="1"/>
  <c r="Y214" i="10" a="1"/>
  <c r="Y214" i="10" s="1"/>
  <c r="AE214" i="10" s="1"/>
  <c r="Y213" i="10" a="1"/>
  <c r="Y213" i="10" s="1"/>
  <c r="AE213" i="10" s="1"/>
  <c r="Y212" i="10" a="1"/>
  <c r="Y212" i="10" s="1"/>
  <c r="AE212" i="10" s="1"/>
  <c r="Y211" i="10" a="1"/>
  <c r="Y211" i="10" s="1"/>
  <c r="AE211" i="10" s="1"/>
  <c r="Y210" i="10" a="1"/>
  <c r="Y210" i="10" s="1"/>
  <c r="AE210" i="10" s="1"/>
  <c r="Y209" i="10" a="1"/>
  <c r="Y209" i="10" s="1"/>
  <c r="AE209" i="10" s="1"/>
  <c r="Y208" i="10" a="1"/>
  <c r="Y208" i="10" s="1"/>
  <c r="AE208" i="10" s="1"/>
  <c r="Y207" i="10" a="1"/>
  <c r="Y207" i="10" s="1"/>
  <c r="AE207" i="10" s="1"/>
  <c r="Y206" i="10" a="1"/>
  <c r="Y206" i="10" s="1"/>
  <c r="AE206" i="10" s="1"/>
  <c r="Y205" i="10" a="1"/>
  <c r="Y205" i="10" s="1"/>
  <c r="AE205" i="10" s="1"/>
  <c r="Y204" i="10" a="1"/>
  <c r="Y204" i="10" s="1"/>
  <c r="Y203" i="10" a="1"/>
  <c r="Y203" i="10" s="1"/>
  <c r="AE203" i="10" s="1"/>
  <c r="Y202" i="10" a="1"/>
  <c r="Y202" i="10" s="1"/>
  <c r="AE202" i="10" s="1"/>
  <c r="Y201" i="10" a="1"/>
  <c r="Y201" i="10" s="1"/>
  <c r="AE201" i="10" s="1"/>
  <c r="Y200" i="10" a="1"/>
  <c r="Y200" i="10" s="1"/>
  <c r="AE200" i="10" s="1"/>
  <c r="Y199" i="10" a="1"/>
  <c r="Y199" i="10" s="1"/>
  <c r="AE199" i="10" s="1"/>
  <c r="Y198" i="10" a="1"/>
  <c r="Y198" i="10" s="1"/>
  <c r="AE198" i="10" s="1"/>
  <c r="Y197" i="10" a="1"/>
  <c r="Y197" i="10" s="1"/>
  <c r="AE197" i="10" s="1"/>
  <c r="Y196" i="10" a="1"/>
  <c r="Y196" i="10" s="1"/>
  <c r="AE196" i="10" s="1"/>
  <c r="Y195" i="10" a="1"/>
  <c r="Y195" i="10" s="1"/>
  <c r="AE195" i="10" s="1"/>
  <c r="Y194" i="10" a="1"/>
  <c r="Y194" i="10" s="1"/>
  <c r="AE194" i="10" s="1"/>
  <c r="Y193" i="10" a="1"/>
  <c r="Y193" i="10" s="1"/>
  <c r="AE193" i="10" s="1"/>
  <c r="Y192" i="10" a="1"/>
  <c r="Y192" i="10" s="1"/>
  <c r="AE192" i="10" s="1"/>
  <c r="Y191" i="10" a="1"/>
  <c r="Y191" i="10" s="1"/>
  <c r="AE191" i="10" s="1"/>
  <c r="Y190" i="10" a="1"/>
  <c r="Y190" i="10" s="1"/>
  <c r="AE190" i="10" s="1"/>
  <c r="Y189" i="10" a="1"/>
  <c r="Y189" i="10" s="1"/>
  <c r="AE189" i="10" s="1"/>
  <c r="Y188" i="10" a="1"/>
  <c r="Y188" i="10" s="1"/>
  <c r="AE188" i="10" s="1"/>
  <c r="Y187" i="10" a="1"/>
  <c r="Y187" i="10" s="1"/>
  <c r="AE187" i="10" s="1"/>
  <c r="Y186" i="10" a="1"/>
  <c r="Y186" i="10" s="1"/>
  <c r="AE186" i="10" s="1"/>
  <c r="Y185" i="10" a="1"/>
  <c r="Y185" i="10" s="1"/>
  <c r="AE185" i="10" s="1"/>
  <c r="Y184" i="10" a="1"/>
  <c r="Y184" i="10" s="1"/>
  <c r="AE184" i="10" s="1"/>
  <c r="Y183" i="10" a="1"/>
  <c r="Y183" i="10" s="1"/>
  <c r="AE183" i="10" s="1"/>
  <c r="Y182" i="10" a="1"/>
  <c r="Y182" i="10" s="1"/>
  <c r="AE182" i="10" s="1"/>
  <c r="Y181" i="10" a="1"/>
  <c r="Y181" i="10" s="1"/>
  <c r="AE181" i="10" s="1"/>
  <c r="Y180" i="10" a="1"/>
  <c r="Y180" i="10" s="1"/>
  <c r="AE180" i="10" s="1"/>
  <c r="Y179" i="10" a="1"/>
  <c r="Y179" i="10" s="1"/>
  <c r="AE179" i="10" s="1"/>
  <c r="Y178" i="10" a="1"/>
  <c r="Y178" i="10" s="1"/>
  <c r="AE178" i="10" s="1"/>
  <c r="Y177" i="10" a="1"/>
  <c r="Y177" i="10" s="1"/>
  <c r="AE177" i="10" s="1"/>
  <c r="Y176" i="10" a="1"/>
  <c r="Y176" i="10" s="1"/>
  <c r="AE176" i="10" s="1"/>
  <c r="Y175" i="10" a="1"/>
  <c r="Y175" i="10" s="1"/>
  <c r="AE175" i="10" s="1"/>
  <c r="Y174" i="10" a="1"/>
  <c r="Y174" i="10" s="1"/>
  <c r="AE174" i="10" s="1"/>
  <c r="Y173" i="10" a="1"/>
  <c r="Y173" i="10" s="1"/>
  <c r="Y172" i="10" a="1"/>
  <c r="Y172" i="10" s="1"/>
  <c r="Y171" i="10" a="1"/>
  <c r="Y171" i="10" s="1"/>
  <c r="Y170" i="10" a="1"/>
  <c r="Y170" i="10" s="1"/>
  <c r="Y169" i="10" a="1"/>
  <c r="Y169" i="10" s="1"/>
  <c r="Y168" i="10" a="1"/>
  <c r="Y168" i="10" s="1"/>
  <c r="Y167" i="10" a="1"/>
  <c r="Y167" i="10" s="1"/>
  <c r="Y166" i="10" a="1"/>
  <c r="Y166" i="10" s="1"/>
  <c r="Y165" i="10" a="1"/>
  <c r="Y165" i="10" s="1"/>
  <c r="Y164" i="10" a="1"/>
  <c r="Y164" i="10" s="1"/>
  <c r="Y163" i="10" a="1"/>
  <c r="Y163" i="10" s="1"/>
  <c r="Y162" i="10" a="1"/>
  <c r="Y162" i="10" s="1"/>
  <c r="Y161" i="10" a="1"/>
  <c r="Y161" i="10" s="1"/>
  <c r="Y160" i="10" a="1"/>
  <c r="Y160" i="10" s="1"/>
  <c r="Y159" i="10" a="1"/>
  <c r="Y159" i="10" s="1"/>
  <c r="Y158" i="10" a="1"/>
  <c r="Y158" i="10" s="1"/>
  <c r="Y157" i="10" a="1"/>
  <c r="Y157" i="10" s="1"/>
  <c r="Y156" i="10" a="1"/>
  <c r="Y156" i="10" s="1"/>
  <c r="Y155" i="10" a="1"/>
  <c r="Y155" i="10" s="1"/>
  <c r="Y154" i="10" a="1"/>
  <c r="Y154" i="10" s="1"/>
  <c r="Y153" i="10" a="1"/>
  <c r="Y153" i="10" s="1"/>
  <c r="Y152" i="10" a="1"/>
  <c r="Y152" i="10" s="1"/>
  <c r="Y151" i="10" a="1"/>
  <c r="Y151" i="10" s="1"/>
  <c r="Y150" i="10" a="1"/>
  <c r="Y150" i="10" s="1"/>
  <c r="Y149" i="10" a="1"/>
  <c r="Y149" i="10" s="1"/>
  <c r="Y148" i="10" a="1"/>
  <c r="Y148" i="10" s="1"/>
  <c r="Y147" i="10" a="1"/>
  <c r="Y147" i="10" s="1"/>
  <c r="Y146" i="10" a="1"/>
  <c r="Y146" i="10" s="1"/>
  <c r="Y145" i="10" a="1"/>
  <c r="Y145" i="10" s="1"/>
  <c r="Y144" i="10" a="1"/>
  <c r="Y144" i="10" s="1"/>
  <c r="Y143" i="10" a="1"/>
  <c r="Y143" i="10" s="1"/>
  <c r="Y142" i="10" a="1"/>
  <c r="Y142" i="10" s="1"/>
  <c r="Y141" i="10" a="1"/>
  <c r="Y141" i="10" s="1"/>
  <c r="Y140" i="10" a="1"/>
  <c r="Y140" i="10" s="1"/>
  <c r="Y139" i="10" a="1"/>
  <c r="Y139" i="10" s="1"/>
  <c r="Y138" i="10" a="1"/>
  <c r="Y138" i="10" s="1"/>
  <c r="Y137" i="10" a="1"/>
  <c r="Y137" i="10" s="1"/>
  <c r="Y136" i="10" a="1"/>
  <c r="Y136" i="10" s="1"/>
  <c r="Y135" i="10" a="1"/>
  <c r="Y135" i="10" s="1"/>
  <c r="Y134" i="10" a="1"/>
  <c r="Y134" i="10" s="1"/>
  <c r="Y133" i="10" a="1"/>
  <c r="Y133" i="10" s="1"/>
  <c r="Y132" i="10" a="1"/>
  <c r="Y132" i="10" s="1"/>
  <c r="Y131" i="10" a="1"/>
  <c r="Y131" i="10" s="1"/>
  <c r="Y130" i="10" a="1"/>
  <c r="Y130" i="10" s="1"/>
  <c r="Y129" i="10" a="1"/>
  <c r="Y129" i="10" s="1"/>
  <c r="Y128" i="10" a="1"/>
  <c r="Y128" i="10" s="1"/>
  <c r="Y127" i="10" a="1"/>
  <c r="Y127" i="10" s="1"/>
  <c r="Y126" i="10" a="1"/>
  <c r="Y126" i="10" s="1"/>
  <c r="Y125" i="10" a="1"/>
  <c r="Y125" i="10" s="1"/>
  <c r="Y124" i="10" a="1"/>
  <c r="Y124" i="10" s="1"/>
  <c r="Y123" i="10" a="1"/>
  <c r="Y123" i="10" s="1"/>
  <c r="Y122" i="10" a="1"/>
  <c r="Y122" i="10" s="1"/>
  <c r="Y121" i="10" a="1"/>
  <c r="Y121" i="10" s="1"/>
  <c r="Y120" i="10" a="1"/>
  <c r="Y120" i="10" s="1"/>
  <c r="Y119" i="10" a="1"/>
  <c r="Y119" i="10" s="1"/>
  <c r="Y118" i="10" a="1"/>
  <c r="Y118" i="10" s="1"/>
  <c r="Y117" i="10" a="1"/>
  <c r="Y117" i="10" s="1"/>
  <c r="Y116" i="10" a="1"/>
  <c r="Y116" i="10" s="1"/>
  <c r="Y115" i="10" a="1"/>
  <c r="Y115" i="10" s="1"/>
  <c r="Y114" i="10" a="1"/>
  <c r="Y114" i="10" s="1"/>
  <c r="Y113" i="10" a="1"/>
  <c r="Y113" i="10" s="1"/>
  <c r="Y112" i="10" a="1"/>
  <c r="Y112" i="10" s="1"/>
  <c r="Y111" i="10" a="1"/>
  <c r="Y111" i="10" s="1"/>
  <c r="Y110" i="10" a="1"/>
  <c r="Y110" i="10" s="1"/>
  <c r="Y109" i="10" a="1"/>
  <c r="Y109" i="10" s="1"/>
  <c r="Y108" i="10" a="1"/>
  <c r="Y108" i="10" s="1"/>
  <c r="Y107" i="10" a="1"/>
  <c r="Y107" i="10" s="1"/>
  <c r="Y106" i="10" a="1"/>
  <c r="Y106" i="10" s="1"/>
  <c r="Y105" i="10" a="1"/>
  <c r="Y105" i="10" s="1"/>
  <c r="Y104" i="10" a="1"/>
  <c r="Y104" i="10" s="1"/>
  <c r="Y103" i="10" a="1"/>
  <c r="Y103" i="10" s="1"/>
  <c r="Y102" i="10" a="1"/>
  <c r="Y102" i="10" s="1"/>
  <c r="Y101" i="10" a="1"/>
  <c r="Y101" i="10" s="1"/>
  <c r="Y100" i="10" a="1"/>
  <c r="Y100" i="10" s="1"/>
  <c r="Y99" i="10" a="1"/>
  <c r="Y99" i="10" s="1"/>
  <c r="Y98" i="10" a="1"/>
  <c r="Y98" i="10" s="1"/>
  <c r="Y97" i="10" a="1"/>
  <c r="Y97" i="10" s="1"/>
  <c r="Y96" i="10" a="1"/>
  <c r="Y96" i="10" s="1"/>
  <c r="Y95" i="10" a="1"/>
  <c r="Y95" i="10" s="1"/>
  <c r="Y94" i="10" a="1"/>
  <c r="Y94" i="10" s="1"/>
  <c r="Y93" i="10" a="1"/>
  <c r="Y93" i="10" s="1"/>
  <c r="Y92" i="10" a="1"/>
  <c r="Y92" i="10" s="1"/>
  <c r="Y91" i="10" a="1"/>
  <c r="Y91" i="10" s="1"/>
  <c r="Y90" i="10" a="1"/>
  <c r="Y90" i="10" s="1"/>
  <c r="Y89" i="10" a="1"/>
  <c r="Y89" i="10" s="1"/>
  <c r="Y88" i="10" a="1"/>
  <c r="Y88" i="10" s="1"/>
  <c r="Y87" i="10" a="1"/>
  <c r="Y87" i="10" s="1"/>
  <c r="Y86" i="10" a="1"/>
  <c r="Y86" i="10" s="1"/>
  <c r="Y85" i="10" a="1"/>
  <c r="Y85" i="10" s="1"/>
  <c r="Y84" i="10" a="1"/>
  <c r="Y84" i="10" s="1"/>
  <c r="Y83" i="10" a="1"/>
  <c r="Y83" i="10" s="1"/>
  <c r="Y82" i="10" a="1"/>
  <c r="Y82" i="10" s="1"/>
  <c r="Y81" i="10" a="1"/>
  <c r="Y81" i="10" s="1"/>
  <c r="Y80" i="10" a="1"/>
  <c r="Y80" i="10" s="1"/>
  <c r="Y79" i="10" a="1"/>
  <c r="Y79" i="10" s="1"/>
  <c r="Y78" i="10" a="1"/>
  <c r="Y78" i="10" s="1"/>
  <c r="Y77" i="10" a="1"/>
  <c r="Y77" i="10" s="1"/>
  <c r="Y76" i="10" a="1"/>
  <c r="Y76" i="10" s="1"/>
  <c r="Y75" i="10" a="1"/>
  <c r="Y75" i="10" s="1"/>
  <c r="Y74" i="10" a="1"/>
  <c r="Y74" i="10" s="1"/>
  <c r="Y73" i="10" a="1"/>
  <c r="Y73" i="10" s="1"/>
  <c r="Y72" i="10" a="1"/>
  <c r="Y72" i="10" s="1"/>
  <c r="Y71" i="10" a="1"/>
  <c r="Y71" i="10" s="1"/>
  <c r="Y70" i="10" a="1"/>
  <c r="Y70" i="10" s="1"/>
  <c r="Y69" i="10" a="1"/>
  <c r="Y69" i="10" s="1"/>
  <c r="Y68" i="10" a="1"/>
  <c r="Y68" i="10" s="1"/>
  <c r="Y67" i="10" a="1"/>
  <c r="Y67" i="10" s="1"/>
  <c r="Y66" i="10" a="1"/>
  <c r="Y66" i="10" s="1"/>
  <c r="Y65" i="10" a="1"/>
  <c r="Y65" i="10" s="1"/>
  <c r="Y64" i="10" a="1"/>
  <c r="Y64" i="10" s="1"/>
  <c r="Y63" i="10" a="1"/>
  <c r="Y63" i="10" s="1"/>
  <c r="Y62" i="10" a="1"/>
  <c r="Y62" i="10" s="1"/>
  <c r="Y61" i="10" a="1"/>
  <c r="Y61" i="10" s="1"/>
  <c r="Y60" i="10" a="1"/>
  <c r="Y60" i="10" s="1"/>
  <c r="Y59" i="10" a="1"/>
  <c r="Y59" i="10" s="1"/>
  <c r="Y58" i="10" a="1"/>
  <c r="Y58" i="10" s="1"/>
  <c r="Y57" i="10" a="1"/>
  <c r="Y57" i="10" s="1"/>
  <c r="Y56" i="10" a="1"/>
  <c r="Y56" i="10" s="1"/>
  <c r="Y55" i="10" a="1"/>
  <c r="Y55" i="10" s="1"/>
  <c r="Y54" i="10" a="1"/>
  <c r="Y54" i="10" s="1"/>
  <c r="Y53" i="10" a="1"/>
  <c r="Y53" i="10" s="1"/>
  <c r="Y52" i="10" a="1"/>
  <c r="Y52" i="10" s="1"/>
  <c r="Y51" i="10" a="1"/>
  <c r="Y51" i="10" s="1"/>
  <c r="Y50" i="10" a="1"/>
  <c r="Y50" i="10" s="1"/>
  <c r="Y49" i="10" a="1"/>
  <c r="Y49" i="10" s="1"/>
  <c r="Y48" i="10" a="1"/>
  <c r="Y48" i="10" s="1"/>
  <c r="Y47" i="10" a="1"/>
  <c r="Y47" i="10" s="1"/>
  <c r="Y46" i="10" a="1"/>
  <c r="Y46" i="10" s="1"/>
  <c r="Y45" i="10" a="1"/>
  <c r="Y45" i="10" s="1"/>
  <c r="Y44" i="10" a="1"/>
  <c r="Y44" i="10" s="1"/>
  <c r="Y43" i="10" a="1"/>
  <c r="Y43" i="10" s="1"/>
  <c r="Y42" i="10" a="1"/>
  <c r="Y42" i="10" s="1"/>
  <c r="Y41" i="10" a="1"/>
  <c r="Y41" i="10" s="1"/>
  <c r="Y40" i="10" a="1"/>
  <c r="Y40" i="10" s="1"/>
  <c r="Y39" i="10" a="1"/>
  <c r="Y39" i="10" s="1"/>
  <c r="Y38" i="10" a="1"/>
  <c r="Y38" i="10" s="1"/>
  <c r="Y37" i="10" a="1"/>
  <c r="Y37" i="10" s="1"/>
  <c r="Y36" i="10" a="1"/>
  <c r="Y36" i="10" s="1"/>
  <c r="Y35" i="10" a="1"/>
  <c r="Y35" i="10" s="1"/>
  <c r="Y34" i="10" a="1"/>
  <c r="Y34" i="10" s="1"/>
  <c r="Y33" i="10" a="1"/>
  <c r="Y33" i="10" s="1"/>
  <c r="Y32" i="10" a="1"/>
  <c r="Y32" i="10" s="1"/>
  <c r="Y31" i="10" a="1"/>
  <c r="Y31" i="10" s="1"/>
  <c r="Y30" i="10" a="1"/>
  <c r="Y30" i="10" s="1"/>
  <c r="Y29" i="10" a="1"/>
  <c r="Y29" i="10" s="1"/>
  <c r="Y28" i="10" a="1"/>
  <c r="Y28" i="10" s="1"/>
  <c r="Y27" i="10" a="1"/>
  <c r="Y27" i="10" s="1"/>
  <c r="Y26" i="10" a="1"/>
  <c r="Y26" i="10" s="1"/>
  <c r="Y25" i="10" a="1"/>
  <c r="Y25" i="10" s="1"/>
  <c r="Y24" i="10" a="1"/>
  <c r="Y24" i="10" s="1"/>
  <c r="Y23" i="10" a="1"/>
  <c r="Y23" i="10" s="1"/>
  <c r="Y22" i="10" a="1"/>
  <c r="Y22" i="10" s="1"/>
  <c r="Y21" i="10" a="1"/>
  <c r="Y21" i="10" s="1"/>
  <c r="Y20" i="10" a="1"/>
  <c r="Y20" i="10" s="1"/>
  <c r="Y19" i="10" a="1"/>
  <c r="Y19" i="10" s="1"/>
  <c r="Y18" i="10" a="1"/>
  <c r="Y18" i="10" s="1"/>
  <c r="Y17" i="10" a="1"/>
  <c r="Y17" i="10" s="1"/>
  <c r="Y16" i="10" a="1"/>
  <c r="Y16" i="10" s="1"/>
  <c r="Y15" i="10" a="1"/>
  <c r="Y15" i="10" s="1"/>
  <c r="Y14" i="10" a="1"/>
  <c r="Y14" i="10" s="1"/>
  <c r="Y13" i="10" a="1"/>
  <c r="Y13" i="10" s="1"/>
  <c r="Y12" i="10" a="1"/>
  <c r="Y12" i="10" s="1"/>
  <c r="Y173" i="11" a="1"/>
  <c r="Y173" i="11" s="1"/>
  <c r="AE173" i="11" s="1"/>
  <c r="Y172" i="11" a="1"/>
  <c r="Y172" i="11" s="1"/>
  <c r="AE172" i="11" s="1"/>
  <c r="Y171" i="11" a="1"/>
  <c r="Y171" i="11" s="1"/>
  <c r="AE171" i="11" s="1"/>
  <c r="Y170" i="11" a="1"/>
  <c r="Y170" i="11" s="1"/>
  <c r="AE170" i="11" s="1"/>
  <c r="Y169" i="11" a="1"/>
  <c r="Y169" i="11" s="1"/>
  <c r="AE169" i="11" s="1"/>
  <c r="Y168" i="11" a="1"/>
  <c r="Y168" i="11" s="1"/>
  <c r="Y167" i="11" a="1"/>
  <c r="Y167" i="11" s="1"/>
  <c r="AE167" i="11" s="1"/>
  <c r="Y166" i="11" a="1"/>
  <c r="Y166" i="11" s="1"/>
  <c r="AE166" i="11" s="1"/>
  <c r="Y165" i="11" a="1"/>
  <c r="Y165" i="11" s="1"/>
  <c r="AE165" i="11" s="1"/>
  <c r="Y164" i="11" a="1"/>
  <c r="Y164" i="11" s="1"/>
  <c r="AE164" i="11" s="1"/>
  <c r="Y163" i="11" a="1"/>
  <c r="Y163" i="11" s="1"/>
  <c r="AE163" i="11" s="1"/>
  <c r="Y162" i="11" a="1"/>
  <c r="Y162" i="11" s="1"/>
  <c r="Y161" i="11" a="1"/>
  <c r="Y161" i="11" s="1"/>
  <c r="AE161" i="11" s="1"/>
  <c r="Y160" i="11" a="1"/>
  <c r="Y160" i="11" s="1"/>
  <c r="AE160" i="11" s="1"/>
  <c r="Y159" i="11" a="1"/>
  <c r="Y159" i="11" s="1"/>
  <c r="AE159" i="11" s="1"/>
  <c r="Y158" i="11" a="1"/>
  <c r="Y158" i="11" s="1"/>
  <c r="AE158" i="11" s="1"/>
  <c r="Y157" i="11" a="1"/>
  <c r="Y157" i="11" s="1"/>
  <c r="AE157" i="11" s="1"/>
  <c r="Y156" i="11" a="1"/>
  <c r="Y156" i="11" s="1"/>
  <c r="AE156" i="11" s="1"/>
  <c r="Y155" i="11" a="1"/>
  <c r="Y155" i="11" s="1"/>
  <c r="AE155" i="11" s="1"/>
  <c r="Y154" i="11" a="1"/>
  <c r="Y154" i="11" s="1"/>
  <c r="AE154" i="11" s="1"/>
  <c r="Y153" i="11" a="1"/>
  <c r="Y153" i="11" s="1"/>
  <c r="Y152" i="11" a="1"/>
  <c r="Y152" i="11" s="1"/>
  <c r="AE152" i="11" s="1"/>
  <c r="Y151" i="11" a="1"/>
  <c r="Y151" i="11" s="1"/>
  <c r="AE151" i="11" s="1"/>
  <c r="Y150" i="11" a="1"/>
  <c r="Y150" i="11" s="1"/>
  <c r="AE150" i="11" s="1"/>
  <c r="Y149" i="11" a="1"/>
  <c r="Y149" i="11" s="1"/>
  <c r="AE149" i="11" s="1"/>
  <c r="Y148" i="11" a="1"/>
  <c r="Y148" i="11" s="1"/>
  <c r="AE148" i="11" s="1"/>
  <c r="Y147" i="11" a="1"/>
  <c r="Y147" i="11" s="1"/>
  <c r="AE147" i="11" s="1"/>
  <c r="Y146" i="11" a="1"/>
  <c r="Y146" i="11" s="1"/>
  <c r="AE146" i="11" s="1"/>
  <c r="Y145" i="11" a="1"/>
  <c r="Y145" i="11" s="1"/>
  <c r="Y144" i="11" a="1"/>
  <c r="Y144" i="11" s="1"/>
  <c r="AE144" i="11" s="1"/>
  <c r="Y143" i="11" a="1"/>
  <c r="Y143" i="11" s="1"/>
  <c r="Y142" i="11" a="1"/>
  <c r="Y142" i="11" s="1"/>
  <c r="AE142" i="11" s="1"/>
  <c r="Y141" i="11" a="1"/>
  <c r="Y141" i="11" s="1"/>
  <c r="Y140" i="11" a="1"/>
  <c r="Y140" i="11" s="1"/>
  <c r="AE140" i="11" s="1"/>
  <c r="Y139" i="11" a="1"/>
  <c r="Y139" i="11" s="1"/>
  <c r="Y138" i="11" a="1"/>
  <c r="Y138" i="11" s="1"/>
  <c r="AE138" i="11" s="1"/>
  <c r="Y137" i="11" a="1"/>
  <c r="Y137" i="11" s="1"/>
  <c r="AE137" i="11" s="1"/>
  <c r="Y136" i="11" a="1"/>
  <c r="Y136" i="11" s="1"/>
  <c r="Y135" i="11" a="1"/>
  <c r="Y135" i="11" s="1"/>
  <c r="AE135" i="11" s="1"/>
  <c r="Y134" i="11" a="1"/>
  <c r="Y134" i="11" s="1"/>
  <c r="AE134" i="11" s="1"/>
  <c r="Y133" i="11" a="1"/>
  <c r="Y133" i="11" s="1"/>
  <c r="Y132" i="11" a="1"/>
  <c r="Y132" i="11" s="1"/>
  <c r="Y131" i="11" a="1"/>
  <c r="Y131" i="11" s="1"/>
  <c r="Y130" i="11" a="1"/>
  <c r="Y130" i="11" s="1"/>
  <c r="AE130" i="11" s="1"/>
  <c r="Y129" i="11" a="1"/>
  <c r="Y129" i="11" s="1"/>
  <c r="Y128" i="11" a="1"/>
  <c r="Y128" i="11" s="1"/>
  <c r="Y127" i="11" a="1"/>
  <c r="Y127" i="11" s="1"/>
  <c r="Y126" i="11" a="1"/>
  <c r="Y126" i="11" s="1"/>
  <c r="AE126" i="11" s="1"/>
  <c r="Y125" i="11" a="1"/>
  <c r="Y125" i="11" s="1"/>
  <c r="AE125" i="11" s="1"/>
  <c r="Y124" i="11" a="1"/>
  <c r="Y124" i="11" s="1"/>
  <c r="AE124" i="11" s="1"/>
  <c r="Y123" i="11" a="1"/>
  <c r="Y123" i="11" s="1"/>
  <c r="AE123" i="11" s="1"/>
  <c r="Y122" i="11" a="1"/>
  <c r="Y122" i="11" s="1"/>
  <c r="AE122" i="11" s="1"/>
  <c r="Y121" i="11" a="1"/>
  <c r="Y121" i="11" s="1"/>
  <c r="Y120" i="11" a="1"/>
  <c r="Y120" i="11" s="1"/>
  <c r="AE120" i="11" s="1"/>
  <c r="Y119" i="11" a="1"/>
  <c r="Y119" i="11" s="1"/>
  <c r="AE119" i="11" s="1"/>
  <c r="Y118" i="11" a="1"/>
  <c r="Y118" i="11" s="1"/>
  <c r="AE118" i="11" s="1"/>
  <c r="Y117" i="11" a="1"/>
  <c r="Y117" i="11" s="1"/>
  <c r="AE117" i="11" s="1"/>
  <c r="Y116" i="11" a="1"/>
  <c r="Y116" i="11" s="1"/>
  <c r="AE116" i="11" s="1"/>
  <c r="Y115" i="11" a="1"/>
  <c r="Y115" i="11" s="1"/>
  <c r="AE115" i="11" s="1"/>
  <c r="Y114" i="11" a="1"/>
  <c r="Y114" i="11" s="1"/>
  <c r="AE114" i="11" s="1"/>
  <c r="Y113" i="11" a="1"/>
  <c r="Y113" i="11" s="1"/>
  <c r="AE113" i="11" s="1"/>
  <c r="Y112" i="11" a="1"/>
  <c r="Y112" i="11" s="1"/>
  <c r="AE112" i="11" s="1"/>
  <c r="Y111" i="11" a="1"/>
  <c r="Y111" i="11" s="1"/>
  <c r="AE111" i="11" s="1"/>
  <c r="Y110" i="11" a="1"/>
  <c r="Y110" i="11" s="1"/>
  <c r="AE110" i="11" s="1"/>
  <c r="Y109" i="11" a="1"/>
  <c r="Y109" i="11" s="1"/>
  <c r="AE109" i="11" s="1"/>
  <c r="Y108" i="11" a="1"/>
  <c r="Y108" i="11" s="1"/>
  <c r="AE108" i="11" s="1"/>
  <c r="Y107" i="11" a="1"/>
  <c r="Y107" i="11" s="1"/>
  <c r="Y106" i="11" a="1"/>
  <c r="Y106" i="11" s="1"/>
  <c r="Y105" i="11" a="1"/>
  <c r="Y105" i="11" s="1"/>
  <c r="AE105" i="11" s="1"/>
  <c r="Y104" i="11" a="1"/>
  <c r="Y104" i="11" s="1"/>
  <c r="Y103" i="11" a="1"/>
  <c r="Y103" i="11" s="1"/>
  <c r="Y102" i="11" a="1"/>
  <c r="Y102" i="11" s="1"/>
  <c r="AE102" i="11" s="1"/>
  <c r="Y101" i="11" a="1"/>
  <c r="Y101" i="11" s="1"/>
  <c r="Y100" i="11" a="1"/>
  <c r="Y100" i="11" s="1"/>
  <c r="Y99" i="11" a="1"/>
  <c r="Y99" i="11" s="1"/>
  <c r="AE99" i="11" s="1"/>
  <c r="Y98" i="11" a="1"/>
  <c r="Y98" i="11" s="1"/>
  <c r="Y97" i="11" a="1"/>
  <c r="Y97" i="11" s="1"/>
  <c r="AE97" i="11" s="1"/>
  <c r="Y96" i="11" a="1"/>
  <c r="Y96" i="11" s="1"/>
  <c r="AE96" i="11" s="1"/>
  <c r="Y95" i="11" a="1"/>
  <c r="Y95" i="11" s="1"/>
  <c r="Y94" i="11" a="1"/>
  <c r="Y94" i="11" s="1"/>
  <c r="AE94" i="11" s="1"/>
  <c r="Y93" i="11" a="1"/>
  <c r="Y93" i="11" s="1"/>
  <c r="Y92" i="11" a="1"/>
  <c r="Y92" i="11" s="1"/>
  <c r="AE92" i="11" s="1"/>
  <c r="Y91" i="11" a="1"/>
  <c r="Y91" i="11" s="1"/>
  <c r="AE91" i="11" s="1"/>
  <c r="Y90" i="11" a="1"/>
  <c r="Y90" i="11" s="1"/>
  <c r="Y89" i="11" a="1"/>
  <c r="Y89" i="11" s="1"/>
  <c r="AE89" i="11" s="1"/>
  <c r="Y88" i="11" a="1"/>
  <c r="Y88" i="11" s="1"/>
  <c r="AE88" i="11" s="1"/>
  <c r="Y87" i="11" a="1"/>
  <c r="Y87" i="11" s="1"/>
  <c r="Y86" i="11" a="1"/>
  <c r="Y86" i="11" s="1"/>
  <c r="AE86" i="11" s="1"/>
  <c r="Y85" i="11" a="1"/>
  <c r="Y85" i="11" s="1"/>
  <c r="AE85" i="11" s="1"/>
  <c r="Y84" i="11" a="1"/>
  <c r="Y84" i="11" s="1"/>
  <c r="Y83" i="11" a="1"/>
  <c r="Y83" i="11" s="1"/>
  <c r="AE83" i="11" s="1"/>
  <c r="Y82" i="11" a="1"/>
  <c r="Y82" i="11" s="1"/>
  <c r="Y81" i="11" a="1"/>
  <c r="Y81" i="11" s="1"/>
  <c r="AE81" i="11" s="1"/>
  <c r="Y80" i="11" a="1"/>
  <c r="Y80" i="11" s="1"/>
  <c r="AE80" i="11" s="1"/>
  <c r="Y79" i="11" a="1"/>
  <c r="Y79" i="11" s="1"/>
  <c r="Y78" i="11" a="1"/>
  <c r="Y78" i="11" s="1"/>
  <c r="AE78" i="11" s="1"/>
  <c r="Y77" i="11" a="1"/>
  <c r="Y77" i="11" s="1"/>
  <c r="Y76" i="11" a="1"/>
  <c r="Y76" i="11" s="1"/>
  <c r="AE76" i="11" s="1"/>
  <c r="Y75" i="11" a="1"/>
  <c r="Y75" i="11" s="1"/>
  <c r="Y74" i="11" a="1"/>
  <c r="Y74" i="11" s="1"/>
  <c r="AE74" i="11" s="1"/>
  <c r="Y73" i="11" a="1"/>
  <c r="Y73" i="11" s="1"/>
  <c r="AE73" i="11" s="1"/>
  <c r="Y72" i="11" a="1"/>
  <c r="Y72" i="11" s="1"/>
  <c r="Y71" i="11" a="1"/>
  <c r="Y71" i="11" s="1"/>
  <c r="Y70" i="11" a="1"/>
  <c r="Y70" i="11" s="1"/>
  <c r="AE70" i="11" s="1"/>
  <c r="Y69" i="11" a="1"/>
  <c r="Y69" i="11" s="1"/>
  <c r="AE69" i="11" s="1"/>
  <c r="Y68" i="11" a="1"/>
  <c r="Y68" i="11" s="1"/>
  <c r="AE68" i="11" s="1"/>
  <c r="Y67" i="11" a="1"/>
  <c r="Y67" i="11" s="1"/>
  <c r="AE67" i="11" s="1"/>
  <c r="Y66" i="11" a="1"/>
  <c r="Y66" i="11" s="1"/>
  <c r="AE66" i="11" s="1"/>
  <c r="Y65" i="11" a="1"/>
  <c r="Y65" i="11" s="1"/>
  <c r="Y64" i="11" a="1"/>
  <c r="Y64" i="11" s="1"/>
  <c r="AE64" i="11" s="1"/>
  <c r="Y63" i="11" a="1"/>
  <c r="Y63" i="11" s="1"/>
  <c r="Y62" i="11" a="1"/>
  <c r="Y62" i="11" s="1"/>
  <c r="AE62" i="11" s="1"/>
  <c r="Y61" i="11" a="1"/>
  <c r="Y61" i="11" s="1"/>
  <c r="AE61" i="11" s="1"/>
  <c r="Y60" i="11" a="1"/>
  <c r="Y60" i="11" s="1"/>
  <c r="AE60" i="11" s="1"/>
  <c r="Y59" i="11" a="1"/>
  <c r="Y59" i="11" s="1"/>
  <c r="AE59" i="11" s="1"/>
  <c r="Y58" i="11" a="1"/>
  <c r="Y58" i="11" s="1"/>
  <c r="AE58" i="11" s="1"/>
  <c r="Y57" i="11" a="1"/>
  <c r="Y57" i="11" s="1"/>
  <c r="AE57" i="11" s="1"/>
  <c r="Y56" i="11" a="1"/>
  <c r="Y56" i="11" s="1"/>
  <c r="AE56" i="11" s="1"/>
  <c r="Y55" i="11" a="1"/>
  <c r="Y55" i="11" s="1"/>
  <c r="AE55" i="11" s="1"/>
  <c r="Y54" i="11" a="1"/>
  <c r="Y54" i="11" s="1"/>
  <c r="Y53" i="11" a="1"/>
  <c r="Y53" i="11" s="1"/>
  <c r="AE53" i="11" s="1"/>
  <c r="Y52" i="11" a="1"/>
  <c r="Y52" i="11" s="1"/>
  <c r="Y51" i="11" a="1"/>
  <c r="Y51" i="11" s="1"/>
  <c r="AE51" i="11" s="1"/>
  <c r="Y50" i="11" a="1"/>
  <c r="Y50" i="11" s="1"/>
  <c r="AE50" i="11" s="1"/>
  <c r="Y49" i="11" a="1"/>
  <c r="Y49" i="11" s="1"/>
  <c r="AE49" i="11" s="1"/>
  <c r="Y48" i="11" a="1"/>
  <c r="Y48" i="11" s="1"/>
  <c r="Y47" i="11" a="1"/>
  <c r="Y47" i="11" s="1"/>
  <c r="AE47" i="11" s="1"/>
  <c r="Y46" i="11" a="1"/>
  <c r="Y46" i="11" s="1"/>
  <c r="AE46" i="11" s="1"/>
  <c r="Y45" i="11" a="1"/>
  <c r="Y45" i="11" s="1"/>
  <c r="Y44" i="11" a="1"/>
  <c r="Y44" i="11" s="1"/>
  <c r="Y43" i="11" a="1"/>
  <c r="Y43" i="11" s="1"/>
  <c r="Y42" i="11" a="1"/>
  <c r="Y42" i="11" s="1"/>
  <c r="Y41" i="11" a="1"/>
  <c r="Y41" i="11" s="1"/>
  <c r="Y40" i="11" a="1"/>
  <c r="Y40" i="11" s="1"/>
  <c r="Y39" i="11" a="1"/>
  <c r="Y39" i="11" s="1"/>
  <c r="Y38" i="11" a="1"/>
  <c r="Y38" i="11" s="1"/>
  <c r="Y37" i="11" a="1"/>
  <c r="Y37" i="11" s="1"/>
  <c r="Y33" i="11" a="1"/>
  <c r="Y33" i="11" s="1"/>
  <c r="Y32" i="11" a="1"/>
  <c r="Y32" i="11" s="1"/>
  <c r="Y31" i="11" a="1"/>
  <c r="Y31" i="11" s="1"/>
  <c r="Y30" i="11" a="1"/>
  <c r="Y30" i="11" s="1"/>
  <c r="Y29" i="11" a="1"/>
  <c r="Y29" i="11" s="1"/>
  <c r="Y28" i="11" a="1"/>
  <c r="Y28" i="11" s="1"/>
  <c r="Y27" i="11" a="1"/>
  <c r="Y27" i="11" s="1"/>
  <c r="Y26" i="11" a="1"/>
  <c r="Y26" i="11" s="1"/>
  <c r="Y25" i="11" a="1"/>
  <c r="Y25" i="11" s="1"/>
  <c r="Y24" i="11" a="1"/>
  <c r="Y24" i="11" s="1"/>
  <c r="Y23" i="11" a="1"/>
  <c r="Y23" i="11" s="1"/>
  <c r="Y22" i="11" a="1"/>
  <c r="Y22" i="11" s="1"/>
  <c r="Y21" i="11" a="1"/>
  <c r="Y21" i="11" s="1"/>
  <c r="Y20" i="11" a="1"/>
  <c r="Y20" i="11" s="1"/>
  <c r="AE20" i="11" s="1"/>
  <c r="Y19" i="11" a="1"/>
  <c r="Y19" i="11" s="1"/>
  <c r="Y18" i="11" a="1"/>
  <c r="Y18" i="11" s="1"/>
  <c r="Y17" i="11" a="1"/>
  <c r="Y17" i="11" s="1"/>
  <c r="Y16" i="11" a="1"/>
  <c r="Y16" i="11" s="1"/>
  <c r="Y15" i="11" a="1"/>
  <c r="Y15" i="11" s="1"/>
  <c r="Y14" i="11" a="1"/>
  <c r="Y14" i="11" s="1"/>
  <c r="Y13" i="11" a="1"/>
  <c r="Y13" i="11" s="1"/>
  <c r="AE13" i="11" s="1"/>
  <c r="Y12" i="11" a="1"/>
  <c r="Y12" i="11" s="1"/>
  <c r="Y36" i="11" a="1"/>
  <c r="Y36" i="11" s="1"/>
  <c r="AE1051" i="10"/>
  <c r="X1051" i="10"/>
  <c r="W1051" i="10"/>
  <c r="V1051" i="10"/>
  <c r="U1051" i="10"/>
  <c r="T1051" i="10"/>
  <c r="Q1051" i="10"/>
  <c r="R1051" i="10" s="1"/>
  <c r="L1051" i="10"/>
  <c r="AE1050" i="10"/>
  <c r="X1050" i="10"/>
  <c r="W1050" i="10"/>
  <c r="V1050" i="10"/>
  <c r="U1050" i="10"/>
  <c r="Z1050" i="10" s="1"/>
  <c r="T1050" i="10"/>
  <c r="R1050" i="10"/>
  <c r="AC1050" i="10" s="1"/>
  <c r="Q1050" i="10"/>
  <c r="L1050" i="10"/>
  <c r="AA1049" i="10"/>
  <c r="AB1049" i="10" s="1"/>
  <c r="X1049" i="10"/>
  <c r="W1049" i="10"/>
  <c r="V1049" i="10"/>
  <c r="AF1049" i="10" s="1"/>
  <c r="U1049" i="10"/>
  <c r="Z1049" i="10" s="1"/>
  <c r="T1049" i="10"/>
  <c r="R1049" i="10"/>
  <c r="Q1049" i="10"/>
  <c r="L1049" i="10"/>
  <c r="AE1048" i="10"/>
  <c r="X1048" i="10"/>
  <c r="W1048" i="10"/>
  <c r="V1048" i="10"/>
  <c r="AF1048" i="10" s="1"/>
  <c r="U1048" i="10"/>
  <c r="T1048" i="10"/>
  <c r="Q1048" i="10"/>
  <c r="R1048" i="10" s="1"/>
  <c r="L1048" i="10"/>
  <c r="X1047" i="10"/>
  <c r="W1047" i="10"/>
  <c r="V1047" i="10"/>
  <c r="U1047" i="10"/>
  <c r="AF1047" i="10" s="1"/>
  <c r="T1047" i="10"/>
  <c r="R1047" i="10"/>
  <c r="AD1047" i="10" s="1"/>
  <c r="Q1047" i="10"/>
  <c r="L1047" i="10"/>
  <c r="X1046" i="10"/>
  <c r="W1046" i="10"/>
  <c r="V1046" i="10"/>
  <c r="U1046" i="10"/>
  <c r="T1046" i="10"/>
  <c r="R1046" i="10"/>
  <c r="Q1046" i="10"/>
  <c r="Z1046" i="10" s="1"/>
  <c r="L1046" i="10"/>
  <c r="AE1045" i="10"/>
  <c r="X1045" i="10"/>
  <c r="W1045" i="10"/>
  <c r="V1045" i="10"/>
  <c r="U1045" i="10"/>
  <c r="T1045" i="10"/>
  <c r="Q1045" i="10"/>
  <c r="R1045" i="10" s="1"/>
  <c r="L1045" i="10"/>
  <c r="X1044" i="10"/>
  <c r="W1044" i="10"/>
  <c r="V1044" i="10"/>
  <c r="U1044" i="10"/>
  <c r="Z1044" i="10" s="1"/>
  <c r="T1044" i="10"/>
  <c r="R1044" i="10"/>
  <c r="AC1044" i="10" s="1"/>
  <c r="Q1044" i="10"/>
  <c r="L1044" i="10"/>
  <c r="X1043" i="10"/>
  <c r="W1043" i="10"/>
  <c r="V1043" i="10"/>
  <c r="AF1043" i="10" s="1"/>
  <c r="U1043" i="10"/>
  <c r="Z1043" i="10" s="1"/>
  <c r="T1043" i="10"/>
  <c r="R1043" i="10"/>
  <c r="Q1043" i="10"/>
  <c r="L1043" i="10"/>
  <c r="X1042" i="10"/>
  <c r="W1042" i="10"/>
  <c r="V1042" i="10"/>
  <c r="U1042" i="10"/>
  <c r="T1042" i="10"/>
  <c r="Q1042" i="10"/>
  <c r="R1042" i="10" s="1"/>
  <c r="L1042" i="10"/>
  <c r="X1041" i="10"/>
  <c r="W1041" i="10"/>
  <c r="V1041" i="10"/>
  <c r="U1041" i="10"/>
  <c r="AF1041" i="10" s="1"/>
  <c r="T1041" i="10"/>
  <c r="R1041" i="10"/>
  <c r="AD1041" i="10" s="1"/>
  <c r="Q1041" i="10"/>
  <c r="L1041" i="10"/>
  <c r="X1040" i="10"/>
  <c r="W1040" i="10"/>
  <c r="V1040" i="10"/>
  <c r="U1040" i="10"/>
  <c r="T1040" i="10"/>
  <c r="R1040" i="10"/>
  <c r="AC1040" i="10" s="1"/>
  <c r="Q1040" i="10"/>
  <c r="Z1040" i="10" s="1"/>
  <c r="L1040" i="10"/>
  <c r="AE1039" i="10"/>
  <c r="X1039" i="10"/>
  <c r="W1039" i="10"/>
  <c r="V1039" i="10"/>
  <c r="U1039" i="10"/>
  <c r="T1039" i="10"/>
  <c r="Q1039" i="10"/>
  <c r="L1039" i="10"/>
  <c r="AC1038" i="10"/>
  <c r="Z1038" i="10"/>
  <c r="X1038" i="10"/>
  <c r="W1038" i="10"/>
  <c r="V1038" i="10"/>
  <c r="AD1038" i="10" s="1"/>
  <c r="U1038" i="10"/>
  <c r="T1038" i="10"/>
  <c r="R1038" i="10"/>
  <c r="Q1038" i="10"/>
  <c r="L1038" i="10"/>
  <c r="X1037" i="10"/>
  <c r="W1037" i="10"/>
  <c r="V1037" i="10"/>
  <c r="AC1037" i="10" s="1"/>
  <c r="U1037" i="10"/>
  <c r="T1037" i="10"/>
  <c r="R1037" i="10"/>
  <c r="Q1037" i="10"/>
  <c r="L1037" i="10"/>
  <c r="AE1036" i="10"/>
  <c r="X1036" i="10"/>
  <c r="W1036" i="10"/>
  <c r="V1036" i="10"/>
  <c r="U1036" i="10"/>
  <c r="T1036" i="10"/>
  <c r="Q1036" i="10"/>
  <c r="R1036" i="10" s="1"/>
  <c r="L1036" i="10"/>
  <c r="AD1035" i="10"/>
  <c r="AC1035" i="10"/>
  <c r="X1035" i="10"/>
  <c r="W1035" i="10"/>
  <c r="V1035" i="10"/>
  <c r="U1035" i="10"/>
  <c r="T1035" i="10"/>
  <c r="R1035" i="10"/>
  <c r="Q1035" i="10"/>
  <c r="L1035" i="10"/>
  <c r="X1034" i="10"/>
  <c r="W1034" i="10"/>
  <c r="V1034" i="10"/>
  <c r="AF1034" i="10" s="1"/>
  <c r="U1034" i="10"/>
  <c r="T1034" i="10"/>
  <c r="Q1034" i="10"/>
  <c r="R1034" i="10" s="1"/>
  <c r="L1034" i="10"/>
  <c r="AE1033" i="10"/>
  <c r="X1033" i="10"/>
  <c r="W1033" i="10"/>
  <c r="Z1033" i="10" s="1"/>
  <c r="V1033" i="10"/>
  <c r="U1033" i="10"/>
  <c r="T1033" i="10"/>
  <c r="Q1033" i="10"/>
  <c r="R1033" i="10" s="1"/>
  <c r="L1033" i="10"/>
  <c r="AF1032" i="10"/>
  <c r="AC1032" i="10"/>
  <c r="Z1032" i="10"/>
  <c r="AE1032" i="10"/>
  <c r="X1032" i="10"/>
  <c r="W1032" i="10"/>
  <c r="V1032" i="10"/>
  <c r="AD1032" i="10" s="1"/>
  <c r="U1032" i="10"/>
  <c r="T1032" i="10"/>
  <c r="R1032" i="10"/>
  <c r="Q1032" i="10"/>
  <c r="L1032" i="10"/>
  <c r="AD1031" i="10"/>
  <c r="X1031" i="10"/>
  <c r="W1031" i="10"/>
  <c r="V1031" i="10"/>
  <c r="U1031" i="10"/>
  <c r="Z1031" i="10" s="1"/>
  <c r="AA1031" i="10" s="1"/>
  <c r="T1031" i="10"/>
  <c r="R1031" i="10"/>
  <c r="Q1031" i="10"/>
  <c r="L1031" i="10"/>
  <c r="X1030" i="10"/>
  <c r="W1030" i="10"/>
  <c r="V1030" i="10"/>
  <c r="U1030" i="10"/>
  <c r="T1030" i="10"/>
  <c r="Q1030" i="10"/>
  <c r="R1030" i="10" s="1"/>
  <c r="L1030" i="10"/>
  <c r="AF1029" i="10"/>
  <c r="AD1029" i="10"/>
  <c r="Z1029" i="10"/>
  <c r="X1029" i="10"/>
  <c r="W1029" i="10"/>
  <c r="V1029" i="10"/>
  <c r="AC1029" i="10" s="1"/>
  <c r="U1029" i="10"/>
  <c r="T1029" i="10"/>
  <c r="R1029" i="10"/>
  <c r="Q1029" i="10"/>
  <c r="L1029" i="10"/>
  <c r="AD1028" i="10"/>
  <c r="AC1028" i="10"/>
  <c r="X1028" i="10"/>
  <c r="W1028" i="10"/>
  <c r="V1028" i="10"/>
  <c r="U1028" i="10"/>
  <c r="Z1028" i="10" s="1"/>
  <c r="T1028" i="10"/>
  <c r="Q1028" i="10"/>
  <c r="R1028" i="10" s="1"/>
  <c r="L1028" i="10"/>
  <c r="Z1027" i="10"/>
  <c r="AA1027" i="10" s="1"/>
  <c r="AB1027" i="10" s="1"/>
  <c r="AE1027" i="10"/>
  <c r="X1027" i="10"/>
  <c r="W1027" i="10"/>
  <c r="V1027" i="10"/>
  <c r="U1027" i="10"/>
  <c r="T1027" i="10"/>
  <c r="R1027" i="10"/>
  <c r="AC1027" i="10" s="1"/>
  <c r="Q1027" i="10"/>
  <c r="L1027" i="10"/>
  <c r="X1026" i="10"/>
  <c r="W1026" i="10"/>
  <c r="V1026" i="10"/>
  <c r="AC1026" i="10" s="1"/>
  <c r="U1026" i="10"/>
  <c r="T1026" i="10"/>
  <c r="R1026" i="10"/>
  <c r="Q1026" i="10"/>
  <c r="L1026" i="10"/>
  <c r="X1025" i="10"/>
  <c r="W1025" i="10"/>
  <c r="V1025" i="10"/>
  <c r="U1025" i="10"/>
  <c r="T1025" i="10"/>
  <c r="Q1025" i="10"/>
  <c r="R1025" i="10" s="1"/>
  <c r="L1025" i="10"/>
  <c r="AF1024" i="10"/>
  <c r="X1024" i="10"/>
  <c r="W1024" i="10"/>
  <c r="V1024" i="10"/>
  <c r="AC1024" i="10" s="1"/>
  <c r="U1024" i="10"/>
  <c r="Z1024" i="10" s="1"/>
  <c r="T1024" i="10"/>
  <c r="Q1024" i="10"/>
  <c r="R1024" i="10" s="1"/>
  <c r="L1024" i="10"/>
  <c r="AD1023" i="10"/>
  <c r="X1023" i="10"/>
  <c r="W1023" i="10"/>
  <c r="V1023" i="10"/>
  <c r="U1023" i="10"/>
  <c r="T1023" i="10"/>
  <c r="R1023" i="10"/>
  <c r="Q1023" i="10"/>
  <c r="L1023" i="10"/>
  <c r="X1022" i="10"/>
  <c r="W1022" i="10"/>
  <c r="AF1022" i="10" s="1"/>
  <c r="V1022" i="10"/>
  <c r="U1022" i="10"/>
  <c r="T1022" i="10"/>
  <c r="R1022" i="10"/>
  <c r="AC1022" i="10" s="1"/>
  <c r="Q1022" i="10"/>
  <c r="L1022" i="10"/>
  <c r="AF1021" i="10"/>
  <c r="Z1021" i="10"/>
  <c r="AE1021" i="10"/>
  <c r="X1021" i="10"/>
  <c r="W1021" i="10"/>
  <c r="V1021" i="10"/>
  <c r="U1021" i="10"/>
  <c r="T1021" i="10"/>
  <c r="R1021" i="10"/>
  <c r="AC1021" i="10" s="1"/>
  <c r="Q1021" i="10"/>
  <c r="L1021" i="10"/>
  <c r="X1020" i="10"/>
  <c r="W1020" i="10"/>
  <c r="V1020" i="10"/>
  <c r="U1020" i="10"/>
  <c r="T1020" i="10"/>
  <c r="Q1020" i="10"/>
  <c r="R1020" i="10" s="1"/>
  <c r="AD1020" i="10" s="1"/>
  <c r="L1020" i="10"/>
  <c r="AD1019" i="10"/>
  <c r="X1019" i="10"/>
  <c r="W1019" i="10"/>
  <c r="AC1019" i="10" s="1"/>
  <c r="V1019" i="10"/>
  <c r="AF1019" i="10" s="1"/>
  <c r="U1019" i="10"/>
  <c r="T1019" i="10"/>
  <c r="R1019" i="10"/>
  <c r="Q1019" i="10"/>
  <c r="L1019" i="10"/>
  <c r="AF1018" i="10"/>
  <c r="X1018" i="10"/>
  <c r="W1018" i="10"/>
  <c r="V1018" i="10"/>
  <c r="AD1018" i="10" s="1"/>
  <c r="U1018" i="10"/>
  <c r="T1018" i="10"/>
  <c r="R1018" i="10"/>
  <c r="Q1018" i="10"/>
  <c r="L1018" i="10"/>
  <c r="X1017" i="10"/>
  <c r="W1017" i="10"/>
  <c r="V1017" i="10"/>
  <c r="U1017" i="10"/>
  <c r="T1017" i="10"/>
  <c r="R1017" i="10"/>
  <c r="Q1017" i="10"/>
  <c r="L1017" i="10"/>
  <c r="AF1016" i="10"/>
  <c r="AD1016" i="10"/>
  <c r="X1016" i="10"/>
  <c r="W1016" i="10"/>
  <c r="AC1016" i="10" s="1"/>
  <c r="V1016" i="10"/>
  <c r="U1016" i="10"/>
  <c r="T1016" i="10"/>
  <c r="R1016" i="10"/>
  <c r="Q1016" i="10"/>
  <c r="L1016" i="10"/>
  <c r="AD1015" i="10"/>
  <c r="X1015" i="10"/>
  <c r="W1015" i="10"/>
  <c r="V1015" i="10"/>
  <c r="AF1015" i="10" s="1"/>
  <c r="U1015" i="10"/>
  <c r="T1015" i="10"/>
  <c r="R1015" i="10"/>
  <c r="Q1015" i="10"/>
  <c r="L1015" i="10"/>
  <c r="X1014" i="10"/>
  <c r="W1014" i="10"/>
  <c r="V1014" i="10"/>
  <c r="U1014" i="10"/>
  <c r="AF1014" i="10" s="1"/>
  <c r="T1014" i="10"/>
  <c r="Q1014" i="10"/>
  <c r="R1014" i="10" s="1"/>
  <c r="L1014" i="10"/>
  <c r="X1013" i="10"/>
  <c r="W1013" i="10"/>
  <c r="V1013" i="10"/>
  <c r="U1013" i="10"/>
  <c r="T1013" i="10"/>
  <c r="Q1013" i="10"/>
  <c r="L1013" i="10"/>
  <c r="Z1012" i="10"/>
  <c r="X1012" i="10"/>
  <c r="W1012" i="10"/>
  <c r="V1012" i="10"/>
  <c r="U1012" i="10"/>
  <c r="T1012" i="10"/>
  <c r="Q1012" i="10"/>
  <c r="R1012" i="10" s="1"/>
  <c r="L1012" i="10"/>
  <c r="AF1011" i="10"/>
  <c r="AD1011" i="10"/>
  <c r="AC1011" i="10"/>
  <c r="X1011" i="10"/>
  <c r="W1011" i="10"/>
  <c r="V1011" i="10"/>
  <c r="U1011" i="10"/>
  <c r="T1011" i="10"/>
  <c r="R1011" i="10"/>
  <c r="Q1011" i="10"/>
  <c r="L1011" i="10"/>
  <c r="AF1010" i="10"/>
  <c r="AD1010" i="10"/>
  <c r="AE1010" i="10"/>
  <c r="X1010" i="10"/>
  <c r="W1010" i="10"/>
  <c r="AC1010" i="10" s="1"/>
  <c r="V1010" i="10"/>
  <c r="U1010" i="10"/>
  <c r="T1010" i="10"/>
  <c r="R1010" i="10"/>
  <c r="Q1010" i="10"/>
  <c r="L1010" i="10"/>
  <c r="AE1009" i="10"/>
  <c r="X1009" i="10"/>
  <c r="W1009" i="10"/>
  <c r="V1009" i="10"/>
  <c r="U1009" i="10"/>
  <c r="Z1009" i="10" s="1"/>
  <c r="T1009" i="10"/>
  <c r="Q1009" i="10"/>
  <c r="R1009" i="10" s="1"/>
  <c r="L1009" i="10"/>
  <c r="X1008" i="10"/>
  <c r="W1008" i="10"/>
  <c r="V1008" i="10"/>
  <c r="AC1008" i="10" s="1"/>
  <c r="U1008" i="10"/>
  <c r="AF1008" i="10" s="1"/>
  <c r="T1008" i="10"/>
  <c r="R1008" i="10"/>
  <c r="Q1008" i="10"/>
  <c r="L1008" i="10"/>
  <c r="X1007" i="10"/>
  <c r="W1007" i="10"/>
  <c r="V1007" i="10"/>
  <c r="U1007" i="10"/>
  <c r="T1007" i="10"/>
  <c r="Q1007" i="10"/>
  <c r="L1007" i="10"/>
  <c r="X1006" i="10"/>
  <c r="W1006" i="10"/>
  <c r="V1006" i="10"/>
  <c r="AC1006" i="10" s="1"/>
  <c r="U1006" i="10"/>
  <c r="T1006" i="10"/>
  <c r="Q1006" i="10"/>
  <c r="R1006" i="10" s="1"/>
  <c r="L1006" i="10"/>
  <c r="X1005" i="10"/>
  <c r="W1005" i="10"/>
  <c r="V1005" i="10"/>
  <c r="U1005" i="10"/>
  <c r="T1005" i="10"/>
  <c r="R1005" i="10"/>
  <c r="Q1005" i="10"/>
  <c r="L1005" i="10"/>
  <c r="AD1004" i="10"/>
  <c r="X1004" i="10"/>
  <c r="W1004" i="10"/>
  <c r="V1004" i="10"/>
  <c r="U1004" i="10"/>
  <c r="T1004" i="10"/>
  <c r="R1004" i="10"/>
  <c r="Q1004" i="10"/>
  <c r="L1004" i="10"/>
  <c r="Z1003" i="10"/>
  <c r="AA1003" i="10" s="1"/>
  <c r="X1003" i="10"/>
  <c r="W1003" i="10"/>
  <c r="AF1003" i="10" s="1"/>
  <c r="V1003" i="10"/>
  <c r="U1003" i="10"/>
  <c r="T1003" i="10"/>
  <c r="Q1003" i="10"/>
  <c r="R1003" i="10" s="1"/>
  <c r="L1003" i="10"/>
  <c r="X1002" i="10"/>
  <c r="W1002" i="10"/>
  <c r="V1002" i="10"/>
  <c r="U1002" i="10"/>
  <c r="T1002" i="10"/>
  <c r="R1002" i="10"/>
  <c r="Q1002" i="10"/>
  <c r="L1002" i="10"/>
  <c r="X1001" i="10"/>
  <c r="W1001" i="10"/>
  <c r="V1001" i="10"/>
  <c r="U1001" i="10"/>
  <c r="T1001" i="10"/>
  <c r="R1001" i="10"/>
  <c r="Q1001" i="10"/>
  <c r="L1001" i="10"/>
  <c r="AE1000" i="10"/>
  <c r="X1000" i="10"/>
  <c r="W1000" i="10"/>
  <c r="AF1000" i="10" s="1"/>
  <c r="V1000" i="10"/>
  <c r="U1000" i="10"/>
  <c r="T1000" i="10"/>
  <c r="R1000" i="10"/>
  <c r="Q1000" i="10"/>
  <c r="L1000" i="10"/>
  <c r="Z999" i="10"/>
  <c r="X999" i="10"/>
  <c r="W999" i="10"/>
  <c r="V999" i="10"/>
  <c r="U999" i="10"/>
  <c r="T999" i="10"/>
  <c r="R999" i="10"/>
  <c r="Q999" i="10"/>
  <c r="L999" i="10"/>
  <c r="X998" i="10"/>
  <c r="W998" i="10"/>
  <c r="V998" i="10"/>
  <c r="U998" i="10"/>
  <c r="T998" i="10"/>
  <c r="Q998" i="10"/>
  <c r="L998" i="10"/>
  <c r="X997" i="10"/>
  <c r="W997" i="10"/>
  <c r="V997" i="10"/>
  <c r="U997" i="10"/>
  <c r="Z997" i="10" s="1"/>
  <c r="T997" i="10"/>
  <c r="Q997" i="10"/>
  <c r="R997" i="10" s="1"/>
  <c r="L997" i="10"/>
  <c r="AF996" i="10"/>
  <c r="Z996" i="10"/>
  <c r="AE996" i="10"/>
  <c r="X996" i="10"/>
  <c r="W996" i="10"/>
  <c r="V996" i="10"/>
  <c r="U996" i="10"/>
  <c r="T996" i="10"/>
  <c r="Q996" i="10"/>
  <c r="R996" i="10" s="1"/>
  <c r="L996" i="10"/>
  <c r="X995" i="10"/>
  <c r="W995" i="10"/>
  <c r="V995" i="10"/>
  <c r="U995" i="10"/>
  <c r="T995" i="10"/>
  <c r="Q995" i="10"/>
  <c r="Z995" i="10" s="1"/>
  <c r="L995" i="10"/>
  <c r="AF994" i="10"/>
  <c r="AA994" i="10"/>
  <c r="AB994" i="10" s="1"/>
  <c r="X994" i="10"/>
  <c r="W994" i="10"/>
  <c r="V994" i="10"/>
  <c r="U994" i="10"/>
  <c r="Z994" i="10" s="1"/>
  <c r="T994" i="10"/>
  <c r="R994" i="10"/>
  <c r="Q994" i="10"/>
  <c r="L994" i="10"/>
  <c r="X993" i="10"/>
  <c r="W993" i="10"/>
  <c r="V993" i="10"/>
  <c r="AC993" i="10" s="1"/>
  <c r="U993" i="10"/>
  <c r="Z993" i="10" s="1"/>
  <c r="T993" i="10"/>
  <c r="R993" i="10"/>
  <c r="Q993" i="10"/>
  <c r="L993" i="10"/>
  <c r="AF992" i="10"/>
  <c r="X992" i="10"/>
  <c r="W992" i="10"/>
  <c r="V992" i="10"/>
  <c r="U992" i="10"/>
  <c r="T992" i="10"/>
  <c r="Q992" i="10"/>
  <c r="R992" i="10" s="1"/>
  <c r="L992" i="10"/>
  <c r="AD991" i="10"/>
  <c r="AE991" i="10"/>
  <c r="X991" i="10"/>
  <c r="W991" i="10"/>
  <c r="V991" i="10"/>
  <c r="U991" i="10"/>
  <c r="T991" i="10"/>
  <c r="R991" i="10"/>
  <c r="AC991" i="10" s="1"/>
  <c r="Q991" i="10"/>
  <c r="AF991" i="10" s="1"/>
  <c r="L991" i="10"/>
  <c r="X990" i="10"/>
  <c r="W990" i="10"/>
  <c r="V990" i="10"/>
  <c r="U990" i="10"/>
  <c r="T990" i="10"/>
  <c r="Q990" i="10"/>
  <c r="R990" i="10" s="1"/>
  <c r="L990" i="10"/>
  <c r="X989" i="10"/>
  <c r="W989" i="10"/>
  <c r="V989" i="10"/>
  <c r="U989" i="10"/>
  <c r="AF989" i="10" s="1"/>
  <c r="T989" i="10"/>
  <c r="Q989" i="10"/>
  <c r="R989" i="10" s="1"/>
  <c r="L989" i="10"/>
  <c r="AE988" i="10"/>
  <c r="X988" i="10"/>
  <c r="W988" i="10"/>
  <c r="V988" i="10"/>
  <c r="U988" i="10"/>
  <c r="T988" i="10"/>
  <c r="R988" i="10"/>
  <c r="Q988" i="10"/>
  <c r="L988" i="10"/>
  <c r="X987" i="10"/>
  <c r="W987" i="10"/>
  <c r="V987" i="10"/>
  <c r="U987" i="10"/>
  <c r="T987" i="10"/>
  <c r="R987" i="10"/>
  <c r="Q987" i="10"/>
  <c r="L987" i="10"/>
  <c r="X986" i="10"/>
  <c r="W986" i="10"/>
  <c r="V986" i="10"/>
  <c r="U986" i="10"/>
  <c r="T986" i="10"/>
  <c r="Q986" i="10"/>
  <c r="L986" i="10"/>
  <c r="AE985" i="10"/>
  <c r="X985" i="10"/>
  <c r="W985" i="10"/>
  <c r="V985" i="10"/>
  <c r="U985" i="10"/>
  <c r="T985" i="10"/>
  <c r="Q985" i="10"/>
  <c r="R985" i="10" s="1"/>
  <c r="AC985" i="10" s="1"/>
  <c r="L985" i="10"/>
  <c r="Z984" i="10"/>
  <c r="X984" i="10"/>
  <c r="W984" i="10"/>
  <c r="V984" i="10"/>
  <c r="AF984" i="10" s="1"/>
  <c r="U984" i="10"/>
  <c r="T984" i="10"/>
  <c r="Q984" i="10"/>
  <c r="R984" i="10" s="1"/>
  <c r="L984" i="10"/>
  <c r="AD983" i="10"/>
  <c r="X983" i="10"/>
  <c r="W983" i="10"/>
  <c r="V983" i="10"/>
  <c r="U983" i="10"/>
  <c r="T983" i="10"/>
  <c r="Q983" i="10"/>
  <c r="R983" i="10" s="1"/>
  <c r="L983" i="10"/>
  <c r="X982" i="10"/>
  <c r="W982" i="10"/>
  <c r="V982" i="10"/>
  <c r="U982" i="10"/>
  <c r="T982" i="10"/>
  <c r="Q982" i="10"/>
  <c r="R982" i="10" s="1"/>
  <c r="L982" i="10"/>
  <c r="X981" i="10"/>
  <c r="W981" i="10"/>
  <c r="V981" i="10"/>
  <c r="U981" i="10"/>
  <c r="T981" i="10"/>
  <c r="Q981" i="10"/>
  <c r="R981" i="10" s="1"/>
  <c r="L981" i="10"/>
  <c r="AF980" i="10"/>
  <c r="Z980" i="10"/>
  <c r="X980" i="10"/>
  <c r="W980" i="10"/>
  <c r="V980" i="10"/>
  <c r="U980" i="10"/>
  <c r="T980" i="10"/>
  <c r="R980" i="10"/>
  <c r="Q980" i="10"/>
  <c r="L980" i="10"/>
  <c r="AE979" i="10"/>
  <c r="X979" i="10"/>
  <c r="W979" i="10"/>
  <c r="AF979" i="10" s="1"/>
  <c r="V979" i="10"/>
  <c r="U979" i="10"/>
  <c r="T979" i="10"/>
  <c r="Q979" i="10"/>
  <c r="R979" i="10" s="1"/>
  <c r="L979" i="10"/>
  <c r="X978" i="10"/>
  <c r="W978" i="10"/>
  <c r="AF978" i="10" s="1"/>
  <c r="V978" i="10"/>
  <c r="U978" i="10"/>
  <c r="T978" i="10"/>
  <c r="Q978" i="10"/>
  <c r="R978" i="10" s="1"/>
  <c r="L978" i="10"/>
  <c r="X977" i="10"/>
  <c r="W977" i="10"/>
  <c r="V977" i="10"/>
  <c r="U977" i="10"/>
  <c r="T977" i="10"/>
  <c r="Q977" i="10"/>
  <c r="R977" i="10" s="1"/>
  <c r="L977" i="10"/>
  <c r="AE976" i="10"/>
  <c r="X976" i="10"/>
  <c r="W976" i="10"/>
  <c r="V976" i="10"/>
  <c r="U976" i="10"/>
  <c r="T976" i="10"/>
  <c r="Q976" i="10"/>
  <c r="R976" i="10" s="1"/>
  <c r="L976" i="10"/>
  <c r="Z975" i="10"/>
  <c r="X975" i="10"/>
  <c r="W975" i="10"/>
  <c r="V975" i="10"/>
  <c r="AF975" i="10" s="1"/>
  <c r="U975" i="10"/>
  <c r="T975" i="10"/>
  <c r="Q975" i="10"/>
  <c r="R975" i="10" s="1"/>
  <c r="L975" i="10"/>
  <c r="Z974" i="10"/>
  <c r="AA974" i="10" s="1"/>
  <c r="X974" i="10"/>
  <c r="W974" i="10"/>
  <c r="V974" i="10"/>
  <c r="AF974" i="10" s="1"/>
  <c r="U974" i="10"/>
  <c r="T974" i="10"/>
  <c r="R974" i="10"/>
  <c r="AD974" i="10" s="1"/>
  <c r="Q974" i="10"/>
  <c r="L974" i="10"/>
  <c r="X973" i="10"/>
  <c r="W973" i="10"/>
  <c r="AC973" i="10" s="1"/>
  <c r="V973" i="10"/>
  <c r="U973" i="10"/>
  <c r="T973" i="10"/>
  <c r="Q973" i="10"/>
  <c r="R973" i="10" s="1"/>
  <c r="L973" i="10"/>
  <c r="AF972" i="10"/>
  <c r="AE972" i="10"/>
  <c r="X972" i="10"/>
  <c r="W972" i="10"/>
  <c r="V972" i="10"/>
  <c r="U972" i="10"/>
  <c r="Z972" i="10" s="1"/>
  <c r="T972" i="10"/>
  <c r="R972" i="10"/>
  <c r="Q972" i="10"/>
  <c r="L972" i="10"/>
  <c r="X971" i="10"/>
  <c r="W971" i="10"/>
  <c r="V971" i="10"/>
  <c r="U971" i="10"/>
  <c r="Z971" i="10" s="1"/>
  <c r="T971" i="10"/>
  <c r="R971" i="10"/>
  <c r="AD971" i="10" s="1"/>
  <c r="Q971" i="10"/>
  <c r="L971" i="10"/>
  <c r="X970" i="10"/>
  <c r="W970" i="10"/>
  <c r="V970" i="10"/>
  <c r="U970" i="10"/>
  <c r="Z970" i="10" s="1"/>
  <c r="AA970" i="10" s="1"/>
  <c r="AB970" i="10" s="1"/>
  <c r="T970" i="10"/>
  <c r="R970" i="10"/>
  <c r="AC970" i="10" s="1"/>
  <c r="Q970" i="10"/>
  <c r="L970" i="10"/>
  <c r="AF969" i="10"/>
  <c r="X969" i="10"/>
  <c r="W969" i="10"/>
  <c r="V969" i="10"/>
  <c r="U969" i="10"/>
  <c r="T969" i="10"/>
  <c r="Q969" i="10"/>
  <c r="R969" i="10" s="1"/>
  <c r="L969" i="10"/>
  <c r="AD968" i="10"/>
  <c r="AC968" i="10"/>
  <c r="Z968" i="10"/>
  <c r="AA968" i="10" s="1"/>
  <c r="X968" i="10"/>
  <c r="W968" i="10"/>
  <c r="V968" i="10"/>
  <c r="AF968" i="10" s="1"/>
  <c r="U968" i="10"/>
  <c r="AB968" i="10" s="1"/>
  <c r="T968" i="10"/>
  <c r="R968" i="10"/>
  <c r="Q968" i="10"/>
  <c r="L968" i="10"/>
  <c r="AE967" i="10"/>
  <c r="X967" i="10"/>
  <c r="W967" i="10"/>
  <c r="AC967" i="10" s="1"/>
  <c r="V967" i="10"/>
  <c r="U967" i="10"/>
  <c r="T967" i="10"/>
  <c r="R967" i="10"/>
  <c r="Q967" i="10"/>
  <c r="L967" i="10"/>
  <c r="X966" i="10"/>
  <c r="W966" i="10"/>
  <c r="V966" i="10"/>
  <c r="AF966" i="10" s="1"/>
  <c r="U966" i="10"/>
  <c r="T966" i="10"/>
  <c r="R966" i="10"/>
  <c r="Q966" i="10"/>
  <c r="L966" i="10"/>
  <c r="AD965" i="10"/>
  <c r="AC965" i="10"/>
  <c r="X965" i="10"/>
  <c r="W965" i="10"/>
  <c r="V965" i="10"/>
  <c r="U965" i="10"/>
  <c r="AF965" i="10" s="1"/>
  <c r="T965" i="10"/>
  <c r="R965" i="10"/>
  <c r="Q965" i="10"/>
  <c r="L965" i="10"/>
  <c r="AE964" i="10"/>
  <c r="X964" i="10"/>
  <c r="W964" i="10"/>
  <c r="V964" i="10"/>
  <c r="AF964" i="10" s="1"/>
  <c r="U964" i="10"/>
  <c r="Z964" i="10" s="1"/>
  <c r="AA964" i="10" s="1"/>
  <c r="T964" i="10"/>
  <c r="R964" i="10"/>
  <c r="AD964" i="10" s="1"/>
  <c r="Q964" i="10"/>
  <c r="L964" i="10"/>
  <c r="X963" i="10"/>
  <c r="W963" i="10"/>
  <c r="V963" i="10"/>
  <c r="U963" i="10"/>
  <c r="Z963" i="10" s="1"/>
  <c r="T963" i="10"/>
  <c r="Q963" i="10"/>
  <c r="R963" i="10" s="1"/>
  <c r="L963" i="10"/>
  <c r="AF962" i="10"/>
  <c r="AC962" i="10"/>
  <c r="X962" i="10"/>
  <c r="W962" i="10"/>
  <c r="V962" i="10"/>
  <c r="U962" i="10"/>
  <c r="T962" i="10"/>
  <c r="R962" i="10"/>
  <c r="AD962" i="10" s="1"/>
  <c r="Q962" i="10"/>
  <c r="L962" i="10"/>
  <c r="AE961" i="10"/>
  <c r="X961" i="10"/>
  <c r="W961" i="10"/>
  <c r="V961" i="10"/>
  <c r="U961" i="10"/>
  <c r="T961" i="10"/>
  <c r="Q961" i="10"/>
  <c r="R961" i="10" s="1"/>
  <c r="AC961" i="10" s="1"/>
  <c r="L961" i="10"/>
  <c r="X960" i="10"/>
  <c r="W960" i="10"/>
  <c r="V960" i="10"/>
  <c r="AC960" i="10" s="1"/>
  <c r="U960" i="10"/>
  <c r="Z960" i="10" s="1"/>
  <c r="T960" i="10"/>
  <c r="R960" i="10"/>
  <c r="Q960" i="10"/>
  <c r="L960" i="10"/>
  <c r="X959" i="10"/>
  <c r="W959" i="10"/>
  <c r="V959" i="10"/>
  <c r="AD959" i="10" s="1"/>
  <c r="U959" i="10"/>
  <c r="T959" i="10"/>
  <c r="R959" i="10"/>
  <c r="Q959" i="10"/>
  <c r="L959" i="10"/>
  <c r="X958" i="10"/>
  <c r="W958" i="10"/>
  <c r="V958" i="10"/>
  <c r="AF958" i="10" s="1"/>
  <c r="U958" i="10"/>
  <c r="T958" i="10"/>
  <c r="Q958" i="10"/>
  <c r="R958" i="10" s="1"/>
  <c r="L958" i="10"/>
  <c r="AF957" i="10"/>
  <c r="X957" i="10"/>
  <c r="W957" i="10"/>
  <c r="V957" i="10"/>
  <c r="U957" i="10"/>
  <c r="T957" i="10"/>
  <c r="Q957" i="10"/>
  <c r="Z957" i="10" s="1"/>
  <c r="L957" i="10"/>
  <c r="X956" i="10"/>
  <c r="W956" i="10"/>
  <c r="AF956" i="10" s="1"/>
  <c r="V956" i="10"/>
  <c r="AD956" i="10" s="1"/>
  <c r="U956" i="10"/>
  <c r="T956" i="10"/>
  <c r="Q956" i="10"/>
  <c r="R956" i="10" s="1"/>
  <c r="L956" i="10"/>
  <c r="Z955" i="10"/>
  <c r="AE955" i="10"/>
  <c r="X955" i="10"/>
  <c r="W955" i="10"/>
  <c r="V955" i="10"/>
  <c r="AC955" i="10" s="1"/>
  <c r="U955" i="10"/>
  <c r="AF955" i="10" s="1"/>
  <c r="T955" i="10"/>
  <c r="Q955" i="10"/>
  <c r="R955" i="10" s="1"/>
  <c r="AD955" i="10" s="1"/>
  <c r="L955" i="10"/>
  <c r="AE954" i="10"/>
  <c r="X954" i="10"/>
  <c r="W954" i="10"/>
  <c r="AC954" i="10" s="1"/>
  <c r="V954" i="10"/>
  <c r="U954" i="10"/>
  <c r="Z954" i="10" s="1"/>
  <c r="T954" i="10"/>
  <c r="Q954" i="10"/>
  <c r="R954" i="10" s="1"/>
  <c r="AD954" i="10" s="1"/>
  <c r="L954" i="10"/>
  <c r="X953" i="10"/>
  <c r="W953" i="10"/>
  <c r="AF953" i="10" s="1"/>
  <c r="V953" i="10"/>
  <c r="AC953" i="10" s="1"/>
  <c r="U953" i="10"/>
  <c r="Z953" i="10" s="1"/>
  <c r="T953" i="10"/>
  <c r="Q953" i="10"/>
  <c r="R953" i="10" s="1"/>
  <c r="L953" i="10"/>
  <c r="AD952" i="10"/>
  <c r="AE952" i="10"/>
  <c r="X952" i="10"/>
  <c r="W952" i="10"/>
  <c r="V952" i="10"/>
  <c r="AC952" i="10" s="1"/>
  <c r="U952" i="10"/>
  <c r="T952" i="10"/>
  <c r="Q952" i="10"/>
  <c r="R952" i="10" s="1"/>
  <c r="L952" i="10"/>
  <c r="X951" i="10"/>
  <c r="W951" i="10"/>
  <c r="V951" i="10"/>
  <c r="AF951" i="10" s="1"/>
  <c r="U951" i="10"/>
  <c r="T951" i="10"/>
  <c r="Q951" i="10"/>
  <c r="L951" i="10"/>
  <c r="X950" i="10"/>
  <c r="W950" i="10"/>
  <c r="V950" i="10"/>
  <c r="U950" i="10"/>
  <c r="AF950" i="10" s="1"/>
  <c r="T950" i="10"/>
  <c r="Q950" i="10"/>
  <c r="R950" i="10" s="1"/>
  <c r="L950" i="10"/>
  <c r="AD949" i="10"/>
  <c r="Z949" i="10"/>
  <c r="X949" i="10"/>
  <c r="W949" i="10"/>
  <c r="V949" i="10"/>
  <c r="AC949" i="10" s="1"/>
  <c r="U949" i="10"/>
  <c r="AF949" i="10" s="1"/>
  <c r="T949" i="10"/>
  <c r="R949" i="10"/>
  <c r="Q949" i="10"/>
  <c r="L949" i="10"/>
  <c r="X948" i="10"/>
  <c r="W948" i="10"/>
  <c r="AF948" i="10" s="1"/>
  <c r="V948" i="10"/>
  <c r="U948" i="10"/>
  <c r="Z948" i="10" s="1"/>
  <c r="T948" i="10"/>
  <c r="Q948" i="10"/>
  <c r="R948" i="10" s="1"/>
  <c r="L948" i="10"/>
  <c r="Z947" i="10"/>
  <c r="AA947" i="10" s="1"/>
  <c r="X947" i="10"/>
  <c r="W947" i="10"/>
  <c r="V947" i="10"/>
  <c r="U947" i="10"/>
  <c r="AB947" i="10" s="1"/>
  <c r="T947" i="10"/>
  <c r="Q947" i="10"/>
  <c r="R947" i="10" s="1"/>
  <c r="L947" i="10"/>
  <c r="AD946" i="10"/>
  <c r="X946" i="10"/>
  <c r="W946" i="10"/>
  <c r="V946" i="10"/>
  <c r="AC946" i="10" s="1"/>
  <c r="U946" i="10"/>
  <c r="T946" i="10"/>
  <c r="Q946" i="10"/>
  <c r="R946" i="10" s="1"/>
  <c r="L946" i="10"/>
  <c r="X945" i="10"/>
  <c r="W945" i="10"/>
  <c r="AD945" i="10" s="1"/>
  <c r="V945" i="10"/>
  <c r="U945" i="10"/>
  <c r="T945" i="10"/>
  <c r="R945" i="10"/>
  <c r="AC945" i="10" s="1"/>
  <c r="Q945" i="10"/>
  <c r="L945" i="10"/>
  <c r="X944" i="10"/>
  <c r="W944" i="10"/>
  <c r="V944" i="10"/>
  <c r="AF944" i="10" s="1"/>
  <c r="U944" i="10"/>
  <c r="T944" i="10"/>
  <c r="Q944" i="10"/>
  <c r="R944" i="10" s="1"/>
  <c r="L944" i="10"/>
  <c r="AF943" i="10"/>
  <c r="AD943" i="10"/>
  <c r="AE943" i="10"/>
  <c r="X943" i="10"/>
  <c r="W943" i="10"/>
  <c r="V943" i="10"/>
  <c r="AC943" i="10" s="1"/>
  <c r="U943" i="10"/>
  <c r="T943" i="10"/>
  <c r="R943" i="10"/>
  <c r="Q943" i="10"/>
  <c r="L943" i="10"/>
  <c r="X942" i="10"/>
  <c r="W942" i="10"/>
  <c r="AF942" i="10" s="1"/>
  <c r="V942" i="10"/>
  <c r="U942" i="10"/>
  <c r="T942" i="10"/>
  <c r="Q942" i="10"/>
  <c r="R942" i="10" s="1"/>
  <c r="AD942" i="10" s="1"/>
  <c r="L942" i="10"/>
  <c r="Z941" i="10"/>
  <c r="X941" i="10"/>
  <c r="W941" i="10"/>
  <c r="V941" i="10"/>
  <c r="AF941" i="10" s="1"/>
  <c r="U941" i="10"/>
  <c r="T941" i="10"/>
  <c r="Q941" i="10"/>
  <c r="R941" i="10" s="1"/>
  <c r="L941" i="10"/>
  <c r="AF940" i="10"/>
  <c r="AE940" i="10"/>
  <c r="X940" i="10"/>
  <c r="W940" i="10"/>
  <c r="V940" i="10"/>
  <c r="U940" i="10"/>
  <c r="Z940" i="10" s="1"/>
  <c r="T940" i="10"/>
  <c r="Q940" i="10"/>
  <c r="R940" i="10" s="1"/>
  <c r="AD940" i="10" s="1"/>
  <c r="L940" i="10"/>
  <c r="X939" i="10"/>
  <c r="W939" i="10"/>
  <c r="V939" i="10"/>
  <c r="AF939" i="10" s="1"/>
  <c r="U939" i="10"/>
  <c r="T939" i="10"/>
  <c r="Q939" i="10"/>
  <c r="R939" i="10" s="1"/>
  <c r="L939" i="10"/>
  <c r="X938" i="10"/>
  <c r="W938" i="10"/>
  <c r="AF938" i="10" s="1"/>
  <c r="V938" i="10"/>
  <c r="U938" i="10"/>
  <c r="T938" i="10"/>
  <c r="Q938" i="10"/>
  <c r="R938" i="10" s="1"/>
  <c r="L938" i="10"/>
  <c r="AD937" i="10"/>
  <c r="Z937" i="10"/>
  <c r="AE937" i="10"/>
  <c r="X937" i="10"/>
  <c r="W937" i="10"/>
  <c r="V937" i="10"/>
  <c r="AC937" i="10" s="1"/>
  <c r="U937" i="10"/>
  <c r="AF937" i="10" s="1"/>
  <c r="T937" i="10"/>
  <c r="R937" i="10"/>
  <c r="Q937" i="10"/>
  <c r="L937" i="10"/>
  <c r="AE936" i="10"/>
  <c r="X936" i="10"/>
  <c r="W936" i="10"/>
  <c r="AF936" i="10" s="1"/>
  <c r="V936" i="10"/>
  <c r="U936" i="10"/>
  <c r="Z936" i="10" s="1"/>
  <c r="T936" i="10"/>
  <c r="R936" i="10"/>
  <c r="AC936" i="10" s="1"/>
  <c r="Q936" i="10"/>
  <c r="L936" i="10"/>
  <c r="X935" i="10"/>
  <c r="W935" i="10"/>
  <c r="V935" i="10"/>
  <c r="U935" i="10"/>
  <c r="T935" i="10"/>
  <c r="Q935" i="10"/>
  <c r="AF935" i="10" s="1"/>
  <c r="L935" i="10"/>
  <c r="AF934" i="10"/>
  <c r="X934" i="10"/>
  <c r="W934" i="10"/>
  <c r="V934" i="10"/>
  <c r="AC934" i="10" s="1"/>
  <c r="U934" i="10"/>
  <c r="T934" i="10"/>
  <c r="Q934" i="10"/>
  <c r="R934" i="10" s="1"/>
  <c r="AD934" i="10" s="1"/>
  <c r="L934" i="10"/>
  <c r="X933" i="10"/>
  <c r="W933" i="10"/>
  <c r="V933" i="10"/>
  <c r="AF933" i="10" s="1"/>
  <c r="U933" i="10"/>
  <c r="T933" i="10"/>
  <c r="Q933" i="10"/>
  <c r="Z933" i="10" s="1"/>
  <c r="L933" i="10"/>
  <c r="X932" i="10"/>
  <c r="W932" i="10"/>
  <c r="AF932" i="10" s="1"/>
  <c r="V932" i="10"/>
  <c r="U932" i="10"/>
  <c r="T932" i="10"/>
  <c r="Q932" i="10"/>
  <c r="R932" i="10" s="1"/>
  <c r="L932" i="10"/>
  <c r="AE931" i="10"/>
  <c r="X931" i="10"/>
  <c r="W931" i="10"/>
  <c r="V931" i="10"/>
  <c r="AC931" i="10" s="1"/>
  <c r="U931" i="10"/>
  <c r="T931" i="10"/>
  <c r="R931" i="10"/>
  <c r="Q931" i="10"/>
  <c r="L931" i="10"/>
  <c r="AC930" i="10"/>
  <c r="X930" i="10"/>
  <c r="W930" i="10"/>
  <c r="AF930" i="10" s="1"/>
  <c r="V930" i="10"/>
  <c r="U930" i="10"/>
  <c r="Z930" i="10" s="1"/>
  <c r="T930" i="10"/>
  <c r="R930" i="10"/>
  <c r="Q930" i="10"/>
  <c r="L930" i="10"/>
  <c r="X929" i="10"/>
  <c r="W929" i="10"/>
  <c r="V929" i="10"/>
  <c r="U929" i="10"/>
  <c r="T929" i="10"/>
  <c r="Q929" i="10"/>
  <c r="R929" i="10" s="1"/>
  <c r="AC929" i="10" s="1"/>
  <c r="L929" i="10"/>
  <c r="Z928" i="10"/>
  <c r="AE928" i="10"/>
  <c r="X928" i="10"/>
  <c r="W928" i="10"/>
  <c r="V928" i="10"/>
  <c r="AC928" i="10" s="1"/>
  <c r="U928" i="10"/>
  <c r="T928" i="10"/>
  <c r="Q928" i="10"/>
  <c r="R928" i="10" s="1"/>
  <c r="L928" i="10"/>
  <c r="AE927" i="10"/>
  <c r="X927" i="10"/>
  <c r="W927" i="10"/>
  <c r="AC927" i="10" s="1"/>
  <c r="V927" i="10"/>
  <c r="U927" i="10"/>
  <c r="T927" i="10"/>
  <c r="R927" i="10"/>
  <c r="AD927" i="10" s="1"/>
  <c r="Q927" i="10"/>
  <c r="Z927" i="10" s="1"/>
  <c r="L927" i="10"/>
  <c r="AA926" i="10"/>
  <c r="X926" i="10"/>
  <c r="W926" i="10"/>
  <c r="V926" i="10"/>
  <c r="U926" i="10"/>
  <c r="Z926" i="10" s="1"/>
  <c r="T926" i="10"/>
  <c r="Q926" i="10"/>
  <c r="R926" i="10" s="1"/>
  <c r="L926" i="10"/>
  <c r="AD925" i="10"/>
  <c r="AE925" i="10"/>
  <c r="X925" i="10"/>
  <c r="W925" i="10"/>
  <c r="AF925" i="10" s="1"/>
  <c r="V925" i="10"/>
  <c r="Z925" i="10" s="1"/>
  <c r="U925" i="10"/>
  <c r="T925" i="10"/>
  <c r="R925" i="10"/>
  <c r="AC925" i="10" s="1"/>
  <c r="Q925" i="10"/>
  <c r="L925" i="10"/>
  <c r="AF924" i="10"/>
  <c r="AD924" i="10"/>
  <c r="AE924" i="10"/>
  <c r="X924" i="10"/>
  <c r="W924" i="10"/>
  <c r="AC924" i="10" s="1"/>
  <c r="V924" i="10"/>
  <c r="U924" i="10"/>
  <c r="Z924" i="10" s="1"/>
  <c r="AA924" i="10" s="1"/>
  <c r="T924" i="10"/>
  <c r="R924" i="10"/>
  <c r="Q924" i="10"/>
  <c r="L924" i="10"/>
  <c r="AF923" i="10"/>
  <c r="AD923" i="10"/>
  <c r="Z923" i="10"/>
  <c r="X923" i="10"/>
  <c r="W923" i="10"/>
  <c r="V923" i="10"/>
  <c r="AC923" i="10" s="1"/>
  <c r="U923" i="10"/>
  <c r="T923" i="10"/>
  <c r="R923" i="10"/>
  <c r="Q923" i="10"/>
  <c r="L923" i="10"/>
  <c r="X922" i="10"/>
  <c r="W922" i="10"/>
  <c r="V922" i="10"/>
  <c r="AF922" i="10" s="1"/>
  <c r="U922" i="10"/>
  <c r="T922" i="10"/>
  <c r="Q922" i="10"/>
  <c r="R922" i="10" s="1"/>
  <c r="L922" i="10"/>
  <c r="X921" i="10"/>
  <c r="W921" i="10"/>
  <c r="AD921" i="10" s="1"/>
  <c r="V921" i="10"/>
  <c r="AF921" i="10" s="1"/>
  <c r="U921" i="10"/>
  <c r="T921" i="10"/>
  <c r="R921" i="10"/>
  <c r="Q921" i="10"/>
  <c r="L921" i="10"/>
  <c r="Z920" i="10"/>
  <c r="X920" i="10"/>
  <c r="W920" i="10"/>
  <c r="V920" i="10"/>
  <c r="AF920" i="10" s="1"/>
  <c r="U920" i="10"/>
  <c r="T920" i="10"/>
  <c r="Q920" i="10"/>
  <c r="R920" i="10" s="1"/>
  <c r="L920" i="10"/>
  <c r="AF919" i="10"/>
  <c r="AD919" i="10"/>
  <c r="AE919" i="10"/>
  <c r="X919" i="10"/>
  <c r="W919" i="10"/>
  <c r="V919" i="10"/>
  <c r="AC919" i="10" s="1"/>
  <c r="U919" i="10"/>
  <c r="Z919" i="10" s="1"/>
  <c r="T919" i="10"/>
  <c r="R919" i="10"/>
  <c r="Q919" i="10"/>
  <c r="L919" i="10"/>
  <c r="X918" i="10"/>
  <c r="W918" i="10"/>
  <c r="V918" i="10"/>
  <c r="AF918" i="10" s="1"/>
  <c r="U918" i="10"/>
  <c r="T918" i="10"/>
  <c r="Q918" i="10"/>
  <c r="Z918" i="10" s="1"/>
  <c r="L918" i="10"/>
  <c r="X917" i="10"/>
  <c r="W917" i="10"/>
  <c r="V917" i="10"/>
  <c r="AF917" i="10" s="1"/>
  <c r="U917" i="10"/>
  <c r="T917" i="10"/>
  <c r="Q917" i="10"/>
  <c r="R917" i="10" s="1"/>
  <c r="L917" i="10"/>
  <c r="AF916" i="10"/>
  <c r="AD916" i="10"/>
  <c r="AE916" i="10"/>
  <c r="X916" i="10"/>
  <c r="W916" i="10"/>
  <c r="V916" i="10"/>
  <c r="AC916" i="10" s="1"/>
  <c r="U916" i="10"/>
  <c r="Z916" i="10" s="1"/>
  <c r="T916" i="10"/>
  <c r="R916" i="10"/>
  <c r="Q916" i="10"/>
  <c r="L916" i="10"/>
  <c r="X915" i="10"/>
  <c r="W915" i="10"/>
  <c r="V915" i="10"/>
  <c r="AF915" i="10" s="1"/>
  <c r="U915" i="10"/>
  <c r="Z915" i="10" s="1"/>
  <c r="T915" i="10"/>
  <c r="Q915" i="10"/>
  <c r="R915" i="10" s="1"/>
  <c r="L915" i="10"/>
  <c r="AF914" i="10"/>
  <c r="X914" i="10"/>
  <c r="W914" i="10"/>
  <c r="V914" i="10"/>
  <c r="U914" i="10"/>
  <c r="T914" i="10"/>
  <c r="Q914" i="10"/>
  <c r="R914" i="10" s="1"/>
  <c r="L914" i="10"/>
  <c r="AD913" i="10"/>
  <c r="AE913" i="10"/>
  <c r="X913" i="10"/>
  <c r="W913" i="10"/>
  <c r="V913" i="10"/>
  <c r="AC913" i="10" s="1"/>
  <c r="U913" i="10"/>
  <c r="AF913" i="10" s="1"/>
  <c r="T913" i="10"/>
  <c r="R913" i="10"/>
  <c r="Q913" i="10"/>
  <c r="L913" i="10"/>
  <c r="AE912" i="10"/>
  <c r="X912" i="10"/>
  <c r="W912" i="10"/>
  <c r="V912" i="10"/>
  <c r="AF912" i="10" s="1"/>
  <c r="U912" i="10"/>
  <c r="Z912" i="10" s="1"/>
  <c r="T912" i="10"/>
  <c r="Q912" i="10"/>
  <c r="R912" i="10" s="1"/>
  <c r="L912" i="10"/>
  <c r="X911" i="10"/>
  <c r="W911" i="10"/>
  <c r="AF911" i="10" s="1"/>
  <c r="V911" i="10"/>
  <c r="U911" i="10"/>
  <c r="T911" i="10"/>
  <c r="Q911" i="10"/>
  <c r="R911" i="10" s="1"/>
  <c r="L911" i="10"/>
  <c r="AD910" i="10"/>
  <c r="Z910" i="10"/>
  <c r="X910" i="10"/>
  <c r="W910" i="10"/>
  <c r="V910" i="10"/>
  <c r="AC910" i="10" s="1"/>
  <c r="U910" i="10"/>
  <c r="AF910" i="10" s="1"/>
  <c r="T910" i="10"/>
  <c r="R910" i="10"/>
  <c r="Q910" i="10"/>
  <c r="L910" i="10"/>
  <c r="X909" i="10"/>
  <c r="W909" i="10"/>
  <c r="V909" i="10"/>
  <c r="AF909" i="10" s="1"/>
  <c r="U909" i="10"/>
  <c r="Z909" i="10" s="1"/>
  <c r="T909" i="10"/>
  <c r="R909" i="10"/>
  <c r="AC909" i="10" s="1"/>
  <c r="Q909" i="10"/>
  <c r="L909" i="10"/>
  <c r="AF908" i="10"/>
  <c r="X908" i="10"/>
  <c r="W908" i="10"/>
  <c r="V908" i="10"/>
  <c r="U908" i="10"/>
  <c r="T908" i="10"/>
  <c r="Q908" i="10"/>
  <c r="R908" i="10" s="1"/>
  <c r="L908" i="10"/>
  <c r="AD907" i="10"/>
  <c r="AE907" i="10"/>
  <c r="X907" i="10"/>
  <c r="W907" i="10"/>
  <c r="V907" i="10"/>
  <c r="AC907" i="10" s="1"/>
  <c r="U907" i="10"/>
  <c r="AF907" i="10" s="1"/>
  <c r="T907" i="10"/>
  <c r="R907" i="10"/>
  <c r="Q907" i="10"/>
  <c r="L907" i="10"/>
  <c r="X906" i="10"/>
  <c r="W906" i="10"/>
  <c r="AD906" i="10" s="1"/>
  <c r="V906" i="10"/>
  <c r="U906" i="10"/>
  <c r="T906" i="10"/>
  <c r="Q906" i="10"/>
  <c r="R906" i="10" s="1"/>
  <c r="L906" i="10"/>
  <c r="X905" i="10"/>
  <c r="W905" i="10"/>
  <c r="V905" i="10"/>
  <c r="U905" i="10"/>
  <c r="T905" i="10"/>
  <c r="Q905" i="10"/>
  <c r="AF905" i="10" s="1"/>
  <c r="L905" i="10"/>
  <c r="AD904" i="10"/>
  <c r="Z904" i="10"/>
  <c r="AE904" i="10"/>
  <c r="X904" i="10"/>
  <c r="W904" i="10"/>
  <c r="V904" i="10"/>
  <c r="AC904" i="10" s="1"/>
  <c r="U904" i="10"/>
  <c r="T904" i="10"/>
  <c r="R904" i="10"/>
  <c r="Q904" i="10"/>
  <c r="L904" i="10"/>
  <c r="X903" i="10"/>
  <c r="W903" i="10"/>
  <c r="AD903" i="10" s="1"/>
  <c r="V903" i="10"/>
  <c r="AF903" i="10" s="1"/>
  <c r="U903" i="10"/>
  <c r="Z903" i="10" s="1"/>
  <c r="T903" i="10"/>
  <c r="Q903" i="10"/>
  <c r="R903" i="10" s="1"/>
  <c r="AC903" i="10" s="1"/>
  <c r="L903" i="10"/>
  <c r="X902" i="10"/>
  <c r="W902" i="10"/>
  <c r="AF902" i="10" s="1"/>
  <c r="V902" i="10"/>
  <c r="U902" i="10"/>
  <c r="T902" i="10"/>
  <c r="R902" i="10"/>
  <c r="Q902" i="10"/>
  <c r="Z902" i="10" s="1"/>
  <c r="L902" i="10"/>
  <c r="AF901" i="10"/>
  <c r="AE901" i="10"/>
  <c r="X901" i="10"/>
  <c r="W901" i="10"/>
  <c r="V901" i="10"/>
  <c r="AD901" i="10" s="1"/>
  <c r="U901" i="10"/>
  <c r="T901" i="10"/>
  <c r="R901" i="10"/>
  <c r="Q901" i="10"/>
  <c r="L901" i="10"/>
  <c r="AE900" i="10"/>
  <c r="X900" i="10"/>
  <c r="W900" i="10"/>
  <c r="V900" i="10"/>
  <c r="AF900" i="10" s="1"/>
  <c r="U900" i="10"/>
  <c r="Z900" i="10" s="1"/>
  <c r="AA900" i="10" s="1"/>
  <c r="T900" i="10"/>
  <c r="R900" i="10"/>
  <c r="AD900" i="10" s="1"/>
  <c r="Q900" i="10"/>
  <c r="L900" i="10"/>
  <c r="AA899" i="10"/>
  <c r="AB899" i="10" s="1"/>
  <c r="X899" i="10"/>
  <c r="W899" i="10"/>
  <c r="V899" i="10"/>
  <c r="AF899" i="10" s="1"/>
  <c r="U899" i="10"/>
  <c r="Z899" i="10" s="1"/>
  <c r="T899" i="10"/>
  <c r="Q899" i="10"/>
  <c r="R899" i="10" s="1"/>
  <c r="AC899" i="10" s="1"/>
  <c r="L899" i="10"/>
  <c r="X898" i="10"/>
  <c r="W898" i="10"/>
  <c r="V898" i="10"/>
  <c r="AD898" i="10" s="1"/>
  <c r="U898" i="10"/>
  <c r="AF898" i="10" s="1"/>
  <c r="T898" i="10"/>
  <c r="R898" i="10"/>
  <c r="Q898" i="10"/>
  <c r="L898" i="10"/>
  <c r="X897" i="10"/>
  <c r="W897" i="10"/>
  <c r="V897" i="10"/>
  <c r="U897" i="10"/>
  <c r="T897" i="10"/>
  <c r="Q897" i="10"/>
  <c r="R897" i="10" s="1"/>
  <c r="L897" i="10"/>
  <c r="Z896" i="10"/>
  <c r="X896" i="10"/>
  <c r="W896" i="10"/>
  <c r="V896" i="10"/>
  <c r="AF896" i="10" s="1"/>
  <c r="U896" i="10"/>
  <c r="T896" i="10"/>
  <c r="Q896" i="10"/>
  <c r="R896" i="10" s="1"/>
  <c r="L896" i="10"/>
  <c r="AF895" i="10"/>
  <c r="Z895" i="10"/>
  <c r="AE895" i="10"/>
  <c r="X895" i="10"/>
  <c r="W895" i="10"/>
  <c r="V895" i="10"/>
  <c r="U895" i="10"/>
  <c r="T895" i="10"/>
  <c r="R895" i="10"/>
  <c r="AD895" i="10" s="1"/>
  <c r="Q895" i="10"/>
  <c r="L895" i="10"/>
  <c r="X894" i="10"/>
  <c r="W894" i="10"/>
  <c r="V894" i="10"/>
  <c r="U894" i="10"/>
  <c r="T894" i="10"/>
  <c r="Q894" i="10"/>
  <c r="R894" i="10" s="1"/>
  <c r="L894" i="10"/>
  <c r="X893" i="10"/>
  <c r="W893" i="10"/>
  <c r="V893" i="10"/>
  <c r="U893" i="10"/>
  <c r="AF893" i="10" s="1"/>
  <c r="T893" i="10"/>
  <c r="Q893" i="10"/>
  <c r="R893" i="10" s="1"/>
  <c r="L893" i="10"/>
  <c r="AF892" i="10"/>
  <c r="Z892" i="10"/>
  <c r="AE892" i="10"/>
  <c r="X892" i="10"/>
  <c r="W892" i="10"/>
  <c r="V892" i="10"/>
  <c r="U892" i="10"/>
  <c r="T892" i="10"/>
  <c r="R892" i="10"/>
  <c r="AD892" i="10" s="1"/>
  <c r="Q892" i="10"/>
  <c r="L892" i="10"/>
  <c r="X891" i="10"/>
  <c r="W891" i="10"/>
  <c r="V891" i="10"/>
  <c r="U891" i="10"/>
  <c r="Z891" i="10" s="1"/>
  <c r="AA891" i="10" s="1"/>
  <c r="T891" i="10"/>
  <c r="Q891" i="10"/>
  <c r="R891" i="10" s="1"/>
  <c r="L891" i="10"/>
  <c r="AF890" i="10"/>
  <c r="Z890" i="10"/>
  <c r="X890" i="10"/>
  <c r="W890" i="10"/>
  <c r="V890" i="10"/>
  <c r="U890" i="10"/>
  <c r="T890" i="10"/>
  <c r="R890" i="10"/>
  <c r="Q890" i="10"/>
  <c r="L890" i="10"/>
  <c r="X889" i="10"/>
  <c r="W889" i="10"/>
  <c r="AD889" i="10" s="1"/>
  <c r="V889" i="10"/>
  <c r="U889" i="10"/>
  <c r="T889" i="10"/>
  <c r="Q889" i="10"/>
  <c r="R889" i="10" s="1"/>
  <c r="L889" i="10"/>
  <c r="AF888" i="10"/>
  <c r="X888" i="10"/>
  <c r="W888" i="10"/>
  <c r="V888" i="10"/>
  <c r="U888" i="10"/>
  <c r="Z888" i="10" s="1"/>
  <c r="T888" i="10"/>
  <c r="Q888" i="10"/>
  <c r="R888" i="10" s="1"/>
  <c r="L888" i="10"/>
  <c r="AD887" i="10"/>
  <c r="AC887" i="10"/>
  <c r="X887" i="10"/>
  <c r="W887" i="10"/>
  <c r="V887" i="10"/>
  <c r="U887" i="10"/>
  <c r="Z887" i="10" s="1"/>
  <c r="T887" i="10"/>
  <c r="R887" i="10"/>
  <c r="Q887" i="10"/>
  <c r="L887" i="10"/>
  <c r="X886" i="10"/>
  <c r="W886" i="10"/>
  <c r="V886" i="10"/>
  <c r="U886" i="10"/>
  <c r="T886" i="10"/>
  <c r="Q886" i="10"/>
  <c r="R886" i="10" s="1"/>
  <c r="AC886" i="10" s="1"/>
  <c r="L886" i="10"/>
  <c r="X885" i="10"/>
  <c r="W885" i="10"/>
  <c r="V885" i="10"/>
  <c r="U885" i="10"/>
  <c r="T885" i="10"/>
  <c r="Q885" i="10"/>
  <c r="R885" i="10" s="1"/>
  <c r="L885" i="10"/>
  <c r="X884" i="10"/>
  <c r="W884" i="10"/>
  <c r="V884" i="10"/>
  <c r="U884" i="10"/>
  <c r="AF884" i="10" s="1"/>
  <c r="T884" i="10"/>
  <c r="R884" i="10"/>
  <c r="AD884" i="10" s="1"/>
  <c r="Q884" i="10"/>
  <c r="L884" i="10"/>
  <c r="X883" i="10"/>
  <c r="W883" i="10"/>
  <c r="AC883" i="10" s="1"/>
  <c r="V883" i="10"/>
  <c r="U883" i="10"/>
  <c r="T883" i="10"/>
  <c r="Q883" i="10"/>
  <c r="R883" i="10" s="1"/>
  <c r="L883" i="10"/>
  <c r="AF882" i="10"/>
  <c r="Z882" i="10"/>
  <c r="AA882" i="10" s="1"/>
  <c r="AE882" i="10"/>
  <c r="X882" i="10"/>
  <c r="W882" i="10"/>
  <c r="V882" i="10"/>
  <c r="U882" i="10"/>
  <c r="T882" i="10"/>
  <c r="Q882" i="10"/>
  <c r="R882" i="10" s="1"/>
  <c r="L882" i="10"/>
  <c r="AD881" i="10"/>
  <c r="AC881" i="10"/>
  <c r="X881" i="10"/>
  <c r="W881" i="10"/>
  <c r="V881" i="10"/>
  <c r="U881" i="10"/>
  <c r="Z881" i="10" s="1"/>
  <c r="T881" i="10"/>
  <c r="R881" i="10"/>
  <c r="Q881" i="10"/>
  <c r="L881" i="10"/>
  <c r="AE880" i="10"/>
  <c r="X880" i="10"/>
  <c r="W880" i="10"/>
  <c r="V880" i="10"/>
  <c r="U880" i="10"/>
  <c r="T880" i="10"/>
  <c r="R880" i="10"/>
  <c r="Q880" i="10"/>
  <c r="L880" i="10"/>
  <c r="AA879" i="10"/>
  <c r="Z879" i="10"/>
  <c r="X879" i="10"/>
  <c r="W879" i="10"/>
  <c r="V879" i="10"/>
  <c r="AF879" i="10" s="1"/>
  <c r="U879" i="10"/>
  <c r="T879" i="10"/>
  <c r="Q879" i="10"/>
  <c r="R879" i="10" s="1"/>
  <c r="L879" i="10"/>
  <c r="X878" i="10"/>
  <c r="W878" i="10"/>
  <c r="V878" i="10"/>
  <c r="U878" i="10"/>
  <c r="AF878" i="10" s="1"/>
  <c r="T878" i="10"/>
  <c r="R878" i="10"/>
  <c r="AC878" i="10" s="1"/>
  <c r="Q878" i="10"/>
  <c r="L878" i="10"/>
  <c r="X877" i="10"/>
  <c r="W877" i="10"/>
  <c r="V877" i="10"/>
  <c r="U877" i="10"/>
  <c r="T877" i="10"/>
  <c r="Q877" i="10"/>
  <c r="R877" i="10" s="1"/>
  <c r="L877" i="10"/>
  <c r="AF876" i="10"/>
  <c r="AE876" i="10"/>
  <c r="X876" i="10"/>
  <c r="W876" i="10"/>
  <c r="V876" i="10"/>
  <c r="U876" i="10"/>
  <c r="Z876" i="10" s="1"/>
  <c r="T876" i="10"/>
  <c r="Q876" i="10"/>
  <c r="R876" i="10" s="1"/>
  <c r="L876" i="10"/>
  <c r="AD875" i="10"/>
  <c r="AC875" i="10"/>
  <c r="X875" i="10"/>
  <c r="W875" i="10"/>
  <c r="V875" i="10"/>
  <c r="U875" i="10"/>
  <c r="Z875" i="10" s="1"/>
  <c r="T875" i="10"/>
  <c r="R875" i="10"/>
  <c r="Q875" i="10"/>
  <c r="L875" i="10"/>
  <c r="X874" i="10"/>
  <c r="W874" i="10"/>
  <c r="V874" i="10"/>
  <c r="U874" i="10"/>
  <c r="T874" i="10"/>
  <c r="Q874" i="10"/>
  <c r="R874" i="10" s="1"/>
  <c r="AC874" i="10" s="1"/>
  <c r="L874" i="10"/>
  <c r="Z873" i="10"/>
  <c r="X873" i="10"/>
  <c r="W873" i="10"/>
  <c r="V873" i="10"/>
  <c r="U873" i="10"/>
  <c r="T873" i="10"/>
  <c r="Q873" i="10"/>
  <c r="R873" i="10" s="1"/>
  <c r="L873" i="10"/>
  <c r="AF872" i="10"/>
  <c r="AD872" i="10"/>
  <c r="X872" i="10"/>
  <c r="W872" i="10"/>
  <c r="V872" i="10"/>
  <c r="U872" i="10"/>
  <c r="T872" i="10"/>
  <c r="R872" i="10"/>
  <c r="AC872" i="10" s="1"/>
  <c r="Q872" i="10"/>
  <c r="L872" i="10"/>
  <c r="AE871" i="10"/>
  <c r="X871" i="10"/>
  <c r="W871" i="10"/>
  <c r="V871" i="10"/>
  <c r="AF871" i="10" s="1"/>
  <c r="U871" i="10"/>
  <c r="Z871" i="10" s="1"/>
  <c r="AA871" i="10" s="1"/>
  <c r="AB871" i="10" s="1"/>
  <c r="T871" i="10"/>
  <c r="Q871" i="10"/>
  <c r="R871" i="10" s="1"/>
  <c r="AC871" i="10" s="1"/>
  <c r="L871" i="10"/>
  <c r="X870" i="10"/>
  <c r="W870" i="10"/>
  <c r="V870" i="10"/>
  <c r="U870" i="10"/>
  <c r="T870" i="10"/>
  <c r="Q870" i="10"/>
  <c r="R870" i="10" s="1"/>
  <c r="L870" i="10"/>
  <c r="AF869" i="10"/>
  <c r="Z869" i="10"/>
  <c r="X869" i="10"/>
  <c r="W869" i="10"/>
  <c r="V869" i="10"/>
  <c r="U869" i="10"/>
  <c r="T869" i="10"/>
  <c r="R869" i="10"/>
  <c r="AD869" i="10" s="1"/>
  <c r="Q869" i="10"/>
  <c r="L869" i="10"/>
  <c r="AE868" i="10"/>
  <c r="X868" i="10"/>
  <c r="W868" i="10"/>
  <c r="V868" i="10"/>
  <c r="U868" i="10"/>
  <c r="T868" i="10"/>
  <c r="Q868" i="10"/>
  <c r="R868" i="10" s="1"/>
  <c r="L868" i="10"/>
  <c r="AF867" i="10"/>
  <c r="Z867" i="10"/>
  <c r="X867" i="10"/>
  <c r="W867" i="10"/>
  <c r="V867" i="10"/>
  <c r="AC867" i="10" s="1"/>
  <c r="U867" i="10"/>
  <c r="T867" i="10"/>
  <c r="R867" i="10"/>
  <c r="Q867" i="10"/>
  <c r="L867" i="10"/>
  <c r="X866" i="10"/>
  <c r="W866" i="10"/>
  <c r="V866" i="10"/>
  <c r="AF866" i="10" s="1"/>
  <c r="U866" i="10"/>
  <c r="Z866" i="10" s="1"/>
  <c r="T866" i="10"/>
  <c r="R866" i="10"/>
  <c r="AD866" i="10" s="1"/>
  <c r="Q866" i="10"/>
  <c r="L866" i="10"/>
  <c r="AE865" i="10"/>
  <c r="X865" i="10"/>
  <c r="W865" i="10"/>
  <c r="V865" i="10"/>
  <c r="AF865" i="10" s="1"/>
  <c r="U865" i="10"/>
  <c r="T865" i="10"/>
  <c r="Q865" i="10"/>
  <c r="R865" i="10" s="1"/>
  <c r="L865" i="10"/>
  <c r="AF864" i="10"/>
  <c r="AE864" i="10"/>
  <c r="X864" i="10"/>
  <c r="W864" i="10"/>
  <c r="V864" i="10"/>
  <c r="U864" i="10"/>
  <c r="T864" i="10"/>
  <c r="R864" i="10"/>
  <c r="AC864" i="10" s="1"/>
  <c r="Q864" i="10"/>
  <c r="Z864" i="10" s="1"/>
  <c r="L864" i="10"/>
  <c r="AC863" i="10"/>
  <c r="X863" i="10"/>
  <c r="W863" i="10"/>
  <c r="V863" i="10"/>
  <c r="AF863" i="10" s="1"/>
  <c r="U863" i="10"/>
  <c r="T863" i="10"/>
  <c r="R863" i="10"/>
  <c r="Q863" i="10"/>
  <c r="L863" i="10"/>
  <c r="X862" i="10"/>
  <c r="W862" i="10"/>
  <c r="V862" i="10"/>
  <c r="AF862" i="10" s="1"/>
  <c r="U862" i="10"/>
  <c r="Z862" i="10" s="1"/>
  <c r="AA862" i="10" s="1"/>
  <c r="AB862" i="10" s="1"/>
  <c r="T862" i="10"/>
  <c r="Q862" i="10"/>
  <c r="R862" i="10" s="1"/>
  <c r="L862" i="10"/>
  <c r="Z861" i="10"/>
  <c r="X861" i="10"/>
  <c r="W861" i="10"/>
  <c r="V861" i="10"/>
  <c r="AC861" i="10" s="1"/>
  <c r="U861" i="10"/>
  <c r="AF861" i="10" s="1"/>
  <c r="T861" i="10"/>
  <c r="Q861" i="10"/>
  <c r="R861" i="10" s="1"/>
  <c r="AD861" i="10" s="1"/>
  <c r="L861" i="10"/>
  <c r="X860" i="10"/>
  <c r="W860" i="10"/>
  <c r="AF860" i="10" s="1"/>
  <c r="V860" i="10"/>
  <c r="U860" i="10"/>
  <c r="Z860" i="10" s="1"/>
  <c r="T860" i="10"/>
  <c r="R860" i="10"/>
  <c r="AD860" i="10" s="1"/>
  <c r="Q860" i="10"/>
  <c r="L860" i="10"/>
  <c r="AE859" i="10"/>
  <c r="X859" i="10"/>
  <c r="W859" i="10"/>
  <c r="V859" i="10"/>
  <c r="U859" i="10"/>
  <c r="T859" i="10"/>
  <c r="Q859" i="10"/>
  <c r="R859" i="10" s="1"/>
  <c r="L859" i="10"/>
  <c r="AF858" i="10"/>
  <c r="AE858" i="10"/>
  <c r="X858" i="10"/>
  <c r="W858" i="10"/>
  <c r="V858" i="10"/>
  <c r="AC858" i="10" s="1"/>
  <c r="U858" i="10"/>
  <c r="Z858" i="10" s="1"/>
  <c r="T858" i="10"/>
  <c r="Q858" i="10"/>
  <c r="R858" i="10" s="1"/>
  <c r="AD858" i="10" s="1"/>
  <c r="L858" i="10"/>
  <c r="AD857" i="10"/>
  <c r="X857" i="10"/>
  <c r="W857" i="10"/>
  <c r="AF857" i="10" s="1"/>
  <c r="V857" i="10"/>
  <c r="U857" i="10"/>
  <c r="T857" i="10"/>
  <c r="R857" i="10"/>
  <c r="Q857" i="10"/>
  <c r="L857" i="10"/>
  <c r="X856" i="10"/>
  <c r="W856" i="10"/>
  <c r="V856" i="10"/>
  <c r="AF856" i="10" s="1"/>
  <c r="U856" i="10"/>
  <c r="T856" i="10"/>
  <c r="Q856" i="10"/>
  <c r="R856" i="10" s="1"/>
  <c r="L856" i="10"/>
  <c r="AF855" i="10"/>
  <c r="X855" i="10"/>
  <c r="W855" i="10"/>
  <c r="V855" i="10"/>
  <c r="U855" i="10"/>
  <c r="T855" i="10"/>
  <c r="Q855" i="10"/>
  <c r="R855" i="10" s="1"/>
  <c r="AD855" i="10" s="1"/>
  <c r="L855" i="10"/>
  <c r="X854" i="10"/>
  <c r="W854" i="10"/>
  <c r="AF854" i="10" s="1"/>
  <c r="V854" i="10"/>
  <c r="U854" i="10"/>
  <c r="Z854" i="10" s="1"/>
  <c r="T854" i="10"/>
  <c r="Q854" i="10"/>
  <c r="R854" i="10" s="1"/>
  <c r="L854" i="10"/>
  <c r="X853" i="10"/>
  <c r="W853" i="10"/>
  <c r="V853" i="10"/>
  <c r="AF853" i="10" s="1"/>
  <c r="U853" i="10"/>
  <c r="T853" i="10"/>
  <c r="Q853" i="10"/>
  <c r="R853" i="10" s="1"/>
  <c r="L853" i="10"/>
  <c r="AD852" i="10"/>
  <c r="Z852" i="10"/>
  <c r="AE852" i="10"/>
  <c r="X852" i="10"/>
  <c r="W852" i="10"/>
  <c r="V852" i="10"/>
  <c r="AC852" i="10" s="1"/>
  <c r="U852" i="10"/>
  <c r="AF852" i="10" s="1"/>
  <c r="T852" i="10"/>
  <c r="Q852" i="10"/>
  <c r="R852" i="10" s="1"/>
  <c r="L852" i="10"/>
  <c r="X851" i="10"/>
  <c r="W851" i="10"/>
  <c r="V851" i="10"/>
  <c r="U851" i="10"/>
  <c r="T851" i="10"/>
  <c r="R851" i="10"/>
  <c r="Q851" i="10"/>
  <c r="L851" i="10"/>
  <c r="X850" i="10"/>
  <c r="W850" i="10"/>
  <c r="V850" i="10"/>
  <c r="AF850" i="10" s="1"/>
  <c r="U850" i="10"/>
  <c r="T850" i="10"/>
  <c r="Q850" i="10"/>
  <c r="R850" i="10" s="1"/>
  <c r="L850" i="10"/>
  <c r="AF849" i="10"/>
  <c r="X849" i="10"/>
  <c r="W849" i="10"/>
  <c r="V849" i="10"/>
  <c r="U849" i="10"/>
  <c r="Z849" i="10" s="1"/>
  <c r="T849" i="10"/>
  <c r="Q849" i="10"/>
  <c r="R849" i="10" s="1"/>
  <c r="AD849" i="10" s="1"/>
  <c r="L849" i="10"/>
  <c r="X848" i="10"/>
  <c r="W848" i="10"/>
  <c r="V848" i="10"/>
  <c r="U848" i="10"/>
  <c r="Z848" i="10" s="1"/>
  <c r="T848" i="10"/>
  <c r="Q848" i="10"/>
  <c r="R848" i="10" s="1"/>
  <c r="L848" i="10"/>
  <c r="X847" i="10"/>
  <c r="W847" i="10"/>
  <c r="V847" i="10"/>
  <c r="U847" i="10"/>
  <c r="T847" i="10"/>
  <c r="Q847" i="10"/>
  <c r="R847" i="10" s="1"/>
  <c r="L847" i="10"/>
  <c r="AD846" i="10"/>
  <c r="X846" i="10"/>
  <c r="W846" i="10"/>
  <c r="V846" i="10"/>
  <c r="AC846" i="10" s="1"/>
  <c r="U846" i="10"/>
  <c r="AF846" i="10" s="1"/>
  <c r="T846" i="10"/>
  <c r="R846" i="10"/>
  <c r="Q846" i="10"/>
  <c r="L846" i="10"/>
  <c r="X845" i="10"/>
  <c r="W845" i="10"/>
  <c r="V845" i="10"/>
  <c r="U845" i="10"/>
  <c r="T845" i="10"/>
  <c r="Q845" i="10"/>
  <c r="R845" i="10" s="1"/>
  <c r="L845" i="10"/>
  <c r="X844" i="10"/>
  <c r="W844" i="10"/>
  <c r="V844" i="10"/>
  <c r="U844" i="10"/>
  <c r="T844" i="10"/>
  <c r="Q844" i="10"/>
  <c r="R844" i="10" s="1"/>
  <c r="L844" i="10"/>
  <c r="AF843" i="10"/>
  <c r="AD843" i="10"/>
  <c r="X843" i="10"/>
  <c r="W843" i="10"/>
  <c r="V843" i="10"/>
  <c r="AC843" i="10" s="1"/>
  <c r="U843" i="10"/>
  <c r="T843" i="10"/>
  <c r="R843" i="10"/>
  <c r="Q843" i="10"/>
  <c r="L843" i="10"/>
  <c r="X842" i="10"/>
  <c r="W842" i="10"/>
  <c r="AD842" i="10" s="1"/>
  <c r="V842" i="10"/>
  <c r="U842" i="10"/>
  <c r="T842" i="10"/>
  <c r="Q842" i="10"/>
  <c r="R842" i="10" s="1"/>
  <c r="L842" i="10"/>
  <c r="Z841" i="10"/>
  <c r="AA841" i="10" s="1"/>
  <c r="X841" i="10"/>
  <c r="W841" i="10"/>
  <c r="V841" i="10"/>
  <c r="AF841" i="10" s="1"/>
  <c r="U841" i="10"/>
  <c r="T841" i="10"/>
  <c r="Q841" i="10"/>
  <c r="R841" i="10" s="1"/>
  <c r="L841" i="10"/>
  <c r="AF840" i="10"/>
  <c r="AE840" i="10"/>
  <c r="X840" i="10"/>
  <c r="W840" i="10"/>
  <c r="V840" i="10"/>
  <c r="AC840" i="10" s="1"/>
  <c r="U840" i="10"/>
  <c r="T840" i="10"/>
  <c r="R840" i="10"/>
  <c r="Q840" i="10"/>
  <c r="L840" i="10"/>
  <c r="X839" i="10"/>
  <c r="W839" i="10"/>
  <c r="AD839" i="10" s="1"/>
  <c r="V839" i="10"/>
  <c r="U839" i="10"/>
  <c r="T839" i="10"/>
  <c r="Q839" i="10"/>
  <c r="R839" i="10" s="1"/>
  <c r="L839" i="10"/>
  <c r="AF838" i="10"/>
  <c r="X838" i="10"/>
  <c r="W838" i="10"/>
  <c r="V838" i="10"/>
  <c r="U838" i="10"/>
  <c r="T838" i="10"/>
  <c r="R838" i="10"/>
  <c r="AC838" i="10" s="1"/>
  <c r="Q838" i="10"/>
  <c r="L838" i="10"/>
  <c r="AD837" i="10"/>
  <c r="X837" i="10"/>
  <c r="W837" i="10"/>
  <c r="V837" i="10"/>
  <c r="AC837" i="10" s="1"/>
  <c r="U837" i="10"/>
  <c r="T837" i="10"/>
  <c r="R837" i="10"/>
  <c r="Q837" i="10"/>
  <c r="L837" i="10"/>
  <c r="AC836" i="10"/>
  <c r="X836" i="10"/>
  <c r="W836" i="10"/>
  <c r="AD836" i="10" s="1"/>
  <c r="V836" i="10"/>
  <c r="AF836" i="10" s="1"/>
  <c r="U836" i="10"/>
  <c r="Z836" i="10" s="1"/>
  <c r="T836" i="10"/>
  <c r="Q836" i="10"/>
  <c r="R836" i="10" s="1"/>
  <c r="L836" i="10"/>
  <c r="X835" i="10"/>
  <c r="W835" i="10"/>
  <c r="V835" i="10"/>
  <c r="U835" i="10"/>
  <c r="T835" i="10"/>
  <c r="Q835" i="10"/>
  <c r="L835" i="10"/>
  <c r="AD834" i="10"/>
  <c r="Z834" i="10"/>
  <c r="AE834" i="10"/>
  <c r="X834" i="10"/>
  <c r="W834" i="10"/>
  <c r="V834" i="10"/>
  <c r="AC834" i="10" s="1"/>
  <c r="U834" i="10"/>
  <c r="T834" i="10"/>
  <c r="R834" i="10"/>
  <c r="Q834" i="10"/>
  <c r="L834" i="10"/>
  <c r="AC833" i="10"/>
  <c r="X833" i="10"/>
  <c r="W833" i="10"/>
  <c r="AD833" i="10" s="1"/>
  <c r="V833" i="10"/>
  <c r="AF833" i="10" s="1"/>
  <c r="U833" i="10"/>
  <c r="Z833" i="10" s="1"/>
  <c r="T833" i="10"/>
  <c r="Q833" i="10"/>
  <c r="R833" i="10" s="1"/>
  <c r="L833" i="10"/>
  <c r="AF832" i="10"/>
  <c r="X832" i="10"/>
  <c r="W832" i="10"/>
  <c r="V832" i="10"/>
  <c r="U832" i="10"/>
  <c r="T832" i="10"/>
  <c r="R832" i="10"/>
  <c r="AC832" i="10" s="1"/>
  <c r="Q832" i="10"/>
  <c r="L832" i="10"/>
  <c r="AD831" i="10"/>
  <c r="X831" i="10"/>
  <c r="W831" i="10"/>
  <c r="V831" i="10"/>
  <c r="AC831" i="10" s="1"/>
  <c r="U831" i="10"/>
  <c r="T831" i="10"/>
  <c r="R831" i="10"/>
  <c r="Q831" i="10"/>
  <c r="L831" i="10"/>
  <c r="X830" i="10"/>
  <c r="W830" i="10"/>
  <c r="V830" i="10"/>
  <c r="AF830" i="10" s="1"/>
  <c r="U830" i="10"/>
  <c r="Z830" i="10" s="1"/>
  <c r="T830" i="10"/>
  <c r="Q830" i="10"/>
  <c r="R830" i="10" s="1"/>
  <c r="AC830" i="10" s="1"/>
  <c r="L830" i="10"/>
  <c r="X829" i="10"/>
  <c r="W829" i="10"/>
  <c r="V829" i="10"/>
  <c r="U829" i="10"/>
  <c r="T829" i="10"/>
  <c r="Q829" i="10"/>
  <c r="L829" i="10"/>
  <c r="AD828" i="10"/>
  <c r="Z828" i="10"/>
  <c r="AE828" i="10"/>
  <c r="X828" i="10"/>
  <c r="W828" i="10"/>
  <c r="V828" i="10"/>
  <c r="U828" i="10"/>
  <c r="T828" i="10"/>
  <c r="R828" i="10"/>
  <c r="Q828" i="10"/>
  <c r="L828" i="10"/>
  <c r="AC827" i="10"/>
  <c r="X827" i="10"/>
  <c r="W827" i="10"/>
  <c r="AD827" i="10" s="1"/>
  <c r="V827" i="10"/>
  <c r="AF827" i="10" s="1"/>
  <c r="U827" i="10"/>
  <c r="Z827" i="10" s="1"/>
  <c r="T827" i="10"/>
  <c r="Q827" i="10"/>
  <c r="R827" i="10" s="1"/>
  <c r="L827" i="10"/>
  <c r="X826" i="10"/>
  <c r="W826" i="10"/>
  <c r="V826" i="10"/>
  <c r="U826" i="10"/>
  <c r="T826" i="10"/>
  <c r="Q826" i="10"/>
  <c r="R826" i="10" s="1"/>
  <c r="AC826" i="10" s="1"/>
  <c r="L826" i="10"/>
  <c r="AC825" i="10"/>
  <c r="Z825" i="10"/>
  <c r="X825" i="10"/>
  <c r="W825" i="10"/>
  <c r="V825" i="10"/>
  <c r="AD825" i="10" s="1"/>
  <c r="U825" i="10"/>
  <c r="T825" i="10"/>
  <c r="R825" i="10"/>
  <c r="Q825" i="10"/>
  <c r="L825" i="10"/>
  <c r="AA824" i="10"/>
  <c r="AB824" i="10" s="1"/>
  <c r="X824" i="10"/>
  <c r="W824" i="10"/>
  <c r="V824" i="10"/>
  <c r="AF824" i="10" s="1"/>
  <c r="U824" i="10"/>
  <c r="Z824" i="10" s="1"/>
  <c r="T824" i="10"/>
  <c r="Q824" i="10"/>
  <c r="R824" i="10" s="1"/>
  <c r="L824" i="10"/>
  <c r="AE823" i="10"/>
  <c r="X823" i="10"/>
  <c r="W823" i="10"/>
  <c r="V823" i="10"/>
  <c r="U823" i="10"/>
  <c r="T823" i="10"/>
  <c r="R823" i="10"/>
  <c r="Q823" i="10"/>
  <c r="L823" i="10"/>
  <c r="Z822" i="10"/>
  <c r="X822" i="10"/>
  <c r="W822" i="10"/>
  <c r="V822" i="10"/>
  <c r="AF822" i="10" s="1"/>
  <c r="U822" i="10"/>
  <c r="T822" i="10"/>
  <c r="Q822" i="10"/>
  <c r="R822" i="10" s="1"/>
  <c r="L822" i="10"/>
  <c r="AD821" i="10"/>
  <c r="AC821" i="10"/>
  <c r="X821" i="10"/>
  <c r="W821" i="10"/>
  <c r="V821" i="10"/>
  <c r="U821" i="10"/>
  <c r="Z821" i="10" s="1"/>
  <c r="T821" i="10"/>
  <c r="R821" i="10"/>
  <c r="Q821" i="10"/>
  <c r="L821" i="10"/>
  <c r="X820" i="10"/>
  <c r="W820" i="10"/>
  <c r="V820" i="10"/>
  <c r="U820" i="10"/>
  <c r="T820" i="10"/>
  <c r="Q820" i="10"/>
  <c r="R820" i="10" s="1"/>
  <c r="AC820" i="10" s="1"/>
  <c r="L820" i="10"/>
  <c r="X819" i="10"/>
  <c r="W819" i="10"/>
  <c r="V819" i="10"/>
  <c r="U819" i="10"/>
  <c r="T819" i="10"/>
  <c r="Q819" i="10"/>
  <c r="R819" i="10" s="1"/>
  <c r="L819" i="10"/>
  <c r="X818" i="10"/>
  <c r="W818" i="10"/>
  <c r="V818" i="10"/>
  <c r="U818" i="10"/>
  <c r="AF818" i="10" s="1"/>
  <c r="T818" i="10"/>
  <c r="R818" i="10"/>
  <c r="Q818" i="10"/>
  <c r="L818" i="10"/>
  <c r="AC817" i="10"/>
  <c r="X817" i="10"/>
  <c r="W817" i="10"/>
  <c r="V817" i="10"/>
  <c r="U817" i="10"/>
  <c r="Z817" i="10" s="1"/>
  <c r="T817" i="10"/>
  <c r="Q817" i="10"/>
  <c r="R817" i="10" s="1"/>
  <c r="L817" i="10"/>
  <c r="AF816" i="10"/>
  <c r="Z816" i="10"/>
  <c r="X816" i="10"/>
  <c r="W816" i="10"/>
  <c r="V816" i="10"/>
  <c r="U816" i="10"/>
  <c r="T816" i="10"/>
  <c r="Q816" i="10"/>
  <c r="R816" i="10" s="1"/>
  <c r="L816" i="10"/>
  <c r="AD815" i="10"/>
  <c r="AC815" i="10"/>
  <c r="X815" i="10"/>
  <c r="W815" i="10"/>
  <c r="V815" i="10"/>
  <c r="U815" i="10"/>
  <c r="Z815" i="10" s="1"/>
  <c r="T815" i="10"/>
  <c r="R815" i="10"/>
  <c r="Q815" i="10"/>
  <c r="L815" i="10"/>
  <c r="X814" i="10"/>
  <c r="W814" i="10"/>
  <c r="V814" i="10"/>
  <c r="U814" i="10"/>
  <c r="T814" i="10"/>
  <c r="Q814" i="10"/>
  <c r="R814" i="10" s="1"/>
  <c r="L814" i="10"/>
  <c r="Z813" i="10"/>
  <c r="X813" i="10"/>
  <c r="W813" i="10"/>
  <c r="V813" i="10"/>
  <c r="U813" i="10"/>
  <c r="T813" i="10"/>
  <c r="Q813" i="10"/>
  <c r="R813" i="10" s="1"/>
  <c r="L813" i="10"/>
  <c r="X812" i="10"/>
  <c r="W812" i="10"/>
  <c r="V812" i="10"/>
  <c r="U812" i="10"/>
  <c r="AF812" i="10" s="1"/>
  <c r="T812" i="10"/>
  <c r="R812" i="10"/>
  <c r="AD812" i="10" s="1"/>
  <c r="Q812" i="10"/>
  <c r="L812" i="10"/>
  <c r="X811" i="10"/>
  <c r="W811" i="10"/>
  <c r="V811" i="10"/>
  <c r="AC811" i="10" s="1"/>
  <c r="U811" i="10"/>
  <c r="T811" i="10"/>
  <c r="Q811" i="10"/>
  <c r="R811" i="10" s="1"/>
  <c r="L811" i="10"/>
  <c r="AF810" i="10"/>
  <c r="AE810" i="10"/>
  <c r="X810" i="10"/>
  <c r="W810" i="10"/>
  <c r="V810" i="10"/>
  <c r="U810" i="10"/>
  <c r="T810" i="10"/>
  <c r="Q810" i="10"/>
  <c r="R810" i="10" s="1"/>
  <c r="L810" i="10"/>
  <c r="AD809" i="10"/>
  <c r="AC809" i="10"/>
  <c r="X809" i="10"/>
  <c r="W809" i="10"/>
  <c r="V809" i="10"/>
  <c r="U809" i="10"/>
  <c r="Z809" i="10" s="1"/>
  <c r="T809" i="10"/>
  <c r="R809" i="10"/>
  <c r="Q809" i="10"/>
  <c r="L809" i="10"/>
  <c r="AE808" i="10"/>
  <c r="X808" i="10"/>
  <c r="W808" i="10"/>
  <c r="V808" i="10"/>
  <c r="U808" i="10"/>
  <c r="T808" i="10"/>
  <c r="R808" i="10"/>
  <c r="AC808" i="10" s="1"/>
  <c r="Q808" i="10"/>
  <c r="L808" i="10"/>
  <c r="X807" i="10"/>
  <c r="W807" i="10"/>
  <c r="V807" i="10"/>
  <c r="U807" i="10"/>
  <c r="T807" i="10"/>
  <c r="Q807" i="10"/>
  <c r="R807" i="10" s="1"/>
  <c r="L807" i="10"/>
  <c r="AD806" i="10"/>
  <c r="AC806" i="10"/>
  <c r="Z806" i="10"/>
  <c r="X806" i="10"/>
  <c r="W806" i="10"/>
  <c r="V806" i="10"/>
  <c r="U806" i="10"/>
  <c r="T806" i="10"/>
  <c r="R806" i="10"/>
  <c r="Q806" i="10"/>
  <c r="L806" i="10"/>
  <c r="AA805" i="10"/>
  <c r="AB805" i="10" s="1"/>
  <c r="AE805" i="10"/>
  <c r="X805" i="10"/>
  <c r="W805" i="10"/>
  <c r="V805" i="10"/>
  <c r="AF805" i="10" s="1"/>
  <c r="U805" i="10"/>
  <c r="Z805" i="10" s="1"/>
  <c r="T805" i="10"/>
  <c r="R805" i="10"/>
  <c r="Q805" i="10"/>
  <c r="L805" i="10"/>
  <c r="X804" i="10"/>
  <c r="W804" i="10"/>
  <c r="V804" i="10"/>
  <c r="U804" i="10"/>
  <c r="T804" i="10"/>
  <c r="R804" i="10"/>
  <c r="Q804" i="10"/>
  <c r="L804" i="10"/>
  <c r="AA803" i="10"/>
  <c r="X803" i="10"/>
  <c r="W803" i="10"/>
  <c r="V803" i="10"/>
  <c r="AF803" i="10" s="1"/>
  <c r="U803" i="10"/>
  <c r="Z803" i="10" s="1"/>
  <c r="T803" i="10"/>
  <c r="R803" i="10"/>
  <c r="AC803" i="10" s="1"/>
  <c r="Q803" i="10"/>
  <c r="L803" i="10"/>
  <c r="AA802" i="10"/>
  <c r="AB802" i="10" s="1"/>
  <c r="X802" i="10"/>
  <c r="W802" i="10"/>
  <c r="V802" i="10"/>
  <c r="AC802" i="10" s="1"/>
  <c r="U802" i="10"/>
  <c r="Z802" i="10" s="1"/>
  <c r="T802" i="10"/>
  <c r="Q802" i="10"/>
  <c r="R802" i="10" s="1"/>
  <c r="L802" i="10"/>
  <c r="X801" i="10"/>
  <c r="W801" i="10"/>
  <c r="V801" i="10"/>
  <c r="U801" i="10"/>
  <c r="Z801" i="10" s="1"/>
  <c r="T801" i="10"/>
  <c r="R801" i="10"/>
  <c r="AC801" i="10" s="1"/>
  <c r="Q801" i="10"/>
  <c r="AF801" i="10" s="1"/>
  <c r="L801" i="10"/>
  <c r="AD800" i="10"/>
  <c r="X800" i="10"/>
  <c r="W800" i="10"/>
  <c r="V800" i="10"/>
  <c r="AC800" i="10" s="1"/>
  <c r="U800" i="10"/>
  <c r="T800" i="10"/>
  <c r="R800" i="10"/>
  <c r="Q800" i="10"/>
  <c r="L800" i="10"/>
  <c r="X799" i="10"/>
  <c r="W799" i="10"/>
  <c r="V799" i="10"/>
  <c r="U799" i="10"/>
  <c r="T799" i="10"/>
  <c r="Q799" i="10"/>
  <c r="R799" i="10" s="1"/>
  <c r="L799" i="10"/>
  <c r="X798" i="10"/>
  <c r="W798" i="10"/>
  <c r="AF798" i="10" s="1"/>
  <c r="V798" i="10"/>
  <c r="U798" i="10"/>
  <c r="T798" i="10"/>
  <c r="R798" i="10"/>
  <c r="AC798" i="10" s="1"/>
  <c r="Q798" i="10"/>
  <c r="L798" i="10"/>
  <c r="X797" i="10"/>
  <c r="W797" i="10"/>
  <c r="V797" i="10"/>
  <c r="AF797" i="10" s="1"/>
  <c r="U797" i="10"/>
  <c r="T797" i="10"/>
  <c r="R797" i="10"/>
  <c r="Q797" i="10"/>
  <c r="L797" i="10"/>
  <c r="AF796" i="10"/>
  <c r="X796" i="10"/>
  <c r="W796" i="10"/>
  <c r="AD796" i="10" s="1"/>
  <c r="V796" i="10"/>
  <c r="U796" i="10"/>
  <c r="Z796" i="10" s="1"/>
  <c r="T796" i="10"/>
  <c r="Q796" i="10"/>
  <c r="R796" i="10" s="1"/>
  <c r="L796" i="10"/>
  <c r="X795" i="10"/>
  <c r="W795" i="10"/>
  <c r="V795" i="10"/>
  <c r="U795" i="10"/>
  <c r="T795" i="10"/>
  <c r="Q795" i="10"/>
  <c r="R795" i="10" s="1"/>
  <c r="AC795" i="10" s="1"/>
  <c r="L795" i="10"/>
  <c r="AD794" i="10"/>
  <c r="AA794" i="10"/>
  <c r="Z794" i="10"/>
  <c r="X794" i="10"/>
  <c r="W794" i="10"/>
  <c r="V794" i="10"/>
  <c r="AF794" i="10" s="1"/>
  <c r="U794" i="10"/>
  <c r="T794" i="10"/>
  <c r="R794" i="10"/>
  <c r="Q794" i="10"/>
  <c r="L794" i="10"/>
  <c r="AE793" i="10"/>
  <c r="X793" i="10"/>
  <c r="W793" i="10"/>
  <c r="V793" i="10"/>
  <c r="U793" i="10"/>
  <c r="T793" i="10"/>
  <c r="Q793" i="10"/>
  <c r="R793" i="10" s="1"/>
  <c r="L793" i="10"/>
  <c r="AF792" i="10"/>
  <c r="AE792" i="10"/>
  <c r="X792" i="10"/>
  <c r="W792" i="10"/>
  <c r="V792" i="10"/>
  <c r="U792" i="10"/>
  <c r="Z792" i="10" s="1"/>
  <c r="T792" i="10"/>
  <c r="Q792" i="10"/>
  <c r="R792" i="10" s="1"/>
  <c r="L792" i="10"/>
  <c r="AD791" i="10"/>
  <c r="Z791" i="10"/>
  <c r="X791" i="10"/>
  <c r="W791" i="10"/>
  <c r="V791" i="10"/>
  <c r="U791" i="10"/>
  <c r="T791" i="10"/>
  <c r="Q791" i="10"/>
  <c r="R791" i="10" s="1"/>
  <c r="L791" i="10"/>
  <c r="AD790" i="10"/>
  <c r="AA790" i="10"/>
  <c r="AB790" i="10" s="1"/>
  <c r="X790" i="10"/>
  <c r="W790" i="10"/>
  <c r="V790" i="10"/>
  <c r="AF790" i="10" s="1"/>
  <c r="U790" i="10"/>
  <c r="Z790" i="10" s="1"/>
  <c r="T790" i="10"/>
  <c r="R790" i="10"/>
  <c r="Q790" i="10"/>
  <c r="L790" i="10"/>
  <c r="X789" i="10"/>
  <c r="W789" i="10"/>
  <c r="V789" i="10"/>
  <c r="U789" i="10"/>
  <c r="Z789" i="10" s="1"/>
  <c r="T789" i="10"/>
  <c r="R789" i="10"/>
  <c r="Q789" i="10"/>
  <c r="L789" i="10"/>
  <c r="X788" i="10"/>
  <c r="W788" i="10"/>
  <c r="V788" i="10"/>
  <c r="AD788" i="10" s="1"/>
  <c r="U788" i="10"/>
  <c r="T788" i="10"/>
  <c r="R788" i="10"/>
  <c r="Q788" i="10"/>
  <c r="L788" i="10"/>
  <c r="AE787" i="10"/>
  <c r="X787" i="10"/>
  <c r="W787" i="10"/>
  <c r="V787" i="10"/>
  <c r="AF787" i="10" s="1"/>
  <c r="U787" i="10"/>
  <c r="Z787" i="10" s="1"/>
  <c r="T787" i="10"/>
  <c r="R787" i="10"/>
  <c r="Q787" i="10"/>
  <c r="L787" i="10"/>
  <c r="AE786" i="10"/>
  <c r="X786" i="10"/>
  <c r="W786" i="10"/>
  <c r="AC786" i="10" s="1"/>
  <c r="V786" i="10"/>
  <c r="U786" i="10"/>
  <c r="T786" i="10"/>
  <c r="R786" i="10"/>
  <c r="Q786" i="10"/>
  <c r="L786" i="10"/>
  <c r="X785" i="10"/>
  <c r="W785" i="10"/>
  <c r="V785" i="10"/>
  <c r="AD785" i="10" s="1"/>
  <c r="U785" i="10"/>
  <c r="Z785" i="10" s="1"/>
  <c r="T785" i="10"/>
  <c r="R785" i="10"/>
  <c r="Q785" i="10"/>
  <c r="L785" i="10"/>
  <c r="AD784" i="10"/>
  <c r="X784" i="10"/>
  <c r="W784" i="10"/>
  <c r="V784" i="10"/>
  <c r="AF784" i="10" s="1"/>
  <c r="U784" i="10"/>
  <c r="Z784" i="10" s="1"/>
  <c r="AA784" i="10" s="1"/>
  <c r="T784" i="10"/>
  <c r="R784" i="10"/>
  <c r="Q784" i="10"/>
  <c r="L784" i="10"/>
  <c r="X783" i="10"/>
  <c r="W783" i="10"/>
  <c r="V783" i="10"/>
  <c r="U783" i="10"/>
  <c r="T783" i="10"/>
  <c r="R783" i="10"/>
  <c r="Q783" i="10"/>
  <c r="L783" i="10"/>
  <c r="X782" i="10"/>
  <c r="W782" i="10"/>
  <c r="V782" i="10"/>
  <c r="AD782" i="10" s="1"/>
  <c r="U782" i="10"/>
  <c r="T782" i="10"/>
  <c r="R782" i="10"/>
  <c r="Q782" i="10"/>
  <c r="L782" i="10"/>
  <c r="AD781" i="10"/>
  <c r="AE781" i="10"/>
  <c r="X781" i="10"/>
  <c r="W781" i="10"/>
  <c r="V781" i="10"/>
  <c r="AF781" i="10" s="1"/>
  <c r="U781" i="10"/>
  <c r="Z781" i="10" s="1"/>
  <c r="T781" i="10"/>
  <c r="R781" i="10"/>
  <c r="Q781" i="10"/>
  <c r="L781" i="10"/>
  <c r="AA780" i="10"/>
  <c r="AB780" i="10" s="1"/>
  <c r="X780" i="10"/>
  <c r="W780" i="10"/>
  <c r="V780" i="10"/>
  <c r="U780" i="10"/>
  <c r="Z780" i="10" s="1"/>
  <c r="T780" i="10"/>
  <c r="R780" i="10"/>
  <c r="Q780" i="10"/>
  <c r="L780" i="10"/>
  <c r="AC779" i="10"/>
  <c r="X779" i="10"/>
  <c r="W779" i="10"/>
  <c r="V779" i="10"/>
  <c r="AD779" i="10" s="1"/>
  <c r="U779" i="10"/>
  <c r="AF779" i="10" s="1"/>
  <c r="T779" i="10"/>
  <c r="R779" i="10"/>
  <c r="Q779" i="10"/>
  <c r="L779" i="10"/>
  <c r="X778" i="10"/>
  <c r="W778" i="10"/>
  <c r="AD778" i="10" s="1"/>
  <c r="V778" i="10"/>
  <c r="U778" i="10"/>
  <c r="Z778" i="10" s="1"/>
  <c r="T778" i="10"/>
  <c r="Q778" i="10"/>
  <c r="R778" i="10" s="1"/>
  <c r="AC778" i="10" s="1"/>
  <c r="L778" i="10"/>
  <c r="X777" i="10"/>
  <c r="W777" i="10"/>
  <c r="V777" i="10"/>
  <c r="AF777" i="10" s="1"/>
  <c r="U777" i="10"/>
  <c r="T777" i="10"/>
  <c r="R777" i="10"/>
  <c r="Q777" i="10"/>
  <c r="L777" i="10"/>
  <c r="AC776" i="10"/>
  <c r="X776" i="10"/>
  <c r="W776" i="10"/>
  <c r="AF776" i="10" s="1"/>
  <c r="V776" i="10"/>
  <c r="AD776" i="10" s="1"/>
  <c r="U776" i="10"/>
  <c r="Z776" i="10" s="1"/>
  <c r="T776" i="10"/>
  <c r="R776" i="10"/>
  <c r="Q776" i="10"/>
  <c r="L776" i="10"/>
  <c r="X775" i="10"/>
  <c r="W775" i="10"/>
  <c r="Z775" i="10" s="1"/>
  <c r="V775" i="10"/>
  <c r="U775" i="10"/>
  <c r="T775" i="10"/>
  <c r="Q775" i="10"/>
  <c r="R775" i="10" s="1"/>
  <c r="L775" i="10"/>
  <c r="AF774" i="10"/>
  <c r="X774" i="10"/>
  <c r="W774" i="10"/>
  <c r="V774" i="10"/>
  <c r="U774" i="10"/>
  <c r="T774" i="10"/>
  <c r="Q774" i="10"/>
  <c r="R774" i="10" s="1"/>
  <c r="L774" i="10"/>
  <c r="X773" i="10"/>
  <c r="W773" i="10"/>
  <c r="V773" i="10"/>
  <c r="U773" i="10"/>
  <c r="T773" i="10"/>
  <c r="Q773" i="10"/>
  <c r="R773" i="10" s="1"/>
  <c r="L773" i="10"/>
  <c r="X772" i="10"/>
  <c r="W772" i="10"/>
  <c r="AF772" i="10" s="1"/>
  <c r="V772" i="10"/>
  <c r="U772" i="10"/>
  <c r="T772" i="10"/>
  <c r="Q772" i="10"/>
  <c r="R772" i="10" s="1"/>
  <c r="L772" i="10"/>
  <c r="AF771" i="10"/>
  <c r="AD771" i="10"/>
  <c r="X771" i="10"/>
  <c r="W771" i="10"/>
  <c r="V771" i="10"/>
  <c r="AC771" i="10" s="1"/>
  <c r="U771" i="10"/>
  <c r="T771" i="10"/>
  <c r="Q771" i="10"/>
  <c r="R771" i="10" s="1"/>
  <c r="L771" i="10"/>
  <c r="AE770" i="10"/>
  <c r="X770" i="10"/>
  <c r="W770" i="10"/>
  <c r="V770" i="10"/>
  <c r="U770" i="10"/>
  <c r="Z770" i="10" s="1"/>
  <c r="T770" i="10"/>
  <c r="Q770" i="10"/>
  <c r="L770" i="10"/>
  <c r="X769" i="10"/>
  <c r="W769" i="10"/>
  <c r="V769" i="10"/>
  <c r="U769" i="10"/>
  <c r="T769" i="10"/>
  <c r="Q769" i="10"/>
  <c r="R769" i="10" s="1"/>
  <c r="AD769" i="10" s="1"/>
  <c r="L769" i="10"/>
  <c r="X768" i="10"/>
  <c r="W768" i="10"/>
  <c r="V768" i="10"/>
  <c r="U768" i="10"/>
  <c r="Z768" i="10" s="1"/>
  <c r="T768" i="10"/>
  <c r="Q768" i="10"/>
  <c r="R768" i="10" s="1"/>
  <c r="L768" i="10"/>
  <c r="X767" i="10"/>
  <c r="W767" i="10"/>
  <c r="V767" i="10"/>
  <c r="U767" i="10"/>
  <c r="T767" i="10"/>
  <c r="Q767" i="10"/>
  <c r="R767" i="10" s="1"/>
  <c r="AD767" i="10" s="1"/>
  <c r="L767" i="10"/>
  <c r="X766" i="10"/>
  <c r="W766" i="10"/>
  <c r="V766" i="10"/>
  <c r="U766" i="10"/>
  <c r="AF766" i="10" s="1"/>
  <c r="T766" i="10"/>
  <c r="Q766" i="10"/>
  <c r="R766" i="10" s="1"/>
  <c r="L766" i="10"/>
  <c r="X765" i="10"/>
  <c r="W765" i="10"/>
  <c r="V765" i="10"/>
  <c r="U765" i="10"/>
  <c r="AF765" i="10" s="1"/>
  <c r="T765" i="10"/>
  <c r="Q765" i="10"/>
  <c r="R765" i="10" s="1"/>
  <c r="AD765" i="10" s="1"/>
  <c r="L765" i="10"/>
  <c r="X764" i="10"/>
  <c r="W764" i="10"/>
  <c r="AF764" i="10" s="1"/>
  <c r="V764" i="10"/>
  <c r="U764" i="10"/>
  <c r="T764" i="10"/>
  <c r="Q764" i="10"/>
  <c r="R764" i="10" s="1"/>
  <c r="L764" i="10"/>
  <c r="X763" i="10"/>
  <c r="W763" i="10"/>
  <c r="AF763" i="10" s="1"/>
  <c r="V763" i="10"/>
  <c r="U763" i="10"/>
  <c r="T763" i="10"/>
  <c r="Q763" i="10"/>
  <c r="R763" i="10" s="1"/>
  <c r="L763" i="10"/>
  <c r="AD762" i="10"/>
  <c r="Z762" i="10"/>
  <c r="AE762" i="10"/>
  <c r="X762" i="10"/>
  <c r="W762" i="10"/>
  <c r="V762" i="10"/>
  <c r="AF762" i="10" s="1"/>
  <c r="U762" i="10"/>
  <c r="T762" i="10"/>
  <c r="Q762" i="10"/>
  <c r="R762" i="10" s="1"/>
  <c r="L762" i="10"/>
  <c r="Z761" i="10"/>
  <c r="X761" i="10"/>
  <c r="W761" i="10"/>
  <c r="AF761" i="10" s="1"/>
  <c r="V761" i="10"/>
  <c r="U761" i="10"/>
  <c r="T761" i="10"/>
  <c r="Q761" i="10"/>
  <c r="R761" i="10" s="1"/>
  <c r="L761" i="10"/>
  <c r="X760" i="10"/>
  <c r="W760" i="10"/>
  <c r="V760" i="10"/>
  <c r="U760" i="10"/>
  <c r="AF760" i="10" s="1"/>
  <c r="T760" i="10"/>
  <c r="R760" i="10"/>
  <c r="AD760" i="10" s="1"/>
  <c r="Q760" i="10"/>
  <c r="L760" i="10"/>
  <c r="AD759" i="10"/>
  <c r="X759" i="10"/>
  <c r="W759" i="10"/>
  <c r="V759" i="10"/>
  <c r="U759" i="10"/>
  <c r="T759" i="10"/>
  <c r="Q759" i="10"/>
  <c r="R759" i="10" s="1"/>
  <c r="L759" i="10"/>
  <c r="AF758" i="10"/>
  <c r="Z758" i="10"/>
  <c r="X758" i="10"/>
  <c r="W758" i="10"/>
  <c r="AD758" i="10" s="1"/>
  <c r="V758" i="10"/>
  <c r="AC758" i="10" s="1"/>
  <c r="U758" i="10"/>
  <c r="T758" i="10"/>
  <c r="Q758" i="10"/>
  <c r="R758" i="10" s="1"/>
  <c r="L758" i="10"/>
  <c r="AF757" i="10"/>
  <c r="AC757" i="10"/>
  <c r="Z757" i="10"/>
  <c r="AE757" i="10"/>
  <c r="X757" i="10"/>
  <c r="W757" i="10"/>
  <c r="V757" i="10"/>
  <c r="U757" i="10"/>
  <c r="T757" i="10"/>
  <c r="R757" i="10"/>
  <c r="AD757" i="10" s="1"/>
  <c r="Q757" i="10"/>
  <c r="L757" i="10"/>
  <c r="AE756" i="10"/>
  <c r="X756" i="10"/>
  <c r="W756" i="10"/>
  <c r="V756" i="10"/>
  <c r="AC756" i="10" s="1"/>
  <c r="U756" i="10"/>
  <c r="T756" i="10"/>
  <c r="Q756" i="10"/>
  <c r="R756" i="10" s="1"/>
  <c r="L756" i="10"/>
  <c r="X755" i="10"/>
  <c r="W755" i="10"/>
  <c r="AF755" i="10" s="1"/>
  <c r="V755" i="10"/>
  <c r="U755" i="10"/>
  <c r="T755" i="10"/>
  <c r="Q755" i="10"/>
  <c r="R755" i="10" s="1"/>
  <c r="L755" i="10"/>
  <c r="X754" i="10"/>
  <c r="W754" i="10"/>
  <c r="AF754" i="10" s="1"/>
  <c r="V754" i="10"/>
  <c r="U754" i="10"/>
  <c r="T754" i="10"/>
  <c r="Q754" i="10"/>
  <c r="R754" i="10" s="1"/>
  <c r="L754" i="10"/>
  <c r="AD753" i="10"/>
  <c r="Z753" i="10"/>
  <c r="AA753" i="10" s="1"/>
  <c r="X753" i="10"/>
  <c r="W753" i="10"/>
  <c r="V753" i="10"/>
  <c r="AF753" i="10" s="1"/>
  <c r="U753" i="10"/>
  <c r="T753" i="10"/>
  <c r="Q753" i="10"/>
  <c r="R753" i="10" s="1"/>
  <c r="L753" i="10"/>
  <c r="Z752" i="10"/>
  <c r="X752" i="10"/>
  <c r="W752" i="10"/>
  <c r="AF752" i="10" s="1"/>
  <c r="V752" i="10"/>
  <c r="U752" i="10"/>
  <c r="T752" i="10"/>
  <c r="Q752" i="10"/>
  <c r="R752" i="10" s="1"/>
  <c r="L752" i="10"/>
  <c r="X751" i="10"/>
  <c r="W751" i="10"/>
  <c r="V751" i="10"/>
  <c r="U751" i="10"/>
  <c r="AF751" i="10" s="1"/>
  <c r="T751" i="10"/>
  <c r="R751" i="10"/>
  <c r="AD751" i="10" s="1"/>
  <c r="Q751" i="10"/>
  <c r="L751" i="10"/>
  <c r="X750" i="10"/>
  <c r="W750" i="10"/>
  <c r="V750" i="10"/>
  <c r="AF750" i="10" s="1"/>
  <c r="U750" i="10"/>
  <c r="T750" i="10"/>
  <c r="R750" i="10"/>
  <c r="AD750" i="10" s="1"/>
  <c r="Q750" i="10"/>
  <c r="L750" i="10"/>
  <c r="Z749" i="10"/>
  <c r="AA749" i="10" s="1"/>
  <c r="X749" i="10"/>
  <c r="W749" i="10"/>
  <c r="V749" i="10"/>
  <c r="AF749" i="10" s="1"/>
  <c r="U749" i="10"/>
  <c r="T749" i="10"/>
  <c r="Q749" i="10"/>
  <c r="R749" i="10" s="1"/>
  <c r="AD749" i="10" s="1"/>
  <c r="L749" i="10"/>
  <c r="AE748" i="10"/>
  <c r="X748" i="10"/>
  <c r="W748" i="10"/>
  <c r="V748" i="10"/>
  <c r="U748" i="10"/>
  <c r="T748" i="10"/>
  <c r="Q748" i="10"/>
  <c r="R748" i="10" s="1"/>
  <c r="L748" i="10"/>
  <c r="Z747" i="10"/>
  <c r="X747" i="10"/>
  <c r="W747" i="10"/>
  <c r="AF747" i="10" s="1"/>
  <c r="V747" i="10"/>
  <c r="U747" i="10"/>
  <c r="T747" i="10"/>
  <c r="R747" i="10"/>
  <c r="Q747" i="10"/>
  <c r="L747" i="10"/>
  <c r="X746" i="10"/>
  <c r="W746" i="10"/>
  <c r="V746" i="10"/>
  <c r="U746" i="10"/>
  <c r="AF746" i="10" s="1"/>
  <c r="T746" i="10"/>
  <c r="Q746" i="10"/>
  <c r="R746" i="10" s="1"/>
  <c r="L746" i="10"/>
  <c r="AD745" i="10"/>
  <c r="X745" i="10"/>
  <c r="W745" i="10"/>
  <c r="V745" i="10"/>
  <c r="U745" i="10"/>
  <c r="T745" i="10"/>
  <c r="Q745" i="10"/>
  <c r="R745" i="10" s="1"/>
  <c r="L745" i="10"/>
  <c r="AF744" i="10"/>
  <c r="X744" i="10"/>
  <c r="W744" i="10"/>
  <c r="AD744" i="10" s="1"/>
  <c r="V744" i="10"/>
  <c r="U744" i="10"/>
  <c r="Z744" i="10" s="1"/>
  <c r="T744" i="10"/>
  <c r="Q744" i="10"/>
  <c r="R744" i="10" s="1"/>
  <c r="AC744" i="10" s="1"/>
  <c r="L744" i="10"/>
  <c r="AD743" i="10"/>
  <c r="Z743" i="10"/>
  <c r="X743" i="10"/>
  <c r="W743" i="10"/>
  <c r="V743" i="10"/>
  <c r="AF743" i="10" s="1"/>
  <c r="U743" i="10"/>
  <c r="T743" i="10"/>
  <c r="Q743" i="10"/>
  <c r="R743" i="10" s="1"/>
  <c r="L743" i="10"/>
  <c r="X742" i="10"/>
  <c r="W742" i="10"/>
  <c r="AF742" i="10" s="1"/>
  <c r="V742" i="10"/>
  <c r="U742" i="10"/>
  <c r="Z742" i="10" s="1"/>
  <c r="T742" i="10"/>
  <c r="Q742" i="10"/>
  <c r="R742" i="10" s="1"/>
  <c r="L742" i="10"/>
  <c r="Z741" i="10"/>
  <c r="X741" i="10"/>
  <c r="W741" i="10"/>
  <c r="V741" i="10"/>
  <c r="U741" i="10"/>
  <c r="T741" i="10"/>
  <c r="R741" i="10"/>
  <c r="Q741" i="10"/>
  <c r="L741" i="10"/>
  <c r="X740" i="10"/>
  <c r="W740" i="10"/>
  <c r="V740" i="10"/>
  <c r="U740" i="10"/>
  <c r="T740" i="10"/>
  <c r="Q740" i="10"/>
  <c r="R740" i="10" s="1"/>
  <c r="L740" i="10"/>
  <c r="AD739" i="10"/>
  <c r="AE739" i="10"/>
  <c r="X739" i="10"/>
  <c r="W739" i="10"/>
  <c r="AF739" i="10" s="1"/>
  <c r="V739" i="10"/>
  <c r="AC739" i="10" s="1"/>
  <c r="U739" i="10"/>
  <c r="T739" i="10"/>
  <c r="Q739" i="10"/>
  <c r="R739" i="10" s="1"/>
  <c r="L739" i="10"/>
  <c r="X738" i="10"/>
  <c r="W738" i="10"/>
  <c r="V738" i="10"/>
  <c r="U738" i="10"/>
  <c r="Z738" i="10" s="1"/>
  <c r="T738" i="10"/>
  <c r="R738" i="10"/>
  <c r="AC738" i="10" s="1"/>
  <c r="Q738" i="10"/>
  <c r="L738" i="10"/>
  <c r="AA737" i="10"/>
  <c r="Z737" i="10"/>
  <c r="X737" i="10"/>
  <c r="W737" i="10"/>
  <c r="V737" i="10"/>
  <c r="AD737" i="10" s="1"/>
  <c r="U737" i="10"/>
  <c r="AB737" i="10" s="1"/>
  <c r="T737" i="10"/>
  <c r="Q737" i="10"/>
  <c r="R737" i="10" s="1"/>
  <c r="L737" i="10"/>
  <c r="AE736" i="10"/>
  <c r="X736" i="10"/>
  <c r="W736" i="10"/>
  <c r="V736" i="10"/>
  <c r="U736" i="10"/>
  <c r="T736" i="10"/>
  <c r="Q736" i="10"/>
  <c r="R736" i="10" s="1"/>
  <c r="L736" i="10"/>
  <c r="X735" i="10"/>
  <c r="W735" i="10"/>
  <c r="V735" i="10"/>
  <c r="U735" i="10"/>
  <c r="T735" i="10"/>
  <c r="R735" i="10"/>
  <c r="Q735" i="10"/>
  <c r="L735" i="10"/>
  <c r="AF734" i="10"/>
  <c r="X734" i="10"/>
  <c r="W734" i="10"/>
  <c r="V734" i="10"/>
  <c r="U734" i="10"/>
  <c r="T734" i="10"/>
  <c r="Q734" i="10"/>
  <c r="R734" i="10" s="1"/>
  <c r="L734" i="10"/>
  <c r="AE733" i="10"/>
  <c r="X733" i="10"/>
  <c r="W733" i="10"/>
  <c r="AF733" i="10" s="1"/>
  <c r="V733" i="10"/>
  <c r="AC733" i="10" s="1"/>
  <c r="U733" i="10"/>
  <c r="T733" i="10"/>
  <c r="Q733" i="10"/>
  <c r="R733" i="10" s="1"/>
  <c r="L733" i="10"/>
  <c r="X732" i="10"/>
  <c r="W732" i="10"/>
  <c r="AF732" i="10" s="1"/>
  <c r="V732" i="10"/>
  <c r="U732" i="10"/>
  <c r="T732" i="10"/>
  <c r="R732" i="10"/>
  <c r="Q732" i="10"/>
  <c r="L732" i="10"/>
  <c r="X731" i="10"/>
  <c r="W731" i="10"/>
  <c r="V731" i="10"/>
  <c r="AC731" i="10" s="1"/>
  <c r="U731" i="10"/>
  <c r="T731" i="10"/>
  <c r="Q731" i="10"/>
  <c r="R731" i="10" s="1"/>
  <c r="L731" i="10"/>
  <c r="X730" i="10"/>
  <c r="W730" i="10"/>
  <c r="V730" i="10"/>
  <c r="U730" i="10"/>
  <c r="T730" i="10"/>
  <c r="Q730" i="10"/>
  <c r="R730" i="10" s="1"/>
  <c r="L730" i="10"/>
  <c r="AF729" i="10"/>
  <c r="Z729" i="10"/>
  <c r="X729" i="10"/>
  <c r="W729" i="10"/>
  <c r="V729" i="10"/>
  <c r="U729" i="10"/>
  <c r="T729" i="10"/>
  <c r="Q729" i="10"/>
  <c r="R729" i="10" s="1"/>
  <c r="AC729" i="10" s="1"/>
  <c r="L729" i="10"/>
  <c r="X728" i="10"/>
  <c r="W728" i="10"/>
  <c r="V728" i="10"/>
  <c r="AF728" i="10" s="1"/>
  <c r="U728" i="10"/>
  <c r="T728" i="10"/>
  <c r="Q728" i="10"/>
  <c r="R728" i="10" s="1"/>
  <c r="L728" i="10"/>
  <c r="AE727" i="10"/>
  <c r="X727" i="10"/>
  <c r="W727" i="10"/>
  <c r="V727" i="10"/>
  <c r="U727" i="10"/>
  <c r="T727" i="10"/>
  <c r="Q727" i="10"/>
  <c r="R727" i="10" s="1"/>
  <c r="AD727" i="10" s="1"/>
  <c r="L727" i="10"/>
  <c r="X726" i="10"/>
  <c r="W726" i="10"/>
  <c r="AF726" i="10" s="1"/>
  <c r="V726" i="10"/>
  <c r="U726" i="10"/>
  <c r="T726" i="10"/>
  <c r="Q726" i="10"/>
  <c r="Z726" i="10" s="1"/>
  <c r="L726" i="10"/>
  <c r="X725" i="10"/>
  <c r="W725" i="10"/>
  <c r="AF725" i="10" s="1"/>
  <c r="V725" i="10"/>
  <c r="U725" i="10"/>
  <c r="T725" i="10"/>
  <c r="Q725" i="10"/>
  <c r="R725" i="10" s="1"/>
  <c r="L725" i="10"/>
  <c r="AE724" i="10"/>
  <c r="X724" i="10"/>
  <c r="W724" i="10"/>
  <c r="V724" i="10"/>
  <c r="U724" i="10"/>
  <c r="T724" i="10"/>
  <c r="Q724" i="10"/>
  <c r="R724" i="10" s="1"/>
  <c r="AD724" i="10" s="1"/>
  <c r="L724" i="10"/>
  <c r="X723" i="10"/>
  <c r="W723" i="10"/>
  <c r="AF723" i="10" s="1"/>
  <c r="V723" i="10"/>
  <c r="U723" i="10"/>
  <c r="Z723" i="10" s="1"/>
  <c r="T723" i="10"/>
  <c r="Q723" i="10"/>
  <c r="R723" i="10" s="1"/>
  <c r="AC723" i="10" s="1"/>
  <c r="L723" i="10"/>
  <c r="X722" i="10"/>
  <c r="W722" i="10"/>
  <c r="V722" i="10"/>
  <c r="U722" i="10"/>
  <c r="T722" i="10"/>
  <c r="Q722" i="10"/>
  <c r="R722" i="10" s="1"/>
  <c r="L722" i="10"/>
  <c r="AE721" i="10"/>
  <c r="X721" i="10"/>
  <c r="W721" i="10"/>
  <c r="AD721" i="10" s="1"/>
  <c r="V721" i="10"/>
  <c r="AC721" i="10" s="1"/>
  <c r="U721" i="10"/>
  <c r="T721" i="10"/>
  <c r="Q721" i="10"/>
  <c r="R721" i="10" s="1"/>
  <c r="L721" i="10"/>
  <c r="X720" i="10"/>
  <c r="W720" i="10"/>
  <c r="AF720" i="10" s="1"/>
  <c r="V720" i="10"/>
  <c r="U720" i="10"/>
  <c r="T720" i="10"/>
  <c r="Q720" i="10"/>
  <c r="Z720" i="10" s="1"/>
  <c r="L720" i="10"/>
  <c r="X719" i="10"/>
  <c r="W719" i="10"/>
  <c r="V719" i="10"/>
  <c r="AC719" i="10" s="1"/>
  <c r="U719" i="10"/>
  <c r="T719" i="10"/>
  <c r="Q719" i="10"/>
  <c r="R719" i="10" s="1"/>
  <c r="L719" i="10"/>
  <c r="X718" i="10"/>
  <c r="W718" i="10"/>
  <c r="V718" i="10"/>
  <c r="U718" i="10"/>
  <c r="T718" i="10"/>
  <c r="Q718" i="10"/>
  <c r="R718" i="10" s="1"/>
  <c r="L718" i="10"/>
  <c r="X717" i="10"/>
  <c r="W717" i="10"/>
  <c r="AF717" i="10" s="1"/>
  <c r="V717" i="10"/>
  <c r="U717" i="10"/>
  <c r="Z717" i="10" s="1"/>
  <c r="T717" i="10"/>
  <c r="Q717" i="10"/>
  <c r="R717" i="10" s="1"/>
  <c r="L717" i="10"/>
  <c r="Z716" i="10"/>
  <c r="AA716" i="10" s="1"/>
  <c r="X716" i="10"/>
  <c r="W716" i="10"/>
  <c r="V716" i="10"/>
  <c r="AD716" i="10" s="1"/>
  <c r="U716" i="10"/>
  <c r="AB716" i="10" s="1"/>
  <c r="T716" i="10"/>
  <c r="Q716" i="10"/>
  <c r="R716" i="10" s="1"/>
  <c r="L716" i="10"/>
  <c r="X715" i="10"/>
  <c r="W715" i="10"/>
  <c r="AF715" i="10" s="1"/>
  <c r="V715" i="10"/>
  <c r="U715" i="10"/>
  <c r="T715" i="10"/>
  <c r="Q715" i="10"/>
  <c r="R715" i="10" s="1"/>
  <c r="AD715" i="10" s="1"/>
  <c r="L715" i="10"/>
  <c r="AE714" i="10"/>
  <c r="X714" i="10"/>
  <c r="W714" i="10"/>
  <c r="V714" i="10"/>
  <c r="AF714" i="10" s="1"/>
  <c r="U714" i="10"/>
  <c r="T714" i="10"/>
  <c r="Q714" i="10"/>
  <c r="Z714" i="10" s="1"/>
  <c r="L714" i="10"/>
  <c r="X713" i="10"/>
  <c r="W713" i="10"/>
  <c r="V713" i="10"/>
  <c r="U713" i="10"/>
  <c r="T713" i="10"/>
  <c r="Q713" i="10"/>
  <c r="R713" i="10" s="1"/>
  <c r="L713" i="10"/>
  <c r="AE712" i="10"/>
  <c r="X712" i="10"/>
  <c r="W712" i="10"/>
  <c r="AF712" i="10" s="1"/>
  <c r="V712" i="10"/>
  <c r="U712" i="10"/>
  <c r="Z712" i="10" s="1"/>
  <c r="T712" i="10"/>
  <c r="Q712" i="10"/>
  <c r="R712" i="10" s="1"/>
  <c r="L712" i="10"/>
  <c r="X711" i="10"/>
  <c r="W711" i="10"/>
  <c r="V711" i="10"/>
  <c r="U711" i="10"/>
  <c r="T711" i="10"/>
  <c r="Q711" i="10"/>
  <c r="R711" i="10" s="1"/>
  <c r="AD711" i="10" s="1"/>
  <c r="L711" i="10"/>
  <c r="AD710" i="10"/>
  <c r="X710" i="10"/>
  <c r="W710" i="10"/>
  <c r="AF710" i="10" s="1"/>
  <c r="V710" i="10"/>
  <c r="U710" i="10"/>
  <c r="Z710" i="10" s="1"/>
  <c r="T710" i="10"/>
  <c r="Q710" i="10"/>
  <c r="R710" i="10" s="1"/>
  <c r="L710" i="10"/>
  <c r="AE709" i="10"/>
  <c r="X709" i="10"/>
  <c r="W709" i="10"/>
  <c r="V709" i="10"/>
  <c r="U709" i="10"/>
  <c r="T709" i="10"/>
  <c r="Q709" i="10"/>
  <c r="R709" i="10" s="1"/>
  <c r="L709" i="10"/>
  <c r="AF708" i="10"/>
  <c r="X708" i="10"/>
  <c r="W708" i="10"/>
  <c r="V708" i="10"/>
  <c r="U708" i="10"/>
  <c r="Z708" i="10" s="1"/>
  <c r="T708" i="10"/>
  <c r="Q708" i="10"/>
  <c r="R708" i="10" s="1"/>
  <c r="AD708" i="10" s="1"/>
  <c r="L708" i="10"/>
  <c r="X707" i="10"/>
  <c r="W707" i="10"/>
  <c r="V707" i="10"/>
  <c r="U707" i="10"/>
  <c r="T707" i="10"/>
  <c r="Q707" i="10"/>
  <c r="L707" i="10"/>
  <c r="AF706" i="10"/>
  <c r="Z706" i="10"/>
  <c r="X706" i="10"/>
  <c r="W706" i="10"/>
  <c r="V706" i="10"/>
  <c r="U706" i="10"/>
  <c r="T706" i="10"/>
  <c r="Q706" i="10"/>
  <c r="R706" i="10" s="1"/>
  <c r="AC706" i="10" s="1"/>
  <c r="L706" i="10"/>
  <c r="X705" i="10"/>
  <c r="W705" i="10"/>
  <c r="V705" i="10"/>
  <c r="AF705" i="10" s="1"/>
  <c r="U705" i="10"/>
  <c r="T705" i="10"/>
  <c r="Q705" i="10"/>
  <c r="R705" i="10" s="1"/>
  <c r="L705" i="10"/>
  <c r="X704" i="10"/>
  <c r="W704" i="10"/>
  <c r="AF704" i="10" s="1"/>
  <c r="V704" i="10"/>
  <c r="AC704" i="10" s="1"/>
  <c r="U704" i="10"/>
  <c r="T704" i="10"/>
  <c r="Q704" i="10"/>
  <c r="R704" i="10" s="1"/>
  <c r="L704" i="10"/>
  <c r="X703" i="10"/>
  <c r="W703" i="10"/>
  <c r="AD703" i="10" s="1"/>
  <c r="V703" i="10"/>
  <c r="U703" i="10"/>
  <c r="T703" i="10"/>
  <c r="R703" i="10"/>
  <c r="Q703" i="10"/>
  <c r="L703" i="10"/>
  <c r="AD702" i="10"/>
  <c r="X702" i="10"/>
  <c r="W702" i="10"/>
  <c r="V702" i="10"/>
  <c r="AC702" i="10" s="1"/>
  <c r="U702" i="10"/>
  <c r="Z702" i="10" s="1"/>
  <c r="T702" i="10"/>
  <c r="Q702" i="10"/>
  <c r="R702" i="10" s="1"/>
  <c r="L702" i="10"/>
  <c r="X701" i="10"/>
  <c r="W701" i="10"/>
  <c r="AF701" i="10" s="1"/>
  <c r="V701" i="10"/>
  <c r="U701" i="10"/>
  <c r="T701" i="10"/>
  <c r="Q701" i="10"/>
  <c r="L701" i="10"/>
  <c r="X700" i="10"/>
  <c r="W700" i="10"/>
  <c r="V700" i="10"/>
  <c r="U700" i="10"/>
  <c r="T700" i="10"/>
  <c r="Q700" i="10"/>
  <c r="R700" i="10" s="1"/>
  <c r="L700" i="10"/>
  <c r="X699" i="10"/>
  <c r="W699" i="10"/>
  <c r="V699" i="10"/>
  <c r="AC699" i="10" s="1"/>
  <c r="U699" i="10"/>
  <c r="T699" i="10"/>
  <c r="Q699" i="10"/>
  <c r="R699" i="10" s="1"/>
  <c r="L699" i="10"/>
  <c r="AD698" i="10"/>
  <c r="X698" i="10"/>
  <c r="W698" i="10"/>
  <c r="AF698" i="10" s="1"/>
  <c r="V698" i="10"/>
  <c r="AC698" i="10" s="1"/>
  <c r="U698" i="10"/>
  <c r="T698" i="10"/>
  <c r="Q698" i="10"/>
  <c r="R698" i="10" s="1"/>
  <c r="L698" i="10"/>
  <c r="AF697" i="10"/>
  <c r="X697" i="10"/>
  <c r="W697" i="10"/>
  <c r="AD697" i="10" s="1"/>
  <c r="V697" i="10"/>
  <c r="U697" i="10"/>
  <c r="T697" i="10"/>
  <c r="R697" i="10"/>
  <c r="Q697" i="10"/>
  <c r="L697" i="10"/>
  <c r="X696" i="10"/>
  <c r="W696" i="10"/>
  <c r="V696" i="10"/>
  <c r="AC696" i="10" s="1"/>
  <c r="U696" i="10"/>
  <c r="T696" i="10"/>
  <c r="Q696" i="10"/>
  <c r="R696" i="10" s="1"/>
  <c r="L696" i="10"/>
  <c r="X695" i="10"/>
  <c r="W695" i="10"/>
  <c r="AF695" i="10" s="1"/>
  <c r="V695" i="10"/>
  <c r="U695" i="10"/>
  <c r="T695" i="10"/>
  <c r="Q695" i="10"/>
  <c r="R695" i="10" s="1"/>
  <c r="L695" i="10"/>
  <c r="AF694" i="10"/>
  <c r="Z694" i="10"/>
  <c r="X694" i="10"/>
  <c r="W694" i="10"/>
  <c r="V694" i="10"/>
  <c r="U694" i="10"/>
  <c r="T694" i="10"/>
  <c r="Q694" i="10"/>
  <c r="R694" i="10" s="1"/>
  <c r="AC694" i="10" s="1"/>
  <c r="L694" i="10"/>
  <c r="X693" i="10"/>
  <c r="W693" i="10"/>
  <c r="V693" i="10"/>
  <c r="AF693" i="10" s="1"/>
  <c r="U693" i="10"/>
  <c r="T693" i="10"/>
  <c r="Q693" i="10"/>
  <c r="R693" i="10" s="1"/>
  <c r="AD693" i="10" s="1"/>
  <c r="L693" i="10"/>
  <c r="X692" i="10"/>
  <c r="W692" i="10"/>
  <c r="AF692" i="10" s="1"/>
  <c r="V692" i="10"/>
  <c r="U692" i="10"/>
  <c r="T692" i="10"/>
  <c r="Q692" i="10"/>
  <c r="R692" i="10" s="1"/>
  <c r="L692" i="10"/>
  <c r="Z691" i="10"/>
  <c r="X691" i="10"/>
  <c r="W691" i="10"/>
  <c r="AD691" i="10" s="1"/>
  <c r="V691" i="10"/>
  <c r="U691" i="10"/>
  <c r="T691" i="10"/>
  <c r="R691" i="10"/>
  <c r="Q691" i="10"/>
  <c r="L691" i="10"/>
  <c r="AD690" i="10"/>
  <c r="X690" i="10"/>
  <c r="W690" i="10"/>
  <c r="V690" i="10"/>
  <c r="AC690" i="10" s="1"/>
  <c r="U690" i="10"/>
  <c r="Z690" i="10" s="1"/>
  <c r="T690" i="10"/>
  <c r="Q690" i="10"/>
  <c r="R690" i="10" s="1"/>
  <c r="L690" i="10"/>
  <c r="X689" i="10"/>
  <c r="W689" i="10"/>
  <c r="AF689" i="10" s="1"/>
  <c r="V689" i="10"/>
  <c r="U689" i="10"/>
  <c r="T689" i="10"/>
  <c r="Q689" i="10"/>
  <c r="R689" i="10" s="1"/>
  <c r="L689" i="10"/>
  <c r="X688" i="10"/>
  <c r="W688" i="10"/>
  <c r="V688" i="10"/>
  <c r="U688" i="10"/>
  <c r="T688" i="10"/>
  <c r="Q688" i="10"/>
  <c r="R688" i="10" s="1"/>
  <c r="L688" i="10"/>
  <c r="X687" i="10"/>
  <c r="W687" i="10"/>
  <c r="V687" i="10"/>
  <c r="AC687" i="10" s="1"/>
  <c r="U687" i="10"/>
  <c r="T687" i="10"/>
  <c r="Q687" i="10"/>
  <c r="R687" i="10" s="1"/>
  <c r="L687" i="10"/>
  <c r="AD686" i="10"/>
  <c r="X686" i="10"/>
  <c r="W686" i="10"/>
  <c r="AF686" i="10" s="1"/>
  <c r="V686" i="10"/>
  <c r="AC686" i="10" s="1"/>
  <c r="U686" i="10"/>
  <c r="T686" i="10"/>
  <c r="Q686" i="10"/>
  <c r="R686" i="10" s="1"/>
  <c r="L686" i="10"/>
  <c r="AF685" i="10"/>
  <c r="X685" i="10"/>
  <c r="W685" i="10"/>
  <c r="AD685" i="10" s="1"/>
  <c r="V685" i="10"/>
  <c r="U685" i="10"/>
  <c r="T685" i="10"/>
  <c r="R685" i="10"/>
  <c r="Q685" i="10"/>
  <c r="L685" i="10"/>
  <c r="Z684" i="10"/>
  <c r="X684" i="10"/>
  <c r="W684" i="10"/>
  <c r="AD684" i="10" s="1"/>
  <c r="V684" i="10"/>
  <c r="U684" i="10"/>
  <c r="T684" i="10"/>
  <c r="Q684" i="10"/>
  <c r="R684" i="10" s="1"/>
  <c r="L684" i="10"/>
  <c r="AD683" i="10"/>
  <c r="X683" i="10"/>
  <c r="W683" i="10"/>
  <c r="AF683" i="10" s="1"/>
  <c r="V683" i="10"/>
  <c r="U683" i="10"/>
  <c r="T683" i="10"/>
  <c r="Q683" i="10"/>
  <c r="R683" i="10" s="1"/>
  <c r="L683" i="10"/>
  <c r="X682" i="10"/>
  <c r="W682" i="10"/>
  <c r="AC682" i="10" s="1"/>
  <c r="V682" i="10"/>
  <c r="U682" i="10"/>
  <c r="AF682" i="10" s="1"/>
  <c r="T682" i="10"/>
  <c r="R682" i="10"/>
  <c r="AD682" i="10" s="1"/>
  <c r="Q682" i="10"/>
  <c r="L682" i="10"/>
  <c r="X681" i="10"/>
  <c r="W681" i="10"/>
  <c r="V681" i="10"/>
  <c r="U681" i="10"/>
  <c r="AF681" i="10" s="1"/>
  <c r="T681" i="10"/>
  <c r="Q681" i="10"/>
  <c r="R681" i="10" s="1"/>
  <c r="L681" i="10"/>
  <c r="AF680" i="10"/>
  <c r="X680" i="10"/>
  <c r="W680" i="10"/>
  <c r="Z680" i="10" s="1"/>
  <c r="V680" i="10"/>
  <c r="AD680" i="10" s="1"/>
  <c r="U680" i="10"/>
  <c r="T680" i="10"/>
  <c r="Q680" i="10"/>
  <c r="R680" i="10" s="1"/>
  <c r="L680" i="10"/>
  <c r="X679" i="10"/>
  <c r="W679" i="10"/>
  <c r="V679" i="10"/>
  <c r="U679" i="10"/>
  <c r="T679" i="10"/>
  <c r="Q679" i="10"/>
  <c r="R679" i="10" s="1"/>
  <c r="L679" i="10"/>
  <c r="AA678" i="10"/>
  <c r="Z678" i="10"/>
  <c r="X678" i="10"/>
  <c r="W678" i="10"/>
  <c r="V678" i="10"/>
  <c r="AF678" i="10" s="1"/>
  <c r="U678" i="10"/>
  <c r="AB678" i="10" s="1"/>
  <c r="T678" i="10"/>
  <c r="R678" i="10"/>
  <c r="AD678" i="10" s="1"/>
  <c r="Q678" i="10"/>
  <c r="L678" i="10"/>
  <c r="X677" i="10"/>
  <c r="W677" i="10"/>
  <c r="V677" i="10"/>
  <c r="AD677" i="10" s="1"/>
  <c r="U677" i="10"/>
  <c r="Z677" i="10" s="1"/>
  <c r="T677" i="10"/>
  <c r="R677" i="10"/>
  <c r="AC677" i="10" s="1"/>
  <c r="Q677" i="10"/>
  <c r="L677" i="10"/>
  <c r="AD676" i="10"/>
  <c r="AE676" i="10"/>
  <c r="X676" i="10"/>
  <c r="W676" i="10"/>
  <c r="V676" i="10"/>
  <c r="AF676" i="10" s="1"/>
  <c r="U676" i="10"/>
  <c r="T676" i="10"/>
  <c r="R676" i="10"/>
  <c r="AC676" i="10" s="1"/>
  <c r="Q676" i="10"/>
  <c r="L676" i="10"/>
  <c r="X675" i="10"/>
  <c r="W675" i="10"/>
  <c r="V675" i="10"/>
  <c r="AF675" i="10" s="1"/>
  <c r="U675" i="10"/>
  <c r="T675" i="10"/>
  <c r="Q675" i="10"/>
  <c r="L675" i="10"/>
  <c r="Z674" i="10"/>
  <c r="X674" i="10"/>
  <c r="W674" i="10"/>
  <c r="V674" i="10"/>
  <c r="AD674" i="10" s="1"/>
  <c r="U674" i="10"/>
  <c r="AF674" i="10" s="1"/>
  <c r="T674" i="10"/>
  <c r="R674" i="10"/>
  <c r="AC674" i="10" s="1"/>
  <c r="Q674" i="10"/>
  <c r="L674" i="10"/>
  <c r="X673" i="10"/>
  <c r="W673" i="10"/>
  <c r="V673" i="10"/>
  <c r="AD673" i="10" s="1"/>
  <c r="U673" i="10"/>
  <c r="T673" i="10"/>
  <c r="R673" i="10"/>
  <c r="Q673" i="10"/>
  <c r="L673" i="10"/>
  <c r="X672" i="10"/>
  <c r="W672" i="10"/>
  <c r="V672" i="10"/>
  <c r="U672" i="10"/>
  <c r="T672" i="10"/>
  <c r="Q672" i="10"/>
  <c r="R672" i="10" s="1"/>
  <c r="L672" i="10"/>
  <c r="AF671" i="10"/>
  <c r="AC671" i="10"/>
  <c r="X671" i="10"/>
  <c r="W671" i="10"/>
  <c r="V671" i="10"/>
  <c r="AD671" i="10" s="1"/>
  <c r="U671" i="10"/>
  <c r="T671" i="10"/>
  <c r="R671" i="10"/>
  <c r="Q671" i="10"/>
  <c r="L671" i="10"/>
  <c r="AD670" i="10"/>
  <c r="X670" i="10"/>
  <c r="W670" i="10"/>
  <c r="V670" i="10"/>
  <c r="AF670" i="10" s="1"/>
  <c r="U670" i="10"/>
  <c r="T670" i="10"/>
  <c r="R670" i="10"/>
  <c r="AC670" i="10" s="1"/>
  <c r="Q670" i="10"/>
  <c r="L670" i="10"/>
  <c r="X669" i="10"/>
  <c r="W669" i="10"/>
  <c r="V669" i="10"/>
  <c r="AF669" i="10" s="1"/>
  <c r="U669" i="10"/>
  <c r="T669" i="10"/>
  <c r="Q669" i="10"/>
  <c r="R669" i="10" s="1"/>
  <c r="L669" i="10"/>
  <c r="Z668" i="10"/>
  <c r="X668" i="10"/>
  <c r="W668" i="10"/>
  <c r="V668" i="10"/>
  <c r="AD668" i="10" s="1"/>
  <c r="U668" i="10"/>
  <c r="AF668" i="10" s="1"/>
  <c r="T668" i="10"/>
  <c r="R668" i="10"/>
  <c r="AC668" i="10" s="1"/>
  <c r="Q668" i="10"/>
  <c r="L668" i="10"/>
  <c r="X667" i="10"/>
  <c r="W667" i="10"/>
  <c r="V667" i="10"/>
  <c r="U667" i="10"/>
  <c r="T667" i="10"/>
  <c r="R667" i="10"/>
  <c r="Q667" i="10"/>
  <c r="L667" i="10"/>
  <c r="X666" i="10"/>
  <c r="W666" i="10"/>
  <c r="V666" i="10"/>
  <c r="U666" i="10"/>
  <c r="T666" i="10"/>
  <c r="Q666" i="10"/>
  <c r="R666" i="10" s="1"/>
  <c r="L666" i="10"/>
  <c r="AF665" i="10"/>
  <c r="X665" i="10"/>
  <c r="W665" i="10"/>
  <c r="V665" i="10"/>
  <c r="AD665" i="10" s="1"/>
  <c r="U665" i="10"/>
  <c r="T665" i="10"/>
  <c r="R665" i="10"/>
  <c r="AC665" i="10" s="1"/>
  <c r="Q665" i="10"/>
  <c r="L665" i="10"/>
  <c r="X664" i="10"/>
  <c r="W664" i="10"/>
  <c r="V664" i="10"/>
  <c r="U664" i="10"/>
  <c r="T664" i="10"/>
  <c r="R664" i="10"/>
  <c r="Q664" i="10"/>
  <c r="L664" i="10"/>
  <c r="AF663" i="10"/>
  <c r="X663" i="10"/>
  <c r="W663" i="10"/>
  <c r="V663" i="10"/>
  <c r="U663" i="10"/>
  <c r="T663" i="10"/>
  <c r="Q663" i="10"/>
  <c r="R663" i="10" s="1"/>
  <c r="L663" i="10"/>
  <c r="AF662" i="10"/>
  <c r="AD662" i="10"/>
  <c r="X662" i="10"/>
  <c r="W662" i="10"/>
  <c r="V662" i="10"/>
  <c r="U662" i="10"/>
  <c r="T662" i="10"/>
  <c r="R662" i="10"/>
  <c r="AC662" i="10" s="1"/>
  <c r="Q662" i="10"/>
  <c r="L662" i="10"/>
  <c r="X661" i="10"/>
  <c r="W661" i="10"/>
  <c r="V661" i="10"/>
  <c r="AF661" i="10" s="1"/>
  <c r="U661" i="10"/>
  <c r="T661" i="10"/>
  <c r="R661" i="10"/>
  <c r="AC661" i="10" s="1"/>
  <c r="Q661" i="10"/>
  <c r="L661" i="10"/>
  <c r="X660" i="10"/>
  <c r="W660" i="10"/>
  <c r="V660" i="10"/>
  <c r="U660" i="10"/>
  <c r="T660" i="10"/>
  <c r="Q660" i="10"/>
  <c r="R660" i="10" s="1"/>
  <c r="L660" i="10"/>
  <c r="AF659" i="10"/>
  <c r="Z659" i="10"/>
  <c r="X659" i="10"/>
  <c r="W659" i="10"/>
  <c r="V659" i="10"/>
  <c r="U659" i="10"/>
  <c r="T659" i="10"/>
  <c r="R659" i="10"/>
  <c r="AC659" i="10" s="1"/>
  <c r="Q659" i="10"/>
  <c r="L659" i="10"/>
  <c r="X658" i="10"/>
  <c r="W658" i="10"/>
  <c r="V658" i="10"/>
  <c r="U658" i="10"/>
  <c r="T658" i="10"/>
  <c r="R658" i="10"/>
  <c r="Q658" i="10"/>
  <c r="L658" i="10"/>
  <c r="X657" i="10"/>
  <c r="W657" i="10"/>
  <c r="AF657" i="10" s="1"/>
  <c r="V657" i="10"/>
  <c r="U657" i="10"/>
  <c r="T657" i="10"/>
  <c r="Q657" i="10"/>
  <c r="R657" i="10" s="1"/>
  <c r="L657" i="10"/>
  <c r="X656" i="10"/>
  <c r="W656" i="10"/>
  <c r="V656" i="10"/>
  <c r="U656" i="10"/>
  <c r="T656" i="10"/>
  <c r="R656" i="10"/>
  <c r="AD656" i="10" s="1"/>
  <c r="Q656" i="10"/>
  <c r="L656" i="10"/>
  <c r="AE655" i="10"/>
  <c r="X655" i="10"/>
  <c r="W655" i="10"/>
  <c r="V655" i="10"/>
  <c r="AC655" i="10" s="1"/>
  <c r="U655" i="10"/>
  <c r="T655" i="10"/>
  <c r="Q655" i="10"/>
  <c r="R655" i="10" s="1"/>
  <c r="AD655" i="10" s="1"/>
  <c r="L655" i="10"/>
  <c r="AE654" i="10"/>
  <c r="X654" i="10"/>
  <c r="W654" i="10"/>
  <c r="V654" i="10"/>
  <c r="U654" i="10"/>
  <c r="T654" i="10"/>
  <c r="Q654" i="10"/>
  <c r="R654" i="10" s="1"/>
  <c r="L654" i="10"/>
  <c r="AF653" i="10"/>
  <c r="AC653" i="10"/>
  <c r="X653" i="10"/>
  <c r="W653" i="10"/>
  <c r="V653" i="10"/>
  <c r="U653" i="10"/>
  <c r="T653" i="10"/>
  <c r="R653" i="10"/>
  <c r="Q653" i="10"/>
  <c r="L653" i="10"/>
  <c r="AE652" i="10"/>
  <c r="X652" i="10"/>
  <c r="W652" i="10"/>
  <c r="AC652" i="10" s="1"/>
  <c r="V652" i="10"/>
  <c r="U652" i="10"/>
  <c r="T652" i="10"/>
  <c r="R652" i="10"/>
  <c r="Q652" i="10"/>
  <c r="L652" i="10"/>
  <c r="AF651" i="10"/>
  <c r="X651" i="10"/>
  <c r="W651" i="10"/>
  <c r="V651" i="10"/>
  <c r="U651" i="10"/>
  <c r="Z651" i="10" s="1"/>
  <c r="AA651" i="10" s="1"/>
  <c r="AB651" i="10" s="1"/>
  <c r="T651" i="10"/>
  <c r="Q651" i="10"/>
  <c r="R651" i="10" s="1"/>
  <c r="L651" i="10"/>
  <c r="AF650" i="10"/>
  <c r="Z650" i="10"/>
  <c r="X650" i="10"/>
  <c r="W650" i="10"/>
  <c r="V650" i="10"/>
  <c r="U650" i="10"/>
  <c r="T650" i="10"/>
  <c r="R650" i="10"/>
  <c r="AD650" i="10" s="1"/>
  <c r="Q650" i="10"/>
  <c r="L650" i="10"/>
  <c r="AC649" i="10"/>
  <c r="AA649" i="10"/>
  <c r="AB649" i="10" s="1"/>
  <c r="AE649" i="10"/>
  <c r="X649" i="10"/>
  <c r="W649" i="10"/>
  <c r="V649" i="10"/>
  <c r="AF649" i="10" s="1"/>
  <c r="U649" i="10"/>
  <c r="Z649" i="10" s="1"/>
  <c r="T649" i="10"/>
  <c r="R649" i="10"/>
  <c r="Q649" i="10"/>
  <c r="L649" i="10"/>
  <c r="X648" i="10"/>
  <c r="W648" i="10"/>
  <c r="Z648" i="10" s="1"/>
  <c r="V648" i="10"/>
  <c r="U648" i="10"/>
  <c r="T648" i="10"/>
  <c r="Q648" i="10"/>
  <c r="R648" i="10" s="1"/>
  <c r="L648" i="10"/>
  <c r="X647" i="10"/>
  <c r="W647" i="10"/>
  <c r="V647" i="10"/>
  <c r="U647" i="10"/>
  <c r="AF647" i="10" s="1"/>
  <c r="T647" i="10"/>
  <c r="R647" i="10"/>
  <c r="AC647" i="10" s="1"/>
  <c r="Q647" i="10"/>
  <c r="L647" i="10"/>
  <c r="X646" i="10"/>
  <c r="W646" i="10"/>
  <c r="V646" i="10"/>
  <c r="U646" i="10"/>
  <c r="T646" i="10"/>
  <c r="R646" i="10"/>
  <c r="Q646" i="10"/>
  <c r="L646" i="10"/>
  <c r="X645" i="10"/>
  <c r="W645" i="10"/>
  <c r="V645" i="10"/>
  <c r="AF645" i="10" s="1"/>
  <c r="U645" i="10"/>
  <c r="Z645" i="10" s="1"/>
  <c r="AA645" i="10" s="1"/>
  <c r="T645" i="10"/>
  <c r="Q645" i="10"/>
  <c r="R645" i="10" s="1"/>
  <c r="L645" i="10"/>
  <c r="AD644" i="10"/>
  <c r="AC644" i="10"/>
  <c r="Z644" i="10"/>
  <c r="X644" i="10"/>
  <c r="W644" i="10"/>
  <c r="V644" i="10"/>
  <c r="U644" i="10"/>
  <c r="AF644" i="10" s="1"/>
  <c r="T644" i="10"/>
  <c r="R644" i="10"/>
  <c r="Q644" i="10"/>
  <c r="L644" i="10"/>
  <c r="X643" i="10"/>
  <c r="W643" i="10"/>
  <c r="V643" i="10"/>
  <c r="U643" i="10"/>
  <c r="T643" i="10"/>
  <c r="Q643" i="10"/>
  <c r="R643" i="10" s="1"/>
  <c r="AD643" i="10" s="1"/>
  <c r="L643" i="10"/>
  <c r="AF642" i="10"/>
  <c r="X642" i="10"/>
  <c r="W642" i="10"/>
  <c r="V642" i="10"/>
  <c r="U642" i="10"/>
  <c r="Z642" i="10" s="1"/>
  <c r="T642" i="10"/>
  <c r="Q642" i="10"/>
  <c r="R642" i="10" s="1"/>
  <c r="AC642" i="10" s="1"/>
  <c r="L642" i="10"/>
  <c r="AF641" i="10"/>
  <c r="Z641" i="10"/>
  <c r="X641" i="10"/>
  <c r="W641" i="10"/>
  <c r="V641" i="10"/>
  <c r="AD641" i="10" s="1"/>
  <c r="U641" i="10"/>
  <c r="T641" i="10"/>
  <c r="R641" i="10"/>
  <c r="Q641" i="10"/>
  <c r="L641" i="10"/>
  <c r="AE640" i="10"/>
  <c r="X640" i="10"/>
  <c r="W640" i="10"/>
  <c r="AD640" i="10" s="1"/>
  <c r="V640" i="10"/>
  <c r="U640" i="10"/>
  <c r="T640" i="10"/>
  <c r="Q640" i="10"/>
  <c r="R640" i="10" s="1"/>
  <c r="AC640" i="10" s="1"/>
  <c r="L640" i="10"/>
  <c r="X639" i="10"/>
  <c r="W639" i="10"/>
  <c r="V639" i="10"/>
  <c r="AF639" i="10" s="1"/>
  <c r="U639" i="10"/>
  <c r="Z639" i="10" s="1"/>
  <c r="T639" i="10"/>
  <c r="R639" i="10"/>
  <c r="Q639" i="10"/>
  <c r="L639" i="10"/>
  <c r="X638" i="10"/>
  <c r="W638" i="10"/>
  <c r="V638" i="10"/>
  <c r="U638" i="10"/>
  <c r="T638" i="10"/>
  <c r="R638" i="10"/>
  <c r="Q638" i="10"/>
  <c r="L638" i="10"/>
  <c r="AE637" i="10"/>
  <c r="X637" i="10"/>
  <c r="W637" i="10"/>
  <c r="AD637" i="10" s="1"/>
  <c r="V637" i="10"/>
  <c r="U637" i="10"/>
  <c r="T637" i="10"/>
  <c r="R637" i="10"/>
  <c r="Q637" i="10"/>
  <c r="L637" i="10"/>
  <c r="AD636" i="10"/>
  <c r="X636" i="10"/>
  <c r="W636" i="10"/>
  <c r="AC636" i="10" s="1"/>
  <c r="V636" i="10"/>
  <c r="U636" i="10"/>
  <c r="Z636" i="10" s="1"/>
  <c r="T636" i="10"/>
  <c r="Q636" i="10"/>
  <c r="R636" i="10" s="1"/>
  <c r="L636" i="10"/>
  <c r="X635" i="10"/>
  <c r="W635" i="10"/>
  <c r="V635" i="10"/>
  <c r="U635" i="10"/>
  <c r="Z635" i="10" s="1"/>
  <c r="T635" i="10"/>
  <c r="Q635" i="10"/>
  <c r="L635" i="10"/>
  <c r="Z634" i="10"/>
  <c r="X634" i="10"/>
  <c r="W634" i="10"/>
  <c r="AF634" i="10" s="1"/>
  <c r="V634" i="10"/>
  <c r="U634" i="10"/>
  <c r="T634" i="10"/>
  <c r="Q634" i="10"/>
  <c r="R634" i="10" s="1"/>
  <c r="L634" i="10"/>
  <c r="X633" i="10"/>
  <c r="W633" i="10"/>
  <c r="V633" i="10"/>
  <c r="AF633" i="10" s="1"/>
  <c r="U633" i="10"/>
  <c r="T633" i="10"/>
  <c r="Q633" i="10"/>
  <c r="R633" i="10" s="1"/>
  <c r="L633" i="10"/>
  <c r="X632" i="10"/>
  <c r="W632" i="10"/>
  <c r="AF632" i="10" s="1"/>
  <c r="V632" i="10"/>
  <c r="AD632" i="10" s="1"/>
  <c r="U632" i="10"/>
  <c r="T632" i="10"/>
  <c r="Q632" i="10"/>
  <c r="R632" i="10" s="1"/>
  <c r="L632" i="10"/>
  <c r="AC631" i="10"/>
  <c r="X631" i="10"/>
  <c r="W631" i="10"/>
  <c r="V631" i="10"/>
  <c r="U631" i="10"/>
  <c r="AF631" i="10" s="1"/>
  <c r="T631" i="10"/>
  <c r="R631" i="10"/>
  <c r="AD631" i="10" s="1"/>
  <c r="Q631" i="10"/>
  <c r="L631" i="10"/>
  <c r="AD630" i="10"/>
  <c r="AA630" i="10"/>
  <c r="AB630" i="10" s="1"/>
  <c r="X630" i="10"/>
  <c r="W630" i="10"/>
  <c r="AC630" i="10" s="1"/>
  <c r="V630" i="10"/>
  <c r="U630" i="10"/>
  <c r="Z630" i="10" s="1"/>
  <c r="T630" i="10"/>
  <c r="Q630" i="10"/>
  <c r="R630" i="10" s="1"/>
  <c r="L630" i="10"/>
  <c r="X629" i="10"/>
  <c r="W629" i="10"/>
  <c r="V629" i="10"/>
  <c r="U629" i="10"/>
  <c r="T629" i="10"/>
  <c r="Q629" i="10"/>
  <c r="L629" i="10"/>
  <c r="AD628" i="10"/>
  <c r="Z628" i="10"/>
  <c r="AE628" i="10"/>
  <c r="X628" i="10"/>
  <c r="W628" i="10"/>
  <c r="AF628" i="10" s="1"/>
  <c r="V628" i="10"/>
  <c r="U628" i="10"/>
  <c r="T628" i="10"/>
  <c r="Q628" i="10"/>
  <c r="R628" i="10" s="1"/>
  <c r="AC628" i="10" s="1"/>
  <c r="L628" i="10"/>
  <c r="X627" i="10"/>
  <c r="W627" i="10"/>
  <c r="V627" i="10"/>
  <c r="U627" i="10"/>
  <c r="T627" i="10"/>
  <c r="Q627" i="10"/>
  <c r="L627" i="10"/>
  <c r="AF626" i="10"/>
  <c r="X626" i="10"/>
  <c r="W626" i="10"/>
  <c r="V626" i="10"/>
  <c r="U626" i="10"/>
  <c r="T626" i="10"/>
  <c r="Q626" i="10"/>
  <c r="R626" i="10" s="1"/>
  <c r="L626" i="10"/>
  <c r="X625" i="10"/>
  <c r="W625" i="10"/>
  <c r="V625" i="10"/>
  <c r="U625" i="10"/>
  <c r="T625" i="10"/>
  <c r="R625" i="10"/>
  <c r="Q625" i="10"/>
  <c r="L625" i="10"/>
  <c r="AD624" i="10"/>
  <c r="X624" i="10"/>
  <c r="W624" i="10"/>
  <c r="AC624" i="10" s="1"/>
  <c r="V624" i="10"/>
  <c r="U624" i="10"/>
  <c r="Z624" i="10" s="1"/>
  <c r="T624" i="10"/>
  <c r="Q624" i="10"/>
  <c r="R624" i="10" s="1"/>
  <c r="L624" i="10"/>
  <c r="AD623" i="10"/>
  <c r="X623" i="10"/>
  <c r="W623" i="10"/>
  <c r="V623" i="10"/>
  <c r="AC623" i="10" s="1"/>
  <c r="U623" i="10"/>
  <c r="T623" i="10"/>
  <c r="Q623" i="10"/>
  <c r="R623" i="10" s="1"/>
  <c r="L623" i="10"/>
  <c r="AD622" i="10"/>
  <c r="X622" i="10"/>
  <c r="W622" i="10"/>
  <c r="AF622" i="10" s="1"/>
  <c r="V622" i="10"/>
  <c r="U622" i="10"/>
  <c r="T622" i="10"/>
  <c r="Q622" i="10"/>
  <c r="R622" i="10" s="1"/>
  <c r="AC622" i="10" s="1"/>
  <c r="L622" i="10"/>
  <c r="X621" i="10"/>
  <c r="W621" i="10"/>
  <c r="V621" i="10"/>
  <c r="U621" i="10"/>
  <c r="T621" i="10"/>
  <c r="Q621" i="10"/>
  <c r="R621" i="10" s="1"/>
  <c r="L621" i="10"/>
  <c r="Z620" i="10"/>
  <c r="X620" i="10"/>
  <c r="W620" i="10"/>
  <c r="AF620" i="10" s="1"/>
  <c r="V620" i="10"/>
  <c r="AD620" i="10" s="1"/>
  <c r="U620" i="10"/>
  <c r="T620" i="10"/>
  <c r="Q620" i="10"/>
  <c r="R620" i="10" s="1"/>
  <c r="L620" i="10"/>
  <c r="AF619" i="10"/>
  <c r="AD619" i="10"/>
  <c r="X619" i="10"/>
  <c r="W619" i="10"/>
  <c r="AC619" i="10" s="1"/>
  <c r="V619" i="10"/>
  <c r="U619" i="10"/>
  <c r="T619" i="10"/>
  <c r="R619" i="10"/>
  <c r="Q619" i="10"/>
  <c r="L619" i="10"/>
  <c r="X618" i="10"/>
  <c r="W618" i="10"/>
  <c r="V618" i="10"/>
  <c r="U618" i="10"/>
  <c r="T618" i="10"/>
  <c r="R618" i="10"/>
  <c r="Q618" i="10"/>
  <c r="L618" i="10"/>
  <c r="X617" i="10"/>
  <c r="W617" i="10"/>
  <c r="V617" i="10"/>
  <c r="U617" i="10"/>
  <c r="Z617" i="10" s="1"/>
  <c r="T617" i="10"/>
  <c r="Q617" i="10"/>
  <c r="L617" i="10"/>
  <c r="Z616" i="10"/>
  <c r="AE616" i="10"/>
  <c r="X616" i="10"/>
  <c r="W616" i="10"/>
  <c r="V616" i="10"/>
  <c r="U616" i="10"/>
  <c r="T616" i="10"/>
  <c r="Q616" i="10"/>
  <c r="R616" i="10" s="1"/>
  <c r="L616" i="10"/>
  <c r="X615" i="10"/>
  <c r="W615" i="10"/>
  <c r="V615" i="10"/>
  <c r="U615" i="10"/>
  <c r="T615" i="10"/>
  <c r="Q615" i="10"/>
  <c r="R615" i="10" s="1"/>
  <c r="L615" i="10"/>
  <c r="X614" i="10"/>
  <c r="W614" i="10"/>
  <c r="V614" i="10"/>
  <c r="U614" i="10"/>
  <c r="T614" i="10"/>
  <c r="Q614" i="10"/>
  <c r="R614" i="10" s="1"/>
  <c r="L614" i="10"/>
  <c r="X613" i="10"/>
  <c r="W613" i="10"/>
  <c r="V613" i="10"/>
  <c r="U613" i="10"/>
  <c r="T613" i="10"/>
  <c r="R613" i="10"/>
  <c r="Q613" i="10"/>
  <c r="L613" i="10"/>
  <c r="X612" i="10"/>
  <c r="W612" i="10"/>
  <c r="V612" i="10"/>
  <c r="AC612" i="10" s="1"/>
  <c r="U612" i="10"/>
  <c r="T612" i="10"/>
  <c r="R612" i="10"/>
  <c r="Q612" i="10"/>
  <c r="L612" i="10"/>
  <c r="AF611" i="10"/>
  <c r="Z611" i="10"/>
  <c r="X611" i="10"/>
  <c r="W611" i="10"/>
  <c r="V611" i="10"/>
  <c r="AC611" i="10" s="1"/>
  <c r="U611" i="10"/>
  <c r="T611" i="10"/>
  <c r="Q611" i="10"/>
  <c r="R611" i="10" s="1"/>
  <c r="L611" i="10"/>
  <c r="Z610" i="10"/>
  <c r="X610" i="10"/>
  <c r="W610" i="10"/>
  <c r="AF610" i="10" s="1"/>
  <c r="V610" i="10"/>
  <c r="U610" i="10"/>
  <c r="T610" i="10"/>
  <c r="Q610" i="10"/>
  <c r="R610" i="10" s="1"/>
  <c r="L610" i="10"/>
  <c r="Z609" i="10"/>
  <c r="X609" i="10"/>
  <c r="W609" i="10"/>
  <c r="V609" i="10"/>
  <c r="AF609" i="10" s="1"/>
  <c r="U609" i="10"/>
  <c r="T609" i="10"/>
  <c r="Q609" i="10"/>
  <c r="R609" i="10" s="1"/>
  <c r="L609" i="10"/>
  <c r="X608" i="10"/>
  <c r="W608" i="10"/>
  <c r="V608" i="10"/>
  <c r="AC608" i="10" s="1"/>
  <c r="U608" i="10"/>
  <c r="Z608" i="10" s="1"/>
  <c r="T608" i="10"/>
  <c r="Q608" i="10"/>
  <c r="R608" i="10" s="1"/>
  <c r="L608" i="10"/>
  <c r="X607" i="10"/>
  <c r="W607" i="10"/>
  <c r="AF607" i="10" s="1"/>
  <c r="V607" i="10"/>
  <c r="U607" i="10"/>
  <c r="T607" i="10"/>
  <c r="Q607" i="10"/>
  <c r="R607" i="10" s="1"/>
  <c r="AD607" i="10" s="1"/>
  <c r="L607" i="10"/>
  <c r="Z606" i="10"/>
  <c r="X606" i="10"/>
  <c r="W606" i="10"/>
  <c r="V606" i="10"/>
  <c r="AF606" i="10" s="1"/>
  <c r="U606" i="10"/>
  <c r="T606" i="10"/>
  <c r="Q606" i="10"/>
  <c r="R606" i="10" s="1"/>
  <c r="L606" i="10"/>
  <c r="Z605" i="10"/>
  <c r="X605" i="10"/>
  <c r="W605" i="10"/>
  <c r="V605" i="10"/>
  <c r="AF605" i="10" s="1"/>
  <c r="U605" i="10"/>
  <c r="T605" i="10"/>
  <c r="Q605" i="10"/>
  <c r="R605" i="10" s="1"/>
  <c r="AD605" i="10" s="1"/>
  <c r="L605" i="10"/>
  <c r="AE604" i="10"/>
  <c r="X604" i="10"/>
  <c r="W604" i="10"/>
  <c r="V604" i="10"/>
  <c r="U604" i="10"/>
  <c r="T604" i="10"/>
  <c r="Q604" i="10"/>
  <c r="R604" i="10" s="1"/>
  <c r="AC604" i="10" s="1"/>
  <c r="L604" i="10"/>
  <c r="AC603" i="10"/>
  <c r="X603" i="10"/>
  <c r="W603" i="10"/>
  <c r="AF603" i="10" s="1"/>
  <c r="V603" i="10"/>
  <c r="U603" i="10"/>
  <c r="T603" i="10"/>
  <c r="R603" i="10"/>
  <c r="Q603" i="10"/>
  <c r="Z603" i="10" s="1"/>
  <c r="L603" i="10"/>
  <c r="AF602" i="10"/>
  <c r="AD602" i="10"/>
  <c r="X602" i="10"/>
  <c r="W602" i="10"/>
  <c r="Z602" i="10" s="1"/>
  <c r="V602" i="10"/>
  <c r="U602" i="10"/>
  <c r="T602" i="10"/>
  <c r="Q602" i="10"/>
  <c r="R602" i="10" s="1"/>
  <c r="L602" i="10"/>
  <c r="X601" i="10"/>
  <c r="W601" i="10"/>
  <c r="V601" i="10"/>
  <c r="U601" i="10"/>
  <c r="T601" i="10"/>
  <c r="Q601" i="10"/>
  <c r="L601" i="10"/>
  <c r="X600" i="10"/>
  <c r="W600" i="10"/>
  <c r="V600" i="10"/>
  <c r="U600" i="10"/>
  <c r="T600" i="10"/>
  <c r="Q600" i="10"/>
  <c r="L600" i="10"/>
  <c r="X599" i="10"/>
  <c r="W599" i="10"/>
  <c r="V599" i="10"/>
  <c r="U599" i="10"/>
  <c r="T599" i="10"/>
  <c r="Q599" i="10"/>
  <c r="L599" i="10"/>
  <c r="Z598" i="10"/>
  <c r="X598" i="10"/>
  <c r="W598" i="10"/>
  <c r="AD598" i="10" s="1"/>
  <c r="V598" i="10"/>
  <c r="U598" i="10"/>
  <c r="T598" i="10"/>
  <c r="Q598" i="10"/>
  <c r="R598" i="10" s="1"/>
  <c r="AC598" i="10" s="1"/>
  <c r="L598" i="10"/>
  <c r="X597" i="10"/>
  <c r="W597" i="10"/>
  <c r="V597" i="10"/>
  <c r="AF597" i="10" s="1"/>
  <c r="U597" i="10"/>
  <c r="T597" i="10"/>
  <c r="R597" i="10"/>
  <c r="Q597" i="10"/>
  <c r="L597" i="10"/>
  <c r="AF596" i="10"/>
  <c r="Z596" i="10"/>
  <c r="AA596" i="10" s="1"/>
  <c r="X596" i="10"/>
  <c r="W596" i="10"/>
  <c r="V596" i="10"/>
  <c r="AC596" i="10" s="1"/>
  <c r="U596" i="10"/>
  <c r="T596" i="10"/>
  <c r="Q596" i="10"/>
  <c r="R596" i="10" s="1"/>
  <c r="L596" i="10"/>
  <c r="AE595" i="10"/>
  <c r="X595" i="10"/>
  <c r="W595" i="10"/>
  <c r="AF595" i="10" s="1"/>
  <c r="V595" i="10"/>
  <c r="U595" i="10"/>
  <c r="T595" i="10"/>
  <c r="Q595" i="10"/>
  <c r="R595" i="10" s="1"/>
  <c r="L595" i="10"/>
  <c r="X594" i="10"/>
  <c r="W594" i="10"/>
  <c r="V594" i="10"/>
  <c r="AD594" i="10" s="1"/>
  <c r="U594" i="10"/>
  <c r="AF594" i="10" s="1"/>
  <c r="T594" i="10"/>
  <c r="Q594" i="10"/>
  <c r="R594" i="10" s="1"/>
  <c r="L594" i="10"/>
  <c r="AC593" i="10"/>
  <c r="X593" i="10"/>
  <c r="W593" i="10"/>
  <c r="V593" i="10"/>
  <c r="U593" i="10"/>
  <c r="Z593" i="10" s="1"/>
  <c r="T593" i="10"/>
  <c r="R593" i="10"/>
  <c r="AD593" i="10" s="1"/>
  <c r="Q593" i="10"/>
  <c r="AF593" i="10" s="1"/>
  <c r="L593" i="10"/>
  <c r="X592" i="10"/>
  <c r="W592" i="10"/>
  <c r="Z592" i="10" s="1"/>
  <c r="V592" i="10"/>
  <c r="U592" i="10"/>
  <c r="T592" i="10"/>
  <c r="R592" i="10"/>
  <c r="AC592" i="10" s="1"/>
  <c r="Q592" i="10"/>
  <c r="L592" i="10"/>
  <c r="X591" i="10"/>
  <c r="W591" i="10"/>
  <c r="V591" i="10"/>
  <c r="U591" i="10"/>
  <c r="T591" i="10"/>
  <c r="Q591" i="10"/>
  <c r="R591" i="10" s="1"/>
  <c r="L591" i="10"/>
  <c r="AD590" i="10"/>
  <c r="X590" i="10"/>
  <c r="W590" i="10"/>
  <c r="V590" i="10"/>
  <c r="U590" i="10"/>
  <c r="T590" i="10"/>
  <c r="R590" i="10"/>
  <c r="Q590" i="10"/>
  <c r="L590" i="10"/>
  <c r="X589" i="10"/>
  <c r="W589" i="10"/>
  <c r="V589" i="10"/>
  <c r="U589" i="10"/>
  <c r="Z589" i="10" s="1"/>
  <c r="T589" i="10"/>
  <c r="R589" i="10"/>
  <c r="AC589" i="10" s="1"/>
  <c r="Q589" i="10"/>
  <c r="L589" i="10"/>
  <c r="AD588" i="10"/>
  <c r="Z588" i="10"/>
  <c r="X588" i="10"/>
  <c r="W588" i="10"/>
  <c r="V588" i="10"/>
  <c r="U588" i="10"/>
  <c r="T588" i="10"/>
  <c r="Q588" i="10"/>
  <c r="R588" i="10" s="1"/>
  <c r="L588" i="10"/>
  <c r="X587" i="10"/>
  <c r="W587" i="10"/>
  <c r="V587" i="10"/>
  <c r="U587" i="10"/>
  <c r="T587" i="10"/>
  <c r="Q587" i="10"/>
  <c r="AF587" i="10" s="1"/>
  <c r="L587" i="10"/>
  <c r="X586" i="10"/>
  <c r="W586" i="10"/>
  <c r="V586" i="10"/>
  <c r="U586" i="10"/>
  <c r="T586" i="10"/>
  <c r="R586" i="10"/>
  <c r="Q586" i="10"/>
  <c r="L586" i="10"/>
  <c r="X585" i="10"/>
  <c r="W585" i="10"/>
  <c r="V585" i="10"/>
  <c r="AF585" i="10" s="1"/>
  <c r="U585" i="10"/>
  <c r="T585" i="10"/>
  <c r="Q585" i="10"/>
  <c r="R585" i="10" s="1"/>
  <c r="L585" i="10"/>
  <c r="AD584" i="10"/>
  <c r="X584" i="10"/>
  <c r="W584" i="10"/>
  <c r="AF584" i="10" s="1"/>
  <c r="V584" i="10"/>
  <c r="U584" i="10"/>
  <c r="T584" i="10"/>
  <c r="R584" i="10"/>
  <c r="Q584" i="10"/>
  <c r="L584" i="10"/>
  <c r="X583" i="10"/>
  <c r="W583" i="10"/>
  <c r="V583" i="10"/>
  <c r="U583" i="10"/>
  <c r="T583" i="10"/>
  <c r="Q583" i="10"/>
  <c r="R583" i="10" s="1"/>
  <c r="L583" i="10"/>
  <c r="AE582" i="10"/>
  <c r="X582" i="10"/>
  <c r="W582" i="10"/>
  <c r="V582" i="10"/>
  <c r="AC582" i="10" s="1"/>
  <c r="U582" i="10"/>
  <c r="T582" i="10"/>
  <c r="Q582" i="10"/>
  <c r="R582" i="10" s="1"/>
  <c r="L582" i="10"/>
  <c r="X581" i="10"/>
  <c r="W581" i="10"/>
  <c r="V581" i="10"/>
  <c r="U581" i="10"/>
  <c r="Z581" i="10" s="1"/>
  <c r="T581" i="10"/>
  <c r="R581" i="10"/>
  <c r="AD581" i="10" s="1"/>
  <c r="Q581" i="10"/>
  <c r="AF581" i="10" s="1"/>
  <c r="L581" i="10"/>
  <c r="AC580" i="10"/>
  <c r="X580" i="10"/>
  <c r="W580" i="10"/>
  <c r="V580" i="10"/>
  <c r="U580" i="10"/>
  <c r="T580" i="10"/>
  <c r="R580" i="10"/>
  <c r="Q580" i="10"/>
  <c r="Z580" i="10" s="1"/>
  <c r="AA580" i="10" s="1"/>
  <c r="AB580" i="10" s="1"/>
  <c r="L580" i="10"/>
  <c r="X579" i="10"/>
  <c r="W579" i="10"/>
  <c r="V579" i="10"/>
  <c r="U579" i="10"/>
  <c r="T579" i="10"/>
  <c r="Q579" i="10"/>
  <c r="R579" i="10" s="1"/>
  <c r="L579" i="10"/>
  <c r="AC578" i="10"/>
  <c r="X578" i="10"/>
  <c r="W578" i="10"/>
  <c r="AF578" i="10" s="1"/>
  <c r="V578" i="10"/>
  <c r="U578" i="10"/>
  <c r="T578" i="10"/>
  <c r="R578" i="10"/>
  <c r="Q578" i="10"/>
  <c r="L578" i="10"/>
  <c r="X577" i="10"/>
  <c r="W577" i="10"/>
  <c r="AF577" i="10" s="1"/>
  <c r="V577" i="10"/>
  <c r="U577" i="10"/>
  <c r="T577" i="10"/>
  <c r="Q577" i="10"/>
  <c r="R577" i="10" s="1"/>
  <c r="L577" i="10"/>
  <c r="AF576" i="10"/>
  <c r="AD576" i="10"/>
  <c r="Z576" i="10"/>
  <c r="X576" i="10"/>
  <c r="W576" i="10"/>
  <c r="V576" i="10"/>
  <c r="U576" i="10"/>
  <c r="T576" i="10"/>
  <c r="Q576" i="10"/>
  <c r="R576" i="10" s="1"/>
  <c r="L576" i="10"/>
  <c r="X575" i="10"/>
  <c r="W575" i="10"/>
  <c r="V575" i="10"/>
  <c r="U575" i="10"/>
  <c r="Z575" i="10" s="1"/>
  <c r="T575" i="10"/>
  <c r="R575" i="10"/>
  <c r="AD575" i="10" s="1"/>
  <c r="Q575" i="10"/>
  <c r="AF575" i="10" s="1"/>
  <c r="L575" i="10"/>
  <c r="X574" i="10"/>
  <c r="W574" i="10"/>
  <c r="V574" i="10"/>
  <c r="U574" i="10"/>
  <c r="T574" i="10"/>
  <c r="Q574" i="10"/>
  <c r="Z574" i="10" s="1"/>
  <c r="L574" i="10"/>
  <c r="X573" i="10"/>
  <c r="W573" i="10"/>
  <c r="V573" i="10"/>
  <c r="U573" i="10"/>
  <c r="T573" i="10"/>
  <c r="Q573" i="10"/>
  <c r="R573" i="10" s="1"/>
  <c r="L573" i="10"/>
  <c r="AD572" i="10"/>
  <c r="X572" i="10"/>
  <c r="W572" i="10"/>
  <c r="AF572" i="10" s="1"/>
  <c r="V572" i="10"/>
  <c r="U572" i="10"/>
  <c r="T572" i="10"/>
  <c r="R572" i="10"/>
  <c r="AC572" i="10" s="1"/>
  <c r="Q572" i="10"/>
  <c r="L572" i="10"/>
  <c r="X571" i="10"/>
  <c r="W571" i="10"/>
  <c r="V571" i="10"/>
  <c r="U571" i="10"/>
  <c r="T571" i="10"/>
  <c r="R571" i="10"/>
  <c r="Q571" i="10"/>
  <c r="L571" i="10"/>
  <c r="AF570" i="10"/>
  <c r="AD570" i="10"/>
  <c r="X570" i="10"/>
  <c r="W570" i="10"/>
  <c r="V570" i="10"/>
  <c r="U570" i="10"/>
  <c r="T570" i="10"/>
  <c r="Q570" i="10"/>
  <c r="R570" i="10" s="1"/>
  <c r="L570" i="10"/>
  <c r="AF569" i="10"/>
  <c r="AD569" i="10"/>
  <c r="Z569" i="10"/>
  <c r="X569" i="10"/>
  <c r="W569" i="10"/>
  <c r="V569" i="10"/>
  <c r="U569" i="10"/>
  <c r="T569" i="10"/>
  <c r="R569" i="10"/>
  <c r="AC569" i="10" s="1"/>
  <c r="Q569" i="10"/>
  <c r="L569" i="10"/>
  <c r="X568" i="10"/>
  <c r="W568" i="10"/>
  <c r="V568" i="10"/>
  <c r="AF568" i="10" s="1"/>
  <c r="U568" i="10"/>
  <c r="T568" i="10"/>
  <c r="R568" i="10"/>
  <c r="AD568" i="10" s="1"/>
  <c r="Q568" i="10"/>
  <c r="L568" i="10"/>
  <c r="AF567" i="10"/>
  <c r="X567" i="10"/>
  <c r="W567" i="10"/>
  <c r="V567" i="10"/>
  <c r="U567" i="10"/>
  <c r="T567" i="10"/>
  <c r="Q567" i="10"/>
  <c r="R567" i="10" s="1"/>
  <c r="L567" i="10"/>
  <c r="AF566" i="10"/>
  <c r="AC566" i="10"/>
  <c r="X566" i="10"/>
  <c r="W566" i="10"/>
  <c r="AD566" i="10" s="1"/>
  <c r="V566" i="10"/>
  <c r="U566" i="10"/>
  <c r="T566" i="10"/>
  <c r="R566" i="10"/>
  <c r="Q566" i="10"/>
  <c r="L566" i="10"/>
  <c r="AE565" i="10"/>
  <c r="X565" i="10"/>
  <c r="W565" i="10"/>
  <c r="V565" i="10"/>
  <c r="AF565" i="10" s="1"/>
  <c r="U565" i="10"/>
  <c r="Z565" i="10" s="1"/>
  <c r="AA565" i="10" s="1"/>
  <c r="T565" i="10"/>
  <c r="Q565" i="10"/>
  <c r="R565" i="10" s="1"/>
  <c r="AC565" i="10" s="1"/>
  <c r="L565" i="10"/>
  <c r="AF564" i="10"/>
  <c r="X564" i="10"/>
  <c r="W564" i="10"/>
  <c r="V564" i="10"/>
  <c r="AC564" i="10" s="1"/>
  <c r="U564" i="10"/>
  <c r="T564" i="10"/>
  <c r="Q564" i="10"/>
  <c r="R564" i="10" s="1"/>
  <c r="L564" i="10"/>
  <c r="X563" i="10"/>
  <c r="W563" i="10"/>
  <c r="V563" i="10"/>
  <c r="U563" i="10"/>
  <c r="T563" i="10"/>
  <c r="R563" i="10"/>
  <c r="AD563" i="10" s="1"/>
  <c r="Q563" i="10"/>
  <c r="L563" i="10"/>
  <c r="X562" i="10"/>
  <c r="W562" i="10"/>
  <c r="AD562" i="10" s="1"/>
  <c r="V562" i="10"/>
  <c r="U562" i="10"/>
  <c r="T562" i="10"/>
  <c r="R562" i="10"/>
  <c r="Q562" i="10"/>
  <c r="Z562" i="10" s="1"/>
  <c r="AA562" i="10" s="1"/>
  <c r="AB562" i="10" s="1"/>
  <c r="L562" i="10"/>
  <c r="X561" i="10"/>
  <c r="W561" i="10"/>
  <c r="V561" i="10"/>
  <c r="AC561" i="10" s="1"/>
  <c r="U561" i="10"/>
  <c r="Z561" i="10" s="1"/>
  <c r="T561" i="10"/>
  <c r="Q561" i="10"/>
  <c r="R561" i="10" s="1"/>
  <c r="L561" i="10"/>
  <c r="AF560" i="10"/>
  <c r="Z560" i="10"/>
  <c r="X560" i="10"/>
  <c r="W560" i="10"/>
  <c r="AC560" i="10" s="1"/>
  <c r="V560" i="10"/>
  <c r="U560" i="10"/>
  <c r="T560" i="10"/>
  <c r="Q560" i="10"/>
  <c r="R560" i="10" s="1"/>
  <c r="AD560" i="10" s="1"/>
  <c r="L560" i="10"/>
  <c r="AD559" i="10"/>
  <c r="Z559" i="10"/>
  <c r="X559" i="10"/>
  <c r="W559" i="10"/>
  <c r="V559" i="10"/>
  <c r="AF559" i="10" s="1"/>
  <c r="U559" i="10"/>
  <c r="T559" i="10"/>
  <c r="Q559" i="10"/>
  <c r="R559" i="10" s="1"/>
  <c r="L559" i="10"/>
  <c r="X558" i="10"/>
  <c r="W558" i="10"/>
  <c r="V558" i="10"/>
  <c r="U558" i="10"/>
  <c r="T558" i="10"/>
  <c r="Q558" i="10"/>
  <c r="L558" i="10"/>
  <c r="X557" i="10"/>
  <c r="W557" i="10"/>
  <c r="AD557" i="10" s="1"/>
  <c r="V557" i="10"/>
  <c r="U557" i="10"/>
  <c r="AF557" i="10" s="1"/>
  <c r="T557" i="10"/>
  <c r="R557" i="10"/>
  <c r="Q557" i="10"/>
  <c r="L557" i="10"/>
  <c r="AE556" i="10"/>
  <c r="X556" i="10"/>
  <c r="W556" i="10"/>
  <c r="V556" i="10"/>
  <c r="AC556" i="10" s="1"/>
  <c r="U556" i="10"/>
  <c r="T556" i="10"/>
  <c r="Q556" i="10"/>
  <c r="R556" i="10" s="1"/>
  <c r="AD556" i="10" s="1"/>
  <c r="L556" i="10"/>
  <c r="X555" i="10"/>
  <c r="W555" i="10"/>
  <c r="V555" i="10"/>
  <c r="AC555" i="10" s="1"/>
  <c r="U555" i="10"/>
  <c r="T555" i="10"/>
  <c r="Q555" i="10"/>
  <c r="R555" i="10" s="1"/>
  <c r="L555" i="10"/>
  <c r="AF554" i="10"/>
  <c r="X554" i="10"/>
  <c r="W554" i="10"/>
  <c r="V554" i="10"/>
  <c r="U554" i="10"/>
  <c r="T554" i="10"/>
  <c r="Q554" i="10"/>
  <c r="R554" i="10" s="1"/>
  <c r="AD554" i="10" s="1"/>
  <c r="L554" i="10"/>
  <c r="AD553" i="10"/>
  <c r="Z553" i="10"/>
  <c r="X553" i="10"/>
  <c r="W553" i="10"/>
  <c r="V553" i="10"/>
  <c r="AF553" i="10" s="1"/>
  <c r="U553" i="10"/>
  <c r="T553" i="10"/>
  <c r="Q553" i="10"/>
  <c r="R553" i="10" s="1"/>
  <c r="L553" i="10"/>
  <c r="X552" i="10"/>
  <c r="W552" i="10"/>
  <c r="V552" i="10"/>
  <c r="U552" i="10"/>
  <c r="T552" i="10"/>
  <c r="Q552" i="10"/>
  <c r="L552" i="10"/>
  <c r="AF551" i="10"/>
  <c r="Z551" i="10"/>
  <c r="X551" i="10"/>
  <c r="W551" i="10"/>
  <c r="AD551" i="10" s="1"/>
  <c r="V551" i="10"/>
  <c r="U551" i="10"/>
  <c r="T551" i="10"/>
  <c r="R551" i="10"/>
  <c r="Q551" i="10"/>
  <c r="L551" i="10"/>
  <c r="X550" i="10"/>
  <c r="W550" i="10"/>
  <c r="V550" i="10"/>
  <c r="U550" i="10"/>
  <c r="T550" i="10"/>
  <c r="Q550" i="10"/>
  <c r="R550" i="10" s="1"/>
  <c r="AD550" i="10" s="1"/>
  <c r="L550" i="10"/>
  <c r="X549" i="10"/>
  <c r="W549" i="10"/>
  <c r="V549" i="10"/>
  <c r="U549" i="10"/>
  <c r="T549" i="10"/>
  <c r="Q549" i="10"/>
  <c r="R549" i="10" s="1"/>
  <c r="L549" i="10"/>
  <c r="AF548" i="10"/>
  <c r="X548" i="10"/>
  <c r="W548" i="10"/>
  <c r="AC548" i="10" s="1"/>
  <c r="V548" i="10"/>
  <c r="U548" i="10"/>
  <c r="Z548" i="10" s="1"/>
  <c r="T548" i="10"/>
  <c r="Q548" i="10"/>
  <c r="R548" i="10" s="1"/>
  <c r="AD548" i="10" s="1"/>
  <c r="L548" i="10"/>
  <c r="Z547" i="10"/>
  <c r="X547" i="10"/>
  <c r="W547" i="10"/>
  <c r="V547" i="10"/>
  <c r="AF547" i="10" s="1"/>
  <c r="U547" i="10"/>
  <c r="T547" i="10"/>
  <c r="Q547" i="10"/>
  <c r="R547" i="10" s="1"/>
  <c r="AD547" i="10" s="1"/>
  <c r="L547" i="10"/>
  <c r="X546" i="10"/>
  <c r="W546" i="10"/>
  <c r="V546" i="10"/>
  <c r="U546" i="10"/>
  <c r="T546" i="10"/>
  <c r="Q546" i="10"/>
  <c r="L546" i="10"/>
  <c r="Z545" i="10"/>
  <c r="X545" i="10"/>
  <c r="W545" i="10"/>
  <c r="AD545" i="10" s="1"/>
  <c r="V545" i="10"/>
  <c r="U545" i="10"/>
  <c r="AF545" i="10" s="1"/>
  <c r="T545" i="10"/>
  <c r="R545" i="10"/>
  <c r="Q545" i="10"/>
  <c r="L545" i="10"/>
  <c r="AE544" i="10"/>
  <c r="X544" i="10"/>
  <c r="W544" i="10"/>
  <c r="V544" i="10"/>
  <c r="AC544" i="10" s="1"/>
  <c r="U544" i="10"/>
  <c r="AF544" i="10" s="1"/>
  <c r="T544" i="10"/>
  <c r="Q544" i="10"/>
  <c r="R544" i="10" s="1"/>
  <c r="AD544" i="10" s="1"/>
  <c r="L544" i="10"/>
  <c r="X543" i="10"/>
  <c r="W543" i="10"/>
  <c r="V543" i="10"/>
  <c r="U543" i="10"/>
  <c r="T543" i="10"/>
  <c r="Q543" i="10"/>
  <c r="R543" i="10" s="1"/>
  <c r="L543" i="10"/>
  <c r="Z542" i="10"/>
  <c r="X542" i="10"/>
  <c r="W542" i="10"/>
  <c r="AC542" i="10" s="1"/>
  <c r="V542" i="10"/>
  <c r="U542" i="10"/>
  <c r="T542" i="10"/>
  <c r="Q542" i="10"/>
  <c r="R542" i="10" s="1"/>
  <c r="AD542" i="10" s="1"/>
  <c r="L542" i="10"/>
  <c r="Z541" i="10"/>
  <c r="X541" i="10"/>
  <c r="W541" i="10"/>
  <c r="V541" i="10"/>
  <c r="U541" i="10"/>
  <c r="T541" i="10"/>
  <c r="Q541" i="10"/>
  <c r="R541" i="10" s="1"/>
  <c r="AD541" i="10" s="1"/>
  <c r="L541" i="10"/>
  <c r="X540" i="10"/>
  <c r="W540" i="10"/>
  <c r="V540" i="10"/>
  <c r="U540" i="10"/>
  <c r="T540" i="10"/>
  <c r="Q540" i="10"/>
  <c r="R540" i="10" s="1"/>
  <c r="L540" i="10"/>
  <c r="X539" i="10"/>
  <c r="W539" i="10"/>
  <c r="V539" i="10"/>
  <c r="U539" i="10"/>
  <c r="T539" i="10"/>
  <c r="R539" i="10"/>
  <c r="Q539" i="10"/>
  <c r="L539" i="10"/>
  <c r="X538" i="10"/>
  <c r="W538" i="10"/>
  <c r="V538" i="10"/>
  <c r="U538" i="10"/>
  <c r="T538" i="10"/>
  <c r="Q538" i="10"/>
  <c r="R538" i="10" s="1"/>
  <c r="L538" i="10"/>
  <c r="X537" i="10"/>
  <c r="W537" i="10"/>
  <c r="V537" i="10"/>
  <c r="U537" i="10"/>
  <c r="T537" i="10"/>
  <c r="Q537" i="10"/>
  <c r="R537" i="10" s="1"/>
  <c r="AD537" i="10" s="1"/>
  <c r="L537" i="10"/>
  <c r="Z536" i="10"/>
  <c r="X536" i="10"/>
  <c r="W536" i="10"/>
  <c r="V536" i="10"/>
  <c r="U536" i="10"/>
  <c r="T536" i="10"/>
  <c r="Q536" i="10"/>
  <c r="AF536" i="10" s="1"/>
  <c r="L536" i="10"/>
  <c r="X535" i="10"/>
  <c r="W535" i="10"/>
  <c r="V535" i="10"/>
  <c r="U535" i="10"/>
  <c r="T535" i="10"/>
  <c r="Q535" i="10"/>
  <c r="R535" i="10" s="1"/>
  <c r="L535" i="10"/>
  <c r="X534" i="10"/>
  <c r="W534" i="10"/>
  <c r="AF534" i="10" s="1"/>
  <c r="V534" i="10"/>
  <c r="U534" i="10"/>
  <c r="T534" i="10"/>
  <c r="Q534" i="10"/>
  <c r="R534" i="10" s="1"/>
  <c r="L534" i="10"/>
  <c r="AF533" i="10"/>
  <c r="Z533" i="10"/>
  <c r="X533" i="10"/>
  <c r="W533" i="10"/>
  <c r="V533" i="10"/>
  <c r="U533" i="10"/>
  <c r="T533" i="10"/>
  <c r="R533" i="10"/>
  <c r="AC533" i="10" s="1"/>
  <c r="Q533" i="10"/>
  <c r="L533" i="10"/>
  <c r="AD532" i="10"/>
  <c r="X532" i="10"/>
  <c r="W532" i="10"/>
  <c r="V532" i="10"/>
  <c r="AF532" i="10" s="1"/>
  <c r="U532" i="10"/>
  <c r="T532" i="10"/>
  <c r="Q532" i="10"/>
  <c r="R532" i="10" s="1"/>
  <c r="L532" i="10"/>
  <c r="X531" i="10"/>
  <c r="W531" i="10"/>
  <c r="V531" i="10"/>
  <c r="AF531" i="10" s="1"/>
  <c r="U531" i="10"/>
  <c r="Z531" i="10" s="1"/>
  <c r="T531" i="10"/>
  <c r="Q531" i="10"/>
  <c r="R531" i="10" s="1"/>
  <c r="AD531" i="10" s="1"/>
  <c r="L531" i="10"/>
  <c r="AF530" i="10"/>
  <c r="Z530" i="10"/>
  <c r="X530" i="10"/>
  <c r="W530" i="10"/>
  <c r="V530" i="10"/>
  <c r="U530" i="10"/>
  <c r="T530" i="10"/>
  <c r="Q530" i="10"/>
  <c r="R530" i="10" s="1"/>
  <c r="AC530" i="10" s="1"/>
  <c r="L530" i="10"/>
  <c r="X529" i="10"/>
  <c r="W529" i="10"/>
  <c r="V529" i="10"/>
  <c r="U529" i="10"/>
  <c r="T529" i="10"/>
  <c r="R529" i="10"/>
  <c r="Q529" i="10"/>
  <c r="L529" i="10"/>
  <c r="Z528" i="10"/>
  <c r="X528" i="10"/>
  <c r="W528" i="10"/>
  <c r="V528" i="10"/>
  <c r="AF528" i="10" s="1"/>
  <c r="U528" i="10"/>
  <c r="T528" i="10"/>
  <c r="Q528" i="10"/>
  <c r="R528" i="10" s="1"/>
  <c r="L528" i="10"/>
  <c r="X527" i="10"/>
  <c r="W527" i="10"/>
  <c r="V527" i="10"/>
  <c r="U527" i="10"/>
  <c r="T527" i="10"/>
  <c r="Q527" i="10"/>
  <c r="AF527" i="10" s="1"/>
  <c r="L527" i="10"/>
  <c r="X526" i="10"/>
  <c r="W526" i="10"/>
  <c r="V526" i="10"/>
  <c r="U526" i="10"/>
  <c r="T526" i="10"/>
  <c r="Q526" i="10"/>
  <c r="R526" i="10" s="1"/>
  <c r="L526" i="10"/>
  <c r="AF525" i="10"/>
  <c r="X525" i="10"/>
  <c r="W525" i="10"/>
  <c r="V525" i="10"/>
  <c r="AC525" i="10" s="1"/>
  <c r="U525" i="10"/>
  <c r="T525" i="10"/>
  <c r="Q525" i="10"/>
  <c r="R525" i="10" s="1"/>
  <c r="L525" i="10"/>
  <c r="AF524" i="10"/>
  <c r="X524" i="10"/>
  <c r="W524" i="10"/>
  <c r="AC524" i="10" s="1"/>
  <c r="V524" i="10"/>
  <c r="U524" i="10"/>
  <c r="T524" i="10"/>
  <c r="R524" i="10"/>
  <c r="AD524" i="10" s="1"/>
  <c r="Q524" i="10"/>
  <c r="L524" i="10"/>
  <c r="X523" i="10"/>
  <c r="W523" i="10"/>
  <c r="AF523" i="10" s="1"/>
  <c r="V523" i="10"/>
  <c r="U523" i="10"/>
  <c r="T523" i="10"/>
  <c r="Q523" i="10"/>
  <c r="R523" i="10" s="1"/>
  <c r="L523" i="10"/>
  <c r="AF522" i="10"/>
  <c r="Z522" i="10"/>
  <c r="X522" i="10"/>
  <c r="W522" i="10"/>
  <c r="V522" i="10"/>
  <c r="AC522" i="10" s="1"/>
  <c r="U522" i="10"/>
  <c r="T522" i="10"/>
  <c r="Q522" i="10"/>
  <c r="R522" i="10" s="1"/>
  <c r="L522" i="10"/>
  <c r="X521" i="10"/>
  <c r="W521" i="10"/>
  <c r="AF521" i="10" s="1"/>
  <c r="V521" i="10"/>
  <c r="U521" i="10"/>
  <c r="T521" i="10"/>
  <c r="Q521" i="10"/>
  <c r="L521" i="10"/>
  <c r="X520" i="10"/>
  <c r="W520" i="10"/>
  <c r="V520" i="10"/>
  <c r="AD520" i="10" s="1"/>
  <c r="U520" i="10"/>
  <c r="T520" i="10"/>
  <c r="Q520" i="10"/>
  <c r="R520" i="10" s="1"/>
  <c r="L520" i="10"/>
  <c r="X519" i="10"/>
  <c r="W519" i="10"/>
  <c r="V519" i="10"/>
  <c r="U519" i="10"/>
  <c r="T519" i="10"/>
  <c r="Q519" i="10"/>
  <c r="L519" i="10"/>
  <c r="Z518" i="10"/>
  <c r="X518" i="10"/>
  <c r="W518" i="10"/>
  <c r="V518" i="10"/>
  <c r="AF518" i="10" s="1"/>
  <c r="U518" i="10"/>
  <c r="T518" i="10"/>
  <c r="Q518" i="10"/>
  <c r="R518" i="10" s="1"/>
  <c r="L518" i="10"/>
  <c r="AD517" i="10"/>
  <c r="Z517" i="10"/>
  <c r="X517" i="10"/>
  <c r="W517" i="10"/>
  <c r="V517" i="10"/>
  <c r="AC517" i="10" s="1"/>
  <c r="U517" i="10"/>
  <c r="AF517" i="10" s="1"/>
  <c r="T517" i="10"/>
  <c r="R517" i="10"/>
  <c r="Q517" i="10"/>
  <c r="L517" i="10"/>
  <c r="X516" i="10"/>
  <c r="W516" i="10"/>
  <c r="V516" i="10"/>
  <c r="U516" i="10"/>
  <c r="Z516" i="10" s="1"/>
  <c r="T516" i="10"/>
  <c r="R516" i="10"/>
  <c r="Q516" i="10"/>
  <c r="L516" i="10"/>
  <c r="AF515" i="10"/>
  <c r="X515" i="10"/>
  <c r="W515" i="10"/>
  <c r="V515" i="10"/>
  <c r="AD515" i="10" s="1"/>
  <c r="U515" i="10"/>
  <c r="T515" i="10"/>
  <c r="Q515" i="10"/>
  <c r="R515" i="10" s="1"/>
  <c r="L515" i="10"/>
  <c r="X514" i="10"/>
  <c r="W514" i="10"/>
  <c r="V514" i="10"/>
  <c r="U514" i="10"/>
  <c r="T514" i="10"/>
  <c r="Q514" i="10"/>
  <c r="R514" i="10" s="1"/>
  <c r="AD514" i="10" s="1"/>
  <c r="L514" i="10"/>
  <c r="X513" i="10"/>
  <c r="W513" i="10"/>
  <c r="V513" i="10"/>
  <c r="U513" i="10"/>
  <c r="T513" i="10"/>
  <c r="Q513" i="10"/>
  <c r="L513" i="10"/>
  <c r="Z512" i="10"/>
  <c r="X512" i="10"/>
  <c r="W512" i="10"/>
  <c r="V512" i="10"/>
  <c r="AF512" i="10" s="1"/>
  <c r="U512" i="10"/>
  <c r="T512" i="10"/>
  <c r="Q512" i="10"/>
  <c r="R512" i="10" s="1"/>
  <c r="L512" i="10"/>
  <c r="AD511" i="10"/>
  <c r="Z511" i="10"/>
  <c r="X511" i="10"/>
  <c r="W511" i="10"/>
  <c r="V511" i="10"/>
  <c r="AC511" i="10" s="1"/>
  <c r="U511" i="10"/>
  <c r="AF511" i="10" s="1"/>
  <c r="T511" i="10"/>
  <c r="R511" i="10"/>
  <c r="Q511" i="10"/>
  <c r="L511" i="10"/>
  <c r="X510" i="10"/>
  <c r="W510" i="10"/>
  <c r="V510" i="10"/>
  <c r="U510" i="10"/>
  <c r="Z510" i="10" s="1"/>
  <c r="T510" i="10"/>
  <c r="R510" i="10"/>
  <c r="Q510" i="10"/>
  <c r="L510" i="10"/>
  <c r="AF509" i="10"/>
  <c r="X509" i="10"/>
  <c r="W509" i="10"/>
  <c r="V509" i="10"/>
  <c r="AD509" i="10" s="1"/>
  <c r="U509" i="10"/>
  <c r="T509" i="10"/>
  <c r="Q509" i="10"/>
  <c r="R509" i="10" s="1"/>
  <c r="L509" i="10"/>
  <c r="AD508" i="10"/>
  <c r="AE508" i="10"/>
  <c r="X508" i="10"/>
  <c r="W508" i="10"/>
  <c r="V508" i="10"/>
  <c r="U508" i="10"/>
  <c r="T508" i="10"/>
  <c r="Q508" i="10"/>
  <c r="R508" i="10" s="1"/>
  <c r="L508" i="10"/>
  <c r="X507" i="10"/>
  <c r="W507" i="10"/>
  <c r="V507" i="10"/>
  <c r="U507" i="10"/>
  <c r="T507" i="10"/>
  <c r="Q507" i="10"/>
  <c r="L507" i="10"/>
  <c r="Z506" i="10"/>
  <c r="X506" i="10"/>
  <c r="W506" i="10"/>
  <c r="V506" i="10"/>
  <c r="AF506" i="10" s="1"/>
  <c r="U506" i="10"/>
  <c r="T506" i="10"/>
  <c r="Q506" i="10"/>
  <c r="R506" i="10" s="1"/>
  <c r="L506" i="10"/>
  <c r="AD505" i="10"/>
  <c r="Z505" i="10"/>
  <c r="X505" i="10"/>
  <c r="W505" i="10"/>
  <c r="V505" i="10"/>
  <c r="AC505" i="10" s="1"/>
  <c r="U505" i="10"/>
  <c r="AF505" i="10" s="1"/>
  <c r="T505" i="10"/>
  <c r="R505" i="10"/>
  <c r="Q505" i="10"/>
  <c r="L505" i="10"/>
  <c r="AE504" i="10"/>
  <c r="X504" i="10"/>
  <c r="W504" i="10"/>
  <c r="V504" i="10"/>
  <c r="U504" i="10"/>
  <c r="Z504" i="10" s="1"/>
  <c r="T504" i="10"/>
  <c r="R504" i="10"/>
  <c r="Q504" i="10"/>
  <c r="L504" i="10"/>
  <c r="AF503" i="10"/>
  <c r="X503" i="10"/>
  <c r="W503" i="10"/>
  <c r="V503" i="10"/>
  <c r="AD503" i="10" s="1"/>
  <c r="U503" i="10"/>
  <c r="T503" i="10"/>
  <c r="Q503" i="10"/>
  <c r="R503" i="10" s="1"/>
  <c r="L503" i="10"/>
  <c r="AD502" i="10"/>
  <c r="X502" i="10"/>
  <c r="W502" i="10"/>
  <c r="V502" i="10"/>
  <c r="U502" i="10"/>
  <c r="T502" i="10"/>
  <c r="Q502" i="10"/>
  <c r="R502" i="10" s="1"/>
  <c r="L502" i="10"/>
  <c r="X501" i="10"/>
  <c r="W501" i="10"/>
  <c r="V501" i="10"/>
  <c r="U501" i="10"/>
  <c r="T501" i="10"/>
  <c r="Q501" i="10"/>
  <c r="L501" i="10"/>
  <c r="Z500" i="10"/>
  <c r="X500" i="10"/>
  <c r="W500" i="10"/>
  <c r="V500" i="10"/>
  <c r="AF500" i="10" s="1"/>
  <c r="U500" i="10"/>
  <c r="T500" i="10"/>
  <c r="Q500" i="10"/>
  <c r="R500" i="10" s="1"/>
  <c r="L500" i="10"/>
  <c r="AD499" i="10"/>
  <c r="Z499" i="10"/>
  <c r="X499" i="10"/>
  <c r="W499" i="10"/>
  <c r="V499" i="10"/>
  <c r="AC499" i="10" s="1"/>
  <c r="U499" i="10"/>
  <c r="AF499" i="10" s="1"/>
  <c r="T499" i="10"/>
  <c r="R499" i="10"/>
  <c r="Q499" i="10"/>
  <c r="L499" i="10"/>
  <c r="X498" i="10"/>
  <c r="W498" i="10"/>
  <c r="V498" i="10"/>
  <c r="U498" i="10"/>
  <c r="Z498" i="10" s="1"/>
  <c r="T498" i="10"/>
  <c r="R498" i="10"/>
  <c r="Q498" i="10"/>
  <c r="L498" i="10"/>
  <c r="AF497" i="10"/>
  <c r="X497" i="10"/>
  <c r="W497" i="10"/>
  <c r="V497" i="10"/>
  <c r="AD497" i="10" s="1"/>
  <c r="U497" i="10"/>
  <c r="T497" i="10"/>
  <c r="Q497" i="10"/>
  <c r="R497" i="10" s="1"/>
  <c r="L497" i="10"/>
  <c r="AD496" i="10"/>
  <c r="X496" i="10"/>
  <c r="W496" i="10"/>
  <c r="V496" i="10"/>
  <c r="U496" i="10"/>
  <c r="T496" i="10"/>
  <c r="Q496" i="10"/>
  <c r="R496" i="10" s="1"/>
  <c r="L496" i="10"/>
  <c r="X495" i="10"/>
  <c r="W495" i="10"/>
  <c r="V495" i="10"/>
  <c r="U495" i="10"/>
  <c r="T495" i="10"/>
  <c r="Q495" i="10"/>
  <c r="L495" i="10"/>
  <c r="X494" i="10"/>
  <c r="W494" i="10"/>
  <c r="V494" i="10"/>
  <c r="AF494" i="10" s="1"/>
  <c r="U494" i="10"/>
  <c r="Z494" i="10" s="1"/>
  <c r="T494" i="10"/>
  <c r="Q494" i="10"/>
  <c r="R494" i="10" s="1"/>
  <c r="L494" i="10"/>
  <c r="AD493" i="10"/>
  <c r="Z493" i="10"/>
  <c r="X493" i="10"/>
  <c r="W493" i="10"/>
  <c r="V493" i="10"/>
  <c r="AC493" i="10" s="1"/>
  <c r="U493" i="10"/>
  <c r="AF493" i="10" s="1"/>
  <c r="T493" i="10"/>
  <c r="R493" i="10"/>
  <c r="Q493" i="10"/>
  <c r="L493" i="10"/>
  <c r="X492" i="10"/>
  <c r="W492" i="10"/>
  <c r="V492" i="10"/>
  <c r="U492" i="10"/>
  <c r="T492" i="10"/>
  <c r="R492" i="10"/>
  <c r="Q492" i="10"/>
  <c r="L492" i="10"/>
  <c r="X491" i="10"/>
  <c r="W491" i="10"/>
  <c r="AC491" i="10" s="1"/>
  <c r="V491" i="10"/>
  <c r="U491" i="10"/>
  <c r="T491" i="10"/>
  <c r="Q491" i="10"/>
  <c r="R491" i="10" s="1"/>
  <c r="L491" i="10"/>
  <c r="AF490" i="10"/>
  <c r="X490" i="10"/>
  <c r="W490" i="10"/>
  <c r="V490" i="10"/>
  <c r="U490" i="10"/>
  <c r="T490" i="10"/>
  <c r="Q490" i="10"/>
  <c r="R490" i="10" s="1"/>
  <c r="AD490" i="10" s="1"/>
  <c r="L490" i="10"/>
  <c r="X489" i="10"/>
  <c r="W489" i="10"/>
  <c r="V489" i="10"/>
  <c r="U489" i="10"/>
  <c r="T489" i="10"/>
  <c r="Q489" i="10"/>
  <c r="L489" i="10"/>
  <c r="AF488" i="10"/>
  <c r="X488" i="10"/>
  <c r="W488" i="10"/>
  <c r="V488" i="10"/>
  <c r="U488" i="10"/>
  <c r="T488" i="10"/>
  <c r="Q488" i="10"/>
  <c r="R488" i="10" s="1"/>
  <c r="L488" i="10"/>
  <c r="AD487" i="10"/>
  <c r="X487" i="10"/>
  <c r="W487" i="10"/>
  <c r="V487" i="10"/>
  <c r="AC487" i="10" s="1"/>
  <c r="U487" i="10"/>
  <c r="T487" i="10"/>
  <c r="R487" i="10"/>
  <c r="Q487" i="10"/>
  <c r="L487" i="10"/>
  <c r="AD486" i="10"/>
  <c r="X486" i="10"/>
  <c r="W486" i="10"/>
  <c r="V486" i="10"/>
  <c r="U486" i="10"/>
  <c r="T486" i="10"/>
  <c r="Q486" i="10"/>
  <c r="R486" i="10" s="1"/>
  <c r="L486" i="10"/>
  <c r="AF485" i="10"/>
  <c r="X485" i="10"/>
  <c r="W485" i="10"/>
  <c r="V485" i="10"/>
  <c r="U485" i="10"/>
  <c r="Z485" i="10" s="1"/>
  <c r="T485" i="10"/>
  <c r="R485" i="10"/>
  <c r="AC485" i="10" s="1"/>
  <c r="Q485" i="10"/>
  <c r="L485" i="10"/>
  <c r="X484" i="10"/>
  <c r="W484" i="10"/>
  <c r="V484" i="10"/>
  <c r="AC484" i="10" s="1"/>
  <c r="U484" i="10"/>
  <c r="T484" i="10"/>
  <c r="Q484" i="10"/>
  <c r="R484" i="10" s="1"/>
  <c r="L484" i="10"/>
  <c r="X483" i="10"/>
  <c r="W483" i="10"/>
  <c r="V483" i="10"/>
  <c r="U483" i="10"/>
  <c r="T483" i="10"/>
  <c r="Q483" i="10"/>
  <c r="L483" i="10"/>
  <c r="X482" i="10"/>
  <c r="W482" i="10"/>
  <c r="V482" i="10"/>
  <c r="U482" i="10"/>
  <c r="T482" i="10"/>
  <c r="R482" i="10"/>
  <c r="Q482" i="10"/>
  <c r="L482" i="10"/>
  <c r="AF481" i="10"/>
  <c r="AD481" i="10"/>
  <c r="X481" i="10"/>
  <c r="W481" i="10"/>
  <c r="V481" i="10"/>
  <c r="AC481" i="10" s="1"/>
  <c r="U481" i="10"/>
  <c r="Z481" i="10" s="1"/>
  <c r="T481" i="10"/>
  <c r="R481" i="10"/>
  <c r="Q481" i="10"/>
  <c r="L481" i="10"/>
  <c r="X480" i="10"/>
  <c r="W480" i="10"/>
  <c r="V480" i="10"/>
  <c r="U480" i="10"/>
  <c r="T480" i="10"/>
  <c r="Q480" i="10"/>
  <c r="R480" i="10" s="1"/>
  <c r="AD480" i="10" s="1"/>
  <c r="L480" i="10"/>
  <c r="X479" i="10"/>
  <c r="W479" i="10"/>
  <c r="V479" i="10"/>
  <c r="AD479" i="10" s="1"/>
  <c r="U479" i="10"/>
  <c r="Z479" i="10" s="1"/>
  <c r="T479" i="10"/>
  <c r="R479" i="10"/>
  <c r="AC479" i="10" s="1"/>
  <c r="Q479" i="10"/>
  <c r="L479" i="10"/>
  <c r="X478" i="10"/>
  <c r="W478" i="10"/>
  <c r="V478" i="10"/>
  <c r="U478" i="10"/>
  <c r="T478" i="10"/>
  <c r="Q478" i="10"/>
  <c r="R478" i="10" s="1"/>
  <c r="L478" i="10"/>
  <c r="X477" i="10"/>
  <c r="W477" i="10"/>
  <c r="V477" i="10"/>
  <c r="U477" i="10"/>
  <c r="T477" i="10"/>
  <c r="Q477" i="10"/>
  <c r="L477" i="10"/>
  <c r="X476" i="10"/>
  <c r="W476" i="10"/>
  <c r="V476" i="10"/>
  <c r="U476" i="10"/>
  <c r="T476" i="10"/>
  <c r="R476" i="10"/>
  <c r="Q476" i="10"/>
  <c r="L476" i="10"/>
  <c r="AD475" i="10"/>
  <c r="X475" i="10"/>
  <c r="W475" i="10"/>
  <c r="V475" i="10"/>
  <c r="AC475" i="10" s="1"/>
  <c r="U475" i="10"/>
  <c r="T475" i="10"/>
  <c r="R475" i="10"/>
  <c r="Q475" i="10"/>
  <c r="L475" i="10"/>
  <c r="X474" i="10"/>
  <c r="W474" i="10"/>
  <c r="AD474" i="10" s="1"/>
  <c r="V474" i="10"/>
  <c r="U474" i="10"/>
  <c r="T474" i="10"/>
  <c r="Q474" i="10"/>
  <c r="R474" i="10" s="1"/>
  <c r="L474" i="10"/>
  <c r="AF473" i="10"/>
  <c r="X473" i="10"/>
  <c r="W473" i="10"/>
  <c r="AC473" i="10" s="1"/>
  <c r="V473" i="10"/>
  <c r="U473" i="10"/>
  <c r="T473" i="10"/>
  <c r="R473" i="10"/>
  <c r="Q473" i="10"/>
  <c r="Z473" i="10" s="1"/>
  <c r="L473" i="10"/>
  <c r="AF472" i="10"/>
  <c r="X472" i="10"/>
  <c r="W472" i="10"/>
  <c r="V472" i="10"/>
  <c r="U472" i="10"/>
  <c r="Z472" i="10" s="1"/>
  <c r="T472" i="10"/>
  <c r="Q472" i="10"/>
  <c r="R472" i="10" s="1"/>
  <c r="AD472" i="10" s="1"/>
  <c r="L472" i="10"/>
  <c r="X471" i="10"/>
  <c r="W471" i="10"/>
  <c r="V471" i="10"/>
  <c r="U471" i="10"/>
  <c r="T471" i="10"/>
  <c r="Q471" i="10"/>
  <c r="L471" i="10"/>
  <c r="X470" i="10"/>
  <c r="W470" i="10"/>
  <c r="V470" i="10"/>
  <c r="AC470" i="10" s="1"/>
  <c r="U470" i="10"/>
  <c r="T470" i="10"/>
  <c r="R470" i="10"/>
  <c r="Q470" i="10"/>
  <c r="AF470" i="10" s="1"/>
  <c r="L470" i="10"/>
  <c r="AF469" i="10"/>
  <c r="AC469" i="10"/>
  <c r="X469" i="10"/>
  <c r="W469" i="10"/>
  <c r="V469" i="10"/>
  <c r="AD469" i="10" s="1"/>
  <c r="U469" i="10"/>
  <c r="T469" i="10"/>
  <c r="R469" i="10"/>
  <c r="Q469" i="10"/>
  <c r="L469" i="10"/>
  <c r="AC468" i="10"/>
  <c r="X468" i="10"/>
  <c r="W468" i="10"/>
  <c r="V468" i="10"/>
  <c r="U468" i="10"/>
  <c r="T468" i="10"/>
  <c r="Q468" i="10"/>
  <c r="R468" i="10" s="1"/>
  <c r="L468" i="10"/>
  <c r="AD467" i="10"/>
  <c r="X467" i="10"/>
  <c r="W467" i="10"/>
  <c r="V467" i="10"/>
  <c r="U467" i="10"/>
  <c r="T467" i="10"/>
  <c r="R467" i="10"/>
  <c r="AC467" i="10" s="1"/>
  <c r="Q467" i="10"/>
  <c r="L467" i="10"/>
  <c r="X466" i="10"/>
  <c r="W466" i="10"/>
  <c r="V466" i="10"/>
  <c r="AC466" i="10" s="1"/>
  <c r="U466" i="10"/>
  <c r="Z466" i="10" s="1"/>
  <c r="T466" i="10"/>
  <c r="Q466" i="10"/>
  <c r="R466" i="10" s="1"/>
  <c r="L466" i="10"/>
  <c r="X465" i="10"/>
  <c r="W465" i="10"/>
  <c r="V465" i="10"/>
  <c r="U465" i="10"/>
  <c r="T465" i="10"/>
  <c r="R465" i="10"/>
  <c r="Q465" i="10"/>
  <c r="L465" i="10"/>
  <c r="AF464" i="10"/>
  <c r="X464" i="10"/>
  <c r="W464" i="10"/>
  <c r="V464" i="10"/>
  <c r="U464" i="10"/>
  <c r="Z464" i="10" s="1"/>
  <c r="T464" i="10"/>
  <c r="R464" i="10"/>
  <c r="AC464" i="10" s="1"/>
  <c r="Q464" i="10"/>
  <c r="L464" i="10"/>
  <c r="X463" i="10"/>
  <c r="W463" i="10"/>
  <c r="V463" i="10"/>
  <c r="U463" i="10"/>
  <c r="T463" i="10"/>
  <c r="R463" i="10"/>
  <c r="Q463" i="10"/>
  <c r="L463" i="10"/>
  <c r="X462" i="10"/>
  <c r="W462" i="10"/>
  <c r="AC462" i="10" s="1"/>
  <c r="V462" i="10"/>
  <c r="U462" i="10"/>
  <c r="T462" i="10"/>
  <c r="R462" i="10"/>
  <c r="AD462" i="10" s="1"/>
  <c r="Q462" i="10"/>
  <c r="L462" i="10"/>
  <c r="AD461" i="10"/>
  <c r="X461" i="10"/>
  <c r="W461" i="10"/>
  <c r="V461" i="10"/>
  <c r="AF461" i="10" s="1"/>
  <c r="U461" i="10"/>
  <c r="T461" i="10"/>
  <c r="Q461" i="10"/>
  <c r="R461" i="10" s="1"/>
  <c r="AC461" i="10" s="1"/>
  <c r="L461" i="10"/>
  <c r="AE460" i="10"/>
  <c r="X460" i="10"/>
  <c r="W460" i="10"/>
  <c r="V460" i="10"/>
  <c r="AC460" i="10" s="1"/>
  <c r="U460" i="10"/>
  <c r="Z460" i="10" s="1"/>
  <c r="T460" i="10"/>
  <c r="Q460" i="10"/>
  <c r="R460" i="10" s="1"/>
  <c r="L460" i="10"/>
  <c r="X459" i="10"/>
  <c r="W459" i="10"/>
  <c r="AD459" i="10" s="1"/>
  <c r="V459" i="10"/>
  <c r="U459" i="10"/>
  <c r="T459" i="10"/>
  <c r="Q459" i="10"/>
  <c r="R459" i="10" s="1"/>
  <c r="L459" i="10"/>
  <c r="X458" i="10"/>
  <c r="W458" i="10"/>
  <c r="V458" i="10"/>
  <c r="AF458" i="10" s="1"/>
  <c r="U458" i="10"/>
  <c r="Z458" i="10" s="1"/>
  <c r="T458" i="10"/>
  <c r="Q458" i="10"/>
  <c r="R458" i="10" s="1"/>
  <c r="AC458" i="10" s="1"/>
  <c r="L458" i="10"/>
  <c r="X457" i="10"/>
  <c r="W457" i="10"/>
  <c r="V457" i="10"/>
  <c r="U457" i="10"/>
  <c r="T457" i="10"/>
  <c r="Q457" i="10"/>
  <c r="L457" i="10"/>
  <c r="X456" i="10"/>
  <c r="W456" i="10"/>
  <c r="V456" i="10"/>
  <c r="U456" i="10"/>
  <c r="T456" i="10"/>
  <c r="R456" i="10"/>
  <c r="AD456" i="10" s="1"/>
  <c r="Q456" i="10"/>
  <c r="L456" i="10"/>
  <c r="AD455" i="10"/>
  <c r="X455" i="10"/>
  <c r="W455" i="10"/>
  <c r="V455" i="10"/>
  <c r="AC455" i="10" s="1"/>
  <c r="U455" i="10"/>
  <c r="T455" i="10"/>
  <c r="R455" i="10"/>
  <c r="Q455" i="10"/>
  <c r="L455" i="10"/>
  <c r="X454" i="10"/>
  <c r="W454" i="10"/>
  <c r="AF454" i="10" s="1"/>
  <c r="V454" i="10"/>
  <c r="U454" i="10"/>
  <c r="Z454" i="10" s="1"/>
  <c r="T454" i="10"/>
  <c r="Q454" i="10"/>
  <c r="R454" i="10" s="1"/>
  <c r="L454" i="10"/>
  <c r="AD453" i="10"/>
  <c r="X453" i="10"/>
  <c r="W453" i="10"/>
  <c r="V453" i="10"/>
  <c r="U453" i="10"/>
  <c r="T453" i="10"/>
  <c r="R453" i="10"/>
  <c r="AC453" i="10" s="1"/>
  <c r="Q453" i="10"/>
  <c r="L453" i="10"/>
  <c r="X452" i="10"/>
  <c r="W452" i="10"/>
  <c r="V452" i="10"/>
  <c r="AF452" i="10" s="1"/>
  <c r="U452" i="10"/>
  <c r="Z452" i="10" s="1"/>
  <c r="T452" i="10"/>
  <c r="Q452" i="10"/>
  <c r="R452" i="10" s="1"/>
  <c r="AC452" i="10" s="1"/>
  <c r="L452" i="10"/>
  <c r="X451" i="10"/>
  <c r="W451" i="10"/>
  <c r="V451" i="10"/>
  <c r="U451" i="10"/>
  <c r="T451" i="10"/>
  <c r="Q451" i="10"/>
  <c r="L451" i="10"/>
  <c r="X450" i="10"/>
  <c r="W450" i="10"/>
  <c r="V450" i="10"/>
  <c r="U450" i="10"/>
  <c r="T450" i="10"/>
  <c r="R450" i="10"/>
  <c r="AD450" i="10" s="1"/>
  <c r="Q450" i="10"/>
  <c r="L450" i="10"/>
  <c r="AD449" i="10"/>
  <c r="X449" i="10"/>
  <c r="W449" i="10"/>
  <c r="V449" i="10"/>
  <c r="AC449" i="10" s="1"/>
  <c r="U449" i="10"/>
  <c r="Z449" i="10" s="1"/>
  <c r="T449" i="10"/>
  <c r="R449" i="10"/>
  <c r="Q449" i="10"/>
  <c r="L449" i="10"/>
  <c r="X448" i="10"/>
  <c r="W448" i="10"/>
  <c r="AF448" i="10" s="1"/>
  <c r="V448" i="10"/>
  <c r="U448" i="10"/>
  <c r="T448" i="10"/>
  <c r="Q448" i="10"/>
  <c r="R448" i="10" s="1"/>
  <c r="L448" i="10"/>
  <c r="AD447" i="10"/>
  <c r="X447" i="10"/>
  <c r="W447" i="10"/>
  <c r="V447" i="10"/>
  <c r="U447" i="10"/>
  <c r="T447" i="10"/>
  <c r="R447" i="10"/>
  <c r="AC447" i="10" s="1"/>
  <c r="Q447" i="10"/>
  <c r="L447" i="10"/>
  <c r="X446" i="10"/>
  <c r="W446" i="10"/>
  <c r="V446" i="10"/>
  <c r="AF446" i="10" s="1"/>
  <c r="U446" i="10"/>
  <c r="Z446" i="10" s="1"/>
  <c r="T446" i="10"/>
  <c r="Q446" i="10"/>
  <c r="R446" i="10" s="1"/>
  <c r="AC446" i="10" s="1"/>
  <c r="L446" i="10"/>
  <c r="X445" i="10"/>
  <c r="W445" i="10"/>
  <c r="V445" i="10"/>
  <c r="AF445" i="10" s="1"/>
  <c r="U445" i="10"/>
  <c r="T445" i="10"/>
  <c r="Q445" i="10"/>
  <c r="L445" i="10"/>
  <c r="AF444" i="10"/>
  <c r="Z444" i="10"/>
  <c r="X444" i="10"/>
  <c r="W444" i="10"/>
  <c r="V444" i="10"/>
  <c r="U444" i="10"/>
  <c r="T444" i="10"/>
  <c r="R444" i="10"/>
  <c r="AD444" i="10" s="1"/>
  <c r="Q444" i="10"/>
  <c r="L444" i="10"/>
  <c r="AD443" i="10"/>
  <c r="X443" i="10"/>
  <c r="W443" i="10"/>
  <c r="V443" i="10"/>
  <c r="AC443" i="10" s="1"/>
  <c r="U443" i="10"/>
  <c r="Z443" i="10" s="1"/>
  <c r="T443" i="10"/>
  <c r="R443" i="10"/>
  <c r="Q443" i="10"/>
  <c r="L443" i="10"/>
  <c r="X442" i="10"/>
  <c r="W442" i="10"/>
  <c r="AF442" i="10" s="1"/>
  <c r="V442" i="10"/>
  <c r="U442" i="10"/>
  <c r="T442" i="10"/>
  <c r="Q442" i="10"/>
  <c r="R442" i="10" s="1"/>
  <c r="L442" i="10"/>
  <c r="AD441" i="10"/>
  <c r="Z441" i="10"/>
  <c r="X441" i="10"/>
  <c r="W441" i="10"/>
  <c r="V441" i="10"/>
  <c r="U441" i="10"/>
  <c r="AF441" i="10" s="1"/>
  <c r="T441" i="10"/>
  <c r="R441" i="10"/>
  <c r="AC441" i="10" s="1"/>
  <c r="Q441" i="10"/>
  <c r="L441" i="10"/>
  <c r="X440" i="10"/>
  <c r="W440" i="10"/>
  <c r="V440" i="10"/>
  <c r="AF440" i="10" s="1"/>
  <c r="U440" i="10"/>
  <c r="Z440" i="10" s="1"/>
  <c r="T440" i="10"/>
  <c r="Q440" i="10"/>
  <c r="R440" i="10" s="1"/>
  <c r="AC440" i="10" s="1"/>
  <c r="L440" i="10"/>
  <c r="X439" i="10"/>
  <c r="W439" i="10"/>
  <c r="V439" i="10"/>
  <c r="U439" i="10"/>
  <c r="T439" i="10"/>
  <c r="Q439" i="10"/>
  <c r="R439" i="10" s="1"/>
  <c r="L439" i="10"/>
  <c r="X438" i="10"/>
  <c r="W438" i="10"/>
  <c r="V438" i="10"/>
  <c r="U438" i="10"/>
  <c r="T438" i="10"/>
  <c r="R438" i="10"/>
  <c r="AD438" i="10" s="1"/>
  <c r="Q438" i="10"/>
  <c r="L438" i="10"/>
  <c r="X437" i="10"/>
  <c r="W437" i="10"/>
  <c r="AD437" i="10" s="1"/>
  <c r="V437" i="10"/>
  <c r="AC437" i="10" s="1"/>
  <c r="U437" i="10"/>
  <c r="Z437" i="10" s="1"/>
  <c r="T437" i="10"/>
  <c r="R437" i="10"/>
  <c r="Q437" i="10"/>
  <c r="L437" i="10"/>
  <c r="X436" i="10"/>
  <c r="W436" i="10"/>
  <c r="V436" i="10"/>
  <c r="U436" i="10"/>
  <c r="T436" i="10"/>
  <c r="Q436" i="10"/>
  <c r="R436" i="10" s="1"/>
  <c r="L436" i="10"/>
  <c r="AF435" i="10"/>
  <c r="AD435" i="10"/>
  <c r="X435" i="10"/>
  <c r="W435" i="10"/>
  <c r="V435" i="10"/>
  <c r="U435" i="10"/>
  <c r="T435" i="10"/>
  <c r="R435" i="10"/>
  <c r="AC435" i="10" s="1"/>
  <c r="Q435" i="10"/>
  <c r="L435" i="10"/>
  <c r="X434" i="10"/>
  <c r="W434" i="10"/>
  <c r="V434" i="10"/>
  <c r="U434" i="10"/>
  <c r="T434" i="10"/>
  <c r="R434" i="10"/>
  <c r="Q434" i="10"/>
  <c r="L434" i="10"/>
  <c r="X433" i="10"/>
  <c r="W433" i="10"/>
  <c r="V433" i="10"/>
  <c r="U433" i="10"/>
  <c r="T433" i="10"/>
  <c r="Q433" i="10"/>
  <c r="R433" i="10" s="1"/>
  <c r="L433" i="10"/>
  <c r="AF432" i="10"/>
  <c r="Z432" i="10"/>
  <c r="X432" i="10"/>
  <c r="W432" i="10"/>
  <c r="V432" i="10"/>
  <c r="U432" i="10"/>
  <c r="T432" i="10"/>
  <c r="R432" i="10"/>
  <c r="AD432" i="10" s="1"/>
  <c r="Q432" i="10"/>
  <c r="L432" i="10"/>
  <c r="X431" i="10"/>
  <c r="W431" i="10"/>
  <c r="AD431" i="10" s="1"/>
  <c r="V431" i="10"/>
  <c r="U431" i="10"/>
  <c r="T431" i="10"/>
  <c r="R431" i="10"/>
  <c r="Q431" i="10"/>
  <c r="L431" i="10"/>
  <c r="X430" i="10"/>
  <c r="W430" i="10"/>
  <c r="V430" i="10"/>
  <c r="U430" i="10"/>
  <c r="T430" i="10"/>
  <c r="Q430" i="10"/>
  <c r="R430" i="10" s="1"/>
  <c r="L430" i="10"/>
  <c r="AF429" i="10"/>
  <c r="AD429" i="10"/>
  <c r="Z429" i="10"/>
  <c r="X429" i="10"/>
  <c r="W429" i="10"/>
  <c r="V429" i="10"/>
  <c r="U429" i="10"/>
  <c r="T429" i="10"/>
  <c r="R429" i="10"/>
  <c r="AC429" i="10" s="1"/>
  <c r="Q429" i="10"/>
  <c r="L429" i="10"/>
  <c r="X428" i="10"/>
  <c r="W428" i="10"/>
  <c r="V428" i="10"/>
  <c r="U428" i="10"/>
  <c r="T428" i="10"/>
  <c r="R428" i="10"/>
  <c r="Q428" i="10"/>
  <c r="L428" i="10"/>
  <c r="X427" i="10"/>
  <c r="W427" i="10"/>
  <c r="V427" i="10"/>
  <c r="U427" i="10"/>
  <c r="T427" i="10"/>
  <c r="Q427" i="10"/>
  <c r="R427" i="10" s="1"/>
  <c r="L427" i="10"/>
  <c r="AC426" i="10"/>
  <c r="X426" i="10"/>
  <c r="W426" i="10"/>
  <c r="V426" i="10"/>
  <c r="U426" i="10"/>
  <c r="T426" i="10"/>
  <c r="R426" i="10"/>
  <c r="AD426" i="10" s="1"/>
  <c r="Q426" i="10"/>
  <c r="L426" i="10"/>
  <c r="X425" i="10"/>
  <c r="W425" i="10"/>
  <c r="AD425" i="10" s="1"/>
  <c r="V425" i="10"/>
  <c r="U425" i="10"/>
  <c r="T425" i="10"/>
  <c r="R425" i="10"/>
  <c r="Q425" i="10"/>
  <c r="L425" i="10"/>
  <c r="X424" i="10"/>
  <c r="W424" i="10"/>
  <c r="V424" i="10"/>
  <c r="AF424" i="10" s="1"/>
  <c r="U424" i="10"/>
  <c r="T424" i="10"/>
  <c r="Q424" i="10"/>
  <c r="R424" i="10" s="1"/>
  <c r="L424" i="10"/>
  <c r="AF423" i="10"/>
  <c r="X423" i="10"/>
  <c r="W423" i="10"/>
  <c r="V423" i="10"/>
  <c r="U423" i="10"/>
  <c r="T423" i="10"/>
  <c r="R423" i="10"/>
  <c r="Q423" i="10"/>
  <c r="L423" i="10"/>
  <c r="X422" i="10"/>
  <c r="W422" i="10"/>
  <c r="V422" i="10"/>
  <c r="U422" i="10"/>
  <c r="T422" i="10"/>
  <c r="R422" i="10"/>
  <c r="Q422" i="10"/>
  <c r="L422" i="10"/>
  <c r="X421" i="10"/>
  <c r="W421" i="10"/>
  <c r="V421" i="10"/>
  <c r="U421" i="10"/>
  <c r="T421" i="10"/>
  <c r="Q421" i="10"/>
  <c r="R421" i="10" s="1"/>
  <c r="L421" i="10"/>
  <c r="AC420" i="10"/>
  <c r="X420" i="10"/>
  <c r="W420" i="10"/>
  <c r="V420" i="10"/>
  <c r="U420" i="10"/>
  <c r="AF420" i="10" s="1"/>
  <c r="T420" i="10"/>
  <c r="R420" i="10"/>
  <c r="AD420" i="10" s="1"/>
  <c r="Q420" i="10"/>
  <c r="L420" i="10"/>
  <c r="X419" i="10"/>
  <c r="W419" i="10"/>
  <c r="V419" i="10"/>
  <c r="AF419" i="10" s="1"/>
  <c r="U419" i="10"/>
  <c r="T419" i="10"/>
  <c r="Q419" i="10"/>
  <c r="R419" i="10" s="1"/>
  <c r="L419" i="10"/>
  <c r="X418" i="10"/>
  <c r="W418" i="10"/>
  <c r="V418" i="10"/>
  <c r="AF418" i="10" s="1"/>
  <c r="U418" i="10"/>
  <c r="Z418" i="10" s="1"/>
  <c r="T418" i="10"/>
  <c r="Q418" i="10"/>
  <c r="R418" i="10" s="1"/>
  <c r="L418" i="10"/>
  <c r="AD417" i="10"/>
  <c r="Z417" i="10"/>
  <c r="X417" i="10"/>
  <c r="W417" i="10"/>
  <c r="V417" i="10"/>
  <c r="U417" i="10"/>
  <c r="AF417" i="10" s="1"/>
  <c r="T417" i="10"/>
  <c r="R417" i="10"/>
  <c r="AC417" i="10" s="1"/>
  <c r="Q417" i="10"/>
  <c r="L417" i="10"/>
  <c r="X416" i="10"/>
  <c r="W416" i="10"/>
  <c r="V416" i="10"/>
  <c r="AD416" i="10" s="1"/>
  <c r="U416" i="10"/>
  <c r="T416" i="10"/>
  <c r="R416" i="10"/>
  <c r="Q416" i="10"/>
  <c r="L416" i="10"/>
  <c r="Z415" i="10"/>
  <c r="AE415" i="10"/>
  <c r="X415" i="10"/>
  <c r="W415" i="10"/>
  <c r="V415" i="10"/>
  <c r="AC415" i="10" s="1"/>
  <c r="U415" i="10"/>
  <c r="T415" i="10"/>
  <c r="Q415" i="10"/>
  <c r="R415" i="10" s="1"/>
  <c r="L415" i="10"/>
  <c r="X414" i="10"/>
  <c r="W414" i="10"/>
  <c r="AF414" i="10" s="1"/>
  <c r="V414" i="10"/>
  <c r="U414" i="10"/>
  <c r="T414" i="10"/>
  <c r="Q414" i="10"/>
  <c r="L414" i="10"/>
  <c r="AF413" i="10"/>
  <c r="X413" i="10"/>
  <c r="W413" i="10"/>
  <c r="V413" i="10"/>
  <c r="AD413" i="10" s="1"/>
  <c r="U413" i="10"/>
  <c r="T413" i="10"/>
  <c r="Q413" i="10"/>
  <c r="R413" i="10" s="1"/>
  <c r="L413" i="10"/>
  <c r="X412" i="10"/>
  <c r="W412" i="10"/>
  <c r="V412" i="10"/>
  <c r="U412" i="10"/>
  <c r="T412" i="10"/>
  <c r="Q412" i="10"/>
  <c r="R412" i="10" s="1"/>
  <c r="L412" i="10"/>
  <c r="Z411" i="10"/>
  <c r="X411" i="10"/>
  <c r="W411" i="10"/>
  <c r="V411" i="10"/>
  <c r="U411" i="10"/>
  <c r="AF411" i="10" s="1"/>
  <c r="T411" i="10"/>
  <c r="R411" i="10"/>
  <c r="AD411" i="10" s="1"/>
  <c r="Q411" i="10"/>
  <c r="L411" i="10"/>
  <c r="AF410" i="10"/>
  <c r="X410" i="10"/>
  <c r="W410" i="10"/>
  <c r="V410" i="10"/>
  <c r="U410" i="10"/>
  <c r="T410" i="10"/>
  <c r="R410" i="10"/>
  <c r="AD410" i="10" s="1"/>
  <c r="Q410" i="10"/>
  <c r="L410" i="10"/>
  <c r="X409" i="10"/>
  <c r="W409" i="10"/>
  <c r="V409" i="10"/>
  <c r="U409" i="10"/>
  <c r="T409" i="10"/>
  <c r="Q409" i="10"/>
  <c r="R409" i="10" s="1"/>
  <c r="L409" i="10"/>
  <c r="Z408" i="10"/>
  <c r="X408" i="10"/>
  <c r="W408" i="10"/>
  <c r="AF408" i="10" s="1"/>
  <c r="V408" i="10"/>
  <c r="U408" i="10"/>
  <c r="T408" i="10"/>
  <c r="Q408" i="10"/>
  <c r="R408" i="10" s="1"/>
  <c r="AC408" i="10" s="1"/>
  <c r="L408" i="10"/>
  <c r="X407" i="10"/>
  <c r="W407" i="10"/>
  <c r="V407" i="10"/>
  <c r="AF407" i="10" s="1"/>
  <c r="U407" i="10"/>
  <c r="T407" i="10"/>
  <c r="Q407" i="10"/>
  <c r="Z407" i="10" s="1"/>
  <c r="L407" i="10"/>
  <c r="X406" i="10"/>
  <c r="W406" i="10"/>
  <c r="V406" i="10"/>
  <c r="U406" i="10"/>
  <c r="T406" i="10"/>
  <c r="Q406" i="10"/>
  <c r="R406" i="10" s="1"/>
  <c r="L406" i="10"/>
  <c r="AF405" i="10"/>
  <c r="X405" i="10"/>
  <c r="W405" i="10"/>
  <c r="V405" i="10"/>
  <c r="U405" i="10"/>
  <c r="T405" i="10"/>
  <c r="Q405" i="10"/>
  <c r="R405" i="10" s="1"/>
  <c r="L405" i="10"/>
  <c r="X404" i="10"/>
  <c r="W404" i="10"/>
  <c r="AF404" i="10" s="1"/>
  <c r="V404" i="10"/>
  <c r="U404" i="10"/>
  <c r="T404" i="10"/>
  <c r="Q404" i="10"/>
  <c r="L404" i="10"/>
  <c r="X403" i="10"/>
  <c r="W403" i="10"/>
  <c r="V403" i="10"/>
  <c r="U403" i="10"/>
  <c r="T403" i="10"/>
  <c r="Q403" i="10"/>
  <c r="R403" i="10" s="1"/>
  <c r="L403" i="10"/>
  <c r="Z402" i="10"/>
  <c r="X402" i="10"/>
  <c r="W402" i="10"/>
  <c r="AF402" i="10" s="1"/>
  <c r="V402" i="10"/>
  <c r="U402" i="10"/>
  <c r="T402" i="10"/>
  <c r="R402" i="10"/>
  <c r="Q402" i="10"/>
  <c r="L402" i="10"/>
  <c r="AA401" i="10"/>
  <c r="AB401" i="10" s="1"/>
  <c r="X401" i="10"/>
  <c r="W401" i="10"/>
  <c r="V401" i="10"/>
  <c r="Z401" i="10" s="1"/>
  <c r="U401" i="10"/>
  <c r="T401" i="10"/>
  <c r="R401" i="10"/>
  <c r="Q401" i="10"/>
  <c r="L401" i="10"/>
  <c r="AF400" i="10"/>
  <c r="X400" i="10"/>
  <c r="W400" i="10"/>
  <c r="V400" i="10"/>
  <c r="AC400" i="10" s="1"/>
  <c r="U400" i="10"/>
  <c r="T400" i="10"/>
  <c r="Q400" i="10"/>
  <c r="R400" i="10" s="1"/>
  <c r="L400" i="10"/>
  <c r="Z399" i="10"/>
  <c r="X399" i="10"/>
  <c r="W399" i="10"/>
  <c r="V399" i="10"/>
  <c r="AF399" i="10" s="1"/>
  <c r="U399" i="10"/>
  <c r="T399" i="10"/>
  <c r="R399" i="10"/>
  <c r="Q399" i="10"/>
  <c r="L399" i="10"/>
  <c r="X398" i="10"/>
  <c r="W398" i="10"/>
  <c r="V398" i="10"/>
  <c r="AF398" i="10" s="1"/>
  <c r="U398" i="10"/>
  <c r="Z398" i="10" s="1"/>
  <c r="T398" i="10"/>
  <c r="Q398" i="10"/>
  <c r="R398" i="10" s="1"/>
  <c r="L398" i="10"/>
  <c r="X397" i="10"/>
  <c r="W397" i="10"/>
  <c r="V397" i="10"/>
  <c r="U397" i="10"/>
  <c r="T397" i="10"/>
  <c r="R397" i="10"/>
  <c r="Q397" i="10"/>
  <c r="L397" i="10"/>
  <c r="AF396" i="10"/>
  <c r="X396" i="10"/>
  <c r="W396" i="10"/>
  <c r="V396" i="10"/>
  <c r="U396" i="10"/>
  <c r="T396" i="10"/>
  <c r="R396" i="10"/>
  <c r="Q396" i="10"/>
  <c r="L396" i="10"/>
  <c r="AD395" i="10"/>
  <c r="X395" i="10"/>
  <c r="W395" i="10"/>
  <c r="V395" i="10"/>
  <c r="AC395" i="10" s="1"/>
  <c r="U395" i="10"/>
  <c r="Z395" i="10" s="1"/>
  <c r="T395" i="10"/>
  <c r="Q395" i="10"/>
  <c r="R395" i="10" s="1"/>
  <c r="L395" i="10"/>
  <c r="X394" i="10"/>
  <c r="W394" i="10"/>
  <c r="V394" i="10"/>
  <c r="U394" i="10"/>
  <c r="T394" i="10"/>
  <c r="R394" i="10"/>
  <c r="AC394" i="10" s="1"/>
  <c r="Q394" i="10"/>
  <c r="L394" i="10"/>
  <c r="Z393" i="10"/>
  <c r="X393" i="10"/>
  <c r="W393" i="10"/>
  <c r="V393" i="10"/>
  <c r="AF393" i="10" s="1"/>
  <c r="U393" i="10"/>
  <c r="T393" i="10"/>
  <c r="R393" i="10"/>
  <c r="Q393" i="10"/>
  <c r="L393" i="10"/>
  <c r="X392" i="10"/>
  <c r="W392" i="10"/>
  <c r="V392" i="10"/>
  <c r="AF392" i="10" s="1"/>
  <c r="U392" i="10"/>
  <c r="Z392" i="10" s="1"/>
  <c r="T392" i="10"/>
  <c r="Q392" i="10"/>
  <c r="R392" i="10" s="1"/>
  <c r="L392" i="10"/>
  <c r="X391" i="10"/>
  <c r="W391" i="10"/>
  <c r="V391" i="10"/>
  <c r="U391" i="10"/>
  <c r="T391" i="10"/>
  <c r="R391" i="10"/>
  <c r="Q391" i="10"/>
  <c r="L391" i="10"/>
  <c r="X390" i="10"/>
  <c r="W390" i="10"/>
  <c r="V390" i="10"/>
  <c r="U390" i="10"/>
  <c r="T390" i="10"/>
  <c r="R390" i="10"/>
  <c r="Q390" i="10"/>
  <c r="L390" i="10"/>
  <c r="AD389" i="10"/>
  <c r="X389" i="10"/>
  <c r="W389" i="10"/>
  <c r="V389" i="10"/>
  <c r="U389" i="10"/>
  <c r="Z389" i="10" s="1"/>
  <c r="T389" i="10"/>
  <c r="Q389" i="10"/>
  <c r="R389" i="10" s="1"/>
  <c r="L389" i="10"/>
  <c r="X388" i="10"/>
  <c r="W388" i="10"/>
  <c r="V388" i="10"/>
  <c r="U388" i="10"/>
  <c r="T388" i="10"/>
  <c r="R388" i="10"/>
  <c r="AC388" i="10" s="1"/>
  <c r="Q388" i="10"/>
  <c r="L388" i="10"/>
  <c r="AC387" i="10"/>
  <c r="X387" i="10"/>
  <c r="W387" i="10"/>
  <c r="V387" i="10"/>
  <c r="U387" i="10"/>
  <c r="T387" i="10"/>
  <c r="R387" i="10"/>
  <c r="Q387" i="10"/>
  <c r="L387" i="10"/>
  <c r="X386" i="10"/>
  <c r="W386" i="10"/>
  <c r="V386" i="10"/>
  <c r="U386" i="10"/>
  <c r="Z386" i="10" s="1"/>
  <c r="T386" i="10"/>
  <c r="Q386" i="10"/>
  <c r="R386" i="10" s="1"/>
  <c r="L386" i="10"/>
  <c r="AF385" i="10"/>
  <c r="X385" i="10"/>
  <c r="W385" i="10"/>
  <c r="AC385" i="10" s="1"/>
  <c r="V385" i="10"/>
  <c r="AD385" i="10" s="1"/>
  <c r="U385" i="10"/>
  <c r="T385" i="10"/>
  <c r="R385" i="10"/>
  <c r="Q385" i="10"/>
  <c r="L385" i="10"/>
  <c r="AD384" i="10"/>
  <c r="AE384" i="10"/>
  <c r="X384" i="10"/>
  <c r="W384" i="10"/>
  <c r="V384" i="10"/>
  <c r="AF384" i="10" s="1"/>
  <c r="U384" i="10"/>
  <c r="T384" i="10"/>
  <c r="R384" i="10"/>
  <c r="AC384" i="10" s="1"/>
  <c r="Q384" i="10"/>
  <c r="L384" i="10"/>
  <c r="AE383" i="10"/>
  <c r="X383" i="10"/>
  <c r="W383" i="10"/>
  <c r="V383" i="10"/>
  <c r="U383" i="10"/>
  <c r="T383" i="10"/>
  <c r="Q383" i="10"/>
  <c r="R383" i="10" s="1"/>
  <c r="L383" i="10"/>
  <c r="Z382" i="10"/>
  <c r="X382" i="10"/>
  <c r="W382" i="10"/>
  <c r="V382" i="10"/>
  <c r="U382" i="10"/>
  <c r="T382" i="10"/>
  <c r="Q382" i="10"/>
  <c r="AF382" i="10" s="1"/>
  <c r="L382" i="10"/>
  <c r="Z381" i="10"/>
  <c r="X381" i="10"/>
  <c r="W381" i="10"/>
  <c r="V381" i="10"/>
  <c r="AC381" i="10" s="1"/>
  <c r="U381" i="10"/>
  <c r="T381" i="10"/>
  <c r="R381" i="10"/>
  <c r="Q381" i="10"/>
  <c r="L381" i="10"/>
  <c r="AA380" i="10"/>
  <c r="AB380" i="10" s="1"/>
  <c r="X380" i="10"/>
  <c r="W380" i="10"/>
  <c r="V380" i="10"/>
  <c r="U380" i="10"/>
  <c r="Z380" i="10" s="1"/>
  <c r="T380" i="10"/>
  <c r="Q380" i="10"/>
  <c r="R380" i="10" s="1"/>
  <c r="L380" i="10"/>
  <c r="X379" i="10"/>
  <c r="W379" i="10"/>
  <c r="V379" i="10"/>
  <c r="U379" i="10"/>
  <c r="T379" i="10"/>
  <c r="R379" i="10"/>
  <c r="Q379" i="10"/>
  <c r="L379" i="10"/>
  <c r="AF378" i="10"/>
  <c r="X378" i="10"/>
  <c r="W378" i="10"/>
  <c r="V378" i="10"/>
  <c r="U378" i="10"/>
  <c r="T378" i="10"/>
  <c r="R378" i="10"/>
  <c r="AD378" i="10" s="1"/>
  <c r="Q378" i="10"/>
  <c r="L378" i="10"/>
  <c r="AB377" i="10"/>
  <c r="X377" i="10"/>
  <c r="W377" i="10"/>
  <c r="V377" i="10"/>
  <c r="AF377" i="10" s="1"/>
  <c r="U377" i="10"/>
  <c r="Z377" i="10" s="1"/>
  <c r="AA377" i="10" s="1"/>
  <c r="T377" i="10"/>
  <c r="R377" i="10"/>
  <c r="AD377" i="10" s="1"/>
  <c r="Q377" i="10"/>
  <c r="L377" i="10"/>
  <c r="AF376" i="10"/>
  <c r="Z376" i="10"/>
  <c r="X376" i="10"/>
  <c r="W376" i="10"/>
  <c r="V376" i="10"/>
  <c r="U376" i="10"/>
  <c r="T376" i="10"/>
  <c r="R376" i="10"/>
  <c r="AC376" i="10" s="1"/>
  <c r="Q376" i="10"/>
  <c r="L376" i="10"/>
  <c r="AC375" i="10"/>
  <c r="X375" i="10"/>
  <c r="W375" i="10"/>
  <c r="V375" i="10"/>
  <c r="AF375" i="10" s="1"/>
  <c r="U375" i="10"/>
  <c r="T375" i="10"/>
  <c r="R375" i="10"/>
  <c r="Q375" i="10"/>
  <c r="L375" i="10"/>
  <c r="X374" i="10"/>
  <c r="W374" i="10"/>
  <c r="V374" i="10"/>
  <c r="U374" i="10"/>
  <c r="T374" i="10"/>
  <c r="Q374" i="10"/>
  <c r="R374" i="10" s="1"/>
  <c r="L374" i="10"/>
  <c r="AF373" i="10"/>
  <c r="X373" i="10"/>
  <c r="W373" i="10"/>
  <c r="AC373" i="10" s="1"/>
  <c r="V373" i="10"/>
  <c r="U373" i="10"/>
  <c r="T373" i="10"/>
  <c r="R373" i="10"/>
  <c r="Q373" i="10"/>
  <c r="L373" i="10"/>
  <c r="AF372" i="10"/>
  <c r="AD372" i="10"/>
  <c r="X372" i="10"/>
  <c r="W372" i="10"/>
  <c r="V372" i="10"/>
  <c r="U372" i="10"/>
  <c r="T372" i="10"/>
  <c r="R372" i="10"/>
  <c r="AC372" i="10" s="1"/>
  <c r="Q372" i="10"/>
  <c r="L372" i="10"/>
  <c r="X371" i="10"/>
  <c r="W371" i="10"/>
  <c r="V371" i="10"/>
  <c r="U371" i="10"/>
  <c r="T371" i="10"/>
  <c r="Q371" i="10"/>
  <c r="R371" i="10" s="1"/>
  <c r="AC371" i="10" s="1"/>
  <c r="L371" i="10"/>
  <c r="Z370" i="10"/>
  <c r="X370" i="10"/>
  <c r="W370" i="10"/>
  <c r="V370" i="10"/>
  <c r="U370" i="10"/>
  <c r="T370" i="10"/>
  <c r="Q370" i="10"/>
  <c r="AF370" i="10" s="1"/>
  <c r="L370" i="10"/>
  <c r="Z369" i="10"/>
  <c r="X369" i="10"/>
  <c r="W369" i="10"/>
  <c r="V369" i="10"/>
  <c r="AF369" i="10" s="1"/>
  <c r="U369" i="10"/>
  <c r="T369" i="10"/>
  <c r="R369" i="10"/>
  <c r="AC369" i="10" s="1"/>
  <c r="Q369" i="10"/>
  <c r="L369" i="10"/>
  <c r="AD368" i="10"/>
  <c r="X368" i="10"/>
  <c r="W368" i="10"/>
  <c r="V368" i="10"/>
  <c r="AF368" i="10" s="1"/>
  <c r="U368" i="10"/>
  <c r="Z368" i="10" s="1"/>
  <c r="T368" i="10"/>
  <c r="R368" i="10"/>
  <c r="Q368" i="10"/>
  <c r="L368" i="10"/>
  <c r="X367" i="10"/>
  <c r="W367" i="10"/>
  <c r="V367" i="10"/>
  <c r="U367" i="10"/>
  <c r="T367" i="10"/>
  <c r="Q367" i="10"/>
  <c r="R367" i="10" s="1"/>
  <c r="L367" i="10"/>
  <c r="AC366" i="10"/>
  <c r="AA366" i="10"/>
  <c r="X366" i="10"/>
  <c r="W366" i="10"/>
  <c r="V366" i="10"/>
  <c r="AF366" i="10" s="1"/>
  <c r="U366" i="10"/>
  <c r="Z366" i="10" s="1"/>
  <c r="T366" i="10"/>
  <c r="R366" i="10"/>
  <c r="Q366" i="10"/>
  <c r="L366" i="10"/>
  <c r="X365" i="10"/>
  <c r="W365" i="10"/>
  <c r="V365" i="10"/>
  <c r="U365" i="10"/>
  <c r="T365" i="10"/>
  <c r="Q365" i="10"/>
  <c r="R365" i="10" s="1"/>
  <c r="AC365" i="10" s="1"/>
  <c r="L365" i="10"/>
  <c r="X364" i="10"/>
  <c r="W364" i="10"/>
  <c r="AF364" i="10" s="1"/>
  <c r="V364" i="10"/>
  <c r="U364" i="10"/>
  <c r="T364" i="10"/>
  <c r="R364" i="10"/>
  <c r="Q364" i="10"/>
  <c r="L364" i="10"/>
  <c r="X363" i="10"/>
  <c r="W363" i="10"/>
  <c r="V363" i="10"/>
  <c r="Z363" i="10" s="1"/>
  <c r="U363" i="10"/>
  <c r="T363" i="10"/>
  <c r="R363" i="10"/>
  <c r="Q363" i="10"/>
  <c r="L363" i="10"/>
  <c r="X362" i="10"/>
  <c r="W362" i="10"/>
  <c r="V362" i="10"/>
  <c r="AF362" i="10" s="1"/>
  <c r="U362" i="10"/>
  <c r="Z362" i="10" s="1"/>
  <c r="AA362" i="10" s="1"/>
  <c r="T362" i="10"/>
  <c r="R362" i="10"/>
  <c r="AD362" i="10" s="1"/>
  <c r="Q362" i="10"/>
  <c r="L362" i="10"/>
  <c r="AF361" i="10"/>
  <c r="X361" i="10"/>
  <c r="W361" i="10"/>
  <c r="V361" i="10"/>
  <c r="U361" i="10"/>
  <c r="T361" i="10"/>
  <c r="Q361" i="10"/>
  <c r="L361" i="10"/>
  <c r="X360" i="10"/>
  <c r="W360" i="10"/>
  <c r="V360" i="10"/>
  <c r="AD360" i="10" s="1"/>
  <c r="U360" i="10"/>
  <c r="T360" i="10"/>
  <c r="R360" i="10"/>
  <c r="Q360" i="10"/>
  <c r="L360" i="10"/>
  <c r="AD359" i="10"/>
  <c r="X359" i="10"/>
  <c r="W359" i="10"/>
  <c r="AC359" i="10" s="1"/>
  <c r="V359" i="10"/>
  <c r="U359" i="10"/>
  <c r="T359" i="10"/>
  <c r="R359" i="10"/>
  <c r="Q359" i="10"/>
  <c r="L359" i="10"/>
  <c r="X358" i="10"/>
  <c r="W358" i="10"/>
  <c r="V358" i="10"/>
  <c r="U358" i="10"/>
  <c r="T358" i="10"/>
  <c r="R358" i="10"/>
  <c r="Q358" i="10"/>
  <c r="L358" i="10"/>
  <c r="X357" i="10"/>
  <c r="W357" i="10"/>
  <c r="V357" i="10"/>
  <c r="U357" i="10"/>
  <c r="T357" i="10"/>
  <c r="R357" i="10"/>
  <c r="Q357" i="10"/>
  <c r="L357" i="10"/>
  <c r="AC356" i="10"/>
  <c r="X356" i="10"/>
  <c r="W356" i="10"/>
  <c r="V356" i="10"/>
  <c r="AD356" i="10" s="1"/>
  <c r="U356" i="10"/>
  <c r="T356" i="10"/>
  <c r="Q356" i="10"/>
  <c r="R356" i="10" s="1"/>
  <c r="L356" i="10"/>
  <c r="X355" i="10"/>
  <c r="W355" i="10"/>
  <c r="V355" i="10"/>
  <c r="U355" i="10"/>
  <c r="T355" i="10"/>
  <c r="Q355" i="10"/>
  <c r="L355" i="10"/>
  <c r="X354" i="10"/>
  <c r="W354" i="10"/>
  <c r="V354" i="10"/>
  <c r="AF354" i="10" s="1"/>
  <c r="U354" i="10"/>
  <c r="Z354" i="10" s="1"/>
  <c r="T354" i="10"/>
  <c r="Q354" i="10"/>
  <c r="R354" i="10" s="1"/>
  <c r="L354" i="10"/>
  <c r="Z353" i="10"/>
  <c r="X353" i="10"/>
  <c r="W353" i="10"/>
  <c r="V353" i="10"/>
  <c r="U353" i="10"/>
  <c r="T353" i="10"/>
  <c r="Q353" i="10"/>
  <c r="R353" i="10" s="1"/>
  <c r="L353" i="10"/>
  <c r="X352" i="10"/>
  <c r="W352" i="10"/>
  <c r="V352" i="10"/>
  <c r="U352" i="10"/>
  <c r="T352" i="10"/>
  <c r="R352" i="10"/>
  <c r="Q352" i="10"/>
  <c r="L352" i="10"/>
  <c r="X351" i="10"/>
  <c r="W351" i="10"/>
  <c r="AC351" i="10" s="1"/>
  <c r="V351" i="10"/>
  <c r="U351" i="10"/>
  <c r="T351" i="10"/>
  <c r="R351" i="10"/>
  <c r="Q351" i="10"/>
  <c r="Z351" i="10" s="1"/>
  <c r="L351" i="10"/>
  <c r="X350" i="10"/>
  <c r="W350" i="10"/>
  <c r="V350" i="10"/>
  <c r="AD350" i="10" s="1"/>
  <c r="U350" i="10"/>
  <c r="T350" i="10"/>
  <c r="R350" i="10"/>
  <c r="AC350" i="10" s="1"/>
  <c r="Q350" i="10"/>
  <c r="L350" i="10"/>
  <c r="AD349" i="10"/>
  <c r="X349" i="10"/>
  <c r="W349" i="10"/>
  <c r="V349" i="10"/>
  <c r="U349" i="10"/>
  <c r="Z349" i="10" s="1"/>
  <c r="T349" i="10"/>
  <c r="R349" i="10"/>
  <c r="AC349" i="10" s="1"/>
  <c r="Q349" i="10"/>
  <c r="L349" i="10"/>
  <c r="X348" i="10"/>
  <c r="W348" i="10"/>
  <c r="V348" i="10"/>
  <c r="AF348" i="10" s="1"/>
  <c r="U348" i="10"/>
  <c r="Z348" i="10" s="1"/>
  <c r="T348" i="10"/>
  <c r="Q348" i="10"/>
  <c r="R348" i="10" s="1"/>
  <c r="L348" i="10"/>
  <c r="X347" i="10"/>
  <c r="W347" i="10"/>
  <c r="V347" i="10"/>
  <c r="U347" i="10"/>
  <c r="T347" i="10"/>
  <c r="Q347" i="10"/>
  <c r="R347" i="10" s="1"/>
  <c r="L347" i="10"/>
  <c r="X346" i="10"/>
  <c r="W346" i="10"/>
  <c r="V346" i="10"/>
  <c r="U346" i="10"/>
  <c r="T346" i="10"/>
  <c r="R346" i="10"/>
  <c r="Q346" i="10"/>
  <c r="L346" i="10"/>
  <c r="AC345" i="10"/>
  <c r="X345" i="10"/>
  <c r="W345" i="10"/>
  <c r="V345" i="10"/>
  <c r="U345" i="10"/>
  <c r="Z345" i="10" s="1"/>
  <c r="T345" i="10"/>
  <c r="R345" i="10"/>
  <c r="Q345" i="10"/>
  <c r="L345" i="10"/>
  <c r="AC344" i="10"/>
  <c r="X344" i="10"/>
  <c r="W344" i="10"/>
  <c r="V344" i="10"/>
  <c r="U344" i="10"/>
  <c r="AF344" i="10" s="1"/>
  <c r="T344" i="10"/>
  <c r="R344" i="10"/>
  <c r="Q344" i="10"/>
  <c r="L344" i="10"/>
  <c r="AD343" i="10"/>
  <c r="AA343" i="10"/>
  <c r="X343" i="10"/>
  <c r="W343" i="10"/>
  <c r="V343" i="10"/>
  <c r="AF343" i="10" s="1"/>
  <c r="U343" i="10"/>
  <c r="Z343" i="10" s="1"/>
  <c r="T343" i="10"/>
  <c r="R343" i="10"/>
  <c r="AC343" i="10" s="1"/>
  <c r="Q343" i="10"/>
  <c r="L343" i="10"/>
  <c r="X342" i="10"/>
  <c r="W342" i="10"/>
  <c r="V342" i="10"/>
  <c r="U342" i="10"/>
  <c r="Z342" i="10" s="1"/>
  <c r="T342" i="10"/>
  <c r="Q342" i="10"/>
  <c r="R342" i="10" s="1"/>
  <c r="L342" i="10"/>
  <c r="X341" i="10"/>
  <c r="W341" i="10"/>
  <c r="V341" i="10"/>
  <c r="Z341" i="10" s="1"/>
  <c r="U341" i="10"/>
  <c r="T341" i="10"/>
  <c r="R341" i="10"/>
  <c r="Q341" i="10"/>
  <c r="L341" i="10"/>
  <c r="AC340" i="10"/>
  <c r="X340" i="10"/>
  <c r="W340" i="10"/>
  <c r="V340" i="10"/>
  <c r="U340" i="10"/>
  <c r="T340" i="10"/>
  <c r="R340" i="10"/>
  <c r="Q340" i="10"/>
  <c r="L340" i="10"/>
  <c r="X339" i="10"/>
  <c r="W339" i="10"/>
  <c r="V339" i="10"/>
  <c r="U339" i="10"/>
  <c r="T339" i="10"/>
  <c r="R339" i="10"/>
  <c r="Q339" i="10"/>
  <c r="L339" i="10"/>
  <c r="AC338" i="10"/>
  <c r="X338" i="10"/>
  <c r="W338" i="10"/>
  <c r="V338" i="10"/>
  <c r="AD338" i="10" s="1"/>
  <c r="U338" i="10"/>
  <c r="AF338" i="10" s="1"/>
  <c r="T338" i="10"/>
  <c r="R338" i="10"/>
  <c r="Q338" i="10"/>
  <c r="L338" i="10"/>
  <c r="AD337" i="10"/>
  <c r="AC337" i="10"/>
  <c r="AA337" i="10"/>
  <c r="X337" i="10"/>
  <c r="W337" i="10"/>
  <c r="V337" i="10"/>
  <c r="AF337" i="10" s="1"/>
  <c r="U337" i="10"/>
  <c r="Z337" i="10" s="1"/>
  <c r="T337" i="10"/>
  <c r="R337" i="10"/>
  <c r="Q337" i="10"/>
  <c r="L337" i="10"/>
  <c r="X336" i="10"/>
  <c r="W336" i="10"/>
  <c r="V336" i="10"/>
  <c r="U336" i="10"/>
  <c r="T336" i="10"/>
  <c r="Q336" i="10"/>
  <c r="R336" i="10" s="1"/>
  <c r="L336" i="10"/>
  <c r="X335" i="10"/>
  <c r="W335" i="10"/>
  <c r="V335" i="10"/>
  <c r="Z335" i="10" s="1"/>
  <c r="U335" i="10"/>
  <c r="T335" i="10"/>
  <c r="R335" i="10"/>
  <c r="Q335" i="10"/>
  <c r="L335" i="10"/>
  <c r="X334" i="10"/>
  <c r="W334" i="10"/>
  <c r="V334" i="10"/>
  <c r="AC334" i="10" s="1"/>
  <c r="U334" i="10"/>
  <c r="T334" i="10"/>
  <c r="R334" i="10"/>
  <c r="Q334" i="10"/>
  <c r="L334" i="10"/>
  <c r="X333" i="10"/>
  <c r="W333" i="10"/>
  <c r="AC333" i="10" s="1"/>
  <c r="V333" i="10"/>
  <c r="U333" i="10"/>
  <c r="T333" i="10"/>
  <c r="R333" i="10"/>
  <c r="Q333" i="10"/>
  <c r="L333" i="10"/>
  <c r="AF332" i="10"/>
  <c r="AC332" i="10"/>
  <c r="X332" i="10"/>
  <c r="W332" i="10"/>
  <c r="V332" i="10"/>
  <c r="U332" i="10"/>
  <c r="T332" i="10"/>
  <c r="R332" i="10"/>
  <c r="Q332" i="10"/>
  <c r="L332" i="10"/>
  <c r="AD331" i="10"/>
  <c r="AC331" i="10"/>
  <c r="AA331" i="10"/>
  <c r="X331" i="10"/>
  <c r="W331" i="10"/>
  <c r="V331" i="10"/>
  <c r="AF331" i="10" s="1"/>
  <c r="U331" i="10"/>
  <c r="Z331" i="10" s="1"/>
  <c r="T331" i="10"/>
  <c r="R331" i="10"/>
  <c r="Q331" i="10"/>
  <c r="L331" i="10"/>
  <c r="X330" i="10"/>
  <c r="W330" i="10"/>
  <c r="V330" i="10"/>
  <c r="U330" i="10"/>
  <c r="T330" i="10"/>
  <c r="R330" i="10"/>
  <c r="Q330" i="10"/>
  <c r="L330" i="10"/>
  <c r="X329" i="10"/>
  <c r="W329" i="10"/>
  <c r="V329" i="10"/>
  <c r="AF329" i="10" s="1"/>
  <c r="U329" i="10"/>
  <c r="Z329" i="10" s="1"/>
  <c r="T329" i="10"/>
  <c r="R329" i="10"/>
  <c r="Q329" i="10"/>
  <c r="L329" i="10"/>
  <c r="X328" i="10"/>
  <c r="W328" i="10"/>
  <c r="V328" i="10"/>
  <c r="AF328" i="10" s="1"/>
  <c r="U328" i="10"/>
  <c r="T328" i="10"/>
  <c r="R328" i="10"/>
  <c r="Q328" i="10"/>
  <c r="L328" i="10"/>
  <c r="X327" i="10"/>
  <c r="W327" i="10"/>
  <c r="V327" i="10"/>
  <c r="U327" i="10"/>
  <c r="T327" i="10"/>
  <c r="Q327" i="10"/>
  <c r="R327" i="10" s="1"/>
  <c r="AC327" i="10" s="1"/>
  <c r="L327" i="10"/>
  <c r="AF326" i="10"/>
  <c r="X326" i="10"/>
  <c r="W326" i="10"/>
  <c r="V326" i="10"/>
  <c r="U326" i="10"/>
  <c r="T326" i="10"/>
  <c r="R326" i="10"/>
  <c r="Q326" i="10"/>
  <c r="L326" i="10"/>
  <c r="AA325" i="10"/>
  <c r="AE325" i="10"/>
  <c r="X325" i="10"/>
  <c r="W325" i="10"/>
  <c r="V325" i="10"/>
  <c r="AF325" i="10" s="1"/>
  <c r="U325" i="10"/>
  <c r="Z325" i="10" s="1"/>
  <c r="T325" i="10"/>
  <c r="R325" i="10"/>
  <c r="AD325" i="10" s="1"/>
  <c r="Q325" i="10"/>
  <c r="L325" i="10"/>
  <c r="X324" i="10"/>
  <c r="W324" i="10"/>
  <c r="V324" i="10"/>
  <c r="U324" i="10"/>
  <c r="Z324" i="10" s="1"/>
  <c r="T324" i="10"/>
  <c r="Q324" i="10"/>
  <c r="R324" i="10" s="1"/>
  <c r="L324" i="10"/>
  <c r="AF323" i="10"/>
  <c r="AE323" i="10"/>
  <c r="X323" i="10"/>
  <c r="W323" i="10"/>
  <c r="V323" i="10"/>
  <c r="U323" i="10"/>
  <c r="T323" i="10"/>
  <c r="R323" i="10"/>
  <c r="Q323" i="10"/>
  <c r="L323" i="10"/>
  <c r="AD322" i="10"/>
  <c r="AC322" i="10"/>
  <c r="X322" i="10"/>
  <c r="W322" i="10"/>
  <c r="V322" i="10"/>
  <c r="AF322" i="10" s="1"/>
  <c r="U322" i="10"/>
  <c r="T322" i="10"/>
  <c r="R322" i="10"/>
  <c r="Q322" i="10"/>
  <c r="L322" i="10"/>
  <c r="X321" i="10"/>
  <c r="W321" i="10"/>
  <c r="V321" i="10"/>
  <c r="U321" i="10"/>
  <c r="T321" i="10"/>
  <c r="Q321" i="10"/>
  <c r="R321" i="10" s="1"/>
  <c r="AC321" i="10" s="1"/>
  <c r="L321" i="10"/>
  <c r="X320" i="10"/>
  <c r="W320" i="10"/>
  <c r="V320" i="10"/>
  <c r="U320" i="10"/>
  <c r="T320" i="10"/>
  <c r="R320" i="10"/>
  <c r="Q320" i="10"/>
  <c r="L320" i="10"/>
  <c r="AD319" i="10"/>
  <c r="X319" i="10"/>
  <c r="W319" i="10"/>
  <c r="V319" i="10"/>
  <c r="AF319" i="10" s="1"/>
  <c r="U319" i="10"/>
  <c r="Z319" i="10" s="1"/>
  <c r="T319" i="10"/>
  <c r="R319" i="10"/>
  <c r="Q319" i="10"/>
  <c r="L319" i="10"/>
  <c r="X318" i="10"/>
  <c r="W318" i="10"/>
  <c r="V318" i="10"/>
  <c r="U318" i="10"/>
  <c r="Z318" i="10" s="1"/>
  <c r="T318" i="10"/>
  <c r="Q318" i="10"/>
  <c r="R318" i="10" s="1"/>
  <c r="L318" i="10"/>
  <c r="Z317" i="10"/>
  <c r="X317" i="10"/>
  <c r="W317" i="10"/>
  <c r="AC317" i="10" s="1"/>
  <c r="V317" i="10"/>
  <c r="AF317" i="10" s="1"/>
  <c r="U317" i="10"/>
  <c r="T317" i="10"/>
  <c r="Q317" i="10"/>
  <c r="R317" i="10" s="1"/>
  <c r="L317" i="10"/>
  <c r="AF316" i="10"/>
  <c r="AC316" i="10"/>
  <c r="AA316" i="10"/>
  <c r="X316" i="10"/>
  <c r="W316" i="10"/>
  <c r="V316" i="10"/>
  <c r="U316" i="10"/>
  <c r="Z316" i="10" s="1"/>
  <c r="T316" i="10"/>
  <c r="R316" i="10"/>
  <c r="AD316" i="10" s="1"/>
  <c r="Q316" i="10"/>
  <c r="L316" i="10"/>
  <c r="X315" i="10"/>
  <c r="W315" i="10"/>
  <c r="V315" i="10"/>
  <c r="AF315" i="10" s="1"/>
  <c r="U315" i="10"/>
  <c r="Z315" i="10" s="1"/>
  <c r="AA315" i="10" s="1"/>
  <c r="AB315" i="10" s="1"/>
  <c r="T315" i="10"/>
  <c r="R315" i="10"/>
  <c r="Q315" i="10"/>
  <c r="L315" i="10"/>
  <c r="AF314" i="10"/>
  <c r="AA314" i="10"/>
  <c r="AB314" i="10" s="1"/>
  <c r="Z314" i="10"/>
  <c r="X314" i="10"/>
  <c r="W314" i="10"/>
  <c r="V314" i="10"/>
  <c r="AC314" i="10" s="1"/>
  <c r="U314" i="10"/>
  <c r="T314" i="10"/>
  <c r="Q314" i="10"/>
  <c r="R314" i="10" s="1"/>
  <c r="L314" i="10"/>
  <c r="AF313" i="10"/>
  <c r="AC313" i="10"/>
  <c r="Z313" i="10"/>
  <c r="X313" i="10"/>
  <c r="W313" i="10"/>
  <c r="V313" i="10"/>
  <c r="U313" i="10"/>
  <c r="T313" i="10"/>
  <c r="R313" i="10"/>
  <c r="AD313" i="10" s="1"/>
  <c r="Q313" i="10"/>
  <c r="L313" i="10"/>
  <c r="X312" i="10"/>
  <c r="W312" i="10"/>
  <c r="V312" i="10"/>
  <c r="AD312" i="10" s="1"/>
  <c r="U312" i="10"/>
  <c r="T312" i="10"/>
  <c r="Q312" i="10"/>
  <c r="R312" i="10" s="1"/>
  <c r="L312" i="10"/>
  <c r="X311" i="10"/>
  <c r="W311" i="10"/>
  <c r="V311" i="10"/>
  <c r="U311" i="10"/>
  <c r="T311" i="10"/>
  <c r="R311" i="10"/>
  <c r="Q311" i="10"/>
  <c r="L311" i="10"/>
  <c r="Z310" i="10"/>
  <c r="X310" i="10"/>
  <c r="W310" i="10"/>
  <c r="V310" i="10"/>
  <c r="AF310" i="10" s="1"/>
  <c r="U310" i="10"/>
  <c r="T310" i="10"/>
  <c r="R310" i="10"/>
  <c r="AD310" i="10" s="1"/>
  <c r="Q310" i="10"/>
  <c r="L310" i="10"/>
  <c r="X309" i="10"/>
  <c r="W309" i="10"/>
  <c r="V309" i="10"/>
  <c r="AF309" i="10" s="1"/>
  <c r="U309" i="10"/>
  <c r="T309" i="10"/>
  <c r="R309" i="10"/>
  <c r="AD309" i="10" s="1"/>
  <c r="Q309" i="10"/>
  <c r="L309" i="10"/>
  <c r="X308" i="10"/>
  <c r="W308" i="10"/>
  <c r="V308" i="10"/>
  <c r="U308" i="10"/>
  <c r="T308" i="10"/>
  <c r="Q308" i="10"/>
  <c r="R308" i="10" s="1"/>
  <c r="L308" i="10"/>
  <c r="AC307" i="10"/>
  <c r="Z307" i="10"/>
  <c r="X307" i="10"/>
  <c r="W307" i="10"/>
  <c r="V307" i="10"/>
  <c r="AF307" i="10" s="1"/>
  <c r="U307" i="10"/>
  <c r="T307" i="10"/>
  <c r="R307" i="10"/>
  <c r="AD307" i="10" s="1"/>
  <c r="Q307" i="10"/>
  <c r="L307" i="10"/>
  <c r="X306" i="10"/>
  <c r="W306" i="10"/>
  <c r="V306" i="10"/>
  <c r="U306" i="10"/>
  <c r="T306" i="10"/>
  <c r="Q306" i="10"/>
  <c r="R306" i="10" s="1"/>
  <c r="L306" i="10"/>
  <c r="X305" i="10"/>
  <c r="W305" i="10"/>
  <c r="V305" i="10"/>
  <c r="U305" i="10"/>
  <c r="T305" i="10"/>
  <c r="R305" i="10"/>
  <c r="Q305" i="10"/>
  <c r="L305" i="10"/>
  <c r="AF304" i="10"/>
  <c r="AA304" i="10"/>
  <c r="Z304" i="10"/>
  <c r="X304" i="10"/>
  <c r="W304" i="10"/>
  <c r="V304" i="10"/>
  <c r="AD304" i="10" s="1"/>
  <c r="U304" i="10"/>
  <c r="T304" i="10"/>
  <c r="R304" i="10"/>
  <c r="Q304" i="10"/>
  <c r="L304" i="10"/>
  <c r="X303" i="10"/>
  <c r="W303" i="10"/>
  <c r="V303" i="10"/>
  <c r="U303" i="10"/>
  <c r="T303" i="10"/>
  <c r="R303" i="10"/>
  <c r="Q303" i="10"/>
  <c r="L303" i="10"/>
  <c r="AF302" i="10"/>
  <c r="X302" i="10"/>
  <c r="W302" i="10"/>
  <c r="V302" i="10"/>
  <c r="AC302" i="10" s="1"/>
  <c r="U302" i="10"/>
  <c r="T302" i="10"/>
  <c r="R302" i="10"/>
  <c r="Q302" i="10"/>
  <c r="L302" i="10"/>
  <c r="AC301" i="10"/>
  <c r="X301" i="10"/>
  <c r="W301" i="10"/>
  <c r="V301" i="10"/>
  <c r="AF301" i="10" s="1"/>
  <c r="U301" i="10"/>
  <c r="Z301" i="10" s="1"/>
  <c r="T301" i="10"/>
  <c r="R301" i="10"/>
  <c r="AD301" i="10" s="1"/>
  <c r="Q301" i="10"/>
  <c r="L301" i="10"/>
  <c r="AA300" i="10"/>
  <c r="AB300" i="10" s="1"/>
  <c r="X300" i="10"/>
  <c r="W300" i="10"/>
  <c r="V300" i="10"/>
  <c r="U300" i="10"/>
  <c r="Z300" i="10" s="1"/>
  <c r="T300" i="10"/>
  <c r="Q300" i="10"/>
  <c r="L300" i="10"/>
  <c r="Z299" i="10"/>
  <c r="X299" i="10"/>
  <c r="W299" i="10"/>
  <c r="V299" i="10"/>
  <c r="AF299" i="10" s="1"/>
  <c r="U299" i="10"/>
  <c r="T299" i="10"/>
  <c r="R299" i="10"/>
  <c r="AC299" i="10" s="1"/>
  <c r="Q299" i="10"/>
  <c r="L299" i="10"/>
  <c r="AA298" i="10"/>
  <c r="Z298" i="10"/>
  <c r="X298" i="10"/>
  <c r="W298" i="10"/>
  <c r="V298" i="10"/>
  <c r="AF298" i="10" s="1"/>
  <c r="U298" i="10"/>
  <c r="AB298" i="10" s="1"/>
  <c r="T298" i="10"/>
  <c r="R298" i="10"/>
  <c r="Q298" i="10"/>
  <c r="L298" i="10"/>
  <c r="X297" i="10"/>
  <c r="W297" i="10"/>
  <c r="V297" i="10"/>
  <c r="U297" i="10"/>
  <c r="T297" i="10"/>
  <c r="R297" i="10"/>
  <c r="Q297" i="10"/>
  <c r="L297" i="10"/>
  <c r="AF296" i="10"/>
  <c r="X296" i="10"/>
  <c r="W296" i="10"/>
  <c r="V296" i="10"/>
  <c r="AC296" i="10" s="1"/>
  <c r="U296" i="10"/>
  <c r="T296" i="10"/>
  <c r="R296" i="10"/>
  <c r="Q296" i="10"/>
  <c r="L296" i="10"/>
  <c r="X295" i="10"/>
  <c r="W295" i="10"/>
  <c r="V295" i="10"/>
  <c r="AF295" i="10" s="1"/>
  <c r="U295" i="10"/>
  <c r="Z295" i="10" s="1"/>
  <c r="T295" i="10"/>
  <c r="R295" i="10"/>
  <c r="AD295" i="10" s="1"/>
  <c r="Q295" i="10"/>
  <c r="L295" i="10"/>
  <c r="X294" i="10"/>
  <c r="W294" i="10"/>
  <c r="V294" i="10"/>
  <c r="U294" i="10"/>
  <c r="T294" i="10"/>
  <c r="Q294" i="10"/>
  <c r="L294" i="10"/>
  <c r="Z293" i="10"/>
  <c r="X293" i="10"/>
  <c r="W293" i="10"/>
  <c r="V293" i="10"/>
  <c r="AF293" i="10" s="1"/>
  <c r="U293" i="10"/>
  <c r="T293" i="10"/>
  <c r="R293" i="10"/>
  <c r="AC293" i="10" s="1"/>
  <c r="Q293" i="10"/>
  <c r="L293" i="10"/>
  <c r="AA292" i="10"/>
  <c r="Z292" i="10"/>
  <c r="X292" i="10"/>
  <c r="W292" i="10"/>
  <c r="V292" i="10"/>
  <c r="AF292" i="10" s="1"/>
  <c r="U292" i="10"/>
  <c r="AB292" i="10" s="1"/>
  <c r="T292" i="10"/>
  <c r="R292" i="10"/>
  <c r="Q292" i="10"/>
  <c r="L292" i="10"/>
  <c r="X291" i="10"/>
  <c r="W291" i="10"/>
  <c r="V291" i="10"/>
  <c r="U291" i="10"/>
  <c r="T291" i="10"/>
  <c r="R291" i="10"/>
  <c r="Q291" i="10"/>
  <c r="L291" i="10"/>
  <c r="X290" i="10"/>
  <c r="W290" i="10"/>
  <c r="V290" i="10"/>
  <c r="AC290" i="10" s="1"/>
  <c r="U290" i="10"/>
  <c r="T290" i="10"/>
  <c r="R290" i="10"/>
  <c r="Q290" i="10"/>
  <c r="L290" i="10"/>
  <c r="AD289" i="10"/>
  <c r="X289" i="10"/>
  <c r="W289" i="10"/>
  <c r="V289" i="10"/>
  <c r="AF289" i="10" s="1"/>
  <c r="U289" i="10"/>
  <c r="Z289" i="10" s="1"/>
  <c r="T289" i="10"/>
  <c r="R289" i="10"/>
  <c r="AC289" i="10" s="1"/>
  <c r="Q289" i="10"/>
  <c r="L289" i="10"/>
  <c r="X288" i="10"/>
  <c r="W288" i="10"/>
  <c r="V288" i="10"/>
  <c r="AF288" i="10" s="1"/>
  <c r="U288" i="10"/>
  <c r="Z288" i="10" s="1"/>
  <c r="T288" i="10"/>
  <c r="Q288" i="10"/>
  <c r="L288" i="10"/>
  <c r="Z287" i="10"/>
  <c r="AE287" i="10"/>
  <c r="X287" i="10"/>
  <c r="W287" i="10"/>
  <c r="V287" i="10"/>
  <c r="AF287" i="10" s="1"/>
  <c r="U287" i="10"/>
  <c r="T287" i="10"/>
  <c r="R287" i="10"/>
  <c r="AC287" i="10" s="1"/>
  <c r="Q287" i="10"/>
  <c r="L287" i="10"/>
  <c r="AA286" i="10"/>
  <c r="Z286" i="10"/>
  <c r="X286" i="10"/>
  <c r="W286" i="10"/>
  <c r="V286" i="10"/>
  <c r="AF286" i="10" s="1"/>
  <c r="U286" i="10"/>
  <c r="AB286" i="10" s="1"/>
  <c r="T286" i="10"/>
  <c r="R286" i="10"/>
  <c r="Q286" i="10"/>
  <c r="L286" i="10"/>
  <c r="X285" i="10"/>
  <c r="W285" i="10"/>
  <c r="V285" i="10"/>
  <c r="U285" i="10"/>
  <c r="T285" i="10"/>
  <c r="R285" i="10"/>
  <c r="Q285" i="10"/>
  <c r="L285" i="10"/>
  <c r="AF284" i="10"/>
  <c r="X284" i="10"/>
  <c r="W284" i="10"/>
  <c r="V284" i="10"/>
  <c r="AC284" i="10" s="1"/>
  <c r="U284" i="10"/>
  <c r="T284" i="10"/>
  <c r="R284" i="10"/>
  <c r="Q284" i="10"/>
  <c r="L284" i="10"/>
  <c r="AC283" i="10"/>
  <c r="X283" i="10"/>
  <c r="W283" i="10"/>
  <c r="V283" i="10"/>
  <c r="AF283" i="10" s="1"/>
  <c r="U283" i="10"/>
  <c r="Z283" i="10" s="1"/>
  <c r="T283" i="10"/>
  <c r="R283" i="10"/>
  <c r="AD283" i="10" s="1"/>
  <c r="Q283" i="10"/>
  <c r="L283" i="10"/>
  <c r="X282" i="10"/>
  <c r="W282" i="10"/>
  <c r="V282" i="10"/>
  <c r="AF282" i="10" s="1"/>
  <c r="U282" i="10"/>
  <c r="Z282" i="10" s="1"/>
  <c r="T282" i="10"/>
  <c r="Q282" i="10"/>
  <c r="L282" i="10"/>
  <c r="Z281" i="10"/>
  <c r="X281" i="10"/>
  <c r="W281" i="10"/>
  <c r="V281" i="10"/>
  <c r="AF281" i="10" s="1"/>
  <c r="U281" i="10"/>
  <c r="T281" i="10"/>
  <c r="R281" i="10"/>
  <c r="AC281" i="10" s="1"/>
  <c r="Q281" i="10"/>
  <c r="L281" i="10"/>
  <c r="AA280" i="10"/>
  <c r="Z280" i="10"/>
  <c r="X280" i="10"/>
  <c r="W280" i="10"/>
  <c r="V280" i="10"/>
  <c r="AF280" i="10" s="1"/>
  <c r="U280" i="10"/>
  <c r="AB280" i="10" s="1"/>
  <c r="T280" i="10"/>
  <c r="R280" i="10"/>
  <c r="Q280" i="10"/>
  <c r="L280" i="10"/>
  <c r="X279" i="10"/>
  <c r="W279" i="10"/>
  <c r="V279" i="10"/>
  <c r="U279" i="10"/>
  <c r="T279" i="10"/>
  <c r="R279" i="10"/>
  <c r="Q279" i="10"/>
  <c r="L279" i="10"/>
  <c r="AF278" i="10"/>
  <c r="X278" i="10"/>
  <c r="W278" i="10"/>
  <c r="V278" i="10"/>
  <c r="AC278" i="10" s="1"/>
  <c r="U278" i="10"/>
  <c r="T278" i="10"/>
  <c r="R278" i="10"/>
  <c r="Q278" i="10"/>
  <c r="L278" i="10"/>
  <c r="AC277" i="10"/>
  <c r="X277" i="10"/>
  <c r="W277" i="10"/>
  <c r="V277" i="10"/>
  <c r="AF277" i="10" s="1"/>
  <c r="U277" i="10"/>
  <c r="Z277" i="10" s="1"/>
  <c r="T277" i="10"/>
  <c r="R277" i="10"/>
  <c r="AD277" i="10" s="1"/>
  <c r="Q277" i="10"/>
  <c r="L277" i="10"/>
  <c r="X276" i="10"/>
  <c r="W276" i="10"/>
  <c r="V276" i="10"/>
  <c r="AF276" i="10" s="1"/>
  <c r="U276" i="10"/>
  <c r="Z276" i="10" s="1"/>
  <c r="T276" i="10"/>
  <c r="Q276" i="10"/>
  <c r="L276" i="10"/>
  <c r="Z275" i="10"/>
  <c r="X275" i="10"/>
  <c r="W275" i="10"/>
  <c r="V275" i="10"/>
  <c r="AF275" i="10" s="1"/>
  <c r="U275" i="10"/>
  <c r="T275" i="10"/>
  <c r="R275" i="10"/>
  <c r="AC275" i="10" s="1"/>
  <c r="Q275" i="10"/>
  <c r="L275" i="10"/>
  <c r="AA274" i="10"/>
  <c r="Z274" i="10"/>
  <c r="X274" i="10"/>
  <c r="W274" i="10"/>
  <c r="V274" i="10"/>
  <c r="AF274" i="10" s="1"/>
  <c r="U274" i="10"/>
  <c r="AB274" i="10" s="1"/>
  <c r="T274" i="10"/>
  <c r="R274" i="10"/>
  <c r="AC274" i="10" s="1"/>
  <c r="Q274" i="10"/>
  <c r="L274" i="10"/>
  <c r="X273" i="10"/>
  <c r="W273" i="10"/>
  <c r="V273" i="10"/>
  <c r="U273" i="10"/>
  <c r="T273" i="10"/>
  <c r="R273" i="10"/>
  <c r="Q273" i="10"/>
  <c r="L273" i="10"/>
  <c r="AF272" i="10"/>
  <c r="X272" i="10"/>
  <c r="W272" i="10"/>
  <c r="V272" i="10"/>
  <c r="AC272" i="10" s="1"/>
  <c r="U272" i="10"/>
  <c r="T272" i="10"/>
  <c r="R272" i="10"/>
  <c r="Q272" i="10"/>
  <c r="L272" i="10"/>
  <c r="X271" i="10"/>
  <c r="W271" i="10"/>
  <c r="V271" i="10"/>
  <c r="AF271" i="10" s="1"/>
  <c r="U271" i="10"/>
  <c r="Z271" i="10" s="1"/>
  <c r="T271" i="10"/>
  <c r="R271" i="10"/>
  <c r="AD271" i="10" s="1"/>
  <c r="Q271" i="10"/>
  <c r="L271" i="10"/>
  <c r="X270" i="10"/>
  <c r="W270" i="10"/>
  <c r="V270" i="10"/>
  <c r="AF270" i="10" s="1"/>
  <c r="U270" i="10"/>
  <c r="T270" i="10"/>
  <c r="Q270" i="10"/>
  <c r="L270" i="10"/>
  <c r="Z269" i="10"/>
  <c r="X269" i="10"/>
  <c r="W269" i="10"/>
  <c r="V269" i="10"/>
  <c r="AF269" i="10" s="1"/>
  <c r="U269" i="10"/>
  <c r="T269" i="10"/>
  <c r="R269" i="10"/>
  <c r="AC269" i="10" s="1"/>
  <c r="Q269" i="10"/>
  <c r="L269" i="10"/>
  <c r="AA268" i="10"/>
  <c r="Z268" i="10"/>
  <c r="X268" i="10"/>
  <c r="W268" i="10"/>
  <c r="V268" i="10"/>
  <c r="AF268" i="10" s="1"/>
  <c r="U268" i="10"/>
  <c r="AB268" i="10" s="1"/>
  <c r="T268" i="10"/>
  <c r="R268" i="10"/>
  <c r="AC268" i="10" s="1"/>
  <c r="Q268" i="10"/>
  <c r="L268" i="10"/>
  <c r="X267" i="10"/>
  <c r="W267" i="10"/>
  <c r="V267" i="10"/>
  <c r="U267" i="10"/>
  <c r="T267" i="10"/>
  <c r="R267" i="10"/>
  <c r="Q267" i="10"/>
  <c r="L267" i="10"/>
  <c r="X266" i="10"/>
  <c r="W266" i="10"/>
  <c r="V266" i="10"/>
  <c r="AC266" i="10" s="1"/>
  <c r="U266" i="10"/>
  <c r="T266" i="10"/>
  <c r="R266" i="10"/>
  <c r="Q266" i="10"/>
  <c r="L266" i="10"/>
  <c r="AD265" i="10"/>
  <c r="AC265" i="10"/>
  <c r="X265" i="10"/>
  <c r="W265" i="10"/>
  <c r="V265" i="10"/>
  <c r="AF265" i="10" s="1"/>
  <c r="U265" i="10"/>
  <c r="Z265" i="10" s="1"/>
  <c r="T265" i="10"/>
  <c r="R265" i="10"/>
  <c r="Q265" i="10"/>
  <c r="L265" i="10"/>
  <c r="X264" i="10"/>
  <c r="W264" i="10"/>
  <c r="V264" i="10"/>
  <c r="U264" i="10"/>
  <c r="T264" i="10"/>
  <c r="Q264" i="10"/>
  <c r="R264" i="10" s="1"/>
  <c r="AD264" i="10" s="1"/>
  <c r="L264" i="10"/>
  <c r="Z263" i="10"/>
  <c r="X263" i="10"/>
  <c r="W263" i="10"/>
  <c r="V263" i="10"/>
  <c r="AF263" i="10" s="1"/>
  <c r="U263" i="10"/>
  <c r="T263" i="10"/>
  <c r="R263" i="10"/>
  <c r="AC263" i="10" s="1"/>
  <c r="Q263" i="10"/>
  <c r="L263" i="10"/>
  <c r="X262" i="10"/>
  <c r="W262" i="10"/>
  <c r="V262" i="10"/>
  <c r="AF262" i="10" s="1"/>
  <c r="U262" i="10"/>
  <c r="T262" i="10"/>
  <c r="R262" i="10"/>
  <c r="AC262" i="10" s="1"/>
  <c r="Q262" i="10"/>
  <c r="L262" i="10"/>
  <c r="X261" i="10"/>
  <c r="W261" i="10"/>
  <c r="V261" i="10"/>
  <c r="U261" i="10"/>
  <c r="T261" i="10"/>
  <c r="R261" i="10"/>
  <c r="Q261" i="10"/>
  <c r="L261" i="10"/>
  <c r="X260" i="10"/>
  <c r="W260" i="10"/>
  <c r="V260" i="10"/>
  <c r="AC260" i="10" s="1"/>
  <c r="U260" i="10"/>
  <c r="AF260" i="10" s="1"/>
  <c r="T260" i="10"/>
  <c r="R260" i="10"/>
  <c r="Q260" i="10"/>
  <c r="L260" i="10"/>
  <c r="X259" i="10"/>
  <c r="W259" i="10"/>
  <c r="V259" i="10"/>
  <c r="AF259" i="10" s="1"/>
  <c r="U259" i="10"/>
  <c r="Z259" i="10" s="1"/>
  <c r="T259" i="10"/>
  <c r="R259" i="10"/>
  <c r="AC259" i="10" s="1"/>
  <c r="Q259" i="10"/>
  <c r="L259" i="10"/>
  <c r="X258" i="10"/>
  <c r="W258" i="10"/>
  <c r="V258" i="10"/>
  <c r="AF258" i="10" s="1"/>
  <c r="U258" i="10"/>
  <c r="Z258" i="10" s="1"/>
  <c r="AA258" i="10" s="1"/>
  <c r="AB258" i="10" s="1"/>
  <c r="T258" i="10"/>
  <c r="Q258" i="10"/>
  <c r="R258" i="10" s="1"/>
  <c r="L258" i="10"/>
  <c r="Z257" i="10"/>
  <c r="X257" i="10"/>
  <c r="W257" i="10"/>
  <c r="V257" i="10"/>
  <c r="AF257" i="10" s="1"/>
  <c r="U257" i="10"/>
  <c r="T257" i="10"/>
  <c r="R257" i="10"/>
  <c r="AC257" i="10" s="1"/>
  <c r="Q257" i="10"/>
  <c r="L257" i="10"/>
  <c r="X256" i="10"/>
  <c r="W256" i="10"/>
  <c r="V256" i="10"/>
  <c r="AF256" i="10" s="1"/>
  <c r="U256" i="10"/>
  <c r="T256" i="10"/>
  <c r="R256" i="10"/>
  <c r="AC256" i="10" s="1"/>
  <c r="Q256" i="10"/>
  <c r="L256" i="10"/>
  <c r="X255" i="10"/>
  <c r="W255" i="10"/>
  <c r="V255" i="10"/>
  <c r="U255" i="10"/>
  <c r="T255" i="10"/>
  <c r="R255" i="10"/>
  <c r="Q255" i="10"/>
  <c r="L255" i="10"/>
  <c r="X254" i="10"/>
  <c r="W254" i="10"/>
  <c r="AC254" i="10" s="1"/>
  <c r="V254" i="10"/>
  <c r="AD254" i="10" s="1"/>
  <c r="U254" i="10"/>
  <c r="T254" i="10"/>
  <c r="R254" i="10"/>
  <c r="Q254" i="10"/>
  <c r="L254" i="10"/>
  <c r="AD253" i="10"/>
  <c r="X253" i="10"/>
  <c r="W253" i="10"/>
  <c r="V253" i="10"/>
  <c r="AF253" i="10" s="1"/>
  <c r="U253" i="10"/>
  <c r="Z253" i="10" s="1"/>
  <c r="T253" i="10"/>
  <c r="R253" i="10"/>
  <c r="AC253" i="10" s="1"/>
  <c r="Q253" i="10"/>
  <c r="L253" i="10"/>
  <c r="X252" i="10"/>
  <c r="W252" i="10"/>
  <c r="V252" i="10"/>
  <c r="AF252" i="10" s="1"/>
  <c r="U252" i="10"/>
  <c r="Z252" i="10" s="1"/>
  <c r="T252" i="10"/>
  <c r="Q252" i="10"/>
  <c r="R252" i="10" s="1"/>
  <c r="L252" i="10"/>
  <c r="Z251" i="10"/>
  <c r="X251" i="10"/>
  <c r="W251" i="10"/>
  <c r="V251" i="10"/>
  <c r="AF251" i="10" s="1"/>
  <c r="U251" i="10"/>
  <c r="T251" i="10"/>
  <c r="R251" i="10"/>
  <c r="AC251" i="10" s="1"/>
  <c r="Q251" i="10"/>
  <c r="L251" i="10"/>
  <c r="X250" i="10"/>
  <c r="W250" i="10"/>
  <c r="V250" i="10"/>
  <c r="AF250" i="10" s="1"/>
  <c r="U250" i="10"/>
  <c r="T250" i="10"/>
  <c r="R250" i="10"/>
  <c r="AC250" i="10" s="1"/>
  <c r="Q250" i="10"/>
  <c r="L250" i="10"/>
  <c r="X249" i="10"/>
  <c r="W249" i="10"/>
  <c r="V249" i="10"/>
  <c r="U249" i="10"/>
  <c r="T249" i="10"/>
  <c r="R249" i="10"/>
  <c r="Q249" i="10"/>
  <c r="L249" i="10"/>
  <c r="X248" i="10"/>
  <c r="W248" i="10"/>
  <c r="V248" i="10"/>
  <c r="AD248" i="10" s="1"/>
  <c r="U248" i="10"/>
  <c r="T248" i="10"/>
  <c r="R248" i="10"/>
  <c r="AC248" i="10" s="1"/>
  <c r="Q248" i="10"/>
  <c r="L248" i="10"/>
  <c r="AD247" i="10"/>
  <c r="X247" i="10"/>
  <c r="W247" i="10"/>
  <c r="V247" i="10"/>
  <c r="AF247" i="10" s="1"/>
  <c r="U247" i="10"/>
  <c r="Z247" i="10" s="1"/>
  <c r="T247" i="10"/>
  <c r="R247" i="10"/>
  <c r="AC247" i="10" s="1"/>
  <c r="Q247" i="10"/>
  <c r="L247" i="10"/>
  <c r="AA246" i="10"/>
  <c r="AB246" i="10" s="1"/>
  <c r="X246" i="10"/>
  <c r="W246" i="10"/>
  <c r="V246" i="10"/>
  <c r="U246" i="10"/>
  <c r="Z246" i="10" s="1"/>
  <c r="T246" i="10"/>
  <c r="Q246" i="10"/>
  <c r="R246" i="10" s="1"/>
  <c r="L246" i="10"/>
  <c r="Z245" i="10"/>
  <c r="X245" i="10"/>
  <c r="W245" i="10"/>
  <c r="V245" i="10"/>
  <c r="AF245" i="10" s="1"/>
  <c r="U245" i="10"/>
  <c r="T245" i="10"/>
  <c r="R245" i="10"/>
  <c r="AC245" i="10" s="1"/>
  <c r="Q245" i="10"/>
  <c r="L245" i="10"/>
  <c r="X244" i="10"/>
  <c r="W244" i="10"/>
  <c r="V244" i="10"/>
  <c r="AF244" i="10" s="1"/>
  <c r="U244" i="10"/>
  <c r="T244" i="10"/>
  <c r="R244" i="10"/>
  <c r="AC244" i="10" s="1"/>
  <c r="Q244" i="10"/>
  <c r="L244" i="10"/>
  <c r="X243" i="10"/>
  <c r="W243" i="10"/>
  <c r="V243" i="10"/>
  <c r="U243" i="10"/>
  <c r="T243" i="10"/>
  <c r="R243" i="10"/>
  <c r="Q243" i="10"/>
  <c r="L243" i="10"/>
  <c r="X242" i="10"/>
  <c r="W242" i="10"/>
  <c r="V242" i="10"/>
  <c r="AD242" i="10" s="1"/>
  <c r="U242" i="10"/>
  <c r="AF242" i="10" s="1"/>
  <c r="T242" i="10"/>
  <c r="R242" i="10"/>
  <c r="AC242" i="10" s="1"/>
  <c r="Q242" i="10"/>
  <c r="L242" i="10"/>
  <c r="X241" i="10"/>
  <c r="W241" i="10"/>
  <c r="V241" i="10"/>
  <c r="AF241" i="10" s="1"/>
  <c r="U241" i="10"/>
  <c r="Z241" i="10" s="1"/>
  <c r="T241" i="10"/>
  <c r="R241" i="10"/>
  <c r="AD241" i="10" s="1"/>
  <c r="Q241" i="10"/>
  <c r="L241" i="10"/>
  <c r="X240" i="10"/>
  <c r="W240" i="10"/>
  <c r="V240" i="10"/>
  <c r="U240" i="10"/>
  <c r="T240" i="10"/>
  <c r="Q240" i="10"/>
  <c r="R240" i="10" s="1"/>
  <c r="L240" i="10"/>
  <c r="Z239" i="10"/>
  <c r="X239" i="10"/>
  <c r="W239" i="10"/>
  <c r="V239" i="10"/>
  <c r="AF239" i="10" s="1"/>
  <c r="U239" i="10"/>
  <c r="T239" i="10"/>
  <c r="R239" i="10"/>
  <c r="AC239" i="10" s="1"/>
  <c r="Q239" i="10"/>
  <c r="L239" i="10"/>
  <c r="X238" i="10"/>
  <c r="W238" i="10"/>
  <c r="V238" i="10"/>
  <c r="AF238" i="10" s="1"/>
  <c r="U238" i="10"/>
  <c r="T238" i="10"/>
  <c r="R238" i="10"/>
  <c r="AC238" i="10" s="1"/>
  <c r="Q238" i="10"/>
  <c r="L238" i="10"/>
  <c r="X237" i="10"/>
  <c r="W237" i="10"/>
  <c r="V237" i="10"/>
  <c r="U237" i="10"/>
  <c r="T237" i="10"/>
  <c r="R237" i="10"/>
  <c r="Q237" i="10"/>
  <c r="L237" i="10"/>
  <c r="AF236" i="10"/>
  <c r="X236" i="10"/>
  <c r="W236" i="10"/>
  <c r="V236" i="10"/>
  <c r="AD236" i="10" s="1"/>
  <c r="U236" i="10"/>
  <c r="T236" i="10"/>
  <c r="R236" i="10"/>
  <c r="AC236" i="10" s="1"/>
  <c r="Q236" i="10"/>
  <c r="L236" i="10"/>
  <c r="X235" i="10"/>
  <c r="W235" i="10"/>
  <c r="V235" i="10"/>
  <c r="AF235" i="10" s="1"/>
  <c r="U235" i="10"/>
  <c r="T235" i="10"/>
  <c r="R235" i="10"/>
  <c r="Q235" i="10"/>
  <c r="L235" i="10"/>
  <c r="X234" i="10"/>
  <c r="W234" i="10"/>
  <c r="V234" i="10"/>
  <c r="U234" i="10"/>
  <c r="T234" i="10"/>
  <c r="Q234" i="10"/>
  <c r="R234" i="10" s="1"/>
  <c r="L234" i="10"/>
  <c r="AC233" i="10"/>
  <c r="Z233" i="10"/>
  <c r="X233" i="10"/>
  <c r="W233" i="10"/>
  <c r="V233" i="10"/>
  <c r="U233" i="10"/>
  <c r="T233" i="10"/>
  <c r="R233" i="10"/>
  <c r="Q233" i="10"/>
  <c r="L233" i="10"/>
  <c r="X232" i="10"/>
  <c r="W232" i="10"/>
  <c r="V232" i="10"/>
  <c r="AF232" i="10" s="1"/>
  <c r="U232" i="10"/>
  <c r="T232" i="10"/>
  <c r="R232" i="10"/>
  <c r="AC232" i="10" s="1"/>
  <c r="Q232" i="10"/>
  <c r="L232" i="10"/>
  <c r="X231" i="10"/>
  <c r="W231" i="10"/>
  <c r="AC231" i="10" s="1"/>
  <c r="V231" i="10"/>
  <c r="U231" i="10"/>
  <c r="T231" i="10"/>
  <c r="R231" i="10"/>
  <c r="Q231" i="10"/>
  <c r="L231" i="10"/>
  <c r="X230" i="10"/>
  <c r="W230" i="10"/>
  <c r="V230" i="10"/>
  <c r="AF230" i="10" s="1"/>
  <c r="U230" i="10"/>
  <c r="T230" i="10"/>
  <c r="Q230" i="10"/>
  <c r="R230" i="10" s="1"/>
  <c r="AD230" i="10" s="1"/>
  <c r="L230" i="10"/>
  <c r="X229" i="10"/>
  <c r="W229" i="10"/>
  <c r="V229" i="10"/>
  <c r="U229" i="10"/>
  <c r="Z229" i="10" s="1"/>
  <c r="T229" i="10"/>
  <c r="Q229" i="10"/>
  <c r="AF229" i="10" s="1"/>
  <c r="L229" i="10"/>
  <c r="Z228" i="10"/>
  <c r="AE228" i="10"/>
  <c r="X228" i="10"/>
  <c r="W228" i="10"/>
  <c r="V228" i="10"/>
  <c r="U228" i="10"/>
  <c r="T228" i="10"/>
  <c r="R228" i="10"/>
  <c r="AD228" i="10" s="1"/>
  <c r="Q228" i="10"/>
  <c r="AF228" i="10" s="1"/>
  <c r="L228" i="10"/>
  <c r="X227" i="10"/>
  <c r="W227" i="10"/>
  <c r="V227" i="10"/>
  <c r="AD227" i="10" s="1"/>
  <c r="U227" i="10"/>
  <c r="T227" i="10"/>
  <c r="Q227" i="10"/>
  <c r="R227" i="10" s="1"/>
  <c r="L227" i="10"/>
  <c r="X226" i="10"/>
  <c r="W226" i="10"/>
  <c r="AC226" i="10" s="1"/>
  <c r="V226" i="10"/>
  <c r="U226" i="10"/>
  <c r="T226" i="10"/>
  <c r="Q226" i="10"/>
  <c r="R226" i="10" s="1"/>
  <c r="L226" i="10"/>
  <c r="X225" i="10"/>
  <c r="W225" i="10"/>
  <c r="V225" i="10"/>
  <c r="AD225" i="10" s="1"/>
  <c r="U225" i="10"/>
  <c r="Z225" i="10" s="1"/>
  <c r="T225" i="10"/>
  <c r="R225" i="10"/>
  <c r="AC225" i="10" s="1"/>
  <c r="Q225" i="10"/>
  <c r="L225" i="10"/>
  <c r="X224" i="10"/>
  <c r="W224" i="10"/>
  <c r="V224" i="10"/>
  <c r="AF224" i="10" s="1"/>
  <c r="U224" i="10"/>
  <c r="T224" i="10"/>
  <c r="Q224" i="10"/>
  <c r="R224" i="10" s="1"/>
  <c r="AD224" i="10" s="1"/>
  <c r="L224" i="10"/>
  <c r="X223" i="10"/>
  <c r="W223" i="10"/>
  <c r="V223" i="10"/>
  <c r="U223" i="10"/>
  <c r="Z223" i="10" s="1"/>
  <c r="T223" i="10"/>
  <c r="Q223" i="10"/>
  <c r="AF223" i="10" s="1"/>
  <c r="L223" i="10"/>
  <c r="Z222" i="10"/>
  <c r="X222" i="10"/>
  <c r="W222" i="10"/>
  <c r="V222" i="10"/>
  <c r="U222" i="10"/>
  <c r="T222" i="10"/>
  <c r="R222" i="10"/>
  <c r="AD222" i="10" s="1"/>
  <c r="Q222" i="10"/>
  <c r="AF222" i="10" s="1"/>
  <c r="L222" i="10"/>
  <c r="X221" i="10"/>
  <c r="W221" i="10"/>
  <c r="V221" i="10"/>
  <c r="U221" i="10"/>
  <c r="T221" i="10"/>
  <c r="Q221" i="10"/>
  <c r="R221" i="10" s="1"/>
  <c r="L221" i="10"/>
  <c r="X220" i="10"/>
  <c r="W220" i="10"/>
  <c r="AC220" i="10" s="1"/>
  <c r="V220" i="10"/>
  <c r="AD220" i="10" s="1"/>
  <c r="U220" i="10"/>
  <c r="T220" i="10"/>
  <c r="Q220" i="10"/>
  <c r="R220" i="10" s="1"/>
  <c r="L220" i="10"/>
  <c r="X219" i="10"/>
  <c r="W219" i="10"/>
  <c r="V219" i="10"/>
  <c r="AD219" i="10" s="1"/>
  <c r="U219" i="10"/>
  <c r="Z219" i="10" s="1"/>
  <c r="T219" i="10"/>
  <c r="R219" i="10"/>
  <c r="AC219" i="10" s="1"/>
  <c r="Q219" i="10"/>
  <c r="L219" i="10"/>
  <c r="X218" i="10"/>
  <c r="W218" i="10"/>
  <c r="V218" i="10"/>
  <c r="AF218" i="10" s="1"/>
  <c r="U218" i="10"/>
  <c r="T218" i="10"/>
  <c r="Q218" i="10"/>
  <c r="R218" i="10" s="1"/>
  <c r="AD218" i="10" s="1"/>
  <c r="L218" i="10"/>
  <c r="X217" i="10"/>
  <c r="W217" i="10"/>
  <c r="V217" i="10"/>
  <c r="U217" i="10"/>
  <c r="Z217" i="10" s="1"/>
  <c r="T217" i="10"/>
  <c r="Q217" i="10"/>
  <c r="AF217" i="10" s="1"/>
  <c r="L217" i="10"/>
  <c r="Z216" i="10"/>
  <c r="X216" i="10"/>
  <c r="W216" i="10"/>
  <c r="V216" i="10"/>
  <c r="U216" i="10"/>
  <c r="T216" i="10"/>
  <c r="R216" i="10"/>
  <c r="AD216" i="10" s="1"/>
  <c r="Q216" i="10"/>
  <c r="AF216" i="10" s="1"/>
  <c r="L216" i="10"/>
  <c r="X215" i="10"/>
  <c r="W215" i="10"/>
  <c r="V215" i="10"/>
  <c r="AD215" i="10" s="1"/>
  <c r="U215" i="10"/>
  <c r="T215" i="10"/>
  <c r="Q215" i="10"/>
  <c r="R215" i="10" s="1"/>
  <c r="L215" i="10"/>
  <c r="X214" i="10"/>
  <c r="W214" i="10"/>
  <c r="AC214" i="10" s="1"/>
  <c r="V214" i="10"/>
  <c r="U214" i="10"/>
  <c r="T214" i="10"/>
  <c r="Q214" i="10"/>
  <c r="R214" i="10" s="1"/>
  <c r="L214" i="10"/>
  <c r="X213" i="10"/>
  <c r="W213" i="10"/>
  <c r="V213" i="10"/>
  <c r="AD213" i="10" s="1"/>
  <c r="U213" i="10"/>
  <c r="Z213" i="10" s="1"/>
  <c r="T213" i="10"/>
  <c r="R213" i="10"/>
  <c r="AC213" i="10" s="1"/>
  <c r="Q213" i="10"/>
  <c r="L213" i="10"/>
  <c r="X212" i="10"/>
  <c r="W212" i="10"/>
  <c r="V212" i="10"/>
  <c r="AF212" i="10" s="1"/>
  <c r="U212" i="10"/>
  <c r="T212" i="10"/>
  <c r="Q212" i="10"/>
  <c r="R212" i="10" s="1"/>
  <c r="AD212" i="10" s="1"/>
  <c r="L212" i="10"/>
  <c r="X211" i="10"/>
  <c r="W211" i="10"/>
  <c r="V211" i="10"/>
  <c r="U211" i="10"/>
  <c r="Z211" i="10" s="1"/>
  <c r="T211" i="10"/>
  <c r="Q211" i="10"/>
  <c r="AF211" i="10" s="1"/>
  <c r="L211" i="10"/>
  <c r="Z210" i="10"/>
  <c r="X210" i="10"/>
  <c r="W210" i="10"/>
  <c r="V210" i="10"/>
  <c r="U210" i="10"/>
  <c r="T210" i="10"/>
  <c r="R210" i="10"/>
  <c r="AD210" i="10" s="1"/>
  <c r="Q210" i="10"/>
  <c r="AF210" i="10" s="1"/>
  <c r="L210" i="10"/>
  <c r="X209" i="10"/>
  <c r="W209" i="10"/>
  <c r="V209" i="10"/>
  <c r="U209" i="10"/>
  <c r="T209" i="10"/>
  <c r="Q209" i="10"/>
  <c r="R209" i="10" s="1"/>
  <c r="L209" i="10"/>
  <c r="X208" i="10"/>
  <c r="W208" i="10"/>
  <c r="AC208" i="10" s="1"/>
  <c r="V208" i="10"/>
  <c r="AD208" i="10" s="1"/>
  <c r="U208" i="10"/>
  <c r="T208" i="10"/>
  <c r="Q208" i="10"/>
  <c r="R208" i="10" s="1"/>
  <c r="L208" i="10"/>
  <c r="X207" i="10"/>
  <c r="W207" i="10"/>
  <c r="V207" i="10"/>
  <c r="AD207" i="10" s="1"/>
  <c r="U207" i="10"/>
  <c r="Z207" i="10" s="1"/>
  <c r="T207" i="10"/>
  <c r="R207" i="10"/>
  <c r="AC207" i="10" s="1"/>
  <c r="Q207" i="10"/>
  <c r="L207" i="10"/>
  <c r="X206" i="10"/>
  <c r="W206" i="10"/>
  <c r="V206" i="10"/>
  <c r="AF206" i="10" s="1"/>
  <c r="U206" i="10"/>
  <c r="T206" i="10"/>
  <c r="Q206" i="10"/>
  <c r="R206" i="10" s="1"/>
  <c r="AD206" i="10" s="1"/>
  <c r="L206" i="10"/>
  <c r="X205" i="10"/>
  <c r="W205" i="10"/>
  <c r="V205" i="10"/>
  <c r="U205" i="10"/>
  <c r="Z205" i="10" s="1"/>
  <c r="T205" i="10"/>
  <c r="Q205" i="10"/>
  <c r="AF205" i="10" s="1"/>
  <c r="L205" i="10"/>
  <c r="Z204" i="10"/>
  <c r="AE204" i="10"/>
  <c r="X204" i="10"/>
  <c r="W204" i="10"/>
  <c r="V204" i="10"/>
  <c r="U204" i="10"/>
  <c r="T204" i="10"/>
  <c r="R204" i="10"/>
  <c r="AD204" i="10" s="1"/>
  <c r="Q204" i="10"/>
  <c r="AF204" i="10" s="1"/>
  <c r="L204" i="10"/>
  <c r="X203" i="10"/>
  <c r="W203" i="10"/>
  <c r="V203" i="10"/>
  <c r="AD203" i="10" s="1"/>
  <c r="U203" i="10"/>
  <c r="T203" i="10"/>
  <c r="Q203" i="10"/>
  <c r="R203" i="10" s="1"/>
  <c r="L203" i="10"/>
  <c r="X202" i="10"/>
  <c r="W202" i="10"/>
  <c r="AC202" i="10" s="1"/>
  <c r="V202" i="10"/>
  <c r="U202" i="10"/>
  <c r="T202" i="10"/>
  <c r="Q202" i="10"/>
  <c r="R202" i="10" s="1"/>
  <c r="L202" i="10"/>
  <c r="X201" i="10"/>
  <c r="W201" i="10"/>
  <c r="V201" i="10"/>
  <c r="AD201" i="10" s="1"/>
  <c r="U201" i="10"/>
  <c r="Z201" i="10" s="1"/>
  <c r="T201" i="10"/>
  <c r="R201" i="10"/>
  <c r="AC201" i="10" s="1"/>
  <c r="Q201" i="10"/>
  <c r="L201" i="10"/>
  <c r="X200" i="10"/>
  <c r="W200" i="10"/>
  <c r="V200" i="10"/>
  <c r="AF200" i="10" s="1"/>
  <c r="U200" i="10"/>
  <c r="T200" i="10"/>
  <c r="Q200" i="10"/>
  <c r="R200" i="10" s="1"/>
  <c r="AD200" i="10" s="1"/>
  <c r="L200" i="10"/>
  <c r="X199" i="10"/>
  <c r="W199" i="10"/>
  <c r="V199" i="10"/>
  <c r="U199" i="10"/>
  <c r="Z199" i="10" s="1"/>
  <c r="T199" i="10"/>
  <c r="Q199" i="10"/>
  <c r="AF199" i="10" s="1"/>
  <c r="L199" i="10"/>
  <c r="Z198" i="10"/>
  <c r="X198" i="10"/>
  <c r="W198" i="10"/>
  <c r="V198" i="10"/>
  <c r="U198" i="10"/>
  <c r="T198" i="10"/>
  <c r="R198" i="10"/>
  <c r="AD198" i="10" s="1"/>
  <c r="Q198" i="10"/>
  <c r="AF198" i="10" s="1"/>
  <c r="L198" i="10"/>
  <c r="X197" i="10"/>
  <c r="W197" i="10"/>
  <c r="V197" i="10"/>
  <c r="U197" i="10"/>
  <c r="T197" i="10"/>
  <c r="Q197" i="10"/>
  <c r="R197" i="10" s="1"/>
  <c r="L197" i="10"/>
  <c r="X196" i="10"/>
  <c r="W196" i="10"/>
  <c r="AC196" i="10" s="1"/>
  <c r="V196" i="10"/>
  <c r="AD196" i="10" s="1"/>
  <c r="U196" i="10"/>
  <c r="T196" i="10"/>
  <c r="Q196" i="10"/>
  <c r="R196" i="10" s="1"/>
  <c r="L196" i="10"/>
  <c r="X195" i="10"/>
  <c r="W195" i="10"/>
  <c r="V195" i="10"/>
  <c r="AD195" i="10" s="1"/>
  <c r="U195" i="10"/>
  <c r="Z195" i="10" s="1"/>
  <c r="T195" i="10"/>
  <c r="R195" i="10"/>
  <c r="AC195" i="10" s="1"/>
  <c r="Q195" i="10"/>
  <c r="L195" i="10"/>
  <c r="X194" i="10"/>
  <c r="W194" i="10"/>
  <c r="V194" i="10"/>
  <c r="AF194" i="10" s="1"/>
  <c r="U194" i="10"/>
  <c r="T194" i="10"/>
  <c r="Q194" i="10"/>
  <c r="R194" i="10" s="1"/>
  <c r="AD194" i="10" s="1"/>
  <c r="L194" i="10"/>
  <c r="X193" i="10"/>
  <c r="W193" i="10"/>
  <c r="V193" i="10"/>
  <c r="U193" i="10"/>
  <c r="Z193" i="10" s="1"/>
  <c r="T193" i="10"/>
  <c r="Q193" i="10"/>
  <c r="AF193" i="10" s="1"/>
  <c r="L193" i="10"/>
  <c r="Z192" i="10"/>
  <c r="X192" i="10"/>
  <c r="W192" i="10"/>
  <c r="V192" i="10"/>
  <c r="U192" i="10"/>
  <c r="T192" i="10"/>
  <c r="R192" i="10"/>
  <c r="AD192" i="10" s="1"/>
  <c r="Q192" i="10"/>
  <c r="AF192" i="10" s="1"/>
  <c r="L192" i="10"/>
  <c r="X191" i="10"/>
  <c r="W191" i="10"/>
  <c r="V191" i="10"/>
  <c r="AD191" i="10" s="1"/>
  <c r="U191" i="10"/>
  <c r="T191" i="10"/>
  <c r="Q191" i="10"/>
  <c r="R191" i="10" s="1"/>
  <c r="L191" i="10"/>
  <c r="X190" i="10"/>
  <c r="W190" i="10"/>
  <c r="AC190" i="10" s="1"/>
  <c r="V190" i="10"/>
  <c r="U190" i="10"/>
  <c r="T190" i="10"/>
  <c r="Q190" i="10"/>
  <c r="R190" i="10" s="1"/>
  <c r="L190" i="10"/>
  <c r="X189" i="10"/>
  <c r="W189" i="10"/>
  <c r="V189" i="10"/>
  <c r="AD189" i="10" s="1"/>
  <c r="U189" i="10"/>
  <c r="Z189" i="10" s="1"/>
  <c r="T189" i="10"/>
  <c r="R189" i="10"/>
  <c r="AC189" i="10" s="1"/>
  <c r="Q189" i="10"/>
  <c r="L189" i="10"/>
  <c r="X188" i="10"/>
  <c r="W188" i="10"/>
  <c r="V188" i="10"/>
  <c r="AF188" i="10" s="1"/>
  <c r="U188" i="10"/>
  <c r="T188" i="10"/>
  <c r="Q188" i="10"/>
  <c r="R188" i="10" s="1"/>
  <c r="AD188" i="10" s="1"/>
  <c r="L188" i="10"/>
  <c r="X187" i="10"/>
  <c r="W187" i="10"/>
  <c r="V187" i="10"/>
  <c r="U187" i="10"/>
  <c r="Z187" i="10" s="1"/>
  <c r="T187" i="10"/>
  <c r="Q187" i="10"/>
  <c r="AF187" i="10" s="1"/>
  <c r="L187" i="10"/>
  <c r="Z186" i="10"/>
  <c r="X186" i="10"/>
  <c r="W186" i="10"/>
  <c r="V186" i="10"/>
  <c r="U186" i="10"/>
  <c r="T186" i="10"/>
  <c r="R186" i="10"/>
  <c r="AD186" i="10" s="1"/>
  <c r="Q186" i="10"/>
  <c r="AF186" i="10" s="1"/>
  <c r="L186" i="10"/>
  <c r="X185" i="10"/>
  <c r="W185" i="10"/>
  <c r="V185" i="10"/>
  <c r="U185" i="10"/>
  <c r="T185" i="10"/>
  <c r="Q185" i="10"/>
  <c r="R185" i="10" s="1"/>
  <c r="L185" i="10"/>
  <c r="X184" i="10"/>
  <c r="W184" i="10"/>
  <c r="AC184" i="10" s="1"/>
  <c r="V184" i="10"/>
  <c r="AD184" i="10" s="1"/>
  <c r="U184" i="10"/>
  <c r="T184" i="10"/>
  <c r="Q184" i="10"/>
  <c r="R184" i="10" s="1"/>
  <c r="L184" i="10"/>
  <c r="AC183" i="10"/>
  <c r="X183" i="10"/>
  <c r="W183" i="10"/>
  <c r="V183" i="10"/>
  <c r="AD183" i="10" s="1"/>
  <c r="U183" i="10"/>
  <c r="Z183" i="10" s="1"/>
  <c r="T183" i="10"/>
  <c r="R183" i="10"/>
  <c r="Q183" i="10"/>
  <c r="L183" i="10"/>
  <c r="X182" i="10"/>
  <c r="W182" i="10"/>
  <c r="V182" i="10"/>
  <c r="U182" i="10"/>
  <c r="T182" i="10"/>
  <c r="Q182" i="10"/>
  <c r="R182" i="10" s="1"/>
  <c r="L182" i="10"/>
  <c r="AC181" i="10"/>
  <c r="X181" i="10"/>
  <c r="W181" i="10"/>
  <c r="V181" i="10"/>
  <c r="U181" i="10"/>
  <c r="Z181" i="10" s="1"/>
  <c r="T181" i="10"/>
  <c r="R181" i="10"/>
  <c r="AD181" i="10" s="1"/>
  <c r="Q181" i="10"/>
  <c r="L181" i="10"/>
  <c r="X180" i="10"/>
  <c r="W180" i="10"/>
  <c r="V180" i="10"/>
  <c r="AF180" i="10" s="1"/>
  <c r="U180" i="10"/>
  <c r="Z180" i="10" s="1"/>
  <c r="T180" i="10"/>
  <c r="R180" i="10"/>
  <c r="Q180" i="10"/>
  <c r="L180" i="10"/>
  <c r="X179" i="10"/>
  <c r="W179" i="10"/>
  <c r="V179" i="10"/>
  <c r="AF179" i="10" s="1"/>
  <c r="U179" i="10"/>
  <c r="T179" i="10"/>
  <c r="Q179" i="10"/>
  <c r="R179" i="10" s="1"/>
  <c r="L179" i="10"/>
  <c r="X178" i="10"/>
  <c r="W178" i="10"/>
  <c r="V178" i="10"/>
  <c r="U178" i="10"/>
  <c r="AF178" i="10" s="1"/>
  <c r="T178" i="10"/>
  <c r="R178" i="10"/>
  <c r="AD178" i="10" s="1"/>
  <c r="Q178" i="10"/>
  <c r="L178" i="10"/>
  <c r="X177" i="10"/>
  <c r="W177" i="10"/>
  <c r="V177" i="10"/>
  <c r="AD177" i="10" s="1"/>
  <c r="U177" i="10"/>
  <c r="T177" i="10"/>
  <c r="R177" i="10"/>
  <c r="Q177" i="10"/>
  <c r="Z177" i="10" s="1"/>
  <c r="L177" i="10"/>
  <c r="X176" i="10"/>
  <c r="W176" i="10"/>
  <c r="V176" i="10"/>
  <c r="AC176" i="10" s="1"/>
  <c r="U176" i="10"/>
  <c r="T176" i="10"/>
  <c r="Q176" i="10"/>
  <c r="R176" i="10" s="1"/>
  <c r="L176" i="10"/>
  <c r="Z175" i="10"/>
  <c r="AA175" i="10" s="1"/>
  <c r="X175" i="10"/>
  <c r="W175" i="10"/>
  <c r="AF175" i="10" s="1"/>
  <c r="V175" i="10"/>
  <c r="U175" i="10"/>
  <c r="T175" i="10"/>
  <c r="R175" i="10"/>
  <c r="AC175" i="10" s="1"/>
  <c r="Q175" i="10"/>
  <c r="L175" i="10"/>
  <c r="X174" i="10"/>
  <c r="W174" i="10"/>
  <c r="V174" i="10"/>
  <c r="AF174" i="10" s="1"/>
  <c r="U174" i="10"/>
  <c r="T174" i="10"/>
  <c r="R174" i="10"/>
  <c r="Q174" i="10"/>
  <c r="L174" i="10"/>
  <c r="X173" i="11"/>
  <c r="W173" i="11"/>
  <c r="V173" i="11"/>
  <c r="U173" i="11"/>
  <c r="T173" i="11"/>
  <c r="Q173" i="11"/>
  <c r="R173" i="11" s="1"/>
  <c r="L173" i="11"/>
  <c r="AC172" i="11"/>
  <c r="Z172" i="11"/>
  <c r="AA172" i="11" s="1"/>
  <c r="X172" i="11"/>
  <c r="W172" i="11"/>
  <c r="V172" i="11"/>
  <c r="AF172" i="11" s="1"/>
  <c r="U172" i="11"/>
  <c r="T172" i="11"/>
  <c r="R172" i="11"/>
  <c r="AD172" i="11" s="1"/>
  <c r="Q172" i="11"/>
  <c r="L172" i="11"/>
  <c r="AA171" i="11"/>
  <c r="AB171" i="11" s="1"/>
  <c r="X171" i="11"/>
  <c r="W171" i="11"/>
  <c r="V171" i="11"/>
  <c r="AF171" i="11" s="1"/>
  <c r="U171" i="11"/>
  <c r="Z171" i="11" s="1"/>
  <c r="T171" i="11"/>
  <c r="R171" i="11"/>
  <c r="Q171" i="11"/>
  <c r="L171" i="11"/>
  <c r="X170" i="11"/>
  <c r="W170" i="11"/>
  <c r="V170" i="11"/>
  <c r="AF170" i="11" s="1"/>
  <c r="U170" i="11"/>
  <c r="T170" i="11"/>
  <c r="R170" i="11"/>
  <c r="Q170" i="11"/>
  <c r="L170" i="11"/>
  <c r="X169" i="11"/>
  <c r="W169" i="11"/>
  <c r="V169" i="11"/>
  <c r="U169" i="11"/>
  <c r="AF169" i="11" s="1"/>
  <c r="T169" i="11"/>
  <c r="R169" i="11"/>
  <c r="AD169" i="11" s="1"/>
  <c r="Q169" i="11"/>
  <c r="L169" i="11"/>
  <c r="X168" i="11"/>
  <c r="W168" i="11"/>
  <c r="V168" i="11"/>
  <c r="U168" i="11"/>
  <c r="T168" i="11"/>
  <c r="R168" i="11"/>
  <c r="Q168" i="11"/>
  <c r="L168" i="11"/>
  <c r="X167" i="11"/>
  <c r="W167" i="11"/>
  <c r="V167" i="11"/>
  <c r="U167" i="11"/>
  <c r="Z167" i="11" s="1"/>
  <c r="T167" i="11"/>
  <c r="Q167" i="11"/>
  <c r="R167" i="11" s="1"/>
  <c r="L167" i="11"/>
  <c r="Z166" i="11"/>
  <c r="AA166" i="11" s="1"/>
  <c r="X166" i="11"/>
  <c r="W166" i="11"/>
  <c r="V166" i="11"/>
  <c r="AF166" i="11" s="1"/>
  <c r="U166" i="11"/>
  <c r="AB166" i="11" s="1"/>
  <c r="T166" i="11"/>
  <c r="R166" i="11"/>
  <c r="AC166" i="11" s="1"/>
  <c r="Q166" i="11"/>
  <c r="L166" i="11"/>
  <c r="X165" i="11"/>
  <c r="W165" i="11"/>
  <c r="V165" i="11"/>
  <c r="AF165" i="11" s="1"/>
  <c r="U165" i="11"/>
  <c r="Z165" i="11" s="1"/>
  <c r="AA165" i="11" s="1"/>
  <c r="AB165" i="11" s="1"/>
  <c r="T165" i="11"/>
  <c r="R165" i="11"/>
  <c r="AC165" i="11" s="1"/>
  <c r="Q165" i="11"/>
  <c r="L165" i="11"/>
  <c r="X164" i="11"/>
  <c r="W164" i="11"/>
  <c r="V164" i="11"/>
  <c r="AF164" i="11" s="1"/>
  <c r="U164" i="11"/>
  <c r="T164" i="11"/>
  <c r="R164" i="11"/>
  <c r="Q164" i="11"/>
  <c r="L164" i="11"/>
  <c r="X163" i="11"/>
  <c r="W163" i="11"/>
  <c r="V163" i="11"/>
  <c r="U163" i="11"/>
  <c r="AF163" i="11" s="1"/>
  <c r="T163" i="11"/>
  <c r="R163" i="11"/>
  <c r="AD163" i="11" s="1"/>
  <c r="Q163" i="11"/>
  <c r="L163" i="11"/>
  <c r="X162" i="11"/>
  <c r="W162" i="11"/>
  <c r="V162" i="11"/>
  <c r="U162" i="11"/>
  <c r="Z162" i="11" s="1"/>
  <c r="T162" i="11"/>
  <c r="R162" i="11"/>
  <c r="Q162" i="11"/>
  <c r="L162" i="11"/>
  <c r="X161" i="11"/>
  <c r="W161" i="11"/>
  <c r="V161" i="11"/>
  <c r="AC161" i="11" s="1"/>
  <c r="U161" i="11"/>
  <c r="Z161" i="11" s="1"/>
  <c r="T161" i="11"/>
  <c r="Q161" i="11"/>
  <c r="R161" i="11" s="1"/>
  <c r="L161" i="11"/>
  <c r="AC160" i="11"/>
  <c r="Z160" i="11"/>
  <c r="AA160" i="11" s="1"/>
  <c r="X160" i="11"/>
  <c r="W160" i="11"/>
  <c r="V160" i="11"/>
  <c r="AF160" i="11" s="1"/>
  <c r="U160" i="11"/>
  <c r="T160" i="11"/>
  <c r="R160" i="11"/>
  <c r="Q160" i="11"/>
  <c r="L160" i="11"/>
  <c r="AA159" i="11"/>
  <c r="AB159" i="11" s="1"/>
  <c r="X159" i="11"/>
  <c r="W159" i="11"/>
  <c r="V159" i="11"/>
  <c r="AF159" i="11" s="1"/>
  <c r="U159" i="11"/>
  <c r="Z159" i="11" s="1"/>
  <c r="T159" i="11"/>
  <c r="R159" i="11"/>
  <c r="AC159" i="11" s="1"/>
  <c r="Q159" i="11"/>
  <c r="L159" i="11"/>
  <c r="X158" i="11"/>
  <c r="W158" i="11"/>
  <c r="V158" i="11"/>
  <c r="AF158" i="11" s="1"/>
  <c r="U158" i="11"/>
  <c r="T158" i="11"/>
  <c r="R158" i="11"/>
  <c r="Q158" i="11"/>
  <c r="L158" i="11"/>
  <c r="X157" i="11"/>
  <c r="W157" i="11"/>
  <c r="V157" i="11"/>
  <c r="AD157" i="11" s="1"/>
  <c r="U157" i="11"/>
  <c r="AF157" i="11" s="1"/>
  <c r="T157" i="11"/>
  <c r="R157" i="11"/>
  <c r="AC157" i="11" s="1"/>
  <c r="Q157" i="11"/>
  <c r="L157" i="11"/>
  <c r="X156" i="11"/>
  <c r="W156" i="11"/>
  <c r="V156" i="11"/>
  <c r="U156" i="11"/>
  <c r="T156" i="11"/>
  <c r="R156" i="11"/>
  <c r="Q156" i="11"/>
  <c r="L156" i="11"/>
  <c r="X155" i="11"/>
  <c r="W155" i="11"/>
  <c r="V155" i="11"/>
  <c r="U155" i="11"/>
  <c r="Z155" i="11" s="1"/>
  <c r="T155" i="11"/>
  <c r="Q155" i="11"/>
  <c r="R155" i="11" s="1"/>
  <c r="L155" i="11"/>
  <c r="Z154" i="11"/>
  <c r="AA154" i="11" s="1"/>
  <c r="X154" i="11"/>
  <c r="W154" i="11"/>
  <c r="V154" i="11"/>
  <c r="AF154" i="11" s="1"/>
  <c r="U154" i="11"/>
  <c r="AB154" i="11" s="1"/>
  <c r="T154" i="11"/>
  <c r="R154" i="11"/>
  <c r="AC154" i="11" s="1"/>
  <c r="Q154" i="11"/>
  <c r="L154" i="11"/>
  <c r="AC153" i="11"/>
  <c r="X153" i="11"/>
  <c r="W153" i="11"/>
  <c r="V153" i="11"/>
  <c r="U153" i="11"/>
  <c r="T153" i="11"/>
  <c r="R153" i="11"/>
  <c r="Q153" i="11"/>
  <c r="L153" i="11"/>
  <c r="X152" i="11"/>
  <c r="W152" i="11"/>
  <c r="V152" i="11"/>
  <c r="U152" i="11"/>
  <c r="T152" i="11"/>
  <c r="R152" i="11"/>
  <c r="Q152" i="11"/>
  <c r="L152" i="11"/>
  <c r="AC151" i="11"/>
  <c r="X151" i="11"/>
  <c r="W151" i="11"/>
  <c r="V151" i="11"/>
  <c r="AD151" i="11" s="1"/>
  <c r="U151" i="11"/>
  <c r="AF151" i="11" s="1"/>
  <c r="T151" i="11"/>
  <c r="R151" i="11"/>
  <c r="Q151" i="11"/>
  <c r="L151" i="11"/>
  <c r="AD150" i="11"/>
  <c r="X150" i="11"/>
  <c r="W150" i="11"/>
  <c r="V150" i="11"/>
  <c r="AF150" i="11" s="1"/>
  <c r="U150" i="11"/>
  <c r="T150" i="11"/>
  <c r="R150" i="11"/>
  <c r="AC150" i="11" s="1"/>
  <c r="Q150" i="11"/>
  <c r="L150" i="11"/>
  <c r="X149" i="11"/>
  <c r="W149" i="11"/>
  <c r="V149" i="11"/>
  <c r="U149" i="11"/>
  <c r="Z149" i="11" s="1"/>
  <c r="T149" i="11"/>
  <c r="Q149" i="11"/>
  <c r="R149" i="11" s="1"/>
  <c r="L149" i="11"/>
  <c r="X148" i="11"/>
  <c r="W148" i="11"/>
  <c r="V148" i="11"/>
  <c r="U148" i="11"/>
  <c r="T148" i="11"/>
  <c r="R148" i="11"/>
  <c r="AC148" i="11" s="1"/>
  <c r="Q148" i="11"/>
  <c r="L148" i="11"/>
  <c r="X147" i="11"/>
  <c r="W147" i="11"/>
  <c r="V147" i="11"/>
  <c r="AF147" i="11" s="1"/>
  <c r="U147" i="11"/>
  <c r="Z147" i="11" s="1"/>
  <c r="T147" i="11"/>
  <c r="Q147" i="11"/>
  <c r="R147" i="11" s="1"/>
  <c r="L147" i="11"/>
  <c r="X146" i="11"/>
  <c r="W146" i="11"/>
  <c r="V146" i="11"/>
  <c r="U146" i="11"/>
  <c r="T146" i="11"/>
  <c r="Q146" i="11"/>
  <c r="R146" i="11" s="1"/>
  <c r="L146" i="11"/>
  <c r="X145" i="11"/>
  <c r="W145" i="11"/>
  <c r="AD145" i="11" s="1"/>
  <c r="V145" i="11"/>
  <c r="U145" i="11"/>
  <c r="T145" i="11"/>
  <c r="R145" i="11"/>
  <c r="AC145" i="11" s="1"/>
  <c r="Q145" i="11"/>
  <c r="L145" i="11"/>
  <c r="AA144" i="11"/>
  <c r="Z144" i="11"/>
  <c r="X144" i="11"/>
  <c r="W144" i="11"/>
  <c r="V144" i="11"/>
  <c r="U144" i="11"/>
  <c r="AB144" i="11" s="1"/>
  <c r="T144" i="11"/>
  <c r="Q144" i="11"/>
  <c r="R144" i="11" s="1"/>
  <c r="AD144" i="11" s="1"/>
  <c r="L144" i="11"/>
  <c r="X143" i="11"/>
  <c r="W143" i="11"/>
  <c r="V143" i="11"/>
  <c r="U143" i="11"/>
  <c r="T143" i="11"/>
  <c r="Q143" i="11"/>
  <c r="L143" i="11"/>
  <c r="Z142" i="11"/>
  <c r="X142" i="11"/>
  <c r="W142" i="11"/>
  <c r="AF142" i="11" s="1"/>
  <c r="V142" i="11"/>
  <c r="U142" i="11"/>
  <c r="T142" i="11"/>
  <c r="Q142" i="11"/>
  <c r="R142" i="11" s="1"/>
  <c r="L142" i="11"/>
  <c r="X141" i="11"/>
  <c r="W141" i="11"/>
  <c r="V141" i="11"/>
  <c r="U141" i="11"/>
  <c r="T141" i="11"/>
  <c r="R141" i="11"/>
  <c r="Q141" i="11"/>
  <c r="L141" i="11"/>
  <c r="X140" i="11"/>
  <c r="W140" i="11"/>
  <c r="V140" i="11"/>
  <c r="U140" i="11"/>
  <c r="T140" i="11"/>
  <c r="Q140" i="11"/>
  <c r="R140" i="11" s="1"/>
  <c r="L140" i="11"/>
  <c r="AF139" i="11"/>
  <c r="X139" i="11"/>
  <c r="W139" i="11"/>
  <c r="V139" i="11"/>
  <c r="U139" i="11"/>
  <c r="T139" i="11"/>
  <c r="Q139" i="11"/>
  <c r="R139" i="11" s="1"/>
  <c r="AC139" i="11" s="1"/>
  <c r="L139" i="11"/>
  <c r="Z138" i="11"/>
  <c r="X138" i="11"/>
  <c r="W138" i="11"/>
  <c r="V138" i="11"/>
  <c r="U138" i="11"/>
  <c r="T138" i="11"/>
  <c r="Q138" i="11"/>
  <c r="R138" i="11" s="1"/>
  <c r="AD138" i="11" s="1"/>
  <c r="L138" i="11"/>
  <c r="X137" i="11"/>
  <c r="W137" i="11"/>
  <c r="V137" i="11"/>
  <c r="U137" i="11"/>
  <c r="T137" i="11"/>
  <c r="Q137" i="11"/>
  <c r="L137" i="11"/>
  <c r="X136" i="11"/>
  <c r="W136" i="11"/>
  <c r="V136" i="11"/>
  <c r="AD136" i="11" s="1"/>
  <c r="U136" i="11"/>
  <c r="Z136" i="11" s="1"/>
  <c r="T136" i="11"/>
  <c r="Q136" i="11"/>
  <c r="R136" i="11" s="1"/>
  <c r="L136" i="11"/>
  <c r="AD135" i="11"/>
  <c r="X135" i="11"/>
  <c r="W135" i="11"/>
  <c r="V135" i="11"/>
  <c r="AC135" i="11" s="1"/>
  <c r="U135" i="11"/>
  <c r="T135" i="11"/>
  <c r="R135" i="11"/>
  <c r="Q135" i="11"/>
  <c r="L135" i="11"/>
  <c r="X134" i="11"/>
  <c r="W134" i="11"/>
  <c r="V134" i="11"/>
  <c r="U134" i="11"/>
  <c r="Z134" i="11" s="1"/>
  <c r="T134" i="11"/>
  <c r="Q134" i="11"/>
  <c r="R134" i="11" s="1"/>
  <c r="L134" i="11"/>
  <c r="Z133" i="11"/>
  <c r="X133" i="11"/>
  <c r="W133" i="11"/>
  <c r="V133" i="11"/>
  <c r="U133" i="11"/>
  <c r="T133" i="11"/>
  <c r="Q133" i="11"/>
  <c r="R133" i="11" s="1"/>
  <c r="AC133" i="11" s="1"/>
  <c r="L133" i="11"/>
  <c r="AD132" i="11"/>
  <c r="Z132" i="11"/>
  <c r="X132" i="11"/>
  <c r="W132" i="11"/>
  <c r="V132" i="11"/>
  <c r="AC132" i="11" s="1"/>
  <c r="U132" i="11"/>
  <c r="T132" i="11"/>
  <c r="Q132" i="11"/>
  <c r="R132" i="11" s="1"/>
  <c r="L132" i="11"/>
  <c r="X131" i="11"/>
  <c r="W131" i="11"/>
  <c r="V131" i="11"/>
  <c r="U131" i="11"/>
  <c r="T131" i="11"/>
  <c r="Q131" i="11"/>
  <c r="L131" i="11"/>
  <c r="Z130" i="11"/>
  <c r="X130" i="11"/>
  <c r="W130" i="11"/>
  <c r="AF130" i="11" s="1"/>
  <c r="V130" i="11"/>
  <c r="U130" i="11"/>
  <c r="T130" i="11"/>
  <c r="Q130" i="11"/>
  <c r="R130" i="11" s="1"/>
  <c r="L130" i="11"/>
  <c r="AD129" i="11"/>
  <c r="AA129" i="11"/>
  <c r="X129" i="11"/>
  <c r="W129" i="11"/>
  <c r="V129" i="11"/>
  <c r="AC129" i="11" s="1"/>
  <c r="U129" i="11"/>
  <c r="Z129" i="11" s="1"/>
  <c r="T129" i="11"/>
  <c r="R129" i="11"/>
  <c r="Q129" i="11"/>
  <c r="L129" i="11"/>
  <c r="X128" i="11"/>
  <c r="W128" i="11"/>
  <c r="AF128" i="11" s="1"/>
  <c r="V128" i="11"/>
  <c r="U128" i="11"/>
  <c r="T128" i="11"/>
  <c r="Q128" i="11"/>
  <c r="R128" i="11" s="1"/>
  <c r="L128" i="11"/>
  <c r="Z127" i="11"/>
  <c r="AA127" i="11" s="1"/>
  <c r="X127" i="11"/>
  <c r="W127" i="11"/>
  <c r="V127" i="11"/>
  <c r="AF127" i="11" s="1"/>
  <c r="U127" i="11"/>
  <c r="AB127" i="11" s="1"/>
  <c r="T127" i="11"/>
  <c r="Q127" i="11"/>
  <c r="R127" i="11" s="1"/>
  <c r="L127" i="11"/>
  <c r="AA126" i="11"/>
  <c r="AB126" i="11" s="1"/>
  <c r="Z126" i="11"/>
  <c r="X126" i="11"/>
  <c r="W126" i="11"/>
  <c r="V126" i="11"/>
  <c r="U126" i="11"/>
  <c r="T126" i="11"/>
  <c r="Q126" i="11"/>
  <c r="R126" i="11" s="1"/>
  <c r="L126" i="11"/>
  <c r="X125" i="11"/>
  <c r="W125" i="11"/>
  <c r="V125" i="11"/>
  <c r="U125" i="11"/>
  <c r="T125" i="11"/>
  <c r="R125" i="11"/>
  <c r="AC125" i="11" s="1"/>
  <c r="Q125" i="11"/>
  <c r="L125" i="11"/>
  <c r="X124" i="11"/>
  <c r="W124" i="11"/>
  <c r="V124" i="11"/>
  <c r="U124" i="11"/>
  <c r="T124" i="11"/>
  <c r="R124" i="11"/>
  <c r="AC124" i="11" s="1"/>
  <c r="Q124" i="11"/>
  <c r="L124" i="11"/>
  <c r="AF123" i="11"/>
  <c r="X123" i="11"/>
  <c r="W123" i="11"/>
  <c r="V123" i="11"/>
  <c r="U123" i="11"/>
  <c r="T123" i="11"/>
  <c r="R123" i="11"/>
  <c r="AC123" i="11" s="1"/>
  <c r="Q123" i="11"/>
  <c r="L123" i="11"/>
  <c r="X122" i="11"/>
  <c r="W122" i="11"/>
  <c r="V122" i="11"/>
  <c r="U122" i="11"/>
  <c r="T122" i="11"/>
  <c r="Q122" i="11"/>
  <c r="R122" i="11" s="1"/>
  <c r="AD122" i="11" s="1"/>
  <c r="L122" i="11"/>
  <c r="X121" i="11"/>
  <c r="W121" i="11"/>
  <c r="V121" i="11"/>
  <c r="U121" i="11"/>
  <c r="T121" i="11"/>
  <c r="Q121" i="11"/>
  <c r="Z121" i="11" s="1"/>
  <c r="L121" i="11"/>
  <c r="Z120" i="11"/>
  <c r="X120" i="11"/>
  <c r="W120" i="11"/>
  <c r="V120" i="11"/>
  <c r="U120" i="11"/>
  <c r="T120" i="11"/>
  <c r="Q120" i="11"/>
  <c r="R120" i="11" s="1"/>
  <c r="L120" i="11"/>
  <c r="X119" i="11"/>
  <c r="W119" i="11"/>
  <c r="V119" i="11"/>
  <c r="U119" i="11"/>
  <c r="T119" i="11"/>
  <c r="R119" i="11"/>
  <c r="AC119" i="11" s="1"/>
  <c r="Q119" i="11"/>
  <c r="L119" i="11"/>
  <c r="X118" i="11"/>
  <c r="W118" i="11"/>
  <c r="V118" i="11"/>
  <c r="U118" i="11"/>
  <c r="T118" i="11"/>
  <c r="R118" i="11"/>
  <c r="AC118" i="11" s="1"/>
  <c r="Q118" i="11"/>
  <c r="L118" i="11"/>
  <c r="X117" i="11"/>
  <c r="W117" i="11"/>
  <c r="V117" i="11"/>
  <c r="U117" i="11"/>
  <c r="T117" i="11"/>
  <c r="R117" i="11"/>
  <c r="AC117" i="11" s="1"/>
  <c r="Q117" i="11"/>
  <c r="L117" i="11"/>
  <c r="AF116" i="11"/>
  <c r="X116" i="11"/>
  <c r="W116" i="11"/>
  <c r="V116" i="11"/>
  <c r="AC116" i="11" s="1"/>
  <c r="U116" i="11"/>
  <c r="T116" i="11"/>
  <c r="Q116" i="11"/>
  <c r="R116" i="11" s="1"/>
  <c r="AD116" i="11" s="1"/>
  <c r="L116" i="11"/>
  <c r="X115" i="11"/>
  <c r="W115" i="11"/>
  <c r="V115" i="11"/>
  <c r="AF115" i="11" s="1"/>
  <c r="U115" i="11"/>
  <c r="T115" i="11"/>
  <c r="Q115" i="11"/>
  <c r="L115" i="11"/>
  <c r="X114" i="11"/>
  <c r="W114" i="11"/>
  <c r="Z114" i="11" s="1"/>
  <c r="V114" i="11"/>
  <c r="U114" i="11"/>
  <c r="T114" i="11"/>
  <c r="Q114" i="11"/>
  <c r="R114" i="11" s="1"/>
  <c r="L114" i="11"/>
  <c r="AC113" i="11"/>
  <c r="X113" i="11"/>
  <c r="W113" i="11"/>
  <c r="V113" i="11"/>
  <c r="AF113" i="11" s="1"/>
  <c r="U113" i="11"/>
  <c r="T113" i="11"/>
  <c r="R113" i="11"/>
  <c r="Q113" i="11"/>
  <c r="L113" i="11"/>
  <c r="AD112" i="11"/>
  <c r="AC112" i="11"/>
  <c r="X112" i="11"/>
  <c r="W112" i="11"/>
  <c r="AF112" i="11" s="1"/>
  <c r="V112" i="11"/>
  <c r="U112" i="11"/>
  <c r="T112" i="11"/>
  <c r="R112" i="11"/>
  <c r="Q112" i="11"/>
  <c r="L112" i="11"/>
  <c r="X111" i="11"/>
  <c r="W111" i="11"/>
  <c r="V111" i="11"/>
  <c r="AF111" i="11" s="1"/>
  <c r="U111" i="11"/>
  <c r="Z111" i="11" s="1"/>
  <c r="T111" i="11"/>
  <c r="R111" i="11"/>
  <c r="Q111" i="11"/>
  <c r="L111" i="11"/>
  <c r="X110" i="11"/>
  <c r="W110" i="11"/>
  <c r="V110" i="11"/>
  <c r="U110" i="11"/>
  <c r="T110" i="11"/>
  <c r="Q110" i="11"/>
  <c r="L110" i="11"/>
  <c r="Z109" i="11"/>
  <c r="X109" i="11"/>
  <c r="W109" i="11"/>
  <c r="V109" i="11"/>
  <c r="U109" i="11"/>
  <c r="T109" i="11"/>
  <c r="R109" i="11"/>
  <c r="AD109" i="11" s="1"/>
  <c r="Q109" i="11"/>
  <c r="L109" i="11"/>
  <c r="X108" i="11"/>
  <c r="W108" i="11"/>
  <c r="V108" i="11"/>
  <c r="AF108" i="11" s="1"/>
  <c r="U108" i="11"/>
  <c r="T108" i="11"/>
  <c r="Q108" i="11"/>
  <c r="L108" i="11"/>
  <c r="X107" i="11"/>
  <c r="W107" i="11"/>
  <c r="V107" i="11"/>
  <c r="U107" i="11"/>
  <c r="T107" i="11"/>
  <c r="R107" i="11"/>
  <c r="Q107" i="11"/>
  <c r="L107" i="11"/>
  <c r="AD106" i="11"/>
  <c r="X106" i="11"/>
  <c r="W106" i="11"/>
  <c r="V106" i="11"/>
  <c r="AC106" i="11" s="1"/>
  <c r="U106" i="11"/>
  <c r="T106" i="11"/>
  <c r="R106" i="11"/>
  <c r="Q106" i="11"/>
  <c r="L106" i="11"/>
  <c r="X105" i="11"/>
  <c r="W105" i="11"/>
  <c r="V105" i="11"/>
  <c r="AF105" i="11" s="1"/>
  <c r="U105" i="11"/>
  <c r="Z105" i="11" s="1"/>
  <c r="T105" i="11"/>
  <c r="R105" i="11"/>
  <c r="AC105" i="11" s="1"/>
  <c r="Q105" i="11"/>
  <c r="L105" i="11"/>
  <c r="X104" i="11"/>
  <c r="W104" i="11"/>
  <c r="V104" i="11"/>
  <c r="U104" i="11"/>
  <c r="T104" i="11"/>
  <c r="Q104" i="11"/>
  <c r="R104" i="11" s="1"/>
  <c r="L104" i="11"/>
  <c r="X103" i="11"/>
  <c r="W103" i="11"/>
  <c r="V103" i="11"/>
  <c r="U103" i="11"/>
  <c r="T103" i="11"/>
  <c r="R103" i="11"/>
  <c r="Q103" i="11"/>
  <c r="L103" i="11"/>
  <c r="X102" i="11"/>
  <c r="W102" i="11"/>
  <c r="V102" i="11"/>
  <c r="U102" i="11"/>
  <c r="T102" i="11"/>
  <c r="Q102" i="11"/>
  <c r="L102" i="11"/>
  <c r="X101" i="11"/>
  <c r="W101" i="11"/>
  <c r="V101" i="11"/>
  <c r="U101" i="11"/>
  <c r="T101" i="11"/>
  <c r="Q101" i="11"/>
  <c r="R101" i="11" s="1"/>
  <c r="L101" i="11"/>
  <c r="X100" i="11"/>
  <c r="W100" i="11"/>
  <c r="V100" i="11"/>
  <c r="U100" i="11"/>
  <c r="T100" i="11"/>
  <c r="R100" i="11"/>
  <c r="Q100" i="11"/>
  <c r="L100" i="11"/>
  <c r="AF99" i="11"/>
  <c r="X99" i="11"/>
  <c r="W99" i="11"/>
  <c r="V99" i="11"/>
  <c r="U99" i="11"/>
  <c r="T99" i="11"/>
  <c r="R99" i="11"/>
  <c r="AC99" i="11" s="1"/>
  <c r="Q99" i="11"/>
  <c r="L99" i="11"/>
  <c r="AD98" i="11"/>
  <c r="X98" i="11"/>
  <c r="W98" i="11"/>
  <c r="V98" i="11"/>
  <c r="U98" i="11"/>
  <c r="AF98" i="11" s="1"/>
  <c r="T98" i="11"/>
  <c r="R98" i="11"/>
  <c r="AC98" i="11" s="1"/>
  <c r="Q98" i="11"/>
  <c r="L98" i="11"/>
  <c r="AF97" i="11"/>
  <c r="X97" i="11"/>
  <c r="W97" i="11"/>
  <c r="V97" i="11"/>
  <c r="U97" i="11"/>
  <c r="T97" i="11"/>
  <c r="Q97" i="11"/>
  <c r="R97" i="11" s="1"/>
  <c r="AD97" i="11" s="1"/>
  <c r="L97" i="11"/>
  <c r="X96" i="11"/>
  <c r="W96" i="11"/>
  <c r="V96" i="11"/>
  <c r="U96" i="11"/>
  <c r="T96" i="11"/>
  <c r="Q96" i="11"/>
  <c r="L96" i="11"/>
  <c r="X95" i="11"/>
  <c r="W95" i="11"/>
  <c r="V95" i="11"/>
  <c r="U95" i="11"/>
  <c r="T95" i="11"/>
  <c r="Q95" i="11"/>
  <c r="R95" i="11" s="1"/>
  <c r="L95" i="11"/>
  <c r="AD94" i="11"/>
  <c r="X94" i="11"/>
  <c r="W94" i="11"/>
  <c r="V94" i="11"/>
  <c r="AC94" i="11" s="1"/>
  <c r="U94" i="11"/>
  <c r="T94" i="11"/>
  <c r="R94" i="11"/>
  <c r="Q94" i="11"/>
  <c r="L94" i="11"/>
  <c r="X93" i="11"/>
  <c r="W93" i="11"/>
  <c r="V93" i="11"/>
  <c r="U93" i="11"/>
  <c r="T93" i="11"/>
  <c r="R93" i="11"/>
  <c r="Q93" i="11"/>
  <c r="L93" i="11"/>
  <c r="X92" i="11"/>
  <c r="W92" i="11"/>
  <c r="AD92" i="11" s="1"/>
  <c r="V92" i="11"/>
  <c r="U92" i="11"/>
  <c r="Z92" i="11" s="1"/>
  <c r="T92" i="11"/>
  <c r="Q92" i="11"/>
  <c r="R92" i="11" s="1"/>
  <c r="L92" i="11"/>
  <c r="X91" i="11"/>
  <c r="W91" i="11"/>
  <c r="V91" i="11"/>
  <c r="U91" i="11"/>
  <c r="T91" i="11"/>
  <c r="Q91" i="11"/>
  <c r="L91" i="11"/>
  <c r="X90" i="11"/>
  <c r="W90" i="11"/>
  <c r="V90" i="11"/>
  <c r="U90" i="11"/>
  <c r="T90" i="11"/>
  <c r="Q90" i="11"/>
  <c r="R90" i="11" s="1"/>
  <c r="L90" i="11"/>
  <c r="Z89" i="11"/>
  <c r="X89" i="11"/>
  <c r="W89" i="11"/>
  <c r="V89" i="11"/>
  <c r="AC89" i="11" s="1"/>
  <c r="U89" i="11"/>
  <c r="T89" i="11"/>
  <c r="R89" i="11"/>
  <c r="Q89" i="11"/>
  <c r="L89" i="11"/>
  <c r="X88" i="11"/>
  <c r="W88" i="11"/>
  <c r="AD88" i="11" s="1"/>
  <c r="V88" i="11"/>
  <c r="U88" i="11"/>
  <c r="T88" i="11"/>
  <c r="R88" i="11"/>
  <c r="Q88" i="11"/>
  <c r="L88" i="11"/>
  <c r="X87" i="11"/>
  <c r="W87" i="11"/>
  <c r="V87" i="11"/>
  <c r="U87" i="11"/>
  <c r="T87" i="11"/>
  <c r="Q87" i="11"/>
  <c r="R87" i="11" s="1"/>
  <c r="L87" i="11"/>
  <c r="AF86" i="11"/>
  <c r="AD86" i="11"/>
  <c r="AC86" i="11"/>
  <c r="Z86" i="11"/>
  <c r="X86" i="11"/>
  <c r="W86" i="11"/>
  <c r="V86" i="11"/>
  <c r="U86" i="11"/>
  <c r="T86" i="11"/>
  <c r="R86" i="11"/>
  <c r="Q86" i="11"/>
  <c r="L86" i="11"/>
  <c r="AA85" i="11"/>
  <c r="AB85" i="11" s="1"/>
  <c r="X85" i="11"/>
  <c r="W85" i="11"/>
  <c r="V85" i="11"/>
  <c r="U85" i="11"/>
  <c r="T85" i="11"/>
  <c r="Q85" i="11"/>
  <c r="Z85" i="11" s="1"/>
  <c r="L85" i="11"/>
  <c r="X84" i="11"/>
  <c r="W84" i="11"/>
  <c r="AF84" i="11" s="1"/>
  <c r="V84" i="11"/>
  <c r="U84" i="11"/>
  <c r="T84" i="11"/>
  <c r="R84" i="11"/>
  <c r="Q84" i="11"/>
  <c r="L84" i="11"/>
  <c r="AC83" i="11"/>
  <c r="Z83" i="11"/>
  <c r="X83" i="11"/>
  <c r="W83" i="11"/>
  <c r="V83" i="11"/>
  <c r="AD83" i="11" s="1"/>
  <c r="U83" i="11"/>
  <c r="T83" i="11"/>
  <c r="R83" i="11"/>
  <c r="Q83" i="11"/>
  <c r="L83" i="11"/>
  <c r="AC82" i="11"/>
  <c r="X82" i="11"/>
  <c r="W82" i="11"/>
  <c r="AD82" i="11" s="1"/>
  <c r="V82" i="11"/>
  <c r="U82" i="11"/>
  <c r="T82" i="11"/>
  <c r="Q82" i="11"/>
  <c r="R82" i="11" s="1"/>
  <c r="L82" i="11"/>
  <c r="X81" i="11"/>
  <c r="W81" i="11"/>
  <c r="V81" i="11"/>
  <c r="AC81" i="11" s="1"/>
  <c r="U81" i="11"/>
  <c r="T81" i="11"/>
  <c r="Q81" i="11"/>
  <c r="R81" i="11" s="1"/>
  <c r="L81" i="11"/>
  <c r="X80" i="11"/>
  <c r="W80" i="11"/>
  <c r="V80" i="11"/>
  <c r="U80" i="11"/>
  <c r="Z80" i="11" s="1"/>
  <c r="T80" i="11"/>
  <c r="R80" i="11"/>
  <c r="Q80" i="11"/>
  <c r="L80" i="11"/>
  <c r="AC79" i="11"/>
  <c r="Z79" i="11"/>
  <c r="X79" i="11"/>
  <c r="W79" i="11"/>
  <c r="V79" i="11"/>
  <c r="AF79" i="11" s="1"/>
  <c r="U79" i="11"/>
  <c r="T79" i="11"/>
  <c r="R79" i="11"/>
  <c r="Q79" i="11"/>
  <c r="L79" i="11"/>
  <c r="X78" i="11"/>
  <c r="W78" i="11"/>
  <c r="V78" i="11"/>
  <c r="U78" i="11"/>
  <c r="Z78" i="11" s="1"/>
  <c r="T78" i="11"/>
  <c r="R78" i="11"/>
  <c r="Q78" i="11"/>
  <c r="L78" i="11"/>
  <c r="X77" i="11"/>
  <c r="W77" i="11"/>
  <c r="V77" i="11"/>
  <c r="AC77" i="11" s="1"/>
  <c r="U77" i="11"/>
  <c r="T77" i="11"/>
  <c r="Q77" i="11"/>
  <c r="R77" i="11" s="1"/>
  <c r="L77" i="11"/>
  <c r="AC76" i="11"/>
  <c r="X76" i="11"/>
  <c r="W76" i="11"/>
  <c r="V76" i="11"/>
  <c r="AF76" i="11" s="1"/>
  <c r="U76" i="11"/>
  <c r="T76" i="11"/>
  <c r="R76" i="11"/>
  <c r="Q76" i="11"/>
  <c r="L76" i="11"/>
  <c r="AC75" i="11"/>
  <c r="X75" i="11"/>
  <c r="W75" i="11"/>
  <c r="V75" i="11"/>
  <c r="U75" i="11"/>
  <c r="T75" i="11"/>
  <c r="Q75" i="11"/>
  <c r="R75" i="11" s="1"/>
  <c r="AD75" i="11" s="1"/>
  <c r="L75" i="11"/>
  <c r="X74" i="11"/>
  <c r="W74" i="11"/>
  <c r="V74" i="11"/>
  <c r="U74" i="11"/>
  <c r="T74" i="11"/>
  <c r="R74" i="11"/>
  <c r="Q74" i="11"/>
  <c r="L74" i="11"/>
  <c r="X73" i="11"/>
  <c r="W73" i="11"/>
  <c r="AF73" i="11" s="1"/>
  <c r="V73" i="11"/>
  <c r="AC73" i="11" s="1"/>
  <c r="U73" i="11"/>
  <c r="Z73" i="11" s="1"/>
  <c r="AA73" i="11" s="1"/>
  <c r="AB73" i="11" s="1"/>
  <c r="T73" i="11"/>
  <c r="Q73" i="11"/>
  <c r="R73" i="11" s="1"/>
  <c r="L73" i="11"/>
  <c r="X72" i="11"/>
  <c r="W72" i="11"/>
  <c r="AD72" i="11" s="1"/>
  <c r="V72" i="11"/>
  <c r="U72" i="11"/>
  <c r="T72" i="11"/>
  <c r="Q72" i="11"/>
  <c r="R72" i="11" s="1"/>
  <c r="L72" i="11"/>
  <c r="AD71" i="11"/>
  <c r="Z71" i="11"/>
  <c r="X71" i="11"/>
  <c r="W71" i="11"/>
  <c r="V71" i="11"/>
  <c r="U71" i="11"/>
  <c r="T71" i="11"/>
  <c r="Q71" i="11"/>
  <c r="R71" i="11" s="1"/>
  <c r="L71" i="11"/>
  <c r="AD70" i="11"/>
  <c r="Z70" i="11"/>
  <c r="X70" i="11"/>
  <c r="W70" i="11"/>
  <c r="V70" i="11"/>
  <c r="U70" i="11"/>
  <c r="T70" i="11"/>
  <c r="Q70" i="11"/>
  <c r="R70" i="11" s="1"/>
  <c r="L70" i="11"/>
  <c r="Z69" i="11"/>
  <c r="X69" i="11"/>
  <c r="W69" i="11"/>
  <c r="V69" i="11"/>
  <c r="U69" i="11"/>
  <c r="T69" i="11"/>
  <c r="R69" i="11"/>
  <c r="Q69" i="11"/>
  <c r="L69" i="11"/>
  <c r="AD68" i="11"/>
  <c r="AC68" i="11"/>
  <c r="X68" i="11"/>
  <c r="W68" i="11"/>
  <c r="AF68" i="11" s="1"/>
  <c r="V68" i="11"/>
  <c r="U68" i="11"/>
  <c r="Z68" i="11" s="1"/>
  <c r="T68" i="11"/>
  <c r="R68" i="11"/>
  <c r="Q68" i="11"/>
  <c r="L68" i="11"/>
  <c r="X67" i="11"/>
  <c r="W67" i="11"/>
  <c r="V67" i="11"/>
  <c r="U67" i="11"/>
  <c r="T67" i="11"/>
  <c r="Q67" i="11"/>
  <c r="AF67" i="11" s="1"/>
  <c r="L67" i="11"/>
  <c r="AF66" i="11"/>
  <c r="Z66" i="11"/>
  <c r="X66" i="11"/>
  <c r="W66" i="11"/>
  <c r="V66" i="11"/>
  <c r="AC66" i="11" s="1"/>
  <c r="U66" i="11"/>
  <c r="T66" i="11"/>
  <c r="Q66" i="11"/>
  <c r="R66" i="11" s="1"/>
  <c r="L66" i="11"/>
  <c r="AF65" i="11"/>
  <c r="X65" i="11"/>
  <c r="W65" i="11"/>
  <c r="V65" i="11"/>
  <c r="U65" i="11"/>
  <c r="T65" i="11"/>
  <c r="Q65" i="11"/>
  <c r="R65" i="11" s="1"/>
  <c r="AD65" i="11" s="1"/>
  <c r="L65" i="11"/>
  <c r="X64" i="11"/>
  <c r="W64" i="11"/>
  <c r="V64" i="11"/>
  <c r="AF64" i="11" s="1"/>
  <c r="U64" i="11"/>
  <c r="T64" i="11"/>
  <c r="Q64" i="11"/>
  <c r="R64" i="11" s="1"/>
  <c r="L64" i="11"/>
  <c r="X63" i="11"/>
  <c r="W63" i="11"/>
  <c r="V63" i="11"/>
  <c r="U63" i="11"/>
  <c r="T63" i="11"/>
  <c r="Q63" i="11"/>
  <c r="R63" i="11" s="1"/>
  <c r="AD63" i="11" s="1"/>
  <c r="L63" i="11"/>
  <c r="AF62" i="11"/>
  <c r="Z62" i="11"/>
  <c r="X62" i="11"/>
  <c r="W62" i="11"/>
  <c r="V62" i="11"/>
  <c r="U62" i="11"/>
  <c r="T62" i="11"/>
  <c r="R62" i="11"/>
  <c r="Q62" i="11"/>
  <c r="L62" i="11"/>
  <c r="X61" i="11"/>
  <c r="W61" i="11"/>
  <c r="V61" i="11"/>
  <c r="AF61" i="11" s="1"/>
  <c r="U61" i="11"/>
  <c r="T61" i="11"/>
  <c r="Q61" i="11"/>
  <c r="L61" i="11"/>
  <c r="X60" i="11"/>
  <c r="W60" i="11"/>
  <c r="V60" i="11"/>
  <c r="U60" i="11"/>
  <c r="T60" i="11"/>
  <c r="Q60" i="11"/>
  <c r="R60" i="11" s="1"/>
  <c r="L60" i="11"/>
  <c r="X59" i="11"/>
  <c r="W59" i="11"/>
  <c r="V59" i="11"/>
  <c r="U59" i="11"/>
  <c r="T59" i="11"/>
  <c r="Q59" i="11"/>
  <c r="L59" i="11"/>
  <c r="Z58" i="11"/>
  <c r="X58" i="11"/>
  <c r="W58" i="11"/>
  <c r="V58" i="11"/>
  <c r="AC58" i="11" s="1"/>
  <c r="U58" i="11"/>
  <c r="T58" i="11"/>
  <c r="R58" i="11"/>
  <c r="Q58" i="11"/>
  <c r="L58" i="11"/>
  <c r="X57" i="11"/>
  <c r="W57" i="11"/>
  <c r="V57" i="11"/>
  <c r="U57" i="11"/>
  <c r="T57" i="11"/>
  <c r="Q57" i="11"/>
  <c r="R57" i="11" s="1"/>
  <c r="AC57" i="11" s="1"/>
  <c r="L57" i="11"/>
  <c r="AF56" i="11"/>
  <c r="X56" i="11"/>
  <c r="W56" i="11"/>
  <c r="AD56" i="11" s="1"/>
  <c r="V56" i="11"/>
  <c r="U56" i="11"/>
  <c r="Z56" i="11" s="1"/>
  <c r="T56" i="11"/>
  <c r="R56" i="11"/>
  <c r="AC56" i="11" s="1"/>
  <c r="Q56" i="11"/>
  <c r="L56" i="11"/>
  <c r="AF55" i="11"/>
  <c r="Z55" i="11"/>
  <c r="AA55" i="11" s="1"/>
  <c r="X55" i="11"/>
  <c r="W55" i="11"/>
  <c r="V55" i="11"/>
  <c r="U55" i="11"/>
  <c r="AB55" i="11" s="1"/>
  <c r="T55" i="11"/>
  <c r="R55" i="11"/>
  <c r="Q55" i="11"/>
  <c r="L55" i="11"/>
  <c r="X54" i="11"/>
  <c r="W54" i="11"/>
  <c r="V54" i="11"/>
  <c r="U54" i="11"/>
  <c r="T54" i="11"/>
  <c r="R54" i="11"/>
  <c r="Q54" i="11"/>
  <c r="L54" i="11"/>
  <c r="X53" i="11"/>
  <c r="W53" i="11"/>
  <c r="V53" i="11"/>
  <c r="AF53" i="11" s="1"/>
  <c r="U53" i="11"/>
  <c r="Z53" i="11" s="1"/>
  <c r="T53" i="11"/>
  <c r="Q53" i="11"/>
  <c r="R53" i="11" s="1"/>
  <c r="L53" i="11"/>
  <c r="X52" i="11"/>
  <c r="W52" i="11"/>
  <c r="V52" i="11"/>
  <c r="U52" i="11"/>
  <c r="T52" i="11"/>
  <c r="Q52" i="11"/>
  <c r="L52" i="11"/>
  <c r="X51" i="11"/>
  <c r="W51" i="11"/>
  <c r="V51" i="11"/>
  <c r="AD51" i="11" s="1"/>
  <c r="U51" i="11"/>
  <c r="T51" i="11"/>
  <c r="R51" i="11"/>
  <c r="Q51" i="11"/>
  <c r="L51" i="11"/>
  <c r="X50" i="11"/>
  <c r="W50" i="11"/>
  <c r="V50" i="11"/>
  <c r="AF50" i="11" s="1"/>
  <c r="U50" i="11"/>
  <c r="Z50" i="11" s="1"/>
  <c r="T50" i="11"/>
  <c r="Q50" i="11"/>
  <c r="R50" i="11" s="1"/>
  <c r="L50" i="11"/>
  <c r="X49" i="11"/>
  <c r="W49" i="11"/>
  <c r="V49" i="11"/>
  <c r="U49" i="11"/>
  <c r="Z49" i="11" s="1"/>
  <c r="T49" i="11"/>
  <c r="R49" i="11"/>
  <c r="AD49" i="11" s="1"/>
  <c r="Q49" i="11"/>
  <c r="L49" i="11"/>
  <c r="X48" i="11"/>
  <c r="W48" i="11"/>
  <c r="V48" i="11"/>
  <c r="U48" i="11"/>
  <c r="T48" i="11"/>
  <c r="Q48" i="11"/>
  <c r="R48" i="11" s="1"/>
  <c r="L48" i="11"/>
  <c r="AF47" i="11"/>
  <c r="X47" i="11"/>
  <c r="W47" i="11"/>
  <c r="V47" i="11"/>
  <c r="AD47" i="11" s="1"/>
  <c r="U47" i="11"/>
  <c r="T47" i="11"/>
  <c r="Q47" i="11"/>
  <c r="R47" i="11" s="1"/>
  <c r="L47" i="11"/>
  <c r="AD46" i="11"/>
  <c r="Z46" i="11"/>
  <c r="X46" i="11"/>
  <c r="W46" i="11"/>
  <c r="V46" i="11"/>
  <c r="AC46" i="11" s="1"/>
  <c r="U46" i="11"/>
  <c r="AF46" i="11" s="1"/>
  <c r="T46" i="11"/>
  <c r="Q46" i="11"/>
  <c r="R46" i="11" s="1"/>
  <c r="L46" i="11"/>
  <c r="X45" i="11"/>
  <c r="W45" i="11"/>
  <c r="V45" i="11"/>
  <c r="U45" i="11"/>
  <c r="T45" i="11"/>
  <c r="Q45" i="11"/>
  <c r="L45" i="11"/>
  <c r="X44" i="11"/>
  <c r="W44" i="11"/>
  <c r="V44" i="11"/>
  <c r="U44" i="11"/>
  <c r="T44" i="11"/>
  <c r="Q44" i="11"/>
  <c r="R44" i="11" s="1"/>
  <c r="L44" i="11"/>
  <c r="X43" i="11"/>
  <c r="W43" i="11"/>
  <c r="V43" i="11"/>
  <c r="U43" i="11"/>
  <c r="T43" i="11"/>
  <c r="Q43" i="11"/>
  <c r="R43" i="11" s="1"/>
  <c r="AD43" i="11" s="1"/>
  <c r="L43" i="11"/>
  <c r="X42" i="11"/>
  <c r="W42" i="11"/>
  <c r="V42" i="11"/>
  <c r="U42" i="11"/>
  <c r="T42" i="11"/>
  <c r="Q42" i="11"/>
  <c r="R42" i="11" s="1"/>
  <c r="AD42" i="11" s="1"/>
  <c r="L42" i="11"/>
  <c r="X41" i="11"/>
  <c r="W41" i="11"/>
  <c r="V41" i="11"/>
  <c r="U41" i="11"/>
  <c r="T41" i="11"/>
  <c r="Q41" i="11"/>
  <c r="R41" i="11" s="1"/>
  <c r="L41" i="11"/>
  <c r="X40" i="11"/>
  <c r="W40" i="11"/>
  <c r="V40" i="11"/>
  <c r="AD40" i="11" s="1"/>
  <c r="U40" i="11"/>
  <c r="T40" i="11"/>
  <c r="Q40" i="11"/>
  <c r="R40" i="11" s="1"/>
  <c r="L40" i="11"/>
  <c r="X39" i="11"/>
  <c r="W39" i="11"/>
  <c r="V39" i="11"/>
  <c r="U39" i="11"/>
  <c r="T39" i="11"/>
  <c r="Q39" i="11"/>
  <c r="R39" i="11" s="1"/>
  <c r="L39" i="11"/>
  <c r="X38" i="11"/>
  <c r="W38" i="11"/>
  <c r="V38" i="11"/>
  <c r="U38" i="11"/>
  <c r="T38" i="11"/>
  <c r="R38" i="11"/>
  <c r="Q38" i="11"/>
  <c r="L38" i="11"/>
  <c r="X37" i="11"/>
  <c r="W37" i="11"/>
  <c r="V37" i="11"/>
  <c r="U37" i="11"/>
  <c r="T37" i="11"/>
  <c r="Q37" i="11"/>
  <c r="R37" i="11" s="1"/>
  <c r="AD37" i="11" s="1"/>
  <c r="L37" i="11"/>
  <c r="X36" i="11"/>
  <c r="W36" i="11"/>
  <c r="V36" i="11"/>
  <c r="U36" i="11"/>
  <c r="T36" i="11"/>
  <c r="R36" i="11"/>
  <c r="AD36" i="11" s="1"/>
  <c r="Q36" i="11"/>
  <c r="L36" i="11"/>
  <c r="X35" i="11"/>
  <c r="W35" i="11"/>
  <c r="V35" i="11"/>
  <c r="U35" i="11"/>
  <c r="T35" i="11"/>
  <c r="Q35" i="11"/>
  <c r="R35" i="11" s="1"/>
  <c r="L35" i="11"/>
  <c r="X34" i="11"/>
  <c r="W34" i="11"/>
  <c r="V34" i="11"/>
  <c r="U34" i="11"/>
  <c r="T34" i="11"/>
  <c r="Q34" i="11"/>
  <c r="R34" i="11" s="1"/>
  <c r="AD34" i="11" s="1"/>
  <c r="L34" i="11"/>
  <c r="X33" i="11"/>
  <c r="W33" i="11"/>
  <c r="V33" i="11"/>
  <c r="U33" i="11"/>
  <c r="T33" i="11"/>
  <c r="Q33" i="11"/>
  <c r="R33" i="11" s="1"/>
  <c r="L33" i="11"/>
  <c r="X32" i="11"/>
  <c r="W32" i="11"/>
  <c r="V32" i="11"/>
  <c r="U32" i="11"/>
  <c r="T32" i="11"/>
  <c r="Q32" i="11"/>
  <c r="R32" i="11" s="1"/>
  <c r="L32" i="11"/>
  <c r="X31" i="11"/>
  <c r="W31" i="11"/>
  <c r="V31" i="11"/>
  <c r="U31" i="11"/>
  <c r="T31" i="11"/>
  <c r="Q31" i="11"/>
  <c r="R31" i="11" s="1"/>
  <c r="AD31" i="11" s="1"/>
  <c r="L31" i="11"/>
  <c r="X30" i="11"/>
  <c r="W30" i="11"/>
  <c r="V30" i="11"/>
  <c r="U30" i="11"/>
  <c r="T30" i="11"/>
  <c r="R30" i="11"/>
  <c r="Q30" i="11"/>
  <c r="L30" i="11"/>
  <c r="X29" i="11"/>
  <c r="W29" i="11"/>
  <c r="V29" i="11"/>
  <c r="U29" i="11"/>
  <c r="T29" i="11"/>
  <c r="Q29" i="11"/>
  <c r="R29" i="11" s="1"/>
  <c r="L29" i="11"/>
  <c r="X28" i="11"/>
  <c r="W28" i="11"/>
  <c r="V28" i="11"/>
  <c r="U28" i="11"/>
  <c r="T28" i="11"/>
  <c r="Q28" i="11"/>
  <c r="R28" i="11" s="1"/>
  <c r="L28" i="11"/>
  <c r="X27" i="11"/>
  <c r="W27" i="11"/>
  <c r="V27" i="11"/>
  <c r="U27" i="11"/>
  <c r="T27" i="11"/>
  <c r="Q27" i="11"/>
  <c r="L27" i="11"/>
  <c r="X26" i="11"/>
  <c r="W26" i="11"/>
  <c r="V26" i="11"/>
  <c r="U26" i="11"/>
  <c r="T26" i="11"/>
  <c r="Q26" i="11"/>
  <c r="R26" i="11" s="1"/>
  <c r="L26" i="11"/>
  <c r="X25" i="11"/>
  <c r="W25" i="11"/>
  <c r="V25" i="11"/>
  <c r="U25" i="11"/>
  <c r="T25" i="11"/>
  <c r="Q25" i="11"/>
  <c r="R25" i="11" s="1"/>
  <c r="L25" i="11"/>
  <c r="X24" i="11"/>
  <c r="W24" i="11"/>
  <c r="V24" i="11"/>
  <c r="U24" i="11"/>
  <c r="T24" i="11"/>
  <c r="Q24" i="11"/>
  <c r="R24" i="11" s="1"/>
  <c r="L24" i="11"/>
  <c r="X23" i="11"/>
  <c r="W23" i="11"/>
  <c r="V23" i="11"/>
  <c r="U23" i="11"/>
  <c r="T23" i="11"/>
  <c r="Q23" i="11"/>
  <c r="L23" i="11"/>
  <c r="X22" i="11"/>
  <c r="W22" i="11"/>
  <c r="V22" i="11"/>
  <c r="U22" i="11"/>
  <c r="T22" i="11"/>
  <c r="Q22" i="11"/>
  <c r="R22" i="11" s="1"/>
  <c r="L22" i="11"/>
  <c r="X21" i="11"/>
  <c r="W21" i="11"/>
  <c r="V21" i="11"/>
  <c r="U21" i="11"/>
  <c r="T21" i="11"/>
  <c r="Q21" i="11"/>
  <c r="R21" i="11" s="1"/>
  <c r="L21" i="11"/>
  <c r="X20" i="11"/>
  <c r="W20" i="11"/>
  <c r="V20" i="11"/>
  <c r="U20" i="11"/>
  <c r="T20" i="11"/>
  <c r="R20" i="11"/>
  <c r="Q20" i="11"/>
  <c r="L20" i="11"/>
  <c r="X19" i="11"/>
  <c r="W19" i="11"/>
  <c r="V19" i="11"/>
  <c r="U19" i="11"/>
  <c r="T19" i="11"/>
  <c r="Q19" i="11"/>
  <c r="R19" i="11" s="1"/>
  <c r="L19" i="11"/>
  <c r="X18" i="11"/>
  <c r="W18" i="11"/>
  <c r="V18" i="11"/>
  <c r="U18" i="11"/>
  <c r="T18" i="11"/>
  <c r="Q18" i="11"/>
  <c r="L18" i="11"/>
  <c r="X17" i="11"/>
  <c r="W17" i="11"/>
  <c r="V17" i="11"/>
  <c r="U17" i="11"/>
  <c r="T17" i="11"/>
  <c r="Q17" i="11"/>
  <c r="R17" i="11" s="1"/>
  <c r="L17" i="11"/>
  <c r="X16" i="11"/>
  <c r="W16" i="11"/>
  <c r="V16" i="11"/>
  <c r="U16" i="11"/>
  <c r="T16" i="11"/>
  <c r="R16" i="11"/>
  <c r="AC16" i="11" s="1"/>
  <c r="Q16" i="11"/>
  <c r="L16" i="11"/>
  <c r="X15" i="11"/>
  <c r="W15" i="11"/>
  <c r="V15" i="11"/>
  <c r="U15" i="11"/>
  <c r="T15" i="11"/>
  <c r="Q15" i="11"/>
  <c r="R15" i="11" s="1"/>
  <c r="L15" i="11"/>
  <c r="X14" i="11"/>
  <c r="W14" i="11"/>
  <c r="V14" i="11"/>
  <c r="U14" i="11"/>
  <c r="T14" i="11"/>
  <c r="R14" i="11"/>
  <c r="Q14" i="11"/>
  <c r="L14" i="11"/>
  <c r="AC13" i="11"/>
  <c r="X13" i="11"/>
  <c r="W13" i="11"/>
  <c r="V13" i="11"/>
  <c r="U13" i="11"/>
  <c r="Z13" i="11" s="1"/>
  <c r="AA13" i="11" s="1"/>
  <c r="T13" i="11"/>
  <c r="S13" i="11"/>
  <c r="S14" i="11" s="1"/>
  <c r="S15" i="11" s="1"/>
  <c r="S16" i="11" s="1"/>
  <c r="S17" i="11" s="1"/>
  <c r="S18" i="11" s="1"/>
  <c r="S19" i="11" s="1"/>
  <c r="S20" i="11" s="1"/>
  <c r="S21" i="11" s="1"/>
  <c r="S22" i="11" s="1"/>
  <c r="S23" i="11" s="1"/>
  <c r="S24" i="11" s="1"/>
  <c r="S25" i="11" s="1"/>
  <c r="S26" i="11" s="1"/>
  <c r="S27" i="11" s="1"/>
  <c r="S28" i="11" s="1"/>
  <c r="S29" i="11" s="1"/>
  <c r="S30" i="11" s="1"/>
  <c r="S31" i="11" s="1"/>
  <c r="S32" i="11" s="1"/>
  <c r="S33" i="11" s="1"/>
  <c r="S34" i="11" s="1"/>
  <c r="S35" i="11" s="1"/>
  <c r="S36" i="11" s="1"/>
  <c r="S37" i="11" s="1"/>
  <c r="S38" i="11" s="1"/>
  <c r="S39" i="11" s="1"/>
  <c r="S40" i="11" s="1"/>
  <c r="S41" i="11" s="1"/>
  <c r="S42" i="11" s="1"/>
  <c r="S43" i="11" s="1"/>
  <c r="S44" i="11" s="1"/>
  <c r="S45" i="11" s="1"/>
  <c r="S46" i="11" s="1"/>
  <c r="S47" i="11" s="1"/>
  <c r="S48" i="11" s="1"/>
  <c r="S49" i="11" s="1"/>
  <c r="S50" i="11" s="1"/>
  <c r="S51" i="11" s="1"/>
  <c r="S52" i="11" s="1"/>
  <c r="S53" i="11" s="1"/>
  <c r="S54" i="11" s="1"/>
  <c r="S55" i="11" s="1"/>
  <c r="S56" i="11" s="1"/>
  <c r="S57" i="11" s="1"/>
  <c r="S58" i="11" s="1"/>
  <c r="S59" i="11" s="1"/>
  <c r="S60" i="11" s="1"/>
  <c r="S61" i="11" s="1"/>
  <c r="S62" i="11" s="1"/>
  <c r="S63" i="11" s="1"/>
  <c r="S64" i="11" s="1"/>
  <c r="S65" i="11" s="1"/>
  <c r="S66" i="11" s="1"/>
  <c r="S67" i="11" s="1"/>
  <c r="S68" i="11" s="1"/>
  <c r="S69" i="11" s="1"/>
  <c r="S70" i="11" s="1"/>
  <c r="S71" i="11" s="1"/>
  <c r="S72" i="11" s="1"/>
  <c r="S73" i="11" s="1"/>
  <c r="S74" i="11" s="1"/>
  <c r="S75" i="11" s="1"/>
  <c r="S76" i="11" s="1"/>
  <c r="S77" i="11" s="1"/>
  <c r="S78" i="11" s="1"/>
  <c r="S79" i="11" s="1"/>
  <c r="S80" i="11" s="1"/>
  <c r="S81" i="11" s="1"/>
  <c r="S82" i="11" s="1"/>
  <c r="S83" i="11" s="1"/>
  <c r="S84" i="11" s="1"/>
  <c r="S85" i="11" s="1"/>
  <c r="S86" i="11" s="1"/>
  <c r="S87" i="11" s="1"/>
  <c r="S88" i="11" s="1"/>
  <c r="S89" i="11" s="1"/>
  <c r="S90" i="11" s="1"/>
  <c r="S91" i="11" s="1"/>
  <c r="S92" i="11" s="1"/>
  <c r="S93" i="11" s="1"/>
  <c r="S94" i="11" s="1"/>
  <c r="S95" i="11" s="1"/>
  <c r="S96" i="11" s="1"/>
  <c r="S97" i="11" s="1"/>
  <c r="S98" i="11" s="1"/>
  <c r="S99" i="11" s="1"/>
  <c r="S100" i="11" s="1"/>
  <c r="S101" i="11" s="1"/>
  <c r="S102" i="11" s="1"/>
  <c r="S103" i="11" s="1"/>
  <c r="S104" i="11" s="1"/>
  <c r="S105" i="11" s="1"/>
  <c r="S106" i="11" s="1"/>
  <c r="S107" i="11" s="1"/>
  <c r="S108" i="11" s="1"/>
  <c r="S109" i="11" s="1"/>
  <c r="S110" i="11" s="1"/>
  <c r="S111" i="11" s="1"/>
  <c r="S112" i="11" s="1"/>
  <c r="S113" i="11" s="1"/>
  <c r="S114" i="11" s="1"/>
  <c r="S115" i="11" s="1"/>
  <c r="S116" i="11" s="1"/>
  <c r="S117" i="11" s="1"/>
  <c r="S118" i="11" s="1"/>
  <c r="S119" i="11" s="1"/>
  <c r="S120" i="11" s="1"/>
  <c r="S121" i="11" s="1"/>
  <c r="S122" i="11" s="1"/>
  <c r="S123" i="11" s="1"/>
  <c r="S124" i="11" s="1"/>
  <c r="S125" i="11" s="1"/>
  <c r="S126" i="11" s="1"/>
  <c r="S127" i="11" s="1"/>
  <c r="S128" i="11" s="1"/>
  <c r="S129" i="11" s="1"/>
  <c r="S130" i="11" s="1"/>
  <c r="S131" i="11" s="1"/>
  <c r="S132" i="11" s="1"/>
  <c r="S133" i="11" s="1"/>
  <c r="S134" i="11" s="1"/>
  <c r="S135" i="11" s="1"/>
  <c r="S136" i="11" s="1"/>
  <c r="S137" i="11" s="1"/>
  <c r="S138" i="11" s="1"/>
  <c r="S139" i="11" s="1"/>
  <c r="S140" i="11" s="1"/>
  <c r="S141" i="11" s="1"/>
  <c r="S142" i="11" s="1"/>
  <c r="S143" i="11" s="1"/>
  <c r="S144" i="11" s="1"/>
  <c r="S145" i="11" s="1"/>
  <c r="S146" i="11" s="1"/>
  <c r="S147" i="11" s="1"/>
  <c r="S148" i="11" s="1"/>
  <c r="S149" i="11" s="1"/>
  <c r="S150" i="11" s="1"/>
  <c r="S151" i="11" s="1"/>
  <c r="S152" i="11" s="1"/>
  <c r="S153" i="11" s="1"/>
  <c r="S154" i="11" s="1"/>
  <c r="S155" i="11" s="1"/>
  <c r="S156" i="11" s="1"/>
  <c r="S157" i="11" s="1"/>
  <c r="S158" i="11" s="1"/>
  <c r="S159" i="11" s="1"/>
  <c r="S160" i="11" s="1"/>
  <c r="S161" i="11" s="1"/>
  <c r="S162" i="11" s="1"/>
  <c r="S163" i="11" s="1"/>
  <c r="S164" i="11" s="1"/>
  <c r="S165" i="11" s="1"/>
  <c r="S166" i="11" s="1"/>
  <c r="S167" i="11" s="1"/>
  <c r="S168" i="11" s="1"/>
  <c r="S169" i="11" s="1"/>
  <c r="S170" i="11" s="1"/>
  <c r="S171" i="11" s="1"/>
  <c r="S172" i="11" s="1"/>
  <c r="S173" i="11" s="1"/>
  <c r="R13" i="11"/>
  <c r="AD13" i="11" s="1"/>
  <c r="Q13" i="11"/>
  <c r="L13" i="11"/>
  <c r="X12" i="11"/>
  <c r="W12" i="11"/>
  <c r="V12" i="11"/>
  <c r="U12" i="11"/>
  <c r="T12" i="11"/>
  <c r="S12" i="11"/>
  <c r="R12" i="11"/>
  <c r="Q12" i="11"/>
  <c r="L12" i="11"/>
  <c r="K12" i="11"/>
  <c r="M12" i="11" s="1"/>
  <c r="K11" i="11"/>
  <c r="X173" i="10"/>
  <c r="W173" i="10"/>
  <c r="V173" i="10"/>
  <c r="U173" i="10"/>
  <c r="T173" i="10"/>
  <c r="Q173" i="10"/>
  <c r="R173" i="10" s="1"/>
  <c r="L173" i="10"/>
  <c r="X172" i="10"/>
  <c r="W172" i="10"/>
  <c r="V172" i="10"/>
  <c r="U172" i="10"/>
  <c r="T172" i="10"/>
  <c r="Q172" i="10"/>
  <c r="L172" i="10"/>
  <c r="X171" i="10"/>
  <c r="W171" i="10"/>
  <c r="V171" i="10"/>
  <c r="U171" i="10"/>
  <c r="T171" i="10"/>
  <c r="Q171" i="10"/>
  <c r="L171" i="10"/>
  <c r="X170" i="10"/>
  <c r="W170" i="10"/>
  <c r="V170" i="10"/>
  <c r="U170" i="10"/>
  <c r="T170" i="10"/>
  <c r="Q170" i="10"/>
  <c r="R170" i="10" s="1"/>
  <c r="L170" i="10"/>
  <c r="X169" i="10"/>
  <c r="W169" i="10"/>
  <c r="V169" i="10"/>
  <c r="U169" i="10"/>
  <c r="T169" i="10"/>
  <c r="Q169" i="10"/>
  <c r="R169" i="10" s="1"/>
  <c r="L169" i="10"/>
  <c r="X168" i="10"/>
  <c r="W168" i="10"/>
  <c r="V168" i="10"/>
  <c r="U168" i="10"/>
  <c r="T168" i="10"/>
  <c r="Q168" i="10"/>
  <c r="R168" i="10" s="1"/>
  <c r="L168" i="10"/>
  <c r="X167" i="10"/>
  <c r="W167" i="10"/>
  <c r="V167" i="10"/>
  <c r="U167" i="10"/>
  <c r="T167" i="10"/>
  <c r="Q167" i="10"/>
  <c r="R167" i="10" s="1"/>
  <c r="L167" i="10"/>
  <c r="X166" i="10"/>
  <c r="W166" i="10"/>
  <c r="V166" i="10"/>
  <c r="U166" i="10"/>
  <c r="T166" i="10"/>
  <c r="Q166" i="10"/>
  <c r="L166" i="10"/>
  <c r="X165" i="10"/>
  <c r="W165" i="10"/>
  <c r="V165" i="10"/>
  <c r="U165" i="10"/>
  <c r="T165" i="10"/>
  <c r="Q165" i="10"/>
  <c r="R165" i="10" s="1"/>
  <c r="L165" i="10"/>
  <c r="X164" i="10"/>
  <c r="W164" i="10"/>
  <c r="V164" i="10"/>
  <c r="U164" i="10"/>
  <c r="T164" i="10"/>
  <c r="Q164" i="10"/>
  <c r="R164" i="10" s="1"/>
  <c r="L164" i="10"/>
  <c r="X163" i="10"/>
  <c r="W163" i="10"/>
  <c r="V163" i="10"/>
  <c r="U163" i="10"/>
  <c r="T163" i="10"/>
  <c r="Q163" i="10"/>
  <c r="R163" i="10" s="1"/>
  <c r="L163" i="10"/>
  <c r="X162" i="10"/>
  <c r="W162" i="10"/>
  <c r="V162" i="10"/>
  <c r="U162" i="10"/>
  <c r="T162" i="10"/>
  <c r="Q162" i="10"/>
  <c r="R162" i="10" s="1"/>
  <c r="L162" i="10"/>
  <c r="X161" i="10"/>
  <c r="W161" i="10"/>
  <c r="V161" i="10"/>
  <c r="U161" i="10"/>
  <c r="T161" i="10"/>
  <c r="Q161" i="10"/>
  <c r="R161" i="10" s="1"/>
  <c r="L161" i="10"/>
  <c r="X160" i="10"/>
  <c r="W160" i="10"/>
  <c r="V160" i="10"/>
  <c r="U160" i="10"/>
  <c r="T160" i="10"/>
  <c r="Q160" i="10"/>
  <c r="R160" i="10" s="1"/>
  <c r="AD160" i="10" s="1"/>
  <c r="L160" i="10"/>
  <c r="X159" i="10"/>
  <c r="W159" i="10"/>
  <c r="V159" i="10"/>
  <c r="U159" i="10"/>
  <c r="T159" i="10"/>
  <c r="Q159" i="10"/>
  <c r="R159" i="10" s="1"/>
  <c r="L159" i="10"/>
  <c r="X158" i="10"/>
  <c r="W158" i="10"/>
  <c r="V158" i="10"/>
  <c r="U158" i="10"/>
  <c r="T158" i="10"/>
  <c r="Q158" i="10"/>
  <c r="R158" i="10" s="1"/>
  <c r="L158" i="10"/>
  <c r="X157" i="10"/>
  <c r="W157" i="10"/>
  <c r="V157" i="10"/>
  <c r="U157" i="10"/>
  <c r="T157" i="10"/>
  <c r="Q157" i="10"/>
  <c r="R157" i="10" s="1"/>
  <c r="L157" i="10"/>
  <c r="X156" i="10"/>
  <c r="W156" i="10"/>
  <c r="V156" i="10"/>
  <c r="U156" i="10"/>
  <c r="T156" i="10"/>
  <c r="Q156" i="10"/>
  <c r="R156" i="10" s="1"/>
  <c r="L156" i="10"/>
  <c r="X155" i="10"/>
  <c r="W155" i="10"/>
  <c r="V155" i="10"/>
  <c r="U155" i="10"/>
  <c r="T155" i="10"/>
  <c r="Q155" i="10"/>
  <c r="R155" i="10" s="1"/>
  <c r="L155" i="10"/>
  <c r="X154" i="10"/>
  <c r="W154" i="10"/>
  <c r="V154" i="10"/>
  <c r="U154" i="10"/>
  <c r="T154" i="10"/>
  <c r="Q154" i="10"/>
  <c r="R154" i="10" s="1"/>
  <c r="L154" i="10"/>
  <c r="X153" i="10"/>
  <c r="W153" i="10"/>
  <c r="V153" i="10"/>
  <c r="U153" i="10"/>
  <c r="T153" i="10"/>
  <c r="Q153" i="10"/>
  <c r="R153" i="10" s="1"/>
  <c r="L153" i="10"/>
  <c r="X152" i="10"/>
  <c r="W152" i="10"/>
  <c r="V152" i="10"/>
  <c r="U152" i="10"/>
  <c r="T152" i="10"/>
  <c r="Q152" i="10"/>
  <c r="L152" i="10"/>
  <c r="X151" i="10"/>
  <c r="W151" i="10"/>
  <c r="V151" i="10"/>
  <c r="U151" i="10"/>
  <c r="T151" i="10"/>
  <c r="Q151" i="10"/>
  <c r="R151" i="10" s="1"/>
  <c r="L151" i="10"/>
  <c r="X150" i="10"/>
  <c r="W150" i="10"/>
  <c r="V150" i="10"/>
  <c r="U150" i="10"/>
  <c r="T150" i="10"/>
  <c r="Q150" i="10"/>
  <c r="R150" i="10" s="1"/>
  <c r="L150" i="10"/>
  <c r="X149" i="10"/>
  <c r="W149" i="10"/>
  <c r="V149" i="10"/>
  <c r="U149" i="10"/>
  <c r="T149" i="10"/>
  <c r="Q149" i="10"/>
  <c r="R149" i="10" s="1"/>
  <c r="L149" i="10"/>
  <c r="X148" i="10"/>
  <c r="W148" i="10"/>
  <c r="V148" i="10"/>
  <c r="U148" i="10"/>
  <c r="T148" i="10"/>
  <c r="Q148" i="10"/>
  <c r="R148" i="10" s="1"/>
  <c r="L148" i="10"/>
  <c r="X147" i="10"/>
  <c r="W147" i="10"/>
  <c r="V147" i="10"/>
  <c r="U147" i="10"/>
  <c r="T147" i="10"/>
  <c r="Q147" i="10"/>
  <c r="L147" i="10"/>
  <c r="X146" i="10"/>
  <c r="W146" i="10"/>
  <c r="V146" i="10"/>
  <c r="U146" i="10"/>
  <c r="T146" i="10"/>
  <c r="Q146" i="10"/>
  <c r="R146" i="10" s="1"/>
  <c r="L146" i="10"/>
  <c r="X145" i="10"/>
  <c r="W145" i="10"/>
  <c r="V145" i="10"/>
  <c r="U145" i="10"/>
  <c r="T145" i="10"/>
  <c r="Q145" i="10"/>
  <c r="R145" i="10" s="1"/>
  <c r="L145" i="10"/>
  <c r="X144" i="10"/>
  <c r="W144" i="10"/>
  <c r="V144" i="10"/>
  <c r="U144" i="10"/>
  <c r="T144" i="10"/>
  <c r="Q144" i="10"/>
  <c r="R144" i="10" s="1"/>
  <c r="L144" i="10"/>
  <c r="X143" i="10"/>
  <c r="W143" i="10"/>
  <c r="V143" i="10"/>
  <c r="U143" i="10"/>
  <c r="T143" i="10"/>
  <c r="Q143" i="10"/>
  <c r="R143" i="10" s="1"/>
  <c r="L143" i="10"/>
  <c r="X142" i="10"/>
  <c r="W142" i="10"/>
  <c r="V142" i="10"/>
  <c r="U142" i="10"/>
  <c r="T142" i="10"/>
  <c r="Q142" i="10"/>
  <c r="R142" i="10" s="1"/>
  <c r="L142" i="10"/>
  <c r="X141" i="10"/>
  <c r="W141" i="10"/>
  <c r="V141" i="10"/>
  <c r="U141" i="10"/>
  <c r="T141" i="10"/>
  <c r="Q141" i="10"/>
  <c r="R141" i="10" s="1"/>
  <c r="L141" i="10"/>
  <c r="X140" i="10"/>
  <c r="W140" i="10"/>
  <c r="V140" i="10"/>
  <c r="U140" i="10"/>
  <c r="T140" i="10"/>
  <c r="Q140" i="10"/>
  <c r="R140" i="10" s="1"/>
  <c r="L140" i="10"/>
  <c r="X139" i="10"/>
  <c r="W139" i="10"/>
  <c r="V139" i="10"/>
  <c r="U139" i="10"/>
  <c r="T139" i="10"/>
  <c r="Q139" i="10"/>
  <c r="R139" i="10" s="1"/>
  <c r="L139" i="10"/>
  <c r="X138" i="10"/>
  <c r="W138" i="10"/>
  <c r="V138" i="10"/>
  <c r="U138" i="10"/>
  <c r="T138" i="10"/>
  <c r="Q138" i="10"/>
  <c r="R138" i="10" s="1"/>
  <c r="L138" i="10"/>
  <c r="X137" i="10"/>
  <c r="W137" i="10"/>
  <c r="V137" i="10"/>
  <c r="U137" i="10"/>
  <c r="T137" i="10"/>
  <c r="Q137" i="10"/>
  <c r="L137" i="10"/>
  <c r="X136" i="10"/>
  <c r="W136" i="10"/>
  <c r="V136" i="10"/>
  <c r="U136" i="10"/>
  <c r="T136" i="10"/>
  <c r="Q136" i="10"/>
  <c r="R136" i="10" s="1"/>
  <c r="L136" i="10"/>
  <c r="X135" i="10"/>
  <c r="W135" i="10"/>
  <c r="V135" i="10"/>
  <c r="U135" i="10"/>
  <c r="T135" i="10"/>
  <c r="Q135" i="10"/>
  <c r="R135" i="10" s="1"/>
  <c r="L135" i="10"/>
  <c r="X134" i="10"/>
  <c r="W134" i="10"/>
  <c r="V134" i="10"/>
  <c r="U134" i="10"/>
  <c r="T134" i="10"/>
  <c r="Q134" i="10"/>
  <c r="L134" i="10"/>
  <c r="X133" i="10"/>
  <c r="W133" i="10"/>
  <c r="V133" i="10"/>
  <c r="U133" i="10"/>
  <c r="T133" i="10"/>
  <c r="Q133" i="10"/>
  <c r="L133" i="10"/>
  <c r="X132" i="10"/>
  <c r="W132" i="10"/>
  <c r="V132" i="10"/>
  <c r="U132" i="10"/>
  <c r="T132" i="10"/>
  <c r="Q132" i="10"/>
  <c r="R132" i="10" s="1"/>
  <c r="L132" i="10"/>
  <c r="X131" i="10"/>
  <c r="W131" i="10"/>
  <c r="V131" i="10"/>
  <c r="U131" i="10"/>
  <c r="T131" i="10"/>
  <c r="Q131" i="10"/>
  <c r="R131" i="10" s="1"/>
  <c r="L131" i="10"/>
  <c r="X130" i="10"/>
  <c r="W130" i="10"/>
  <c r="V130" i="10"/>
  <c r="U130" i="10"/>
  <c r="T130" i="10"/>
  <c r="R130" i="10"/>
  <c r="Q130" i="10"/>
  <c r="L130" i="10"/>
  <c r="X129" i="10"/>
  <c r="W129" i="10"/>
  <c r="V129" i="10"/>
  <c r="U129" i="10"/>
  <c r="T129" i="10"/>
  <c r="Q129" i="10"/>
  <c r="L129" i="10"/>
  <c r="X128" i="10"/>
  <c r="W128" i="10"/>
  <c r="V128" i="10"/>
  <c r="U128" i="10"/>
  <c r="T128" i="10"/>
  <c r="Q128" i="10"/>
  <c r="R128" i="10" s="1"/>
  <c r="L128" i="10"/>
  <c r="X127" i="10"/>
  <c r="W127" i="10"/>
  <c r="V127" i="10"/>
  <c r="U127" i="10"/>
  <c r="T127" i="10"/>
  <c r="Q127" i="10"/>
  <c r="R127" i="10" s="1"/>
  <c r="L127" i="10"/>
  <c r="X126" i="10"/>
  <c r="W126" i="10"/>
  <c r="V126" i="10"/>
  <c r="U126" i="10"/>
  <c r="T126" i="10"/>
  <c r="Q126" i="10"/>
  <c r="L126" i="10"/>
  <c r="X125" i="10"/>
  <c r="W125" i="10"/>
  <c r="V125" i="10"/>
  <c r="U125" i="10"/>
  <c r="T125" i="10"/>
  <c r="Q125" i="10"/>
  <c r="R125" i="10" s="1"/>
  <c r="L125" i="10"/>
  <c r="X124" i="10"/>
  <c r="W124" i="10"/>
  <c r="V124" i="10"/>
  <c r="U124" i="10"/>
  <c r="T124" i="10"/>
  <c r="Q124" i="10"/>
  <c r="R124" i="10" s="1"/>
  <c r="L124" i="10"/>
  <c r="X123" i="10"/>
  <c r="W123" i="10"/>
  <c r="V123" i="10"/>
  <c r="U123" i="10"/>
  <c r="T123" i="10"/>
  <c r="Q123" i="10"/>
  <c r="R123" i="10" s="1"/>
  <c r="L123" i="10"/>
  <c r="X122" i="10"/>
  <c r="W122" i="10"/>
  <c r="V122" i="10"/>
  <c r="U122" i="10"/>
  <c r="T122" i="10"/>
  <c r="Q122" i="10"/>
  <c r="L122" i="10"/>
  <c r="X121" i="10"/>
  <c r="W121" i="10"/>
  <c r="V121" i="10"/>
  <c r="U121" i="10"/>
  <c r="T121" i="10"/>
  <c r="Q121" i="10"/>
  <c r="R121" i="10" s="1"/>
  <c r="L121" i="10"/>
  <c r="X120" i="10"/>
  <c r="W120" i="10"/>
  <c r="V120" i="10"/>
  <c r="U120" i="10"/>
  <c r="T120" i="10"/>
  <c r="Q120" i="10"/>
  <c r="R120" i="10" s="1"/>
  <c r="L120" i="10"/>
  <c r="X119" i="10"/>
  <c r="W119" i="10"/>
  <c r="V119" i="10"/>
  <c r="U119" i="10"/>
  <c r="T119" i="10"/>
  <c r="Q119" i="10"/>
  <c r="L119" i="10"/>
  <c r="X118" i="10"/>
  <c r="W118" i="10"/>
  <c r="V118" i="10"/>
  <c r="U118" i="10"/>
  <c r="T118" i="10"/>
  <c r="Q118" i="10"/>
  <c r="R118" i="10" s="1"/>
  <c r="L118" i="10"/>
  <c r="X117" i="10"/>
  <c r="W117" i="10"/>
  <c r="V117" i="10"/>
  <c r="U117" i="10"/>
  <c r="T117" i="10"/>
  <c r="Q117" i="10"/>
  <c r="R117" i="10" s="1"/>
  <c r="L117" i="10"/>
  <c r="X116" i="10"/>
  <c r="W116" i="10"/>
  <c r="V116" i="10"/>
  <c r="U116" i="10"/>
  <c r="T116" i="10"/>
  <c r="Q116" i="10"/>
  <c r="L116" i="10"/>
  <c r="X115" i="10"/>
  <c r="W115" i="10"/>
  <c r="V115" i="10"/>
  <c r="U115" i="10"/>
  <c r="T115" i="10"/>
  <c r="Q115" i="10"/>
  <c r="R115" i="10" s="1"/>
  <c r="L115" i="10"/>
  <c r="X114" i="10"/>
  <c r="W114" i="10"/>
  <c r="V114" i="10"/>
  <c r="U114" i="10"/>
  <c r="T114" i="10"/>
  <c r="Q114" i="10"/>
  <c r="R114" i="10" s="1"/>
  <c r="L114" i="10"/>
  <c r="X113" i="10"/>
  <c r="W113" i="10"/>
  <c r="V113" i="10"/>
  <c r="U113" i="10"/>
  <c r="T113" i="10"/>
  <c r="Q113" i="10"/>
  <c r="L113" i="10"/>
  <c r="X112" i="10"/>
  <c r="W112" i="10"/>
  <c r="V112" i="10"/>
  <c r="U112" i="10"/>
  <c r="T112" i="10"/>
  <c r="Q112" i="10"/>
  <c r="R112" i="10" s="1"/>
  <c r="L112" i="10"/>
  <c r="X111" i="10"/>
  <c r="W111" i="10"/>
  <c r="V111" i="10"/>
  <c r="U111" i="10"/>
  <c r="T111" i="10"/>
  <c r="Q111" i="10"/>
  <c r="L111" i="10"/>
  <c r="X110" i="10"/>
  <c r="W110" i="10"/>
  <c r="V110" i="10"/>
  <c r="U110" i="10"/>
  <c r="T110" i="10"/>
  <c r="Q110" i="10"/>
  <c r="R110" i="10" s="1"/>
  <c r="L110" i="10"/>
  <c r="X109" i="10"/>
  <c r="W109" i="10"/>
  <c r="V109" i="10"/>
  <c r="U109" i="10"/>
  <c r="T109" i="10"/>
  <c r="Q109" i="10"/>
  <c r="R109" i="10" s="1"/>
  <c r="L109" i="10"/>
  <c r="X108" i="10"/>
  <c r="W108" i="10"/>
  <c r="V108" i="10"/>
  <c r="U108" i="10"/>
  <c r="T108" i="10"/>
  <c r="Q108" i="10"/>
  <c r="R108" i="10" s="1"/>
  <c r="L108" i="10"/>
  <c r="X107" i="10"/>
  <c r="W107" i="10"/>
  <c r="V107" i="10"/>
  <c r="U107" i="10"/>
  <c r="T107" i="10"/>
  <c r="Q107" i="10"/>
  <c r="L107" i="10"/>
  <c r="X106" i="10"/>
  <c r="W106" i="10"/>
  <c r="V106" i="10"/>
  <c r="U106" i="10"/>
  <c r="T106" i="10"/>
  <c r="Q106" i="10"/>
  <c r="R106" i="10" s="1"/>
  <c r="L106" i="10"/>
  <c r="X105" i="10"/>
  <c r="W105" i="10"/>
  <c r="V105" i="10"/>
  <c r="U105" i="10"/>
  <c r="T105" i="10"/>
  <c r="Q105" i="10"/>
  <c r="R105" i="10" s="1"/>
  <c r="L105" i="10"/>
  <c r="X104" i="10"/>
  <c r="W104" i="10"/>
  <c r="V104" i="10"/>
  <c r="U104" i="10"/>
  <c r="T104" i="10"/>
  <c r="Q104" i="10"/>
  <c r="R104" i="10" s="1"/>
  <c r="L104" i="10"/>
  <c r="X103" i="10"/>
  <c r="W103" i="10"/>
  <c r="V103" i="10"/>
  <c r="U103" i="10"/>
  <c r="T103" i="10"/>
  <c r="Q103" i="10"/>
  <c r="L103" i="10"/>
  <c r="X102" i="10"/>
  <c r="W102" i="10"/>
  <c r="V102" i="10"/>
  <c r="U102" i="10"/>
  <c r="T102" i="10"/>
  <c r="Q102" i="10"/>
  <c r="R102" i="10" s="1"/>
  <c r="L102" i="10"/>
  <c r="X101" i="10"/>
  <c r="W101" i="10"/>
  <c r="V101" i="10"/>
  <c r="U101" i="10"/>
  <c r="T101" i="10"/>
  <c r="Q101" i="10"/>
  <c r="R101" i="10" s="1"/>
  <c r="L101" i="10"/>
  <c r="X100" i="10"/>
  <c r="W100" i="10"/>
  <c r="V100" i="10"/>
  <c r="U100" i="10"/>
  <c r="T100" i="10"/>
  <c r="Q100" i="10"/>
  <c r="R100" i="10" s="1"/>
  <c r="L100" i="10"/>
  <c r="X99" i="10"/>
  <c r="W99" i="10"/>
  <c r="V99" i="10"/>
  <c r="U99" i="10"/>
  <c r="T99" i="10"/>
  <c r="Q99" i="10"/>
  <c r="L99" i="10"/>
  <c r="X98" i="10"/>
  <c r="W98" i="10"/>
  <c r="V98" i="10"/>
  <c r="U98" i="10"/>
  <c r="T98" i="10"/>
  <c r="Q98" i="10"/>
  <c r="L98" i="10"/>
  <c r="X97" i="10"/>
  <c r="W97" i="10"/>
  <c r="V97" i="10"/>
  <c r="U97" i="10"/>
  <c r="T97" i="10"/>
  <c r="Q97" i="10"/>
  <c r="R97" i="10" s="1"/>
  <c r="L97" i="10"/>
  <c r="X96" i="10"/>
  <c r="W96" i="10"/>
  <c r="V96" i="10"/>
  <c r="U96" i="10"/>
  <c r="T96" i="10"/>
  <c r="Q96" i="10"/>
  <c r="R96" i="10" s="1"/>
  <c r="L96" i="10"/>
  <c r="X95" i="10"/>
  <c r="W95" i="10"/>
  <c r="V95" i="10"/>
  <c r="U95" i="10"/>
  <c r="T95" i="10"/>
  <c r="Q95" i="10"/>
  <c r="R95" i="10" s="1"/>
  <c r="L95" i="10"/>
  <c r="X94" i="10"/>
  <c r="W94" i="10"/>
  <c r="V94" i="10"/>
  <c r="U94" i="10"/>
  <c r="T94" i="10"/>
  <c r="Q94" i="10"/>
  <c r="R94" i="10" s="1"/>
  <c r="L94" i="10"/>
  <c r="X93" i="10"/>
  <c r="W93" i="10"/>
  <c r="V93" i="10"/>
  <c r="U93" i="10"/>
  <c r="T93" i="10"/>
  <c r="Q93" i="10"/>
  <c r="R93" i="10" s="1"/>
  <c r="L93" i="10"/>
  <c r="X92" i="10"/>
  <c r="W92" i="10"/>
  <c r="V92" i="10"/>
  <c r="U92" i="10"/>
  <c r="T92" i="10"/>
  <c r="Q92" i="10"/>
  <c r="L92" i="10"/>
  <c r="X91" i="10"/>
  <c r="W91" i="10"/>
  <c r="V91" i="10"/>
  <c r="U91" i="10"/>
  <c r="T91" i="10"/>
  <c r="Q91" i="10"/>
  <c r="R91" i="10" s="1"/>
  <c r="L91" i="10"/>
  <c r="X90" i="10"/>
  <c r="W90" i="10"/>
  <c r="V90" i="10"/>
  <c r="U90" i="10"/>
  <c r="T90" i="10"/>
  <c r="Q90" i="10"/>
  <c r="R90" i="10" s="1"/>
  <c r="L90" i="10"/>
  <c r="X89" i="10"/>
  <c r="W89" i="10"/>
  <c r="V89" i="10"/>
  <c r="U89" i="10"/>
  <c r="T89" i="10"/>
  <c r="Q89" i="10"/>
  <c r="R89" i="10" s="1"/>
  <c r="L89" i="10"/>
  <c r="X88" i="10"/>
  <c r="W88" i="10"/>
  <c r="V88" i="10"/>
  <c r="U88" i="10"/>
  <c r="T88" i="10"/>
  <c r="Q88" i="10"/>
  <c r="R88" i="10" s="1"/>
  <c r="L88" i="10"/>
  <c r="X87" i="10"/>
  <c r="W87" i="10"/>
  <c r="V87" i="10"/>
  <c r="U87" i="10"/>
  <c r="T87" i="10"/>
  <c r="Q87" i="10"/>
  <c r="R87" i="10" s="1"/>
  <c r="L87" i="10"/>
  <c r="X86" i="10"/>
  <c r="W86" i="10"/>
  <c r="V86" i="10"/>
  <c r="U86" i="10"/>
  <c r="T86" i="10"/>
  <c r="Q86" i="10"/>
  <c r="R86" i="10" s="1"/>
  <c r="L86" i="10"/>
  <c r="X85" i="10"/>
  <c r="W85" i="10"/>
  <c r="V85" i="10"/>
  <c r="U85" i="10"/>
  <c r="T85" i="10"/>
  <c r="Q85" i="10"/>
  <c r="R85" i="10" s="1"/>
  <c r="L85" i="10"/>
  <c r="X84" i="10"/>
  <c r="W84" i="10"/>
  <c r="V84" i="10"/>
  <c r="AF84" i="10" s="1"/>
  <c r="U84" i="10"/>
  <c r="T84" i="10"/>
  <c r="Q84" i="10"/>
  <c r="R84" i="10" s="1"/>
  <c r="L84" i="10"/>
  <c r="X83" i="10"/>
  <c r="W83" i="10"/>
  <c r="V83" i="10"/>
  <c r="U83" i="10"/>
  <c r="T83" i="10"/>
  <c r="Q83" i="10"/>
  <c r="R83" i="10" s="1"/>
  <c r="L83" i="10"/>
  <c r="X82" i="10"/>
  <c r="W82" i="10"/>
  <c r="V82" i="10"/>
  <c r="U82" i="10"/>
  <c r="T82" i="10"/>
  <c r="Q82" i="10"/>
  <c r="L82" i="10"/>
  <c r="X81" i="10"/>
  <c r="W81" i="10"/>
  <c r="V81" i="10"/>
  <c r="U81" i="10"/>
  <c r="T81" i="10"/>
  <c r="Q81" i="10"/>
  <c r="L81" i="10"/>
  <c r="X80" i="10"/>
  <c r="W80" i="10"/>
  <c r="V80" i="10"/>
  <c r="U80" i="10"/>
  <c r="T80" i="10"/>
  <c r="Q80" i="10"/>
  <c r="R80" i="10" s="1"/>
  <c r="L80" i="10"/>
  <c r="X79" i="10"/>
  <c r="W79" i="10"/>
  <c r="V79" i="10"/>
  <c r="U79" i="10"/>
  <c r="T79" i="10"/>
  <c r="Q79" i="10"/>
  <c r="R79" i="10" s="1"/>
  <c r="L79" i="10"/>
  <c r="X78" i="10"/>
  <c r="W78" i="10"/>
  <c r="V78" i="10"/>
  <c r="U78" i="10"/>
  <c r="T78" i="10"/>
  <c r="Q78" i="10"/>
  <c r="R78" i="10" s="1"/>
  <c r="L78" i="10"/>
  <c r="X77" i="10"/>
  <c r="W77" i="10"/>
  <c r="V77" i="10"/>
  <c r="U77" i="10"/>
  <c r="T77" i="10"/>
  <c r="Q77" i="10"/>
  <c r="R77" i="10" s="1"/>
  <c r="L77" i="10"/>
  <c r="X76" i="10"/>
  <c r="W76" i="10"/>
  <c r="V76" i="10"/>
  <c r="U76" i="10"/>
  <c r="T76" i="10"/>
  <c r="Q76" i="10"/>
  <c r="R76" i="10" s="1"/>
  <c r="L76" i="10"/>
  <c r="X75" i="10"/>
  <c r="W75" i="10"/>
  <c r="V75" i="10"/>
  <c r="U75" i="10"/>
  <c r="T75" i="10"/>
  <c r="Q75" i="10"/>
  <c r="L75" i="10"/>
  <c r="X74" i="10"/>
  <c r="W74" i="10"/>
  <c r="V74" i="10"/>
  <c r="U74" i="10"/>
  <c r="T74" i="10"/>
  <c r="Q74" i="10"/>
  <c r="R74" i="10" s="1"/>
  <c r="L74" i="10"/>
  <c r="X73" i="10"/>
  <c r="W73" i="10"/>
  <c r="V73" i="10"/>
  <c r="U73" i="10"/>
  <c r="T73" i="10"/>
  <c r="Q73" i="10"/>
  <c r="R73" i="10" s="1"/>
  <c r="L73" i="10"/>
  <c r="X72" i="10"/>
  <c r="W72" i="10"/>
  <c r="V72" i="10"/>
  <c r="U72" i="10"/>
  <c r="T72" i="10"/>
  <c r="Q72" i="10"/>
  <c r="R72" i="10" s="1"/>
  <c r="L72" i="10"/>
  <c r="X71" i="10"/>
  <c r="W71" i="10"/>
  <c r="V71" i="10"/>
  <c r="U71" i="10"/>
  <c r="T71" i="10"/>
  <c r="Q71" i="10"/>
  <c r="L71" i="10"/>
  <c r="X70" i="10"/>
  <c r="W70" i="10"/>
  <c r="V70" i="10"/>
  <c r="U70" i="10"/>
  <c r="T70" i="10"/>
  <c r="Q70" i="10"/>
  <c r="L70" i="10"/>
  <c r="X69" i="10"/>
  <c r="W69" i="10"/>
  <c r="V69" i="10"/>
  <c r="U69" i="10"/>
  <c r="T69" i="10"/>
  <c r="Q69" i="10"/>
  <c r="L69" i="10"/>
  <c r="X68" i="10"/>
  <c r="W68" i="10"/>
  <c r="V68" i="10"/>
  <c r="U68" i="10"/>
  <c r="T68" i="10"/>
  <c r="Q68" i="10"/>
  <c r="R68" i="10" s="1"/>
  <c r="L68" i="10"/>
  <c r="X67" i="10"/>
  <c r="W67" i="10"/>
  <c r="V67" i="10"/>
  <c r="U67" i="10"/>
  <c r="T67" i="10"/>
  <c r="Q67" i="10"/>
  <c r="R67" i="10" s="1"/>
  <c r="L67" i="10"/>
  <c r="X66" i="10"/>
  <c r="W66" i="10"/>
  <c r="V66" i="10"/>
  <c r="U66" i="10"/>
  <c r="T66" i="10"/>
  <c r="Q66" i="10"/>
  <c r="R66" i="10" s="1"/>
  <c r="L66" i="10"/>
  <c r="X65" i="10"/>
  <c r="W65" i="10"/>
  <c r="V65" i="10"/>
  <c r="U65" i="10"/>
  <c r="T65" i="10"/>
  <c r="Q65" i="10"/>
  <c r="R65" i="10" s="1"/>
  <c r="L65" i="10"/>
  <c r="X64" i="10"/>
  <c r="W64" i="10"/>
  <c r="V64" i="10"/>
  <c r="U64" i="10"/>
  <c r="T64" i="10"/>
  <c r="Q64" i="10"/>
  <c r="L64" i="10"/>
  <c r="X63" i="10"/>
  <c r="W63" i="10"/>
  <c r="V63" i="10"/>
  <c r="U63" i="10"/>
  <c r="T63" i="10"/>
  <c r="Q63" i="10"/>
  <c r="L63" i="10"/>
  <c r="X62" i="10"/>
  <c r="W62" i="10"/>
  <c r="V62" i="10"/>
  <c r="U62" i="10"/>
  <c r="T62" i="10"/>
  <c r="Q62" i="10"/>
  <c r="R62" i="10" s="1"/>
  <c r="L62" i="10"/>
  <c r="X61" i="10"/>
  <c r="W61" i="10"/>
  <c r="V61" i="10"/>
  <c r="U61" i="10"/>
  <c r="T61" i="10"/>
  <c r="Q61" i="10"/>
  <c r="R61" i="10" s="1"/>
  <c r="L61" i="10"/>
  <c r="X60" i="10"/>
  <c r="W60" i="10"/>
  <c r="V60" i="10"/>
  <c r="U60" i="10"/>
  <c r="T60" i="10"/>
  <c r="Q60" i="10"/>
  <c r="R60" i="10" s="1"/>
  <c r="L60" i="10"/>
  <c r="X59" i="10"/>
  <c r="W59" i="10"/>
  <c r="V59" i="10"/>
  <c r="U59" i="10"/>
  <c r="T59" i="10"/>
  <c r="Q59" i="10"/>
  <c r="R59" i="10" s="1"/>
  <c r="L59" i="10"/>
  <c r="X58" i="10"/>
  <c r="W58" i="10"/>
  <c r="V58" i="10"/>
  <c r="U58" i="10"/>
  <c r="T58" i="10"/>
  <c r="Q58" i="10"/>
  <c r="L58" i="10"/>
  <c r="X57" i="10"/>
  <c r="W57" i="10"/>
  <c r="V57" i="10"/>
  <c r="U57" i="10"/>
  <c r="T57" i="10"/>
  <c r="Q57" i="10"/>
  <c r="R57" i="10" s="1"/>
  <c r="L57" i="10"/>
  <c r="X56" i="10"/>
  <c r="W56" i="10"/>
  <c r="V56" i="10"/>
  <c r="U56" i="10"/>
  <c r="T56" i="10"/>
  <c r="Q56" i="10"/>
  <c r="R56" i="10" s="1"/>
  <c r="L56" i="10"/>
  <c r="X55" i="10"/>
  <c r="W55" i="10"/>
  <c r="V55" i="10"/>
  <c r="U55" i="10"/>
  <c r="T55" i="10"/>
  <c r="R55" i="10"/>
  <c r="Q55" i="10"/>
  <c r="L55" i="10"/>
  <c r="X54" i="10"/>
  <c r="W54" i="10"/>
  <c r="V54" i="10"/>
  <c r="U54" i="10"/>
  <c r="T54" i="10"/>
  <c r="Q54" i="10"/>
  <c r="R54" i="10" s="1"/>
  <c r="L54" i="10"/>
  <c r="X53" i="10"/>
  <c r="W53" i="10"/>
  <c r="V53" i="10"/>
  <c r="U53" i="10"/>
  <c r="T53" i="10"/>
  <c r="Q53" i="10"/>
  <c r="R53" i="10" s="1"/>
  <c r="L53" i="10"/>
  <c r="X52" i="10"/>
  <c r="W52" i="10"/>
  <c r="V52" i="10"/>
  <c r="U52" i="10"/>
  <c r="T52" i="10"/>
  <c r="Q52" i="10"/>
  <c r="R52" i="10" s="1"/>
  <c r="L52" i="10"/>
  <c r="X51" i="10"/>
  <c r="W51" i="10"/>
  <c r="V51" i="10"/>
  <c r="U51" i="10"/>
  <c r="T51" i="10"/>
  <c r="Q51" i="10"/>
  <c r="R51" i="10" s="1"/>
  <c r="L51" i="10"/>
  <c r="X50" i="10"/>
  <c r="W50" i="10"/>
  <c r="V50" i="10"/>
  <c r="U50" i="10"/>
  <c r="T50" i="10"/>
  <c r="Q50" i="10"/>
  <c r="L50" i="10"/>
  <c r="X49" i="10"/>
  <c r="W49" i="10"/>
  <c r="V49" i="10"/>
  <c r="U49" i="10"/>
  <c r="T49" i="10"/>
  <c r="Q49" i="10"/>
  <c r="R49" i="10" s="1"/>
  <c r="L49" i="10"/>
  <c r="X48" i="10"/>
  <c r="W48" i="10"/>
  <c r="V48" i="10"/>
  <c r="U48" i="10"/>
  <c r="T48" i="10"/>
  <c r="Q48" i="10"/>
  <c r="R48" i="10" s="1"/>
  <c r="L48" i="10"/>
  <c r="X47" i="10"/>
  <c r="W47" i="10"/>
  <c r="V47" i="10"/>
  <c r="U47" i="10"/>
  <c r="T47" i="10"/>
  <c r="Q47" i="10"/>
  <c r="R47" i="10" s="1"/>
  <c r="L47" i="10"/>
  <c r="X46" i="10"/>
  <c r="W46" i="10"/>
  <c r="V46" i="10"/>
  <c r="U46" i="10"/>
  <c r="T46" i="10"/>
  <c r="Q46" i="10"/>
  <c r="R46" i="10" s="1"/>
  <c r="L46" i="10"/>
  <c r="X45" i="10"/>
  <c r="W45" i="10"/>
  <c r="V45" i="10"/>
  <c r="U45" i="10"/>
  <c r="T45" i="10"/>
  <c r="Q45" i="10"/>
  <c r="R45" i="10" s="1"/>
  <c r="L45" i="10"/>
  <c r="X44" i="10"/>
  <c r="W44" i="10"/>
  <c r="V44" i="10"/>
  <c r="U44" i="10"/>
  <c r="T44" i="10"/>
  <c r="Q44" i="10"/>
  <c r="R44" i="10" s="1"/>
  <c r="L44" i="10"/>
  <c r="X43" i="10"/>
  <c r="W43" i="10"/>
  <c r="V43" i="10"/>
  <c r="U43" i="10"/>
  <c r="T43" i="10"/>
  <c r="Q43" i="10"/>
  <c r="R43" i="10" s="1"/>
  <c r="L43" i="10"/>
  <c r="X42" i="10"/>
  <c r="W42" i="10"/>
  <c r="V42" i="10"/>
  <c r="U42" i="10"/>
  <c r="T42" i="10"/>
  <c r="Q42" i="10"/>
  <c r="R42" i="10" s="1"/>
  <c r="L42" i="10"/>
  <c r="X41" i="10"/>
  <c r="W41" i="10"/>
  <c r="V41" i="10"/>
  <c r="U41" i="10"/>
  <c r="T41" i="10"/>
  <c r="Q41" i="10"/>
  <c r="R41" i="10" s="1"/>
  <c r="L41" i="10"/>
  <c r="X40" i="10"/>
  <c r="W40" i="10"/>
  <c r="V40" i="10"/>
  <c r="U40" i="10"/>
  <c r="T40" i="10"/>
  <c r="Q40" i="10"/>
  <c r="R40" i="10" s="1"/>
  <c r="L40" i="10"/>
  <c r="X39" i="10"/>
  <c r="W39" i="10"/>
  <c r="V39" i="10"/>
  <c r="U39" i="10"/>
  <c r="T39" i="10"/>
  <c r="Q39" i="10"/>
  <c r="R39" i="10" s="1"/>
  <c r="L39" i="10"/>
  <c r="X38" i="10"/>
  <c r="W38" i="10"/>
  <c r="V38" i="10"/>
  <c r="U38" i="10"/>
  <c r="T38" i="10"/>
  <c r="Q38" i="10"/>
  <c r="R38" i="10" s="1"/>
  <c r="L38" i="10"/>
  <c r="X37" i="10"/>
  <c r="W37" i="10"/>
  <c r="V37" i="10"/>
  <c r="U37" i="10"/>
  <c r="T37" i="10"/>
  <c r="Q37" i="10"/>
  <c r="R37" i="10" s="1"/>
  <c r="L37" i="10"/>
  <c r="X36" i="10"/>
  <c r="W36" i="10"/>
  <c r="V36" i="10"/>
  <c r="U36" i="10"/>
  <c r="T36" i="10"/>
  <c r="Q36" i="10"/>
  <c r="R36" i="10" s="1"/>
  <c r="L36" i="10"/>
  <c r="X35" i="10"/>
  <c r="W35" i="10"/>
  <c r="V35" i="10"/>
  <c r="U35" i="10"/>
  <c r="T35" i="10"/>
  <c r="Q35" i="10"/>
  <c r="R35" i="10" s="1"/>
  <c r="L35" i="10"/>
  <c r="X34" i="10"/>
  <c r="W34" i="10"/>
  <c r="V34" i="10"/>
  <c r="U34" i="10"/>
  <c r="T34" i="10"/>
  <c r="Q34" i="10"/>
  <c r="R34" i="10" s="1"/>
  <c r="L34" i="10"/>
  <c r="X33" i="10"/>
  <c r="W33" i="10"/>
  <c r="V33" i="10"/>
  <c r="U33" i="10"/>
  <c r="T33" i="10"/>
  <c r="Q33" i="10"/>
  <c r="R33" i="10" s="1"/>
  <c r="L33" i="10"/>
  <c r="X32" i="10"/>
  <c r="W32" i="10"/>
  <c r="V32" i="10"/>
  <c r="U32" i="10"/>
  <c r="T32" i="10"/>
  <c r="Q32" i="10"/>
  <c r="R32" i="10" s="1"/>
  <c r="L32" i="10"/>
  <c r="X31" i="10"/>
  <c r="W31" i="10"/>
  <c r="V31" i="10"/>
  <c r="U31" i="10"/>
  <c r="T31" i="10"/>
  <c r="Q31" i="10"/>
  <c r="R31" i="10" s="1"/>
  <c r="L31" i="10"/>
  <c r="X30" i="10"/>
  <c r="W30" i="10"/>
  <c r="V30" i="10"/>
  <c r="U30" i="10"/>
  <c r="T30" i="10"/>
  <c r="Q30" i="10"/>
  <c r="R30" i="10" s="1"/>
  <c r="L30" i="10"/>
  <c r="X29" i="10"/>
  <c r="W29" i="10"/>
  <c r="V29" i="10"/>
  <c r="U29" i="10"/>
  <c r="T29" i="10"/>
  <c r="R29" i="10"/>
  <c r="Q29" i="10"/>
  <c r="L29" i="10"/>
  <c r="X28" i="10"/>
  <c r="W28" i="10"/>
  <c r="V28" i="10"/>
  <c r="U28" i="10"/>
  <c r="T28" i="10"/>
  <c r="Q28" i="10"/>
  <c r="R28" i="10" s="1"/>
  <c r="L28" i="10"/>
  <c r="X27" i="10"/>
  <c r="W27" i="10"/>
  <c r="V27" i="10"/>
  <c r="U27" i="10"/>
  <c r="T27" i="10"/>
  <c r="Q27" i="10"/>
  <c r="R27" i="10" s="1"/>
  <c r="L27" i="10"/>
  <c r="X26" i="10"/>
  <c r="W26" i="10"/>
  <c r="V26" i="10"/>
  <c r="U26" i="10"/>
  <c r="T26" i="10"/>
  <c r="Q26" i="10"/>
  <c r="R26" i="10" s="1"/>
  <c r="L26" i="10"/>
  <c r="X25" i="10"/>
  <c r="W25" i="10"/>
  <c r="V25" i="10"/>
  <c r="U25" i="10"/>
  <c r="T25" i="10"/>
  <c r="Q25" i="10"/>
  <c r="R25" i="10" s="1"/>
  <c r="L25" i="10"/>
  <c r="X24" i="10"/>
  <c r="W24" i="10"/>
  <c r="V24" i="10"/>
  <c r="U24" i="10"/>
  <c r="T24" i="10"/>
  <c r="Q24" i="10"/>
  <c r="R24" i="10" s="1"/>
  <c r="L24" i="10"/>
  <c r="X23" i="10"/>
  <c r="W23" i="10"/>
  <c r="V23" i="10"/>
  <c r="U23" i="10"/>
  <c r="T23" i="10"/>
  <c r="Q23" i="10"/>
  <c r="L23" i="10"/>
  <c r="X22" i="10"/>
  <c r="W22" i="10"/>
  <c r="V22" i="10"/>
  <c r="U22" i="10"/>
  <c r="T22" i="10"/>
  <c r="Q22" i="10"/>
  <c r="R22" i="10" s="1"/>
  <c r="L22" i="10"/>
  <c r="X21" i="10"/>
  <c r="W21" i="10"/>
  <c r="V21" i="10"/>
  <c r="U21" i="10"/>
  <c r="T21" i="10"/>
  <c r="Q21" i="10"/>
  <c r="R21" i="10" s="1"/>
  <c r="L21" i="10"/>
  <c r="X20" i="10"/>
  <c r="W20" i="10"/>
  <c r="V20" i="10"/>
  <c r="U20" i="10"/>
  <c r="T20" i="10"/>
  <c r="Q20" i="10"/>
  <c r="R20" i="10" s="1"/>
  <c r="L20" i="10"/>
  <c r="X19" i="10"/>
  <c r="W19" i="10"/>
  <c r="V19" i="10"/>
  <c r="U19" i="10"/>
  <c r="T19" i="10"/>
  <c r="Q19" i="10"/>
  <c r="R19" i="10" s="1"/>
  <c r="L19" i="10"/>
  <c r="X18" i="10"/>
  <c r="W18" i="10"/>
  <c r="V18" i="10"/>
  <c r="U18" i="10"/>
  <c r="T18" i="10"/>
  <c r="Q18" i="10"/>
  <c r="R18" i="10" s="1"/>
  <c r="L18" i="10"/>
  <c r="X17" i="10"/>
  <c r="W17" i="10"/>
  <c r="V17" i="10"/>
  <c r="U17" i="10"/>
  <c r="T17" i="10"/>
  <c r="Q17" i="10"/>
  <c r="R17" i="10" s="1"/>
  <c r="L17" i="10"/>
  <c r="X16" i="10"/>
  <c r="W16" i="10"/>
  <c r="V16" i="10"/>
  <c r="U16" i="10"/>
  <c r="T16" i="10"/>
  <c r="Q16" i="10"/>
  <c r="R16" i="10" s="1"/>
  <c r="L16" i="10"/>
  <c r="X15" i="10"/>
  <c r="W15" i="10"/>
  <c r="V15" i="10"/>
  <c r="U15" i="10"/>
  <c r="T15" i="10"/>
  <c r="Q15" i="10"/>
  <c r="R15" i="10" s="1"/>
  <c r="L15" i="10"/>
  <c r="X14" i="10"/>
  <c r="W14" i="10"/>
  <c r="V14" i="10"/>
  <c r="U14" i="10"/>
  <c r="T14" i="10"/>
  <c r="Q14" i="10"/>
  <c r="R14" i="10" s="1"/>
  <c r="L14" i="10"/>
  <c r="X13" i="10"/>
  <c r="W13" i="10"/>
  <c r="V13" i="10"/>
  <c r="U13" i="10"/>
  <c r="T13" i="10"/>
  <c r="Q13" i="10"/>
  <c r="R13" i="10" s="1"/>
  <c r="L13" i="10"/>
  <c r="X12" i="10"/>
  <c r="W12" i="10"/>
  <c r="V12" i="10"/>
  <c r="U12" i="10"/>
  <c r="T12" i="10"/>
  <c r="S12" i="10"/>
  <c r="S13" i="10" s="1"/>
  <c r="S14" i="10" s="1"/>
  <c r="S15" i="10" s="1"/>
  <c r="S16" i="10" s="1"/>
  <c r="S17" i="10" s="1"/>
  <c r="S18" i="10" s="1"/>
  <c r="S19" i="10" s="1"/>
  <c r="S20" i="10" s="1"/>
  <c r="S21" i="10" s="1"/>
  <c r="S22" i="10" s="1"/>
  <c r="S23" i="10" s="1"/>
  <c r="S24" i="10" s="1"/>
  <c r="S25" i="10" s="1"/>
  <c r="S26" i="10" s="1"/>
  <c r="S27" i="10" s="1"/>
  <c r="S28" i="10" s="1"/>
  <c r="S29" i="10" s="1"/>
  <c r="S30" i="10" s="1"/>
  <c r="S31" i="10" s="1"/>
  <c r="S32" i="10" s="1"/>
  <c r="S33" i="10" s="1"/>
  <c r="S34" i="10" s="1"/>
  <c r="S35" i="10" s="1"/>
  <c r="S36" i="10" s="1"/>
  <c r="S37" i="10" s="1"/>
  <c r="S38" i="10" s="1"/>
  <c r="S39" i="10" s="1"/>
  <c r="S40" i="10" s="1"/>
  <c r="S41" i="10" s="1"/>
  <c r="S42" i="10" s="1"/>
  <c r="S43" i="10" s="1"/>
  <c r="S44" i="10" s="1"/>
  <c r="S45" i="10" s="1"/>
  <c r="S46" i="10" s="1"/>
  <c r="S47" i="10" s="1"/>
  <c r="S48" i="10" s="1"/>
  <c r="S49" i="10" s="1"/>
  <c r="S50" i="10" s="1"/>
  <c r="S51" i="10" s="1"/>
  <c r="S52" i="10" s="1"/>
  <c r="S53" i="10" s="1"/>
  <c r="S54" i="10" s="1"/>
  <c r="S55" i="10" s="1"/>
  <c r="S56" i="10" s="1"/>
  <c r="S57" i="10" s="1"/>
  <c r="S58" i="10" s="1"/>
  <c r="S59" i="10" s="1"/>
  <c r="S60" i="10" s="1"/>
  <c r="S61" i="10" s="1"/>
  <c r="S62" i="10" s="1"/>
  <c r="S63" i="10" s="1"/>
  <c r="S64" i="10" s="1"/>
  <c r="S65" i="10" s="1"/>
  <c r="S66" i="10" s="1"/>
  <c r="S67" i="10" s="1"/>
  <c r="S68" i="10" s="1"/>
  <c r="S69" i="10" s="1"/>
  <c r="S70" i="10" s="1"/>
  <c r="S71" i="10" s="1"/>
  <c r="S72" i="10" s="1"/>
  <c r="S73" i="10" s="1"/>
  <c r="S74" i="10" s="1"/>
  <c r="S75" i="10" s="1"/>
  <c r="S76" i="10" s="1"/>
  <c r="S77" i="10" s="1"/>
  <c r="S78" i="10" s="1"/>
  <c r="S79" i="10" s="1"/>
  <c r="S80" i="10" s="1"/>
  <c r="S81" i="10" s="1"/>
  <c r="S82" i="10" s="1"/>
  <c r="S83" i="10" s="1"/>
  <c r="S84" i="10" s="1"/>
  <c r="S85" i="10" s="1"/>
  <c r="S86" i="10" s="1"/>
  <c r="S87" i="10" s="1"/>
  <c r="S88" i="10" s="1"/>
  <c r="S89" i="10" s="1"/>
  <c r="S90" i="10" s="1"/>
  <c r="S91" i="10" s="1"/>
  <c r="S92" i="10" s="1"/>
  <c r="S93" i="10" s="1"/>
  <c r="S94" i="10" s="1"/>
  <c r="S95" i="10" s="1"/>
  <c r="S96" i="10" s="1"/>
  <c r="S97" i="10" s="1"/>
  <c r="S98" i="10" s="1"/>
  <c r="S99" i="10" s="1"/>
  <c r="S100" i="10" s="1"/>
  <c r="S101" i="10" s="1"/>
  <c r="S102" i="10" s="1"/>
  <c r="S103" i="10" s="1"/>
  <c r="S104" i="10" s="1"/>
  <c r="S105" i="10" s="1"/>
  <c r="S106" i="10" s="1"/>
  <c r="S107" i="10" s="1"/>
  <c r="S108" i="10" s="1"/>
  <c r="S109" i="10" s="1"/>
  <c r="S110" i="10" s="1"/>
  <c r="S111" i="10" s="1"/>
  <c r="S112" i="10" s="1"/>
  <c r="S113" i="10" s="1"/>
  <c r="S114" i="10" s="1"/>
  <c r="S115" i="10" s="1"/>
  <c r="S116" i="10" s="1"/>
  <c r="S117" i="10" s="1"/>
  <c r="S118" i="10" s="1"/>
  <c r="S119" i="10" s="1"/>
  <c r="S120" i="10" s="1"/>
  <c r="S121" i="10" s="1"/>
  <c r="S122" i="10" s="1"/>
  <c r="S123" i="10" s="1"/>
  <c r="S124" i="10" s="1"/>
  <c r="S125" i="10" s="1"/>
  <c r="S126" i="10" s="1"/>
  <c r="S127" i="10" s="1"/>
  <c r="S128" i="10" s="1"/>
  <c r="S129" i="10" s="1"/>
  <c r="S130" i="10" s="1"/>
  <c r="S131" i="10" s="1"/>
  <c r="S132" i="10" s="1"/>
  <c r="S133" i="10" s="1"/>
  <c r="S134" i="10" s="1"/>
  <c r="S135" i="10" s="1"/>
  <c r="S136" i="10" s="1"/>
  <c r="S137" i="10" s="1"/>
  <c r="S138" i="10" s="1"/>
  <c r="S139" i="10" s="1"/>
  <c r="S140" i="10" s="1"/>
  <c r="S141" i="10" s="1"/>
  <c r="S142" i="10" s="1"/>
  <c r="S143" i="10" s="1"/>
  <c r="S144" i="10" s="1"/>
  <c r="S145" i="10" s="1"/>
  <c r="S146" i="10" s="1"/>
  <c r="S147" i="10" s="1"/>
  <c r="S148" i="10" s="1"/>
  <c r="S149" i="10" s="1"/>
  <c r="S150" i="10" s="1"/>
  <c r="S151" i="10" s="1"/>
  <c r="S152" i="10" s="1"/>
  <c r="S153" i="10" s="1"/>
  <c r="S154" i="10" s="1"/>
  <c r="S155" i="10" s="1"/>
  <c r="S156" i="10" s="1"/>
  <c r="S157" i="10" s="1"/>
  <c r="S158" i="10" s="1"/>
  <c r="S159" i="10" s="1"/>
  <c r="S160" i="10" s="1"/>
  <c r="S161" i="10" s="1"/>
  <c r="S162" i="10" s="1"/>
  <c r="S163" i="10" s="1"/>
  <c r="S164" i="10" s="1"/>
  <c r="S165" i="10" s="1"/>
  <c r="S166" i="10" s="1"/>
  <c r="S167" i="10" s="1"/>
  <c r="S168" i="10" s="1"/>
  <c r="S169" i="10" s="1"/>
  <c r="S170" i="10" s="1"/>
  <c r="S171" i="10" s="1"/>
  <c r="S172" i="10" s="1"/>
  <c r="S173" i="10" s="1"/>
  <c r="S174" i="10" s="1"/>
  <c r="S175" i="10" s="1"/>
  <c r="S176" i="10" s="1"/>
  <c r="S177" i="10" s="1"/>
  <c r="S178" i="10" s="1"/>
  <c r="S179" i="10" s="1"/>
  <c r="S180" i="10" s="1"/>
  <c r="S181" i="10" s="1"/>
  <c r="S182" i="10" s="1"/>
  <c r="S183" i="10" s="1"/>
  <c r="S184" i="10" s="1"/>
  <c r="S185" i="10" s="1"/>
  <c r="S186" i="10" s="1"/>
  <c r="S187" i="10" s="1"/>
  <c r="S188" i="10" s="1"/>
  <c r="S189" i="10" s="1"/>
  <c r="S190" i="10" s="1"/>
  <c r="S191" i="10" s="1"/>
  <c r="S192" i="10" s="1"/>
  <c r="S193" i="10" s="1"/>
  <c r="S194" i="10" s="1"/>
  <c r="S195" i="10" s="1"/>
  <c r="S196" i="10" s="1"/>
  <c r="S197" i="10" s="1"/>
  <c r="S198" i="10" s="1"/>
  <c r="S199" i="10" s="1"/>
  <c r="S200" i="10" s="1"/>
  <c r="S201" i="10" s="1"/>
  <c r="S202" i="10" s="1"/>
  <c r="S203" i="10" s="1"/>
  <c r="S204" i="10" s="1"/>
  <c r="S205" i="10" s="1"/>
  <c r="S206" i="10" s="1"/>
  <c r="S207" i="10" s="1"/>
  <c r="S208" i="10" s="1"/>
  <c r="S209" i="10" s="1"/>
  <c r="S210" i="10" s="1"/>
  <c r="S211" i="10" s="1"/>
  <c r="S212" i="10" s="1"/>
  <c r="S213" i="10" s="1"/>
  <c r="S214" i="10" s="1"/>
  <c r="S215" i="10" s="1"/>
  <c r="S216" i="10" s="1"/>
  <c r="S217" i="10" s="1"/>
  <c r="S218" i="10" s="1"/>
  <c r="S219" i="10" s="1"/>
  <c r="S220" i="10" s="1"/>
  <c r="S221" i="10" s="1"/>
  <c r="S222" i="10" s="1"/>
  <c r="S223" i="10" s="1"/>
  <c r="S224" i="10" s="1"/>
  <c r="S225" i="10" s="1"/>
  <c r="S226" i="10" s="1"/>
  <c r="S227" i="10" s="1"/>
  <c r="S228" i="10" s="1"/>
  <c r="S229" i="10" s="1"/>
  <c r="S230" i="10" s="1"/>
  <c r="S231" i="10" s="1"/>
  <c r="S232" i="10" s="1"/>
  <c r="S233" i="10" s="1"/>
  <c r="S234" i="10" s="1"/>
  <c r="S235" i="10" s="1"/>
  <c r="S236" i="10" s="1"/>
  <c r="S237" i="10" s="1"/>
  <c r="S238" i="10" s="1"/>
  <c r="S239" i="10" s="1"/>
  <c r="S240" i="10" s="1"/>
  <c r="S241" i="10" s="1"/>
  <c r="S242" i="10" s="1"/>
  <c r="S243" i="10" s="1"/>
  <c r="S244" i="10" s="1"/>
  <c r="S245" i="10" s="1"/>
  <c r="S246" i="10" s="1"/>
  <c r="S247" i="10" s="1"/>
  <c r="S248" i="10" s="1"/>
  <c r="S249" i="10" s="1"/>
  <c r="S250" i="10" s="1"/>
  <c r="S251" i="10" s="1"/>
  <c r="S252" i="10" s="1"/>
  <c r="S253" i="10" s="1"/>
  <c r="S254" i="10" s="1"/>
  <c r="S255" i="10" s="1"/>
  <c r="S256" i="10" s="1"/>
  <c r="S257" i="10" s="1"/>
  <c r="S258" i="10" s="1"/>
  <c r="S259" i="10" s="1"/>
  <c r="S260" i="10" s="1"/>
  <c r="S261" i="10" s="1"/>
  <c r="S262" i="10" s="1"/>
  <c r="S263" i="10" s="1"/>
  <c r="S264" i="10" s="1"/>
  <c r="S265" i="10" s="1"/>
  <c r="S266" i="10" s="1"/>
  <c r="S267" i="10" s="1"/>
  <c r="S268" i="10" s="1"/>
  <c r="S269" i="10" s="1"/>
  <c r="S270" i="10" s="1"/>
  <c r="S271" i="10" s="1"/>
  <c r="S272" i="10" s="1"/>
  <c r="S273" i="10" s="1"/>
  <c r="S274" i="10" s="1"/>
  <c r="S275" i="10" s="1"/>
  <c r="S276" i="10" s="1"/>
  <c r="S277" i="10" s="1"/>
  <c r="S278" i="10" s="1"/>
  <c r="S279" i="10" s="1"/>
  <c r="S280" i="10" s="1"/>
  <c r="S281" i="10" s="1"/>
  <c r="S282" i="10" s="1"/>
  <c r="S283" i="10" s="1"/>
  <c r="S284" i="10" s="1"/>
  <c r="S285" i="10" s="1"/>
  <c r="S286" i="10" s="1"/>
  <c r="S287" i="10" s="1"/>
  <c r="S288" i="10" s="1"/>
  <c r="S289" i="10" s="1"/>
  <c r="S290" i="10" s="1"/>
  <c r="S291" i="10" s="1"/>
  <c r="S292" i="10" s="1"/>
  <c r="S293" i="10" s="1"/>
  <c r="S294" i="10" s="1"/>
  <c r="S295" i="10" s="1"/>
  <c r="S296" i="10" s="1"/>
  <c r="S297" i="10" s="1"/>
  <c r="S298" i="10" s="1"/>
  <c r="S299" i="10" s="1"/>
  <c r="S300" i="10" s="1"/>
  <c r="S301" i="10" s="1"/>
  <c r="S302" i="10" s="1"/>
  <c r="S303" i="10" s="1"/>
  <c r="S304" i="10" s="1"/>
  <c r="S305" i="10" s="1"/>
  <c r="S306" i="10" s="1"/>
  <c r="S307" i="10" s="1"/>
  <c r="S308" i="10" s="1"/>
  <c r="S309" i="10" s="1"/>
  <c r="S310" i="10" s="1"/>
  <c r="S311" i="10" s="1"/>
  <c r="S312" i="10" s="1"/>
  <c r="S313" i="10" s="1"/>
  <c r="S314" i="10" s="1"/>
  <c r="S315" i="10" s="1"/>
  <c r="S316" i="10" s="1"/>
  <c r="S317" i="10" s="1"/>
  <c r="S318" i="10" s="1"/>
  <c r="S319" i="10" s="1"/>
  <c r="S320" i="10" s="1"/>
  <c r="S321" i="10" s="1"/>
  <c r="S322" i="10" s="1"/>
  <c r="S323" i="10" s="1"/>
  <c r="S324" i="10" s="1"/>
  <c r="S325" i="10" s="1"/>
  <c r="S326" i="10" s="1"/>
  <c r="S327" i="10" s="1"/>
  <c r="S328" i="10" s="1"/>
  <c r="S329" i="10" s="1"/>
  <c r="S330" i="10" s="1"/>
  <c r="S331" i="10" s="1"/>
  <c r="S332" i="10" s="1"/>
  <c r="S333" i="10" s="1"/>
  <c r="S334" i="10" s="1"/>
  <c r="S335" i="10" s="1"/>
  <c r="S336" i="10" s="1"/>
  <c r="S337" i="10" s="1"/>
  <c r="S338" i="10" s="1"/>
  <c r="S339" i="10" s="1"/>
  <c r="S340" i="10" s="1"/>
  <c r="S341" i="10" s="1"/>
  <c r="S342" i="10" s="1"/>
  <c r="S343" i="10" s="1"/>
  <c r="S344" i="10" s="1"/>
  <c r="S345" i="10" s="1"/>
  <c r="S346" i="10" s="1"/>
  <c r="S347" i="10" s="1"/>
  <c r="S348" i="10" s="1"/>
  <c r="S349" i="10" s="1"/>
  <c r="S350" i="10" s="1"/>
  <c r="S351" i="10" s="1"/>
  <c r="S352" i="10" s="1"/>
  <c r="S353" i="10" s="1"/>
  <c r="S354" i="10" s="1"/>
  <c r="S355" i="10" s="1"/>
  <c r="S356" i="10" s="1"/>
  <c r="S357" i="10" s="1"/>
  <c r="S358" i="10" s="1"/>
  <c r="S359" i="10" s="1"/>
  <c r="S360" i="10" s="1"/>
  <c r="S361" i="10" s="1"/>
  <c r="S362" i="10" s="1"/>
  <c r="S363" i="10" s="1"/>
  <c r="S364" i="10" s="1"/>
  <c r="S365" i="10" s="1"/>
  <c r="S366" i="10" s="1"/>
  <c r="S367" i="10" s="1"/>
  <c r="S368" i="10" s="1"/>
  <c r="S369" i="10" s="1"/>
  <c r="S370" i="10" s="1"/>
  <c r="S371" i="10" s="1"/>
  <c r="S372" i="10" s="1"/>
  <c r="S373" i="10" s="1"/>
  <c r="S374" i="10" s="1"/>
  <c r="S375" i="10" s="1"/>
  <c r="S376" i="10" s="1"/>
  <c r="S377" i="10" s="1"/>
  <c r="S378" i="10" s="1"/>
  <c r="S379" i="10" s="1"/>
  <c r="S380" i="10" s="1"/>
  <c r="S381" i="10" s="1"/>
  <c r="S382" i="10" s="1"/>
  <c r="S383" i="10" s="1"/>
  <c r="S384" i="10" s="1"/>
  <c r="S385" i="10" s="1"/>
  <c r="S386" i="10" s="1"/>
  <c r="S387" i="10" s="1"/>
  <c r="S388" i="10" s="1"/>
  <c r="S389" i="10" s="1"/>
  <c r="S390" i="10" s="1"/>
  <c r="S391" i="10" s="1"/>
  <c r="S392" i="10" s="1"/>
  <c r="S393" i="10" s="1"/>
  <c r="S394" i="10" s="1"/>
  <c r="S395" i="10" s="1"/>
  <c r="S396" i="10" s="1"/>
  <c r="S397" i="10" s="1"/>
  <c r="S398" i="10" s="1"/>
  <c r="S399" i="10" s="1"/>
  <c r="S400" i="10" s="1"/>
  <c r="S401" i="10" s="1"/>
  <c r="S402" i="10" s="1"/>
  <c r="S403" i="10" s="1"/>
  <c r="S404" i="10" s="1"/>
  <c r="S405" i="10" s="1"/>
  <c r="S406" i="10" s="1"/>
  <c r="S407" i="10" s="1"/>
  <c r="S408" i="10" s="1"/>
  <c r="S409" i="10" s="1"/>
  <c r="S410" i="10" s="1"/>
  <c r="S411" i="10" s="1"/>
  <c r="S412" i="10" s="1"/>
  <c r="S413" i="10" s="1"/>
  <c r="S414" i="10" s="1"/>
  <c r="S415" i="10" s="1"/>
  <c r="S416" i="10" s="1"/>
  <c r="S417" i="10" s="1"/>
  <c r="S418" i="10" s="1"/>
  <c r="S419" i="10" s="1"/>
  <c r="S420" i="10" s="1"/>
  <c r="S421" i="10" s="1"/>
  <c r="S422" i="10" s="1"/>
  <c r="S423" i="10" s="1"/>
  <c r="S424" i="10" s="1"/>
  <c r="S425" i="10" s="1"/>
  <c r="S426" i="10" s="1"/>
  <c r="S427" i="10" s="1"/>
  <c r="S428" i="10" s="1"/>
  <c r="S429" i="10" s="1"/>
  <c r="S430" i="10" s="1"/>
  <c r="S431" i="10" s="1"/>
  <c r="S432" i="10" s="1"/>
  <c r="S433" i="10" s="1"/>
  <c r="S434" i="10" s="1"/>
  <c r="S435" i="10" s="1"/>
  <c r="S436" i="10" s="1"/>
  <c r="S437" i="10" s="1"/>
  <c r="S438" i="10" s="1"/>
  <c r="S439" i="10" s="1"/>
  <c r="S440" i="10" s="1"/>
  <c r="S441" i="10" s="1"/>
  <c r="S442" i="10" s="1"/>
  <c r="S443" i="10" s="1"/>
  <c r="S444" i="10" s="1"/>
  <c r="S445" i="10" s="1"/>
  <c r="S446" i="10" s="1"/>
  <c r="S447" i="10" s="1"/>
  <c r="S448" i="10" s="1"/>
  <c r="S449" i="10" s="1"/>
  <c r="S450" i="10" s="1"/>
  <c r="S451" i="10" s="1"/>
  <c r="S452" i="10" s="1"/>
  <c r="S453" i="10" s="1"/>
  <c r="S454" i="10" s="1"/>
  <c r="S455" i="10" s="1"/>
  <c r="S456" i="10" s="1"/>
  <c r="S457" i="10" s="1"/>
  <c r="S458" i="10" s="1"/>
  <c r="S459" i="10" s="1"/>
  <c r="S460" i="10" s="1"/>
  <c r="S461" i="10" s="1"/>
  <c r="S462" i="10" s="1"/>
  <c r="S463" i="10" s="1"/>
  <c r="S464" i="10" s="1"/>
  <c r="S465" i="10" s="1"/>
  <c r="S466" i="10" s="1"/>
  <c r="S467" i="10" s="1"/>
  <c r="S468" i="10" s="1"/>
  <c r="S469" i="10" s="1"/>
  <c r="S470" i="10" s="1"/>
  <c r="S471" i="10" s="1"/>
  <c r="S472" i="10" s="1"/>
  <c r="S473" i="10" s="1"/>
  <c r="S474" i="10" s="1"/>
  <c r="S475" i="10" s="1"/>
  <c r="S476" i="10" s="1"/>
  <c r="S477" i="10" s="1"/>
  <c r="S478" i="10" s="1"/>
  <c r="S479" i="10" s="1"/>
  <c r="S480" i="10" s="1"/>
  <c r="S481" i="10" s="1"/>
  <c r="S482" i="10" s="1"/>
  <c r="S483" i="10" s="1"/>
  <c r="S484" i="10" s="1"/>
  <c r="S485" i="10" s="1"/>
  <c r="S486" i="10" s="1"/>
  <c r="S487" i="10" s="1"/>
  <c r="S488" i="10" s="1"/>
  <c r="S489" i="10" s="1"/>
  <c r="S490" i="10" s="1"/>
  <c r="S491" i="10" s="1"/>
  <c r="S492" i="10" s="1"/>
  <c r="S493" i="10" s="1"/>
  <c r="S494" i="10" s="1"/>
  <c r="S495" i="10" s="1"/>
  <c r="S496" i="10" s="1"/>
  <c r="S497" i="10" s="1"/>
  <c r="S498" i="10" s="1"/>
  <c r="S499" i="10" s="1"/>
  <c r="S500" i="10" s="1"/>
  <c r="S501" i="10" s="1"/>
  <c r="S502" i="10" s="1"/>
  <c r="S503" i="10" s="1"/>
  <c r="S504" i="10" s="1"/>
  <c r="S505" i="10" s="1"/>
  <c r="S506" i="10" s="1"/>
  <c r="S507" i="10" s="1"/>
  <c r="S508" i="10" s="1"/>
  <c r="S509" i="10" s="1"/>
  <c r="S510" i="10" s="1"/>
  <c r="S511" i="10" s="1"/>
  <c r="S512" i="10" s="1"/>
  <c r="S513" i="10" s="1"/>
  <c r="S514" i="10" s="1"/>
  <c r="S515" i="10" s="1"/>
  <c r="S516" i="10" s="1"/>
  <c r="S517" i="10" s="1"/>
  <c r="S518" i="10" s="1"/>
  <c r="S519" i="10" s="1"/>
  <c r="S520" i="10" s="1"/>
  <c r="S521" i="10" s="1"/>
  <c r="S522" i="10" s="1"/>
  <c r="S523" i="10" s="1"/>
  <c r="S524" i="10" s="1"/>
  <c r="S525" i="10" s="1"/>
  <c r="S526" i="10" s="1"/>
  <c r="S527" i="10" s="1"/>
  <c r="S528" i="10" s="1"/>
  <c r="S529" i="10" s="1"/>
  <c r="S530" i="10" s="1"/>
  <c r="S531" i="10" s="1"/>
  <c r="S532" i="10" s="1"/>
  <c r="S533" i="10" s="1"/>
  <c r="S534" i="10" s="1"/>
  <c r="S535" i="10" s="1"/>
  <c r="S536" i="10" s="1"/>
  <c r="S537" i="10" s="1"/>
  <c r="S538" i="10" s="1"/>
  <c r="S539" i="10" s="1"/>
  <c r="S540" i="10" s="1"/>
  <c r="S541" i="10" s="1"/>
  <c r="S542" i="10" s="1"/>
  <c r="S543" i="10" s="1"/>
  <c r="S544" i="10" s="1"/>
  <c r="S545" i="10" s="1"/>
  <c r="S546" i="10" s="1"/>
  <c r="S547" i="10" s="1"/>
  <c r="S548" i="10" s="1"/>
  <c r="S549" i="10" s="1"/>
  <c r="S550" i="10" s="1"/>
  <c r="S551" i="10" s="1"/>
  <c r="S552" i="10" s="1"/>
  <c r="S553" i="10" s="1"/>
  <c r="S554" i="10" s="1"/>
  <c r="S555" i="10" s="1"/>
  <c r="S556" i="10" s="1"/>
  <c r="S557" i="10" s="1"/>
  <c r="S558" i="10" s="1"/>
  <c r="S559" i="10" s="1"/>
  <c r="S560" i="10" s="1"/>
  <c r="S561" i="10" s="1"/>
  <c r="S562" i="10" s="1"/>
  <c r="S563" i="10" s="1"/>
  <c r="S564" i="10" s="1"/>
  <c r="S565" i="10" s="1"/>
  <c r="S566" i="10" s="1"/>
  <c r="S567" i="10" s="1"/>
  <c r="S568" i="10" s="1"/>
  <c r="S569" i="10" s="1"/>
  <c r="S570" i="10" s="1"/>
  <c r="S571" i="10" s="1"/>
  <c r="S572" i="10" s="1"/>
  <c r="S573" i="10" s="1"/>
  <c r="S574" i="10" s="1"/>
  <c r="S575" i="10" s="1"/>
  <c r="S576" i="10" s="1"/>
  <c r="S577" i="10" s="1"/>
  <c r="S578" i="10" s="1"/>
  <c r="S579" i="10" s="1"/>
  <c r="S580" i="10" s="1"/>
  <c r="S581" i="10" s="1"/>
  <c r="S582" i="10" s="1"/>
  <c r="S583" i="10" s="1"/>
  <c r="S584" i="10" s="1"/>
  <c r="S585" i="10" s="1"/>
  <c r="S586" i="10" s="1"/>
  <c r="S587" i="10" s="1"/>
  <c r="S588" i="10" s="1"/>
  <c r="S589" i="10" s="1"/>
  <c r="S590" i="10" s="1"/>
  <c r="S591" i="10" s="1"/>
  <c r="S592" i="10" s="1"/>
  <c r="S593" i="10" s="1"/>
  <c r="S594" i="10" s="1"/>
  <c r="S595" i="10" s="1"/>
  <c r="S596" i="10" s="1"/>
  <c r="S597" i="10" s="1"/>
  <c r="S598" i="10" s="1"/>
  <c r="S599" i="10" s="1"/>
  <c r="S600" i="10" s="1"/>
  <c r="S601" i="10" s="1"/>
  <c r="S602" i="10" s="1"/>
  <c r="S603" i="10" s="1"/>
  <c r="S604" i="10" s="1"/>
  <c r="S605" i="10" s="1"/>
  <c r="S606" i="10" s="1"/>
  <c r="S607" i="10" s="1"/>
  <c r="S608" i="10" s="1"/>
  <c r="S609" i="10" s="1"/>
  <c r="S610" i="10" s="1"/>
  <c r="S611" i="10" s="1"/>
  <c r="S612" i="10" s="1"/>
  <c r="S613" i="10" s="1"/>
  <c r="S614" i="10" s="1"/>
  <c r="S615" i="10" s="1"/>
  <c r="S616" i="10" s="1"/>
  <c r="S617" i="10" s="1"/>
  <c r="S618" i="10" s="1"/>
  <c r="S619" i="10" s="1"/>
  <c r="S620" i="10" s="1"/>
  <c r="S621" i="10" s="1"/>
  <c r="S622" i="10" s="1"/>
  <c r="S623" i="10" s="1"/>
  <c r="S624" i="10" s="1"/>
  <c r="S625" i="10" s="1"/>
  <c r="S626" i="10" s="1"/>
  <c r="S627" i="10" s="1"/>
  <c r="S628" i="10" s="1"/>
  <c r="S629" i="10" s="1"/>
  <c r="S630" i="10" s="1"/>
  <c r="S631" i="10" s="1"/>
  <c r="S632" i="10" s="1"/>
  <c r="S633" i="10" s="1"/>
  <c r="S634" i="10" s="1"/>
  <c r="S635" i="10" s="1"/>
  <c r="S636" i="10" s="1"/>
  <c r="S637" i="10" s="1"/>
  <c r="S638" i="10" s="1"/>
  <c r="S639" i="10" s="1"/>
  <c r="S640" i="10" s="1"/>
  <c r="S641" i="10" s="1"/>
  <c r="S642" i="10" s="1"/>
  <c r="S643" i="10" s="1"/>
  <c r="S644" i="10" s="1"/>
  <c r="S645" i="10" s="1"/>
  <c r="S646" i="10" s="1"/>
  <c r="S647" i="10" s="1"/>
  <c r="S648" i="10" s="1"/>
  <c r="S649" i="10" s="1"/>
  <c r="S650" i="10" s="1"/>
  <c r="S651" i="10" s="1"/>
  <c r="S652" i="10" s="1"/>
  <c r="S653" i="10" s="1"/>
  <c r="S654" i="10" s="1"/>
  <c r="S655" i="10" s="1"/>
  <c r="S656" i="10" s="1"/>
  <c r="S657" i="10" s="1"/>
  <c r="S658" i="10" s="1"/>
  <c r="S659" i="10" s="1"/>
  <c r="S660" i="10" s="1"/>
  <c r="S661" i="10" s="1"/>
  <c r="S662" i="10" s="1"/>
  <c r="S663" i="10" s="1"/>
  <c r="S664" i="10" s="1"/>
  <c r="S665" i="10" s="1"/>
  <c r="S666" i="10" s="1"/>
  <c r="S667" i="10" s="1"/>
  <c r="S668" i="10" s="1"/>
  <c r="S669" i="10" s="1"/>
  <c r="S670" i="10" s="1"/>
  <c r="S671" i="10" s="1"/>
  <c r="S672" i="10" s="1"/>
  <c r="S673" i="10" s="1"/>
  <c r="S674" i="10" s="1"/>
  <c r="S675" i="10" s="1"/>
  <c r="S676" i="10" s="1"/>
  <c r="S677" i="10" s="1"/>
  <c r="S678" i="10" s="1"/>
  <c r="S679" i="10" s="1"/>
  <c r="S680" i="10" s="1"/>
  <c r="S681" i="10" s="1"/>
  <c r="S682" i="10" s="1"/>
  <c r="S683" i="10" s="1"/>
  <c r="S684" i="10" s="1"/>
  <c r="S685" i="10" s="1"/>
  <c r="S686" i="10" s="1"/>
  <c r="S687" i="10" s="1"/>
  <c r="S688" i="10" s="1"/>
  <c r="S689" i="10" s="1"/>
  <c r="S690" i="10" s="1"/>
  <c r="S691" i="10" s="1"/>
  <c r="S692" i="10" s="1"/>
  <c r="S693" i="10" s="1"/>
  <c r="S694" i="10" s="1"/>
  <c r="S695" i="10" s="1"/>
  <c r="S696" i="10" s="1"/>
  <c r="S697" i="10" s="1"/>
  <c r="S698" i="10" s="1"/>
  <c r="S699" i="10" s="1"/>
  <c r="S700" i="10" s="1"/>
  <c r="S701" i="10" s="1"/>
  <c r="S702" i="10" s="1"/>
  <c r="S703" i="10" s="1"/>
  <c r="S704" i="10" s="1"/>
  <c r="S705" i="10" s="1"/>
  <c r="S706" i="10" s="1"/>
  <c r="S707" i="10" s="1"/>
  <c r="S708" i="10" s="1"/>
  <c r="S709" i="10" s="1"/>
  <c r="S710" i="10" s="1"/>
  <c r="S711" i="10" s="1"/>
  <c r="S712" i="10" s="1"/>
  <c r="S713" i="10" s="1"/>
  <c r="S714" i="10" s="1"/>
  <c r="S715" i="10" s="1"/>
  <c r="S716" i="10" s="1"/>
  <c r="S717" i="10" s="1"/>
  <c r="S718" i="10" s="1"/>
  <c r="S719" i="10" s="1"/>
  <c r="S720" i="10" s="1"/>
  <c r="S721" i="10" s="1"/>
  <c r="S722" i="10" s="1"/>
  <c r="S723" i="10" s="1"/>
  <c r="S724" i="10" s="1"/>
  <c r="S725" i="10" s="1"/>
  <c r="S726" i="10" s="1"/>
  <c r="S727" i="10" s="1"/>
  <c r="S728" i="10" s="1"/>
  <c r="S729" i="10" s="1"/>
  <c r="S730" i="10" s="1"/>
  <c r="S731" i="10" s="1"/>
  <c r="S732" i="10" s="1"/>
  <c r="S733" i="10" s="1"/>
  <c r="S734" i="10" s="1"/>
  <c r="S735" i="10" s="1"/>
  <c r="S736" i="10" s="1"/>
  <c r="S737" i="10" s="1"/>
  <c r="S738" i="10" s="1"/>
  <c r="S739" i="10" s="1"/>
  <c r="S740" i="10" s="1"/>
  <c r="S741" i="10" s="1"/>
  <c r="S742" i="10" s="1"/>
  <c r="S743" i="10" s="1"/>
  <c r="S744" i="10" s="1"/>
  <c r="S745" i="10" s="1"/>
  <c r="S746" i="10" s="1"/>
  <c r="S747" i="10" s="1"/>
  <c r="S748" i="10" s="1"/>
  <c r="S749" i="10" s="1"/>
  <c r="S750" i="10" s="1"/>
  <c r="S751" i="10" s="1"/>
  <c r="S752" i="10" s="1"/>
  <c r="S753" i="10" s="1"/>
  <c r="S754" i="10" s="1"/>
  <c r="S755" i="10" s="1"/>
  <c r="S756" i="10" s="1"/>
  <c r="S757" i="10" s="1"/>
  <c r="S758" i="10" s="1"/>
  <c r="S759" i="10" s="1"/>
  <c r="S760" i="10" s="1"/>
  <c r="S761" i="10" s="1"/>
  <c r="S762" i="10" s="1"/>
  <c r="S763" i="10" s="1"/>
  <c r="S764" i="10" s="1"/>
  <c r="S765" i="10" s="1"/>
  <c r="S766" i="10" s="1"/>
  <c r="S767" i="10" s="1"/>
  <c r="S768" i="10" s="1"/>
  <c r="S769" i="10" s="1"/>
  <c r="S770" i="10" s="1"/>
  <c r="S771" i="10" s="1"/>
  <c r="S772" i="10" s="1"/>
  <c r="S773" i="10" s="1"/>
  <c r="S774" i="10" s="1"/>
  <c r="S775" i="10" s="1"/>
  <c r="S776" i="10" s="1"/>
  <c r="S777" i="10" s="1"/>
  <c r="S778" i="10" s="1"/>
  <c r="S779" i="10" s="1"/>
  <c r="S780" i="10" s="1"/>
  <c r="S781" i="10" s="1"/>
  <c r="S782" i="10" s="1"/>
  <c r="S783" i="10" s="1"/>
  <c r="S784" i="10" s="1"/>
  <c r="S785" i="10" s="1"/>
  <c r="S786" i="10" s="1"/>
  <c r="S787" i="10" s="1"/>
  <c r="S788" i="10" s="1"/>
  <c r="S789" i="10" s="1"/>
  <c r="S790" i="10" s="1"/>
  <c r="S791" i="10" s="1"/>
  <c r="S792" i="10" s="1"/>
  <c r="S793" i="10" s="1"/>
  <c r="S794" i="10" s="1"/>
  <c r="S795" i="10" s="1"/>
  <c r="S796" i="10" s="1"/>
  <c r="S797" i="10" s="1"/>
  <c r="S798" i="10" s="1"/>
  <c r="S799" i="10" s="1"/>
  <c r="S800" i="10" s="1"/>
  <c r="S801" i="10" s="1"/>
  <c r="S802" i="10" s="1"/>
  <c r="S803" i="10" s="1"/>
  <c r="S804" i="10" s="1"/>
  <c r="S805" i="10" s="1"/>
  <c r="S806" i="10" s="1"/>
  <c r="S807" i="10" s="1"/>
  <c r="S808" i="10" s="1"/>
  <c r="S809" i="10" s="1"/>
  <c r="S810" i="10" s="1"/>
  <c r="S811" i="10" s="1"/>
  <c r="S812" i="10" s="1"/>
  <c r="S813" i="10" s="1"/>
  <c r="S814" i="10" s="1"/>
  <c r="S815" i="10" s="1"/>
  <c r="S816" i="10" s="1"/>
  <c r="S817" i="10" s="1"/>
  <c r="S818" i="10" s="1"/>
  <c r="S819" i="10" s="1"/>
  <c r="S820" i="10" s="1"/>
  <c r="S821" i="10" s="1"/>
  <c r="S822" i="10" s="1"/>
  <c r="S823" i="10" s="1"/>
  <c r="S824" i="10" s="1"/>
  <c r="S825" i="10" s="1"/>
  <c r="S826" i="10" s="1"/>
  <c r="S827" i="10" s="1"/>
  <c r="S828" i="10" s="1"/>
  <c r="S829" i="10" s="1"/>
  <c r="S830" i="10" s="1"/>
  <c r="S831" i="10" s="1"/>
  <c r="S832" i="10" s="1"/>
  <c r="S833" i="10" s="1"/>
  <c r="S834" i="10" s="1"/>
  <c r="S835" i="10" s="1"/>
  <c r="S836" i="10" s="1"/>
  <c r="S837" i="10" s="1"/>
  <c r="S838" i="10" s="1"/>
  <c r="S839" i="10" s="1"/>
  <c r="S840" i="10" s="1"/>
  <c r="S841" i="10" s="1"/>
  <c r="S842" i="10" s="1"/>
  <c r="S843" i="10" s="1"/>
  <c r="S844" i="10" s="1"/>
  <c r="S845" i="10" s="1"/>
  <c r="S846" i="10" s="1"/>
  <c r="S847" i="10" s="1"/>
  <c r="S848" i="10" s="1"/>
  <c r="S849" i="10" s="1"/>
  <c r="S850" i="10" s="1"/>
  <c r="S851" i="10" s="1"/>
  <c r="S852" i="10" s="1"/>
  <c r="S853" i="10" s="1"/>
  <c r="S854" i="10" s="1"/>
  <c r="S855" i="10" s="1"/>
  <c r="S856" i="10" s="1"/>
  <c r="S857" i="10" s="1"/>
  <c r="S858" i="10" s="1"/>
  <c r="S859" i="10" s="1"/>
  <c r="S860" i="10" s="1"/>
  <c r="S861" i="10" s="1"/>
  <c r="S862" i="10" s="1"/>
  <c r="S863" i="10" s="1"/>
  <c r="S864" i="10" s="1"/>
  <c r="S865" i="10" s="1"/>
  <c r="S866" i="10" s="1"/>
  <c r="S867" i="10" s="1"/>
  <c r="S868" i="10" s="1"/>
  <c r="S869" i="10" s="1"/>
  <c r="S870" i="10" s="1"/>
  <c r="S871" i="10" s="1"/>
  <c r="S872" i="10" s="1"/>
  <c r="S873" i="10" s="1"/>
  <c r="S874" i="10" s="1"/>
  <c r="S875" i="10" s="1"/>
  <c r="S876" i="10" s="1"/>
  <c r="S877" i="10" s="1"/>
  <c r="S878" i="10" s="1"/>
  <c r="S879" i="10" s="1"/>
  <c r="S880" i="10" s="1"/>
  <c r="S881" i="10" s="1"/>
  <c r="S882" i="10" s="1"/>
  <c r="S883" i="10" s="1"/>
  <c r="S884" i="10" s="1"/>
  <c r="S885" i="10" s="1"/>
  <c r="S886" i="10" s="1"/>
  <c r="S887" i="10" s="1"/>
  <c r="S888" i="10" s="1"/>
  <c r="S889" i="10" s="1"/>
  <c r="S890" i="10" s="1"/>
  <c r="S891" i="10" s="1"/>
  <c r="S892" i="10" s="1"/>
  <c r="S893" i="10" s="1"/>
  <c r="S894" i="10" s="1"/>
  <c r="S895" i="10" s="1"/>
  <c r="S896" i="10" s="1"/>
  <c r="S897" i="10" s="1"/>
  <c r="S898" i="10" s="1"/>
  <c r="S899" i="10" s="1"/>
  <c r="S900" i="10" s="1"/>
  <c r="S901" i="10" s="1"/>
  <c r="S902" i="10" s="1"/>
  <c r="S903" i="10" s="1"/>
  <c r="S904" i="10" s="1"/>
  <c r="S905" i="10" s="1"/>
  <c r="S906" i="10" s="1"/>
  <c r="S907" i="10" s="1"/>
  <c r="S908" i="10" s="1"/>
  <c r="S909" i="10" s="1"/>
  <c r="S910" i="10" s="1"/>
  <c r="S911" i="10" s="1"/>
  <c r="S912" i="10" s="1"/>
  <c r="S913" i="10" s="1"/>
  <c r="S914" i="10" s="1"/>
  <c r="S915" i="10" s="1"/>
  <c r="S916" i="10" s="1"/>
  <c r="S917" i="10" s="1"/>
  <c r="S918" i="10" s="1"/>
  <c r="S919" i="10" s="1"/>
  <c r="S920" i="10" s="1"/>
  <c r="S921" i="10" s="1"/>
  <c r="S922" i="10" s="1"/>
  <c r="S923" i="10" s="1"/>
  <c r="S924" i="10" s="1"/>
  <c r="S925" i="10" s="1"/>
  <c r="S926" i="10" s="1"/>
  <c r="S927" i="10" s="1"/>
  <c r="S928" i="10" s="1"/>
  <c r="S929" i="10" s="1"/>
  <c r="S930" i="10" s="1"/>
  <c r="S931" i="10" s="1"/>
  <c r="S932" i="10" s="1"/>
  <c r="S933" i="10" s="1"/>
  <c r="S934" i="10" s="1"/>
  <c r="S935" i="10" s="1"/>
  <c r="S936" i="10" s="1"/>
  <c r="S937" i="10" s="1"/>
  <c r="S938" i="10" s="1"/>
  <c r="S939" i="10" s="1"/>
  <c r="S940" i="10" s="1"/>
  <c r="S941" i="10" s="1"/>
  <c r="S942" i="10" s="1"/>
  <c r="S943" i="10" s="1"/>
  <c r="S944" i="10" s="1"/>
  <c r="S945" i="10" s="1"/>
  <c r="S946" i="10" s="1"/>
  <c r="S947" i="10" s="1"/>
  <c r="S948" i="10" s="1"/>
  <c r="S949" i="10" s="1"/>
  <c r="S950" i="10" s="1"/>
  <c r="S951" i="10" s="1"/>
  <c r="S952" i="10" s="1"/>
  <c r="S953" i="10" s="1"/>
  <c r="S954" i="10" s="1"/>
  <c r="S955" i="10" s="1"/>
  <c r="S956" i="10" s="1"/>
  <c r="S957" i="10" s="1"/>
  <c r="S958" i="10" s="1"/>
  <c r="S959" i="10" s="1"/>
  <c r="S960" i="10" s="1"/>
  <c r="S961" i="10" s="1"/>
  <c r="S962" i="10" s="1"/>
  <c r="S963" i="10" s="1"/>
  <c r="S964" i="10" s="1"/>
  <c r="S965" i="10" s="1"/>
  <c r="S966" i="10" s="1"/>
  <c r="S967" i="10" s="1"/>
  <c r="S968" i="10" s="1"/>
  <c r="S969" i="10" s="1"/>
  <c r="S970" i="10" s="1"/>
  <c r="S971" i="10" s="1"/>
  <c r="S972" i="10" s="1"/>
  <c r="S973" i="10" s="1"/>
  <c r="S974" i="10" s="1"/>
  <c r="S975" i="10" s="1"/>
  <c r="S976" i="10" s="1"/>
  <c r="S977" i="10" s="1"/>
  <c r="S978" i="10" s="1"/>
  <c r="S979" i="10" s="1"/>
  <c r="S980" i="10" s="1"/>
  <c r="S981" i="10" s="1"/>
  <c r="S982" i="10" s="1"/>
  <c r="S983" i="10" s="1"/>
  <c r="S984" i="10" s="1"/>
  <c r="S985" i="10" s="1"/>
  <c r="S986" i="10" s="1"/>
  <c r="S987" i="10" s="1"/>
  <c r="S988" i="10" s="1"/>
  <c r="S989" i="10" s="1"/>
  <c r="S990" i="10" s="1"/>
  <c r="S991" i="10" s="1"/>
  <c r="S992" i="10" s="1"/>
  <c r="S993" i="10" s="1"/>
  <c r="S994" i="10" s="1"/>
  <c r="S995" i="10" s="1"/>
  <c r="S996" i="10" s="1"/>
  <c r="S997" i="10" s="1"/>
  <c r="S998" i="10" s="1"/>
  <c r="S999" i="10" s="1"/>
  <c r="S1000" i="10" s="1"/>
  <c r="S1001" i="10" s="1"/>
  <c r="S1002" i="10" s="1"/>
  <c r="S1003" i="10" s="1"/>
  <c r="S1004" i="10" s="1"/>
  <c r="S1005" i="10" s="1"/>
  <c r="S1006" i="10" s="1"/>
  <c r="S1007" i="10" s="1"/>
  <c r="S1008" i="10" s="1"/>
  <c r="S1009" i="10" s="1"/>
  <c r="S1010" i="10" s="1"/>
  <c r="S1011" i="10" s="1"/>
  <c r="S1012" i="10" s="1"/>
  <c r="S1013" i="10" s="1"/>
  <c r="S1014" i="10" s="1"/>
  <c r="S1015" i="10" s="1"/>
  <c r="S1016" i="10" s="1"/>
  <c r="S1017" i="10" s="1"/>
  <c r="S1018" i="10" s="1"/>
  <c r="S1019" i="10" s="1"/>
  <c r="S1020" i="10" s="1"/>
  <c r="S1021" i="10" s="1"/>
  <c r="S1022" i="10" s="1"/>
  <c r="S1023" i="10" s="1"/>
  <c r="S1024" i="10" s="1"/>
  <c r="S1025" i="10" s="1"/>
  <c r="S1026" i="10" s="1"/>
  <c r="S1027" i="10" s="1"/>
  <c r="S1028" i="10" s="1"/>
  <c r="S1029" i="10" s="1"/>
  <c r="S1030" i="10" s="1"/>
  <c r="S1031" i="10" s="1"/>
  <c r="S1032" i="10" s="1"/>
  <c r="S1033" i="10" s="1"/>
  <c r="S1034" i="10" s="1"/>
  <c r="S1035" i="10" s="1"/>
  <c r="S1036" i="10" s="1"/>
  <c r="S1037" i="10" s="1"/>
  <c r="S1038" i="10" s="1"/>
  <c r="S1039" i="10" s="1"/>
  <c r="S1040" i="10" s="1"/>
  <c r="S1041" i="10" s="1"/>
  <c r="S1042" i="10" s="1"/>
  <c r="S1043" i="10" s="1"/>
  <c r="S1044" i="10" s="1"/>
  <c r="S1045" i="10" s="1"/>
  <c r="S1046" i="10" s="1"/>
  <c r="S1047" i="10" s="1"/>
  <c r="S1048" i="10" s="1"/>
  <c r="S1049" i="10" s="1"/>
  <c r="S1050" i="10" s="1"/>
  <c r="S1051" i="10" s="1"/>
  <c r="Q12" i="10"/>
  <c r="R12" i="10" s="1"/>
  <c r="L12" i="10"/>
  <c r="K11" i="10"/>
  <c r="K12" i="10" s="1"/>
  <c r="M12" i="10" s="1"/>
  <c r="Y176" i="8" a="1"/>
  <c r="Y176" i="8" s="1"/>
  <c r="AE176" i="8" s="1"/>
  <c r="AG176" i="8" s="1"/>
  <c r="X176" i="8"/>
  <c r="W176" i="8"/>
  <c r="V176" i="8"/>
  <c r="AF176" i="8" s="1"/>
  <c r="U176" i="8"/>
  <c r="T176" i="8"/>
  <c r="R176" i="8"/>
  <c r="AC176" i="8" s="1"/>
  <c r="Q176" i="8"/>
  <c r="Z176" i="8" s="1"/>
  <c r="L176" i="8"/>
  <c r="Y175" i="8" a="1"/>
  <c r="Y175" i="8" s="1"/>
  <c r="AE175" i="8" s="1"/>
  <c r="AG175" i="8" s="1"/>
  <c r="X175" i="8"/>
  <c r="W175" i="8"/>
  <c r="V175" i="8"/>
  <c r="AF175" i="8" s="1"/>
  <c r="U175" i="8"/>
  <c r="T175" i="8"/>
  <c r="R175" i="8"/>
  <c r="Q175" i="8"/>
  <c r="L175" i="8"/>
  <c r="AF174" i="8"/>
  <c r="Y174" i="8" a="1"/>
  <c r="Y174" i="8" s="1"/>
  <c r="X174" i="8"/>
  <c r="W174" i="8"/>
  <c r="V174" i="8"/>
  <c r="AD174" i="8" s="1"/>
  <c r="U174" i="8"/>
  <c r="T174" i="8"/>
  <c r="R174" i="8"/>
  <c r="Q174" i="8"/>
  <c r="L174" i="8"/>
  <c r="Y173" i="8" a="1"/>
  <c r="Y173" i="8" s="1"/>
  <c r="AE173" i="8" s="1"/>
  <c r="AG173" i="8" s="1"/>
  <c r="X173" i="8"/>
  <c r="W173" i="8"/>
  <c r="V173" i="8"/>
  <c r="AF173" i="8" s="1"/>
  <c r="U173" i="8"/>
  <c r="T173" i="8"/>
  <c r="Q173" i="8"/>
  <c r="L173" i="8"/>
  <c r="Y172" i="8" a="1"/>
  <c r="Y172" i="8" s="1"/>
  <c r="AE172" i="8" s="1"/>
  <c r="AG172" i="8" s="1"/>
  <c r="X172" i="8"/>
  <c r="W172" i="8"/>
  <c r="V172" i="8"/>
  <c r="AF172" i="8" s="1"/>
  <c r="U172" i="8"/>
  <c r="T172" i="8"/>
  <c r="R172" i="8"/>
  <c r="Q172" i="8"/>
  <c r="L172" i="8"/>
  <c r="AF171" i="8"/>
  <c r="Y171" i="8" a="1"/>
  <c r="Y171" i="8" s="1"/>
  <c r="X171" i="8"/>
  <c r="W171" i="8"/>
  <c r="V171" i="8"/>
  <c r="AD171" i="8" s="1"/>
  <c r="U171" i="8"/>
  <c r="T171" i="8"/>
  <c r="R171" i="8"/>
  <c r="AC171" i="8" s="1"/>
  <c r="Q171" i="8"/>
  <c r="L171" i="8"/>
  <c r="Y170" i="8" a="1"/>
  <c r="Y170" i="8" s="1"/>
  <c r="X170" i="8"/>
  <c r="W170" i="8"/>
  <c r="V170" i="8"/>
  <c r="U170" i="8"/>
  <c r="T170" i="8"/>
  <c r="Q170" i="8"/>
  <c r="L170" i="8"/>
  <c r="Y169" i="8" a="1"/>
  <c r="Y169" i="8" s="1"/>
  <c r="AE169" i="8" s="1"/>
  <c r="AG169" i="8" s="1"/>
  <c r="X169" i="8"/>
  <c r="W169" i="8"/>
  <c r="V169" i="8"/>
  <c r="AF169" i="8" s="1"/>
  <c r="U169" i="8"/>
  <c r="T169" i="8"/>
  <c r="R169" i="8"/>
  <c r="Q169" i="8"/>
  <c r="L169" i="8"/>
  <c r="Y168" i="8" a="1"/>
  <c r="Y168" i="8" s="1"/>
  <c r="X168" i="8"/>
  <c r="W168" i="8"/>
  <c r="V168" i="8"/>
  <c r="U168" i="8"/>
  <c r="AF168" i="8" s="1"/>
  <c r="T168" i="8"/>
  <c r="R168" i="8"/>
  <c r="AC168" i="8" s="1"/>
  <c r="Q168" i="8"/>
  <c r="L168" i="8"/>
  <c r="Y167" i="8" a="1"/>
  <c r="Y167" i="8" s="1"/>
  <c r="AE167" i="8" s="1"/>
  <c r="AG167" i="8" s="1"/>
  <c r="X167" i="8"/>
  <c r="W167" i="8"/>
  <c r="V167" i="8"/>
  <c r="AF167" i="8" s="1"/>
  <c r="U167" i="8"/>
  <c r="T167" i="8"/>
  <c r="Q167" i="8"/>
  <c r="L167" i="8"/>
  <c r="AC166" i="8"/>
  <c r="Y166" i="8" a="1"/>
  <c r="Y166" i="8" s="1"/>
  <c r="AE166" i="8" s="1"/>
  <c r="AG166" i="8" s="1"/>
  <c r="X166" i="8"/>
  <c r="W166" i="8"/>
  <c r="V166" i="8"/>
  <c r="U166" i="8"/>
  <c r="T166" i="8"/>
  <c r="R166" i="8"/>
  <c r="Q166" i="8"/>
  <c r="L166" i="8"/>
  <c r="AC165" i="8"/>
  <c r="Y165" i="8" a="1"/>
  <c r="Y165" i="8" s="1"/>
  <c r="X165" i="8"/>
  <c r="W165" i="8"/>
  <c r="V165" i="8"/>
  <c r="U165" i="8"/>
  <c r="T165" i="8"/>
  <c r="R165" i="8"/>
  <c r="AD165" i="8" s="1"/>
  <c r="Q165" i="8"/>
  <c r="L165" i="8"/>
  <c r="Y164" i="8" a="1"/>
  <c r="Y164" i="8" s="1"/>
  <c r="X164" i="8"/>
  <c r="W164" i="8"/>
  <c r="V164" i="8"/>
  <c r="U164" i="8"/>
  <c r="T164" i="8"/>
  <c r="Q164" i="8"/>
  <c r="L164" i="8"/>
  <c r="Y163" i="8" a="1"/>
  <c r="Y163" i="8" s="1"/>
  <c r="AE163" i="8" s="1"/>
  <c r="AG163" i="8" s="1"/>
  <c r="X163" i="8"/>
  <c r="W163" i="8"/>
  <c r="AC163" i="8" s="1"/>
  <c r="V163" i="8"/>
  <c r="U163" i="8"/>
  <c r="T163" i="8"/>
  <c r="R163" i="8"/>
  <c r="Q163" i="8"/>
  <c r="L163" i="8"/>
  <c r="AC162" i="8"/>
  <c r="Y162" i="8" a="1"/>
  <c r="Y162" i="8" s="1"/>
  <c r="X162" i="8"/>
  <c r="W162" i="8"/>
  <c r="V162" i="8"/>
  <c r="U162" i="8"/>
  <c r="T162" i="8"/>
  <c r="R162" i="8"/>
  <c r="AD162" i="8" s="1"/>
  <c r="Q162" i="8"/>
  <c r="L162" i="8"/>
  <c r="Y161" i="8" a="1"/>
  <c r="Y161" i="8" s="1"/>
  <c r="X161" i="8"/>
  <c r="W161" i="8"/>
  <c r="V161" i="8"/>
  <c r="U161" i="8"/>
  <c r="T161" i="8"/>
  <c r="Q161" i="8"/>
  <c r="L161" i="8"/>
  <c r="Y160" i="8" a="1"/>
  <c r="Y160" i="8" s="1"/>
  <c r="AE160" i="8" s="1"/>
  <c r="AG160" i="8" s="1"/>
  <c r="X160" i="8"/>
  <c r="W160" i="8"/>
  <c r="AC160" i="8" s="1"/>
  <c r="V160" i="8"/>
  <c r="U160" i="8"/>
  <c r="T160" i="8"/>
  <c r="R160" i="8"/>
  <c r="Q160" i="8"/>
  <c r="L160" i="8"/>
  <c r="AC159" i="8"/>
  <c r="Y159" i="8" a="1"/>
  <c r="Y159" i="8" s="1"/>
  <c r="AE159" i="8" s="1"/>
  <c r="AG159" i="8" s="1"/>
  <c r="X159" i="8"/>
  <c r="W159" i="8"/>
  <c r="V159" i="8"/>
  <c r="AD159" i="8" s="1"/>
  <c r="U159" i="8"/>
  <c r="T159" i="8"/>
  <c r="R159" i="8"/>
  <c r="Q159" i="8"/>
  <c r="L159" i="8"/>
  <c r="Y158" i="8" a="1"/>
  <c r="Y158" i="8" s="1"/>
  <c r="X158" i="8"/>
  <c r="W158" i="8"/>
  <c r="V158" i="8"/>
  <c r="U158" i="8"/>
  <c r="T158" i="8"/>
  <c r="Q158" i="8"/>
  <c r="L158" i="8"/>
  <c r="AC157" i="8"/>
  <c r="Y157" i="8" a="1"/>
  <c r="Y157" i="8" s="1"/>
  <c r="AE157" i="8" s="1"/>
  <c r="AG157" i="8" s="1"/>
  <c r="X157" i="8"/>
  <c r="W157" i="8"/>
  <c r="V157" i="8"/>
  <c r="AF157" i="8" s="1"/>
  <c r="U157" i="8"/>
  <c r="T157" i="8"/>
  <c r="R157" i="8"/>
  <c r="Q157" i="8"/>
  <c r="L157" i="8"/>
  <c r="Y156" i="8" a="1"/>
  <c r="Y156" i="8" s="1"/>
  <c r="X156" i="8"/>
  <c r="W156" i="8"/>
  <c r="V156" i="8"/>
  <c r="U156" i="8"/>
  <c r="T156" i="8"/>
  <c r="R156" i="8"/>
  <c r="Q156" i="8"/>
  <c r="L156" i="8"/>
  <c r="Y155" i="8" a="1"/>
  <c r="Y155" i="8" s="1"/>
  <c r="AE155" i="8" s="1"/>
  <c r="AG155" i="8" s="1"/>
  <c r="X155" i="8"/>
  <c r="W155" i="8"/>
  <c r="V155" i="8"/>
  <c r="AF155" i="8" s="1"/>
  <c r="U155" i="8"/>
  <c r="T155" i="8"/>
  <c r="R155" i="8"/>
  <c r="Q155" i="8"/>
  <c r="L155" i="8"/>
  <c r="AC154" i="8"/>
  <c r="Y154" i="8" a="1"/>
  <c r="Y154" i="8" s="1"/>
  <c r="AE154" i="8" s="1"/>
  <c r="AG154" i="8" s="1"/>
  <c r="X154" i="8"/>
  <c r="W154" i="8"/>
  <c r="V154" i="8"/>
  <c r="AD154" i="8" s="1"/>
  <c r="U154" i="8"/>
  <c r="T154" i="8"/>
  <c r="R154" i="8"/>
  <c r="Q154" i="8"/>
  <c r="L154" i="8"/>
  <c r="Y153" i="8" a="1"/>
  <c r="Y153" i="8" s="1"/>
  <c r="AE153" i="8" s="1"/>
  <c r="AG153" i="8" s="1"/>
  <c r="X153" i="8"/>
  <c r="W153" i="8"/>
  <c r="V153" i="8"/>
  <c r="AF153" i="8" s="1"/>
  <c r="U153" i="8"/>
  <c r="Z153" i="8" s="1"/>
  <c r="T153" i="8"/>
  <c r="R153" i="8"/>
  <c r="Q153" i="8"/>
  <c r="L153" i="8"/>
  <c r="AF152" i="8"/>
  <c r="Z152" i="8"/>
  <c r="Y152" i="8" a="1"/>
  <c r="Y152" i="8" s="1"/>
  <c r="AE152" i="8" s="1"/>
  <c r="AG152" i="8" s="1"/>
  <c r="X152" i="8"/>
  <c r="W152" i="8"/>
  <c r="V152" i="8"/>
  <c r="U152" i="8"/>
  <c r="T152" i="8"/>
  <c r="Q152" i="8"/>
  <c r="R152" i="8" s="1"/>
  <c r="AC152" i="8" s="1"/>
  <c r="L152" i="8"/>
  <c r="Y151" i="8" a="1"/>
  <c r="Y151" i="8" s="1"/>
  <c r="X151" i="8"/>
  <c r="W151" i="8"/>
  <c r="V151" i="8"/>
  <c r="U151" i="8"/>
  <c r="T151" i="8"/>
  <c r="Q151" i="8"/>
  <c r="L151" i="8"/>
  <c r="Z150" i="8"/>
  <c r="Y150" i="8" a="1"/>
  <c r="Y150" i="8" s="1"/>
  <c r="AE150" i="8" s="1"/>
  <c r="AG150" i="8" s="1"/>
  <c r="X150" i="8"/>
  <c r="W150" i="8"/>
  <c r="AC150" i="8" s="1"/>
  <c r="V150" i="8"/>
  <c r="AF150" i="8" s="1"/>
  <c r="U150" i="8"/>
  <c r="T150" i="8"/>
  <c r="R150" i="8"/>
  <c r="Q150" i="8"/>
  <c r="L150" i="8"/>
  <c r="AF149" i="8"/>
  <c r="Y149" i="8" a="1"/>
  <c r="Y149" i="8" s="1"/>
  <c r="X149" i="8"/>
  <c r="W149" i="8"/>
  <c r="V149" i="8"/>
  <c r="U149" i="8"/>
  <c r="T149" i="8"/>
  <c r="R149" i="8"/>
  <c r="Q149" i="8"/>
  <c r="L149" i="8"/>
  <c r="Y148" i="8" a="1"/>
  <c r="Y148" i="8" s="1"/>
  <c r="X148" i="8"/>
  <c r="W148" i="8"/>
  <c r="V148" i="8"/>
  <c r="U148" i="8"/>
  <c r="T148" i="8"/>
  <c r="Q148" i="8"/>
  <c r="L148" i="8"/>
  <c r="Z147" i="8"/>
  <c r="Y147" i="8" a="1"/>
  <c r="Y147" i="8" s="1"/>
  <c r="AE147" i="8" s="1"/>
  <c r="AG147" i="8" s="1"/>
  <c r="X147" i="8"/>
  <c r="W147" i="8"/>
  <c r="AC147" i="8" s="1"/>
  <c r="V147" i="8"/>
  <c r="AF147" i="8" s="1"/>
  <c r="U147" i="8"/>
  <c r="T147" i="8"/>
  <c r="R147" i="8"/>
  <c r="Q147" i="8"/>
  <c r="L147" i="8"/>
  <c r="AD146" i="8"/>
  <c r="Y146" i="8" a="1"/>
  <c r="Y146" i="8" s="1"/>
  <c r="X146" i="8"/>
  <c r="W146" i="8"/>
  <c r="V146" i="8"/>
  <c r="U146" i="8"/>
  <c r="T146" i="8"/>
  <c r="R146" i="8"/>
  <c r="Q146" i="8"/>
  <c r="L146" i="8"/>
  <c r="AD145" i="8"/>
  <c r="Z145" i="8"/>
  <c r="Y145" i="8" a="1"/>
  <c r="Y145" i="8" s="1"/>
  <c r="AE145" i="8" s="1"/>
  <c r="AG145" i="8" s="1"/>
  <c r="X145" i="8"/>
  <c r="W145" i="8"/>
  <c r="V145" i="8"/>
  <c r="AF145" i="8" s="1"/>
  <c r="U145" i="8"/>
  <c r="T145" i="8"/>
  <c r="Q145" i="8"/>
  <c r="R145" i="8" s="1"/>
  <c r="L145" i="8"/>
  <c r="Z144" i="8"/>
  <c r="Y144" i="8" a="1"/>
  <c r="Y144" i="8" s="1"/>
  <c r="AE144" i="8" s="1"/>
  <c r="AG144" i="8" s="1"/>
  <c r="X144" i="8"/>
  <c r="W144" i="8"/>
  <c r="AF144" i="8" s="1"/>
  <c r="V144" i="8"/>
  <c r="U144" i="8"/>
  <c r="T144" i="8"/>
  <c r="R144" i="8"/>
  <c r="AC144" i="8" s="1"/>
  <c r="Q144" i="8"/>
  <c r="L144" i="8"/>
  <c r="Y143" i="8" a="1"/>
  <c r="Y143" i="8" s="1"/>
  <c r="X143" i="8"/>
  <c r="W143" i="8"/>
  <c r="V143" i="8"/>
  <c r="U143" i="8"/>
  <c r="T143" i="8"/>
  <c r="Q143" i="8"/>
  <c r="R143" i="8" s="1"/>
  <c r="AD143" i="8" s="1"/>
  <c r="L143" i="8"/>
  <c r="Z142" i="8"/>
  <c r="Y142" i="8" a="1"/>
  <c r="Y142" i="8" s="1"/>
  <c r="X142" i="8"/>
  <c r="W142" i="8"/>
  <c r="V142" i="8"/>
  <c r="U142" i="8"/>
  <c r="T142" i="8"/>
  <c r="Q142" i="8"/>
  <c r="R142" i="8" s="1"/>
  <c r="L142" i="8"/>
  <c r="Y141" i="8" a="1"/>
  <c r="Y141" i="8" s="1"/>
  <c r="X141" i="8"/>
  <c r="W141" i="8"/>
  <c r="V141" i="8"/>
  <c r="U141" i="8"/>
  <c r="T141" i="8"/>
  <c r="R141" i="8"/>
  <c r="AC141" i="8" s="1"/>
  <c r="Q141" i="8"/>
  <c r="L141" i="8"/>
  <c r="Y140" i="8" a="1"/>
  <c r="Y140" i="8" s="1"/>
  <c r="AE140" i="8" s="1"/>
  <c r="AG140" i="8" s="1"/>
  <c r="X140" i="8"/>
  <c r="W140" i="8"/>
  <c r="V140" i="8"/>
  <c r="U140" i="8"/>
  <c r="T140" i="8"/>
  <c r="Q140" i="8"/>
  <c r="R140" i="8" s="1"/>
  <c r="AD140" i="8" s="1"/>
  <c r="L140" i="8"/>
  <c r="Y139" i="8" a="1"/>
  <c r="Y139" i="8" s="1"/>
  <c r="X139" i="8"/>
  <c r="W139" i="8"/>
  <c r="AF139" i="8" s="1"/>
  <c r="V139" i="8"/>
  <c r="U139" i="8"/>
  <c r="T139" i="8"/>
  <c r="Q139" i="8"/>
  <c r="R139" i="8" s="1"/>
  <c r="L139" i="8"/>
  <c r="Y138" i="8" a="1"/>
  <c r="Y138" i="8" s="1"/>
  <c r="X138" i="8"/>
  <c r="W138" i="8"/>
  <c r="V138" i="8"/>
  <c r="U138" i="8"/>
  <c r="T138" i="8"/>
  <c r="Q138" i="8"/>
  <c r="L138" i="8"/>
  <c r="Y137" i="8" a="1"/>
  <c r="Y137" i="8" s="1"/>
  <c r="X137" i="8"/>
  <c r="W137" i="8"/>
  <c r="V137" i="8"/>
  <c r="U137" i="8"/>
  <c r="Z137" i="8" s="1"/>
  <c r="T137" i="8"/>
  <c r="R137" i="8"/>
  <c r="Q137" i="8"/>
  <c r="L137" i="8"/>
  <c r="AF136" i="8"/>
  <c r="AD136" i="8"/>
  <c r="Y136" i="8" a="1"/>
  <c r="Y136" i="8" s="1"/>
  <c r="X136" i="8"/>
  <c r="W136" i="8"/>
  <c r="V136" i="8"/>
  <c r="U136" i="8"/>
  <c r="T136" i="8"/>
  <c r="R136" i="8"/>
  <c r="AC136" i="8" s="1"/>
  <c r="Q136" i="8"/>
  <c r="L136" i="8"/>
  <c r="Z135" i="8"/>
  <c r="Y135" i="8" a="1"/>
  <c r="Y135" i="8" s="1"/>
  <c r="AE135" i="8" s="1"/>
  <c r="AG135" i="8" s="1"/>
  <c r="X135" i="8"/>
  <c r="W135" i="8"/>
  <c r="V135" i="8"/>
  <c r="AC135" i="8" s="1"/>
  <c r="U135" i="8"/>
  <c r="T135" i="8"/>
  <c r="Q135" i="8"/>
  <c r="R135" i="8" s="1"/>
  <c r="AD135" i="8" s="1"/>
  <c r="L135" i="8"/>
  <c r="AF134" i="8"/>
  <c r="Z134" i="8"/>
  <c r="Y134" i="8" a="1"/>
  <c r="Y134" i="8" s="1"/>
  <c r="AE134" i="8" s="1"/>
  <c r="AG134" i="8" s="1"/>
  <c r="X134" i="8"/>
  <c r="W134" i="8"/>
  <c r="V134" i="8"/>
  <c r="U134" i="8"/>
  <c r="T134" i="8"/>
  <c r="Q134" i="8"/>
  <c r="R134" i="8" s="1"/>
  <c r="L134" i="8"/>
  <c r="Y133" i="8" a="1"/>
  <c r="Y133" i="8" s="1"/>
  <c r="X133" i="8"/>
  <c r="W133" i="8"/>
  <c r="V133" i="8"/>
  <c r="U133" i="8"/>
  <c r="T133" i="8"/>
  <c r="Q133" i="8"/>
  <c r="R133" i="8" s="1"/>
  <c r="L133" i="8"/>
  <c r="Z132" i="8"/>
  <c r="Y132" i="8" a="1"/>
  <c r="Y132" i="8" s="1"/>
  <c r="AE132" i="8" s="1"/>
  <c r="AG132" i="8" s="1"/>
  <c r="X132" i="8"/>
  <c r="W132" i="8"/>
  <c r="V132" i="8"/>
  <c r="U132" i="8"/>
  <c r="T132" i="8"/>
  <c r="Q132" i="8"/>
  <c r="L132" i="8"/>
  <c r="Z131" i="8"/>
  <c r="Y131" i="8" a="1"/>
  <c r="Y131" i="8" s="1"/>
  <c r="X131" i="8"/>
  <c r="W131" i="8"/>
  <c r="V131" i="8"/>
  <c r="U131" i="8"/>
  <c r="T131" i="8"/>
  <c r="Q131" i="8"/>
  <c r="R131" i="8" s="1"/>
  <c r="L131" i="8"/>
  <c r="Y130" i="8" a="1"/>
  <c r="Y130" i="8" s="1"/>
  <c r="AE130" i="8" s="1"/>
  <c r="AG130" i="8" s="1"/>
  <c r="X130" i="8"/>
  <c r="W130" i="8"/>
  <c r="AF130" i="8" s="1"/>
  <c r="V130" i="8"/>
  <c r="U130" i="8"/>
  <c r="T130" i="8"/>
  <c r="Q130" i="8"/>
  <c r="R130" i="8" s="1"/>
  <c r="AD130" i="8" s="1"/>
  <c r="L130" i="8"/>
  <c r="Z129" i="8"/>
  <c r="Y129" i="8" a="1"/>
  <c r="Y129" i="8" s="1"/>
  <c r="AE129" i="8" s="1"/>
  <c r="AG129" i="8" s="1"/>
  <c r="X129" i="8"/>
  <c r="W129" i="8"/>
  <c r="V129" i="8"/>
  <c r="U129" i="8"/>
  <c r="T129" i="8"/>
  <c r="Q129" i="8"/>
  <c r="L129" i="8"/>
  <c r="Y128" i="8" a="1"/>
  <c r="Y128" i="8" s="1"/>
  <c r="AE128" i="8" s="1"/>
  <c r="AG128" i="8" s="1"/>
  <c r="X128" i="8"/>
  <c r="W128" i="8"/>
  <c r="AF128" i="8" s="1"/>
  <c r="V128" i="8"/>
  <c r="U128" i="8"/>
  <c r="T128" i="8"/>
  <c r="Q128" i="8"/>
  <c r="R128" i="8" s="1"/>
  <c r="L128" i="8"/>
  <c r="Y127" i="8" a="1"/>
  <c r="Y127" i="8" s="1"/>
  <c r="AE127" i="8" s="1"/>
  <c r="AG127" i="8" s="1"/>
  <c r="X127" i="8"/>
  <c r="W127" i="8"/>
  <c r="AF127" i="8" s="1"/>
  <c r="V127" i="8"/>
  <c r="U127" i="8"/>
  <c r="T127" i="8"/>
  <c r="R127" i="8"/>
  <c r="AC127" i="8" s="1"/>
  <c r="Q127" i="8"/>
  <c r="L127" i="8"/>
  <c r="AA126" i="8"/>
  <c r="AB126" i="8" s="1"/>
  <c r="Z126" i="8"/>
  <c r="Y126" i="8" a="1"/>
  <c r="Y126" i="8" s="1"/>
  <c r="AE126" i="8" s="1"/>
  <c r="AG126" i="8" s="1"/>
  <c r="X126" i="8"/>
  <c r="W126" i="8"/>
  <c r="V126" i="8"/>
  <c r="U126" i="8"/>
  <c r="T126" i="8"/>
  <c r="Q126" i="8"/>
  <c r="R126" i="8" s="1"/>
  <c r="L126" i="8"/>
  <c r="AC125" i="8"/>
  <c r="Y125" i="8" a="1"/>
  <c r="Y125" i="8" s="1"/>
  <c r="AE125" i="8" s="1"/>
  <c r="AG125" i="8" s="1"/>
  <c r="X125" i="8"/>
  <c r="W125" i="8"/>
  <c r="AF125" i="8" s="1"/>
  <c r="V125" i="8"/>
  <c r="U125" i="8"/>
  <c r="Z125" i="8" s="1"/>
  <c r="T125" i="8"/>
  <c r="R125" i="8"/>
  <c r="Q125" i="8"/>
  <c r="L125" i="8"/>
  <c r="Y124" i="8" a="1"/>
  <c r="Y124" i="8" s="1"/>
  <c r="AE124" i="8" s="1"/>
  <c r="AG124" i="8" s="1"/>
  <c r="X124" i="8"/>
  <c r="W124" i="8"/>
  <c r="V124" i="8"/>
  <c r="U124" i="8"/>
  <c r="T124" i="8"/>
  <c r="R124" i="8"/>
  <c r="Q124" i="8"/>
  <c r="AF124" i="8" s="1"/>
  <c r="L124" i="8"/>
  <c r="Y123" i="8" a="1"/>
  <c r="Y123" i="8" s="1"/>
  <c r="AE123" i="8" s="1"/>
  <c r="AG123" i="8" s="1"/>
  <c r="X123" i="8"/>
  <c r="W123" i="8"/>
  <c r="V123" i="8"/>
  <c r="U123" i="8"/>
  <c r="T123" i="8"/>
  <c r="Q123" i="8"/>
  <c r="R123" i="8" s="1"/>
  <c r="AD123" i="8" s="1"/>
  <c r="L123" i="8"/>
  <c r="Y122" i="8" a="1"/>
  <c r="Y122" i="8" s="1"/>
  <c r="X122" i="8"/>
  <c r="W122" i="8"/>
  <c r="V122" i="8"/>
  <c r="U122" i="8"/>
  <c r="T122" i="8"/>
  <c r="R122" i="8"/>
  <c r="AC122" i="8" s="1"/>
  <c r="Q122" i="8"/>
  <c r="L122" i="8"/>
  <c r="Y121" i="8" a="1"/>
  <c r="Y121" i="8" s="1"/>
  <c r="X121" i="8"/>
  <c r="W121" i="8"/>
  <c r="V121" i="8"/>
  <c r="U121" i="8"/>
  <c r="T121" i="8"/>
  <c r="R121" i="8"/>
  <c r="Q121" i="8"/>
  <c r="L121" i="8"/>
  <c r="AD120" i="8"/>
  <c r="AC120" i="8"/>
  <c r="AA120" i="8"/>
  <c r="AB120" i="8" s="1"/>
  <c r="Y120" i="8" a="1"/>
  <c r="Y120" i="8" s="1"/>
  <c r="AE120" i="8" s="1"/>
  <c r="AG120" i="8" s="1"/>
  <c r="X120" i="8"/>
  <c r="W120" i="8"/>
  <c r="V120" i="8"/>
  <c r="AF120" i="8" s="1"/>
  <c r="U120" i="8"/>
  <c r="Z120" i="8" s="1"/>
  <c r="T120" i="8"/>
  <c r="R120" i="8"/>
  <c r="Q120" i="8"/>
  <c r="L120" i="8"/>
  <c r="AF119" i="8"/>
  <c r="Y119" i="8" a="1"/>
  <c r="Y119" i="8" s="1"/>
  <c r="AE119" i="8" s="1"/>
  <c r="AG119" i="8" s="1"/>
  <c r="X119" i="8"/>
  <c r="W119" i="8"/>
  <c r="V119" i="8"/>
  <c r="U119" i="8"/>
  <c r="Z119" i="8" s="1"/>
  <c r="T119" i="8"/>
  <c r="R119" i="8"/>
  <c r="Q119" i="8"/>
  <c r="L119" i="8"/>
  <c r="AC118" i="8"/>
  <c r="Y118" i="8" a="1"/>
  <c r="Y118" i="8" s="1"/>
  <c r="X118" i="8"/>
  <c r="W118" i="8"/>
  <c r="V118" i="8"/>
  <c r="U118" i="8"/>
  <c r="Z118" i="8" s="1"/>
  <c r="T118" i="8"/>
  <c r="R118" i="8"/>
  <c r="Q118" i="8"/>
  <c r="L118" i="8"/>
  <c r="Y117" i="8" a="1"/>
  <c r="Y117" i="8" s="1"/>
  <c r="AE117" i="8" s="1"/>
  <c r="AG117" i="8" s="1"/>
  <c r="X117" i="8"/>
  <c r="W117" i="8"/>
  <c r="V117" i="8"/>
  <c r="AF117" i="8" s="1"/>
  <c r="U117" i="8"/>
  <c r="T117" i="8"/>
  <c r="Q117" i="8"/>
  <c r="R117" i="8" s="1"/>
  <c r="L117" i="8"/>
  <c r="AF116" i="8"/>
  <c r="Y116" i="8" a="1"/>
  <c r="Y116" i="8" s="1"/>
  <c r="AE116" i="8" s="1"/>
  <c r="AG116" i="8" s="1"/>
  <c r="X116" i="8"/>
  <c r="W116" i="8"/>
  <c r="V116" i="8"/>
  <c r="AC116" i="8" s="1"/>
  <c r="U116" i="8"/>
  <c r="T116" i="8"/>
  <c r="R116" i="8"/>
  <c r="Q116" i="8"/>
  <c r="L116" i="8"/>
  <c r="Y115" i="8" a="1"/>
  <c r="Y115" i="8" s="1"/>
  <c r="X115" i="8"/>
  <c r="W115" i="8"/>
  <c r="V115" i="8"/>
  <c r="U115" i="8"/>
  <c r="T115" i="8"/>
  <c r="Q115" i="8"/>
  <c r="R115" i="8" s="1"/>
  <c r="L115" i="8"/>
  <c r="Y114" i="8" a="1"/>
  <c r="Y114" i="8" s="1"/>
  <c r="X114" i="8"/>
  <c r="W114" i="8"/>
  <c r="V114" i="8"/>
  <c r="AD114" i="8" s="1"/>
  <c r="U114" i="8"/>
  <c r="T114" i="8"/>
  <c r="R114" i="8"/>
  <c r="Q114" i="8"/>
  <c r="L114" i="8"/>
  <c r="Y113" i="8" a="1"/>
  <c r="Y113" i="8" s="1"/>
  <c r="X113" i="8"/>
  <c r="W113" i="8"/>
  <c r="V113" i="8"/>
  <c r="AF113" i="8" s="1"/>
  <c r="U113" i="8"/>
  <c r="T113" i="8"/>
  <c r="Q113" i="8"/>
  <c r="L113" i="8"/>
  <c r="Y112" i="8" a="1"/>
  <c r="Y112" i="8" s="1"/>
  <c r="X112" i="8"/>
  <c r="W112" i="8"/>
  <c r="AF112" i="8" s="1"/>
  <c r="V112" i="8"/>
  <c r="U112" i="8"/>
  <c r="T112" i="8"/>
  <c r="Q112" i="8"/>
  <c r="R112" i="8" s="1"/>
  <c r="L112" i="8"/>
  <c r="Y111" i="8" a="1"/>
  <c r="Y111" i="8" s="1"/>
  <c r="AE111" i="8" s="1"/>
  <c r="AG111" i="8" s="1"/>
  <c r="X111" i="8"/>
  <c r="W111" i="8"/>
  <c r="V111" i="8"/>
  <c r="U111" i="8"/>
  <c r="T111" i="8"/>
  <c r="Q111" i="8"/>
  <c r="R111" i="8" s="1"/>
  <c r="L111" i="8"/>
  <c r="AC110" i="8"/>
  <c r="Z110" i="8"/>
  <c r="Y110" i="8" a="1"/>
  <c r="Y110" i="8" s="1"/>
  <c r="X110" i="8"/>
  <c r="W110" i="8"/>
  <c r="V110" i="8"/>
  <c r="U110" i="8"/>
  <c r="T110" i="8"/>
  <c r="R110" i="8"/>
  <c r="Q110" i="8"/>
  <c r="L110" i="8"/>
  <c r="AF109" i="8"/>
  <c r="Y109" i="8" a="1"/>
  <c r="Y109" i="8" s="1"/>
  <c r="X109" i="8"/>
  <c r="W109" i="8"/>
  <c r="V109" i="8"/>
  <c r="AC109" i="8" s="1"/>
  <c r="U109" i="8"/>
  <c r="T109" i="8"/>
  <c r="Q109" i="8"/>
  <c r="R109" i="8" s="1"/>
  <c r="L109" i="8"/>
  <c r="Y108" i="8" a="1"/>
  <c r="Y108" i="8" s="1"/>
  <c r="AE108" i="8" s="1"/>
  <c r="AG108" i="8" s="1"/>
  <c r="X108" i="8"/>
  <c r="W108" i="8"/>
  <c r="V108" i="8"/>
  <c r="AD108" i="8" s="1"/>
  <c r="U108" i="8"/>
  <c r="T108" i="8"/>
  <c r="Q108" i="8"/>
  <c r="R108" i="8" s="1"/>
  <c r="L108" i="8"/>
  <c r="Y107" i="8" a="1"/>
  <c r="Y107" i="8" s="1"/>
  <c r="AE107" i="8" s="1"/>
  <c r="AG107" i="8" s="1"/>
  <c r="X107" i="8"/>
  <c r="W107" i="8"/>
  <c r="V107" i="8"/>
  <c r="U107" i="8"/>
  <c r="T107" i="8"/>
  <c r="R107" i="8"/>
  <c r="Q107" i="8"/>
  <c r="L107" i="8"/>
  <c r="AF106" i="8"/>
  <c r="AD106" i="8"/>
  <c r="AC106" i="8"/>
  <c r="Y106" i="8" a="1"/>
  <c r="Y106" i="8" s="1"/>
  <c r="X106" i="8"/>
  <c r="W106" i="8"/>
  <c r="V106" i="8"/>
  <c r="U106" i="8"/>
  <c r="T106" i="8"/>
  <c r="R106" i="8"/>
  <c r="Q106" i="8"/>
  <c r="L106" i="8"/>
  <c r="Y105" i="8" a="1"/>
  <c r="Y105" i="8" s="1"/>
  <c r="AE105" i="8" s="1"/>
  <c r="AG105" i="8" s="1"/>
  <c r="X105" i="8"/>
  <c r="W105" i="8"/>
  <c r="V105" i="8"/>
  <c r="U105" i="8"/>
  <c r="T105" i="8"/>
  <c r="Q105" i="8"/>
  <c r="L105" i="8"/>
  <c r="Y104" i="8" a="1"/>
  <c r="Y104" i="8" s="1"/>
  <c r="X104" i="8"/>
  <c r="W104" i="8"/>
  <c r="V104" i="8"/>
  <c r="U104" i="8"/>
  <c r="T104" i="8"/>
  <c r="R104" i="8"/>
  <c r="Q104" i="8"/>
  <c r="L104" i="8"/>
  <c r="Y103" i="8" a="1"/>
  <c r="Y103" i="8" s="1"/>
  <c r="X103" i="8"/>
  <c r="W103" i="8"/>
  <c r="AF103" i="8" s="1"/>
  <c r="V103" i="8"/>
  <c r="U103" i="8"/>
  <c r="T103" i="8"/>
  <c r="R103" i="8"/>
  <c r="Q103" i="8"/>
  <c r="L103" i="8"/>
  <c r="Y102" i="8" a="1"/>
  <c r="Y102" i="8" s="1"/>
  <c r="AE102" i="8" s="1"/>
  <c r="AG102" i="8" s="1"/>
  <c r="X102" i="8"/>
  <c r="W102" i="8"/>
  <c r="V102" i="8"/>
  <c r="U102" i="8"/>
  <c r="T102" i="8"/>
  <c r="Q102" i="8"/>
  <c r="L102" i="8"/>
  <c r="AC101" i="8"/>
  <c r="Y101" i="8" a="1"/>
  <c r="Y101" i="8" s="1"/>
  <c r="AE101" i="8" s="1"/>
  <c r="AG101" i="8" s="1"/>
  <c r="X101" i="8"/>
  <c r="W101" i="8"/>
  <c r="Z101" i="8" s="1"/>
  <c r="V101" i="8"/>
  <c r="U101" i="8"/>
  <c r="T101" i="8"/>
  <c r="R101" i="8"/>
  <c r="Q101" i="8"/>
  <c r="L101" i="8"/>
  <c r="AF100" i="8"/>
  <c r="Y100" i="8" a="1"/>
  <c r="Y100" i="8" s="1"/>
  <c r="AE100" i="8" s="1"/>
  <c r="AG100" i="8" s="1"/>
  <c r="X100" i="8"/>
  <c r="W100" i="8"/>
  <c r="V100" i="8"/>
  <c r="U100" i="8"/>
  <c r="T100" i="8"/>
  <c r="Q100" i="8"/>
  <c r="R100" i="8" s="1"/>
  <c r="AC100" i="8" s="1"/>
  <c r="L100" i="8"/>
  <c r="Y99" i="8" a="1"/>
  <c r="Y99" i="8" s="1"/>
  <c r="X99" i="8"/>
  <c r="W99" i="8"/>
  <c r="V99" i="8"/>
  <c r="U99" i="8"/>
  <c r="T99" i="8"/>
  <c r="Q99" i="8"/>
  <c r="R99" i="8" s="1"/>
  <c r="L99" i="8"/>
  <c r="Y98" i="8" a="1"/>
  <c r="Y98" i="8" s="1"/>
  <c r="AE98" i="8" s="1"/>
  <c r="AG98" i="8" s="1"/>
  <c r="X98" i="8"/>
  <c r="W98" i="8"/>
  <c r="V98" i="8"/>
  <c r="U98" i="8"/>
  <c r="T98" i="8"/>
  <c r="Q98" i="8"/>
  <c r="L98" i="8"/>
  <c r="Y97" i="8" a="1"/>
  <c r="Y97" i="8" s="1"/>
  <c r="AE97" i="8" s="1"/>
  <c r="AG97" i="8" s="1"/>
  <c r="X97" i="8"/>
  <c r="W97" i="8"/>
  <c r="V97" i="8"/>
  <c r="U97" i="8"/>
  <c r="T97" i="8"/>
  <c r="R97" i="8"/>
  <c r="Q97" i="8"/>
  <c r="L97" i="8"/>
  <c r="AD96" i="8"/>
  <c r="Y96" i="8" a="1"/>
  <c r="Y96" i="8" s="1"/>
  <c r="AE96" i="8" s="1"/>
  <c r="AG96" i="8" s="1"/>
  <c r="X96" i="8"/>
  <c r="W96" i="8"/>
  <c r="V96" i="8"/>
  <c r="U96" i="8"/>
  <c r="T96" i="8"/>
  <c r="Q96" i="8"/>
  <c r="R96" i="8" s="1"/>
  <c r="L96" i="8"/>
  <c r="Z95" i="8"/>
  <c r="Y95" i="8" a="1"/>
  <c r="Y95" i="8" s="1"/>
  <c r="X95" i="8"/>
  <c r="W95" i="8"/>
  <c r="V95" i="8"/>
  <c r="AD95" i="8" s="1"/>
  <c r="U95" i="8"/>
  <c r="T95" i="8"/>
  <c r="Q95" i="8"/>
  <c r="R95" i="8" s="1"/>
  <c r="AC95" i="8" s="1"/>
  <c r="L95" i="8"/>
  <c r="AF94" i="8"/>
  <c r="Y94" i="8" a="1"/>
  <c r="Y94" i="8" s="1"/>
  <c r="X94" i="8"/>
  <c r="W94" i="8"/>
  <c r="V94" i="8"/>
  <c r="U94" i="8"/>
  <c r="T94" i="8"/>
  <c r="Q94" i="8"/>
  <c r="R94" i="8" s="1"/>
  <c r="AD94" i="8" s="1"/>
  <c r="L94" i="8"/>
  <c r="Y93" i="8" a="1"/>
  <c r="Y93" i="8" s="1"/>
  <c r="X93" i="8"/>
  <c r="W93" i="8"/>
  <c r="V93" i="8"/>
  <c r="U93" i="8"/>
  <c r="T93" i="8"/>
  <c r="Q93" i="8"/>
  <c r="R93" i="8" s="1"/>
  <c r="L93" i="8"/>
  <c r="AC92" i="8"/>
  <c r="Y92" i="8" a="1"/>
  <c r="Y92" i="8" s="1"/>
  <c r="AE92" i="8" s="1"/>
  <c r="AG92" i="8" s="1"/>
  <c r="X92" i="8"/>
  <c r="W92" i="8"/>
  <c r="AF92" i="8" s="1"/>
  <c r="V92" i="8"/>
  <c r="U92" i="8"/>
  <c r="T92" i="8"/>
  <c r="Q92" i="8"/>
  <c r="R92" i="8" s="1"/>
  <c r="L92" i="8"/>
  <c r="Y91" i="8" a="1"/>
  <c r="Y91" i="8" s="1"/>
  <c r="AE91" i="8" s="1"/>
  <c r="AG91" i="8" s="1"/>
  <c r="X91" i="8"/>
  <c r="W91" i="8"/>
  <c r="V91" i="8"/>
  <c r="U91" i="8"/>
  <c r="Z91" i="8" s="1"/>
  <c r="T91" i="8"/>
  <c r="Q91" i="8"/>
  <c r="R91" i="8" s="1"/>
  <c r="AD91" i="8" s="1"/>
  <c r="L91" i="8"/>
  <c r="Y90" i="8" a="1"/>
  <c r="Y90" i="8" s="1"/>
  <c r="AE90" i="8" s="1"/>
  <c r="AG90" i="8" s="1"/>
  <c r="X90" i="8"/>
  <c r="W90" i="8"/>
  <c r="V90" i="8"/>
  <c r="U90" i="8"/>
  <c r="Z90" i="8" s="1"/>
  <c r="T90" i="8"/>
  <c r="Q90" i="8"/>
  <c r="AF90" i="8" s="1"/>
  <c r="L90" i="8"/>
  <c r="Y89" i="8" a="1"/>
  <c r="Y89" i="8" s="1"/>
  <c r="AE89" i="8" s="1"/>
  <c r="AG89" i="8" s="1"/>
  <c r="X89" i="8"/>
  <c r="W89" i="8"/>
  <c r="AF89" i="8" s="1"/>
  <c r="V89" i="8"/>
  <c r="U89" i="8"/>
  <c r="T89" i="8"/>
  <c r="Q89" i="8"/>
  <c r="R89" i="8" s="1"/>
  <c r="L89" i="8"/>
  <c r="Y88" i="8" a="1"/>
  <c r="Y88" i="8" s="1"/>
  <c r="AE88" i="8" s="1"/>
  <c r="AG88" i="8" s="1"/>
  <c r="X88" i="8"/>
  <c r="W88" i="8"/>
  <c r="V88" i="8"/>
  <c r="U88" i="8"/>
  <c r="T88" i="8"/>
  <c r="Q88" i="8"/>
  <c r="L88" i="8"/>
  <c r="Y87" i="8" a="1"/>
  <c r="Y87" i="8" s="1"/>
  <c r="AE87" i="8" s="1"/>
  <c r="AG87" i="8" s="1"/>
  <c r="X87" i="8"/>
  <c r="W87" i="8"/>
  <c r="V87" i="8"/>
  <c r="U87" i="8"/>
  <c r="T87" i="8"/>
  <c r="Q87" i="8"/>
  <c r="Z87" i="8" s="1"/>
  <c r="L87" i="8"/>
  <c r="AC86" i="8"/>
  <c r="Y86" i="8" a="1"/>
  <c r="Y86" i="8" s="1"/>
  <c r="AE86" i="8" s="1"/>
  <c r="AG86" i="8" s="1"/>
  <c r="X86" i="8"/>
  <c r="W86" i="8"/>
  <c r="V86" i="8"/>
  <c r="U86" i="8"/>
  <c r="T86" i="8"/>
  <c r="R86" i="8"/>
  <c r="Q86" i="8"/>
  <c r="L86" i="8"/>
  <c r="Y85" i="8" a="1"/>
  <c r="Y85" i="8" s="1"/>
  <c r="X85" i="8"/>
  <c r="W85" i="8"/>
  <c r="V85" i="8"/>
  <c r="U85" i="8"/>
  <c r="T85" i="8"/>
  <c r="Q85" i="8"/>
  <c r="R85" i="8" s="1"/>
  <c r="L85" i="8"/>
  <c r="Y84" i="8" a="1"/>
  <c r="Y84" i="8" s="1"/>
  <c r="AE84" i="8" s="1"/>
  <c r="AG84" i="8" s="1"/>
  <c r="X84" i="8"/>
  <c r="W84" i="8"/>
  <c r="V84" i="8"/>
  <c r="U84" i="8"/>
  <c r="T84" i="8"/>
  <c r="Q84" i="8"/>
  <c r="L84" i="8"/>
  <c r="AD83" i="8"/>
  <c r="Y83" i="8" a="1"/>
  <c r="Y83" i="8" s="1"/>
  <c r="AE83" i="8" s="1"/>
  <c r="AG83" i="8" s="1"/>
  <c r="X83" i="8"/>
  <c r="W83" i="8"/>
  <c r="V83" i="8"/>
  <c r="U83" i="8"/>
  <c r="T83" i="8"/>
  <c r="R83" i="8"/>
  <c r="Q83" i="8"/>
  <c r="L83" i="8"/>
  <c r="AA82" i="8"/>
  <c r="AB82" i="8" s="1"/>
  <c r="Z82" i="8"/>
  <c r="Y82" i="8" a="1"/>
  <c r="Y82" i="8" s="1"/>
  <c r="AE82" i="8" s="1"/>
  <c r="AG82" i="8" s="1"/>
  <c r="X82" i="8"/>
  <c r="W82" i="8"/>
  <c r="V82" i="8"/>
  <c r="U82" i="8"/>
  <c r="T82" i="8"/>
  <c r="R82" i="8"/>
  <c r="Q82" i="8"/>
  <c r="L82" i="8"/>
  <c r="Y81" i="8" a="1"/>
  <c r="Y81" i="8" s="1"/>
  <c r="X81" i="8"/>
  <c r="W81" i="8"/>
  <c r="V81" i="8"/>
  <c r="U81" i="8"/>
  <c r="T81" i="8"/>
  <c r="R81" i="8"/>
  <c r="Q81" i="8"/>
  <c r="L81" i="8"/>
  <c r="AD80" i="8"/>
  <c r="Z80" i="8"/>
  <c r="Y80" i="8" a="1"/>
  <c r="Y80" i="8" s="1"/>
  <c r="X80" i="8"/>
  <c r="W80" i="8"/>
  <c r="V80" i="8"/>
  <c r="U80" i="8"/>
  <c r="T80" i="8"/>
  <c r="Q80" i="8"/>
  <c r="R80" i="8" s="1"/>
  <c r="L80" i="8"/>
  <c r="AC79" i="8"/>
  <c r="Y79" i="8" a="1"/>
  <c r="Y79" i="8" s="1"/>
  <c r="X79" i="8"/>
  <c r="W79" i="8"/>
  <c r="V79" i="8"/>
  <c r="U79" i="8"/>
  <c r="T79" i="8"/>
  <c r="R79" i="8"/>
  <c r="Q79" i="8"/>
  <c r="L79" i="8"/>
  <c r="Y78" i="8" a="1"/>
  <c r="Y78" i="8" s="1"/>
  <c r="X78" i="8"/>
  <c r="W78" i="8"/>
  <c r="V78" i="8"/>
  <c r="U78" i="8"/>
  <c r="AF78" i="8" s="1"/>
  <c r="T78" i="8"/>
  <c r="R78" i="8"/>
  <c r="AD78" i="8" s="1"/>
  <c r="Q78" i="8"/>
  <c r="L78" i="8"/>
  <c r="Z77" i="8"/>
  <c r="Y77" i="8" a="1"/>
  <c r="Y77" i="8" s="1"/>
  <c r="AE77" i="8" s="1"/>
  <c r="AG77" i="8" s="1"/>
  <c r="X77" i="8"/>
  <c r="W77" i="8"/>
  <c r="V77" i="8"/>
  <c r="U77" i="8"/>
  <c r="T77" i="8"/>
  <c r="Q77" i="8"/>
  <c r="R77" i="8" s="1"/>
  <c r="L77" i="8"/>
  <c r="Y76" i="8" a="1"/>
  <c r="Y76" i="8" s="1"/>
  <c r="X76" i="8"/>
  <c r="W76" i="8"/>
  <c r="V76" i="8"/>
  <c r="U76" i="8"/>
  <c r="T76" i="8"/>
  <c r="R76" i="8"/>
  <c r="Q76" i="8"/>
  <c r="L76" i="8"/>
  <c r="AD75" i="8"/>
  <c r="Y75" i="8" a="1"/>
  <c r="Y75" i="8" s="1"/>
  <c r="AE75" i="8" s="1"/>
  <c r="AG75" i="8" s="1"/>
  <c r="X75" i="8"/>
  <c r="W75" i="8"/>
  <c r="AC75" i="8" s="1"/>
  <c r="V75" i="8"/>
  <c r="U75" i="8"/>
  <c r="T75" i="8"/>
  <c r="R75" i="8"/>
  <c r="Q75" i="8"/>
  <c r="L75" i="8"/>
  <c r="AD74" i="8"/>
  <c r="Y74" i="8" a="1"/>
  <c r="Y74" i="8" s="1"/>
  <c r="AE74" i="8" s="1"/>
  <c r="AG74" i="8" s="1"/>
  <c r="X74" i="8"/>
  <c r="W74" i="8"/>
  <c r="V74" i="8"/>
  <c r="U74" i="8"/>
  <c r="T74" i="8"/>
  <c r="Q74" i="8"/>
  <c r="R74" i="8" s="1"/>
  <c r="L74" i="8"/>
  <c r="Y73" i="8" a="1"/>
  <c r="Y73" i="8" s="1"/>
  <c r="AE73" i="8" s="1"/>
  <c r="AG73" i="8" s="1"/>
  <c r="X73" i="8"/>
  <c r="W73" i="8"/>
  <c r="AC73" i="8" s="1"/>
  <c r="V73" i="8"/>
  <c r="U73" i="8"/>
  <c r="T73" i="8"/>
  <c r="R73" i="8"/>
  <c r="Q73" i="8"/>
  <c r="L73" i="8"/>
  <c r="AF72" i="8"/>
  <c r="Y72" i="8" a="1"/>
  <c r="Y72" i="8" s="1"/>
  <c r="X72" i="8"/>
  <c r="W72" i="8"/>
  <c r="AD72" i="8" s="1"/>
  <c r="V72" i="8"/>
  <c r="U72" i="8"/>
  <c r="T72" i="8"/>
  <c r="R72" i="8"/>
  <c r="Q72" i="8"/>
  <c r="L72" i="8"/>
  <c r="Y71" i="8" a="1"/>
  <c r="Y71" i="8" s="1"/>
  <c r="AE71" i="8" s="1"/>
  <c r="AG71" i="8" s="1"/>
  <c r="X71" i="8"/>
  <c r="W71" i="8"/>
  <c r="V71" i="8"/>
  <c r="AD71" i="8" s="1"/>
  <c r="U71" i="8"/>
  <c r="T71" i="8"/>
  <c r="Q71" i="8"/>
  <c r="R71" i="8" s="1"/>
  <c r="L71" i="8"/>
  <c r="AA70" i="8"/>
  <c r="AB70" i="8" s="1"/>
  <c r="Y70" i="8" a="1"/>
  <c r="Y70" i="8" s="1"/>
  <c r="X70" i="8"/>
  <c r="W70" i="8"/>
  <c r="V70" i="8"/>
  <c r="U70" i="8"/>
  <c r="T70" i="8"/>
  <c r="Q70" i="8"/>
  <c r="Z70" i="8" s="1"/>
  <c r="L70" i="8"/>
  <c r="Y69" i="8" a="1"/>
  <c r="Y69" i="8" s="1"/>
  <c r="AE69" i="8" s="1"/>
  <c r="AG69" i="8" s="1"/>
  <c r="X69" i="8"/>
  <c r="W69" i="8"/>
  <c r="V69" i="8"/>
  <c r="U69" i="8"/>
  <c r="AF69" i="8" s="1"/>
  <c r="T69" i="8"/>
  <c r="R69" i="8"/>
  <c r="AD69" i="8" s="1"/>
  <c r="Q69" i="8"/>
  <c r="L69" i="8"/>
  <c r="Y68" i="8" a="1"/>
  <c r="Y68" i="8" s="1"/>
  <c r="AE68" i="8" s="1"/>
  <c r="AG68" i="8" s="1"/>
  <c r="X68" i="8"/>
  <c r="W68" i="8"/>
  <c r="V68" i="8"/>
  <c r="AC68" i="8" s="1"/>
  <c r="U68" i="8"/>
  <c r="Z68" i="8" s="1"/>
  <c r="T68" i="8"/>
  <c r="Q68" i="8"/>
  <c r="R68" i="8" s="1"/>
  <c r="L68" i="8"/>
  <c r="Y67" i="8" a="1"/>
  <c r="Y67" i="8" s="1"/>
  <c r="X67" i="8"/>
  <c r="W67" i="8"/>
  <c r="V67" i="8"/>
  <c r="U67" i="8"/>
  <c r="T67" i="8"/>
  <c r="R67" i="8"/>
  <c r="AD67" i="8" s="1"/>
  <c r="Q67" i="8"/>
  <c r="L67" i="8"/>
  <c r="Y66" i="8" a="1"/>
  <c r="Y66" i="8" s="1"/>
  <c r="AE66" i="8" s="1"/>
  <c r="AG66" i="8" s="1"/>
  <c r="X66" i="8"/>
  <c r="W66" i="8"/>
  <c r="V66" i="8"/>
  <c r="AF66" i="8" s="1"/>
  <c r="U66" i="8"/>
  <c r="Z66" i="8" s="1"/>
  <c r="T66" i="8"/>
  <c r="Q66" i="8"/>
  <c r="R66" i="8" s="1"/>
  <c r="AD66" i="8" s="1"/>
  <c r="L66" i="8"/>
  <c r="AF65" i="8"/>
  <c r="Y65" i="8" a="1"/>
  <c r="Y65" i="8" s="1"/>
  <c r="AE65" i="8" s="1"/>
  <c r="AG65" i="8" s="1"/>
  <c r="X65" i="8"/>
  <c r="W65" i="8"/>
  <c r="V65" i="8"/>
  <c r="U65" i="8"/>
  <c r="Z65" i="8" s="1"/>
  <c r="T65" i="8"/>
  <c r="R65" i="8"/>
  <c r="Q65" i="8"/>
  <c r="L65" i="8"/>
  <c r="Y64" i="8" a="1"/>
  <c r="Y64" i="8" s="1"/>
  <c r="AE64" i="8" s="1"/>
  <c r="AG64" i="8" s="1"/>
  <c r="X64" i="8"/>
  <c r="W64" i="8"/>
  <c r="AF64" i="8" s="1"/>
  <c r="V64" i="8"/>
  <c r="U64" i="8"/>
  <c r="T64" i="8"/>
  <c r="Q64" i="8"/>
  <c r="R64" i="8" s="1"/>
  <c r="AC64" i="8" s="1"/>
  <c r="L64" i="8"/>
  <c r="AD63" i="8"/>
  <c r="Y63" i="8" a="1"/>
  <c r="Y63" i="8" s="1"/>
  <c r="AE63" i="8" s="1"/>
  <c r="AG63" i="8" s="1"/>
  <c r="X63" i="8"/>
  <c r="W63" i="8"/>
  <c r="V63" i="8"/>
  <c r="AF63" i="8" s="1"/>
  <c r="U63" i="8"/>
  <c r="Z63" i="8" s="1"/>
  <c r="T63" i="8"/>
  <c r="Q63" i="8"/>
  <c r="R63" i="8" s="1"/>
  <c r="L63" i="8"/>
  <c r="Y62" i="8" a="1"/>
  <c r="Y62" i="8" s="1"/>
  <c r="X62" i="8"/>
  <c r="W62" i="8"/>
  <c r="V62" i="8"/>
  <c r="U62" i="8"/>
  <c r="T62" i="8"/>
  <c r="R62" i="8"/>
  <c r="Q62" i="8"/>
  <c r="L62" i="8"/>
  <c r="Y61" i="8" a="1"/>
  <c r="Y61" i="8" s="1"/>
  <c r="X61" i="8"/>
  <c r="W61" i="8"/>
  <c r="AF61" i="8" s="1"/>
  <c r="V61" i="8"/>
  <c r="U61" i="8"/>
  <c r="T61" i="8"/>
  <c r="Q61" i="8"/>
  <c r="R61" i="8" s="1"/>
  <c r="L61" i="8"/>
  <c r="Y60" i="8" a="1"/>
  <c r="Y60" i="8" s="1"/>
  <c r="X60" i="8"/>
  <c r="W60" i="8"/>
  <c r="V60" i="8"/>
  <c r="U60" i="8"/>
  <c r="T60" i="8"/>
  <c r="Q60" i="8"/>
  <c r="R60" i="8" s="1"/>
  <c r="AD60" i="8" s="1"/>
  <c r="L60" i="8"/>
  <c r="Y59" i="8" a="1"/>
  <c r="Y59" i="8" s="1"/>
  <c r="X59" i="8"/>
  <c r="W59" i="8"/>
  <c r="V59" i="8"/>
  <c r="AD59" i="8" s="1"/>
  <c r="U59" i="8"/>
  <c r="T59" i="8"/>
  <c r="R59" i="8"/>
  <c r="Q59" i="8"/>
  <c r="L59" i="8"/>
  <c r="Y58" i="8" a="1"/>
  <c r="Y58" i="8" s="1"/>
  <c r="AE58" i="8" s="1"/>
  <c r="AG58" i="8" s="1"/>
  <c r="X58" i="8"/>
  <c r="W58" i="8"/>
  <c r="V58" i="8"/>
  <c r="U58" i="8"/>
  <c r="T58" i="8"/>
  <c r="Q58" i="8"/>
  <c r="R58" i="8" s="1"/>
  <c r="AC58" i="8" s="1"/>
  <c r="L58" i="8"/>
  <c r="Y57" i="8" a="1"/>
  <c r="Y57" i="8" s="1"/>
  <c r="AE57" i="8" s="1"/>
  <c r="AG57" i="8" s="1"/>
  <c r="X57" i="8"/>
  <c r="W57" i="8"/>
  <c r="V57" i="8"/>
  <c r="U57" i="8"/>
  <c r="T57" i="8"/>
  <c r="Q57" i="8"/>
  <c r="R57" i="8" s="1"/>
  <c r="AD57" i="8" s="1"/>
  <c r="L57" i="8"/>
  <c r="Y56" i="8" a="1"/>
  <c r="Y56" i="8" s="1"/>
  <c r="AE56" i="8" s="1"/>
  <c r="AG56" i="8" s="1"/>
  <c r="X56" i="8"/>
  <c r="W56" i="8"/>
  <c r="V56" i="8"/>
  <c r="U56" i="8"/>
  <c r="T56" i="8"/>
  <c r="R56" i="8"/>
  <c r="Q56" i="8"/>
  <c r="L56" i="8"/>
  <c r="Y55" i="8" a="1"/>
  <c r="Y55" i="8" s="1"/>
  <c r="AE55" i="8" s="1"/>
  <c r="AG55" i="8" s="1"/>
  <c r="X55" i="8"/>
  <c r="W55" i="8"/>
  <c r="V55" i="8"/>
  <c r="U55" i="8"/>
  <c r="T55" i="8"/>
  <c r="Q55" i="8"/>
  <c r="R55" i="8" s="1"/>
  <c r="L55" i="8"/>
  <c r="Y54" i="8" a="1"/>
  <c r="Y54" i="8" s="1"/>
  <c r="AE54" i="8" s="1"/>
  <c r="AG54" i="8" s="1"/>
  <c r="X54" i="8"/>
  <c r="W54" i="8"/>
  <c r="V54" i="8"/>
  <c r="U54" i="8"/>
  <c r="T54" i="8"/>
  <c r="Q54" i="8"/>
  <c r="R54" i="8" s="1"/>
  <c r="L54" i="8"/>
  <c r="Y53" i="8" a="1"/>
  <c r="Y53" i="8" s="1"/>
  <c r="X53" i="8"/>
  <c r="W53" i="8"/>
  <c r="V53" i="8"/>
  <c r="U53" i="8"/>
  <c r="T53" i="8"/>
  <c r="Q53" i="8"/>
  <c r="L53" i="8"/>
  <c r="Y52" i="8" a="1"/>
  <c r="Y52" i="8" s="1"/>
  <c r="X52" i="8"/>
  <c r="W52" i="8"/>
  <c r="V52" i="8"/>
  <c r="U52" i="8"/>
  <c r="T52" i="8"/>
  <c r="R52" i="8"/>
  <c r="Q52" i="8"/>
  <c r="L52" i="8"/>
  <c r="AC51" i="8"/>
  <c r="Z51" i="8"/>
  <c r="Y51" i="8" a="1"/>
  <c r="Y51" i="8" s="1"/>
  <c r="AE51" i="8" s="1"/>
  <c r="AG51" i="8" s="1"/>
  <c r="X51" i="8"/>
  <c r="W51" i="8"/>
  <c r="V51" i="8"/>
  <c r="U51" i="8"/>
  <c r="T51" i="8"/>
  <c r="R51" i="8"/>
  <c r="AD51" i="8" s="1"/>
  <c r="Q51" i="8"/>
  <c r="AF51" i="8" s="1"/>
  <c r="L51" i="8"/>
  <c r="Y50" i="8" a="1"/>
  <c r="Y50" i="8" s="1"/>
  <c r="X50" i="8"/>
  <c r="W50" i="8"/>
  <c r="V50" i="8"/>
  <c r="U50" i="8"/>
  <c r="T50" i="8"/>
  <c r="Q50" i="8"/>
  <c r="R50" i="8" s="1"/>
  <c r="L50" i="8"/>
  <c r="Y49" i="8" a="1"/>
  <c r="Y49" i="8" s="1"/>
  <c r="X49" i="8"/>
  <c r="W49" i="8"/>
  <c r="V49" i="8"/>
  <c r="U49" i="8"/>
  <c r="T49" i="8"/>
  <c r="Q49" i="8"/>
  <c r="L49" i="8"/>
  <c r="AC48" i="8"/>
  <c r="Z48" i="8"/>
  <c r="Y48" i="8" a="1"/>
  <c r="Y48" i="8" s="1"/>
  <c r="AE48" i="8" s="1"/>
  <c r="AG48" i="8" s="1"/>
  <c r="X48" i="8"/>
  <c r="W48" i="8"/>
  <c r="V48" i="8"/>
  <c r="U48" i="8"/>
  <c r="T48" i="8"/>
  <c r="R48" i="8"/>
  <c r="AD48" i="8" s="1"/>
  <c r="Q48" i="8"/>
  <c r="AF48" i="8" s="1"/>
  <c r="L48" i="8"/>
  <c r="Y47" i="8" a="1"/>
  <c r="Y47" i="8" s="1"/>
  <c r="X47" i="8"/>
  <c r="W47" i="8"/>
  <c r="V47" i="8"/>
  <c r="U47" i="8"/>
  <c r="T47" i="8"/>
  <c r="Q47" i="8"/>
  <c r="R47" i="8" s="1"/>
  <c r="L47" i="8"/>
  <c r="Y46" i="8" a="1"/>
  <c r="Y46" i="8" s="1"/>
  <c r="X46" i="8"/>
  <c r="W46" i="8"/>
  <c r="V46" i="8"/>
  <c r="U46" i="8"/>
  <c r="T46" i="8"/>
  <c r="Q46" i="8"/>
  <c r="L46" i="8"/>
  <c r="Z45" i="8"/>
  <c r="Y45" i="8" a="1"/>
  <c r="Y45" i="8" s="1"/>
  <c r="X45" i="8"/>
  <c r="W45" i="8"/>
  <c r="V45" i="8"/>
  <c r="U45" i="8"/>
  <c r="T45" i="8"/>
  <c r="Q45" i="8"/>
  <c r="AF45" i="8" s="1"/>
  <c r="L45" i="8"/>
  <c r="Y44" i="8" a="1"/>
  <c r="Y44" i="8" s="1"/>
  <c r="X44" i="8"/>
  <c r="W44" i="8"/>
  <c r="V44" i="8"/>
  <c r="U44" i="8"/>
  <c r="AF44" i="8" s="1"/>
  <c r="T44" i="8"/>
  <c r="Q44" i="8"/>
  <c r="R44" i="8" s="1"/>
  <c r="L44" i="8"/>
  <c r="Y43" i="8" a="1"/>
  <c r="Y43" i="8" s="1"/>
  <c r="X43" i="8"/>
  <c r="W43" i="8"/>
  <c r="V43" i="8"/>
  <c r="U43" i="8"/>
  <c r="T43" i="8"/>
  <c r="Q43" i="8"/>
  <c r="R43" i="8" s="1"/>
  <c r="L43" i="8"/>
  <c r="Z42" i="8"/>
  <c r="AA42" i="8" s="1"/>
  <c r="AB42" i="8" s="1"/>
  <c r="Y42" i="8" a="1"/>
  <c r="Y42" i="8" s="1"/>
  <c r="AE42" i="8" s="1"/>
  <c r="AG42" i="8" s="1"/>
  <c r="X42" i="8"/>
  <c r="W42" i="8"/>
  <c r="V42" i="8"/>
  <c r="U42" i="8"/>
  <c r="T42" i="8"/>
  <c r="R42" i="8"/>
  <c r="AD42" i="8" s="1"/>
  <c r="Q42" i="8"/>
  <c r="AF42" i="8" s="1"/>
  <c r="L42" i="8"/>
  <c r="Z41" i="8"/>
  <c r="Y41" i="8" a="1"/>
  <c r="Y41" i="8" s="1"/>
  <c r="AE41" i="8" s="1"/>
  <c r="AG41" i="8" s="1"/>
  <c r="X41" i="8"/>
  <c r="W41" i="8"/>
  <c r="V41" i="8"/>
  <c r="U41" i="8"/>
  <c r="T41" i="8"/>
  <c r="Q41" i="8"/>
  <c r="R41" i="8" s="1"/>
  <c r="L41" i="8"/>
  <c r="Y40" i="8" a="1"/>
  <c r="Y40" i="8" s="1"/>
  <c r="AE40" i="8" s="1"/>
  <c r="AG40" i="8" s="1"/>
  <c r="X40" i="8"/>
  <c r="W40" i="8"/>
  <c r="V40" i="8"/>
  <c r="AC40" i="8" s="1"/>
  <c r="U40" i="8"/>
  <c r="T40" i="8"/>
  <c r="Q40" i="8"/>
  <c r="R40" i="8" s="1"/>
  <c r="L40" i="8"/>
  <c r="AF39" i="8"/>
  <c r="Z39" i="8"/>
  <c r="Y39" i="8" a="1"/>
  <c r="Y39" i="8" s="1"/>
  <c r="AE39" i="8" s="1"/>
  <c r="AG39" i="8" s="1"/>
  <c r="X39" i="8"/>
  <c r="W39" i="8"/>
  <c r="V39" i="8"/>
  <c r="U39" i="8"/>
  <c r="T39" i="8"/>
  <c r="R39" i="8"/>
  <c r="AD39" i="8" s="1"/>
  <c r="Q39" i="8"/>
  <c r="L39" i="8"/>
  <c r="Y38" i="8" a="1"/>
  <c r="Y38" i="8" s="1"/>
  <c r="AE38" i="8" s="1"/>
  <c r="AG38" i="8" s="1"/>
  <c r="X38" i="8"/>
  <c r="W38" i="8"/>
  <c r="V38" i="8"/>
  <c r="U38" i="8"/>
  <c r="T38" i="8"/>
  <c r="Q38" i="8"/>
  <c r="R38" i="8" s="1"/>
  <c r="L38" i="8"/>
  <c r="AF37" i="8"/>
  <c r="Y37" i="8" a="1"/>
  <c r="Y37" i="8" s="1"/>
  <c r="X37" i="8"/>
  <c r="W37" i="8"/>
  <c r="V37" i="8"/>
  <c r="U37" i="8"/>
  <c r="T37" i="8"/>
  <c r="Q37" i="8"/>
  <c r="R37" i="8" s="1"/>
  <c r="AD37" i="8" s="1"/>
  <c r="L37" i="8"/>
  <c r="Y36" i="8" a="1"/>
  <c r="Y36" i="8" s="1"/>
  <c r="X36" i="8"/>
  <c r="W36" i="8"/>
  <c r="V36" i="8"/>
  <c r="U36" i="8"/>
  <c r="T36" i="8"/>
  <c r="R36" i="8"/>
  <c r="AC36" i="8" s="1"/>
  <c r="Q36" i="8"/>
  <c r="AF36" i="8" s="1"/>
  <c r="L36" i="8"/>
  <c r="Y35" i="8" a="1"/>
  <c r="Y35" i="8" s="1"/>
  <c r="AE35" i="8" s="1"/>
  <c r="AG35" i="8" s="1"/>
  <c r="X35" i="8"/>
  <c r="W35" i="8"/>
  <c r="AD35" i="8" s="1"/>
  <c r="V35" i="8"/>
  <c r="U35" i="8"/>
  <c r="T35" i="8"/>
  <c r="Q35" i="8"/>
  <c r="R35" i="8" s="1"/>
  <c r="L35" i="8"/>
  <c r="Y34" i="8" a="1"/>
  <c r="Y34" i="8" s="1"/>
  <c r="AE34" i="8" s="1"/>
  <c r="AG34" i="8" s="1"/>
  <c r="X34" i="8"/>
  <c r="W34" i="8"/>
  <c r="V34" i="8"/>
  <c r="U34" i="8"/>
  <c r="T34" i="8"/>
  <c r="Q34" i="8"/>
  <c r="Z34" i="8" s="1"/>
  <c r="L34" i="8"/>
  <c r="Y33" i="8" a="1"/>
  <c r="Y33" i="8" s="1"/>
  <c r="X33" i="8"/>
  <c r="W33" i="8"/>
  <c r="V33" i="8"/>
  <c r="AF33" i="8" s="1"/>
  <c r="U33" i="8"/>
  <c r="T33" i="8"/>
  <c r="Q33" i="8"/>
  <c r="R33" i="8" s="1"/>
  <c r="L33" i="8"/>
  <c r="AD32" i="8"/>
  <c r="Y32" i="8" a="1"/>
  <c r="Y32" i="8" s="1"/>
  <c r="X32" i="8"/>
  <c r="W32" i="8"/>
  <c r="AC32" i="8" s="1"/>
  <c r="V32" i="8"/>
  <c r="U32" i="8"/>
  <c r="AF32" i="8" s="1"/>
  <c r="T32" i="8"/>
  <c r="R32" i="8"/>
  <c r="Q32" i="8"/>
  <c r="L32" i="8"/>
  <c r="Z31" i="8"/>
  <c r="Y31" i="8" a="1"/>
  <c r="Y31" i="8" s="1"/>
  <c r="AE31" i="8" s="1"/>
  <c r="AG31" i="8" s="1"/>
  <c r="X31" i="8"/>
  <c r="W31" i="8"/>
  <c r="V31" i="8"/>
  <c r="U31" i="8"/>
  <c r="T31" i="8"/>
  <c r="Q31" i="8"/>
  <c r="L31" i="8"/>
  <c r="Y30" i="8" a="1"/>
  <c r="Y30" i="8" s="1"/>
  <c r="AE30" i="8" s="1"/>
  <c r="AG30" i="8" s="1"/>
  <c r="X30" i="8"/>
  <c r="W30" i="8"/>
  <c r="V30" i="8"/>
  <c r="AF30" i="8" s="1"/>
  <c r="U30" i="8"/>
  <c r="T30" i="8"/>
  <c r="Q30" i="8"/>
  <c r="R30" i="8" s="1"/>
  <c r="L30" i="8"/>
  <c r="AF29" i="8"/>
  <c r="AD29" i="8"/>
  <c r="Y29" i="8" a="1"/>
  <c r="Y29" i="8" s="1"/>
  <c r="AE29" i="8" s="1"/>
  <c r="AG29" i="8" s="1"/>
  <c r="X29" i="8"/>
  <c r="W29" i="8"/>
  <c r="AC29" i="8" s="1"/>
  <c r="V29" i="8"/>
  <c r="U29" i="8"/>
  <c r="T29" i="8"/>
  <c r="R29" i="8"/>
  <c r="Q29" i="8"/>
  <c r="L29" i="8"/>
  <c r="Y28" i="8" a="1"/>
  <c r="Y28" i="8" s="1"/>
  <c r="AE28" i="8" s="1"/>
  <c r="AG28" i="8" s="1"/>
  <c r="X28" i="8"/>
  <c r="W28" i="8"/>
  <c r="V28" i="8"/>
  <c r="U28" i="8"/>
  <c r="T28" i="8"/>
  <c r="Q28" i="8"/>
  <c r="R28" i="8" s="1"/>
  <c r="L28" i="8"/>
  <c r="Y27" i="8" a="1"/>
  <c r="Y27" i="8" s="1"/>
  <c r="X27" i="8"/>
  <c r="W27" i="8"/>
  <c r="V27" i="8"/>
  <c r="U27" i="8"/>
  <c r="T27" i="8"/>
  <c r="Q27" i="8"/>
  <c r="L27" i="8"/>
  <c r="AD26" i="8"/>
  <c r="Y26" i="8" a="1"/>
  <c r="Y26" i="8" s="1"/>
  <c r="AE26" i="8" s="1"/>
  <c r="AG26" i="8" s="1"/>
  <c r="X26" i="8"/>
  <c r="W26" i="8"/>
  <c r="AC26" i="8" s="1"/>
  <c r="V26" i="8"/>
  <c r="U26" i="8"/>
  <c r="AF26" i="8" s="1"/>
  <c r="T26" i="8"/>
  <c r="R26" i="8"/>
  <c r="Q26" i="8"/>
  <c r="L26" i="8"/>
  <c r="Y25" i="8" a="1"/>
  <c r="Y25" i="8" s="1"/>
  <c r="AE25" i="8" s="1"/>
  <c r="AG25" i="8" s="1"/>
  <c r="X25" i="8"/>
  <c r="W25" i="8"/>
  <c r="V25" i="8"/>
  <c r="U25" i="8"/>
  <c r="Z25" i="8" s="1"/>
  <c r="T25" i="8"/>
  <c r="Q25" i="8"/>
  <c r="R25" i="8" s="1"/>
  <c r="L25" i="8"/>
  <c r="Y24" i="8" a="1"/>
  <c r="Y24" i="8" s="1"/>
  <c r="X24" i="8"/>
  <c r="W24" i="8"/>
  <c r="V24" i="8"/>
  <c r="U24" i="8"/>
  <c r="T24" i="8"/>
  <c r="Q24" i="8"/>
  <c r="L24" i="8"/>
  <c r="AF23" i="8"/>
  <c r="AD23" i="8"/>
  <c r="Y23" i="8" a="1"/>
  <c r="Y23" i="8" s="1"/>
  <c r="AE23" i="8" s="1"/>
  <c r="AG23" i="8" s="1"/>
  <c r="X23" i="8"/>
  <c r="W23" i="8"/>
  <c r="AC23" i="8" s="1"/>
  <c r="V23" i="8"/>
  <c r="U23" i="8"/>
  <c r="T23" i="8"/>
  <c r="R23" i="8"/>
  <c r="Q23" i="8"/>
  <c r="L23" i="8"/>
  <c r="Z22" i="8"/>
  <c r="AA22" i="8" s="1"/>
  <c r="AB22" i="8" s="1"/>
  <c r="Y22" i="8" a="1"/>
  <c r="Y22" i="8" s="1"/>
  <c r="X22" i="8"/>
  <c r="W22" i="8"/>
  <c r="V22" i="8"/>
  <c r="U22" i="8"/>
  <c r="T22" i="8"/>
  <c r="Q22" i="8"/>
  <c r="R22" i="8" s="1"/>
  <c r="L22" i="8"/>
  <c r="AY21" i="8"/>
  <c r="Y21" i="8" a="1"/>
  <c r="Y21" i="8" s="1"/>
  <c r="AE21" i="8" s="1"/>
  <c r="AG21" i="8" s="1"/>
  <c r="X21" i="8"/>
  <c r="W21" i="8"/>
  <c r="V21" i="8"/>
  <c r="AF21" i="8" s="1"/>
  <c r="U21" i="8"/>
  <c r="T21" i="8"/>
  <c r="Q21" i="8"/>
  <c r="L21" i="8"/>
  <c r="AF20" i="8"/>
  <c r="Y20" i="8" a="1"/>
  <c r="Y20" i="8" s="1"/>
  <c r="AE20" i="8" s="1"/>
  <c r="AG20" i="8" s="1"/>
  <c r="X20" i="8"/>
  <c r="W20" i="8"/>
  <c r="AD20" i="8" s="1"/>
  <c r="V20" i="8"/>
  <c r="U20" i="8"/>
  <c r="T20" i="8"/>
  <c r="R20" i="8"/>
  <c r="Q20" i="8"/>
  <c r="L20" i="8"/>
  <c r="AY19" i="8"/>
  <c r="AD19" i="8"/>
  <c r="Y19" i="8" a="1"/>
  <c r="Y19" i="8" s="1"/>
  <c r="AE19" i="8" s="1"/>
  <c r="AG19" i="8" s="1"/>
  <c r="X19" i="8"/>
  <c r="W19" i="8"/>
  <c r="V19" i="8"/>
  <c r="U19" i="8"/>
  <c r="T19" i="8"/>
  <c r="R19" i="8"/>
  <c r="AC19" i="8" s="1"/>
  <c r="Q19" i="8"/>
  <c r="L19" i="8"/>
  <c r="Y18" i="8" a="1"/>
  <c r="Y18" i="8" s="1"/>
  <c r="AE18" i="8" s="1"/>
  <c r="AG18" i="8" s="1"/>
  <c r="X18" i="8"/>
  <c r="W18" i="8"/>
  <c r="AF18" i="8" s="1"/>
  <c r="V18" i="8"/>
  <c r="U18" i="8"/>
  <c r="T18" i="8"/>
  <c r="Q18" i="8"/>
  <c r="R18" i="8" s="1"/>
  <c r="L18" i="8"/>
  <c r="Y17" i="8" a="1"/>
  <c r="Y17" i="8" s="1"/>
  <c r="AE17" i="8" s="1"/>
  <c r="AG17" i="8" s="1"/>
  <c r="X17" i="8"/>
  <c r="W17" i="8"/>
  <c r="AC17" i="8" s="1"/>
  <c r="V17" i="8"/>
  <c r="AF17" i="8" s="1"/>
  <c r="U17" i="8"/>
  <c r="T17" i="8"/>
  <c r="R17" i="8"/>
  <c r="Q17" i="8"/>
  <c r="L17" i="8"/>
  <c r="AY16" i="8"/>
  <c r="AD16" i="8"/>
  <c r="AA16" i="8"/>
  <c r="Z16" i="8"/>
  <c r="Y16" i="8" a="1"/>
  <c r="Y16" i="8" s="1"/>
  <c r="AE16" i="8" s="1"/>
  <c r="AG16" i="8" s="1"/>
  <c r="X16" i="8"/>
  <c r="W16" i="8"/>
  <c r="AF16" i="8" s="1"/>
  <c r="V16" i="8"/>
  <c r="AC16" i="8" s="1"/>
  <c r="U16" i="8"/>
  <c r="AB16" i="8" s="1"/>
  <c r="T16" i="8"/>
  <c r="S16" i="8"/>
  <c r="S17" i="8" s="1"/>
  <c r="S18" i="8" s="1"/>
  <c r="S19" i="8" s="1"/>
  <c r="S20" i="8" s="1"/>
  <c r="S21" i="8" s="1"/>
  <c r="S22" i="8" s="1"/>
  <c r="S23" i="8" s="1"/>
  <c r="S24" i="8" s="1"/>
  <c r="S25" i="8" s="1"/>
  <c r="S26" i="8" s="1"/>
  <c r="S27" i="8" s="1"/>
  <c r="S28" i="8" s="1"/>
  <c r="S29" i="8" s="1"/>
  <c r="S30" i="8" s="1"/>
  <c r="S31" i="8" s="1"/>
  <c r="S32" i="8" s="1"/>
  <c r="S33" i="8" s="1"/>
  <c r="S34" i="8" s="1"/>
  <c r="S35" i="8" s="1"/>
  <c r="S36" i="8" s="1"/>
  <c r="S37" i="8" s="1"/>
  <c r="S38" i="8" s="1"/>
  <c r="S39" i="8" s="1"/>
  <c r="S40" i="8" s="1"/>
  <c r="S41" i="8" s="1"/>
  <c r="S42" i="8" s="1"/>
  <c r="S43" i="8" s="1"/>
  <c r="S44" i="8" s="1"/>
  <c r="S45" i="8" s="1"/>
  <c r="S46" i="8" s="1"/>
  <c r="S47" i="8" s="1"/>
  <c r="S48" i="8" s="1"/>
  <c r="S49" i="8" s="1"/>
  <c r="S50" i="8" s="1"/>
  <c r="S51" i="8" s="1"/>
  <c r="S52" i="8" s="1"/>
  <c r="S53" i="8" s="1"/>
  <c r="S54" i="8" s="1"/>
  <c r="S55" i="8" s="1"/>
  <c r="S56" i="8" s="1"/>
  <c r="S57" i="8" s="1"/>
  <c r="S58" i="8" s="1"/>
  <c r="S59" i="8" s="1"/>
  <c r="S60" i="8" s="1"/>
  <c r="S61" i="8" s="1"/>
  <c r="S62" i="8" s="1"/>
  <c r="S63" i="8" s="1"/>
  <c r="S64" i="8" s="1"/>
  <c r="S65" i="8" s="1"/>
  <c r="S66" i="8" s="1"/>
  <c r="S67" i="8" s="1"/>
  <c r="S68" i="8" s="1"/>
  <c r="S69" i="8" s="1"/>
  <c r="S70" i="8" s="1"/>
  <c r="S71" i="8" s="1"/>
  <c r="S72" i="8" s="1"/>
  <c r="S73" i="8" s="1"/>
  <c r="S74" i="8" s="1"/>
  <c r="S75" i="8" s="1"/>
  <c r="S76" i="8" s="1"/>
  <c r="S77" i="8" s="1"/>
  <c r="S78" i="8" s="1"/>
  <c r="S79" i="8" s="1"/>
  <c r="S80" i="8" s="1"/>
  <c r="S81" i="8" s="1"/>
  <c r="S82" i="8" s="1"/>
  <c r="S83" i="8" s="1"/>
  <c r="S84" i="8" s="1"/>
  <c r="S85" i="8" s="1"/>
  <c r="S86" i="8" s="1"/>
  <c r="S87" i="8" s="1"/>
  <c r="S88" i="8" s="1"/>
  <c r="S89" i="8" s="1"/>
  <c r="S90" i="8" s="1"/>
  <c r="S91" i="8" s="1"/>
  <c r="S92" i="8" s="1"/>
  <c r="S93" i="8" s="1"/>
  <c r="S94" i="8" s="1"/>
  <c r="S95" i="8" s="1"/>
  <c r="S96" i="8" s="1"/>
  <c r="S97" i="8" s="1"/>
  <c r="S98" i="8" s="1"/>
  <c r="S99" i="8" s="1"/>
  <c r="S100" i="8" s="1"/>
  <c r="S101" i="8" s="1"/>
  <c r="S102" i="8" s="1"/>
  <c r="S103" i="8" s="1"/>
  <c r="S104" i="8" s="1"/>
  <c r="S105" i="8" s="1"/>
  <c r="S106" i="8" s="1"/>
  <c r="S107" i="8" s="1"/>
  <c r="S108" i="8" s="1"/>
  <c r="S109" i="8" s="1"/>
  <c r="S110" i="8" s="1"/>
  <c r="S111" i="8" s="1"/>
  <c r="S112" i="8" s="1"/>
  <c r="S113" i="8" s="1"/>
  <c r="S114" i="8" s="1"/>
  <c r="S115" i="8" s="1"/>
  <c r="S116" i="8" s="1"/>
  <c r="S117" i="8" s="1"/>
  <c r="S118" i="8" s="1"/>
  <c r="S119" i="8" s="1"/>
  <c r="S120" i="8" s="1"/>
  <c r="S121" i="8" s="1"/>
  <c r="S122" i="8" s="1"/>
  <c r="S123" i="8" s="1"/>
  <c r="S124" i="8" s="1"/>
  <c r="S125" i="8" s="1"/>
  <c r="S126" i="8" s="1"/>
  <c r="S127" i="8" s="1"/>
  <c r="S128" i="8" s="1"/>
  <c r="S129" i="8" s="1"/>
  <c r="S130" i="8" s="1"/>
  <c r="S131" i="8" s="1"/>
  <c r="S132" i="8" s="1"/>
  <c r="S133" i="8" s="1"/>
  <c r="S134" i="8" s="1"/>
  <c r="S135" i="8" s="1"/>
  <c r="S136" i="8" s="1"/>
  <c r="S137" i="8" s="1"/>
  <c r="S138" i="8" s="1"/>
  <c r="S139" i="8" s="1"/>
  <c r="S140" i="8" s="1"/>
  <c r="S141" i="8" s="1"/>
  <c r="S142" i="8" s="1"/>
  <c r="S143" i="8" s="1"/>
  <c r="S144" i="8" s="1"/>
  <c r="S145" i="8" s="1"/>
  <c r="S146" i="8" s="1"/>
  <c r="S147" i="8" s="1"/>
  <c r="S148" i="8" s="1"/>
  <c r="S149" i="8" s="1"/>
  <c r="S150" i="8" s="1"/>
  <c r="S151" i="8" s="1"/>
  <c r="S152" i="8" s="1"/>
  <c r="S153" i="8" s="1"/>
  <c r="S154" i="8" s="1"/>
  <c r="S155" i="8" s="1"/>
  <c r="S156" i="8" s="1"/>
  <c r="S157" i="8" s="1"/>
  <c r="S158" i="8" s="1"/>
  <c r="S159" i="8" s="1"/>
  <c r="S160" i="8" s="1"/>
  <c r="S161" i="8" s="1"/>
  <c r="S162" i="8" s="1"/>
  <c r="S163" i="8" s="1"/>
  <c r="S164" i="8" s="1"/>
  <c r="S165" i="8" s="1"/>
  <c r="S166" i="8" s="1"/>
  <c r="S167" i="8" s="1"/>
  <c r="S168" i="8" s="1"/>
  <c r="S169" i="8" s="1"/>
  <c r="S170" i="8" s="1"/>
  <c r="S171" i="8" s="1"/>
  <c r="S172" i="8" s="1"/>
  <c r="S173" i="8" s="1"/>
  <c r="S174" i="8" s="1"/>
  <c r="S175" i="8" s="1"/>
  <c r="S176" i="8" s="1"/>
  <c r="S177" i="8" s="1"/>
  <c r="R16" i="8"/>
  <c r="Q16" i="8"/>
  <c r="L16" i="8"/>
  <c r="Z15" i="8"/>
  <c r="Y15" i="8" a="1"/>
  <c r="Y15" i="8" s="1"/>
  <c r="AE15" i="8" s="1"/>
  <c r="AG15" i="8" s="1"/>
  <c r="X15" i="8"/>
  <c r="W15" i="8"/>
  <c r="V15" i="8"/>
  <c r="AF15" i="8" s="1"/>
  <c r="U15" i="8"/>
  <c r="T15" i="8"/>
  <c r="S15" i="8"/>
  <c r="Q15" i="8"/>
  <c r="R15" i="8" s="1"/>
  <c r="L15" i="8"/>
  <c r="K14" i="8"/>
  <c r="K15" i="8" s="1"/>
  <c r="M15" i="8" s="1"/>
  <c r="Y177" i="8" a="1"/>
  <c r="Y177" i="8" s="1"/>
  <c r="X177" i="8"/>
  <c r="W177" i="8"/>
  <c r="V177" i="8"/>
  <c r="U177" i="8"/>
  <c r="T177" i="8"/>
  <c r="Q177" i="8"/>
  <c r="R177" i="8" s="1"/>
  <c r="L177" i="8"/>
  <c r="S34" i="5"/>
  <c r="S35" i="5" s="1"/>
  <c r="S36" i="5" s="1"/>
  <c r="S37" i="5" s="1"/>
  <c r="S38" i="5" s="1"/>
  <c r="S39" i="5" s="1"/>
  <c r="S40" i="5" s="1"/>
  <c r="S41" i="5" s="1"/>
  <c r="S42" i="5" s="1"/>
  <c r="S43" i="5" s="1"/>
  <c r="S44" i="5" s="1"/>
  <c r="S45" i="5" s="1"/>
  <c r="S46" i="5" s="1"/>
  <c r="S47" i="5" s="1"/>
  <c r="S48" i="5" s="1"/>
  <c r="S49" i="5" s="1"/>
  <c r="S50" i="5" s="1"/>
  <c r="S51" i="5" s="1"/>
  <c r="S52" i="5" s="1"/>
  <c r="S53" i="5" s="1"/>
  <c r="S54" i="5" s="1"/>
  <c r="S55" i="5" s="1"/>
  <c r="S56" i="5" s="1"/>
  <c r="S57" i="5" s="1"/>
  <c r="S58" i="5" s="1"/>
  <c r="S59" i="5" s="1"/>
  <c r="S60" i="5" s="1"/>
  <c r="S61" i="5" s="1"/>
  <c r="S62" i="5" s="1"/>
  <c r="S63" i="5" s="1"/>
  <c r="S64" i="5" s="1"/>
  <c r="S65" i="5" s="1"/>
  <c r="S66" i="5" s="1"/>
  <c r="S67" i="5" s="1"/>
  <c r="S68" i="5" s="1"/>
  <c r="S69" i="5" s="1"/>
  <c r="S70" i="5" s="1"/>
  <c r="S71" i="5" s="1"/>
  <c r="S72" i="5" s="1"/>
  <c r="S73" i="5" s="1"/>
  <c r="S74" i="5" s="1"/>
  <c r="S75" i="5" s="1"/>
  <c r="S76" i="5" s="1"/>
  <c r="S77" i="5" s="1"/>
  <c r="S78" i="5" s="1"/>
  <c r="S79" i="5" s="1"/>
  <c r="S80" i="5" s="1"/>
  <c r="S81" i="5" s="1"/>
  <c r="S82" i="5" s="1"/>
  <c r="S83" i="5" s="1"/>
  <c r="S84" i="5" s="1"/>
  <c r="S85" i="5" s="1"/>
  <c r="S86" i="5" s="1"/>
  <c r="S87" i="5" s="1"/>
  <c r="S88" i="5" s="1"/>
  <c r="S89" i="5" s="1"/>
  <c r="S90" i="5" s="1"/>
  <c r="S91" i="5" s="1"/>
  <c r="S92" i="5" s="1"/>
  <c r="S93" i="5" s="1"/>
  <c r="S94" i="5" s="1"/>
  <c r="S95" i="5" s="1"/>
  <c r="S96" i="5" s="1"/>
  <c r="S97" i="5" s="1"/>
  <c r="S98" i="5" s="1"/>
  <c r="S99" i="5" s="1"/>
  <c r="S100" i="5" s="1"/>
  <c r="S101" i="5" s="1"/>
  <c r="S102" i="5" s="1"/>
  <c r="S103" i="5" s="1"/>
  <c r="S104" i="5" s="1"/>
  <c r="S105" i="5" s="1"/>
  <c r="S106" i="5" s="1"/>
  <c r="S107" i="5" s="1"/>
  <c r="S108" i="5" s="1"/>
  <c r="S109" i="5" s="1"/>
  <c r="S110" i="5" s="1"/>
  <c r="S111" i="5" s="1"/>
  <c r="S112" i="5" s="1"/>
  <c r="S113" i="5" s="1"/>
  <c r="S114" i="5" s="1"/>
  <c r="S115" i="5" s="1"/>
  <c r="S116" i="5" s="1"/>
  <c r="S117" i="5" s="1"/>
  <c r="S118" i="5" s="1"/>
  <c r="S119" i="5" s="1"/>
  <c r="S120" i="5" s="1"/>
  <c r="S121" i="5" s="1"/>
  <c r="S122" i="5" s="1"/>
  <c r="S123" i="5" s="1"/>
  <c r="S124" i="5" s="1"/>
  <c r="S125" i="5" s="1"/>
  <c r="S126" i="5" s="1"/>
  <c r="S127" i="5" s="1"/>
  <c r="S128" i="5" s="1"/>
  <c r="S129" i="5" s="1"/>
  <c r="S130" i="5" s="1"/>
  <c r="S131" i="5" s="1"/>
  <c r="S132" i="5" s="1"/>
  <c r="S133" i="5" s="1"/>
  <c r="S134" i="5" s="1"/>
  <c r="S135" i="5" s="1"/>
  <c r="S136" i="5" s="1"/>
  <c r="S137" i="5" s="1"/>
  <c r="S138" i="5" s="1"/>
  <c r="S139" i="5" s="1"/>
  <c r="S140" i="5" s="1"/>
  <c r="S141" i="5" s="1"/>
  <c r="S142" i="5" s="1"/>
  <c r="S143" i="5" s="1"/>
  <c r="S144" i="5" s="1"/>
  <c r="S145" i="5" s="1"/>
  <c r="S146" i="5" s="1"/>
  <c r="S147" i="5" s="1"/>
  <c r="S148" i="5" s="1"/>
  <c r="S149" i="5" s="1"/>
  <c r="S150" i="5" s="1"/>
  <c r="S151" i="5" s="1"/>
  <c r="S152" i="5" s="1"/>
  <c r="S153" i="5" s="1"/>
  <c r="S154" i="5" s="1"/>
  <c r="S155" i="5" s="1"/>
  <c r="S156" i="5" s="1"/>
  <c r="S157" i="5" s="1"/>
  <c r="S158" i="5" s="1"/>
  <c r="S159" i="5" s="1"/>
  <c r="S160" i="5" s="1"/>
  <c r="S161" i="5" s="1"/>
  <c r="S162" i="5" s="1"/>
  <c r="S163" i="5" s="1"/>
  <c r="S164" i="5" s="1"/>
  <c r="S165" i="5" s="1"/>
  <c r="S166" i="5" s="1"/>
  <c r="S167" i="5" s="1"/>
  <c r="S168" i="5" s="1"/>
  <c r="S169" i="5" s="1"/>
  <c r="S170" i="5" s="1"/>
  <c r="S171" i="5" s="1"/>
  <c r="S172" i="5" s="1"/>
  <c r="S173" i="5" s="1"/>
  <c r="S174" i="5" s="1"/>
  <c r="S175" i="5" s="1"/>
  <c r="S176" i="5" s="1"/>
  <c r="S177" i="5" s="1"/>
  <c r="S178" i="5" s="1"/>
  <c r="S179" i="5" s="1"/>
  <c r="S180" i="5" s="1"/>
  <c r="S181" i="5" s="1"/>
  <c r="S182" i="5" s="1"/>
  <c r="S183" i="5" s="1"/>
  <c r="S184" i="5" s="1"/>
  <c r="S185" i="5" s="1"/>
  <c r="S186" i="5" s="1"/>
  <c r="S187" i="5" s="1"/>
  <c r="S188" i="5" s="1"/>
  <c r="S189" i="5" s="1"/>
  <c r="S190" i="5" s="1"/>
  <c r="S191" i="5" s="1"/>
  <c r="S192" i="5" s="1"/>
  <c r="S193" i="5" s="1"/>
  <c r="S194" i="5" s="1"/>
  <c r="S195" i="5" s="1"/>
  <c r="AY181" i="5"/>
  <c r="AY174" i="5"/>
  <c r="AY172" i="5"/>
  <c r="AY166" i="5"/>
  <c r="AY162" i="5"/>
  <c r="AY153" i="5"/>
  <c r="AY152" i="5"/>
  <c r="AY150" i="5"/>
  <c r="AY144" i="5"/>
  <c r="AY140" i="5"/>
  <c r="AY130" i="5"/>
  <c r="AY129" i="5"/>
  <c r="AY119" i="5"/>
  <c r="AY117" i="5"/>
  <c r="AY115" i="5"/>
  <c r="AY103" i="5"/>
  <c r="AY101" i="5"/>
  <c r="AY99" i="5"/>
  <c r="AY95" i="5"/>
  <c r="AY92" i="5"/>
  <c r="AY87" i="5"/>
  <c r="AY85" i="5"/>
  <c r="AY83" i="5"/>
  <c r="AY81" i="5"/>
  <c r="AY67" i="5"/>
  <c r="AY63" i="5"/>
  <c r="AY59" i="5"/>
  <c r="AY55" i="5"/>
  <c r="AY51" i="5"/>
  <c r="AY49" i="5"/>
  <c r="AY35" i="5"/>
  <c r="Y193" i="5" a="1"/>
  <c r="Y193" i="5" s="1"/>
  <c r="X193" i="5"/>
  <c r="W193" i="5"/>
  <c r="V193" i="5"/>
  <c r="U193" i="5"/>
  <c r="T193" i="5"/>
  <c r="Q193" i="5"/>
  <c r="R193" i="5" s="1"/>
  <c r="L193" i="5"/>
  <c r="Y192" i="5" a="1"/>
  <c r="Y192" i="5" s="1"/>
  <c r="AE192" i="5" s="1"/>
  <c r="X192" i="5"/>
  <c r="W192" i="5"/>
  <c r="V192" i="5"/>
  <c r="U192" i="5"/>
  <c r="T192" i="5"/>
  <c r="Q192" i="5"/>
  <c r="R192" i="5" s="1"/>
  <c r="L192" i="5"/>
  <c r="Y191" i="5" a="1"/>
  <c r="Y191" i="5" s="1"/>
  <c r="X191" i="5"/>
  <c r="W191" i="5"/>
  <c r="V191" i="5"/>
  <c r="U191" i="5"/>
  <c r="T191" i="5"/>
  <c r="Q191" i="5"/>
  <c r="R191" i="5" s="1"/>
  <c r="L191" i="5"/>
  <c r="Y190" i="5" a="1"/>
  <c r="Y190" i="5" s="1"/>
  <c r="X190" i="5"/>
  <c r="W190" i="5"/>
  <c r="V190" i="5"/>
  <c r="U190" i="5"/>
  <c r="T190" i="5"/>
  <c r="Q190" i="5"/>
  <c r="R190" i="5" s="1"/>
  <c r="L190" i="5"/>
  <c r="Y189" i="5" a="1"/>
  <c r="Y189" i="5" s="1"/>
  <c r="X189" i="5"/>
  <c r="W189" i="5"/>
  <c r="V189" i="5"/>
  <c r="U189" i="5"/>
  <c r="T189" i="5"/>
  <c r="R189" i="5"/>
  <c r="Q189" i="5"/>
  <c r="L189" i="5"/>
  <c r="Y188" i="5" a="1"/>
  <c r="Y188" i="5" s="1"/>
  <c r="X188" i="5"/>
  <c r="W188" i="5"/>
  <c r="V188" i="5"/>
  <c r="U188" i="5"/>
  <c r="T188" i="5"/>
  <c r="Q188" i="5"/>
  <c r="R188" i="5" s="1"/>
  <c r="L188" i="5"/>
  <c r="Y187" i="5" a="1"/>
  <c r="Y187" i="5" s="1"/>
  <c r="X187" i="5"/>
  <c r="W187" i="5"/>
  <c r="V187" i="5"/>
  <c r="U187" i="5"/>
  <c r="T187" i="5"/>
  <c r="Q187" i="5"/>
  <c r="R187" i="5" s="1"/>
  <c r="L187" i="5"/>
  <c r="Y186" i="5" a="1"/>
  <c r="Y186" i="5" s="1"/>
  <c r="X186" i="5"/>
  <c r="W186" i="5"/>
  <c r="V186" i="5"/>
  <c r="U186" i="5"/>
  <c r="T186" i="5"/>
  <c r="Q186" i="5"/>
  <c r="R186" i="5" s="1"/>
  <c r="L186" i="5"/>
  <c r="Y185" i="5" a="1"/>
  <c r="Y185" i="5" s="1"/>
  <c r="X185" i="5"/>
  <c r="W185" i="5"/>
  <c r="V185" i="5"/>
  <c r="U185" i="5"/>
  <c r="T185" i="5"/>
  <c r="Q185" i="5"/>
  <c r="R185" i="5" s="1"/>
  <c r="L185" i="5"/>
  <c r="Y184" i="5" a="1"/>
  <c r="Y184" i="5" s="1"/>
  <c r="X184" i="5"/>
  <c r="W184" i="5"/>
  <c r="V184" i="5"/>
  <c r="U184" i="5"/>
  <c r="T184" i="5"/>
  <c r="Q184" i="5"/>
  <c r="R184" i="5" s="1"/>
  <c r="L184" i="5"/>
  <c r="Y183" i="5" a="1"/>
  <c r="Y183" i="5" s="1"/>
  <c r="X183" i="5"/>
  <c r="W183" i="5"/>
  <c r="V183" i="5"/>
  <c r="U183" i="5"/>
  <c r="T183" i="5"/>
  <c r="Q183" i="5"/>
  <c r="R183" i="5" s="1"/>
  <c r="L183" i="5"/>
  <c r="Y182" i="5" a="1"/>
  <c r="Y182" i="5" s="1"/>
  <c r="X182" i="5"/>
  <c r="W182" i="5"/>
  <c r="V182" i="5"/>
  <c r="U182" i="5"/>
  <c r="T182" i="5"/>
  <c r="Q182" i="5"/>
  <c r="R182" i="5" s="1"/>
  <c r="L182" i="5"/>
  <c r="Y181" i="5" a="1"/>
  <c r="Y181" i="5" s="1"/>
  <c r="X181" i="5"/>
  <c r="W181" i="5"/>
  <c r="V181" i="5"/>
  <c r="U181" i="5"/>
  <c r="T181" i="5"/>
  <c r="Q181" i="5"/>
  <c r="R181" i="5" s="1"/>
  <c r="L181" i="5"/>
  <c r="Y180" i="5" a="1"/>
  <c r="Y180" i="5" s="1"/>
  <c r="X180" i="5"/>
  <c r="W180" i="5"/>
  <c r="V180" i="5"/>
  <c r="U180" i="5"/>
  <c r="T180" i="5"/>
  <c r="Q180" i="5"/>
  <c r="L180" i="5"/>
  <c r="Y179" i="5" a="1"/>
  <c r="Y179" i="5" s="1"/>
  <c r="X179" i="5"/>
  <c r="W179" i="5"/>
  <c r="V179" i="5"/>
  <c r="U179" i="5"/>
  <c r="T179" i="5"/>
  <c r="Q179" i="5"/>
  <c r="R179" i="5" s="1"/>
  <c r="L179" i="5"/>
  <c r="Y178" i="5" a="1"/>
  <c r="Y178" i="5" s="1"/>
  <c r="X178" i="5"/>
  <c r="W178" i="5"/>
  <c r="V178" i="5"/>
  <c r="U178" i="5"/>
  <c r="T178" i="5"/>
  <c r="Q178" i="5"/>
  <c r="R178" i="5" s="1"/>
  <c r="L178" i="5"/>
  <c r="Y177" i="5" a="1"/>
  <c r="Y177" i="5" s="1"/>
  <c r="X177" i="5"/>
  <c r="W177" i="5"/>
  <c r="V177" i="5"/>
  <c r="U177" i="5"/>
  <c r="T177" i="5"/>
  <c r="Q177" i="5"/>
  <c r="R177" i="5" s="1"/>
  <c r="L177" i="5"/>
  <c r="Y176" i="5" a="1"/>
  <c r="Y176" i="5" s="1"/>
  <c r="X176" i="5"/>
  <c r="W176" i="5"/>
  <c r="V176" i="5"/>
  <c r="U176" i="5"/>
  <c r="T176" i="5"/>
  <c r="AY176" i="5" s="1"/>
  <c r="Q176" i="5"/>
  <c r="L176" i="5"/>
  <c r="Y175" i="5" a="1"/>
  <c r="Y175" i="5" s="1"/>
  <c r="X175" i="5"/>
  <c r="W175" i="5"/>
  <c r="V175" i="5"/>
  <c r="U175" i="5"/>
  <c r="T175" i="5"/>
  <c r="Q175" i="5"/>
  <c r="R175" i="5" s="1"/>
  <c r="L175" i="5"/>
  <c r="Y174" i="5" a="1"/>
  <c r="Y174" i="5" s="1"/>
  <c r="X174" i="5"/>
  <c r="W174" i="5"/>
  <c r="V174" i="5"/>
  <c r="U174" i="5"/>
  <c r="T174" i="5"/>
  <c r="Q174" i="5"/>
  <c r="L174" i="5"/>
  <c r="Y173" i="5" a="1"/>
  <c r="Y173" i="5" s="1"/>
  <c r="X173" i="5"/>
  <c r="W173" i="5"/>
  <c r="V173" i="5"/>
  <c r="U173" i="5"/>
  <c r="T173" i="5"/>
  <c r="Q173" i="5"/>
  <c r="R173" i="5" s="1"/>
  <c r="L173" i="5"/>
  <c r="Y172" i="5" a="1"/>
  <c r="Y172" i="5" s="1"/>
  <c r="X172" i="5"/>
  <c r="W172" i="5"/>
  <c r="V172" i="5"/>
  <c r="U172" i="5"/>
  <c r="T172" i="5"/>
  <c r="Q172" i="5"/>
  <c r="R172" i="5" s="1"/>
  <c r="L172" i="5"/>
  <c r="Y171" i="5" a="1"/>
  <c r="Y171" i="5" s="1"/>
  <c r="X171" i="5"/>
  <c r="W171" i="5"/>
  <c r="V171" i="5"/>
  <c r="U171" i="5"/>
  <c r="T171" i="5"/>
  <c r="Q171" i="5"/>
  <c r="R171" i="5" s="1"/>
  <c r="L171" i="5"/>
  <c r="Y170" i="5" a="1"/>
  <c r="Y170" i="5" s="1"/>
  <c r="X170" i="5"/>
  <c r="W170" i="5"/>
  <c r="V170" i="5"/>
  <c r="U170" i="5"/>
  <c r="T170" i="5"/>
  <c r="AY170" i="5" s="1"/>
  <c r="Q170" i="5"/>
  <c r="R170" i="5" s="1"/>
  <c r="L170" i="5"/>
  <c r="Y169" i="5" a="1"/>
  <c r="Y169" i="5" s="1"/>
  <c r="X169" i="5"/>
  <c r="W169" i="5"/>
  <c r="V169" i="5"/>
  <c r="U169" i="5"/>
  <c r="T169" i="5"/>
  <c r="Q169" i="5"/>
  <c r="R169" i="5" s="1"/>
  <c r="L169" i="5"/>
  <c r="Y168" i="5" a="1"/>
  <c r="Y168" i="5" s="1"/>
  <c r="X168" i="5"/>
  <c r="W168" i="5"/>
  <c r="V168" i="5"/>
  <c r="U168" i="5"/>
  <c r="T168" i="5"/>
  <c r="Q168" i="5"/>
  <c r="R168" i="5" s="1"/>
  <c r="L168" i="5"/>
  <c r="Y167" i="5" a="1"/>
  <c r="Y167" i="5" s="1"/>
  <c r="X167" i="5"/>
  <c r="W167" i="5"/>
  <c r="V167" i="5"/>
  <c r="U167" i="5"/>
  <c r="T167" i="5"/>
  <c r="Q167" i="5"/>
  <c r="R167" i="5" s="1"/>
  <c r="L167" i="5"/>
  <c r="Y166" i="5" a="1"/>
  <c r="Y166" i="5" s="1"/>
  <c r="X166" i="5"/>
  <c r="W166" i="5"/>
  <c r="V166" i="5"/>
  <c r="U166" i="5"/>
  <c r="T166" i="5"/>
  <c r="Q166" i="5"/>
  <c r="R166" i="5" s="1"/>
  <c r="L166" i="5"/>
  <c r="Y165" i="5" a="1"/>
  <c r="Y165" i="5" s="1"/>
  <c r="X165" i="5"/>
  <c r="W165" i="5"/>
  <c r="V165" i="5"/>
  <c r="U165" i="5"/>
  <c r="T165" i="5"/>
  <c r="Q165" i="5"/>
  <c r="R165" i="5" s="1"/>
  <c r="L165" i="5"/>
  <c r="Y164" i="5" a="1"/>
  <c r="Y164" i="5" s="1"/>
  <c r="X164" i="5"/>
  <c r="W164" i="5"/>
  <c r="V164" i="5"/>
  <c r="U164" i="5"/>
  <c r="T164" i="5"/>
  <c r="Q164" i="5"/>
  <c r="R164" i="5" s="1"/>
  <c r="L164" i="5"/>
  <c r="Y163" i="5" a="1"/>
  <c r="Y163" i="5" s="1"/>
  <c r="X163" i="5"/>
  <c r="W163" i="5"/>
  <c r="V163" i="5"/>
  <c r="U163" i="5"/>
  <c r="T163" i="5"/>
  <c r="Q163" i="5"/>
  <c r="R163" i="5" s="1"/>
  <c r="L163" i="5"/>
  <c r="Y162" i="5" a="1"/>
  <c r="Y162" i="5" s="1"/>
  <c r="X162" i="5"/>
  <c r="W162" i="5"/>
  <c r="V162" i="5"/>
  <c r="U162" i="5"/>
  <c r="T162" i="5"/>
  <c r="Q162" i="5"/>
  <c r="R162" i="5" s="1"/>
  <c r="L162" i="5"/>
  <c r="Y161" i="5" a="1"/>
  <c r="Y161" i="5" s="1"/>
  <c r="X161" i="5"/>
  <c r="W161" i="5"/>
  <c r="V161" i="5"/>
  <c r="U161" i="5"/>
  <c r="T161" i="5"/>
  <c r="Q161" i="5"/>
  <c r="L161" i="5"/>
  <c r="Y160" i="5" a="1"/>
  <c r="Y160" i="5" s="1"/>
  <c r="X160" i="5"/>
  <c r="W160" i="5"/>
  <c r="V160" i="5"/>
  <c r="U160" i="5"/>
  <c r="T160" i="5"/>
  <c r="AY160" i="5" s="1"/>
  <c r="Q160" i="5"/>
  <c r="R160" i="5" s="1"/>
  <c r="L160" i="5"/>
  <c r="Y159" i="5" a="1"/>
  <c r="Y159" i="5" s="1"/>
  <c r="X159" i="5"/>
  <c r="W159" i="5"/>
  <c r="V159" i="5"/>
  <c r="U159" i="5"/>
  <c r="T159" i="5"/>
  <c r="Q159" i="5"/>
  <c r="R159" i="5" s="1"/>
  <c r="L159" i="5"/>
  <c r="Y158" i="5" a="1"/>
  <c r="Y158" i="5" s="1"/>
  <c r="X158" i="5"/>
  <c r="W158" i="5"/>
  <c r="V158" i="5"/>
  <c r="U158" i="5"/>
  <c r="T158" i="5"/>
  <c r="AY158" i="5" s="1"/>
  <c r="Q158" i="5"/>
  <c r="R158" i="5" s="1"/>
  <c r="L158" i="5"/>
  <c r="Y157" i="5" a="1"/>
  <c r="Y157" i="5" s="1"/>
  <c r="X157" i="5"/>
  <c r="W157" i="5"/>
  <c r="V157" i="5"/>
  <c r="U157" i="5"/>
  <c r="T157" i="5"/>
  <c r="Q157" i="5"/>
  <c r="R157" i="5" s="1"/>
  <c r="L157" i="5"/>
  <c r="Y156" i="5" a="1"/>
  <c r="Y156" i="5" s="1"/>
  <c r="X156" i="5"/>
  <c r="W156" i="5"/>
  <c r="V156" i="5"/>
  <c r="U156" i="5"/>
  <c r="T156" i="5"/>
  <c r="Q156" i="5"/>
  <c r="R156" i="5" s="1"/>
  <c r="L156" i="5"/>
  <c r="Y155" i="5" a="1"/>
  <c r="Y155" i="5" s="1"/>
  <c r="X155" i="5"/>
  <c r="W155" i="5"/>
  <c r="V155" i="5"/>
  <c r="U155" i="5"/>
  <c r="T155" i="5"/>
  <c r="Q155" i="5"/>
  <c r="L155" i="5"/>
  <c r="Y154" i="5" a="1"/>
  <c r="Y154" i="5" s="1"/>
  <c r="X154" i="5"/>
  <c r="W154" i="5"/>
  <c r="V154" i="5"/>
  <c r="U154" i="5"/>
  <c r="T154" i="5"/>
  <c r="Q154" i="5"/>
  <c r="R154" i="5" s="1"/>
  <c r="L154" i="5"/>
  <c r="Y194" i="5" a="1"/>
  <c r="Y194" i="5" s="1"/>
  <c r="X194" i="5"/>
  <c r="W194" i="5"/>
  <c r="V194" i="5"/>
  <c r="U194" i="5"/>
  <c r="T194" i="5"/>
  <c r="Q194" i="5"/>
  <c r="R194" i="5" s="1"/>
  <c r="L194" i="5"/>
  <c r="Y153" i="5" a="1"/>
  <c r="Y153" i="5" s="1"/>
  <c r="X153" i="5"/>
  <c r="W153" i="5"/>
  <c r="V153" i="5"/>
  <c r="U153" i="5"/>
  <c r="T153" i="5"/>
  <c r="Q153" i="5"/>
  <c r="R153" i="5" s="1"/>
  <c r="L153" i="5"/>
  <c r="Y152" i="5" a="1"/>
  <c r="Y152" i="5" s="1"/>
  <c r="X152" i="5"/>
  <c r="W152" i="5"/>
  <c r="V152" i="5"/>
  <c r="U152" i="5"/>
  <c r="T152" i="5"/>
  <c r="Q152" i="5"/>
  <c r="R152" i="5" s="1"/>
  <c r="L152" i="5"/>
  <c r="Y151" i="5" a="1"/>
  <c r="Y151" i="5" s="1"/>
  <c r="X151" i="5"/>
  <c r="W151" i="5"/>
  <c r="V151" i="5"/>
  <c r="U151" i="5"/>
  <c r="T151" i="5"/>
  <c r="Q151" i="5"/>
  <c r="R151" i="5" s="1"/>
  <c r="L151" i="5"/>
  <c r="Y150" i="5" a="1"/>
  <c r="Y150" i="5" s="1"/>
  <c r="X150" i="5"/>
  <c r="W150" i="5"/>
  <c r="V150" i="5"/>
  <c r="U150" i="5"/>
  <c r="T150" i="5"/>
  <c r="Q150" i="5"/>
  <c r="R150" i="5" s="1"/>
  <c r="L150" i="5"/>
  <c r="Y149" i="5" a="1"/>
  <c r="Y149" i="5" s="1"/>
  <c r="X149" i="5"/>
  <c r="W149" i="5"/>
  <c r="V149" i="5"/>
  <c r="U149" i="5"/>
  <c r="T149" i="5"/>
  <c r="Q149" i="5"/>
  <c r="R149" i="5" s="1"/>
  <c r="L149" i="5"/>
  <c r="Y148" i="5" a="1"/>
  <c r="Y148" i="5" s="1"/>
  <c r="X148" i="5"/>
  <c r="W148" i="5"/>
  <c r="V148" i="5"/>
  <c r="U148" i="5"/>
  <c r="T148" i="5"/>
  <c r="AY148" i="5" s="1"/>
  <c r="Q148" i="5"/>
  <c r="R148" i="5" s="1"/>
  <c r="L148" i="5"/>
  <c r="Y147" i="5" a="1"/>
  <c r="Y147" i="5" s="1"/>
  <c r="X147" i="5"/>
  <c r="W147" i="5"/>
  <c r="V147" i="5"/>
  <c r="U147" i="5"/>
  <c r="T147" i="5"/>
  <c r="Q147" i="5"/>
  <c r="R147" i="5" s="1"/>
  <c r="L147" i="5"/>
  <c r="Y146" i="5" a="1"/>
  <c r="Y146" i="5" s="1"/>
  <c r="X146" i="5"/>
  <c r="W146" i="5"/>
  <c r="V146" i="5"/>
  <c r="U146" i="5"/>
  <c r="T146" i="5"/>
  <c r="Q146" i="5"/>
  <c r="R146" i="5" s="1"/>
  <c r="L146" i="5"/>
  <c r="Y145" i="5" a="1"/>
  <c r="Y145" i="5" s="1"/>
  <c r="X145" i="5"/>
  <c r="W145" i="5"/>
  <c r="V145" i="5"/>
  <c r="U145" i="5"/>
  <c r="T145" i="5"/>
  <c r="Q145" i="5"/>
  <c r="R145" i="5" s="1"/>
  <c r="L145" i="5"/>
  <c r="Y144" i="5" a="1"/>
  <c r="Y144" i="5" s="1"/>
  <c r="X144" i="5"/>
  <c r="W144" i="5"/>
  <c r="V144" i="5"/>
  <c r="U144" i="5"/>
  <c r="T144" i="5"/>
  <c r="Q144" i="5"/>
  <c r="R144" i="5" s="1"/>
  <c r="L144" i="5"/>
  <c r="Y143" i="5" a="1"/>
  <c r="Y143" i="5" s="1"/>
  <c r="X143" i="5"/>
  <c r="W143" i="5"/>
  <c r="V143" i="5"/>
  <c r="U143" i="5"/>
  <c r="T143" i="5"/>
  <c r="Q143" i="5"/>
  <c r="R143" i="5" s="1"/>
  <c r="L143" i="5"/>
  <c r="Y142" i="5" a="1"/>
  <c r="Y142" i="5" s="1"/>
  <c r="X142" i="5"/>
  <c r="W142" i="5"/>
  <c r="V142" i="5"/>
  <c r="U142" i="5"/>
  <c r="T142" i="5"/>
  <c r="Q142" i="5"/>
  <c r="R142" i="5" s="1"/>
  <c r="L142" i="5"/>
  <c r="Y141" i="5" a="1"/>
  <c r="Y141" i="5" s="1"/>
  <c r="X141" i="5"/>
  <c r="W141" i="5"/>
  <c r="V141" i="5"/>
  <c r="U141" i="5"/>
  <c r="T141" i="5"/>
  <c r="Q141" i="5"/>
  <c r="R141" i="5" s="1"/>
  <c r="L141" i="5"/>
  <c r="Y140" i="5" a="1"/>
  <c r="Y140" i="5" s="1"/>
  <c r="X140" i="5"/>
  <c r="W140" i="5"/>
  <c r="V140" i="5"/>
  <c r="U140" i="5"/>
  <c r="T140" i="5"/>
  <c r="Q140" i="5"/>
  <c r="R140" i="5" s="1"/>
  <c r="L140" i="5"/>
  <c r="Y139" i="5" a="1"/>
  <c r="Y139" i="5" s="1"/>
  <c r="X139" i="5"/>
  <c r="W139" i="5"/>
  <c r="V139" i="5"/>
  <c r="U139" i="5"/>
  <c r="T139" i="5"/>
  <c r="Q139" i="5"/>
  <c r="R139" i="5" s="1"/>
  <c r="L139" i="5"/>
  <c r="Y138" i="5" a="1"/>
  <c r="Y138" i="5" s="1"/>
  <c r="X138" i="5"/>
  <c r="W138" i="5"/>
  <c r="V138" i="5"/>
  <c r="U138" i="5"/>
  <c r="T138" i="5"/>
  <c r="Q138" i="5"/>
  <c r="R138" i="5" s="1"/>
  <c r="L138" i="5"/>
  <c r="Y137" i="5" a="1"/>
  <c r="Y137" i="5" s="1"/>
  <c r="X137" i="5"/>
  <c r="W137" i="5"/>
  <c r="V137" i="5"/>
  <c r="U137" i="5"/>
  <c r="T137" i="5"/>
  <c r="Q137" i="5"/>
  <c r="R137" i="5" s="1"/>
  <c r="L137" i="5"/>
  <c r="Y136" i="5" a="1"/>
  <c r="Y136" i="5" s="1"/>
  <c r="X136" i="5"/>
  <c r="W136" i="5"/>
  <c r="V136" i="5"/>
  <c r="U136" i="5"/>
  <c r="T136" i="5"/>
  <c r="Q136" i="5"/>
  <c r="R136" i="5" s="1"/>
  <c r="L136" i="5"/>
  <c r="Y135" i="5" a="1"/>
  <c r="Y135" i="5" s="1"/>
  <c r="X135" i="5"/>
  <c r="W135" i="5"/>
  <c r="V135" i="5"/>
  <c r="U135" i="5"/>
  <c r="T135" i="5"/>
  <c r="Q135" i="5"/>
  <c r="R135" i="5" s="1"/>
  <c r="L135" i="5"/>
  <c r="Y134" i="5" a="1"/>
  <c r="Y134" i="5" s="1"/>
  <c r="X134" i="5"/>
  <c r="W134" i="5"/>
  <c r="V134" i="5"/>
  <c r="U134" i="5"/>
  <c r="T134" i="5"/>
  <c r="Q134" i="5"/>
  <c r="R134" i="5" s="1"/>
  <c r="L134" i="5"/>
  <c r="Y133" i="5" a="1"/>
  <c r="Y133" i="5" s="1"/>
  <c r="X133" i="5"/>
  <c r="W133" i="5"/>
  <c r="V133" i="5"/>
  <c r="U133" i="5"/>
  <c r="T133" i="5"/>
  <c r="Q133" i="5"/>
  <c r="R133" i="5" s="1"/>
  <c r="L133" i="5"/>
  <c r="Y132" i="5" a="1"/>
  <c r="Y132" i="5" s="1"/>
  <c r="X132" i="5"/>
  <c r="W132" i="5"/>
  <c r="V132" i="5"/>
  <c r="U132" i="5"/>
  <c r="T132" i="5"/>
  <c r="Q132" i="5"/>
  <c r="R132" i="5" s="1"/>
  <c r="L132" i="5"/>
  <c r="Y131" i="5" a="1"/>
  <c r="Y131" i="5" s="1"/>
  <c r="X131" i="5"/>
  <c r="W131" i="5"/>
  <c r="V131" i="5"/>
  <c r="U131" i="5"/>
  <c r="T131" i="5"/>
  <c r="Q131" i="5"/>
  <c r="R131" i="5" s="1"/>
  <c r="L131" i="5"/>
  <c r="Y130" i="5" a="1"/>
  <c r="Y130" i="5" s="1"/>
  <c r="X130" i="5"/>
  <c r="W130" i="5"/>
  <c r="V130" i="5"/>
  <c r="U130" i="5"/>
  <c r="T130" i="5"/>
  <c r="Q130" i="5"/>
  <c r="R130" i="5" s="1"/>
  <c r="L130" i="5"/>
  <c r="Y129" i="5" a="1"/>
  <c r="Y129" i="5" s="1"/>
  <c r="X129" i="5"/>
  <c r="W129" i="5"/>
  <c r="V129" i="5"/>
  <c r="U129" i="5"/>
  <c r="T129" i="5"/>
  <c r="Q129" i="5"/>
  <c r="L129" i="5"/>
  <c r="Y128" i="5" a="1"/>
  <c r="Y128" i="5" s="1"/>
  <c r="X128" i="5"/>
  <c r="W128" i="5"/>
  <c r="V128" i="5"/>
  <c r="U128" i="5"/>
  <c r="T128" i="5"/>
  <c r="AY128" i="5" s="1"/>
  <c r="Q128" i="5"/>
  <c r="R128" i="5" s="1"/>
  <c r="L128" i="5"/>
  <c r="Y127" i="5" a="1"/>
  <c r="Y127" i="5" s="1"/>
  <c r="X127" i="5"/>
  <c r="W127" i="5"/>
  <c r="V127" i="5"/>
  <c r="U127" i="5"/>
  <c r="T127" i="5"/>
  <c r="Q127" i="5"/>
  <c r="R127" i="5" s="1"/>
  <c r="L127" i="5"/>
  <c r="Y126" i="5" a="1"/>
  <c r="Y126" i="5" s="1"/>
  <c r="X126" i="5"/>
  <c r="W126" i="5"/>
  <c r="V126" i="5"/>
  <c r="U126" i="5"/>
  <c r="T126" i="5"/>
  <c r="Q126" i="5"/>
  <c r="L126" i="5"/>
  <c r="Y125" i="5" a="1"/>
  <c r="Y125" i="5" s="1"/>
  <c r="X125" i="5"/>
  <c r="W125" i="5"/>
  <c r="V125" i="5"/>
  <c r="U125" i="5"/>
  <c r="T125" i="5"/>
  <c r="Q125" i="5"/>
  <c r="R125" i="5" s="1"/>
  <c r="L125" i="5"/>
  <c r="Y124" i="5" a="1"/>
  <c r="Y124" i="5" s="1"/>
  <c r="X124" i="5"/>
  <c r="W124" i="5"/>
  <c r="V124" i="5"/>
  <c r="U124" i="5"/>
  <c r="T124" i="5"/>
  <c r="Q124" i="5"/>
  <c r="R124" i="5" s="1"/>
  <c r="L124" i="5"/>
  <c r="Y123" i="5" a="1"/>
  <c r="Y123" i="5" s="1"/>
  <c r="X123" i="5"/>
  <c r="W123" i="5"/>
  <c r="V123" i="5"/>
  <c r="U123" i="5"/>
  <c r="T123" i="5"/>
  <c r="Q123" i="5"/>
  <c r="R123" i="5" s="1"/>
  <c r="L123" i="5"/>
  <c r="Y122" i="5" a="1"/>
  <c r="Y122" i="5" s="1"/>
  <c r="X122" i="5"/>
  <c r="W122" i="5"/>
  <c r="V122" i="5"/>
  <c r="U122" i="5"/>
  <c r="T122" i="5"/>
  <c r="AY122" i="5" s="1"/>
  <c r="Q122" i="5"/>
  <c r="R122" i="5" s="1"/>
  <c r="L122" i="5"/>
  <c r="Y121" i="5" a="1"/>
  <c r="Y121" i="5" s="1"/>
  <c r="X121" i="5"/>
  <c r="W121" i="5"/>
  <c r="V121" i="5"/>
  <c r="U121" i="5"/>
  <c r="T121" i="5"/>
  <c r="Q121" i="5"/>
  <c r="R121" i="5" s="1"/>
  <c r="L121" i="5"/>
  <c r="Y120" i="5" a="1"/>
  <c r="Y120" i="5" s="1"/>
  <c r="X120" i="5"/>
  <c r="W120" i="5"/>
  <c r="V120" i="5"/>
  <c r="U120" i="5"/>
  <c r="T120" i="5"/>
  <c r="Q120" i="5"/>
  <c r="R120" i="5" s="1"/>
  <c r="L120" i="5"/>
  <c r="Y119" i="5" a="1"/>
  <c r="Y119" i="5" s="1"/>
  <c r="X119" i="5"/>
  <c r="W119" i="5"/>
  <c r="V119" i="5"/>
  <c r="U119" i="5"/>
  <c r="T119" i="5"/>
  <c r="Q119" i="5"/>
  <c r="R119" i="5" s="1"/>
  <c r="L119" i="5"/>
  <c r="Y118" i="5" a="1"/>
  <c r="Y118" i="5" s="1"/>
  <c r="X118" i="5"/>
  <c r="W118" i="5"/>
  <c r="V118" i="5"/>
  <c r="U118" i="5"/>
  <c r="T118" i="5"/>
  <c r="Q118" i="5"/>
  <c r="R118" i="5" s="1"/>
  <c r="L118" i="5"/>
  <c r="Y117" i="5" a="1"/>
  <c r="Y117" i="5" s="1"/>
  <c r="X117" i="5"/>
  <c r="W117" i="5"/>
  <c r="V117" i="5"/>
  <c r="U117" i="5"/>
  <c r="T117" i="5"/>
  <c r="Q117" i="5"/>
  <c r="R117" i="5" s="1"/>
  <c r="L117" i="5"/>
  <c r="Y116" i="5" a="1"/>
  <c r="Y116" i="5" s="1"/>
  <c r="X116" i="5"/>
  <c r="W116" i="5"/>
  <c r="V116" i="5"/>
  <c r="U116" i="5"/>
  <c r="T116" i="5"/>
  <c r="Q116" i="5"/>
  <c r="R116" i="5" s="1"/>
  <c r="L116" i="5"/>
  <c r="Y115" i="5" a="1"/>
  <c r="Y115" i="5" s="1"/>
  <c r="X115" i="5"/>
  <c r="W115" i="5"/>
  <c r="V115" i="5"/>
  <c r="U115" i="5"/>
  <c r="T115" i="5"/>
  <c r="Q115" i="5"/>
  <c r="R115" i="5" s="1"/>
  <c r="L115" i="5"/>
  <c r="Y114" i="5" a="1"/>
  <c r="Y114" i="5" s="1"/>
  <c r="X114" i="5"/>
  <c r="W114" i="5"/>
  <c r="V114" i="5"/>
  <c r="U114" i="5"/>
  <c r="T114" i="5"/>
  <c r="Q114" i="5"/>
  <c r="R114" i="5" s="1"/>
  <c r="L114" i="5"/>
  <c r="Y113" i="5" a="1"/>
  <c r="Y113" i="5" s="1"/>
  <c r="X113" i="5"/>
  <c r="W113" i="5"/>
  <c r="V113" i="5"/>
  <c r="U113" i="5"/>
  <c r="T113" i="5"/>
  <c r="Q113" i="5"/>
  <c r="R113" i="5" s="1"/>
  <c r="L113" i="5"/>
  <c r="Y112" i="5" a="1"/>
  <c r="Y112" i="5" s="1"/>
  <c r="X112" i="5"/>
  <c r="W112" i="5"/>
  <c r="V112" i="5"/>
  <c r="U112" i="5"/>
  <c r="T112" i="5"/>
  <c r="Q112" i="5"/>
  <c r="R112" i="5" s="1"/>
  <c r="L112" i="5"/>
  <c r="Y195" i="5" a="1"/>
  <c r="Y195" i="5" s="1"/>
  <c r="X195" i="5"/>
  <c r="W195" i="5"/>
  <c r="V195" i="5"/>
  <c r="U195" i="5"/>
  <c r="T195" i="5"/>
  <c r="Q195" i="5"/>
  <c r="R195" i="5" s="1"/>
  <c r="L195" i="5"/>
  <c r="Y111" i="5" a="1"/>
  <c r="Y111" i="5" s="1"/>
  <c r="X111" i="5"/>
  <c r="W111" i="5"/>
  <c r="V111" i="5"/>
  <c r="U111" i="5"/>
  <c r="T111" i="5"/>
  <c r="Q111" i="5"/>
  <c r="R111" i="5" s="1"/>
  <c r="L111" i="5"/>
  <c r="Y110" i="5" a="1"/>
  <c r="Y110" i="5" s="1"/>
  <c r="X110" i="5"/>
  <c r="W110" i="5"/>
  <c r="V110" i="5"/>
  <c r="U110" i="5"/>
  <c r="T110" i="5"/>
  <c r="AY110" i="5" s="1"/>
  <c r="Q110" i="5"/>
  <c r="R110" i="5" s="1"/>
  <c r="L110" i="5"/>
  <c r="Y109" i="5" a="1"/>
  <c r="Y109" i="5" s="1"/>
  <c r="X109" i="5"/>
  <c r="W109" i="5"/>
  <c r="V109" i="5"/>
  <c r="U109" i="5"/>
  <c r="T109" i="5"/>
  <c r="Q109" i="5"/>
  <c r="R109" i="5" s="1"/>
  <c r="L109" i="5"/>
  <c r="Y108" i="5" a="1"/>
  <c r="Y108" i="5" s="1"/>
  <c r="X108" i="5"/>
  <c r="W108" i="5"/>
  <c r="V108" i="5"/>
  <c r="U108" i="5"/>
  <c r="T108" i="5"/>
  <c r="AY108" i="5" s="1"/>
  <c r="Q108" i="5"/>
  <c r="R108" i="5" s="1"/>
  <c r="L108" i="5"/>
  <c r="Y107" i="5" a="1"/>
  <c r="Y107" i="5" s="1"/>
  <c r="X107" i="5"/>
  <c r="W107" i="5"/>
  <c r="V107" i="5"/>
  <c r="U107" i="5"/>
  <c r="T107" i="5"/>
  <c r="Q107" i="5"/>
  <c r="R107" i="5" s="1"/>
  <c r="L107" i="5"/>
  <c r="Y106" i="5" a="1"/>
  <c r="Y106" i="5" s="1"/>
  <c r="X106" i="5"/>
  <c r="W106" i="5"/>
  <c r="V106" i="5"/>
  <c r="U106" i="5"/>
  <c r="T106" i="5"/>
  <c r="Q106" i="5"/>
  <c r="R106" i="5" s="1"/>
  <c r="L106" i="5"/>
  <c r="Y105" i="5" a="1"/>
  <c r="Y105" i="5" s="1"/>
  <c r="X105" i="5"/>
  <c r="W105" i="5"/>
  <c r="V105" i="5"/>
  <c r="U105" i="5"/>
  <c r="T105" i="5"/>
  <c r="Q105" i="5"/>
  <c r="R105" i="5" s="1"/>
  <c r="L105" i="5"/>
  <c r="Y104" i="5" a="1"/>
  <c r="Y104" i="5" s="1"/>
  <c r="X104" i="5"/>
  <c r="W104" i="5"/>
  <c r="V104" i="5"/>
  <c r="U104" i="5"/>
  <c r="T104" i="5"/>
  <c r="Q104" i="5"/>
  <c r="R104" i="5" s="1"/>
  <c r="L104" i="5"/>
  <c r="Y103" i="5" a="1"/>
  <c r="Y103" i="5" s="1"/>
  <c r="X103" i="5"/>
  <c r="W103" i="5"/>
  <c r="V103" i="5"/>
  <c r="U103" i="5"/>
  <c r="T103" i="5"/>
  <c r="Q103" i="5"/>
  <c r="R103" i="5" s="1"/>
  <c r="L103" i="5"/>
  <c r="Y102" i="5" a="1"/>
  <c r="Y102" i="5" s="1"/>
  <c r="X102" i="5"/>
  <c r="W102" i="5"/>
  <c r="V102" i="5"/>
  <c r="U102" i="5"/>
  <c r="T102" i="5"/>
  <c r="Q102" i="5"/>
  <c r="R102" i="5" s="1"/>
  <c r="L102" i="5"/>
  <c r="Y101" i="5" a="1"/>
  <c r="Y101" i="5" s="1"/>
  <c r="X101" i="5"/>
  <c r="W101" i="5"/>
  <c r="V101" i="5"/>
  <c r="U101" i="5"/>
  <c r="T101" i="5"/>
  <c r="Q101" i="5"/>
  <c r="R101" i="5" s="1"/>
  <c r="L101" i="5"/>
  <c r="Y100" i="5" a="1"/>
  <c r="Y100" i="5" s="1"/>
  <c r="X100" i="5"/>
  <c r="W100" i="5"/>
  <c r="V100" i="5"/>
  <c r="U100" i="5"/>
  <c r="T100" i="5"/>
  <c r="Q100" i="5"/>
  <c r="L100" i="5"/>
  <c r="Y99" i="5" a="1"/>
  <c r="Y99" i="5" s="1"/>
  <c r="X99" i="5"/>
  <c r="W99" i="5"/>
  <c r="V99" i="5"/>
  <c r="U99" i="5"/>
  <c r="T99" i="5"/>
  <c r="Q99" i="5"/>
  <c r="R99" i="5" s="1"/>
  <c r="L99" i="5"/>
  <c r="Y98" i="5" a="1"/>
  <c r="Y98" i="5" s="1"/>
  <c r="X98" i="5"/>
  <c r="W98" i="5"/>
  <c r="V98" i="5"/>
  <c r="U98" i="5"/>
  <c r="T98" i="5"/>
  <c r="Q98" i="5"/>
  <c r="R98" i="5" s="1"/>
  <c r="L98" i="5"/>
  <c r="Y97" i="5" a="1"/>
  <c r="Y97" i="5" s="1"/>
  <c r="X97" i="5"/>
  <c r="W97" i="5"/>
  <c r="V97" i="5"/>
  <c r="U97" i="5"/>
  <c r="T97" i="5"/>
  <c r="Q97" i="5"/>
  <c r="R97" i="5" s="1"/>
  <c r="L97" i="5"/>
  <c r="Y96" i="5" a="1"/>
  <c r="Y96" i="5" s="1"/>
  <c r="X96" i="5"/>
  <c r="W96" i="5"/>
  <c r="V96" i="5"/>
  <c r="U96" i="5"/>
  <c r="T96" i="5"/>
  <c r="Q96" i="5"/>
  <c r="R96" i="5" s="1"/>
  <c r="L96" i="5"/>
  <c r="Y95" i="5" a="1"/>
  <c r="Y95" i="5" s="1"/>
  <c r="X95" i="5"/>
  <c r="W95" i="5"/>
  <c r="V95" i="5"/>
  <c r="U95" i="5"/>
  <c r="T95" i="5"/>
  <c r="Q95" i="5"/>
  <c r="R95" i="5" s="1"/>
  <c r="L95" i="5"/>
  <c r="Y94" i="5" a="1"/>
  <c r="Y94" i="5" s="1"/>
  <c r="X94" i="5"/>
  <c r="W94" i="5"/>
  <c r="V94" i="5"/>
  <c r="U94" i="5"/>
  <c r="T94" i="5"/>
  <c r="AY94" i="5" s="1"/>
  <c r="Q94" i="5"/>
  <c r="R94" i="5" s="1"/>
  <c r="L94" i="5"/>
  <c r="Y93" i="5" a="1"/>
  <c r="Y93" i="5" s="1"/>
  <c r="X93" i="5"/>
  <c r="W93" i="5"/>
  <c r="V93" i="5"/>
  <c r="U93" i="5"/>
  <c r="T93" i="5"/>
  <c r="Q93" i="5"/>
  <c r="R93" i="5" s="1"/>
  <c r="L93" i="5"/>
  <c r="Y92" i="5" a="1"/>
  <c r="Y92" i="5" s="1"/>
  <c r="X92" i="5"/>
  <c r="W92" i="5"/>
  <c r="V92" i="5"/>
  <c r="U92" i="5"/>
  <c r="T92" i="5"/>
  <c r="Q92" i="5"/>
  <c r="R92" i="5" s="1"/>
  <c r="L92" i="5"/>
  <c r="Y91" i="5" a="1"/>
  <c r="Y91" i="5" s="1"/>
  <c r="X91" i="5"/>
  <c r="W91" i="5"/>
  <c r="V91" i="5"/>
  <c r="U91" i="5"/>
  <c r="T91" i="5"/>
  <c r="Q91" i="5"/>
  <c r="L91" i="5"/>
  <c r="Y90" i="5" a="1"/>
  <c r="Y90" i="5" s="1"/>
  <c r="X90" i="5"/>
  <c r="W90" i="5"/>
  <c r="V90" i="5"/>
  <c r="U90" i="5"/>
  <c r="T90" i="5"/>
  <c r="Q90" i="5"/>
  <c r="R90" i="5" s="1"/>
  <c r="L90" i="5"/>
  <c r="Y89" i="5" a="1"/>
  <c r="Y89" i="5" s="1"/>
  <c r="X89" i="5"/>
  <c r="W89" i="5"/>
  <c r="V89" i="5"/>
  <c r="U89" i="5"/>
  <c r="T89" i="5"/>
  <c r="Q89" i="5"/>
  <c r="R89" i="5" s="1"/>
  <c r="L89" i="5"/>
  <c r="Y88" i="5" a="1"/>
  <c r="Y88" i="5" s="1"/>
  <c r="X88" i="5"/>
  <c r="W88" i="5"/>
  <c r="V88" i="5"/>
  <c r="U88" i="5"/>
  <c r="T88" i="5"/>
  <c r="Q88" i="5"/>
  <c r="R88" i="5" s="1"/>
  <c r="L88" i="5"/>
  <c r="Y87" i="5" a="1"/>
  <c r="Y87" i="5" s="1"/>
  <c r="X87" i="5"/>
  <c r="W87" i="5"/>
  <c r="V87" i="5"/>
  <c r="U87" i="5"/>
  <c r="T87" i="5"/>
  <c r="Q87" i="5"/>
  <c r="R87" i="5" s="1"/>
  <c r="L87" i="5"/>
  <c r="Y86" i="5" a="1"/>
  <c r="Y86" i="5" s="1"/>
  <c r="X86" i="5"/>
  <c r="W86" i="5"/>
  <c r="V86" i="5"/>
  <c r="U86" i="5"/>
  <c r="T86" i="5"/>
  <c r="Q86" i="5"/>
  <c r="R86" i="5" s="1"/>
  <c r="L86" i="5"/>
  <c r="Y85" i="5" a="1"/>
  <c r="Y85" i="5" s="1"/>
  <c r="X85" i="5"/>
  <c r="W85" i="5"/>
  <c r="V85" i="5"/>
  <c r="U85" i="5"/>
  <c r="T85" i="5"/>
  <c r="Q85" i="5"/>
  <c r="L85" i="5"/>
  <c r="Y84" i="5" a="1"/>
  <c r="Y84" i="5" s="1"/>
  <c r="X84" i="5"/>
  <c r="W84" i="5"/>
  <c r="V84" i="5"/>
  <c r="U84" i="5"/>
  <c r="T84" i="5"/>
  <c r="Q84" i="5"/>
  <c r="R84" i="5" s="1"/>
  <c r="L84" i="5"/>
  <c r="Y83" i="5" a="1"/>
  <c r="Y83" i="5" s="1"/>
  <c r="X83" i="5"/>
  <c r="W83" i="5"/>
  <c r="V83" i="5"/>
  <c r="U83" i="5"/>
  <c r="T83" i="5"/>
  <c r="Q83" i="5"/>
  <c r="R83" i="5" s="1"/>
  <c r="L83" i="5"/>
  <c r="Y82" i="5" a="1"/>
  <c r="Y82" i="5" s="1"/>
  <c r="X82" i="5"/>
  <c r="W82" i="5"/>
  <c r="V82" i="5"/>
  <c r="U82" i="5"/>
  <c r="T82" i="5"/>
  <c r="Q82" i="5"/>
  <c r="R82" i="5" s="1"/>
  <c r="L82" i="5"/>
  <c r="Y81" i="5" a="1"/>
  <c r="Y81" i="5" s="1"/>
  <c r="X81" i="5"/>
  <c r="W81" i="5"/>
  <c r="V81" i="5"/>
  <c r="U81" i="5"/>
  <c r="T81" i="5"/>
  <c r="Q81" i="5"/>
  <c r="R81" i="5" s="1"/>
  <c r="L81" i="5"/>
  <c r="Y80" i="5" a="1"/>
  <c r="Y80" i="5" s="1"/>
  <c r="X80" i="5"/>
  <c r="W80" i="5"/>
  <c r="V80" i="5"/>
  <c r="U80" i="5"/>
  <c r="T80" i="5"/>
  <c r="Q80" i="5"/>
  <c r="R80" i="5" s="1"/>
  <c r="L80" i="5"/>
  <c r="Y79" i="5" a="1"/>
  <c r="Y79" i="5" s="1"/>
  <c r="X79" i="5"/>
  <c r="W79" i="5"/>
  <c r="V79" i="5"/>
  <c r="U79" i="5"/>
  <c r="T79" i="5"/>
  <c r="Q79" i="5"/>
  <c r="R79" i="5" s="1"/>
  <c r="L79" i="5"/>
  <c r="Y78" i="5" a="1"/>
  <c r="Y78" i="5" s="1"/>
  <c r="X78" i="5"/>
  <c r="W78" i="5"/>
  <c r="V78" i="5"/>
  <c r="U78" i="5"/>
  <c r="T78" i="5"/>
  <c r="Q78" i="5"/>
  <c r="R78" i="5" s="1"/>
  <c r="L78" i="5"/>
  <c r="Y77" i="5" a="1"/>
  <c r="Y77" i="5" s="1"/>
  <c r="X77" i="5"/>
  <c r="W77" i="5"/>
  <c r="V77" i="5"/>
  <c r="U77" i="5"/>
  <c r="T77" i="5"/>
  <c r="Q77" i="5"/>
  <c r="R77" i="5" s="1"/>
  <c r="L77" i="5"/>
  <c r="Y76" i="5" a="1"/>
  <c r="Y76" i="5" s="1"/>
  <c r="X76" i="5"/>
  <c r="W76" i="5"/>
  <c r="V76" i="5"/>
  <c r="U76" i="5"/>
  <c r="T76" i="5"/>
  <c r="Q76" i="5"/>
  <c r="R76" i="5" s="1"/>
  <c r="L76" i="5"/>
  <c r="Y75" i="5" a="1"/>
  <c r="Y75" i="5" s="1"/>
  <c r="X75" i="5"/>
  <c r="W75" i="5"/>
  <c r="V75" i="5"/>
  <c r="U75" i="5"/>
  <c r="T75" i="5"/>
  <c r="Q75" i="5"/>
  <c r="R75" i="5" s="1"/>
  <c r="L75" i="5"/>
  <c r="Y74" i="5" a="1"/>
  <c r="Y74" i="5" s="1"/>
  <c r="X74" i="5"/>
  <c r="W74" i="5"/>
  <c r="V74" i="5"/>
  <c r="U74" i="5"/>
  <c r="T74" i="5"/>
  <c r="Q74" i="5"/>
  <c r="R74" i="5" s="1"/>
  <c r="L74" i="5"/>
  <c r="Y73" i="5" a="1"/>
  <c r="Y73" i="5" s="1"/>
  <c r="X73" i="5"/>
  <c r="W73" i="5"/>
  <c r="V73" i="5"/>
  <c r="U73" i="5"/>
  <c r="T73" i="5"/>
  <c r="Q73" i="5"/>
  <c r="L73" i="5"/>
  <c r="Y72" i="5" a="1"/>
  <c r="Y72" i="5" s="1"/>
  <c r="X72" i="5"/>
  <c r="W72" i="5"/>
  <c r="V72" i="5"/>
  <c r="U72" i="5"/>
  <c r="T72" i="5"/>
  <c r="Q72" i="5"/>
  <c r="R72" i="5" s="1"/>
  <c r="L72" i="5"/>
  <c r="Y71" i="5" a="1"/>
  <c r="Y71" i="5" s="1"/>
  <c r="X71" i="5"/>
  <c r="W71" i="5"/>
  <c r="V71" i="5"/>
  <c r="U71" i="5"/>
  <c r="T71" i="5"/>
  <c r="Q71" i="5"/>
  <c r="R71" i="5" s="1"/>
  <c r="L71" i="5"/>
  <c r="Y70" i="5" a="1"/>
  <c r="Y70" i="5" s="1"/>
  <c r="X70" i="5"/>
  <c r="W70" i="5"/>
  <c r="V70" i="5"/>
  <c r="U70" i="5"/>
  <c r="T70" i="5"/>
  <c r="Q70" i="5"/>
  <c r="R70" i="5" s="1"/>
  <c r="L70" i="5"/>
  <c r="Y69" i="5" a="1"/>
  <c r="Y69" i="5" s="1"/>
  <c r="Y68" i="5" a="1"/>
  <c r="Y68" i="5" s="1"/>
  <c r="Y67" i="5" a="1"/>
  <c r="Y67" i="5" s="1"/>
  <c r="Y66" i="5" a="1"/>
  <c r="Y66" i="5" s="1"/>
  <c r="Y65" i="5" a="1"/>
  <c r="Y65" i="5" s="1"/>
  <c r="Y64" i="5" a="1"/>
  <c r="Y64" i="5" s="1"/>
  <c r="Y63" i="5" a="1"/>
  <c r="Y63" i="5" s="1"/>
  <c r="Y62" i="5" a="1"/>
  <c r="Y62" i="5" s="1"/>
  <c r="Y61" i="5" a="1"/>
  <c r="Y61" i="5" s="1"/>
  <c r="Y60" i="5" a="1"/>
  <c r="Y60" i="5" s="1"/>
  <c r="Y59" i="5" a="1"/>
  <c r="Y59" i="5" s="1"/>
  <c r="Y58" i="5" a="1"/>
  <c r="Y58" i="5" s="1"/>
  <c r="Y57" i="5" a="1"/>
  <c r="Y57" i="5" s="1"/>
  <c r="Y56" i="5" a="1"/>
  <c r="Y56" i="5" s="1"/>
  <c r="Y55" i="5" a="1"/>
  <c r="Y55" i="5" s="1"/>
  <c r="Y54" i="5" a="1"/>
  <c r="Y54" i="5" s="1"/>
  <c r="Y53" i="5" a="1"/>
  <c r="Y53" i="5" s="1"/>
  <c r="Y52" i="5" a="1"/>
  <c r="Y52" i="5" s="1"/>
  <c r="Y51" i="5" a="1"/>
  <c r="Y51" i="5" s="1"/>
  <c r="Y50" i="5" a="1"/>
  <c r="Y50" i="5" s="1"/>
  <c r="Y49" i="5" a="1"/>
  <c r="Y49" i="5" s="1"/>
  <c r="Y48" i="5" a="1"/>
  <c r="Y48" i="5" s="1"/>
  <c r="Y47" i="5" a="1"/>
  <c r="Y47" i="5" s="1"/>
  <c r="Y46" i="5" a="1"/>
  <c r="Y46" i="5" s="1"/>
  <c r="Y45" i="5" a="1"/>
  <c r="Y45" i="5" s="1"/>
  <c r="Y44" i="5" a="1"/>
  <c r="Y44" i="5" s="1"/>
  <c r="Y43" i="5" a="1"/>
  <c r="Y43" i="5" s="1"/>
  <c r="Y42" i="5" a="1"/>
  <c r="Y42" i="5" s="1"/>
  <c r="Y41" i="5" a="1"/>
  <c r="Y41" i="5" s="1"/>
  <c r="Y40" i="5" a="1"/>
  <c r="Y40" i="5" s="1"/>
  <c r="Y39" i="5" a="1"/>
  <c r="Y39" i="5" s="1"/>
  <c r="Y38" i="5" a="1"/>
  <c r="Y38" i="5" s="1"/>
  <c r="Y37" i="5" a="1"/>
  <c r="Y37" i="5" s="1"/>
  <c r="Y36" i="5" a="1"/>
  <c r="Y36" i="5" s="1"/>
  <c r="Y35" i="5" a="1"/>
  <c r="Y35" i="5" s="1"/>
  <c r="Y34" i="5" a="1"/>
  <c r="Y34" i="5" s="1"/>
  <c r="D69" i="2"/>
  <c r="X69" i="5"/>
  <c r="W69" i="5"/>
  <c r="V69" i="5"/>
  <c r="U69" i="5"/>
  <c r="T69" i="5"/>
  <c r="Q69" i="5"/>
  <c r="R69" i="5" s="1"/>
  <c r="L69" i="5"/>
  <c r="X68" i="5"/>
  <c r="W68" i="5"/>
  <c r="V68" i="5"/>
  <c r="U68" i="5"/>
  <c r="T68" i="5"/>
  <c r="Q68" i="5"/>
  <c r="R68" i="5" s="1"/>
  <c r="L68" i="5"/>
  <c r="X67" i="5"/>
  <c r="W67" i="5"/>
  <c r="V67" i="5"/>
  <c r="U67" i="5"/>
  <c r="T67" i="5"/>
  <c r="Q67" i="5"/>
  <c r="L67" i="5"/>
  <c r="X66" i="5"/>
  <c r="W66" i="5"/>
  <c r="V66" i="5"/>
  <c r="U66" i="5"/>
  <c r="T66" i="5"/>
  <c r="Q66" i="5"/>
  <c r="L66" i="5"/>
  <c r="X65" i="5"/>
  <c r="W65" i="5"/>
  <c r="V65" i="5"/>
  <c r="U65" i="5"/>
  <c r="T65" i="5"/>
  <c r="Q65" i="5"/>
  <c r="R65" i="5" s="1"/>
  <c r="L65" i="5"/>
  <c r="X64" i="5"/>
  <c r="W64" i="5"/>
  <c r="V64" i="5"/>
  <c r="U64" i="5"/>
  <c r="T64" i="5"/>
  <c r="Q64" i="5"/>
  <c r="R64" i="5" s="1"/>
  <c r="L64" i="5"/>
  <c r="X63" i="5"/>
  <c r="W63" i="5"/>
  <c r="V63" i="5"/>
  <c r="U63" i="5"/>
  <c r="T63" i="5"/>
  <c r="Q63" i="5"/>
  <c r="R63" i="5" s="1"/>
  <c r="L63" i="5"/>
  <c r="X62" i="5"/>
  <c r="W62" i="5"/>
  <c r="V62" i="5"/>
  <c r="U62" i="5"/>
  <c r="T62" i="5"/>
  <c r="Q62" i="5"/>
  <c r="L62" i="5"/>
  <c r="X61" i="5"/>
  <c r="W61" i="5"/>
  <c r="V61" i="5"/>
  <c r="U61" i="5"/>
  <c r="T61" i="5"/>
  <c r="Q61" i="5"/>
  <c r="L61" i="5"/>
  <c r="X60" i="5"/>
  <c r="W60" i="5"/>
  <c r="V60" i="5"/>
  <c r="U60" i="5"/>
  <c r="T60" i="5"/>
  <c r="Q60" i="5"/>
  <c r="R60" i="5" s="1"/>
  <c r="L60" i="5"/>
  <c r="X59" i="5"/>
  <c r="W59" i="5"/>
  <c r="V59" i="5"/>
  <c r="U59" i="5"/>
  <c r="T59" i="5"/>
  <c r="Q59" i="5"/>
  <c r="R59" i="5" s="1"/>
  <c r="L59" i="5"/>
  <c r="X58" i="5"/>
  <c r="W58" i="5"/>
  <c r="V58" i="5"/>
  <c r="U58" i="5"/>
  <c r="T58" i="5"/>
  <c r="Q58" i="5"/>
  <c r="R58" i="5" s="1"/>
  <c r="L58" i="5"/>
  <c r="X57" i="5"/>
  <c r="W57" i="5"/>
  <c r="V57" i="5"/>
  <c r="U57" i="5"/>
  <c r="T57" i="5"/>
  <c r="Q57" i="5"/>
  <c r="R57" i="5" s="1"/>
  <c r="L57" i="5"/>
  <c r="X56" i="5"/>
  <c r="W56" i="5"/>
  <c r="V56" i="5"/>
  <c r="U56" i="5"/>
  <c r="T56" i="5"/>
  <c r="Q56" i="5"/>
  <c r="R56" i="5" s="1"/>
  <c r="L56" i="5"/>
  <c r="X55" i="5"/>
  <c r="W55" i="5"/>
  <c r="V55" i="5"/>
  <c r="U55" i="5"/>
  <c r="T55" i="5"/>
  <c r="Q55" i="5"/>
  <c r="R55" i="5" s="1"/>
  <c r="L55" i="5"/>
  <c r="X54" i="5"/>
  <c r="W54" i="5"/>
  <c r="V54" i="5"/>
  <c r="U54" i="5"/>
  <c r="T54" i="5"/>
  <c r="Q54" i="5"/>
  <c r="R54" i="5" s="1"/>
  <c r="L54" i="5"/>
  <c r="X53" i="5"/>
  <c r="W53" i="5"/>
  <c r="V53" i="5"/>
  <c r="U53" i="5"/>
  <c r="T53" i="5"/>
  <c r="Q53" i="5"/>
  <c r="R53" i="5" s="1"/>
  <c r="L53" i="5"/>
  <c r="X52" i="5"/>
  <c r="W52" i="5"/>
  <c r="V52" i="5"/>
  <c r="U52" i="5"/>
  <c r="T52" i="5"/>
  <c r="Q52" i="5"/>
  <c r="L52" i="5"/>
  <c r="X51" i="5"/>
  <c r="W51" i="5"/>
  <c r="V51" i="5"/>
  <c r="U51" i="5"/>
  <c r="T51" i="5"/>
  <c r="Q51" i="5"/>
  <c r="R51" i="5" s="1"/>
  <c r="L51" i="5"/>
  <c r="X50" i="5"/>
  <c r="W50" i="5"/>
  <c r="V50" i="5"/>
  <c r="U50" i="5"/>
  <c r="T50" i="5"/>
  <c r="Q50" i="5"/>
  <c r="R50" i="5" s="1"/>
  <c r="L50" i="5"/>
  <c r="X49" i="5"/>
  <c r="W49" i="5"/>
  <c r="V49" i="5"/>
  <c r="U49" i="5"/>
  <c r="T49" i="5"/>
  <c r="Q49" i="5"/>
  <c r="L49" i="5"/>
  <c r="X48" i="5"/>
  <c r="W48" i="5"/>
  <c r="V48" i="5"/>
  <c r="U48" i="5"/>
  <c r="T48" i="5"/>
  <c r="Q48" i="5"/>
  <c r="R48" i="5" s="1"/>
  <c r="L48" i="5"/>
  <c r="X47" i="5"/>
  <c r="W47" i="5"/>
  <c r="V47" i="5"/>
  <c r="U47" i="5"/>
  <c r="T47" i="5"/>
  <c r="Q47" i="5"/>
  <c r="R47" i="5" s="1"/>
  <c r="L47" i="5"/>
  <c r="X46" i="5"/>
  <c r="W46" i="5"/>
  <c r="V46" i="5"/>
  <c r="U46" i="5"/>
  <c r="T46" i="5"/>
  <c r="Q46" i="5"/>
  <c r="R46" i="5" s="1"/>
  <c r="L46" i="5"/>
  <c r="X45" i="5"/>
  <c r="W45" i="5"/>
  <c r="V45" i="5"/>
  <c r="U45" i="5"/>
  <c r="T45" i="5"/>
  <c r="Q45" i="5"/>
  <c r="R45" i="5" s="1"/>
  <c r="L45" i="5"/>
  <c r="X44" i="5"/>
  <c r="W44" i="5"/>
  <c r="V44" i="5"/>
  <c r="U44" i="5"/>
  <c r="T44" i="5"/>
  <c r="Q44" i="5"/>
  <c r="R44" i="5" s="1"/>
  <c r="L44" i="5"/>
  <c r="X43" i="5"/>
  <c r="W43" i="5"/>
  <c r="V43" i="5"/>
  <c r="U43" i="5"/>
  <c r="T43" i="5"/>
  <c r="Q43" i="5"/>
  <c r="R43" i="5" s="1"/>
  <c r="L43" i="5"/>
  <c r="X42" i="5"/>
  <c r="W42" i="5"/>
  <c r="V42" i="5"/>
  <c r="U42" i="5"/>
  <c r="T42" i="5"/>
  <c r="Q42" i="5"/>
  <c r="R42" i="5" s="1"/>
  <c r="L42" i="5"/>
  <c r="X41" i="5"/>
  <c r="W41" i="5"/>
  <c r="V41" i="5"/>
  <c r="U41" i="5"/>
  <c r="T41" i="5"/>
  <c r="Q41" i="5"/>
  <c r="R41" i="5" s="1"/>
  <c r="L41" i="5"/>
  <c r="X40" i="5"/>
  <c r="W40" i="5"/>
  <c r="V40" i="5"/>
  <c r="U40" i="5"/>
  <c r="T40" i="5"/>
  <c r="Q40" i="5"/>
  <c r="R40" i="5" s="1"/>
  <c r="L40" i="5"/>
  <c r="X39" i="5"/>
  <c r="W39" i="5"/>
  <c r="V39" i="5"/>
  <c r="U39" i="5"/>
  <c r="T39" i="5"/>
  <c r="Q39" i="5"/>
  <c r="R39" i="5" s="1"/>
  <c r="L39" i="5"/>
  <c r="X38" i="5"/>
  <c r="W38" i="5"/>
  <c r="V38" i="5"/>
  <c r="U38" i="5"/>
  <c r="T38" i="5"/>
  <c r="Q38" i="5"/>
  <c r="R38" i="5" s="1"/>
  <c r="L38" i="5"/>
  <c r="X37" i="5"/>
  <c r="W37" i="5"/>
  <c r="V37" i="5"/>
  <c r="U37" i="5"/>
  <c r="T37" i="5"/>
  <c r="Q37" i="5"/>
  <c r="R37" i="5" s="1"/>
  <c r="L37" i="5"/>
  <c r="X36" i="5"/>
  <c r="W36" i="5"/>
  <c r="V36" i="5"/>
  <c r="U36" i="5"/>
  <c r="T36" i="5"/>
  <c r="Q36" i="5"/>
  <c r="R36" i="5" s="1"/>
  <c r="L36" i="5"/>
  <c r="X35" i="5"/>
  <c r="W35" i="5"/>
  <c r="V35" i="5"/>
  <c r="U35" i="5"/>
  <c r="T35" i="5"/>
  <c r="Q35" i="5"/>
  <c r="L35" i="5"/>
  <c r="X34" i="5"/>
  <c r="W34" i="5"/>
  <c r="V34" i="5"/>
  <c r="U34" i="5"/>
  <c r="T34" i="5"/>
  <c r="Q34" i="5"/>
  <c r="R34" i="5" s="1"/>
  <c r="L34" i="5"/>
  <c r="K33" i="5"/>
  <c r="K34" i="5" s="1"/>
  <c r="M34" i="5" s="1"/>
  <c r="D152" i="2"/>
  <c r="D19" i="2"/>
  <c r="D145" i="2"/>
  <c r="D68" i="2"/>
  <c r="D158" i="2"/>
  <c r="D157" i="2"/>
  <c r="D156" i="2"/>
  <c r="D155" i="2"/>
  <c r="D154" i="2"/>
  <c r="D153" i="2"/>
  <c r="D151" i="2"/>
  <c r="D150" i="2"/>
  <c r="D149" i="2"/>
  <c r="D148" i="2"/>
  <c r="D147" i="2"/>
  <c r="D146" i="2"/>
  <c r="D144" i="2"/>
  <c r="D143" i="2"/>
  <c r="D142" i="2"/>
  <c r="D141" i="2"/>
  <c r="D140" i="2"/>
  <c r="D139" i="2"/>
  <c r="D138" i="2"/>
  <c r="D137" i="2"/>
  <c r="D136" i="2"/>
  <c r="D135" i="2"/>
  <c r="D127" i="2"/>
  <c r="D134" i="2"/>
  <c r="D133" i="2"/>
  <c r="D132" i="2"/>
  <c r="D131" i="2"/>
  <c r="D130" i="2"/>
  <c r="D129" i="2"/>
  <c r="D128" i="2"/>
  <c r="D126" i="2"/>
  <c r="D125" i="2"/>
  <c r="D124" i="2"/>
  <c r="D123" i="2"/>
  <c r="D122" i="2"/>
  <c r="D121" i="2"/>
  <c r="D120" i="2"/>
  <c r="D119" i="2"/>
  <c r="D118" i="2"/>
  <c r="D117" i="2"/>
  <c r="D116" i="2"/>
  <c r="D115" i="2"/>
  <c r="D114" i="2"/>
  <c r="D113" i="2"/>
  <c r="D112" i="2"/>
  <c r="D111" i="2"/>
  <c r="D110" i="2"/>
  <c r="D109" i="2"/>
  <c r="D108" i="2"/>
  <c r="D107" i="2"/>
  <c r="D106" i="2"/>
  <c r="D105" i="2"/>
  <c r="D104" i="2"/>
  <c r="D103" i="2"/>
  <c r="D102" i="2"/>
  <c r="D101" i="2"/>
  <c r="D100" i="2"/>
  <c r="D99" i="2"/>
  <c r="D98" i="2"/>
  <c r="D97" i="2"/>
  <c r="B88" i="2"/>
  <c r="B89" i="2" s="1"/>
  <c r="D87" i="2"/>
  <c r="D78" i="2"/>
  <c r="D75" i="2"/>
  <c r="D74" i="2"/>
  <c r="D73" i="2"/>
  <c r="D72" i="2"/>
  <c r="D71" i="2"/>
  <c r="D70" i="2"/>
  <c r="D67" i="2"/>
  <c r="D66" i="2"/>
  <c r="D65" i="2"/>
  <c r="D64" i="2"/>
  <c r="D63" i="2"/>
  <c r="D62" i="2"/>
  <c r="D61" i="2"/>
  <c r="D60" i="2"/>
  <c r="D59" i="2"/>
  <c r="D58" i="2"/>
  <c r="D57" i="2"/>
  <c r="D56" i="2"/>
  <c r="D55" i="2"/>
  <c r="D54" i="2"/>
  <c r="D53" i="2"/>
  <c r="D52" i="2"/>
  <c r="D51" i="2"/>
  <c r="D50" i="2"/>
  <c r="D49" i="2"/>
  <c r="D48" i="2"/>
  <c r="D47" i="2"/>
  <c r="D46" i="2"/>
  <c r="D45" i="2"/>
  <c r="D44" i="2"/>
  <c r="D43" i="2"/>
  <c r="D42" i="2"/>
  <c r="D41" i="2"/>
  <c r="D40" i="2"/>
  <c r="D39" i="2"/>
  <c r="D38" i="2"/>
  <c r="D37" i="2"/>
  <c r="D33" i="2"/>
  <c r="D29" i="2"/>
  <c r="D28" i="2"/>
  <c r="D24" i="2"/>
  <c r="D23" i="2"/>
  <c r="D22" i="2"/>
  <c r="D21" i="2"/>
  <c r="D20" i="2"/>
  <c r="D18" i="2"/>
  <c r="D17" i="2"/>
  <c r="D16" i="2"/>
  <c r="D15" i="2"/>
  <c r="D14" i="2"/>
  <c r="D13" i="2"/>
  <c r="D12" i="2"/>
  <c r="D11" i="2"/>
  <c r="D10" i="2"/>
  <c r="D9" i="2"/>
  <c r="D8" i="2"/>
  <c r="D7" i="2"/>
  <c r="D6" i="2"/>
  <c r="D5" i="2"/>
  <c r="D4" i="2"/>
  <c r="D3" i="2"/>
  <c r="Y34" i="11" a="1"/>
  <c r="Y35" i="11" a="1"/>
  <c r="Z44" i="11" l="1"/>
  <c r="AC44" i="11"/>
  <c r="AE44" i="11"/>
  <c r="AF44" i="11"/>
  <c r="AC43" i="11"/>
  <c r="AF43" i="11"/>
  <c r="AE43" i="11"/>
  <c r="AC42" i="11"/>
  <c r="AF40" i="11"/>
  <c r="AE40" i="11"/>
  <c r="AE39" i="11"/>
  <c r="AC38" i="11"/>
  <c r="AF38" i="11"/>
  <c r="AF37" i="11"/>
  <c r="Z37" i="11"/>
  <c r="AA37" i="11" s="1"/>
  <c r="AE37" i="11"/>
  <c r="Y35" i="11"/>
  <c r="AE35" i="11" s="1"/>
  <c r="Y34" i="11"/>
  <c r="AE34" i="11" s="1"/>
  <c r="AE36" i="11"/>
  <c r="AD33" i="11"/>
  <c r="AE33" i="11"/>
  <c r="AE32" i="11"/>
  <c r="AD29" i="11"/>
  <c r="AE29" i="11"/>
  <c r="Z28" i="11"/>
  <c r="AC28" i="11"/>
  <c r="AE28" i="11"/>
  <c r="AE27" i="11"/>
  <c r="AE26" i="11"/>
  <c r="AF26" i="11"/>
  <c r="Z25" i="11"/>
  <c r="AF25" i="11"/>
  <c r="AE25" i="11"/>
  <c r="AC24" i="11"/>
  <c r="AE24" i="11"/>
  <c r="Z23" i="11"/>
  <c r="AF23" i="11"/>
  <c r="AE21" i="11"/>
  <c r="AF18" i="11"/>
  <c r="AE18" i="11"/>
  <c r="AD14" i="11"/>
  <c r="AD16" i="11"/>
  <c r="AE17" i="11"/>
  <c r="AC20" i="11"/>
  <c r="AD19" i="11"/>
  <c r="Z18" i="11"/>
  <c r="AA18" i="11" s="1"/>
  <c r="AB18" i="11" s="1"/>
  <c r="AE16" i="11"/>
  <c r="R18" i="11"/>
  <c r="AC18" i="11" s="1"/>
  <c r="Z19" i="11"/>
  <c r="AA19" i="11" s="1"/>
  <c r="AB19" i="11" s="1"/>
  <c r="Z20" i="11"/>
  <c r="AA20" i="11" s="1"/>
  <c r="AB20" i="11" s="1"/>
  <c r="AE19" i="11"/>
  <c r="AE378" i="10"/>
  <c r="AE364" i="10"/>
  <c r="AE672" i="10"/>
  <c r="AE783" i="10"/>
  <c r="AE995" i="10"/>
  <c r="AE813" i="10"/>
  <c r="AE358" i="10"/>
  <c r="AE870" i="10"/>
  <c r="AE799" i="10"/>
  <c r="AE789" i="10"/>
  <c r="AE636" i="10"/>
  <c r="AE986" i="10"/>
  <c r="AE445" i="10"/>
  <c r="AE427" i="10"/>
  <c r="AE439" i="10"/>
  <c r="AE997" i="10"/>
  <c r="AE327" i="10"/>
  <c r="AE403" i="10"/>
  <c r="AE433" i="10"/>
  <c r="AE588" i="10"/>
  <c r="AE780" i="10"/>
  <c r="AA189" i="10"/>
  <c r="AA193" i="10"/>
  <c r="AB193" i="10" s="1"/>
  <c r="AA201" i="10"/>
  <c r="AA205" i="10"/>
  <c r="AB205" i="10" s="1"/>
  <c r="AA213" i="10"/>
  <c r="AB213" i="10" s="1"/>
  <c r="AA217" i="10"/>
  <c r="AB217" i="10" s="1"/>
  <c r="AA225" i="10"/>
  <c r="AA229" i="10"/>
  <c r="AB229" i="10" s="1"/>
  <c r="AD185" i="10"/>
  <c r="AD197" i="10"/>
  <c r="AD209" i="10"/>
  <c r="AD221" i="10"/>
  <c r="AA183" i="10"/>
  <c r="AA187" i="10"/>
  <c r="AB187" i="10" s="1"/>
  <c r="AA195" i="10"/>
  <c r="AH195" i="10" s="1"/>
  <c r="AI195" i="10" s="1"/>
  <c r="AA199" i="10"/>
  <c r="AB199" i="10" s="1"/>
  <c r="AA207" i="10"/>
  <c r="AA211" i="10"/>
  <c r="AB211" i="10" s="1"/>
  <c r="AA219" i="10"/>
  <c r="AH219" i="10" s="1"/>
  <c r="AI219" i="10" s="1"/>
  <c r="AA223" i="10"/>
  <c r="AB223" i="10" s="1"/>
  <c r="AD306" i="10"/>
  <c r="AC306" i="10"/>
  <c r="AG216" i="10"/>
  <c r="AD190" i="10"/>
  <c r="AB198" i="10"/>
  <c r="AH198" i="10" s="1"/>
  <c r="AI198" i="10" s="1"/>
  <c r="AD202" i="10"/>
  <c r="AD214" i="10"/>
  <c r="AD226" i="10"/>
  <c r="AB183" i="10"/>
  <c r="AH183" i="10" s="1"/>
  <c r="AI183" i="10" s="1"/>
  <c r="AF185" i="10"/>
  <c r="Z188" i="10"/>
  <c r="AB189" i="10"/>
  <c r="AH189" i="10" s="1"/>
  <c r="AI189" i="10" s="1"/>
  <c r="AF191" i="10"/>
  <c r="Z194" i="10"/>
  <c r="AB195" i="10"/>
  <c r="AF197" i="10"/>
  <c r="Z200" i="10"/>
  <c r="AB201" i="10"/>
  <c r="AH201" i="10" s="1"/>
  <c r="AI201" i="10" s="1"/>
  <c r="AF203" i="10"/>
  <c r="Z206" i="10"/>
  <c r="AF209" i="10"/>
  <c r="Z212" i="10"/>
  <c r="AF215" i="10"/>
  <c r="AH216" i="10"/>
  <c r="AI216" i="10" s="1"/>
  <c r="Z218" i="10"/>
  <c r="AB219" i="10"/>
  <c r="AF221" i="10"/>
  <c r="Z224" i="10"/>
  <c r="AB225" i="10"/>
  <c r="AH225" i="10" s="1"/>
  <c r="AI225" i="10" s="1"/>
  <c r="AF227" i="10"/>
  <c r="Z230" i="10"/>
  <c r="AD235" i="10"/>
  <c r="AF240" i="10"/>
  <c r="AD243" i="10"/>
  <c r="AC243" i="10"/>
  <c r="AF243" i="10"/>
  <c r="AE246" i="10"/>
  <c r="AA247" i="10"/>
  <c r="AD259" i="10"/>
  <c r="AA263" i="10"/>
  <c r="AB263" i="10" s="1"/>
  <c r="Z296" i="10"/>
  <c r="AE300" i="10"/>
  <c r="R300" i="10"/>
  <c r="AF324" i="10"/>
  <c r="AD324" i="10"/>
  <c r="AC324" i="10"/>
  <c r="AC409" i="10"/>
  <c r="AF409" i="10"/>
  <c r="AD409" i="10"/>
  <c r="Z254" i="10"/>
  <c r="Z290" i="10"/>
  <c r="AE294" i="10"/>
  <c r="R294" i="10"/>
  <c r="AA318" i="10"/>
  <c r="AB318" i="10" s="1"/>
  <c r="AF184" i="10"/>
  <c r="AF190" i="10"/>
  <c r="AF196" i="10"/>
  <c r="AF202" i="10"/>
  <c r="AF208" i="10"/>
  <c r="AF214" i="10"/>
  <c r="AF220" i="10"/>
  <c r="AF226" i="10"/>
  <c r="AF233" i="10"/>
  <c r="AD233" i="10"/>
  <c r="Z278" i="10"/>
  <c r="Z284" i="10"/>
  <c r="AE288" i="10"/>
  <c r="R288" i="10"/>
  <c r="AC295" i="10"/>
  <c r="AA313" i="10"/>
  <c r="AH313" i="10" s="1"/>
  <c r="AI313" i="10" s="1"/>
  <c r="AF318" i="10"/>
  <c r="AD318" i="10"/>
  <c r="AC318" i="10"/>
  <c r="AG318" i="10" s="1"/>
  <c r="AB362" i="10"/>
  <c r="AG362" i="10" s="1"/>
  <c r="AA363" i="10"/>
  <c r="AG363" i="10" s="1"/>
  <c r="AC188" i="10"/>
  <c r="AC194" i="10"/>
  <c r="AC200" i="10"/>
  <c r="AC206" i="10"/>
  <c r="AC212" i="10"/>
  <c r="AC218" i="10"/>
  <c r="AC224" i="10"/>
  <c r="AC230" i="10"/>
  <c r="AD231" i="10"/>
  <c r="AF231" i="10"/>
  <c r="Z272" i="10"/>
  <c r="AE276" i="10"/>
  <c r="R276" i="10"/>
  <c r="AE282" i="10"/>
  <c r="R282" i="10"/>
  <c r="Z294" i="10"/>
  <c r="AF300" i="10"/>
  <c r="AD303" i="10"/>
  <c r="AC303" i="10"/>
  <c r="Z303" i="10"/>
  <c r="AF303" i="10"/>
  <c r="AE306" i="10"/>
  <c r="AA381" i="10"/>
  <c r="AF183" i="10"/>
  <c r="AF189" i="10"/>
  <c r="AF195" i="10"/>
  <c r="AF201" i="10"/>
  <c r="AF207" i="10"/>
  <c r="AF213" i="10"/>
  <c r="AF219" i="10"/>
  <c r="AF225" i="10"/>
  <c r="AA241" i="10"/>
  <c r="AH241" i="10"/>
  <c r="AI241" i="10" s="1"/>
  <c r="AG241" i="10"/>
  <c r="AE243" i="10"/>
  <c r="Z248" i="10"/>
  <c r="AA257" i="10"/>
  <c r="AG257" i="10" s="1"/>
  <c r="AF294" i="10"/>
  <c r="AD297" i="10"/>
  <c r="AC297" i="10"/>
  <c r="Z297" i="10"/>
  <c r="AF297" i="10"/>
  <c r="AA335" i="10"/>
  <c r="AF352" i="10"/>
  <c r="AD352" i="10"/>
  <c r="AC352" i="10"/>
  <c r="AD261" i="10"/>
  <c r="AC261" i="10"/>
  <c r="AF261" i="10"/>
  <c r="AA186" i="10"/>
  <c r="R187" i="10"/>
  <c r="AC187" i="10" s="1"/>
  <c r="AA192" i="10"/>
  <c r="R193" i="10"/>
  <c r="AC193" i="10" s="1"/>
  <c r="AA198" i="10"/>
  <c r="AG198" i="10" s="1"/>
  <c r="R199" i="10"/>
  <c r="AC199" i="10" s="1"/>
  <c r="AA204" i="10"/>
  <c r="AB204" i="10" s="1"/>
  <c r="R205" i="10"/>
  <c r="AC205" i="10" s="1"/>
  <c r="AA210" i="10"/>
  <c r="AB210" i="10" s="1"/>
  <c r="R211" i="10"/>
  <c r="AA216" i="10"/>
  <c r="AB216" i="10" s="1"/>
  <c r="R217" i="10"/>
  <c r="AA222" i="10"/>
  <c r="AB222" i="10" s="1"/>
  <c r="R223" i="10"/>
  <c r="AA228" i="10"/>
  <c r="AB228" i="10" s="1"/>
  <c r="R229" i="10"/>
  <c r="Z235" i="10"/>
  <c r="AD255" i="10"/>
  <c r="AC255" i="10"/>
  <c r="AF255" i="10"/>
  <c r="AA259" i="10"/>
  <c r="AE261" i="10"/>
  <c r="Z266" i="10"/>
  <c r="R270" i="10"/>
  <c r="AD270" i="10" s="1"/>
  <c r="Z270" i="10"/>
  <c r="AC271" i="10"/>
  <c r="AD291" i="10"/>
  <c r="AC291" i="10"/>
  <c r="Z291" i="10"/>
  <c r="AF291" i="10"/>
  <c r="AA299" i="10"/>
  <c r="AB299" i="10" s="1"/>
  <c r="AF311" i="10"/>
  <c r="Z311" i="10"/>
  <c r="Z185" i="10"/>
  <c r="Z191" i="10"/>
  <c r="Z197" i="10"/>
  <c r="Z203" i="10"/>
  <c r="Z209" i="10"/>
  <c r="Z215" i="10"/>
  <c r="Z221" i="10"/>
  <c r="Z227" i="10"/>
  <c r="AD237" i="10"/>
  <c r="AC237" i="10"/>
  <c r="AF237" i="10"/>
  <c r="AD285" i="10"/>
  <c r="AC285" i="10"/>
  <c r="Z285" i="10"/>
  <c r="AF285" i="10"/>
  <c r="AA293" i="10"/>
  <c r="AB293" i="10" s="1"/>
  <c r="AD308" i="10"/>
  <c r="AF308" i="10"/>
  <c r="AC308" i="10"/>
  <c r="AA310" i="10"/>
  <c r="AH318" i="10"/>
  <c r="AI318" i="10" s="1"/>
  <c r="AD320" i="10"/>
  <c r="AF320" i="10"/>
  <c r="AC320" i="10"/>
  <c r="Z320" i="10"/>
  <c r="AA329" i="10"/>
  <c r="AH329" i="10" s="1"/>
  <c r="AI329" i="10" s="1"/>
  <c r="AC186" i="10"/>
  <c r="AC192" i="10"/>
  <c r="AC198" i="10"/>
  <c r="AC204" i="10"/>
  <c r="AC210" i="10"/>
  <c r="AC216" i="10"/>
  <c r="AC222" i="10"/>
  <c r="AC228" i="10"/>
  <c r="AA233" i="10"/>
  <c r="AB233" i="10" s="1"/>
  <c r="AH233" i="10" s="1"/>
  <c r="AI233" i="10" s="1"/>
  <c r="AF254" i="10"/>
  <c r="AD273" i="10"/>
  <c r="AC273" i="10"/>
  <c r="AF273" i="10"/>
  <c r="AD279" i="10"/>
  <c r="AC279" i="10"/>
  <c r="AF279" i="10"/>
  <c r="AA287" i="10"/>
  <c r="AB287" i="10" s="1"/>
  <c r="AG287" i="10" s="1"/>
  <c r="AF290" i="10"/>
  <c r="AA301" i="10"/>
  <c r="AE303" i="10"/>
  <c r="AH316" i="10"/>
  <c r="AI316" i="10" s="1"/>
  <c r="AC330" i="10"/>
  <c r="AE352" i="10"/>
  <c r="AF355" i="10"/>
  <c r="R355" i="10"/>
  <c r="AC355" i="10" s="1"/>
  <c r="AA265" i="10"/>
  <c r="AH265" i="10" s="1"/>
  <c r="AI265" i="10" s="1"/>
  <c r="Z184" i="10"/>
  <c r="Z190" i="10"/>
  <c r="Z196" i="10"/>
  <c r="Z202" i="10"/>
  <c r="Z208" i="10"/>
  <c r="Z214" i="10"/>
  <c r="Z220" i="10"/>
  <c r="Z226" i="10"/>
  <c r="Z242" i="10"/>
  <c r="AA251" i="10"/>
  <c r="AB251" i="10" s="1"/>
  <c r="AH251" i="10" s="1"/>
  <c r="AI251" i="10" s="1"/>
  <c r="AA275" i="10"/>
  <c r="AB275" i="10" s="1"/>
  <c r="AA281" i="10"/>
  <c r="AB281" i="10" s="1"/>
  <c r="AA295" i="10"/>
  <c r="AH295" i="10" s="1"/>
  <c r="AI295" i="10" s="1"/>
  <c r="AE297" i="10"/>
  <c r="AE339" i="10"/>
  <c r="AC339" i="10"/>
  <c r="AA341" i="10"/>
  <c r="AH341" i="10" s="1"/>
  <c r="AI341" i="10" s="1"/>
  <c r="AD357" i="10"/>
  <c r="AC357" i="10"/>
  <c r="Z357" i="10"/>
  <c r="AF357" i="10"/>
  <c r="AD367" i="10"/>
  <c r="AC367" i="10"/>
  <c r="AF367" i="10"/>
  <c r="AC185" i="10"/>
  <c r="AC191" i="10"/>
  <c r="AC197" i="10"/>
  <c r="AC203" i="10"/>
  <c r="AC209" i="10"/>
  <c r="AC215" i="10"/>
  <c r="AC221" i="10"/>
  <c r="AC227" i="10"/>
  <c r="Z234" i="10"/>
  <c r="AF246" i="10"/>
  <c r="AD249" i="10"/>
  <c r="AC249" i="10"/>
  <c r="AF249" i="10"/>
  <c r="AA253" i="10"/>
  <c r="AE255" i="10"/>
  <c r="Z260" i="10"/>
  <c r="Z264" i="10"/>
  <c r="AD267" i="10"/>
  <c r="AC267" i="10"/>
  <c r="AF267" i="10"/>
  <c r="AA289" i="10"/>
  <c r="AH289" i="10"/>
  <c r="AI289" i="10" s="1"/>
  <c r="AG289" i="10"/>
  <c r="AE291" i="10"/>
  <c r="Z305" i="10"/>
  <c r="AF234" i="10"/>
  <c r="AE235" i="10"/>
  <c r="AE237" i="10"/>
  <c r="AC241" i="10"/>
  <c r="AE248" i="10"/>
  <c r="AA252" i="10"/>
  <c r="AB252" i="10" s="1"/>
  <c r="AB257" i="10"/>
  <c r="AH257" i="10" s="1"/>
  <c r="AI257" i="10" s="1"/>
  <c r="AF264" i="10"/>
  <c r="AH269" i="10"/>
  <c r="AI269" i="10" s="1"/>
  <c r="AG269" i="10"/>
  <c r="AA269" i="10"/>
  <c r="AB269" i="10" s="1"/>
  <c r="AA277" i="10"/>
  <c r="AA283" i="10"/>
  <c r="AH283" i="10" s="1"/>
  <c r="AI283" i="10" s="1"/>
  <c r="AE285" i="10"/>
  <c r="AA288" i="10"/>
  <c r="AB288" i="10" s="1"/>
  <c r="AD305" i="10"/>
  <c r="AE305" i="10"/>
  <c r="AC305" i="10"/>
  <c r="AF305" i="10"/>
  <c r="AE308" i="10"/>
  <c r="AE320" i="10"/>
  <c r="AF346" i="10"/>
  <c r="AD346" i="10"/>
  <c r="AC346" i="10"/>
  <c r="AE346" i="10"/>
  <c r="AC235" i="10"/>
  <c r="Z236" i="10"/>
  <c r="AA239" i="10"/>
  <c r="AB239" i="10" s="1"/>
  <c r="Z240" i="10"/>
  <c r="AA245" i="10"/>
  <c r="AF248" i="10"/>
  <c r="AF266" i="10"/>
  <c r="AE270" i="10"/>
  <c r="AA271" i="10"/>
  <c r="AB271" i="10" s="1"/>
  <c r="AH271" i="10" s="1"/>
  <c r="AI271" i="10" s="1"/>
  <c r="AE273" i="10"/>
  <c r="AA276" i="10"/>
  <c r="AB276" i="10" s="1"/>
  <c r="AE279" i="10"/>
  <c r="AA282" i="10"/>
  <c r="AB282" i="10" s="1"/>
  <c r="Z302" i="10"/>
  <c r="AC323" i="10"/>
  <c r="AA324" i="10"/>
  <c r="AB324" i="10" s="1"/>
  <c r="AB241" i="10"/>
  <c r="AB247" i="10"/>
  <c r="AH247" i="10" s="1"/>
  <c r="AI247" i="10" s="1"/>
  <c r="AB253" i="10"/>
  <c r="AH253" i="10" s="1"/>
  <c r="AI253" i="10" s="1"/>
  <c r="AD260" i="10"/>
  <c r="AB265" i="10"/>
  <c r="AD266" i="10"/>
  <c r="AD272" i="10"/>
  <c r="AB277" i="10"/>
  <c r="AH277" i="10" s="1"/>
  <c r="AI277" i="10" s="1"/>
  <c r="AD278" i="10"/>
  <c r="AH280" i="10"/>
  <c r="AI280" i="10" s="1"/>
  <c r="AB283" i="10"/>
  <c r="AD284" i="10"/>
  <c r="AB289" i="10"/>
  <c r="AD290" i="10"/>
  <c r="AB295" i="10"/>
  <c r="AD296" i="10"/>
  <c r="AB301" i="10"/>
  <c r="AD302" i="10"/>
  <c r="AC309" i="10"/>
  <c r="AD311" i="10"/>
  <c r="AD339" i="10"/>
  <c r="AF339" i="10"/>
  <c r="AF340" i="10"/>
  <c r="AD340" i="10"/>
  <c r="AD344" i="10"/>
  <c r="Z350" i="10"/>
  <c r="AC234" i="10"/>
  <c r="AC240" i="10"/>
  <c r="AC246" i="10"/>
  <c r="AC252" i="10"/>
  <c r="AC258" i="10"/>
  <c r="AH258" i="10" s="1"/>
  <c r="AI258" i="10" s="1"/>
  <c r="AC264" i="10"/>
  <c r="AC270" i="10"/>
  <c r="AE301" i="10"/>
  <c r="AH307" i="10"/>
  <c r="AI307" i="10" s="1"/>
  <c r="Z312" i="10"/>
  <c r="AC325" i="10"/>
  <c r="AH343" i="10"/>
  <c r="AI343" i="10" s="1"/>
  <c r="Z355" i="10"/>
  <c r="AF360" i="10"/>
  <c r="Z360" i="10"/>
  <c r="Z232" i="10"/>
  <c r="AD234" i="10"/>
  <c r="Z238" i="10"/>
  <c r="AD240" i="10"/>
  <c r="Z244" i="10"/>
  <c r="AD246" i="10"/>
  <c r="Z250" i="10"/>
  <c r="AD252" i="10"/>
  <c r="Z256" i="10"/>
  <c r="AD258" i="10"/>
  <c r="Z262" i="10"/>
  <c r="AA307" i="10"/>
  <c r="Z309" i="10"/>
  <c r="AC310" i="10"/>
  <c r="AF312" i="10"/>
  <c r="AA317" i="10"/>
  <c r="AB317" i="10" s="1"/>
  <c r="AD326" i="10"/>
  <c r="Z330" i="10"/>
  <c r="AE344" i="10"/>
  <c r="AA351" i="10"/>
  <c r="R361" i="10"/>
  <c r="AC361" i="10" s="1"/>
  <c r="Z361" i="10"/>
  <c r="AD365" i="10"/>
  <c r="AF397" i="10"/>
  <c r="AC397" i="10"/>
  <c r="Z306" i="10"/>
  <c r="AD323" i="10"/>
  <c r="AF330" i="10"/>
  <c r="AD330" i="10"/>
  <c r="AA342" i="10"/>
  <c r="AB342" i="10" s="1"/>
  <c r="AF347" i="10"/>
  <c r="AE347" i="10"/>
  <c r="AD347" i="10"/>
  <c r="AC347" i="10"/>
  <c r="AE357" i="10"/>
  <c r="AA369" i="10"/>
  <c r="AD371" i="10"/>
  <c r="AA417" i="10"/>
  <c r="Z231" i="10"/>
  <c r="Z237" i="10"/>
  <c r="AD239" i="10"/>
  <c r="Z243" i="10"/>
  <c r="AD245" i="10"/>
  <c r="Z249" i="10"/>
  <c r="AD251" i="10"/>
  <c r="Z255" i="10"/>
  <c r="AD257" i="10"/>
  <c r="Z261" i="10"/>
  <c r="AD263" i="10"/>
  <c r="AH263" i="10" s="1"/>
  <c r="AI263" i="10" s="1"/>
  <c r="Z267" i="10"/>
  <c r="AD269" i="10"/>
  <c r="Z273" i="10"/>
  <c r="AD275" i="10"/>
  <c r="AH275" i="10" s="1"/>
  <c r="AI275" i="10" s="1"/>
  <c r="Z279" i="10"/>
  <c r="AD281" i="10"/>
  <c r="AD287" i="10"/>
  <c r="AD293" i="10"/>
  <c r="AH293" i="10" s="1"/>
  <c r="AI293" i="10" s="1"/>
  <c r="AD299" i="10"/>
  <c r="AC304" i="10"/>
  <c r="AF306" i="10"/>
  <c r="Z308" i="10"/>
  <c r="AB316" i="10"/>
  <c r="AG316" i="10" s="1"/>
  <c r="AE324" i="10"/>
  <c r="AH324" i="10" s="1"/>
  <c r="AI324" i="10" s="1"/>
  <c r="Z332" i="10"/>
  <c r="AE338" i="10"/>
  <c r="AF342" i="10"/>
  <c r="AD342" i="10"/>
  <c r="AC342" i="10"/>
  <c r="AA345" i="10"/>
  <c r="AF353" i="10"/>
  <c r="AE353" i="10"/>
  <c r="AD353" i="10"/>
  <c r="AC353" i="10"/>
  <c r="AD358" i="10"/>
  <c r="AC358" i="10"/>
  <c r="Z358" i="10"/>
  <c r="AF358" i="10"/>
  <c r="AE367" i="10"/>
  <c r="AA368" i="10"/>
  <c r="AD369" i="10"/>
  <c r="AA376" i="10"/>
  <c r="AB376" i="10" s="1"/>
  <c r="AB402" i="10"/>
  <c r="AC280" i="10"/>
  <c r="AG280" i="10" s="1"/>
  <c r="AC286" i="10"/>
  <c r="AG286" i="10" s="1"/>
  <c r="AC292" i="10"/>
  <c r="AH292" i="10" s="1"/>
  <c r="AI292" i="10" s="1"/>
  <c r="AC298" i="10"/>
  <c r="AG298" i="10" s="1"/>
  <c r="AB313" i="10"/>
  <c r="AD332" i="10"/>
  <c r="AD345" i="10"/>
  <c r="AF363" i="10"/>
  <c r="AD363" i="10"/>
  <c r="AC363" i="10"/>
  <c r="AE365" i="10"/>
  <c r="AD232" i="10"/>
  <c r="AD238" i="10"/>
  <c r="AD244" i="10"/>
  <c r="AD250" i="10"/>
  <c r="AD256" i="10"/>
  <c r="AD262" i="10"/>
  <c r="AD268" i="10"/>
  <c r="AG268" i="10" s="1"/>
  <c r="AD274" i="10"/>
  <c r="AH274" i="10" s="1"/>
  <c r="AI274" i="10" s="1"/>
  <c r="AD280" i="10"/>
  <c r="AD286" i="10"/>
  <c r="AD292" i="10"/>
  <c r="AD298" i="10"/>
  <c r="AB310" i="10"/>
  <c r="AH310" i="10" s="1"/>
  <c r="AI310" i="10" s="1"/>
  <c r="AC311" i="10"/>
  <c r="Z336" i="10"/>
  <c r="AF350" i="10"/>
  <c r="AD351" i="10"/>
  <c r="AE355" i="10"/>
  <c r="AE360" i="10"/>
  <c r="AB307" i="10"/>
  <c r="AG307" i="10"/>
  <c r="AG317" i="10"/>
  <c r="AA319" i="10"/>
  <c r="Z321" i="10"/>
  <c r="Z326" i="10"/>
  <c r="Z327" i="10"/>
  <c r="AE330" i="10"/>
  <c r="Z333" i="10"/>
  <c r="AB335" i="10"/>
  <c r="AH335" i="10" s="1"/>
  <c r="AI335" i="10" s="1"/>
  <c r="AF336" i="10"/>
  <c r="AD336" i="10"/>
  <c r="AC336" i="10"/>
  <c r="AB341" i="10"/>
  <c r="AA348" i="10"/>
  <c r="AB348" i="10" s="1"/>
  <c r="AA370" i="10"/>
  <c r="AB370" i="10" s="1"/>
  <c r="AF374" i="10"/>
  <c r="AD374" i="10"/>
  <c r="AC374" i="10"/>
  <c r="AD379" i="10"/>
  <c r="AF379" i="10"/>
  <c r="AC379" i="10"/>
  <c r="Z379" i="10"/>
  <c r="AB304" i="10"/>
  <c r="AH304" i="10" s="1"/>
  <c r="AI304" i="10" s="1"/>
  <c r="AC315" i="10"/>
  <c r="AH315" i="10" s="1"/>
  <c r="AI315" i="10" s="1"/>
  <c r="AD317" i="10"/>
  <c r="AC319" i="10"/>
  <c r="AD321" i="10"/>
  <c r="AF321" i="10"/>
  <c r="Z323" i="10"/>
  <c r="AD327" i="10"/>
  <c r="AF327" i="10"/>
  <c r="AC328" i="10"/>
  <c r="AB329" i="10"/>
  <c r="AG329" i="10" s="1"/>
  <c r="AD333" i="10"/>
  <c r="AF333" i="10"/>
  <c r="AF335" i="10"/>
  <c r="AD335" i="10"/>
  <c r="AC335" i="10"/>
  <c r="Z338" i="10"/>
  <c r="AF341" i="10"/>
  <c r="AD341" i="10"/>
  <c r="AC341" i="10"/>
  <c r="AE342" i="10"/>
  <c r="Z347" i="10"/>
  <c r="AH354" i="10"/>
  <c r="AI354" i="10" s="1"/>
  <c r="AA354" i="10"/>
  <c r="AB354" i="10" s="1"/>
  <c r="AA386" i="10"/>
  <c r="AB386" i="10" s="1"/>
  <c r="Z390" i="10"/>
  <c r="AF390" i="10"/>
  <c r="AA393" i="10"/>
  <c r="AH393" i="10" s="1"/>
  <c r="AI393" i="10" s="1"/>
  <c r="Z430" i="10"/>
  <c r="AC312" i="10"/>
  <c r="AD314" i="10"/>
  <c r="AH314" i="10" s="1"/>
  <c r="AI314" i="10" s="1"/>
  <c r="AD315" i="10"/>
  <c r="AG315" i="10" s="1"/>
  <c r="AC326" i="10"/>
  <c r="AD328" i="10"/>
  <c r="AD329" i="10"/>
  <c r="AC329" i="10"/>
  <c r="AH331" i="10"/>
  <c r="AI331" i="10" s="1"/>
  <c r="AG331" i="10"/>
  <c r="AF334" i="10"/>
  <c r="AD334" i="10"/>
  <c r="Z339" i="10"/>
  <c r="Z344" i="10"/>
  <c r="AA349" i="10"/>
  <c r="AG349" i="10" s="1"/>
  <c r="AA353" i="10"/>
  <c r="Z364" i="10"/>
  <c r="AB319" i="10"/>
  <c r="AB325" i="10"/>
  <c r="AH325" i="10" s="1"/>
  <c r="AI325" i="10" s="1"/>
  <c r="AB331" i="10"/>
  <c r="AB337" i="10"/>
  <c r="AH337" i="10" s="1"/>
  <c r="AI337" i="10" s="1"/>
  <c r="AB343" i="10"/>
  <c r="AG343" i="10" s="1"/>
  <c r="AF345" i="10"/>
  <c r="AB349" i="10"/>
  <c r="AH349" i="10" s="1"/>
  <c r="AI349" i="10" s="1"/>
  <c r="AF351" i="10"/>
  <c r="AC362" i="10"/>
  <c r="AD364" i="10"/>
  <c r="Z375" i="10"/>
  <c r="Z378" i="10"/>
  <c r="Z383" i="10"/>
  <c r="AD388" i="10"/>
  <c r="AD391" i="10"/>
  <c r="AE397" i="10"/>
  <c r="Z403" i="10"/>
  <c r="Z404" i="10"/>
  <c r="R404" i="10"/>
  <c r="AC404" i="10" s="1"/>
  <c r="Z422" i="10"/>
  <c r="AD361" i="10"/>
  <c r="AD373" i="10"/>
  <c r="AC383" i="10"/>
  <c r="AF383" i="10"/>
  <c r="AF387" i="10"/>
  <c r="AD387" i="10"/>
  <c r="AE390" i="10"/>
  <c r="AF391" i="10"/>
  <c r="AC391" i="10"/>
  <c r="AA395" i="10"/>
  <c r="AB395" i="10" s="1"/>
  <c r="AH395" i="10"/>
  <c r="AI395" i="10" s="1"/>
  <c r="AC410" i="10"/>
  <c r="AF422" i="10"/>
  <c r="AD422" i="10"/>
  <c r="AC422" i="10"/>
  <c r="AC478" i="10"/>
  <c r="AF478" i="10"/>
  <c r="AD478" i="10"/>
  <c r="Z478" i="10"/>
  <c r="AA382" i="10"/>
  <c r="AB382" i="10" s="1"/>
  <c r="AA392" i="10"/>
  <c r="AB392" i="10" s="1"/>
  <c r="AA408" i="10"/>
  <c r="AG408" i="10" s="1"/>
  <c r="AE409" i="10"/>
  <c r="AF426" i="10"/>
  <c r="Z426" i="10"/>
  <c r="AC348" i="10"/>
  <c r="AC354" i="10"/>
  <c r="AD355" i="10"/>
  <c r="Z365" i="10"/>
  <c r="R370" i="10"/>
  <c r="AC370" i="10" s="1"/>
  <c r="AE370" i="10"/>
  <c r="AD375" i="10"/>
  <c r="AA407" i="10"/>
  <c r="Z322" i="10"/>
  <c r="Z328" i="10"/>
  <c r="Z334" i="10"/>
  <c r="Z340" i="10"/>
  <c r="Z346" i="10"/>
  <c r="AD348" i="10"/>
  <c r="AH348" i="10" s="1"/>
  <c r="AI348" i="10" s="1"/>
  <c r="AF349" i="10"/>
  <c r="Z352" i="10"/>
  <c r="AD354" i="10"/>
  <c r="AH362" i="10"/>
  <c r="AI362" i="10" s="1"/>
  <c r="AF365" i="10"/>
  <c r="AD366" i="10"/>
  <c r="AH366" i="10" s="1"/>
  <c r="AI366" i="10" s="1"/>
  <c r="Z367" i="10"/>
  <c r="Z372" i="10"/>
  <c r="AD376" i="10"/>
  <c r="AH376" i="10" s="1"/>
  <c r="AI376" i="10" s="1"/>
  <c r="AF380" i="10"/>
  <c r="AD380" i="10"/>
  <c r="AC380" i="10"/>
  <c r="AH380" i="10" s="1"/>
  <c r="AI380" i="10" s="1"/>
  <c r="Z384" i="10"/>
  <c r="AE387" i="10"/>
  <c r="AE391" i="10"/>
  <c r="R407" i="10"/>
  <c r="AD434" i="10"/>
  <c r="AC434" i="10"/>
  <c r="Z359" i="10"/>
  <c r="AC360" i="10"/>
  <c r="Z387" i="10"/>
  <c r="AA389" i="10"/>
  <c r="AB389" i="10" s="1"/>
  <c r="Z396" i="10"/>
  <c r="AD405" i="10"/>
  <c r="Z406" i="10"/>
  <c r="AE477" i="10"/>
  <c r="Z356" i="10"/>
  <c r="AF359" i="10"/>
  <c r="AD370" i="10"/>
  <c r="Z371" i="10"/>
  <c r="Z373" i="10"/>
  <c r="AC378" i="10"/>
  <c r="AB381" i="10"/>
  <c r="R382" i="10"/>
  <c r="AC382" i="10" s="1"/>
  <c r="Z385" i="10"/>
  <c r="AC389" i="10"/>
  <c r="AB393" i="10"/>
  <c r="Z394" i="10"/>
  <c r="AF394" i="10"/>
  <c r="AE394" i="10"/>
  <c r="AD396" i="10"/>
  <c r="AC396" i="10"/>
  <c r="AF403" i="10"/>
  <c r="AC406" i="10"/>
  <c r="AF406" i="10"/>
  <c r="AD406" i="10"/>
  <c r="Z414" i="10"/>
  <c r="AE414" i="10"/>
  <c r="R414" i="10"/>
  <c r="AC414" i="10" s="1"/>
  <c r="AA418" i="10"/>
  <c r="AB418" i="10" s="1"/>
  <c r="AE426" i="10"/>
  <c r="AF356" i="10"/>
  <c r="AB366" i="10"/>
  <c r="AF371" i="10"/>
  <c r="AF381" i="10"/>
  <c r="AD381" i="10"/>
  <c r="AF412" i="10"/>
  <c r="AD412" i="10"/>
  <c r="AB363" i="10"/>
  <c r="AH363" i="10" s="1"/>
  <c r="AI363" i="10" s="1"/>
  <c r="AC364" i="10"/>
  <c r="AE373" i="10"/>
  <c r="Z374" i="10"/>
  <c r="AD383" i="10"/>
  <c r="Z388" i="10"/>
  <c r="AF388" i="10"/>
  <c r="AD397" i="10"/>
  <c r="AA399" i="10"/>
  <c r="AB399" i="10" s="1"/>
  <c r="AB408" i="10"/>
  <c r="AA411" i="10"/>
  <c r="AB411" i="10" s="1"/>
  <c r="AD423" i="10"/>
  <c r="AC423" i="10"/>
  <c r="AE361" i="10"/>
  <c r="AC368" i="10"/>
  <c r="AC377" i="10"/>
  <c r="AH377" i="10" s="1"/>
  <c r="AI377" i="10" s="1"/>
  <c r="AE381" i="10"/>
  <c r="AF386" i="10"/>
  <c r="AD386" i="10"/>
  <c r="AC386" i="10"/>
  <c r="AG386" i="10" s="1"/>
  <c r="AD390" i="10"/>
  <c r="AC390" i="10"/>
  <c r="AD394" i="10"/>
  <c r="AA398" i="10"/>
  <c r="AB398" i="10" s="1"/>
  <c r="Z409" i="10"/>
  <c r="AE412" i="10"/>
  <c r="AD428" i="10"/>
  <c r="AC428" i="10"/>
  <c r="AF467" i="10"/>
  <c r="Z467" i="10"/>
  <c r="AC431" i="10"/>
  <c r="AD436" i="10"/>
  <c r="AC436" i="10"/>
  <c r="AA441" i="10"/>
  <c r="AA446" i="10"/>
  <c r="AB446" i="10" s="1"/>
  <c r="AA449" i="10"/>
  <c r="AB449" i="10" s="1"/>
  <c r="AH449" i="10"/>
  <c r="AI449" i="10" s="1"/>
  <c r="AG449" i="10"/>
  <c r="AE453" i="10"/>
  <c r="R457" i="10"/>
  <c r="Z457" i="10"/>
  <c r="AD476" i="10"/>
  <c r="AF476" i="10"/>
  <c r="Z476" i="10"/>
  <c r="AA494" i="10"/>
  <c r="AB494" i="10" s="1"/>
  <c r="AF543" i="10"/>
  <c r="AD543" i="10"/>
  <c r="AF389" i="10"/>
  <c r="AF395" i="10"/>
  <c r="AC401" i="10"/>
  <c r="AC403" i="10"/>
  <c r="Z405" i="10"/>
  <c r="AC411" i="10"/>
  <c r="AH411" i="10" s="1"/>
  <c r="AI411" i="10" s="1"/>
  <c r="AD414" i="10"/>
  <c r="AE416" i="10"/>
  <c r="Z419" i="10"/>
  <c r="AE425" i="10"/>
  <c r="AD430" i="10"/>
  <c r="AC430" i="10"/>
  <c r="AA432" i="10"/>
  <c r="AH432" i="10" s="1"/>
  <c r="AI432" i="10" s="1"/>
  <c r="Z439" i="10"/>
  <c r="AD452" i="10"/>
  <c r="Z462" i="10"/>
  <c r="AF462" i="10"/>
  <c r="AE465" i="10"/>
  <c r="AE475" i="10"/>
  <c r="Z563" i="10"/>
  <c r="AC393" i="10"/>
  <c r="AC399" i="10"/>
  <c r="AD401" i="10"/>
  <c r="AA402" i="10"/>
  <c r="AF427" i="10"/>
  <c r="AE431" i="10"/>
  <c r="AA440" i="10"/>
  <c r="AB440" i="10" s="1"/>
  <c r="AE442" i="10"/>
  <c r="AA443" i="10"/>
  <c r="AB443" i="10" s="1"/>
  <c r="AH443" i="10"/>
  <c r="AI443" i="10" s="1"/>
  <c r="AG443" i="10"/>
  <c r="AE447" i="10"/>
  <c r="R451" i="10"/>
  <c r="Z451" i="10"/>
  <c r="AF457" i="10"/>
  <c r="AA481" i="10"/>
  <c r="AG481" i="10" s="1"/>
  <c r="AA516" i="10"/>
  <c r="AB516" i="10" s="1"/>
  <c r="Z391" i="10"/>
  <c r="AD393" i="10"/>
  <c r="Z397" i="10"/>
  <c r="AD399" i="10"/>
  <c r="AF401" i="10"/>
  <c r="AC405" i="10"/>
  <c r="AD408" i="10"/>
  <c r="Z412" i="10"/>
  <c r="AA415" i="10"/>
  <c r="AB415" i="10" s="1"/>
  <c r="AG415" i="10" s="1"/>
  <c r="AE422" i="10"/>
  <c r="Z428" i="10"/>
  <c r="Z434" i="10"/>
  <c r="AE436" i="10"/>
  <c r="AA454" i="10"/>
  <c r="AE456" i="10"/>
  <c r="AE457" i="10"/>
  <c r="AC476" i="10"/>
  <c r="AA485" i="10"/>
  <c r="AB485" i="10" s="1"/>
  <c r="AA498" i="10"/>
  <c r="AB498" i="10" s="1"/>
  <c r="AA504" i="10"/>
  <c r="AB504" i="10" s="1"/>
  <c r="AA510" i="10"/>
  <c r="AB510" i="10" s="1"/>
  <c r="AG510" i="10" s="1"/>
  <c r="AA518" i="10"/>
  <c r="AB518" i="10" s="1"/>
  <c r="AG518" i="10" s="1"/>
  <c r="AC392" i="10"/>
  <c r="AH392" i="10" s="1"/>
  <c r="AI392" i="10" s="1"/>
  <c r="AC398" i="10"/>
  <c r="AH398" i="10" s="1"/>
  <c r="AI398" i="10" s="1"/>
  <c r="AC402" i="10"/>
  <c r="AC416" i="10"/>
  <c r="AD418" i="10"/>
  <c r="AC418" i="10"/>
  <c r="Z420" i="10"/>
  <c r="AF428" i="10"/>
  <c r="AF434" i="10"/>
  <c r="AD446" i="10"/>
  <c r="AH446" i="10" s="1"/>
  <c r="AI446" i="10" s="1"/>
  <c r="AD454" i="10"/>
  <c r="Z456" i="10"/>
  <c r="AA473" i="10"/>
  <c r="AB473" i="10" s="1"/>
  <c r="AA500" i="10"/>
  <c r="AH500" i="10" s="1"/>
  <c r="AI500" i="10" s="1"/>
  <c r="AA506" i="10"/>
  <c r="AB506" i="10" s="1"/>
  <c r="AA512" i="10"/>
  <c r="AB512" i="10" s="1"/>
  <c r="AF529" i="10"/>
  <c r="AD529" i="10"/>
  <c r="AC529" i="10"/>
  <c r="AD392" i="10"/>
  <c r="AD398" i="10"/>
  <c r="AD402" i="10"/>
  <c r="AG402" i="10" s="1"/>
  <c r="AE413" i="10"/>
  <c r="AD415" i="10"/>
  <c r="AE419" i="10"/>
  <c r="AF421" i="10"/>
  <c r="AD421" i="10"/>
  <c r="AC421" i="10"/>
  <c r="Z424" i="10"/>
  <c r="AE430" i="10"/>
  <c r="AF433" i="10"/>
  <c r="AF436" i="10"/>
  <c r="AE441" i="10"/>
  <c r="AB441" i="10"/>
  <c r="R445" i="10"/>
  <c r="Z445" i="10"/>
  <c r="AF451" i="10"/>
  <c r="Z453" i="10"/>
  <c r="AF456" i="10"/>
  <c r="AA458" i="10"/>
  <c r="AB458" i="10" s="1"/>
  <c r="AF463" i="10"/>
  <c r="AD463" i="10"/>
  <c r="AC463" i="10"/>
  <c r="AF468" i="10"/>
  <c r="AD468" i="10"/>
  <c r="AF486" i="10"/>
  <c r="AC486" i="10"/>
  <c r="AF487" i="10"/>
  <c r="Z487" i="10"/>
  <c r="AD488" i="10"/>
  <c r="AC488" i="10"/>
  <c r="Z488" i="10"/>
  <c r="AE410" i="10"/>
  <c r="Z413" i="10"/>
  <c r="AB417" i="10"/>
  <c r="AH417" i="10" s="1"/>
  <c r="AI417" i="10" s="1"/>
  <c r="AD424" i="10"/>
  <c r="AC424" i="10"/>
  <c r="Z448" i="10"/>
  <c r="AE450" i="10"/>
  <c r="AE451" i="10"/>
  <c r="AA464" i="10"/>
  <c r="AB464" i="10" s="1"/>
  <c r="AA472" i="10"/>
  <c r="AC482" i="10"/>
  <c r="Z400" i="10"/>
  <c r="AE407" i="10"/>
  <c r="Z410" i="10"/>
  <c r="AF415" i="10"/>
  <c r="Z427" i="10"/>
  <c r="AE428" i="10"/>
  <c r="AF430" i="10"/>
  <c r="AB432" i="10"/>
  <c r="AE434" i="10"/>
  <c r="Z435" i="10"/>
  <c r="Z438" i="10"/>
  <c r="AD440" i="10"/>
  <c r="AH440" i="10" s="1"/>
  <c r="AI440" i="10" s="1"/>
  <c r="AD448" i="10"/>
  <c r="Z450" i="10"/>
  <c r="AF453" i="10"/>
  <c r="AA479" i="10"/>
  <c r="AF491" i="10"/>
  <c r="AH402" i="10"/>
  <c r="AI402" i="10" s="1"/>
  <c r="AE404" i="10"/>
  <c r="AC419" i="10"/>
  <c r="Z423" i="10"/>
  <c r="AA437" i="10"/>
  <c r="AB437" i="10" s="1"/>
  <c r="AF438" i="10"/>
  <c r="AF439" i="10"/>
  <c r="Z447" i="10"/>
  <c r="AF450" i="10"/>
  <c r="AA452" i="10"/>
  <c r="AB452" i="10" s="1"/>
  <c r="AA460" i="10"/>
  <c r="AB460" i="10" s="1"/>
  <c r="AH460" i="10" s="1"/>
  <c r="AI460" i="10" s="1"/>
  <c r="AE401" i="10"/>
  <c r="AD403" i="10"/>
  <c r="AC413" i="10"/>
  <c r="Z416" i="10"/>
  <c r="AD419" i="10"/>
  <c r="Z425" i="10"/>
  <c r="AA429" i="10"/>
  <c r="AB429" i="10" s="1"/>
  <c r="AH429" i="10" s="1"/>
  <c r="AI429" i="10" s="1"/>
  <c r="Z442" i="10"/>
  <c r="AF465" i="10"/>
  <c r="AD465" i="10"/>
  <c r="AC465" i="10"/>
  <c r="Z465" i="10"/>
  <c r="AF474" i="10"/>
  <c r="AC474" i="10"/>
  <c r="Z475" i="10"/>
  <c r="AF475" i="10"/>
  <c r="AD400" i="10"/>
  <c r="AC412" i="10"/>
  <c r="AF416" i="10"/>
  <c r="Z421" i="10"/>
  <c r="AC425" i="10"/>
  <c r="AF425" i="10"/>
  <c r="Z431" i="10"/>
  <c r="Z433" i="10"/>
  <c r="Z436" i="10"/>
  <c r="AD442" i="10"/>
  <c r="AA444" i="10"/>
  <c r="AF447" i="10"/>
  <c r="AD458" i="10"/>
  <c r="AH466" i="10"/>
  <c r="AI466" i="10" s="1"/>
  <c r="AA466" i="10"/>
  <c r="AB466" i="10" s="1"/>
  <c r="AC442" i="10"/>
  <c r="AC448" i="10"/>
  <c r="AC454" i="10"/>
  <c r="AD460" i="10"/>
  <c r="AE461" i="10"/>
  <c r="AF466" i="10"/>
  <c r="Z470" i="10"/>
  <c r="Z477" i="10"/>
  <c r="R477" i="10"/>
  <c r="AC477" i="10" s="1"/>
  <c r="Z480" i="10"/>
  <c r="AE485" i="10"/>
  <c r="AF495" i="10"/>
  <c r="AC496" i="10"/>
  <c r="AC497" i="10"/>
  <c r="AB500" i="10"/>
  <c r="AF501" i="10"/>
  <c r="AC502" i="10"/>
  <c r="AC503" i="10"/>
  <c r="AF507" i="10"/>
  <c r="AC508" i="10"/>
  <c r="AC509" i="10"/>
  <c r="AF513" i="10"/>
  <c r="AC514" i="10"/>
  <c r="AC515" i="10"/>
  <c r="AF519" i="10"/>
  <c r="AE521" i="10"/>
  <c r="Z529" i="10"/>
  <c r="Z534" i="10"/>
  <c r="AF558" i="10"/>
  <c r="AD558" i="10"/>
  <c r="AF431" i="10"/>
  <c r="AF437" i="10"/>
  <c r="AF443" i="10"/>
  <c r="AF449" i="10"/>
  <c r="AF455" i="10"/>
  <c r="AF459" i="10"/>
  <c r="Z461" i="10"/>
  <c r="AF471" i="10"/>
  <c r="AE489" i="10"/>
  <c r="Z492" i="10"/>
  <c r="AD495" i="10"/>
  <c r="AF498" i="10"/>
  <c r="AD498" i="10"/>
  <c r="AG498" i="10" s="1"/>
  <c r="AC498" i="10"/>
  <c r="AF504" i="10"/>
  <c r="AD504" i="10"/>
  <c r="AC504" i="10"/>
  <c r="AG504" i="10" s="1"/>
  <c r="AF510" i="10"/>
  <c r="AD510" i="10"/>
  <c r="AC510" i="10"/>
  <c r="AC513" i="10"/>
  <c r="AF516" i="10"/>
  <c r="AD516" i="10"/>
  <c r="AC516" i="10"/>
  <c r="AF535" i="10"/>
  <c r="AD535" i="10"/>
  <c r="AA536" i="10"/>
  <c r="AA548" i="10"/>
  <c r="AF460" i="10"/>
  <c r="AD473" i="10"/>
  <c r="AE476" i="10"/>
  <c r="AF479" i="10"/>
  <c r="AF480" i="10"/>
  <c r="AD482" i="10"/>
  <c r="AE488" i="10"/>
  <c r="AE478" i="10"/>
  <c r="Z483" i="10"/>
  <c r="R483" i="10"/>
  <c r="AD483" i="10" s="1"/>
  <c r="Z486" i="10"/>
  <c r="AF492" i="10"/>
  <c r="AD492" i="10"/>
  <c r="AE519" i="10"/>
  <c r="AD530" i="10"/>
  <c r="AD533" i="10"/>
  <c r="AF477" i="10"/>
  <c r="AD491" i="10"/>
  <c r="AA493" i="10"/>
  <c r="AH493" i="10" s="1"/>
  <c r="AI493" i="10" s="1"/>
  <c r="AD539" i="10"/>
  <c r="AF539" i="10"/>
  <c r="AC539" i="10"/>
  <c r="Z539" i="10"/>
  <c r="AC427" i="10"/>
  <c r="AC433" i="10"/>
  <c r="AC439" i="10"/>
  <c r="AC445" i="10"/>
  <c r="AC451" i="10"/>
  <c r="AC457" i="10"/>
  <c r="Z459" i="10"/>
  <c r="Z469" i="10"/>
  <c r="AE473" i="10"/>
  <c r="Z482" i="10"/>
  <c r="Z489" i="10"/>
  <c r="R489" i="10"/>
  <c r="AC489" i="10" s="1"/>
  <c r="Z490" i="10"/>
  <c r="Z521" i="10"/>
  <c r="R521" i="10"/>
  <c r="AC521" i="10" s="1"/>
  <c r="AB522" i="10"/>
  <c r="Z523" i="10"/>
  <c r="AF526" i="10"/>
  <c r="AD526" i="10"/>
  <c r="AC526" i="10"/>
  <c r="AD527" i="10"/>
  <c r="AH533" i="10"/>
  <c r="AI533" i="10" s="1"/>
  <c r="AF538" i="10"/>
  <c r="AD538" i="10"/>
  <c r="AD427" i="10"/>
  <c r="AD433" i="10"/>
  <c r="AD439" i="10"/>
  <c r="AD445" i="10"/>
  <c r="AD451" i="10"/>
  <c r="Z455" i="10"/>
  <c r="AD457" i="10"/>
  <c r="AD471" i="10"/>
  <c r="AB472" i="10"/>
  <c r="AH472" i="10" s="1"/>
  <c r="AI472" i="10" s="1"/>
  <c r="AC480" i="10"/>
  <c r="AF483" i="10"/>
  <c r="Z484" i="10"/>
  <c r="AC490" i="10"/>
  <c r="AC492" i="10"/>
  <c r="AA531" i="10"/>
  <c r="AB531" i="10" s="1"/>
  <c r="AC432" i="10"/>
  <c r="AC438" i="10"/>
  <c r="AC444" i="10"/>
  <c r="AC450" i="10"/>
  <c r="AC456" i="10"/>
  <c r="AC459" i="10"/>
  <c r="AD464" i="10"/>
  <c r="AH464" i="10" s="1"/>
  <c r="AI464" i="10" s="1"/>
  <c r="AD470" i="10"/>
  <c r="AC472" i="10"/>
  <c r="AB481" i="10"/>
  <c r="AH481" i="10" s="1"/>
  <c r="AI481" i="10" s="1"/>
  <c r="AC483" i="10"/>
  <c r="AD485" i="10"/>
  <c r="AE491" i="10"/>
  <c r="AD494" i="10"/>
  <c r="AC494" i="10"/>
  <c r="AA528" i="10"/>
  <c r="AB528" i="10" s="1"/>
  <c r="AB536" i="10"/>
  <c r="Z468" i="10"/>
  <c r="Z471" i="10"/>
  <c r="R471" i="10"/>
  <c r="AC471" i="10" s="1"/>
  <c r="Z474" i="10"/>
  <c r="AE479" i="10"/>
  <c r="AF482" i="10"/>
  <c r="AD484" i="10"/>
  <c r="Z491" i="10"/>
  <c r="Z495" i="10"/>
  <c r="R495" i="10"/>
  <c r="Z501" i="10"/>
  <c r="R501" i="10"/>
  <c r="AD501" i="10" s="1"/>
  <c r="Z507" i="10"/>
  <c r="R507" i="10"/>
  <c r="AD507" i="10" s="1"/>
  <c r="Z513" i="10"/>
  <c r="R513" i="10"/>
  <c r="AD513" i="10" s="1"/>
  <c r="Z519" i="10"/>
  <c r="R519" i="10"/>
  <c r="AD519" i="10" s="1"/>
  <c r="Z463" i="10"/>
  <c r="AD466" i="10"/>
  <c r="AG466" i="10" s="1"/>
  <c r="AE467" i="10"/>
  <c r="AF484" i="10"/>
  <c r="AF489" i="10"/>
  <c r="Z497" i="10"/>
  <c r="Z503" i="10"/>
  <c r="Z509" i="10"/>
  <c r="Z515" i="10"/>
  <c r="AF520" i="10"/>
  <c r="R527" i="10"/>
  <c r="AC527" i="10" s="1"/>
  <c r="Z532" i="10"/>
  <c r="AC535" i="10"/>
  <c r="AE536" i="10"/>
  <c r="AC538" i="10"/>
  <c r="AF540" i="10"/>
  <c r="AD540" i="10"/>
  <c r="AF542" i="10"/>
  <c r="AC543" i="10"/>
  <c r="AC558" i="10"/>
  <c r="AE561" i="10"/>
  <c r="AG561" i="10" s="1"/>
  <c r="Z577" i="10"/>
  <c r="AC495" i="10"/>
  <c r="AD521" i="10"/>
  <c r="Z525" i="10"/>
  <c r="AC534" i="10"/>
  <c r="AE541" i="10"/>
  <c r="AC546" i="10"/>
  <c r="AE549" i="10"/>
  <c r="AC550" i="10"/>
  <c r="AC554" i="10"/>
  <c r="Z555" i="10"/>
  <c r="Z557" i="10"/>
  <c r="Z573" i="10"/>
  <c r="AC574" i="10"/>
  <c r="AF496" i="10"/>
  <c r="AF502" i="10"/>
  <c r="AF508" i="10"/>
  <c r="AF514" i="10"/>
  <c r="AE529" i="10"/>
  <c r="AE535" i="10"/>
  <c r="AE538" i="10"/>
  <c r="AE539" i="10"/>
  <c r="Z540" i="10"/>
  <c r="AA541" i="10"/>
  <c r="AB541" i="10" s="1"/>
  <c r="AF546" i="10"/>
  <c r="AD546" i="10"/>
  <c r="AE558" i="10"/>
  <c r="AD573" i="10"/>
  <c r="AC573" i="10"/>
  <c r="AF573" i="10"/>
  <c r="AA499" i="10"/>
  <c r="AC500" i="10"/>
  <c r="AA505" i="10"/>
  <c r="AC506" i="10"/>
  <c r="AH506" i="10" s="1"/>
  <c r="AI506" i="10" s="1"/>
  <c r="AA511" i="10"/>
  <c r="AB511" i="10" s="1"/>
  <c r="AG511" i="10" s="1"/>
  <c r="AC512" i="10"/>
  <c r="AA517" i="10"/>
  <c r="AB517" i="10" s="1"/>
  <c r="AC518" i="10"/>
  <c r="AA522" i="10"/>
  <c r="AH522" i="10" s="1"/>
  <c r="AI522" i="10" s="1"/>
  <c r="AE526" i="10"/>
  <c r="AD528" i="10"/>
  <c r="Z535" i="10"/>
  <c r="AE543" i="10"/>
  <c r="AA545" i="10"/>
  <c r="R552" i="10"/>
  <c r="AC552" i="10" s="1"/>
  <c r="Z552" i="10"/>
  <c r="AF555" i="10"/>
  <c r="AD555" i="10"/>
  <c r="AB493" i="10"/>
  <c r="AD500" i="10"/>
  <c r="AB505" i="10"/>
  <c r="AG505" i="10" s="1"/>
  <c r="AD506" i="10"/>
  <c r="AD512" i="10"/>
  <c r="AD518" i="10"/>
  <c r="AE523" i="10"/>
  <c r="AD525" i="10"/>
  <c r="Z526" i="10"/>
  <c r="R536" i="10"/>
  <c r="AE546" i="10"/>
  <c r="Z554" i="10"/>
  <c r="AE563" i="10"/>
  <c r="AD565" i="10"/>
  <c r="AA576" i="10"/>
  <c r="AG576" i="10" s="1"/>
  <c r="AA592" i="10"/>
  <c r="AB592" i="10" s="1"/>
  <c r="AE520" i="10"/>
  <c r="AD522" i="10"/>
  <c r="AF537" i="10"/>
  <c r="Z544" i="10"/>
  <c r="AD571" i="10"/>
  <c r="AF571" i="10"/>
  <c r="AC571" i="10"/>
  <c r="Z520" i="10"/>
  <c r="AC531" i="10"/>
  <c r="AH531" i="10" s="1"/>
  <c r="AI531" i="10" s="1"/>
  <c r="AB548" i="10"/>
  <c r="AA561" i="10"/>
  <c r="AB561" i="10" s="1"/>
  <c r="AE573" i="10"/>
  <c r="AA581" i="10"/>
  <c r="AB581" i="10" s="1"/>
  <c r="AC528" i="10"/>
  <c r="AH528" i="10" s="1"/>
  <c r="AI528" i="10" s="1"/>
  <c r="AA530" i="10"/>
  <c r="AB530" i="10" s="1"/>
  <c r="AC532" i="10"/>
  <c r="AF552" i="10"/>
  <c r="AD552" i="10"/>
  <c r="Z496" i="10"/>
  <c r="Z502" i="10"/>
  <c r="Z508" i="10"/>
  <c r="Z514" i="10"/>
  <c r="AG522" i="10"/>
  <c r="AC523" i="10"/>
  <c r="Z527" i="10"/>
  <c r="AA533" i="10"/>
  <c r="AB533" i="10" s="1"/>
  <c r="AG533" i="10"/>
  <c r="AD534" i="10"/>
  <c r="AE542" i="10"/>
  <c r="Z549" i="10"/>
  <c r="AA551" i="10"/>
  <c r="AB551" i="10" s="1"/>
  <c r="R558" i="10"/>
  <c r="Z558" i="10"/>
  <c r="AF561" i="10"/>
  <c r="AD561" i="10"/>
  <c r="AF579" i="10"/>
  <c r="Z579" i="10"/>
  <c r="AC520" i="10"/>
  <c r="AD523" i="10"/>
  <c r="Z524" i="10"/>
  <c r="AE534" i="10"/>
  <c r="Z537" i="10"/>
  <c r="AA542" i="10"/>
  <c r="AB542" i="10" s="1"/>
  <c r="AC549" i="10"/>
  <c r="AE552" i="10"/>
  <c r="AA560" i="10"/>
  <c r="AB560" i="10" s="1"/>
  <c r="AF563" i="10"/>
  <c r="AE532" i="10"/>
  <c r="AC537" i="10"/>
  <c r="Z538" i="10"/>
  <c r="AC540" i="10"/>
  <c r="AF541" i="10"/>
  <c r="AC541" i="10"/>
  <c r="Z543" i="10"/>
  <c r="AB545" i="10"/>
  <c r="AH545" i="10" s="1"/>
  <c r="AI545" i="10" s="1"/>
  <c r="R546" i="10"/>
  <c r="Z546" i="10"/>
  <c r="AE548" i="10"/>
  <c r="AF549" i="10"/>
  <c r="AD549" i="10"/>
  <c r="AA574" i="10"/>
  <c r="AB574" i="10" s="1"/>
  <c r="AF562" i="10"/>
  <c r="AD577" i="10"/>
  <c r="AD578" i="10"/>
  <c r="AD579" i="10"/>
  <c r="AC579" i="10"/>
  <c r="Z582" i="10"/>
  <c r="Z583" i="10"/>
  <c r="AC584" i="10"/>
  <c r="R587" i="10"/>
  <c r="AF601" i="10"/>
  <c r="R601" i="10"/>
  <c r="AA603" i="10"/>
  <c r="AB603" i="10" s="1"/>
  <c r="AF550" i="10"/>
  <c r="AF556" i="10"/>
  <c r="AD583" i="10"/>
  <c r="AF586" i="10"/>
  <c r="AD586" i="10"/>
  <c r="AF615" i="10"/>
  <c r="AD615" i="10"/>
  <c r="AC615" i="10"/>
  <c r="AA547" i="10"/>
  <c r="AB547" i="10" s="1"/>
  <c r="AA553" i="10"/>
  <c r="AB553" i="10" s="1"/>
  <c r="AA559" i="10"/>
  <c r="AB559" i="10" s="1"/>
  <c r="AD567" i="10"/>
  <c r="AC567" i="10"/>
  <c r="AE571" i="10"/>
  <c r="R574" i="10"/>
  <c r="AD574" i="10" s="1"/>
  <c r="AD582" i="10"/>
  <c r="Z587" i="10"/>
  <c r="AF592" i="10"/>
  <c r="Z600" i="10"/>
  <c r="AF600" i="10"/>
  <c r="R600" i="10"/>
  <c r="AE562" i="10"/>
  <c r="AH562" i="10" s="1"/>
  <c r="AI562" i="10" s="1"/>
  <c r="AE577" i="10"/>
  <c r="AA589" i="10"/>
  <c r="Z591" i="10"/>
  <c r="R599" i="10"/>
  <c r="AD599" i="10" s="1"/>
  <c r="AF599" i="10"/>
  <c r="AC614" i="10"/>
  <c r="AF614" i="10"/>
  <c r="AD614" i="10"/>
  <c r="AC547" i="10"/>
  <c r="AC553" i="10"/>
  <c r="AC559" i="10"/>
  <c r="AG559" i="10" s="1"/>
  <c r="AC570" i="10"/>
  <c r="AF582" i="10"/>
  <c r="AE583" i="10"/>
  <c r="AE586" i="10"/>
  <c r="AF588" i="10"/>
  <c r="AC588" i="10"/>
  <c r="AD589" i="10"/>
  <c r="AD591" i="10"/>
  <c r="AD595" i="10"/>
  <c r="AC595" i="10"/>
  <c r="AF621" i="10"/>
  <c r="AD621" i="10"/>
  <c r="AC621" i="10"/>
  <c r="AF574" i="10"/>
  <c r="AC575" i="10"/>
  <c r="AB576" i="10"/>
  <c r="AH576" i="10" s="1"/>
  <c r="AI576" i="10" s="1"/>
  <c r="Z586" i="10"/>
  <c r="AF590" i="10"/>
  <c r="AC590" i="10"/>
  <c r="AE592" i="10"/>
  <c r="Z599" i="10"/>
  <c r="AD604" i="10"/>
  <c r="AA606" i="10"/>
  <c r="AF613" i="10"/>
  <c r="AD613" i="10"/>
  <c r="AC613" i="10"/>
  <c r="R617" i="10"/>
  <c r="AD617" i="10" s="1"/>
  <c r="AF617" i="10"/>
  <c r="Z564" i="10"/>
  <c r="AE568" i="10"/>
  <c r="AC576" i="10"/>
  <c r="AC577" i="10"/>
  <c r="AF580" i="10"/>
  <c r="AD580" i="10"/>
  <c r="AC581" i="10"/>
  <c r="AH581" i="10" s="1"/>
  <c r="AI581" i="10" s="1"/>
  <c r="Z595" i="10"/>
  <c r="AE601" i="10"/>
  <c r="AA602" i="10"/>
  <c r="AB602" i="10" s="1"/>
  <c r="AB609" i="10"/>
  <c r="AH609" i="10" s="1"/>
  <c r="AI609" i="10" s="1"/>
  <c r="AF612" i="10"/>
  <c r="AD612" i="10"/>
  <c r="Z612" i="10"/>
  <c r="AE614" i="10"/>
  <c r="Z550" i="10"/>
  <c r="Z556" i="10"/>
  <c r="AC562" i="10"/>
  <c r="AC563" i="10"/>
  <c r="AB565" i="10"/>
  <c r="AG565" i="10" s="1"/>
  <c r="Z566" i="10"/>
  <c r="Z567" i="10"/>
  <c r="Z568" i="10"/>
  <c r="AC583" i="10"/>
  <c r="AC586" i="10"/>
  <c r="AH593" i="10"/>
  <c r="AI593" i="10" s="1"/>
  <c r="AG593" i="10"/>
  <c r="AA593" i="10"/>
  <c r="AB593" i="10" s="1"/>
  <c r="AA605" i="10"/>
  <c r="AB605" i="10" s="1"/>
  <c r="AC616" i="10"/>
  <c r="AD616" i="10"/>
  <c r="AA617" i="10"/>
  <c r="AD625" i="10"/>
  <c r="AC625" i="10"/>
  <c r="AC545" i="10"/>
  <c r="AG547" i="10"/>
  <c r="AC551" i="10"/>
  <c r="AG553" i="10"/>
  <c r="AC557" i="10"/>
  <c r="AH569" i="10"/>
  <c r="AI569" i="10" s="1"/>
  <c r="AG569" i="10"/>
  <c r="AA569" i="10"/>
  <c r="AB569" i="10" s="1"/>
  <c r="AE574" i="10"/>
  <c r="AF583" i="10"/>
  <c r="AA608" i="10"/>
  <c r="AG608" i="10" s="1"/>
  <c r="AD564" i="10"/>
  <c r="Z570" i="10"/>
  <c r="AE580" i="10"/>
  <c r="AH580" i="10" s="1"/>
  <c r="AI580" i="10" s="1"/>
  <c r="Z585" i="10"/>
  <c r="AF618" i="10"/>
  <c r="AD618" i="10"/>
  <c r="AC618" i="10"/>
  <c r="AF629" i="10"/>
  <c r="R629" i="10"/>
  <c r="AD629" i="10" s="1"/>
  <c r="AC568" i="10"/>
  <c r="Z571" i="10"/>
  <c r="AA575" i="10"/>
  <c r="AB575" i="10" s="1"/>
  <c r="AD585" i="10"/>
  <c r="AC585" i="10"/>
  <c r="AA588" i="10"/>
  <c r="AF589" i="10"/>
  <c r="AF591" i="10"/>
  <c r="AE599" i="10"/>
  <c r="Z604" i="10"/>
  <c r="AE606" i="10"/>
  <c r="AB617" i="10"/>
  <c r="AF627" i="10"/>
  <c r="AD627" i="10"/>
  <c r="AC627" i="10"/>
  <c r="AA628" i="10"/>
  <c r="AB628" i="10" s="1"/>
  <c r="AF638" i="10"/>
  <c r="AE638" i="10"/>
  <c r="AD638" i="10"/>
  <c r="AC638" i="10"/>
  <c r="Z638" i="10"/>
  <c r="AF646" i="10"/>
  <c r="AD646" i="10"/>
  <c r="AC646" i="10"/>
  <c r="AA708" i="10"/>
  <c r="Z594" i="10"/>
  <c r="AB596" i="10"/>
  <c r="AC607" i="10"/>
  <c r="AA609" i="10"/>
  <c r="AA610" i="10"/>
  <c r="AB610" i="10" s="1"/>
  <c r="AE612" i="10"/>
  <c r="AH616" i="10"/>
  <c r="AI616" i="10" s="1"/>
  <c r="AG616" i="10"/>
  <c r="AA616" i="10"/>
  <c r="AB616" i="10" s="1"/>
  <c r="AE618" i="10"/>
  <c r="AA620" i="10"/>
  <c r="AE627" i="10"/>
  <c r="Z629" i="10"/>
  <c r="AA634" i="10"/>
  <c r="AB634" i="10" s="1"/>
  <c r="AD597" i="10"/>
  <c r="AC606" i="10"/>
  <c r="AE615" i="10"/>
  <c r="AE621" i="10"/>
  <c r="Z625" i="10"/>
  <c r="AD626" i="10"/>
  <c r="AE632" i="10"/>
  <c r="Z572" i="10"/>
  <c r="Z578" i="10"/>
  <c r="Z584" i="10"/>
  <c r="Z590" i="10"/>
  <c r="AD592" i="10"/>
  <c r="AF598" i="10"/>
  <c r="AC599" i="10"/>
  <c r="Z601" i="10"/>
  <c r="AD606" i="10"/>
  <c r="AD608" i="10"/>
  <c r="AC609" i="10"/>
  <c r="AC610" i="10"/>
  <c r="AA611" i="10"/>
  <c r="AB611" i="10" s="1"/>
  <c r="AG611" i="10" s="1"/>
  <c r="Z615" i="10"/>
  <c r="AC617" i="10"/>
  <c r="Z621" i="10"/>
  <c r="AF664" i="10"/>
  <c r="Z664" i="10"/>
  <c r="AD664" i="10"/>
  <c r="AC664" i="10"/>
  <c r="AC591" i="10"/>
  <c r="AC594" i="10"/>
  <c r="AD610" i="10"/>
  <c r="Z614" i="10"/>
  <c r="Z619" i="10"/>
  <c r="AE622" i="10"/>
  <c r="AF656" i="10"/>
  <c r="AE656" i="10"/>
  <c r="Z656" i="10"/>
  <c r="AE597" i="10"/>
  <c r="AC602" i="10"/>
  <c r="AD603" i="10"/>
  <c r="AH603" i="10" s="1"/>
  <c r="AI603" i="10" s="1"/>
  <c r="AF608" i="10"/>
  <c r="AG609" i="10"/>
  <c r="AD611" i="10"/>
  <c r="Z622" i="10"/>
  <c r="AE623" i="10"/>
  <c r="AE624" i="10"/>
  <c r="AH630" i="10"/>
  <c r="AI630" i="10" s="1"/>
  <c r="AG630" i="10"/>
  <c r="AF635" i="10"/>
  <c r="R635" i="10"/>
  <c r="AD635" i="10" s="1"/>
  <c r="Z597" i="10"/>
  <c r="AF604" i="10"/>
  <c r="AC605" i="10"/>
  <c r="Z607" i="10"/>
  <c r="Z623" i="10"/>
  <c r="AA624" i="10"/>
  <c r="AB624" i="10" s="1"/>
  <c r="AE625" i="10"/>
  <c r="Z626" i="10"/>
  <c r="AE629" i="10"/>
  <c r="AD634" i="10"/>
  <c r="AH634" i="10" s="1"/>
  <c r="AI634" i="10" s="1"/>
  <c r="AC634" i="10"/>
  <c r="AG598" i="10"/>
  <c r="AA598" i="10"/>
  <c r="AB598" i="10" s="1"/>
  <c r="AE600" i="10"/>
  <c r="AB608" i="10"/>
  <c r="AH608" i="10" s="1"/>
  <c r="AI608" i="10" s="1"/>
  <c r="AE617" i="10"/>
  <c r="R627" i="10"/>
  <c r="Z627" i="10"/>
  <c r="AA635" i="10"/>
  <c r="AB635" i="10" s="1"/>
  <c r="AH635" i="10"/>
  <c r="AI635" i="10" s="1"/>
  <c r="AC654" i="10"/>
  <c r="AF654" i="10"/>
  <c r="AD654" i="10"/>
  <c r="AA659" i="10"/>
  <c r="AD609" i="10"/>
  <c r="Z631" i="10"/>
  <c r="AC635" i="10"/>
  <c r="AA636" i="10"/>
  <c r="AB636" i="10" s="1"/>
  <c r="AD596" i="10"/>
  <c r="AH596" i="10" s="1"/>
  <c r="AI596" i="10" s="1"/>
  <c r="AC597" i="10"/>
  <c r="Z613" i="10"/>
  <c r="AF616" i="10"/>
  <c r="Z618" i="10"/>
  <c r="AF623" i="10"/>
  <c r="AF624" i="10"/>
  <c r="AF625" i="10"/>
  <c r="AA639" i="10"/>
  <c r="AB639" i="10" s="1"/>
  <c r="AA642" i="10"/>
  <c r="AB642" i="10" s="1"/>
  <c r="AA648" i="10"/>
  <c r="AB648" i="10" s="1"/>
  <c r="Z643" i="10"/>
  <c r="AD649" i="10"/>
  <c r="AH649" i="10" s="1"/>
  <c r="AI649" i="10" s="1"/>
  <c r="AF652" i="10"/>
  <c r="Z652" i="10"/>
  <c r="AC660" i="10"/>
  <c r="AF660" i="10"/>
  <c r="AD660" i="10"/>
  <c r="Z665" i="10"/>
  <c r="Z666" i="10"/>
  <c r="AA674" i="10"/>
  <c r="AG674" i="10" s="1"/>
  <c r="AH674" i="10"/>
  <c r="AI674" i="10" s="1"/>
  <c r="AF630" i="10"/>
  <c r="Z633" i="10"/>
  <c r="AF636" i="10"/>
  <c r="AD642" i="10"/>
  <c r="AF643" i="10"/>
  <c r="AG649" i="10"/>
  <c r="AE657" i="10"/>
  <c r="AF658" i="10"/>
  <c r="Z658" i="10"/>
  <c r="AC666" i="10"/>
  <c r="AF666" i="10"/>
  <c r="AD666" i="10"/>
  <c r="AD667" i="10"/>
  <c r="AF667" i="10"/>
  <c r="AC637" i="10"/>
  <c r="AD639" i="10"/>
  <c r="AE646" i="10"/>
  <c r="AG651" i="10"/>
  <c r="AD661" i="10"/>
  <c r="AE664" i="10"/>
  <c r="Z671" i="10"/>
  <c r="AE671" i="10"/>
  <c r="AH680" i="10"/>
  <c r="AI680" i="10" s="1"/>
  <c r="AA680" i="10"/>
  <c r="AB680" i="10" s="1"/>
  <c r="Z632" i="10"/>
  <c r="AH641" i="10"/>
  <c r="AI641" i="10" s="1"/>
  <c r="AA644" i="10"/>
  <c r="AA668" i="10"/>
  <c r="AB691" i="10"/>
  <c r="AC633" i="10"/>
  <c r="AA641" i="10"/>
  <c r="AE643" i="10"/>
  <c r="AD645" i="10"/>
  <c r="AG645" i="10" s="1"/>
  <c r="AC645" i="10"/>
  <c r="AD647" i="10"/>
  <c r="AA650" i="10"/>
  <c r="AG650" i="10" s="1"/>
  <c r="Z654" i="10"/>
  <c r="AE658" i="10"/>
  <c r="AE667" i="10"/>
  <c r="R675" i="10"/>
  <c r="Z675" i="10"/>
  <c r="AD633" i="10"/>
  <c r="Z640" i="10"/>
  <c r="AC641" i="10"/>
  <c r="AC650" i="10"/>
  <c r="AD651" i="10"/>
  <c r="AC651" i="10"/>
  <c r="AH651" i="10" s="1"/>
  <c r="AI651" i="10" s="1"/>
  <c r="AD653" i="10"/>
  <c r="Z655" i="10"/>
  <c r="Z657" i="10"/>
  <c r="AB659" i="10"/>
  <c r="AH659" i="10" s="1"/>
  <c r="AI659" i="10" s="1"/>
  <c r="Z660" i="10"/>
  <c r="Z672" i="10"/>
  <c r="AA690" i="10"/>
  <c r="AA702" i="10"/>
  <c r="AC620" i="10"/>
  <c r="AC626" i="10"/>
  <c r="AC632" i="10"/>
  <c r="Z637" i="10"/>
  <c r="AF640" i="10"/>
  <c r="AD652" i="10"/>
  <c r="AF655" i="10"/>
  <c r="AC656" i="10"/>
  <c r="AD657" i="10"/>
  <c r="AC657" i="10"/>
  <c r="AC658" i="10"/>
  <c r="AD659" i="10"/>
  <c r="Z661" i="10"/>
  <c r="Z662" i="10"/>
  <c r="Z663" i="10"/>
  <c r="AC667" i="10"/>
  <c r="Z669" i="10"/>
  <c r="AC672" i="10"/>
  <c r="AD679" i="10"/>
  <c r="AF637" i="10"/>
  <c r="AC643" i="10"/>
  <c r="AD658" i="10"/>
  <c r="AD663" i="10"/>
  <c r="AC663" i="10"/>
  <c r="AE666" i="10"/>
  <c r="AA677" i="10"/>
  <c r="AB641" i="10"/>
  <c r="AG641" i="10" s="1"/>
  <c r="Z647" i="10"/>
  <c r="AC639" i="10"/>
  <c r="AH639" i="10" s="1"/>
  <c r="AI639" i="10" s="1"/>
  <c r="AE642" i="10"/>
  <c r="AB645" i="10"/>
  <c r="AH645" i="10" s="1"/>
  <c r="AI645" i="10" s="1"/>
  <c r="Z646" i="10"/>
  <c r="AC648" i="10"/>
  <c r="AF648" i="10"/>
  <c r="AD648" i="10"/>
  <c r="AB650" i="10"/>
  <c r="AH650" i="10" s="1"/>
  <c r="AI650" i="10" s="1"/>
  <c r="Z653" i="10"/>
  <c r="AE661" i="10"/>
  <c r="AD681" i="10"/>
  <c r="Z670" i="10"/>
  <c r="AD672" i="10"/>
  <c r="AF673" i="10"/>
  <c r="Z676" i="10"/>
  <c r="AB677" i="10"/>
  <c r="AF679" i="10"/>
  <c r="AC684" i="10"/>
  <c r="AC685" i="10"/>
  <c r="AD689" i="10"/>
  <c r="AE694" i="10"/>
  <c r="AH694" i="10" s="1"/>
  <c r="AI694" i="10" s="1"/>
  <c r="AC695" i="10"/>
  <c r="AC697" i="10"/>
  <c r="AD701" i="10"/>
  <c r="AE706" i="10"/>
  <c r="AG706" i="10" s="1"/>
  <c r="AF707" i="10"/>
  <c r="AA714" i="10"/>
  <c r="AA694" i="10"/>
  <c r="AB694" i="10" s="1"/>
  <c r="AD705" i="10"/>
  <c r="AA706" i="10"/>
  <c r="AB706" i="10" s="1"/>
  <c r="AE708" i="10"/>
  <c r="AD709" i="10"/>
  <c r="AC709" i="10"/>
  <c r="AF709" i="10"/>
  <c r="Z711" i="10"/>
  <c r="AF672" i="10"/>
  <c r="AE678" i="10"/>
  <c r="Z681" i="10"/>
  <c r="AC683" i="10"/>
  <c r="Z692" i="10"/>
  <c r="Z701" i="10"/>
  <c r="R701" i="10"/>
  <c r="AC701" i="10" s="1"/>
  <c r="Z704" i="10"/>
  <c r="AA710" i="10"/>
  <c r="AB710" i="10" s="1"/>
  <c r="AG710" i="10"/>
  <c r="AC711" i="10"/>
  <c r="AE677" i="10"/>
  <c r="AE684" i="10"/>
  <c r="AE691" i="10"/>
  <c r="AH691" i="10" s="1"/>
  <c r="AI691" i="10" s="1"/>
  <c r="AC692" i="10"/>
  <c r="AA720" i="10"/>
  <c r="AB720" i="10" s="1"/>
  <c r="AF677" i="10"/>
  <c r="AD688" i="10"/>
  <c r="AA691" i="10"/>
  <c r="AD700" i="10"/>
  <c r="Z703" i="10"/>
  <c r="AA717" i="10"/>
  <c r="AB717" i="10" s="1"/>
  <c r="AA726" i="10"/>
  <c r="AC669" i="10"/>
  <c r="AC675" i="10"/>
  <c r="AC681" i="10"/>
  <c r="AA684" i="10"/>
  <c r="AB684" i="10" s="1"/>
  <c r="Z687" i="10"/>
  <c r="Z689" i="10"/>
  <c r="AF690" i="10"/>
  <c r="Z699" i="10"/>
  <c r="AF702" i="10"/>
  <c r="AE711" i="10"/>
  <c r="Z667" i="10"/>
  <c r="AB668" i="10"/>
  <c r="AH668" i="10" s="1"/>
  <c r="AI668" i="10" s="1"/>
  <c r="AD669" i="10"/>
  <c r="Z673" i="10"/>
  <c r="AB674" i="10"/>
  <c r="AD675" i="10"/>
  <c r="AC678" i="10"/>
  <c r="AC680" i="10"/>
  <c r="Z682" i="10"/>
  <c r="AE688" i="10"/>
  <c r="AC689" i="10"/>
  <c r="AC691" i="10"/>
  <c r="AD695" i="10"/>
  <c r="AE700" i="10"/>
  <c r="AC703" i="10"/>
  <c r="AF711" i="10"/>
  <c r="AA723" i="10"/>
  <c r="AB723" i="10" s="1"/>
  <c r="AB729" i="10"/>
  <c r="Z679" i="10"/>
  <c r="Z683" i="10"/>
  <c r="AD687" i="10"/>
  <c r="Z688" i="10"/>
  <c r="AF691" i="10"/>
  <c r="AC693" i="10"/>
  <c r="AE696" i="10"/>
  <c r="AD699" i="10"/>
  <c r="Z700" i="10"/>
  <c r="AF703" i="10"/>
  <c r="AC705" i="10"/>
  <c r="Z707" i="10"/>
  <c r="R707" i="10"/>
  <c r="AD707" i="10" s="1"/>
  <c r="AD713" i="10"/>
  <c r="AF684" i="10"/>
  <c r="Z686" i="10"/>
  <c r="AF687" i="10"/>
  <c r="Z696" i="10"/>
  <c r="Z698" i="10"/>
  <c r="AF699" i="10"/>
  <c r="AC673" i="10"/>
  <c r="AC679" i="10"/>
  <c r="AE685" i="10"/>
  <c r="AC688" i="10"/>
  <c r="AD692" i="10"/>
  <c r="AC700" i="10"/>
  <c r="AB702" i="10"/>
  <c r="AH702" i="10" s="1"/>
  <c r="AI702" i="10" s="1"/>
  <c r="AD704" i="10"/>
  <c r="Z685" i="10"/>
  <c r="AF688" i="10"/>
  <c r="AE693" i="10"/>
  <c r="AD694" i="10"/>
  <c r="AD696" i="10"/>
  <c r="Z697" i="10"/>
  <c r="AF700" i="10"/>
  <c r="AE705" i="10"/>
  <c r="AD706" i="10"/>
  <c r="AC708" i="10"/>
  <c r="AH712" i="10"/>
  <c r="AI712" i="10" s="1"/>
  <c r="AA712" i="10"/>
  <c r="AB712" i="10" s="1"/>
  <c r="Z693" i="10"/>
  <c r="Z695" i="10"/>
  <c r="AF696" i="10"/>
  <c r="Z705" i="10"/>
  <c r="Z709" i="10"/>
  <c r="AC714" i="10"/>
  <c r="AC718" i="10"/>
  <c r="AE719" i="10"/>
  <c r="AF721" i="10"/>
  <c r="AE729" i="10"/>
  <c r="AH729" i="10" s="1"/>
  <c r="AI729" i="10" s="1"/>
  <c r="AC732" i="10"/>
  <c r="AH737" i="10"/>
  <c r="AI737" i="10" s="1"/>
  <c r="AE741" i="10"/>
  <c r="AF745" i="10"/>
  <c r="AE745" i="10"/>
  <c r="Z748" i="10"/>
  <c r="AF713" i="10"/>
  <c r="AF716" i="10"/>
  <c r="Z719" i="10"/>
  <c r="AC722" i="10"/>
  <c r="AE723" i="10"/>
  <c r="AC727" i="10"/>
  <c r="AD728" i="10"/>
  <c r="AA729" i="10"/>
  <c r="AF730" i="10"/>
  <c r="AC730" i="10"/>
  <c r="AA741" i="10"/>
  <c r="AA742" i="10"/>
  <c r="AB742" i="10" s="1"/>
  <c r="R714" i="10"/>
  <c r="AD714" i="10" s="1"/>
  <c r="R720" i="10"/>
  <c r="AD720" i="10" s="1"/>
  <c r="AC725" i="10"/>
  <c r="AF727" i="10"/>
  <c r="AD733" i="10"/>
  <c r="AD746" i="10"/>
  <c r="AF748" i="10"/>
  <c r="AF724" i="10"/>
  <c r="AF735" i="10"/>
  <c r="AD735" i="10"/>
  <c r="AA738" i="10"/>
  <c r="Z740" i="10"/>
  <c r="AC712" i="10"/>
  <c r="Z718" i="10"/>
  <c r="AD719" i="10"/>
  <c r="AE722" i="10"/>
  <c r="R726" i="10"/>
  <c r="AC726" i="10" s="1"/>
  <c r="AD740" i="10"/>
  <c r="AC740" i="10"/>
  <c r="AD754" i="10"/>
  <c r="AC754" i="10"/>
  <c r="AD712" i="10"/>
  <c r="AC715" i="10"/>
  <c r="AC716" i="10"/>
  <c r="AE717" i="10"/>
  <c r="AF719" i="10"/>
  <c r="Z722" i="10"/>
  <c r="AD723" i="10"/>
  <c r="AE725" i="10"/>
  <c r="Z734" i="10"/>
  <c r="AE735" i="10"/>
  <c r="AD738" i="10"/>
  <c r="AD718" i="10"/>
  <c r="Z724" i="10"/>
  <c r="Z725" i="10"/>
  <c r="Z727" i="10"/>
  <c r="AD730" i="10"/>
  <c r="AD734" i="10"/>
  <c r="AC734" i="10"/>
  <c r="Z735" i="10"/>
  <c r="AA747" i="10"/>
  <c r="Z713" i="10"/>
  <c r="AC728" i="10"/>
  <c r="AD732" i="10"/>
  <c r="AC735" i="10"/>
  <c r="AE738" i="10"/>
  <c r="AE740" i="10"/>
  <c r="AA744" i="10"/>
  <c r="AC710" i="10"/>
  <c r="AH710" i="10" s="1"/>
  <c r="AI710" i="10" s="1"/>
  <c r="AE716" i="10"/>
  <c r="AC717" i="10"/>
  <c r="AF718" i="10"/>
  <c r="Z721" i="10"/>
  <c r="AD722" i="10"/>
  <c r="AC724" i="10"/>
  <c r="AD725" i="10"/>
  <c r="Z731" i="10"/>
  <c r="AF737" i="10"/>
  <c r="AC737" i="10"/>
  <c r="AG737" i="10" s="1"/>
  <c r="AB738" i="10"/>
  <c r="AF740" i="10"/>
  <c r="AB749" i="10"/>
  <c r="AB753" i="10"/>
  <c r="AG753" i="10" s="1"/>
  <c r="AD717" i="10"/>
  <c r="AE720" i="10"/>
  <c r="AF722" i="10"/>
  <c r="AE732" i="10"/>
  <c r="Z736" i="10"/>
  <c r="AC713" i="10"/>
  <c r="Z715" i="10"/>
  <c r="AE726" i="10"/>
  <c r="AE728" i="10"/>
  <c r="AD729" i="10"/>
  <c r="AD731" i="10"/>
  <c r="Z732" i="10"/>
  <c r="AF738" i="10"/>
  <c r="AF741" i="10"/>
  <c r="AD741" i="10"/>
  <c r="AC741" i="10"/>
  <c r="AA743" i="10"/>
  <c r="AB743" i="10" s="1"/>
  <c r="AA768" i="10"/>
  <c r="AB768" i="10" s="1"/>
  <c r="Z728" i="10"/>
  <c r="Z730" i="10"/>
  <c r="AF731" i="10"/>
  <c r="AF736" i="10"/>
  <c r="AE744" i="10"/>
  <c r="AC745" i="10"/>
  <c r="AA775" i="10"/>
  <c r="AB775" i="10" s="1"/>
  <c r="AC743" i="10"/>
  <c r="AC749" i="10"/>
  <c r="AG749" i="10" s="1"/>
  <c r="AC755" i="10"/>
  <c r="AD764" i="10"/>
  <c r="AE772" i="10"/>
  <c r="AA752" i="10"/>
  <c r="AB752" i="10" s="1"/>
  <c r="AH752" i="10" s="1"/>
  <c r="AI752" i="10" s="1"/>
  <c r="AA761" i="10"/>
  <c r="AB761" i="10" s="1"/>
  <c r="AH761" i="10" s="1"/>
  <c r="AI761" i="10" s="1"/>
  <c r="AA785" i="10"/>
  <c r="AC736" i="10"/>
  <c r="AC742" i="10"/>
  <c r="AC748" i="10"/>
  <c r="AE750" i="10"/>
  <c r="AE751" i="10"/>
  <c r="Z756" i="10"/>
  <c r="AC759" i="10"/>
  <c r="AE760" i="10"/>
  <c r="AE765" i="10"/>
  <c r="AC769" i="10"/>
  <c r="AF769" i="10"/>
  <c r="AD736" i="10"/>
  <c r="AD742" i="10"/>
  <c r="Z746" i="10"/>
  <c r="AD748" i="10"/>
  <c r="Z750" i="10"/>
  <c r="Z751" i="10"/>
  <c r="AD752" i="10"/>
  <c r="Z760" i="10"/>
  <c r="AD761" i="10"/>
  <c r="AE763" i="10"/>
  <c r="Z765" i="10"/>
  <c r="AD766" i="10"/>
  <c r="AC773" i="10"/>
  <c r="AB784" i="10"/>
  <c r="AG784" i="10" s="1"/>
  <c r="AG790" i="10"/>
  <c r="AC747" i="10"/>
  <c r="AH753" i="10"/>
  <c r="AI753" i="10" s="1"/>
  <c r="Z763" i="10"/>
  <c r="AD768" i="10"/>
  <c r="AE769" i="10"/>
  <c r="Z773" i="10"/>
  <c r="AF773" i="10"/>
  <c r="Z733" i="10"/>
  <c r="Z739" i="10"/>
  <c r="Z745" i="10"/>
  <c r="AD747" i="10"/>
  <c r="AC751" i="10"/>
  <c r="Z755" i="10"/>
  <c r="AD756" i="10"/>
  <c r="AE759" i="10"/>
  <c r="AC760" i="10"/>
  <c r="Z764" i="10"/>
  <c r="AE766" i="10"/>
  <c r="AC767" i="10"/>
  <c r="Z769" i="10"/>
  <c r="Z774" i="10"/>
  <c r="AC746" i="10"/>
  <c r="AC750" i="10"/>
  <c r="AC753" i="10"/>
  <c r="AE754" i="10"/>
  <c r="AF756" i="10"/>
  <c r="Z759" i="10"/>
  <c r="AC762" i="10"/>
  <c r="AC763" i="10"/>
  <c r="AC764" i="10"/>
  <c r="Z766" i="10"/>
  <c r="AF767" i="10"/>
  <c r="AF770" i="10"/>
  <c r="R770" i="10"/>
  <c r="AD770" i="10" s="1"/>
  <c r="AE773" i="10"/>
  <c r="AD774" i="10"/>
  <c r="Z754" i="10"/>
  <c r="AD755" i="10"/>
  <c r="AD763" i="10"/>
  <c r="AE768" i="10"/>
  <c r="AE771" i="10"/>
  <c r="AD773" i="10"/>
  <c r="AC752" i="10"/>
  <c r="AC761" i="10"/>
  <c r="AC766" i="10"/>
  <c r="AE767" i="10"/>
  <c r="Z771" i="10"/>
  <c r="Z772" i="10"/>
  <c r="AA758" i="10"/>
  <c r="AB758" i="10" s="1"/>
  <c r="AG758" i="10"/>
  <c r="Z767" i="10"/>
  <c r="AA770" i="10"/>
  <c r="AB770" i="10" s="1"/>
  <c r="AH770" i="10"/>
  <c r="AI770" i="10" s="1"/>
  <c r="AD775" i="10"/>
  <c r="AC775" i="10"/>
  <c r="AF775" i="10"/>
  <c r="AF759" i="10"/>
  <c r="AF768" i="10"/>
  <c r="AC770" i="10"/>
  <c r="AD772" i="10"/>
  <c r="AC772" i="10"/>
  <c r="AA776" i="10"/>
  <c r="AA757" i="10"/>
  <c r="AA762" i="10"/>
  <c r="AB762" i="10" s="1"/>
  <c r="AC765" i="10"/>
  <c r="AE775" i="10"/>
  <c r="AH775" i="10" s="1"/>
  <c r="AI775" i="10" s="1"/>
  <c r="AA778" i="10"/>
  <c r="AC768" i="10"/>
  <c r="AC774" i="10"/>
  <c r="AC777" i="10"/>
  <c r="AC782" i="10"/>
  <c r="AC790" i="10"/>
  <c r="AF791" i="10"/>
  <c r="AC791" i="10"/>
  <c r="AA792" i="10"/>
  <c r="AB792" i="10" s="1"/>
  <c r="Z793" i="10"/>
  <c r="AD797" i="10"/>
  <c r="AD807" i="10"/>
  <c r="AC807" i="10"/>
  <c r="AF807" i="10"/>
  <c r="AE807" i="10"/>
  <c r="Z807" i="10"/>
  <c r="AE777" i="10"/>
  <c r="AA781" i="10"/>
  <c r="AB781" i="10" s="1"/>
  <c r="Z783" i="10"/>
  <c r="AC793" i="10"/>
  <c r="AE804" i="10"/>
  <c r="AC781" i="10"/>
  <c r="AH781" i="10" s="1"/>
  <c r="AI781" i="10" s="1"/>
  <c r="AF782" i="10"/>
  <c r="AF783" i="10"/>
  <c r="AD783" i="10"/>
  <c r="AD792" i="10"/>
  <c r="AC792" i="10"/>
  <c r="AG792" i="10" s="1"/>
  <c r="AF795" i="10"/>
  <c r="AD795" i="10"/>
  <c r="AA789" i="10"/>
  <c r="AD777" i="10"/>
  <c r="AC785" i="10"/>
  <c r="Z800" i="10"/>
  <c r="Z779" i="10"/>
  <c r="AC780" i="10"/>
  <c r="Z786" i="10"/>
  <c r="AC789" i="10"/>
  <c r="AH790" i="10"/>
  <c r="AI790" i="10" s="1"/>
  <c r="AA791" i="10"/>
  <c r="AB791" i="10" s="1"/>
  <c r="Z795" i="10"/>
  <c r="AC784" i="10"/>
  <c r="AF785" i="10"/>
  <c r="AF786" i="10"/>
  <c r="AD786" i="10"/>
  <c r="Z788" i="10"/>
  <c r="AD793" i="10"/>
  <c r="AC797" i="10"/>
  <c r="Z797" i="10"/>
  <c r="AF778" i="10"/>
  <c r="AB785" i="10"/>
  <c r="AH785" i="10" s="1"/>
  <c r="AI785" i="10" s="1"/>
  <c r="AC788" i="10"/>
  <c r="AF793" i="10"/>
  <c r="AB794" i="10"/>
  <c r="AA801" i="10"/>
  <c r="Z777" i="10"/>
  <c r="AC783" i="10"/>
  <c r="AA787" i="10"/>
  <c r="AB787" i="10" s="1"/>
  <c r="AA796" i="10"/>
  <c r="AB796" i="10" s="1"/>
  <c r="Z799" i="10"/>
  <c r="AD804" i="10"/>
  <c r="AC804" i="10"/>
  <c r="AF804" i="10"/>
  <c r="Z804" i="10"/>
  <c r="AA809" i="10"/>
  <c r="AF780" i="10"/>
  <c r="AD780" i="10"/>
  <c r="Z782" i="10"/>
  <c r="AC787" i="10"/>
  <c r="AF788" i="10"/>
  <c r="AF789" i="10"/>
  <c r="AD789" i="10"/>
  <c r="AF799" i="10"/>
  <c r="AH784" i="10"/>
  <c r="AI784" i="10" s="1"/>
  <c r="AD787" i="10"/>
  <c r="AH787" i="10" s="1"/>
  <c r="AI787" i="10" s="1"/>
  <c r="AC794" i="10"/>
  <c r="AC796" i="10"/>
  <c r="Z798" i="10"/>
  <c r="AA825" i="10"/>
  <c r="AD819" i="10"/>
  <c r="AC819" i="10"/>
  <c r="AE819" i="10"/>
  <c r="AF819" i="10"/>
  <c r="AA822" i="10"/>
  <c r="Z810" i="10"/>
  <c r="AE797" i="10"/>
  <c r="AA813" i="10"/>
  <c r="Z814" i="10"/>
  <c r="AF802" i="10"/>
  <c r="AD802" i="10"/>
  <c r="AG802" i="10" s="1"/>
  <c r="AD803" i="10"/>
  <c r="AF806" i="10"/>
  <c r="AD799" i="10"/>
  <c r="Z819" i="10"/>
  <c r="AA817" i="10"/>
  <c r="AB817" i="10" s="1"/>
  <c r="AA821" i="10"/>
  <c r="AE794" i="10"/>
  <c r="AD798" i="10"/>
  <c r="AF800" i="10"/>
  <c r="Z811" i="10"/>
  <c r="AE814" i="10"/>
  <c r="AD817" i="10"/>
  <c r="AF817" i="10"/>
  <c r="AD818" i="10"/>
  <c r="AC818" i="10"/>
  <c r="AE820" i="10"/>
  <c r="AD811" i="10"/>
  <c r="AF811" i="10"/>
  <c r="AC812" i="10"/>
  <c r="AB813" i="10"/>
  <c r="AA816" i="10"/>
  <c r="AA806" i="10"/>
  <c r="AD813" i="10"/>
  <c r="AC813" i="10"/>
  <c r="AF813" i="10"/>
  <c r="AH815" i="10"/>
  <c r="AI815" i="10" s="1"/>
  <c r="AG815" i="10"/>
  <c r="AA815" i="10"/>
  <c r="AC799" i="10"/>
  <c r="AE800" i="10"/>
  <c r="Z826" i="10"/>
  <c r="AF835" i="10"/>
  <c r="R835" i="10"/>
  <c r="AC835" i="10" s="1"/>
  <c r="AD801" i="10"/>
  <c r="AD810" i="10"/>
  <c r="AC810" i="10"/>
  <c r="AF814" i="10"/>
  <c r="AD814" i="10"/>
  <c r="AE817" i="10"/>
  <c r="Z831" i="10"/>
  <c r="AD845" i="10"/>
  <c r="Z835" i="10"/>
  <c r="AD854" i="10"/>
  <c r="AC854" i="10"/>
  <c r="AE826" i="10"/>
  <c r="AA858" i="10"/>
  <c r="AH858" i="10" s="1"/>
  <c r="AI858" i="10" s="1"/>
  <c r="AG858" i="10"/>
  <c r="Z808" i="10"/>
  <c r="Z820" i="10"/>
  <c r="Z823" i="10"/>
  <c r="AC828" i="10"/>
  <c r="AF828" i="10"/>
  <c r="AA834" i="10"/>
  <c r="AG834" i="10" s="1"/>
  <c r="AC805" i="10"/>
  <c r="AG805" i="10" s="1"/>
  <c r="AF808" i="10"/>
  <c r="AD808" i="10"/>
  <c r="AE811" i="10"/>
  <c r="AC814" i="10"/>
  <c r="AD816" i="10"/>
  <c r="AC816" i="10"/>
  <c r="AF820" i="10"/>
  <c r="AD820" i="10"/>
  <c r="AF826" i="10"/>
  <c r="AD830" i="10"/>
  <c r="AH830" i="10" s="1"/>
  <c r="AI830" i="10" s="1"/>
  <c r="AB803" i="10"/>
  <c r="AH803" i="10" s="1"/>
  <c r="AI803" i="10" s="1"/>
  <c r="AD805" i="10"/>
  <c r="AE825" i="10"/>
  <c r="AG827" i="10"/>
  <c r="AA827" i="10"/>
  <c r="AB827" i="10" s="1"/>
  <c r="AH827" i="10"/>
  <c r="AI827" i="10" s="1"/>
  <c r="AF829" i="10"/>
  <c r="R829" i="10"/>
  <c r="AC829" i="10" s="1"/>
  <c r="AA849" i="10"/>
  <c r="AB849" i="10" s="1"/>
  <c r="AA828" i="10"/>
  <c r="AB828" i="10" s="1"/>
  <c r="AB841" i="10"/>
  <c r="AC822" i="10"/>
  <c r="AD822" i="10"/>
  <c r="AF823" i="10"/>
  <c r="AC823" i="10"/>
  <c r="Z829" i="10"/>
  <c r="AD848" i="10"/>
  <c r="AC848" i="10"/>
  <c r="AF831" i="10"/>
  <c r="AE832" i="10"/>
  <c r="AD832" i="10"/>
  <c r="AF837" i="10"/>
  <c r="AE838" i="10"/>
  <c r="AD838" i="10"/>
  <c r="AC839" i="10"/>
  <c r="AE842" i="10"/>
  <c r="AC845" i="10"/>
  <c r="Z853" i="10"/>
  <c r="AC859" i="10"/>
  <c r="AA860" i="10"/>
  <c r="AB860" i="10" s="1"/>
  <c r="AH860" i="10" s="1"/>
  <c r="AI860" i="10" s="1"/>
  <c r="AB809" i="10"/>
  <c r="AH809" i="10" s="1"/>
  <c r="AI809" i="10" s="1"/>
  <c r="AB815" i="10"/>
  <c r="AF825" i="10"/>
  <c r="Z851" i="10"/>
  <c r="AC857" i="10"/>
  <c r="AC842" i="10"/>
  <c r="AC847" i="10"/>
  <c r="AD847" i="10"/>
  <c r="AE850" i="10"/>
  <c r="AC855" i="10"/>
  <c r="AB822" i="10"/>
  <c r="AH822" i="10" s="1"/>
  <c r="AI822" i="10" s="1"/>
  <c r="AA830" i="10"/>
  <c r="AB830" i="10" s="1"/>
  <c r="AA836" i="10"/>
  <c r="AB836" i="10" s="1"/>
  <c r="AG836" i="10"/>
  <c r="Z850" i="10"/>
  <c r="AF851" i="10"/>
  <c r="AD844" i="10"/>
  <c r="AC844" i="10"/>
  <c r="Z846" i="10"/>
  <c r="AA848" i="10"/>
  <c r="AB848" i="10" s="1"/>
  <c r="AB852" i="10"/>
  <c r="AA888" i="10"/>
  <c r="AH888" i="10" s="1"/>
  <c r="AI888" i="10" s="1"/>
  <c r="AF809" i="10"/>
  <c r="Z812" i="10"/>
  <c r="AF815" i="10"/>
  <c r="Z818" i="10"/>
  <c r="AF821" i="10"/>
  <c r="Z832" i="10"/>
  <c r="Z838" i="10"/>
  <c r="AC841" i="10"/>
  <c r="AD841" i="10"/>
  <c r="AE847" i="10"/>
  <c r="AE851" i="10"/>
  <c r="AD856" i="10"/>
  <c r="AC856" i="10"/>
  <c r="AC824" i="10"/>
  <c r="AH824" i="10" s="1"/>
  <c r="AI824" i="10" s="1"/>
  <c r="AD826" i="10"/>
  <c r="AE829" i="10"/>
  <c r="AD829" i="10"/>
  <c r="AF834" i="10"/>
  <c r="AE835" i="10"/>
  <c r="AD835" i="10"/>
  <c r="Z839" i="10"/>
  <c r="Z843" i="10"/>
  <c r="Z845" i="10"/>
  <c r="Z847" i="10"/>
  <c r="AF848" i="10"/>
  <c r="AD823" i="10"/>
  <c r="AD824" i="10"/>
  <c r="AF839" i="10"/>
  <c r="Z840" i="10"/>
  <c r="AE844" i="10"/>
  <c r="AF845" i="10"/>
  <c r="AC851" i="10"/>
  <c r="Z855" i="10"/>
  <c r="Z857" i="10"/>
  <c r="AB858" i="10"/>
  <c r="AB834" i="10"/>
  <c r="AH834" i="10" s="1"/>
  <c r="AI834" i="10" s="1"/>
  <c r="Z837" i="10"/>
  <c r="AD840" i="10"/>
  <c r="Z842" i="10"/>
  <c r="Z844" i="10"/>
  <c r="AC849" i="10"/>
  <c r="AD851" i="10"/>
  <c r="AC853" i="10"/>
  <c r="AD853" i="10"/>
  <c r="AE856" i="10"/>
  <c r="AG833" i="10"/>
  <c r="AA833" i="10"/>
  <c r="AB833" i="10" s="1"/>
  <c r="AE841" i="10"/>
  <c r="AF842" i="10"/>
  <c r="AF847" i="10"/>
  <c r="Z856" i="10"/>
  <c r="AA866" i="10"/>
  <c r="AG866" i="10" s="1"/>
  <c r="AA876" i="10"/>
  <c r="AA852" i="10"/>
  <c r="AH852" i="10" s="1"/>
  <c r="AI852" i="10" s="1"/>
  <c r="AG852" i="10"/>
  <c r="AA854" i="10"/>
  <c r="AB854" i="10" s="1"/>
  <c r="AA864" i="10"/>
  <c r="AB864" i="10" s="1"/>
  <c r="AB891" i="10"/>
  <c r="AF844" i="10"/>
  <c r="AD850" i="10"/>
  <c r="AC850" i="10"/>
  <c r="AE853" i="10"/>
  <c r="AE857" i="10"/>
  <c r="AD859" i="10"/>
  <c r="AC862" i="10"/>
  <c r="AH862" i="10" s="1"/>
  <c r="AI862" i="10" s="1"/>
  <c r="AD864" i="10"/>
  <c r="AD865" i="10"/>
  <c r="Z870" i="10"/>
  <c r="AD871" i="10"/>
  <c r="AH871" i="10" s="1"/>
  <c r="AI871" i="10" s="1"/>
  <c r="AD876" i="10"/>
  <c r="AC876" i="10"/>
  <c r="AD878" i="10"/>
  <c r="AF880" i="10"/>
  <c r="AD880" i="10"/>
  <c r="AE883" i="10"/>
  <c r="AD888" i="10"/>
  <c r="AC888" i="10"/>
  <c r="AC890" i="10"/>
  <c r="AC892" i="10"/>
  <c r="AD862" i="10"/>
  <c r="AA869" i="10"/>
  <c r="AG871" i="10"/>
  <c r="AE891" i="10"/>
  <c r="AD897" i="10"/>
  <c r="AC897" i="10"/>
  <c r="AA916" i="10"/>
  <c r="AH916" i="10" s="1"/>
  <c r="AI916" i="10" s="1"/>
  <c r="AF859" i="10"/>
  <c r="Z863" i="10"/>
  <c r="Z868" i="10"/>
  <c r="AC869" i="10"/>
  <c r="Z877" i="10"/>
  <c r="AH881" i="10"/>
  <c r="AI881" i="10" s="1"/>
  <c r="AA881" i="10"/>
  <c r="AG881" i="10" s="1"/>
  <c r="AF894" i="10"/>
  <c r="AD894" i="10"/>
  <c r="AC894" i="10"/>
  <c r="AD915" i="10"/>
  <c r="AC915" i="10"/>
  <c r="AG862" i="10"/>
  <c r="Z865" i="10"/>
  <c r="AC866" i="10"/>
  <c r="AF868" i="10"/>
  <c r="AD877" i="10"/>
  <c r="AF877" i="10"/>
  <c r="AD885" i="10"/>
  <c r="AC885" i="10"/>
  <c r="AF889" i="10"/>
  <c r="AA896" i="10"/>
  <c r="AB896" i="10" s="1"/>
  <c r="AF870" i="10"/>
  <c r="AA861" i="10"/>
  <c r="AG861" i="10" s="1"/>
  <c r="AD863" i="10"/>
  <c r="AA867" i="10"/>
  <c r="AA873" i="10"/>
  <c r="Z874" i="10"/>
  <c r="AB882" i="10"/>
  <c r="AG882" i="10" s="1"/>
  <c r="AC884" i="10"/>
  <c r="Z886" i="10"/>
  <c r="AA890" i="10"/>
  <c r="AH890" i="10"/>
  <c r="AI890" i="10" s="1"/>
  <c r="AG890" i="10"/>
  <c r="AC893" i="10"/>
  <c r="AE894" i="10"/>
  <c r="AA919" i="10"/>
  <c r="AB919" i="10" s="1"/>
  <c r="AB861" i="10"/>
  <c r="AH861" i="10" s="1"/>
  <c r="AI861" i="10" s="1"/>
  <c r="AF874" i="10"/>
  <c r="AD874" i="10"/>
  <c r="AE877" i="10"/>
  <c r="AG879" i="10"/>
  <c r="AC880" i="10"/>
  <c r="AD882" i="10"/>
  <c r="AC882" i="10"/>
  <c r="AF886" i="10"/>
  <c r="AD886" i="10"/>
  <c r="AE889" i="10"/>
  <c r="AB866" i="10"/>
  <c r="AH866" i="10" s="1"/>
  <c r="AI866" i="10" s="1"/>
  <c r="AD870" i="10"/>
  <c r="AC870" i="10"/>
  <c r="Z872" i="10"/>
  <c r="AC895" i="10"/>
  <c r="AG895" i="10" s="1"/>
  <c r="AA902" i="10"/>
  <c r="AB902" i="10" s="1"/>
  <c r="AH909" i="10"/>
  <c r="AI909" i="10" s="1"/>
  <c r="Z859" i="10"/>
  <c r="AF873" i="10"/>
  <c r="AA875" i="10"/>
  <c r="AB879" i="10"/>
  <c r="AH879" i="10" s="1"/>
  <c r="AI879" i="10" s="1"/>
  <c r="Z883" i="10"/>
  <c r="Z885" i="10"/>
  <c r="AG887" i="10"/>
  <c r="AA887" i="10"/>
  <c r="AC889" i="10"/>
  <c r="AC860" i="10"/>
  <c r="AG860" i="10" s="1"/>
  <c r="AE874" i="10"/>
  <c r="AC877" i="10"/>
  <c r="AD879" i="10"/>
  <c r="AC879" i="10"/>
  <c r="AD883" i="10"/>
  <c r="AF883" i="10"/>
  <c r="AE886" i="10"/>
  <c r="AE893" i="10"/>
  <c r="AC868" i="10"/>
  <c r="AE885" i="10"/>
  <c r="AF891" i="10"/>
  <c r="AD891" i="10"/>
  <c r="AC891" i="10"/>
  <c r="Z893" i="10"/>
  <c r="AD912" i="10"/>
  <c r="AG912" i="10" s="1"/>
  <c r="AC912" i="10"/>
  <c r="AD918" i="10"/>
  <c r="AC865" i="10"/>
  <c r="AD867" i="10"/>
  <c r="AD868" i="10"/>
  <c r="AD873" i="10"/>
  <c r="AC873" i="10"/>
  <c r="AB876" i="10"/>
  <c r="AH876" i="10" s="1"/>
  <c r="AI876" i="10" s="1"/>
  <c r="Z880" i="10"/>
  <c r="AH882" i="10"/>
  <c r="AI882" i="10" s="1"/>
  <c r="AF885" i="10"/>
  <c r="AB888" i="10"/>
  <c r="AB890" i="10"/>
  <c r="AB900" i="10"/>
  <c r="AH900" i="10" s="1"/>
  <c r="AI900" i="10" s="1"/>
  <c r="AE896" i="10"/>
  <c r="AH896" i="10" s="1"/>
  <c r="AI896" i="10" s="1"/>
  <c r="AF904" i="10"/>
  <c r="AC906" i="10"/>
  <c r="AD909" i="10"/>
  <c r="AE914" i="10"/>
  <c r="AD914" i="10"/>
  <c r="AC914" i="10"/>
  <c r="AA923" i="10"/>
  <c r="AB875" i="10"/>
  <c r="AH875" i="10" s="1"/>
  <c r="AI875" i="10" s="1"/>
  <c r="AB881" i="10"/>
  <c r="AB887" i="10"/>
  <c r="AH887" i="10" s="1"/>
  <c r="AI887" i="10" s="1"/>
  <c r="AC900" i="10"/>
  <c r="AD902" i="10"/>
  <c r="AC911" i="10"/>
  <c r="AD911" i="10"/>
  <c r="Z921" i="10"/>
  <c r="AD899" i="10"/>
  <c r="AE908" i="10"/>
  <c r="AD908" i="10"/>
  <c r="AC908" i="10"/>
  <c r="Z913" i="10"/>
  <c r="AD896" i="10"/>
  <c r="Z901" i="10"/>
  <c r="AA903" i="10"/>
  <c r="AB903" i="10" s="1"/>
  <c r="AA910" i="10"/>
  <c r="AB910" i="10" s="1"/>
  <c r="AH910" i="10" s="1"/>
  <c r="AI910" i="10" s="1"/>
  <c r="AA915" i="10"/>
  <c r="AB915" i="10" s="1"/>
  <c r="AA940" i="10"/>
  <c r="AH940" i="10" s="1"/>
  <c r="AI940" i="10" s="1"/>
  <c r="AD948" i="10"/>
  <c r="AC948" i="10"/>
  <c r="AD893" i="10"/>
  <c r="Z898" i="10"/>
  <c r="AE905" i="10"/>
  <c r="Z907" i="10"/>
  <c r="AA912" i="10"/>
  <c r="AB912" i="10" s="1"/>
  <c r="Z917" i="10"/>
  <c r="AA920" i="10"/>
  <c r="AB920" i="10" s="1"/>
  <c r="AD922" i="10"/>
  <c r="AC922" i="10"/>
  <c r="AB926" i="10"/>
  <c r="AF875" i="10"/>
  <c r="Z878" i="10"/>
  <c r="AF881" i="10"/>
  <c r="Z884" i="10"/>
  <c r="AF887" i="10"/>
  <c r="AD890" i="10"/>
  <c r="AH895" i="10"/>
  <c r="AI895" i="10" s="1"/>
  <c r="AC901" i="10"/>
  <c r="Z905" i="10"/>
  <c r="AG909" i="10"/>
  <c r="AA909" i="10"/>
  <c r="AB909" i="10" s="1"/>
  <c r="AE911" i="10"/>
  <c r="Z914" i="10"/>
  <c r="AE921" i="10"/>
  <c r="AA925" i="10"/>
  <c r="AG925" i="10"/>
  <c r="Z929" i="10"/>
  <c r="AD939" i="10"/>
  <c r="AC939" i="10"/>
  <c r="AA895" i="10"/>
  <c r="Z897" i="10"/>
  <c r="AC898" i="10"/>
  <c r="Z906" i="10"/>
  <c r="Z911" i="10"/>
  <c r="AE918" i="10"/>
  <c r="AB923" i="10"/>
  <c r="AH923" i="10" s="1"/>
  <c r="AI923" i="10" s="1"/>
  <c r="Z889" i="10"/>
  <c r="AA892" i="10"/>
  <c r="Z894" i="10"/>
  <c r="AF897" i="10"/>
  <c r="AF906" i="10"/>
  <c r="Z908" i="10"/>
  <c r="AE915" i="10"/>
  <c r="AH915" i="10" s="1"/>
  <c r="AI915" i="10" s="1"/>
  <c r="AB916" i="10"/>
  <c r="AC921" i="10"/>
  <c r="AF929" i="10"/>
  <c r="AC902" i="10"/>
  <c r="AG902" i="10" s="1"/>
  <c r="AA904" i="10"/>
  <c r="AB904" i="10" s="1"/>
  <c r="R905" i="10"/>
  <c r="AC905" i="10" s="1"/>
  <c r="Z922" i="10"/>
  <c r="AE906" i="10"/>
  <c r="AA918" i="10"/>
  <c r="AB918" i="10" s="1"/>
  <c r="AE920" i="10"/>
  <c r="AD920" i="10"/>
  <c r="AC920" i="10"/>
  <c r="AH928" i="10"/>
  <c r="AI928" i="10" s="1"/>
  <c r="AG928" i="10"/>
  <c r="AA928" i="10"/>
  <c r="AB895" i="10"/>
  <c r="AC896" i="10"/>
  <c r="AE899" i="10"/>
  <c r="AC917" i="10"/>
  <c r="AD917" i="10"/>
  <c r="R918" i="10"/>
  <c r="AC918" i="10" s="1"/>
  <c r="AD926" i="10"/>
  <c r="AF926" i="10"/>
  <c r="AC926" i="10"/>
  <c r="AB924" i="10"/>
  <c r="AB925" i="10"/>
  <c r="AH925" i="10" s="1"/>
  <c r="AI925" i="10" s="1"/>
  <c r="AF927" i="10"/>
  <c r="AD930" i="10"/>
  <c r="AE935" i="10"/>
  <c r="AD935" i="10"/>
  <c r="AD936" i="10"/>
  <c r="AE944" i="10"/>
  <c r="AF945" i="10"/>
  <c r="AE948" i="10"/>
  <c r="AH948" i="10" s="1"/>
  <c r="AI948" i="10" s="1"/>
  <c r="AE950" i="10"/>
  <c r="AF931" i="10"/>
  <c r="AD932" i="10"/>
  <c r="AD938" i="10"/>
  <c r="AC938" i="10"/>
  <c r="Z942" i="10"/>
  <c r="Z944" i="10"/>
  <c r="AF947" i="10"/>
  <c r="Z950" i="10"/>
  <c r="AE953" i="10"/>
  <c r="AA955" i="10"/>
  <c r="AG955" i="10" s="1"/>
  <c r="AD961" i="10"/>
  <c r="AA949" i="10"/>
  <c r="AA972" i="10"/>
  <c r="AG972" i="10" s="1"/>
  <c r="AA937" i="10"/>
  <c r="AB937" i="10" s="1"/>
  <c r="AA960" i="10"/>
  <c r="AA930" i="10"/>
  <c r="AE932" i="10"/>
  <c r="AE938" i="10"/>
  <c r="AA941" i="10"/>
  <c r="AB941" i="10" s="1"/>
  <c r="AE949" i="10"/>
  <c r="AH949" i="10" s="1"/>
  <c r="AI949" i="10" s="1"/>
  <c r="R951" i="10"/>
  <c r="AD951" i="10" s="1"/>
  <c r="Z951" i="10"/>
  <c r="AA957" i="10"/>
  <c r="AG924" i="10"/>
  <c r="AD928" i="10"/>
  <c r="Z932" i="10"/>
  <c r="AA933" i="10"/>
  <c r="AB933" i="10" s="1"/>
  <c r="Z935" i="10"/>
  <c r="AA936" i="10"/>
  <c r="AB936" i="10" s="1"/>
  <c r="Z938" i="10"/>
  <c r="AE942" i="10"/>
  <c r="AB964" i="10"/>
  <c r="AH964" i="10" s="1"/>
  <c r="AI964" i="10" s="1"/>
  <c r="AH924" i="10"/>
  <c r="AI924" i="10" s="1"/>
  <c r="AE926" i="10"/>
  <c r="R933" i="10"/>
  <c r="AB940" i="10"/>
  <c r="AC947" i="10"/>
  <c r="AD947" i="10"/>
  <c r="AB957" i="10"/>
  <c r="AA927" i="10"/>
  <c r="AF928" i="10"/>
  <c r="AE929" i="10"/>
  <c r="AD929" i="10"/>
  <c r="AE939" i="10"/>
  <c r="AC940" i="10"/>
  <c r="AC942" i="10"/>
  <c r="Z945" i="10"/>
  <c r="Z956" i="10"/>
  <c r="AA963" i="10"/>
  <c r="AB963" i="10" s="1"/>
  <c r="AC932" i="10"/>
  <c r="Z946" i="10"/>
  <c r="AA948" i="10"/>
  <c r="AB948" i="10" s="1"/>
  <c r="AB928" i="10"/>
  <c r="Z931" i="10"/>
  <c r="R935" i="10"/>
  <c r="AC935" i="10" s="1"/>
  <c r="AD944" i="10"/>
  <c r="AC944" i="10"/>
  <c r="AE947" i="10"/>
  <c r="AG947" i="10" s="1"/>
  <c r="AB949" i="10"/>
  <c r="AD950" i="10"/>
  <c r="AC950" i="10"/>
  <c r="AC951" i="10"/>
  <c r="Z952" i="10"/>
  <c r="AA953" i="10"/>
  <c r="AA954" i="10"/>
  <c r="AB954" i="10" s="1"/>
  <c r="AH954" i="10"/>
  <c r="AI954" i="10" s="1"/>
  <c r="AG954" i="10"/>
  <c r="Z934" i="10"/>
  <c r="AC941" i="10"/>
  <c r="AE941" i="10"/>
  <c r="AD941" i="10"/>
  <c r="AE946" i="10"/>
  <c r="AD931" i="10"/>
  <c r="Z939" i="10"/>
  <c r="Z943" i="10"/>
  <c r="AF946" i="10"/>
  <c r="AE951" i="10"/>
  <c r="AF952" i="10"/>
  <c r="AE956" i="10"/>
  <c r="AD953" i="10"/>
  <c r="AF954" i="10"/>
  <c r="AF959" i="10"/>
  <c r="AB960" i="10"/>
  <c r="AD972" i="10"/>
  <c r="AH972" i="10" s="1"/>
  <c r="AI972" i="10" s="1"/>
  <c r="AC972" i="10"/>
  <c r="AC974" i="10"/>
  <c r="AC976" i="10"/>
  <c r="AD976" i="10"/>
  <c r="AE987" i="10"/>
  <c r="AC971" i="10"/>
  <c r="Z978" i="10"/>
  <c r="AC980" i="10"/>
  <c r="AD980" i="10"/>
  <c r="AA984" i="10"/>
  <c r="AE960" i="10"/>
  <c r="AH960" i="10" s="1"/>
  <c r="AI960" i="10" s="1"/>
  <c r="AD963" i="10"/>
  <c r="AC963" i="10"/>
  <c r="AD969" i="10"/>
  <c r="AC969" i="10"/>
  <c r="Z973" i="10"/>
  <c r="AC977" i="10"/>
  <c r="AF977" i="10"/>
  <c r="AD977" i="10"/>
  <c r="R986" i="10"/>
  <c r="AD986" i="10" s="1"/>
  <c r="AF986" i="10"/>
  <c r="Z986" i="10"/>
  <c r="R957" i="10"/>
  <c r="AC957" i="10" s="1"/>
  <c r="AF960" i="10"/>
  <c r="AD973" i="10"/>
  <c r="AF973" i="10"/>
  <c r="AA975" i="10"/>
  <c r="AB975" i="10" s="1"/>
  <c r="Z981" i="10"/>
  <c r="AC983" i="10"/>
  <c r="AF983" i="10"/>
  <c r="AD966" i="10"/>
  <c r="AC966" i="10"/>
  <c r="AD992" i="10"/>
  <c r="AC992" i="10"/>
  <c r="AA993" i="10"/>
  <c r="AH993" i="10"/>
  <c r="AI993" i="10" s="1"/>
  <c r="AC956" i="10"/>
  <c r="AC958" i="10"/>
  <c r="AD960" i="10"/>
  <c r="AF970" i="10"/>
  <c r="AD970" i="10"/>
  <c r="AG970" i="10" s="1"/>
  <c r="AB974" i="10"/>
  <c r="AG974" i="10" s="1"/>
  <c r="Z976" i="10"/>
  <c r="AB955" i="10"/>
  <c r="AD958" i="10"/>
  <c r="Z962" i="10"/>
  <c r="Z967" i="10"/>
  <c r="AE973" i="10"/>
  <c r="AE977" i="10"/>
  <c r="AC979" i="10"/>
  <c r="AE983" i="10"/>
  <c r="Z959" i="10"/>
  <c r="AC964" i="10"/>
  <c r="AD967" i="10"/>
  <c r="AF967" i="10"/>
  <c r="Z969" i="10"/>
  <c r="AA971" i="10"/>
  <c r="AF976" i="10"/>
  <c r="Z977" i="10"/>
  <c r="AD979" i="10"/>
  <c r="AA980" i="10"/>
  <c r="AB980" i="10" s="1"/>
  <c r="Z983" i="10"/>
  <c r="Z961" i="10"/>
  <c r="Z965" i="10"/>
  <c r="AC978" i="10"/>
  <c r="Z958" i="10"/>
  <c r="AC959" i="10"/>
  <c r="AF961" i="10"/>
  <c r="Z966" i="10"/>
  <c r="AE969" i="10"/>
  <c r="AF988" i="10"/>
  <c r="AD988" i="10"/>
  <c r="AC988" i="10"/>
  <c r="AE963" i="10"/>
  <c r="AE975" i="10"/>
  <c r="AD975" i="10"/>
  <c r="AC975" i="10"/>
  <c r="AD982" i="10"/>
  <c r="AC982" i="10"/>
  <c r="AF987" i="10"/>
  <c r="AC987" i="10"/>
  <c r="AF963" i="10"/>
  <c r="AB972" i="10"/>
  <c r="AD981" i="10"/>
  <c r="AC981" i="10"/>
  <c r="AF981" i="10"/>
  <c r="AE981" i="10"/>
  <c r="AG968" i="10"/>
  <c r="Z982" i="10"/>
  <c r="AC986" i="10"/>
  <c r="AH999" i="10"/>
  <c r="AI999" i="10" s="1"/>
  <c r="AA999" i="10"/>
  <c r="AG999" i="10" s="1"/>
  <c r="AE1008" i="10"/>
  <c r="AH968" i="10"/>
  <c r="AI968" i="10" s="1"/>
  <c r="AB971" i="10"/>
  <c r="AH971" i="10" s="1"/>
  <c r="AI971" i="10" s="1"/>
  <c r="AH974" i="10"/>
  <c r="AI974" i="10" s="1"/>
  <c r="AD978" i="10"/>
  <c r="Z979" i="10"/>
  <c r="AF982" i="10"/>
  <c r="Z1007" i="10"/>
  <c r="R1007" i="10"/>
  <c r="AC1007" i="10" s="1"/>
  <c r="Z985" i="10"/>
  <c r="AA997" i="10"/>
  <c r="AB997" i="10" s="1"/>
  <c r="AE998" i="10"/>
  <c r="AC1000" i="10"/>
  <c r="AD1002" i="10"/>
  <c r="AC1002" i="10"/>
  <c r="Z1002" i="10"/>
  <c r="AF1002" i="10"/>
  <c r="AB1009" i="10"/>
  <c r="AH1009" i="10" s="1"/>
  <c r="AI1009" i="10" s="1"/>
  <c r="AD1005" i="10"/>
  <c r="AC1005" i="10"/>
  <c r="AF985" i="10"/>
  <c r="AF971" i="10"/>
  <c r="AE978" i="10"/>
  <c r="AD984" i="10"/>
  <c r="AC984" i="10"/>
  <c r="AC995" i="10"/>
  <c r="AF990" i="10"/>
  <c r="AD990" i="10"/>
  <c r="AC990" i="10"/>
  <c r="Z990" i="10"/>
  <c r="AF998" i="10"/>
  <c r="AB999" i="10"/>
  <c r="AD1007" i="10"/>
  <c r="Z1008" i="10"/>
  <c r="Z989" i="10"/>
  <c r="AB993" i="10"/>
  <c r="AG993" i="10" s="1"/>
  <c r="Z1000" i="10"/>
  <c r="AG1009" i="10"/>
  <c r="AA1009" i="10"/>
  <c r="AA995" i="10"/>
  <c r="AB995" i="10" s="1"/>
  <c r="Z998" i="10"/>
  <c r="R995" i="10"/>
  <c r="AD995" i="10" s="1"/>
  <c r="AD985" i="10"/>
  <c r="AD1006" i="10"/>
  <c r="AF1006" i="10"/>
  <c r="AD989" i="10"/>
  <c r="AC989" i="10"/>
  <c r="R998" i="10"/>
  <c r="AF999" i="10"/>
  <c r="AD999" i="10"/>
  <c r="AE1003" i="10"/>
  <c r="AF1005" i="10"/>
  <c r="Z1005" i="10"/>
  <c r="Z992" i="10"/>
  <c r="Z1006" i="10"/>
  <c r="AD1008" i="10"/>
  <c r="AA1012" i="10"/>
  <c r="AB1012" i="10" s="1"/>
  <c r="AD997" i="10"/>
  <c r="Z987" i="10"/>
  <c r="Z991" i="10"/>
  <c r="AE992" i="10"/>
  <c r="AD996" i="10"/>
  <c r="AC996" i="10"/>
  <c r="AC999" i="10"/>
  <c r="AF1001" i="10"/>
  <c r="AD1001" i="10"/>
  <c r="AC1001" i="10"/>
  <c r="AD987" i="10"/>
  <c r="AD994" i="10"/>
  <c r="AG994" i="10" s="1"/>
  <c r="AC994" i="10"/>
  <c r="AH994" i="10" s="1"/>
  <c r="AI994" i="10" s="1"/>
  <c r="AB1003" i="10"/>
  <c r="AE1006" i="10"/>
  <c r="AF1007" i="10"/>
  <c r="Z1010" i="10"/>
  <c r="AD1009" i="10"/>
  <c r="AC1009" i="10"/>
  <c r="AF1009" i="10"/>
  <c r="Z1014" i="10"/>
  <c r="AF993" i="10"/>
  <c r="AD993" i="10"/>
  <c r="AA996" i="10"/>
  <c r="AB996" i="10" s="1"/>
  <c r="AC997" i="10"/>
  <c r="AF997" i="10"/>
  <c r="AF1004" i="10"/>
  <c r="AC1004" i="10"/>
  <c r="AD1012" i="10"/>
  <c r="AE1012" i="10"/>
  <c r="AF1012" i="10"/>
  <c r="AC1012" i="10"/>
  <c r="AC1014" i="10"/>
  <c r="AD1014" i="10"/>
  <c r="Z988" i="10"/>
  <c r="AE1014" i="10"/>
  <c r="AC1023" i="10"/>
  <c r="AF1023" i="10"/>
  <c r="AE1023" i="10"/>
  <c r="Z1023" i="10"/>
  <c r="Z1011" i="10"/>
  <c r="Z1016" i="10"/>
  <c r="AF995" i="10"/>
  <c r="Z1001" i="10"/>
  <c r="Z1013" i="10"/>
  <c r="R1013" i="10"/>
  <c r="AD1013" i="10" s="1"/>
  <c r="AA1024" i="10"/>
  <c r="AA1028" i="10"/>
  <c r="AB1028" i="10" s="1"/>
  <c r="AB1031" i="10"/>
  <c r="AA1046" i="10"/>
  <c r="AB1046" i="10" s="1"/>
  <c r="Z1018" i="10"/>
  <c r="AA1021" i="10"/>
  <c r="AF1026" i="10"/>
  <c r="Z1026" i="10"/>
  <c r="AD1017" i="10"/>
  <c r="AC1017" i="10"/>
  <c r="Z1020" i="10"/>
  <c r="AF1030" i="10"/>
  <c r="AE1030" i="10"/>
  <c r="AH1033" i="10"/>
  <c r="AI1033" i="10" s="1"/>
  <c r="AA1033" i="10"/>
  <c r="AB1033" i="10" s="1"/>
  <c r="AD1000" i="10"/>
  <c r="AD1003" i="10"/>
  <c r="AC1003" i="10"/>
  <c r="Z1004" i="10"/>
  <c r="Z1015" i="10"/>
  <c r="AC1015" i="10"/>
  <c r="AA1032" i="10"/>
  <c r="AH1032" i="10" s="1"/>
  <c r="AI1032" i="10" s="1"/>
  <c r="AE1017" i="10"/>
  <c r="AE1018" i="10"/>
  <c r="Z1017" i="10"/>
  <c r="AC1018" i="10"/>
  <c r="AE1026" i="10"/>
  <c r="AF1017" i="10"/>
  <c r="AF1020" i="10"/>
  <c r="AG1027" i="10"/>
  <c r="AD1022" i="10"/>
  <c r="AD1025" i="10"/>
  <c r="AF1028" i="10"/>
  <c r="AE1028" i="10"/>
  <c r="AH1028" i="10" s="1"/>
  <c r="AI1028" i="10" s="1"/>
  <c r="AE1015" i="10"/>
  <c r="Z1019" i="10"/>
  <c r="AC1020" i="10"/>
  <c r="AF1013" i="10"/>
  <c r="Z1022" i="10"/>
  <c r="AC1025" i="10"/>
  <c r="AC1033" i="10"/>
  <c r="AF1033" i="10"/>
  <c r="AD1033" i="10"/>
  <c r="AG1040" i="10"/>
  <c r="AA1044" i="10"/>
  <c r="AB1032" i="10"/>
  <c r="Z1037" i="10"/>
  <c r="AF1039" i="10"/>
  <c r="AD1039" i="10"/>
  <c r="AD1024" i="10"/>
  <c r="AF1025" i="10"/>
  <c r="AF1037" i="10"/>
  <c r="AD1037" i="10"/>
  <c r="AA1038" i="10"/>
  <c r="AA1043" i="10"/>
  <c r="AB1043" i="10" s="1"/>
  <c r="AC1034" i="10"/>
  <c r="AD1036" i="10"/>
  <c r="AC1036" i="10"/>
  <c r="AF1036" i="10"/>
  <c r="AF1031" i="10"/>
  <c r="AC1031" i="10"/>
  <c r="AD1034" i="10"/>
  <c r="AF1042" i="10"/>
  <c r="AD1042" i="10"/>
  <c r="AC1042" i="10"/>
  <c r="AD1021" i="10"/>
  <c r="AE1024" i="10"/>
  <c r="Z1030" i="10"/>
  <c r="AF1035" i="10"/>
  <c r="Z1035" i="10"/>
  <c r="AE1037" i="10"/>
  <c r="AE1031" i="10"/>
  <c r="AG1031" i="10" s="1"/>
  <c r="R1039" i="10"/>
  <c r="AC1039" i="10" s="1"/>
  <c r="Z1039" i="10"/>
  <c r="AD1040" i="10"/>
  <c r="AF1040" i="10"/>
  <c r="AC1041" i="10"/>
  <c r="AD1030" i="10"/>
  <c r="AC1030" i="10"/>
  <c r="Z1034" i="10"/>
  <c r="Z1036" i="10"/>
  <c r="AF1038" i="10"/>
  <c r="AA1040" i="10"/>
  <c r="AB1040" i="10" s="1"/>
  <c r="AD1044" i="10"/>
  <c r="AC1045" i="10"/>
  <c r="Z1025" i="10"/>
  <c r="AB1029" i="10"/>
  <c r="AE1042" i="10"/>
  <c r="AD1046" i="10"/>
  <c r="AC1046" i="10"/>
  <c r="AH1046" i="10" s="1"/>
  <c r="AI1046" i="10" s="1"/>
  <c r="AF1046" i="10"/>
  <c r="AG1049" i="10"/>
  <c r="AA1050" i="10"/>
  <c r="AB1050" i="10" s="1"/>
  <c r="AC1051" i="10"/>
  <c r="AE1034" i="10"/>
  <c r="AD1050" i="10"/>
  <c r="AH1040" i="10"/>
  <c r="AI1040" i="10" s="1"/>
  <c r="AD1026" i="10"/>
  <c r="AF1027" i="10"/>
  <c r="AD1027" i="10"/>
  <c r="AH1027" i="10" s="1"/>
  <c r="AI1027" i="10" s="1"/>
  <c r="AA1029" i="10"/>
  <c r="AH1029" i="10"/>
  <c r="AI1029" i="10" s="1"/>
  <c r="AB1044" i="10"/>
  <c r="AH1044" i="10" s="1"/>
  <c r="AI1044" i="10" s="1"/>
  <c r="AD1045" i="10"/>
  <c r="AD1051" i="10"/>
  <c r="Z1042" i="10"/>
  <c r="AF1045" i="10"/>
  <c r="Z1048" i="10"/>
  <c r="AF1051" i="10"/>
  <c r="AC1043" i="10"/>
  <c r="AC1049" i="10"/>
  <c r="Z1041" i="10"/>
  <c r="AD1043" i="10"/>
  <c r="AF1044" i="10"/>
  <c r="Z1047" i="10"/>
  <c r="AD1049" i="10"/>
  <c r="AH1049" i="10" s="1"/>
  <c r="AI1049" i="10" s="1"/>
  <c r="AF1050" i="10"/>
  <c r="AC1048" i="10"/>
  <c r="AD1048" i="10"/>
  <c r="AC1047" i="10"/>
  <c r="Z1045" i="10"/>
  <c r="Z1051" i="10"/>
  <c r="AA177" i="10"/>
  <c r="AB177" i="10" s="1"/>
  <c r="AC182" i="10"/>
  <c r="AA181" i="10"/>
  <c r="AB181" i="10" s="1"/>
  <c r="AB175" i="10"/>
  <c r="AA180" i="10"/>
  <c r="AB180" i="10" s="1"/>
  <c r="Z174" i="10"/>
  <c r="AD176" i="10"/>
  <c r="AF177" i="10"/>
  <c r="AD182" i="10"/>
  <c r="AD175" i="10"/>
  <c r="AG175" i="10" s="1"/>
  <c r="AF176" i="10"/>
  <c r="Z179" i="10"/>
  <c r="AF182" i="10"/>
  <c r="AC174" i="10"/>
  <c r="AC180" i="10"/>
  <c r="AD174" i="10"/>
  <c r="Z178" i="10"/>
  <c r="AD180" i="10"/>
  <c r="AH180" i="10" s="1"/>
  <c r="AI180" i="10" s="1"/>
  <c r="AF181" i="10"/>
  <c r="AC179" i="10"/>
  <c r="AH175" i="10"/>
  <c r="AI175" i="10" s="1"/>
  <c r="AD179" i="10"/>
  <c r="AC178" i="10"/>
  <c r="Z176" i="10"/>
  <c r="Z182" i="10"/>
  <c r="AC177" i="10"/>
  <c r="AH177" i="10" s="1"/>
  <c r="AI177" i="10" s="1"/>
  <c r="AF85" i="10"/>
  <c r="AF91" i="10"/>
  <c r="Z172" i="10"/>
  <c r="AD20" i="10"/>
  <c r="AD117" i="10"/>
  <c r="AD154" i="10"/>
  <c r="AD25" i="10"/>
  <c r="AF29" i="10"/>
  <c r="Z74" i="10"/>
  <c r="AF161" i="10"/>
  <c r="Z164" i="10"/>
  <c r="Z62" i="10"/>
  <c r="AF34" i="10"/>
  <c r="AE44" i="10"/>
  <c r="AF71" i="10"/>
  <c r="Z84" i="10"/>
  <c r="AD161" i="10"/>
  <c r="AC51" i="10"/>
  <c r="AC54" i="10"/>
  <c r="AC55" i="10"/>
  <c r="AE74" i="10"/>
  <c r="AC138" i="10"/>
  <c r="Z151" i="10"/>
  <c r="AE164" i="10"/>
  <c r="AE40" i="10"/>
  <c r="AD76" i="10"/>
  <c r="AF108" i="10"/>
  <c r="Z13" i="10"/>
  <c r="AC39" i="10"/>
  <c r="Z132" i="10"/>
  <c r="AA132" i="10" s="1"/>
  <c r="AC162" i="10"/>
  <c r="Z32" i="10"/>
  <c r="AF141" i="10"/>
  <c r="Z44" i="10"/>
  <c r="AE126" i="10"/>
  <c r="AF125" i="10"/>
  <c r="Z16" i="10"/>
  <c r="AA16" i="10" s="1"/>
  <c r="AB16" i="10" s="1"/>
  <c r="AE106" i="11"/>
  <c r="AE90" i="11"/>
  <c r="AE100" i="11"/>
  <c r="AC15" i="11"/>
  <c r="AF12" i="11"/>
  <c r="AD12" i="11"/>
  <c r="Z17" i="11"/>
  <c r="Z21" i="11"/>
  <c r="AF17" i="11"/>
  <c r="AD17" i="11"/>
  <c r="AC17" i="11"/>
  <c r="AD21" i="11"/>
  <c r="AF21" i="11"/>
  <c r="AE31" i="11"/>
  <c r="AE15" i="11"/>
  <c r="AE30" i="11"/>
  <c r="AF54" i="11"/>
  <c r="AD54" i="11"/>
  <c r="AC54" i="11"/>
  <c r="Z54" i="11"/>
  <c r="AE12" i="11"/>
  <c r="AD41" i="11"/>
  <c r="AC41" i="11"/>
  <c r="AF41" i="11"/>
  <c r="Z63" i="11"/>
  <c r="AD30" i="11"/>
  <c r="AC30" i="11"/>
  <c r="AC19" i="11"/>
  <c r="AC21" i="11"/>
  <c r="AF22" i="11"/>
  <c r="AE22" i="11"/>
  <c r="AD22" i="11"/>
  <c r="AC22" i="11"/>
  <c r="Z22" i="11"/>
  <c r="Z35" i="11"/>
  <c r="AC37" i="11"/>
  <c r="AD24" i="11"/>
  <c r="AF34" i="11"/>
  <c r="Z34" i="11"/>
  <c r="AC12" i="11"/>
  <c r="Z14" i="11"/>
  <c r="Z15" i="11"/>
  <c r="AF35" i="11"/>
  <c r="AF39" i="11"/>
  <c r="AD39" i="11"/>
  <c r="AC39" i="11"/>
  <c r="AD15" i="11"/>
  <c r="AF15" i="11"/>
  <c r="AC14" i="11"/>
  <c r="Z32" i="11"/>
  <c r="AE14" i="11"/>
  <c r="AA23" i="11"/>
  <c r="AB23" i="11" s="1"/>
  <c r="AF31" i="11"/>
  <c r="Z31" i="11"/>
  <c r="Z45" i="11"/>
  <c r="R45" i="11"/>
  <c r="AC45" i="11" s="1"/>
  <c r="AF48" i="11"/>
  <c r="AD48" i="11"/>
  <c r="AC48" i="11"/>
  <c r="Z12" i="11"/>
  <c r="AF14" i="11"/>
  <c r="AF16" i="11"/>
  <c r="Z16" i="11"/>
  <c r="AA28" i="11"/>
  <c r="AB28" i="11" s="1"/>
  <c r="AF32" i="11"/>
  <c r="AB13" i="11"/>
  <c r="AD20" i="11"/>
  <c r="Z26" i="11"/>
  <c r="AD32" i="11"/>
  <c r="AF33" i="11"/>
  <c r="AC34" i="11"/>
  <c r="AD35" i="11"/>
  <c r="Z36" i="11"/>
  <c r="AA49" i="11"/>
  <c r="AB49" i="11" s="1"/>
  <c r="Z51" i="11"/>
  <c r="AE48" i="11"/>
  <c r="AF20" i="11"/>
  <c r="R23" i="11"/>
  <c r="AC23" i="11" s="1"/>
  <c r="AA25" i="11"/>
  <c r="AB25" i="11" s="1"/>
  <c r="Z29" i="11"/>
  <c r="AF36" i="11"/>
  <c r="AB37" i="11"/>
  <c r="AD38" i="11"/>
  <c r="AE54" i="11"/>
  <c r="AC25" i="11"/>
  <c r="AC26" i="11"/>
  <c r="Z27" i="11"/>
  <c r="AE41" i="11"/>
  <c r="AD45" i="11"/>
  <c r="AF45" i="11"/>
  <c r="AE63" i="11"/>
  <c r="AF13" i="11"/>
  <c r="AH13" i="11" s="1"/>
  <c r="AI13" i="11" s="1"/>
  <c r="AD18" i="11"/>
  <c r="AF19" i="11"/>
  <c r="AD25" i="11"/>
  <c r="R27" i="11"/>
  <c r="AD27" i="11" s="1"/>
  <c r="AD28" i="11"/>
  <c r="Z41" i="11"/>
  <c r="AF59" i="11"/>
  <c r="R59" i="11"/>
  <c r="AC59" i="11" s="1"/>
  <c r="Z24" i="11"/>
  <c r="AC29" i="11"/>
  <c r="AC40" i="11"/>
  <c r="Z42" i="11"/>
  <c r="AC60" i="11"/>
  <c r="AF60" i="11"/>
  <c r="AD60" i="11"/>
  <c r="Z60" i="11"/>
  <c r="AF24" i="11"/>
  <c r="AF28" i="11"/>
  <c r="AF29" i="11"/>
  <c r="AC33" i="11"/>
  <c r="Z38" i="11"/>
  <c r="Z39" i="11"/>
  <c r="Z43" i="11"/>
  <c r="AE45" i="11"/>
  <c r="Z47" i="11"/>
  <c r="AC49" i="11"/>
  <c r="AC31" i="11"/>
  <c r="AC32" i="11"/>
  <c r="Z33" i="11"/>
  <c r="AF42" i="11"/>
  <c r="AD59" i="11"/>
  <c r="AD26" i="11"/>
  <c r="AF27" i="11"/>
  <c r="AC35" i="11"/>
  <c r="AC36" i="11"/>
  <c r="AA44" i="11"/>
  <c r="AB44" i="11" s="1"/>
  <c r="AF52" i="11"/>
  <c r="AE52" i="11"/>
  <c r="R52" i="11"/>
  <c r="AC52" i="11" s="1"/>
  <c r="AA68" i="11"/>
  <c r="AB68" i="11" s="1"/>
  <c r="AE23" i="11"/>
  <c r="Z30" i="11"/>
  <c r="AE42" i="11"/>
  <c r="Z48" i="11"/>
  <c r="AF30" i="11"/>
  <c r="AE38" i="11"/>
  <c r="Z40" i="11"/>
  <c r="Z52" i="11"/>
  <c r="AC55" i="11"/>
  <c r="AC62" i="11"/>
  <c r="AD62" i="11"/>
  <c r="AD44" i="11"/>
  <c r="AF51" i="11"/>
  <c r="AF63" i="11"/>
  <c r="AD66" i="11"/>
  <c r="AC71" i="11"/>
  <c r="AF71" i="11"/>
  <c r="AA53" i="11"/>
  <c r="AB53" i="11" s="1"/>
  <c r="AF57" i="11"/>
  <c r="Z72" i="11"/>
  <c r="AA50" i="11"/>
  <c r="AA58" i="11"/>
  <c r="AC63" i="11"/>
  <c r="Z64" i="11"/>
  <c r="Z65" i="11"/>
  <c r="AF49" i="11"/>
  <c r="AC53" i="11"/>
  <c r="AD55" i="11"/>
  <c r="AG55" i="11" s="1"/>
  <c r="AH55" i="11"/>
  <c r="AI55" i="11" s="1"/>
  <c r="AG56" i="11"/>
  <c r="AH56" i="11"/>
  <c r="AI56" i="11" s="1"/>
  <c r="AD58" i="11"/>
  <c r="AC65" i="11"/>
  <c r="R67" i="11"/>
  <c r="AD67" i="11" s="1"/>
  <c r="Z67" i="11"/>
  <c r="AA71" i="11"/>
  <c r="AD74" i="11"/>
  <c r="AF74" i="11"/>
  <c r="AC74" i="11"/>
  <c r="Z74" i="11"/>
  <c r="AA46" i="11"/>
  <c r="AB46" i="11" s="1"/>
  <c r="AC47" i="11"/>
  <c r="AC50" i="11"/>
  <c r="AD53" i="11"/>
  <c r="Z59" i="11"/>
  <c r="R61" i="11"/>
  <c r="AD61" i="11" s="1"/>
  <c r="Z61" i="11"/>
  <c r="AD50" i="11"/>
  <c r="Z57" i="11"/>
  <c r="AF58" i="11"/>
  <c r="AD77" i="11"/>
  <c r="AF77" i="11"/>
  <c r="AA80" i="11"/>
  <c r="AG53" i="11"/>
  <c r="AD69" i="11"/>
  <c r="AF69" i="11"/>
  <c r="AC69" i="11"/>
  <c r="AA70" i="11"/>
  <c r="Z75" i="11"/>
  <c r="AA79" i="11"/>
  <c r="AC51" i="11"/>
  <c r="AA56" i="11"/>
  <c r="AB56" i="11" s="1"/>
  <c r="AD57" i="11"/>
  <c r="AB58" i="11"/>
  <c r="AG58" i="11" s="1"/>
  <c r="AC61" i="11"/>
  <c r="AE65" i="11"/>
  <c r="AC72" i="11"/>
  <c r="AA62" i="11"/>
  <c r="AA66" i="11"/>
  <c r="AA69" i="11"/>
  <c r="AB69" i="11" s="1"/>
  <c r="AF72" i="11"/>
  <c r="AA78" i="11"/>
  <c r="AB78" i="11" s="1"/>
  <c r="AD64" i="11"/>
  <c r="AC64" i="11"/>
  <c r="AE71" i="11"/>
  <c r="AE77" i="11"/>
  <c r="AF78" i="11"/>
  <c r="AC78" i="11"/>
  <c r="AA89" i="11"/>
  <c r="AE84" i="11"/>
  <c r="AA83" i="11"/>
  <c r="AF70" i="11"/>
  <c r="AC70" i="11"/>
  <c r="AD73" i="11"/>
  <c r="AH73" i="11" s="1"/>
  <c r="AI73" i="11" s="1"/>
  <c r="R85" i="11"/>
  <c r="AD85" i="11" s="1"/>
  <c r="Z91" i="11"/>
  <c r="R91" i="11"/>
  <c r="AD91" i="11" s="1"/>
  <c r="AC67" i="11"/>
  <c r="AC80" i="11"/>
  <c r="AE95" i="11"/>
  <c r="AC95" i="11"/>
  <c r="AE72" i="11"/>
  <c r="AE75" i="11"/>
  <c r="Z76" i="11"/>
  <c r="AD78" i="11"/>
  <c r="AE79" i="11"/>
  <c r="AF80" i="11"/>
  <c r="AA92" i="11"/>
  <c r="AB92" i="11" s="1"/>
  <c r="AF81" i="11"/>
  <c r="AD81" i="11"/>
  <c r="Z82" i="11"/>
  <c r="AF93" i="11"/>
  <c r="AD93" i="11"/>
  <c r="AC93" i="11"/>
  <c r="AD87" i="11"/>
  <c r="AF87" i="11"/>
  <c r="AC87" i="11"/>
  <c r="AD79" i="11"/>
  <c r="AF82" i="11"/>
  <c r="Z84" i="11"/>
  <c r="AF75" i="11"/>
  <c r="AD76" i="11"/>
  <c r="Z77" i="11"/>
  <c r="AF83" i="11"/>
  <c r="AB86" i="11"/>
  <c r="Z90" i="11"/>
  <c r="Z93" i="11"/>
  <c r="Z94" i="11"/>
  <c r="AD95" i="11"/>
  <c r="AF95" i="11"/>
  <c r="Z97" i="11"/>
  <c r="AB79" i="11"/>
  <c r="AE87" i="11"/>
  <c r="R96" i="11"/>
  <c r="AD96" i="11" s="1"/>
  <c r="Z96" i="11"/>
  <c r="AF85" i="11"/>
  <c r="Z87" i="11"/>
  <c r="AC88" i="11"/>
  <c r="AD89" i="11"/>
  <c r="AC90" i="11"/>
  <c r="AF94" i="11"/>
  <c r="AE82" i="11"/>
  <c r="AD84" i="11"/>
  <c r="AC84" i="11"/>
  <c r="AF89" i="11"/>
  <c r="AC92" i="11"/>
  <c r="AF92" i="11"/>
  <c r="Z95" i="11"/>
  <c r="AD101" i="11"/>
  <c r="AC101" i="11"/>
  <c r="AD103" i="11"/>
  <c r="AF103" i="11"/>
  <c r="AC103" i="11"/>
  <c r="AA105" i="11"/>
  <c r="AB105" i="11" s="1"/>
  <c r="Z107" i="11"/>
  <c r="AD80" i="11"/>
  <c r="AH86" i="11"/>
  <c r="AI86" i="11" s="1"/>
  <c r="AA86" i="11"/>
  <c r="AF107" i="11"/>
  <c r="AB89" i="11"/>
  <c r="AH89" i="11" s="1"/>
  <c r="AI89" i="11" s="1"/>
  <c r="AD90" i="11"/>
  <c r="AF90" i="11"/>
  <c r="Z98" i="11"/>
  <c r="AD104" i="11"/>
  <c r="AF104" i="11"/>
  <c r="AE104" i="11"/>
  <c r="AC104" i="11"/>
  <c r="Z100" i="11"/>
  <c r="AE101" i="11"/>
  <c r="Z102" i="11"/>
  <c r="R102" i="11"/>
  <c r="AD102" i="11" s="1"/>
  <c r="Z81" i="11"/>
  <c r="AC85" i="11"/>
  <c r="AH85" i="11" s="1"/>
  <c r="AI85" i="11" s="1"/>
  <c r="AF88" i="11"/>
  <c r="AD99" i="11"/>
  <c r="AD100" i="11"/>
  <c r="AC100" i="11"/>
  <c r="AF100" i="11"/>
  <c r="AF101" i="11"/>
  <c r="Z103" i="11"/>
  <c r="Z88" i="11"/>
  <c r="AF91" i="11"/>
  <c r="Z101" i="11"/>
  <c r="Z104" i="11"/>
  <c r="AE103" i="11"/>
  <c r="AE93" i="11"/>
  <c r="AC97" i="11"/>
  <c r="AE98" i="11"/>
  <c r="R110" i="11"/>
  <c r="AC110" i="11" s="1"/>
  <c r="Z110" i="11"/>
  <c r="AF102" i="11"/>
  <c r="AC102" i="11"/>
  <c r="AD111" i="11"/>
  <c r="AC111" i="11"/>
  <c r="Z106" i="11"/>
  <c r="AD110" i="11"/>
  <c r="AA130" i="11"/>
  <c r="AB130" i="11" s="1"/>
  <c r="AF106" i="11"/>
  <c r="AD107" i="11"/>
  <c r="AF110" i="11"/>
  <c r="AH114" i="11"/>
  <c r="AI114" i="11" s="1"/>
  <c r="AA114" i="11"/>
  <c r="AB114" i="11" s="1"/>
  <c r="AF96" i="11"/>
  <c r="AC96" i="11"/>
  <c r="Z99" i="11"/>
  <c r="AD105" i="11"/>
  <c r="AF109" i="11"/>
  <c r="AC109" i="11"/>
  <c r="Z108" i="11"/>
  <c r="R108" i="11"/>
  <c r="AA133" i="11"/>
  <c r="AE107" i="11"/>
  <c r="AA111" i="11"/>
  <c r="AA109" i="11"/>
  <c r="AB109" i="11" s="1"/>
  <c r="AG109" i="11"/>
  <c r="AC107" i="11"/>
  <c r="AD108" i="11"/>
  <c r="AC108" i="11"/>
  <c r="AF114" i="11"/>
  <c r="AD114" i="11"/>
  <c r="AC114" i="11"/>
  <c r="AF121" i="11"/>
  <c r="AC122" i="11"/>
  <c r="Z123" i="11"/>
  <c r="AF126" i="11"/>
  <c r="AD126" i="11"/>
  <c r="AC126" i="11"/>
  <c r="AH126" i="11" s="1"/>
  <c r="AI126" i="11" s="1"/>
  <c r="Z117" i="11"/>
  <c r="AF120" i="11"/>
  <c r="AD120" i="11"/>
  <c r="AC120" i="11"/>
  <c r="AD123" i="11"/>
  <c r="AF125" i="11"/>
  <c r="AD125" i="11"/>
  <c r="Z125" i="11"/>
  <c r="Z115" i="11"/>
  <c r="AD117" i="11"/>
  <c r="AF119" i="11"/>
  <c r="AD119" i="11"/>
  <c r="Z119" i="11"/>
  <c r="AF124" i="11"/>
  <c r="AD124" i="11"/>
  <c r="Z112" i="11"/>
  <c r="R115" i="11"/>
  <c r="AD115" i="11" s="1"/>
  <c r="AF118" i="11"/>
  <c r="AD118" i="11"/>
  <c r="AE128" i="11"/>
  <c r="Z139" i="11"/>
  <c r="AD113" i="11"/>
  <c r="AE121" i="11"/>
  <c r="AD127" i="11"/>
  <c r="AC127" i="11"/>
  <c r="AD128" i="11"/>
  <c r="AB132" i="11"/>
  <c r="AF132" i="11"/>
  <c r="AF140" i="11"/>
  <c r="AD140" i="11"/>
  <c r="AC140" i="11"/>
  <c r="Z143" i="11"/>
  <c r="R143" i="11"/>
  <c r="AD143" i="11" s="1"/>
  <c r="Z145" i="11"/>
  <c r="AF145" i="11"/>
  <c r="AB133" i="11"/>
  <c r="AA134" i="11"/>
  <c r="AB134" i="11" s="1"/>
  <c r="AH134" i="11" s="1"/>
  <c r="AI134" i="11" s="1"/>
  <c r="AA120" i="11"/>
  <c r="AB120" i="11" s="1"/>
  <c r="AF131" i="11"/>
  <c r="AG126" i="11"/>
  <c r="AD131" i="11"/>
  <c r="AF135" i="11"/>
  <c r="Z135" i="11"/>
  <c r="AA136" i="11"/>
  <c r="AB136" i="11" s="1"/>
  <c r="AG120" i="11"/>
  <c r="AA121" i="11"/>
  <c r="AB121" i="11" s="1"/>
  <c r="AD137" i="11"/>
  <c r="Z113" i="11"/>
  <c r="Z116" i="11"/>
  <c r="AF117" i="11"/>
  <c r="R121" i="11"/>
  <c r="AC121" i="11" s="1"/>
  <c r="AE131" i="11"/>
  <c r="AA132" i="11"/>
  <c r="AC136" i="11"/>
  <c r="AF136" i="11"/>
  <c r="AA138" i="11"/>
  <c r="AC128" i="11"/>
  <c r="AF137" i="11"/>
  <c r="Z140" i="11"/>
  <c r="AA149" i="11"/>
  <c r="AB149" i="11" s="1"/>
  <c r="AF122" i="11"/>
  <c r="AF129" i="11"/>
  <c r="AD133" i="11"/>
  <c r="AF134" i="11"/>
  <c r="AC134" i="11"/>
  <c r="AC130" i="11"/>
  <c r="AE136" i="11"/>
  <c r="AH136" i="11" s="1"/>
  <c r="AI136" i="11" s="1"/>
  <c r="AF141" i="11"/>
  <c r="AD141" i="11"/>
  <c r="AC141" i="11"/>
  <c r="AF143" i="11"/>
  <c r="AA147" i="11"/>
  <c r="AA167" i="11"/>
  <c r="AB167" i="11" s="1"/>
  <c r="Z118" i="11"/>
  <c r="Z124" i="11"/>
  <c r="AE132" i="11"/>
  <c r="AG132" i="11" s="1"/>
  <c r="AE133" i="11"/>
  <c r="AH133" i="11" s="1"/>
  <c r="AI133" i="11" s="1"/>
  <c r="AD142" i="11"/>
  <c r="AC144" i="11"/>
  <c r="AG144" i="11" s="1"/>
  <c r="Z146" i="11"/>
  <c r="AE127" i="11"/>
  <c r="AB129" i="11"/>
  <c r="AD134" i="11"/>
  <c r="AE141" i="11"/>
  <c r="AF146" i="11"/>
  <c r="AD146" i="11"/>
  <c r="AC146" i="11"/>
  <c r="AD139" i="11"/>
  <c r="AE143" i="11"/>
  <c r="Z122" i="11"/>
  <c r="Z131" i="11"/>
  <c r="R131" i="11"/>
  <c r="AF133" i="11"/>
  <c r="Z137" i="11"/>
  <c r="R137" i="11"/>
  <c r="AA142" i="11"/>
  <c r="AH144" i="11"/>
  <c r="AI144" i="11" s="1"/>
  <c r="AD130" i="11"/>
  <c r="AC138" i="11"/>
  <c r="AE139" i="11"/>
  <c r="AE145" i="11"/>
  <c r="AA155" i="11"/>
  <c r="AB155" i="11" s="1"/>
  <c r="AG155" i="11"/>
  <c r="Z128" i="11"/>
  <c r="AE129" i="11"/>
  <c r="AF148" i="11"/>
  <c r="AD148" i="11"/>
  <c r="AC131" i="11"/>
  <c r="AC137" i="11"/>
  <c r="AC143" i="11"/>
  <c r="AC149" i="11"/>
  <c r="AH149" i="11" s="1"/>
  <c r="AI149" i="11" s="1"/>
  <c r="AF149" i="11"/>
  <c r="AD149" i="11"/>
  <c r="AC155" i="11"/>
  <c r="AH155" i="11" s="1"/>
  <c r="AI155" i="11" s="1"/>
  <c r="AF155" i="11"/>
  <c r="AD155" i="11"/>
  <c r="AE162" i="11"/>
  <c r="AC167" i="11"/>
  <c r="Z168" i="11"/>
  <c r="AF138" i="11"/>
  <c r="Z141" i="11"/>
  <c r="AF144" i="11"/>
  <c r="AD168" i="11"/>
  <c r="AC168" i="11"/>
  <c r="AF168" i="11"/>
  <c r="AC142" i="11"/>
  <c r="AH171" i="11"/>
  <c r="AI171" i="11" s="1"/>
  <c r="AB172" i="11"/>
  <c r="AC147" i="11"/>
  <c r="Z148" i="11"/>
  <c r="AF153" i="11"/>
  <c r="AD153" i="11"/>
  <c r="AD156" i="11"/>
  <c r="AC156" i="11"/>
  <c r="AF156" i="11"/>
  <c r="AC173" i="11"/>
  <c r="AD147" i="11"/>
  <c r="AB160" i="11"/>
  <c r="AH160" i="11" s="1"/>
  <c r="AI160" i="11" s="1"/>
  <c r="Z151" i="11"/>
  <c r="AE168" i="11"/>
  <c r="AF152" i="11"/>
  <c r="AD152" i="11"/>
  <c r="AC152" i="11"/>
  <c r="AE153" i="11"/>
  <c r="AA161" i="11"/>
  <c r="AB161" i="11" s="1"/>
  <c r="AH161" i="11"/>
  <c r="AI161" i="11" s="1"/>
  <c r="AA162" i="11"/>
  <c r="AB162" i="11" s="1"/>
  <c r="AD162" i="11"/>
  <c r="AC162" i="11"/>
  <c r="AF162" i="11"/>
  <c r="AH165" i="11"/>
  <c r="AI165" i="11" s="1"/>
  <c r="Z153" i="11"/>
  <c r="AD161" i="11"/>
  <c r="AG161" i="11" s="1"/>
  <c r="AD167" i="11"/>
  <c r="AH167" i="11" s="1"/>
  <c r="AI167" i="11" s="1"/>
  <c r="AD173" i="11"/>
  <c r="Z152" i="11"/>
  <c r="AD154" i="11"/>
  <c r="Z158" i="11"/>
  <c r="AD160" i="11"/>
  <c r="AF161" i="11"/>
  <c r="Z164" i="11"/>
  <c r="AD166" i="11"/>
  <c r="AF167" i="11"/>
  <c r="Z170" i="11"/>
  <c r="AF173" i="11"/>
  <c r="AC171" i="11"/>
  <c r="AG171" i="11" s="1"/>
  <c r="Z157" i="11"/>
  <c r="AD159" i="11"/>
  <c r="AH159" i="11" s="1"/>
  <c r="AI159" i="11" s="1"/>
  <c r="Z163" i="11"/>
  <c r="AD165" i="11"/>
  <c r="AG165" i="11" s="1"/>
  <c r="Z169" i="11"/>
  <c r="AD171" i="11"/>
  <c r="AG154" i="11"/>
  <c r="AC158" i="11"/>
  <c r="AC164" i="11"/>
  <c r="AG166" i="11"/>
  <c r="AC170" i="11"/>
  <c r="AG172" i="11"/>
  <c r="Z150" i="11"/>
  <c r="AH154" i="11"/>
  <c r="AI154" i="11" s="1"/>
  <c r="Z156" i="11"/>
  <c r="AD158" i="11"/>
  <c r="AD164" i="11"/>
  <c r="AH166" i="11"/>
  <c r="AI166" i="11" s="1"/>
  <c r="AD170" i="11"/>
  <c r="AH172" i="11"/>
  <c r="AI172" i="11" s="1"/>
  <c r="AC163" i="11"/>
  <c r="AC169" i="11"/>
  <c r="Z173" i="11"/>
  <c r="AE16" i="10"/>
  <c r="AF32" i="10"/>
  <c r="AD42" i="10"/>
  <c r="AF43" i="10"/>
  <c r="AF49" i="10"/>
  <c r="AD72" i="10"/>
  <c r="Z76" i="10"/>
  <c r="AC79" i="10"/>
  <c r="AD80" i="10"/>
  <c r="AF94" i="10"/>
  <c r="AF107" i="10"/>
  <c r="AC136" i="10"/>
  <c r="AC146" i="10"/>
  <c r="AC151" i="10"/>
  <c r="AF21" i="10"/>
  <c r="AE12" i="10"/>
  <c r="AF31" i="10"/>
  <c r="AE32" i="10"/>
  <c r="AD114" i="10"/>
  <c r="Z117" i="10"/>
  <c r="AD120" i="10"/>
  <c r="AD142" i="10"/>
  <c r="Z153" i="10"/>
  <c r="AF159" i="10"/>
  <c r="Z17" i="10"/>
  <c r="AA17" i="10" s="1"/>
  <c r="Z38" i="10"/>
  <c r="AA38" i="10" s="1"/>
  <c r="Z48" i="10"/>
  <c r="AA48" i="10" s="1"/>
  <c r="AB48" i="10" s="1"/>
  <c r="Z51" i="10"/>
  <c r="AA51" i="10" s="1"/>
  <c r="AB51" i="10" s="1"/>
  <c r="AD61" i="10"/>
  <c r="AF65" i="10"/>
  <c r="AE87" i="10"/>
  <c r="AE108" i="10"/>
  <c r="AF117" i="10"/>
  <c r="AD123" i="10"/>
  <c r="AE128" i="10"/>
  <c r="AF20" i="10"/>
  <c r="AF23" i="10"/>
  <c r="AC44" i="10"/>
  <c r="AE55" i="10"/>
  <c r="AE62" i="10"/>
  <c r="Z64" i="10"/>
  <c r="AF81" i="10"/>
  <c r="AC86" i="10"/>
  <c r="Z89" i="10"/>
  <c r="AA89" i="10" s="1"/>
  <c r="AB89" i="10" s="1"/>
  <c r="AC100" i="10"/>
  <c r="Z116" i="10"/>
  <c r="AF137" i="10"/>
  <c r="Z14" i="10"/>
  <c r="AA14" i="10" s="1"/>
  <c r="AB14" i="10" s="1"/>
  <c r="AD17" i="10"/>
  <c r="AC29" i="10"/>
  <c r="AE31" i="10"/>
  <c r="AF38" i="10"/>
  <c r="Z50" i="10"/>
  <c r="AF89" i="10"/>
  <c r="Z110" i="10"/>
  <c r="AE114" i="10"/>
  <c r="AF131" i="10"/>
  <c r="AE132" i="10"/>
  <c r="AE156" i="10"/>
  <c r="AC40" i="10"/>
  <c r="AC77" i="10"/>
  <c r="AD91" i="10"/>
  <c r="AE135" i="10"/>
  <c r="AE145" i="10"/>
  <c r="AE20" i="10"/>
  <c r="AE38" i="10"/>
  <c r="AC61" i="10"/>
  <c r="Z88" i="10"/>
  <c r="AA88" i="10" s="1"/>
  <c r="AB88" i="10" s="1"/>
  <c r="AF92" i="10"/>
  <c r="AC95" i="10"/>
  <c r="AF98" i="10"/>
  <c r="Z102" i="10"/>
  <c r="AA102" i="10" s="1"/>
  <c r="AB102" i="10" s="1"/>
  <c r="AF127" i="10"/>
  <c r="AD130" i="10"/>
  <c r="AC140" i="10"/>
  <c r="AC32" i="10"/>
  <c r="AF47" i="10"/>
  <c r="AC80" i="10"/>
  <c r="AC84" i="10"/>
  <c r="AF88" i="10"/>
  <c r="AD94" i="10"/>
  <c r="AE96" i="10"/>
  <c r="AE141" i="10"/>
  <c r="Z154" i="10"/>
  <c r="AA154" i="10" s="1"/>
  <c r="AB154" i="10" s="1"/>
  <c r="AD18" i="10"/>
  <c r="AE37" i="10"/>
  <c r="AC49" i="10"/>
  <c r="Z73" i="10"/>
  <c r="AA73" i="10" s="1"/>
  <c r="AD87" i="10"/>
  <c r="AD108" i="10"/>
  <c r="Z157" i="10"/>
  <c r="Z58" i="10"/>
  <c r="AC62" i="10"/>
  <c r="Z139" i="10"/>
  <c r="AD34" i="10"/>
  <c r="AC34" i="10"/>
  <c r="AC26" i="10"/>
  <c r="AD28" i="10"/>
  <c r="AC28" i="10"/>
  <c r="AC91" i="10"/>
  <c r="AD24" i="10"/>
  <c r="AC56" i="10"/>
  <c r="AE25" i="10"/>
  <c r="AE33" i="10"/>
  <c r="AD37" i="10"/>
  <c r="AD38" i="10"/>
  <c r="AF44" i="10"/>
  <c r="Z52" i="10"/>
  <c r="AA52" i="10" s="1"/>
  <c r="AC59" i="10"/>
  <c r="AE61" i="10"/>
  <c r="AF73" i="10"/>
  <c r="AE84" i="10"/>
  <c r="AC90" i="10"/>
  <c r="AD100" i="10"/>
  <c r="AF104" i="10"/>
  <c r="Z127" i="10"/>
  <c r="AD140" i="10"/>
  <c r="AE151" i="10"/>
  <c r="AF156" i="10"/>
  <c r="AF167" i="10"/>
  <c r="AC168" i="10"/>
  <c r="AC167" i="10"/>
  <c r="R50" i="10"/>
  <c r="AC50" i="10" s="1"/>
  <c r="R98" i="10"/>
  <c r="R107" i="10"/>
  <c r="AC107" i="10" s="1"/>
  <c r="R137" i="10"/>
  <c r="AD137" i="10" s="1"/>
  <c r="AF144" i="10"/>
  <c r="AC149" i="10"/>
  <c r="R64" i="10"/>
  <c r="AD64" i="10" s="1"/>
  <c r="R81" i="10"/>
  <c r="AC81" i="10" s="1"/>
  <c r="AD14" i="10"/>
  <c r="AE15" i="10"/>
  <c r="AF19" i="10"/>
  <c r="AC20" i="10"/>
  <c r="AF28" i="10"/>
  <c r="AC31" i="10"/>
  <c r="AF51" i="10"/>
  <c r="AE52" i="10"/>
  <c r="AE56" i="10"/>
  <c r="Z63" i="10"/>
  <c r="AA63" i="10" s="1"/>
  <c r="AB63" i="10" s="1"/>
  <c r="Z72" i="10"/>
  <c r="AE73" i="10"/>
  <c r="AC76" i="10"/>
  <c r="AF77" i="10"/>
  <c r="AD86" i="10"/>
  <c r="AE100" i="10"/>
  <c r="AE104" i="10"/>
  <c r="Z108" i="10"/>
  <c r="AA108" i="10" s="1"/>
  <c r="AB108" i="10" s="1"/>
  <c r="AE118" i="10"/>
  <c r="AE130" i="10"/>
  <c r="AE131" i="10"/>
  <c r="AF138" i="10"/>
  <c r="Z144" i="10"/>
  <c r="AD153" i="10"/>
  <c r="AC154" i="10"/>
  <c r="AC35" i="10"/>
  <c r="AE39" i="10"/>
  <c r="AE43" i="10"/>
  <c r="AD54" i="10"/>
  <c r="Z75" i="10"/>
  <c r="AE89" i="10"/>
  <c r="AE94" i="10"/>
  <c r="Z104" i="10"/>
  <c r="AA104" i="10" s="1"/>
  <c r="AB104" i="10" s="1"/>
  <c r="AE125" i="10"/>
  <c r="AC130" i="10"/>
  <c r="Z137" i="10"/>
  <c r="AE139" i="10"/>
  <c r="Z152" i="10"/>
  <c r="AA152" i="10" s="1"/>
  <c r="AB152" i="10" s="1"/>
  <c r="AE167" i="10"/>
  <c r="AF170" i="10"/>
  <c r="AD22" i="10"/>
  <c r="AC37" i="10"/>
  <c r="AF58" i="10"/>
  <c r="AF64" i="10"/>
  <c r="AE65" i="10"/>
  <c r="AE69" i="10"/>
  <c r="AD81" i="10"/>
  <c r="AE88" i="10"/>
  <c r="AF100" i="10"/>
  <c r="AC102" i="10"/>
  <c r="AF103" i="10"/>
  <c r="AC104" i="10"/>
  <c r="AE110" i="10"/>
  <c r="AC127" i="10"/>
  <c r="AE144" i="10"/>
  <c r="R152" i="10"/>
  <c r="AC152" i="10" s="1"/>
  <c r="AD159" i="10"/>
  <c r="AD165" i="10"/>
  <c r="AD167" i="10"/>
  <c r="AF14" i="10"/>
  <c r="AE28" i="10"/>
  <c r="AC33" i="10"/>
  <c r="AE36" i="10"/>
  <c r="AF50" i="10"/>
  <c r="AE51" i="10"/>
  <c r="AF55" i="10"/>
  <c r="AE59" i="10"/>
  <c r="AC67" i="10"/>
  <c r="AE76" i="10"/>
  <c r="AD84" i="10"/>
  <c r="AE99" i="10"/>
  <c r="AE148" i="10"/>
  <c r="AF153" i="10"/>
  <c r="R58" i="10"/>
  <c r="Z28" i="10"/>
  <c r="AA28" i="10" s="1"/>
  <c r="AB28" i="10" s="1"/>
  <c r="AC38" i="10"/>
  <c r="AE54" i="10"/>
  <c r="AE72" i="10"/>
  <c r="AE82" i="10"/>
  <c r="AE138" i="10"/>
  <c r="AE170" i="10"/>
  <c r="AC173" i="10"/>
  <c r="AC17" i="10"/>
  <c r="AE18" i="10"/>
  <c r="Z33" i="10"/>
  <c r="AA33" i="10" s="1"/>
  <c r="AD49" i="10"/>
  <c r="AE50" i="10"/>
  <c r="AE58" i="10"/>
  <c r="AE64" i="10"/>
  <c r="AC87" i="10"/>
  <c r="AE137" i="10"/>
  <c r="AC142" i="10"/>
  <c r="AF146" i="10"/>
  <c r="AE147" i="10"/>
  <c r="AF157" i="10"/>
  <c r="AE158" i="10"/>
  <c r="AF165" i="10"/>
  <c r="Z170" i="10"/>
  <c r="AF13" i="10"/>
  <c r="AE14" i="10"/>
  <c r="AF62" i="10"/>
  <c r="AE63" i="10"/>
  <c r="AF68" i="10"/>
  <c r="AD73" i="10"/>
  <c r="Z98" i="10"/>
  <c r="AA98" i="10" s="1"/>
  <c r="AB98" i="10" s="1"/>
  <c r="AE120" i="10"/>
  <c r="AD146" i="10"/>
  <c r="AC157" i="10"/>
  <c r="AC161" i="10"/>
  <c r="Z20" i="10"/>
  <c r="Z24" i="10"/>
  <c r="AA24" i="10" s="1"/>
  <c r="AB24" i="10" s="1"/>
  <c r="AE34" i="10"/>
  <c r="AE41" i="10"/>
  <c r="AC43" i="10"/>
  <c r="AE80" i="10"/>
  <c r="Z90" i="10"/>
  <c r="AE106" i="10"/>
  <c r="AD115" i="10"/>
  <c r="AE136" i="10"/>
  <c r="Z171" i="10"/>
  <c r="AD173" i="10"/>
  <c r="AF12" i="10"/>
  <c r="AE13" i="10"/>
  <c r="AC16" i="10"/>
  <c r="AE17" i="10"/>
  <c r="Z34" i="10"/>
  <c r="AA34" i="10" s="1"/>
  <c r="AF40" i="10"/>
  <c r="AE49" i="10"/>
  <c r="AE53" i="10"/>
  <c r="AE57" i="10"/>
  <c r="Z69" i="10"/>
  <c r="AE91" i="10"/>
  <c r="AC96" i="10"/>
  <c r="AE102" i="10"/>
  <c r="AC121" i="10"/>
  <c r="AE123" i="10"/>
  <c r="AE127" i="10"/>
  <c r="Z135" i="10"/>
  <c r="Z136" i="10"/>
  <c r="AD145" i="10"/>
  <c r="AD156" i="10"/>
  <c r="AE157" i="10"/>
  <c r="AC160" i="10"/>
  <c r="AE161" i="10"/>
  <c r="AF164" i="10"/>
  <c r="AD168" i="10"/>
  <c r="AF173" i="10"/>
  <c r="AE78" i="10"/>
  <c r="AE29" i="10"/>
  <c r="AE47" i="10"/>
  <c r="AE152" i="10"/>
  <c r="AE68" i="10"/>
  <c r="AE81" i="10"/>
  <c r="AE97" i="10"/>
  <c r="AE60" i="10"/>
  <c r="AA20" i="10"/>
  <c r="AB20" i="10" s="1"/>
  <c r="AA64" i="10"/>
  <c r="AC14" i="10"/>
  <c r="AF16" i="10"/>
  <c r="AF17" i="10"/>
  <c r="AE24" i="10"/>
  <c r="AC30" i="10"/>
  <c r="AF30" i="10"/>
  <c r="AD30" i="10"/>
  <c r="AC18" i="10"/>
  <c r="AD21" i="10"/>
  <c r="AC41" i="10"/>
  <c r="AD41" i="10"/>
  <c r="AF41" i="10"/>
  <c r="AC13" i="10"/>
  <c r="AE19" i="10"/>
  <c r="R23" i="10"/>
  <c r="AC23" i="10" s="1"/>
  <c r="Z23" i="10"/>
  <c r="AF27" i="10"/>
  <c r="AD27" i="10"/>
  <c r="AF15" i="10"/>
  <c r="AD13" i="10"/>
  <c r="AC15" i="10"/>
  <c r="Z19" i="10"/>
  <c r="Z25" i="10"/>
  <c r="Z12" i="10"/>
  <c r="AF22" i="10"/>
  <c r="AC22" i="10"/>
  <c r="AF25" i="10"/>
  <c r="AF26" i="10"/>
  <c r="AE26" i="10"/>
  <c r="AE30" i="10"/>
  <c r="AC36" i="10"/>
  <c r="AF36" i="10"/>
  <c r="AD36" i="10"/>
  <c r="Z18" i="10"/>
  <c r="Z21" i="10"/>
  <c r="AE27" i="10"/>
  <c r="AA32" i="10"/>
  <c r="AB32" i="10" s="1"/>
  <c r="AC19" i="10"/>
  <c r="AF24" i="10"/>
  <c r="AC24" i="10"/>
  <c r="Z29" i="10"/>
  <c r="AD31" i="10"/>
  <c r="AE35" i="10"/>
  <c r="AF45" i="10"/>
  <c r="AD45" i="10"/>
  <c r="AE45" i="10"/>
  <c r="AC45" i="10"/>
  <c r="Z46" i="10"/>
  <c r="AF46" i="10"/>
  <c r="AE46" i="10"/>
  <c r="AD46" i="10"/>
  <c r="AC46" i="10"/>
  <c r="AC52" i="10"/>
  <c r="AD52" i="10"/>
  <c r="AC12" i="10"/>
  <c r="Z15" i="10"/>
  <c r="AD19" i="10"/>
  <c r="AE21" i="10"/>
  <c r="AE22" i="10"/>
  <c r="AC27" i="10"/>
  <c r="AA13" i="10"/>
  <c r="AD12" i="10"/>
  <c r="Z22" i="10"/>
  <c r="Z26" i="10"/>
  <c r="AF35" i="10"/>
  <c r="AD15" i="10"/>
  <c r="AD16" i="10"/>
  <c r="AF18" i="10"/>
  <c r="AE23" i="10"/>
  <c r="AD26" i="10"/>
  <c r="Z30" i="10"/>
  <c r="AC53" i="10"/>
  <c r="AD53" i="10"/>
  <c r="Z71" i="10"/>
  <c r="R71" i="10"/>
  <c r="AD71" i="10" s="1"/>
  <c r="Z36" i="10"/>
  <c r="AB38" i="10"/>
  <c r="Z41" i="10"/>
  <c r="AD44" i="10"/>
  <c r="Z45" i="10"/>
  <c r="AC57" i="10"/>
  <c r="AE67" i="10"/>
  <c r="AD29" i="10"/>
  <c r="AF37" i="10"/>
  <c r="AD48" i="10"/>
  <c r="AC48" i="10"/>
  <c r="AF48" i="10"/>
  <c r="AC101" i="10"/>
  <c r="AF101" i="10"/>
  <c r="AE101" i="10"/>
  <c r="AC25" i="10"/>
  <c r="AF33" i="10"/>
  <c r="AD33" i="10"/>
  <c r="Z40" i="10"/>
  <c r="Z42" i="10"/>
  <c r="AF53" i="10"/>
  <c r="AC42" i="10"/>
  <c r="AF42" i="10"/>
  <c r="AC21" i="10"/>
  <c r="AD32" i="10"/>
  <c r="Z35" i="10"/>
  <c r="Z37" i="10"/>
  <c r="AD40" i="10"/>
  <c r="AA44" i="10"/>
  <c r="AB44" i="10" s="1"/>
  <c r="AE48" i="10"/>
  <c r="Z27" i="10"/>
  <c r="AD35" i="10"/>
  <c r="Z39" i="10"/>
  <c r="Z43" i="10"/>
  <c r="Z31" i="10"/>
  <c r="AF39" i="10"/>
  <c r="AD39" i="10"/>
  <c r="AD43" i="10"/>
  <c r="Z47" i="10"/>
  <c r="Z67" i="10"/>
  <c r="AE42" i="10"/>
  <c r="AC47" i="10"/>
  <c r="AD47" i="10"/>
  <c r="AA50" i="10"/>
  <c r="AB50" i="10" s="1"/>
  <c r="Z53" i="10"/>
  <c r="AF67" i="10"/>
  <c r="AF95" i="10"/>
  <c r="Z95" i="10"/>
  <c r="R70" i="10"/>
  <c r="AD70" i="10" s="1"/>
  <c r="Z70" i="10"/>
  <c r="R75" i="10"/>
  <c r="Z49" i="10"/>
  <c r="AD51" i="10"/>
  <c r="AF52" i="10"/>
  <c r="AF56" i="10"/>
  <c r="Z60" i="10"/>
  <c r="AC64" i="10"/>
  <c r="Z66" i="10"/>
  <c r="AD68" i="10"/>
  <c r="AC68" i="10"/>
  <c r="AF70" i="10"/>
  <c r="Z82" i="10"/>
  <c r="R82" i="10"/>
  <c r="AC82" i="10" s="1"/>
  <c r="AC60" i="10"/>
  <c r="AF60" i="10"/>
  <c r="AD62" i="10"/>
  <c r="AC66" i="10"/>
  <c r="AF66" i="10"/>
  <c r="Z86" i="10"/>
  <c r="AF61" i="10"/>
  <c r="R63" i="10"/>
  <c r="AC63" i="10" s="1"/>
  <c r="Z65" i="10"/>
  <c r="Z68" i="10"/>
  <c r="AA74" i="10"/>
  <c r="AB74" i="10" s="1"/>
  <c r="AF83" i="10"/>
  <c r="AD83" i="10"/>
  <c r="AC83" i="10"/>
  <c r="AE83" i="10"/>
  <c r="Z83" i="10"/>
  <c r="AF59" i="10"/>
  <c r="AC65" i="10"/>
  <c r="AD65" i="10"/>
  <c r="AA69" i="10"/>
  <c r="AB69" i="10" s="1"/>
  <c r="R113" i="10"/>
  <c r="AD113" i="10" s="1"/>
  <c r="AF113" i="10"/>
  <c r="R69" i="10"/>
  <c r="Z54" i="10"/>
  <c r="Z55" i="10"/>
  <c r="Z56" i="10"/>
  <c r="AF63" i="10"/>
  <c r="AE66" i="10"/>
  <c r="AE70" i="10"/>
  <c r="AC71" i="10"/>
  <c r="Z77" i="10"/>
  <c r="AF54" i="10"/>
  <c r="AD55" i="10"/>
  <c r="Z57" i="10"/>
  <c r="Z59" i="10"/>
  <c r="Z61" i="10"/>
  <c r="AB64" i="10"/>
  <c r="AD66" i="10"/>
  <c r="AA84" i="10"/>
  <c r="AB84" i="10" s="1"/>
  <c r="AF57" i="10"/>
  <c r="AD57" i="10"/>
  <c r="AA58" i="10"/>
  <c r="AD59" i="10"/>
  <c r="AD60" i="10"/>
  <c r="AA62" i="10"/>
  <c r="AF69" i="10"/>
  <c r="AA75" i="10"/>
  <c r="AB75" i="10" s="1"/>
  <c r="AC72" i="10"/>
  <c r="AD74" i="10"/>
  <c r="AC74" i="10"/>
  <c r="AE93" i="10"/>
  <c r="AD101" i="10"/>
  <c r="AB73" i="10"/>
  <c r="AD77" i="10"/>
  <c r="AF82" i="10"/>
  <c r="AF86" i="10"/>
  <c r="R99" i="10"/>
  <c r="AD99" i="10" s="1"/>
  <c r="Z99" i="10"/>
  <c r="AC73" i="10"/>
  <c r="Z78" i="10"/>
  <c r="Z79" i="10"/>
  <c r="Z81" i="10"/>
  <c r="AD56" i="10"/>
  <c r="AF72" i="10"/>
  <c r="AF74" i="10"/>
  <c r="AA76" i="10"/>
  <c r="AB76" i="10" s="1"/>
  <c r="AF79" i="10"/>
  <c r="AD79" i="10"/>
  <c r="Z80" i="10"/>
  <c r="AF80" i="10"/>
  <c r="AE86" i="10"/>
  <c r="AE95" i="10"/>
  <c r="AF75" i="10"/>
  <c r="AE77" i="10"/>
  <c r="AF78" i="10"/>
  <c r="AC78" i="10"/>
  <c r="AD85" i="10"/>
  <c r="AC85" i="10"/>
  <c r="AD67" i="10"/>
  <c r="AC93" i="10"/>
  <c r="AF93" i="10"/>
  <c r="AD93" i="10"/>
  <c r="AF105" i="10"/>
  <c r="AE105" i="10"/>
  <c r="AE71" i="10"/>
  <c r="AF76" i="10"/>
  <c r="AA72" i="10"/>
  <c r="AB72" i="10" s="1"/>
  <c r="AE75" i="10"/>
  <c r="AE85" i="10"/>
  <c r="AF87" i="10"/>
  <c r="Z87" i="10"/>
  <c r="AA90" i="10"/>
  <c r="AD78" i="10"/>
  <c r="Z85" i="10"/>
  <c r="AE98" i="10"/>
  <c r="Z101" i="10"/>
  <c r="R92" i="10"/>
  <c r="AC92" i="10" s="1"/>
  <c r="Z92" i="10"/>
  <c r="AC109" i="10"/>
  <c r="AF109" i="10"/>
  <c r="AD109" i="10"/>
  <c r="Z91" i="10"/>
  <c r="AF99" i="10"/>
  <c r="R103" i="10"/>
  <c r="AC103" i="10" s="1"/>
  <c r="AE103" i="10"/>
  <c r="AE90" i="10"/>
  <c r="AC94" i="10"/>
  <c r="AD88" i="10"/>
  <c r="AD98" i="10"/>
  <c r="AC98" i="10"/>
  <c r="AC112" i="10"/>
  <c r="AF112" i="10"/>
  <c r="AD112" i="10"/>
  <c r="AE79" i="10"/>
  <c r="AE92" i="10"/>
  <c r="Z96" i="10"/>
  <c r="AF97" i="10"/>
  <c r="AD97" i="10"/>
  <c r="AC97" i="10"/>
  <c r="Z97" i="10"/>
  <c r="AF90" i="10"/>
  <c r="AF102" i="10"/>
  <c r="AD102" i="10"/>
  <c r="Z109" i="10"/>
  <c r="Z112" i="10"/>
  <c r="AC89" i="10"/>
  <c r="AF96" i="10"/>
  <c r="AD96" i="10"/>
  <c r="Z100" i="10"/>
  <c r="Z103" i="10"/>
  <c r="Z107" i="10"/>
  <c r="AC108" i="10"/>
  <c r="AD95" i="10"/>
  <c r="AD107" i="10"/>
  <c r="Z121" i="10"/>
  <c r="AF121" i="10"/>
  <c r="AC88" i="10"/>
  <c r="AD89" i="10"/>
  <c r="AD90" i="10"/>
  <c r="Z94" i="10"/>
  <c r="Z105" i="10"/>
  <c r="AF106" i="10"/>
  <c r="AD106" i="10"/>
  <c r="AC106" i="10"/>
  <c r="AF110" i="10"/>
  <c r="AC110" i="10"/>
  <c r="R111" i="10"/>
  <c r="AD111" i="10" s="1"/>
  <c r="Z111" i="10"/>
  <c r="AE113" i="10"/>
  <c r="Z93" i="10"/>
  <c r="AD105" i="10"/>
  <c r="AF119" i="10"/>
  <c r="AE119" i="10"/>
  <c r="AA116" i="10"/>
  <c r="AB116" i="10" s="1"/>
  <c r="AF133" i="10"/>
  <c r="AA110" i="10"/>
  <c r="AB110" i="10" s="1"/>
  <c r="AF111" i="10"/>
  <c r="AE111" i="10"/>
  <c r="AF115" i="10"/>
  <c r="Z115" i="10"/>
  <c r="R116" i="10"/>
  <c r="AC116" i="10" s="1"/>
  <c r="AC114" i="10"/>
  <c r="R119" i="10"/>
  <c r="AD119" i="10" s="1"/>
  <c r="Z119" i="10"/>
  <c r="Z125" i="10"/>
  <c r="AC105" i="10"/>
  <c r="Z106" i="10"/>
  <c r="AD128" i="10"/>
  <c r="AF128" i="10"/>
  <c r="AC128" i="10"/>
  <c r="AE129" i="10"/>
  <c r="R129" i="10"/>
  <c r="AA117" i="10"/>
  <c r="AF124" i="10"/>
  <c r="AD124" i="10"/>
  <c r="AC124" i="10"/>
  <c r="AD104" i="10"/>
  <c r="Z113" i="10"/>
  <c r="AF114" i="10"/>
  <c r="AE115" i="10"/>
  <c r="AC117" i="10"/>
  <c r="Z118" i="10"/>
  <c r="R122" i="10"/>
  <c r="AC122" i="10" s="1"/>
  <c r="Z122" i="10"/>
  <c r="AE107" i="10"/>
  <c r="AE109" i="10"/>
  <c r="AF116" i="10"/>
  <c r="Z130" i="10"/>
  <c r="AF130" i="10"/>
  <c r="R134" i="10"/>
  <c r="AD134" i="10" s="1"/>
  <c r="Z134" i="10"/>
  <c r="AE112" i="10"/>
  <c r="AC113" i="10"/>
  <c r="AF118" i="10"/>
  <c r="AD118" i="10"/>
  <c r="AC118" i="10"/>
  <c r="AE121" i="10"/>
  <c r="Z126" i="10"/>
  <c r="R126" i="10"/>
  <c r="AD126" i="10" s="1"/>
  <c r="AC115" i="10"/>
  <c r="AE116" i="10"/>
  <c r="AF122" i="10"/>
  <c r="AE124" i="10"/>
  <c r="Z128" i="10"/>
  <c r="AA135" i="10"/>
  <c r="AB135" i="10" s="1"/>
  <c r="AD110" i="10"/>
  <c r="Z114" i="10"/>
  <c r="AE117" i="10"/>
  <c r="Z124" i="10"/>
  <c r="AF126" i="10"/>
  <c r="AF123" i="10"/>
  <c r="Z138" i="10"/>
  <c r="AF120" i="10"/>
  <c r="AC155" i="10"/>
  <c r="AF155" i="10"/>
  <c r="AD155" i="10"/>
  <c r="AE133" i="10"/>
  <c r="Z140" i="10"/>
  <c r="AE122" i="10"/>
  <c r="AC123" i="10"/>
  <c r="AD125" i="10"/>
  <c r="AC125" i="10"/>
  <c r="AA127" i="10"/>
  <c r="AB127" i="10" s="1"/>
  <c r="AC131" i="10"/>
  <c r="AF134" i="10"/>
  <c r="AE134" i="10"/>
  <c r="AF147" i="10"/>
  <c r="R147" i="10"/>
  <c r="AD127" i="10"/>
  <c r="Z129" i="10"/>
  <c r="AF132" i="10"/>
  <c r="AC132" i="10"/>
  <c r="Z120" i="10"/>
  <c r="AF129" i="10"/>
  <c r="AA136" i="10"/>
  <c r="AC137" i="10"/>
  <c r="AD141" i="10"/>
  <c r="AC141" i="10"/>
  <c r="AA139" i="10"/>
  <c r="AF145" i="10"/>
  <c r="Z145" i="10"/>
  <c r="AC120" i="10"/>
  <c r="AD121" i="10"/>
  <c r="Z123" i="10"/>
  <c r="AD131" i="10"/>
  <c r="AD132" i="10"/>
  <c r="Z133" i="10"/>
  <c r="AE142" i="10"/>
  <c r="Z142" i="10"/>
  <c r="AF135" i="10"/>
  <c r="AD135" i="10"/>
  <c r="AC135" i="10"/>
  <c r="AD143" i="10"/>
  <c r="AC143" i="10"/>
  <c r="AF143" i="10"/>
  <c r="AD136" i="10"/>
  <c r="AF140" i="10"/>
  <c r="Z146" i="10"/>
  <c r="AF136" i="10"/>
  <c r="Z149" i="10"/>
  <c r="AA151" i="10"/>
  <c r="AB151" i="10" s="1"/>
  <c r="R133" i="10"/>
  <c r="AC133" i="10" s="1"/>
  <c r="AA137" i="10"/>
  <c r="AB137" i="10" s="1"/>
  <c r="AD139" i="10"/>
  <c r="AC139" i="10"/>
  <c r="AF142" i="10"/>
  <c r="AF149" i="10"/>
  <c r="Z131" i="10"/>
  <c r="AE140" i="10"/>
  <c r="Z141" i="10"/>
  <c r="Z147" i="10"/>
  <c r="Z143" i="10"/>
  <c r="AA144" i="10"/>
  <c r="AD150" i="10"/>
  <c r="AF150" i="10"/>
  <c r="AC150" i="10"/>
  <c r="AF166" i="10"/>
  <c r="R166" i="10"/>
  <c r="AD166" i="10" s="1"/>
  <c r="Z168" i="10"/>
  <c r="AF168" i="10"/>
  <c r="AA171" i="10"/>
  <c r="AB171" i="10" s="1"/>
  <c r="AD138" i="10"/>
  <c r="AE143" i="10"/>
  <c r="AF148" i="10"/>
  <c r="AD148" i="10"/>
  <c r="AC148" i="10"/>
  <c r="AE150" i="10"/>
  <c r="AB132" i="10"/>
  <c r="AF139" i="10"/>
  <c r="AD144" i="10"/>
  <c r="AE146" i="10"/>
  <c r="AC156" i="10"/>
  <c r="AE160" i="10"/>
  <c r="AC145" i="10"/>
  <c r="AF158" i="10"/>
  <c r="AD158" i="10"/>
  <c r="AC158" i="10"/>
  <c r="Z162" i="10"/>
  <c r="AA164" i="10"/>
  <c r="AB164" i="10" s="1"/>
  <c r="AE154" i="10"/>
  <c r="AE155" i="10"/>
  <c r="Z159" i="10"/>
  <c r="AD162" i="10"/>
  <c r="Z166" i="10"/>
  <c r="AC144" i="10"/>
  <c r="AF160" i="10"/>
  <c r="AC166" i="10"/>
  <c r="AE168" i="10"/>
  <c r="AF169" i="10"/>
  <c r="AE172" i="10"/>
  <c r="Z173" i="10"/>
  <c r="AA153" i="10"/>
  <c r="AB153" i="10" s="1"/>
  <c r="Z165" i="10"/>
  <c r="AC169" i="10"/>
  <c r="Z169" i="10"/>
  <c r="AE171" i="10"/>
  <c r="R171" i="10"/>
  <c r="AD171" i="10" s="1"/>
  <c r="AD149" i="10"/>
  <c r="AF151" i="10"/>
  <c r="AD151" i="10"/>
  <c r="AF154" i="10"/>
  <c r="Z158" i="10"/>
  <c r="AE162" i="10"/>
  <c r="AE149" i="10"/>
  <c r="Z161" i="10"/>
  <c r="AE169" i="10"/>
  <c r="Z148" i="10"/>
  <c r="Z150" i="10"/>
  <c r="AE153" i="10"/>
  <c r="Z156" i="10"/>
  <c r="Z160" i="10"/>
  <c r="AF162" i="10"/>
  <c r="AF163" i="10"/>
  <c r="AE166" i="10"/>
  <c r="Z167" i="10"/>
  <c r="AF171" i="10"/>
  <c r="AF172" i="10"/>
  <c r="R172" i="10"/>
  <c r="AD172" i="10" s="1"/>
  <c r="AE173" i="10"/>
  <c r="AC163" i="10"/>
  <c r="Z163" i="10"/>
  <c r="Z155" i="10"/>
  <c r="AA157" i="10"/>
  <c r="AB157" i="10" s="1"/>
  <c r="AA170" i="10"/>
  <c r="AB170" i="10" s="1"/>
  <c r="AF152" i="10"/>
  <c r="AD152" i="10"/>
  <c r="AE163" i="10"/>
  <c r="AA172" i="10"/>
  <c r="AB172" i="10" s="1"/>
  <c r="AC153" i="10"/>
  <c r="AC159" i="10"/>
  <c r="AC165" i="10"/>
  <c r="AE159" i="10"/>
  <c r="AC164" i="10"/>
  <c r="AE165" i="10"/>
  <c r="AC170" i="10"/>
  <c r="AD164" i="10"/>
  <c r="AD170" i="10"/>
  <c r="AD157" i="10"/>
  <c r="AD163" i="10"/>
  <c r="AD169" i="10"/>
  <c r="AE141" i="8"/>
  <c r="AG141" i="8" s="1"/>
  <c r="AE95" i="8"/>
  <c r="AE70" i="8"/>
  <c r="AG70" i="8" s="1"/>
  <c r="AE136" i="8"/>
  <c r="AG136" i="8" s="1"/>
  <c r="AE151" i="8"/>
  <c r="AG151" i="8" s="1"/>
  <c r="AE170" i="8"/>
  <c r="AG170" i="8" s="1"/>
  <c r="AE171" i="8"/>
  <c r="AG171" i="8" s="1"/>
  <c r="AE37" i="8"/>
  <c r="AG37" i="8" s="1"/>
  <c r="AH16" i="8"/>
  <c r="AI16" i="8" s="1"/>
  <c r="AA25" i="8"/>
  <c r="AB25" i="8" s="1"/>
  <c r="AA34" i="8"/>
  <c r="AB34" i="8" s="1"/>
  <c r="AD17" i="8"/>
  <c r="R27" i="8"/>
  <c r="Z27" i="8"/>
  <c r="AH48" i="8"/>
  <c r="AI48" i="8" s="1"/>
  <c r="AA48" i="8"/>
  <c r="AB48" i="8" s="1"/>
  <c r="AF19" i="8"/>
  <c r="Z20" i="8"/>
  <c r="R21" i="8"/>
  <c r="Z21" i="8"/>
  <c r="AE22" i="8"/>
  <c r="AD25" i="8"/>
  <c r="AC25" i="8"/>
  <c r="AF25" i="8"/>
  <c r="AF31" i="8"/>
  <c r="R31" i="8"/>
  <c r="Z18" i="8"/>
  <c r="AD22" i="8"/>
  <c r="AC22" i="8"/>
  <c r="AF22" i="8"/>
  <c r="AF27" i="8"/>
  <c r="Z28" i="8"/>
  <c r="AE32" i="8"/>
  <c r="AG32" i="8" s="1"/>
  <c r="R49" i="8"/>
  <c r="AE49" i="8"/>
  <c r="AG49" i="8" s="1"/>
  <c r="AA63" i="8"/>
  <c r="AB63" i="8" s="1"/>
  <c r="R24" i="8"/>
  <c r="Z24" i="8"/>
  <c r="AD50" i="8"/>
  <c r="AC50" i="8"/>
  <c r="AF50" i="8"/>
  <c r="AA15" i="8"/>
  <c r="AB15" i="8" s="1"/>
  <c r="Z26" i="8"/>
  <c r="AA51" i="8"/>
  <c r="AB51" i="8" s="1"/>
  <c r="AC18" i="8"/>
  <c r="AE27" i="8"/>
  <c r="AG27" i="8" s="1"/>
  <c r="AF28" i="8"/>
  <c r="AF34" i="8"/>
  <c r="R34" i="8"/>
  <c r="AD36" i="8"/>
  <c r="AC15" i="8"/>
  <c r="Z19" i="8"/>
  <c r="AF24" i="8"/>
  <c r="AD28" i="8"/>
  <c r="AC28" i="8"/>
  <c r="Z29" i="8"/>
  <c r="AC43" i="8"/>
  <c r="AF43" i="8"/>
  <c r="AD43" i="8"/>
  <c r="AD15" i="8"/>
  <c r="Z17" i="8"/>
  <c r="AC20" i="8"/>
  <c r="AE33" i="8"/>
  <c r="AG33" i="8" s="1"/>
  <c r="AA45" i="8"/>
  <c r="AB45" i="8" s="1"/>
  <c r="Z23" i="8"/>
  <c r="Z38" i="8"/>
  <c r="AD18" i="8"/>
  <c r="AE24" i="8"/>
  <c r="AG24" i="8" s="1"/>
  <c r="AA31" i="8"/>
  <c r="AB31" i="8" s="1"/>
  <c r="AE43" i="8"/>
  <c r="AG43" i="8" s="1"/>
  <c r="R46" i="8"/>
  <c r="AE46" i="8"/>
  <c r="AG46" i="8" s="1"/>
  <c r="Z32" i="8"/>
  <c r="AA41" i="8"/>
  <c r="AB41" i="8" s="1"/>
  <c r="AD47" i="8"/>
  <c r="AC47" i="8"/>
  <c r="AF47" i="8"/>
  <c r="AF35" i="8"/>
  <c r="Z43" i="8"/>
  <c r="AE45" i="8"/>
  <c r="AG45" i="8" s="1"/>
  <c r="AF54" i="8"/>
  <c r="AE36" i="8"/>
  <c r="AG36" i="8" s="1"/>
  <c r="AC42" i="8"/>
  <c r="Z30" i="8"/>
  <c r="Z33" i="8"/>
  <c r="AD38" i="8"/>
  <c r="AC38" i="8"/>
  <c r="Z53" i="8"/>
  <c r="AF53" i="8"/>
  <c r="AE53" i="8"/>
  <c r="AG53" i="8" s="1"/>
  <c r="R53" i="8"/>
  <c r="AC53" i="8" s="1"/>
  <c r="Z61" i="8"/>
  <c r="Z37" i="8"/>
  <c r="Z46" i="8"/>
  <c r="AE47" i="8"/>
  <c r="AG47" i="8" s="1"/>
  <c r="Z49" i="8"/>
  <c r="AE50" i="8"/>
  <c r="AG50" i="8" s="1"/>
  <c r="Z52" i="8"/>
  <c r="AC37" i="8"/>
  <c r="AD40" i="8"/>
  <c r="AF41" i="8"/>
  <c r="R45" i="8"/>
  <c r="AF46" i="8"/>
  <c r="AC46" i="8"/>
  <c r="AF49" i="8"/>
  <c r="AC49" i="8"/>
  <c r="AD52" i="8"/>
  <c r="AC52" i="8"/>
  <c r="AF52" i="8"/>
  <c r="AA80" i="8"/>
  <c r="AB80" i="8" s="1"/>
  <c r="AC21" i="8"/>
  <c r="AC24" i="8"/>
  <c r="AC27" i="8"/>
  <c r="AC30" i="8"/>
  <c r="AC33" i="8"/>
  <c r="Z35" i="8"/>
  <c r="AA39" i="8"/>
  <c r="AB39" i="8" s="1"/>
  <c r="AD44" i="8"/>
  <c r="AC44" i="8"/>
  <c r="Z55" i="8"/>
  <c r="Z59" i="8"/>
  <c r="AD21" i="8"/>
  <c r="AD24" i="8"/>
  <c r="AD27" i="8"/>
  <c r="AD30" i="8"/>
  <c r="AD33" i="8"/>
  <c r="AF40" i="8"/>
  <c r="AD54" i="8"/>
  <c r="AC39" i="8"/>
  <c r="AE52" i="8"/>
  <c r="AG52" i="8" s="1"/>
  <c r="AC55" i="8"/>
  <c r="AD56" i="8"/>
  <c r="AF56" i="8"/>
  <c r="AC56" i="8"/>
  <c r="Z56" i="8"/>
  <c r="AC35" i="8"/>
  <c r="Z36" i="8"/>
  <c r="AD41" i="8"/>
  <c r="AC41" i="8"/>
  <c r="AE44" i="8"/>
  <c r="AG44" i="8" s="1"/>
  <c r="AE60" i="8"/>
  <c r="AG60" i="8" s="1"/>
  <c r="Z40" i="8"/>
  <c r="Z44" i="8"/>
  <c r="AD46" i="8"/>
  <c r="AD49" i="8"/>
  <c r="AF38" i="8"/>
  <c r="AH42" i="8"/>
  <c r="AI42" i="8" s="1"/>
  <c r="Z47" i="8"/>
  <c r="Z50" i="8"/>
  <c r="AA65" i="8"/>
  <c r="AH65" i="8" s="1"/>
  <c r="AI65" i="8" s="1"/>
  <c r="AF55" i="8"/>
  <c r="Z72" i="8"/>
  <c r="AD55" i="8"/>
  <c r="AD61" i="8"/>
  <c r="AA66" i="8"/>
  <c r="AB66" i="8" s="1"/>
  <c r="Z54" i="8"/>
  <c r="Z57" i="8"/>
  <c r="Z60" i="8"/>
  <c r="AD62" i="8"/>
  <c r="AC62" i="8"/>
  <c r="AC54" i="8"/>
  <c r="AF57" i="8"/>
  <c r="AC57" i="8"/>
  <c r="AF58" i="8"/>
  <c r="AF60" i="8"/>
  <c r="AE59" i="8"/>
  <c r="AG59" i="8" s="1"/>
  <c r="Z67" i="8"/>
  <c r="AC76" i="8"/>
  <c r="Z76" i="8"/>
  <c r="AD53" i="8"/>
  <c r="AE61" i="8"/>
  <c r="AG61" i="8" s="1"/>
  <c r="AE62" i="8"/>
  <c r="AG62" i="8" s="1"/>
  <c r="AB65" i="8"/>
  <c r="AF67" i="8"/>
  <c r="Z58" i="8"/>
  <c r="Z62" i="8"/>
  <c r="AD65" i="8"/>
  <c r="AC65" i="8"/>
  <c r="AC67" i="8"/>
  <c r="AA68" i="8"/>
  <c r="AB68" i="8" s="1"/>
  <c r="AE76" i="8"/>
  <c r="AG76" i="8" s="1"/>
  <c r="AD58" i="8"/>
  <c r="AC59" i="8"/>
  <c r="AC61" i="8"/>
  <c r="Z64" i="8"/>
  <c r="Z81" i="8"/>
  <c r="AF59" i="8"/>
  <c r="AF62" i="8"/>
  <c r="AD64" i="8"/>
  <c r="AE67" i="8"/>
  <c r="AG67" i="8" s="1"/>
  <c r="AC60" i="8"/>
  <c r="AC63" i="8"/>
  <c r="AC66" i="8"/>
  <c r="AD68" i="8"/>
  <c r="AH68" i="8" s="1"/>
  <c r="AI68" i="8" s="1"/>
  <c r="AF75" i="8"/>
  <c r="AE78" i="8"/>
  <c r="AG78" i="8" s="1"/>
  <c r="Z85" i="8"/>
  <c r="AF87" i="8"/>
  <c r="AF81" i="8"/>
  <c r="R84" i="8"/>
  <c r="Z84" i="8"/>
  <c r="AC85" i="8"/>
  <c r="AD85" i="8"/>
  <c r="AF85" i="8"/>
  <c r="AF68" i="8"/>
  <c r="AC69" i="8"/>
  <c r="AF77" i="8"/>
  <c r="AC77" i="8"/>
  <c r="AC78" i="8"/>
  <c r="AF79" i="8"/>
  <c r="AD79" i="8"/>
  <c r="AE80" i="8"/>
  <c r="AG80" i="8" s="1"/>
  <c r="AA87" i="8"/>
  <c r="AB87" i="8" s="1"/>
  <c r="R70" i="8"/>
  <c r="AC70" i="8" s="1"/>
  <c r="Z74" i="8"/>
  <c r="Z75" i="8"/>
  <c r="AF82" i="8"/>
  <c r="AD82" i="8"/>
  <c r="R87" i="8"/>
  <c r="AC87" i="8" s="1"/>
  <c r="AF71" i="8"/>
  <c r="AC71" i="8"/>
  <c r="AE72" i="8"/>
  <c r="AG72" i="8" s="1"/>
  <c r="AE81" i="8"/>
  <c r="AG81" i="8" s="1"/>
  <c r="AD84" i="8"/>
  <c r="AF84" i="8"/>
  <c r="AE85" i="8"/>
  <c r="AG85" i="8" s="1"/>
  <c r="AF70" i="8"/>
  <c r="AD70" i="8"/>
  <c r="AC72" i="8"/>
  <c r="AF73" i="8"/>
  <c r="AD73" i="8"/>
  <c r="Z79" i="8"/>
  <c r="AF80" i="8"/>
  <c r="AC80" i="8"/>
  <c r="AC81" i="8"/>
  <c r="AF83" i="8"/>
  <c r="AC83" i="8"/>
  <c r="Z69" i="8"/>
  <c r="AA77" i="8"/>
  <c r="Z78" i="8"/>
  <c r="AD81" i="8"/>
  <c r="R88" i="8"/>
  <c r="AD88" i="8" s="1"/>
  <c r="AF88" i="8"/>
  <c r="Z71" i="8"/>
  <c r="AD77" i="8"/>
  <c r="AE79" i="8"/>
  <c r="AG79" i="8" s="1"/>
  <c r="AC82" i="8"/>
  <c r="AC84" i="8"/>
  <c r="Z86" i="8"/>
  <c r="AF86" i="8"/>
  <c r="Z88" i="8"/>
  <c r="AF93" i="8"/>
  <c r="AD93" i="8"/>
  <c r="AE93" i="8"/>
  <c r="AG93" i="8" s="1"/>
  <c r="AC93" i="8"/>
  <c r="AA95" i="8"/>
  <c r="R105" i="8"/>
  <c r="Z105" i="8"/>
  <c r="Z73" i="8"/>
  <c r="AF74" i="8"/>
  <c r="AC74" i="8"/>
  <c r="AF76" i="8"/>
  <c r="AD76" i="8"/>
  <c r="AA90" i="8"/>
  <c r="AB90" i="8" s="1"/>
  <c r="AD87" i="8"/>
  <c r="R90" i="8"/>
  <c r="AC90" i="8" s="1"/>
  <c r="Z97" i="8"/>
  <c r="AF104" i="8"/>
  <c r="AD104" i="8"/>
  <c r="AC104" i="8"/>
  <c r="Z104" i="8"/>
  <c r="AA110" i="8"/>
  <c r="AB110" i="8" s="1"/>
  <c r="AB95" i="8"/>
  <c r="AF97" i="8"/>
  <c r="AC97" i="8"/>
  <c r="AF98" i="8"/>
  <c r="AD86" i="8"/>
  <c r="AC89" i="8"/>
  <c r="AD90" i="8"/>
  <c r="AA91" i="8"/>
  <c r="AE99" i="8"/>
  <c r="AG99" i="8" s="1"/>
  <c r="AB91" i="8"/>
  <c r="Z94" i="8"/>
  <c r="Z103" i="8"/>
  <c r="Z92" i="8"/>
  <c r="Z93" i="8"/>
  <c r="AF96" i="8"/>
  <c r="AE104" i="8"/>
  <c r="AG104" i="8" s="1"/>
  <c r="AD105" i="8"/>
  <c r="AF91" i="8"/>
  <c r="AC94" i="8"/>
  <c r="AC107" i="8"/>
  <c r="Z107" i="8"/>
  <c r="Z89" i="8"/>
  <c r="AD92" i="8"/>
  <c r="AD97" i="8"/>
  <c r="R102" i="8"/>
  <c r="AD102" i="8" s="1"/>
  <c r="Z102" i="8"/>
  <c r="Z122" i="8"/>
  <c r="AF122" i="8"/>
  <c r="AD89" i="8"/>
  <c r="AH91" i="8"/>
  <c r="AI91" i="8" s="1"/>
  <c r="AE94" i="8"/>
  <c r="AG94" i="8" s="1"/>
  <c r="Z96" i="8"/>
  <c r="AC88" i="8"/>
  <c r="AC91" i="8"/>
  <c r="AF95" i="8"/>
  <c r="Z99" i="8"/>
  <c r="AD100" i="8"/>
  <c r="AA101" i="8"/>
  <c r="AC103" i="8"/>
  <c r="AD121" i="8"/>
  <c r="AF121" i="8"/>
  <c r="AC121" i="8"/>
  <c r="AE121" i="8"/>
  <c r="AG121" i="8" s="1"/>
  <c r="Z83" i="8"/>
  <c r="R98" i="8"/>
  <c r="AD98" i="8" s="1"/>
  <c r="Z98" i="8"/>
  <c r="AC99" i="8"/>
  <c r="AD99" i="8"/>
  <c r="AF99" i="8"/>
  <c r="AD103" i="8"/>
  <c r="AE112" i="8"/>
  <c r="AG112" i="8" s="1"/>
  <c r="AC112" i="8"/>
  <c r="AE113" i="8"/>
  <c r="AG113" i="8" s="1"/>
  <c r="AB118" i="8"/>
  <c r="AD133" i="8"/>
  <c r="AC133" i="8"/>
  <c r="AF133" i="8"/>
  <c r="AE109" i="8"/>
  <c r="AG109" i="8" s="1"/>
  <c r="AD110" i="8"/>
  <c r="AF110" i="8"/>
  <c r="AC111" i="8"/>
  <c r="AD111" i="8"/>
  <c r="Z100" i="8"/>
  <c r="AF101" i="8"/>
  <c r="AD101" i="8"/>
  <c r="AE106" i="8"/>
  <c r="AG106" i="8" s="1"/>
  <c r="AC108" i="8"/>
  <c r="Z109" i="8"/>
  <c r="AF105" i="8"/>
  <c r="AC105" i="8"/>
  <c r="AF107" i="8"/>
  <c r="AD107" i="8"/>
  <c r="AF108" i="8"/>
  <c r="AE110" i="8"/>
  <c r="AG110" i="8" s="1"/>
  <c r="AD115" i="8"/>
  <c r="AF115" i="8"/>
  <c r="Z113" i="8"/>
  <c r="R113" i="8"/>
  <c r="AC113" i="8" s="1"/>
  <c r="AA118" i="8"/>
  <c r="AD118" i="8"/>
  <c r="AF118" i="8"/>
  <c r="AF114" i="8"/>
  <c r="AC114" i="8"/>
  <c r="AA119" i="8"/>
  <c r="AF111" i="8"/>
  <c r="AD113" i="8"/>
  <c r="AC96" i="8"/>
  <c r="AF102" i="8"/>
  <c r="AC102" i="8"/>
  <c r="Z106" i="8"/>
  <c r="AC115" i="8"/>
  <c r="AD124" i="8"/>
  <c r="AC124" i="8"/>
  <c r="AE103" i="8"/>
  <c r="AG103" i="8" s="1"/>
  <c r="AD109" i="8"/>
  <c r="Z112" i="8"/>
  <c r="AE114" i="8"/>
  <c r="AG114" i="8" s="1"/>
  <c r="AE115" i="8"/>
  <c r="AG115" i="8" s="1"/>
  <c r="AE118" i="8"/>
  <c r="AG118" i="8" s="1"/>
  <c r="AD117" i="8"/>
  <c r="AD119" i="8"/>
  <c r="AH119" i="8" s="1"/>
  <c r="AI119" i="8" s="1"/>
  <c r="AC119" i="8"/>
  <c r="AC126" i="8"/>
  <c r="AF126" i="8"/>
  <c r="AD126" i="8"/>
  <c r="Z128" i="8"/>
  <c r="AF123" i="8"/>
  <c r="AD131" i="8"/>
  <c r="AC131" i="8"/>
  <c r="AF131" i="8"/>
  <c r="Z108" i="8"/>
  <c r="Z111" i="8"/>
  <c r="Z117" i="8"/>
  <c r="AH120" i="8"/>
  <c r="AI120" i="8" s="1"/>
  <c r="AE133" i="8"/>
  <c r="AG133" i="8" s="1"/>
  <c r="R138" i="8"/>
  <c r="AD138" i="8" s="1"/>
  <c r="Z138" i="8"/>
  <c r="AE138" i="8"/>
  <c r="AG138" i="8" s="1"/>
  <c r="AA142" i="8"/>
  <c r="AC153" i="8"/>
  <c r="AD153" i="8"/>
  <c r="AD112" i="8"/>
  <c r="Z115" i="8"/>
  <c r="AD116" i="8"/>
  <c r="Z123" i="8"/>
  <c r="AH126" i="8"/>
  <c r="AI126" i="8" s="1"/>
  <c r="AA131" i="8"/>
  <c r="Z114" i="8"/>
  <c r="AA125" i="8"/>
  <c r="AB125" i="8" s="1"/>
  <c r="AE131" i="8"/>
  <c r="AG131" i="8" s="1"/>
  <c r="AA137" i="8"/>
  <c r="Z130" i="8"/>
  <c r="Z116" i="8"/>
  <c r="AE122" i="8"/>
  <c r="AG122" i="8" s="1"/>
  <c r="AA129" i="8"/>
  <c r="AB129" i="8" s="1"/>
  <c r="AC117" i="8"/>
  <c r="AB119" i="8"/>
  <c r="AC130" i="8"/>
  <c r="AA132" i="8"/>
  <c r="AB132" i="8" s="1"/>
  <c r="Z133" i="8"/>
  <c r="R132" i="8"/>
  <c r="AD132" i="8" s="1"/>
  <c r="AF132" i="8"/>
  <c r="AA134" i="8"/>
  <c r="AD137" i="8"/>
  <c r="AC137" i="8"/>
  <c r="R129" i="8"/>
  <c r="AD129" i="8" s="1"/>
  <c r="AF129" i="8"/>
  <c r="AD141" i="8"/>
  <c r="Z143" i="8"/>
  <c r="AA144" i="8"/>
  <c r="AB144" i="8" s="1"/>
  <c r="AE137" i="8"/>
  <c r="AG137" i="8" s="1"/>
  <c r="AD122" i="8"/>
  <c r="AC139" i="8"/>
  <c r="AC123" i="8"/>
  <c r="AC138" i="8"/>
  <c r="AD139" i="8"/>
  <c r="R148" i="8"/>
  <c r="AD148" i="8" s="1"/>
  <c r="Z148" i="8"/>
  <c r="Z121" i="8"/>
  <c r="Z124" i="8"/>
  <c r="AD127" i="8"/>
  <c r="AB134" i="8"/>
  <c r="AH134" i="8" s="1"/>
  <c r="AI134" i="8" s="1"/>
  <c r="Z136" i="8"/>
  <c r="AF137" i="8"/>
  <c r="AE139" i="8"/>
  <c r="AG139" i="8" s="1"/>
  <c r="AH145" i="8"/>
  <c r="AI145" i="8" s="1"/>
  <c r="AA145" i="8"/>
  <c r="AB145" i="8" s="1"/>
  <c r="AD134" i="8"/>
  <c r="AC134" i="8"/>
  <c r="AH135" i="8"/>
  <c r="AI135" i="8" s="1"/>
  <c r="AE143" i="8"/>
  <c r="AG143" i="8" s="1"/>
  <c r="AD125" i="8"/>
  <c r="AD128" i="8"/>
  <c r="AC128" i="8"/>
  <c r="AB131" i="8"/>
  <c r="AA135" i="8"/>
  <c r="AB135" i="8" s="1"/>
  <c r="AB142" i="8"/>
  <c r="Z139" i="8"/>
  <c r="AF140" i="8"/>
  <c r="AC142" i="8"/>
  <c r="AF142" i="8"/>
  <c r="AD142" i="8"/>
  <c r="AD149" i="8"/>
  <c r="AC149" i="8"/>
  <c r="Z127" i="8"/>
  <c r="AF143" i="8"/>
  <c r="AB137" i="8"/>
  <c r="AF135" i="8"/>
  <c r="AF138" i="8"/>
  <c r="Z140" i="8"/>
  <c r="AF141" i="8"/>
  <c r="Z159" i="8"/>
  <c r="AF159" i="8"/>
  <c r="AC143" i="8"/>
  <c r="Z146" i="8"/>
  <c r="AE158" i="8"/>
  <c r="AG158" i="8" s="1"/>
  <c r="AE164" i="8"/>
  <c r="AG164" i="8" s="1"/>
  <c r="AE165" i="8"/>
  <c r="AG165" i="8" s="1"/>
  <c r="AA176" i="8"/>
  <c r="AB176" i="8" s="1"/>
  <c r="AC140" i="8"/>
  <c r="AD144" i="8"/>
  <c r="AE149" i="8"/>
  <c r="AG149" i="8" s="1"/>
  <c r="AE156" i="8"/>
  <c r="AG156" i="8" s="1"/>
  <c r="Z141" i="8"/>
  <c r="AE146" i="8"/>
  <c r="AG146" i="8" s="1"/>
  <c r="AC146" i="8"/>
  <c r="AA147" i="8"/>
  <c r="AB147" i="8" s="1"/>
  <c r="AF148" i="8"/>
  <c r="AE161" i="8"/>
  <c r="AG161" i="8" s="1"/>
  <c r="AE162" i="8"/>
  <c r="AG162" i="8" s="1"/>
  <c r="R151" i="8"/>
  <c r="Z151" i="8"/>
  <c r="AH152" i="8"/>
  <c r="AI152" i="8" s="1"/>
  <c r="AA152" i="8"/>
  <c r="AB152" i="8" s="1"/>
  <c r="Z164" i="8"/>
  <c r="R164" i="8"/>
  <c r="AC164" i="8" s="1"/>
  <c r="AE148" i="8"/>
  <c r="AG148" i="8" s="1"/>
  <c r="Z161" i="8"/>
  <c r="R161" i="8"/>
  <c r="AC161" i="8" s="1"/>
  <c r="Z165" i="8"/>
  <c r="AF165" i="8"/>
  <c r="AE142" i="8"/>
  <c r="AG142" i="8" s="1"/>
  <c r="AF146" i="8"/>
  <c r="Z149" i="8"/>
  <c r="AA150" i="8"/>
  <c r="AB150" i="8" s="1"/>
  <c r="AF151" i="8"/>
  <c r="AF156" i="8"/>
  <c r="AD156" i="8"/>
  <c r="AC156" i="8"/>
  <c r="Z158" i="8"/>
  <c r="R158" i="8"/>
  <c r="AC158" i="8" s="1"/>
  <c r="Z162" i="8"/>
  <c r="AF162" i="8"/>
  <c r="AD147" i="8"/>
  <c r="AD150" i="8"/>
  <c r="Z155" i="8"/>
  <c r="AE174" i="8"/>
  <c r="AG174" i="8" s="1"/>
  <c r="Z174" i="8"/>
  <c r="AF170" i="8"/>
  <c r="AD152" i="8"/>
  <c r="AF154" i="8"/>
  <c r="AC155" i="8"/>
  <c r="AH153" i="8"/>
  <c r="AI153" i="8" s="1"/>
  <c r="AE168" i="8"/>
  <c r="AG168" i="8" s="1"/>
  <c r="Z154" i="8"/>
  <c r="AF158" i="8"/>
  <c r="AF161" i="8"/>
  <c r="AD161" i="8"/>
  <c r="AF164" i="8"/>
  <c r="AD164" i="8"/>
  <c r="Z157" i="8"/>
  <c r="AC145" i="8"/>
  <c r="AC148" i="8"/>
  <c r="AC151" i="8"/>
  <c r="AD155" i="8"/>
  <c r="Z156" i="8"/>
  <c r="AD157" i="8"/>
  <c r="R167" i="8"/>
  <c r="AC167" i="8" s="1"/>
  <c r="Z167" i="8"/>
  <c r="R173" i="8"/>
  <c r="AC173" i="8" s="1"/>
  <c r="Z173" i="8"/>
  <c r="Z168" i="8"/>
  <c r="AD168" i="8"/>
  <c r="AA153" i="8"/>
  <c r="AF160" i="8"/>
  <c r="AD160" i="8"/>
  <c r="AF163" i="8"/>
  <c r="AD163" i="8"/>
  <c r="AF166" i="8"/>
  <c r="AD166" i="8"/>
  <c r="Z171" i="8"/>
  <c r="AD151" i="8"/>
  <c r="AB153" i="8"/>
  <c r="R170" i="8"/>
  <c r="AC170" i="8" s="1"/>
  <c r="Z170" i="8"/>
  <c r="Z160" i="8"/>
  <c r="Z163" i="8"/>
  <c r="Z166" i="8"/>
  <c r="AD167" i="8"/>
  <c r="Z169" i="8"/>
  <c r="Z172" i="8"/>
  <c r="AD173" i="8"/>
  <c r="Z175" i="8"/>
  <c r="AD176" i="8"/>
  <c r="AH176" i="8" s="1"/>
  <c r="AI176" i="8" s="1"/>
  <c r="AC169" i="8"/>
  <c r="AC172" i="8"/>
  <c r="AC175" i="8"/>
  <c r="AD169" i="8"/>
  <c r="AD172" i="8"/>
  <c r="AD175" i="8"/>
  <c r="AC174" i="8"/>
  <c r="AF186" i="5"/>
  <c r="Z192" i="5"/>
  <c r="AA192" i="5" s="1"/>
  <c r="AC192" i="5"/>
  <c r="Z185" i="5"/>
  <c r="AA185" i="5" s="1"/>
  <c r="AB185" i="5" s="1"/>
  <c r="AE189" i="5"/>
  <c r="AE185" i="5"/>
  <c r="AD186" i="5"/>
  <c r="AF190" i="5"/>
  <c r="AD189" i="5"/>
  <c r="AC177" i="8"/>
  <c r="Z177" i="8"/>
  <c r="AF177" i="8"/>
  <c r="AE177" i="8"/>
  <c r="AG177" i="8" s="1"/>
  <c r="AD177" i="8"/>
  <c r="AE184" i="5"/>
  <c r="Z158" i="5"/>
  <c r="AC159" i="5"/>
  <c r="AC165" i="5"/>
  <c r="AC168" i="5"/>
  <c r="AF159" i="5"/>
  <c r="AE160" i="5"/>
  <c r="Z166" i="5"/>
  <c r="AF160" i="5"/>
  <c r="AC169" i="5"/>
  <c r="Z181" i="5"/>
  <c r="AA181" i="5" s="1"/>
  <c r="AB181" i="5" s="1"/>
  <c r="AC171" i="5"/>
  <c r="Z174" i="5"/>
  <c r="R174" i="5"/>
  <c r="AD183" i="5"/>
  <c r="AF183" i="5"/>
  <c r="AC186" i="5"/>
  <c r="AF191" i="5"/>
  <c r="Z164" i="5"/>
  <c r="AF169" i="5"/>
  <c r="AE183" i="5"/>
  <c r="AD168" i="5"/>
  <c r="AD174" i="5"/>
  <c r="AE187" i="5"/>
  <c r="AE191" i="5"/>
  <c r="AF171" i="5"/>
  <c r="AF178" i="5"/>
  <c r="AF185" i="5"/>
  <c r="Z187" i="5"/>
  <c r="AA187" i="5" s="1"/>
  <c r="AD178" i="5"/>
  <c r="AE182" i="5"/>
  <c r="AE186" i="5"/>
  <c r="AC112" i="5"/>
  <c r="AC118" i="5"/>
  <c r="AC121" i="5"/>
  <c r="AD133" i="5"/>
  <c r="AC136" i="5"/>
  <c r="AD139" i="5"/>
  <c r="AC142" i="5"/>
  <c r="AC148" i="5"/>
  <c r="AC151" i="5"/>
  <c r="AC194" i="5"/>
  <c r="Z180" i="5"/>
  <c r="AA180" i="5" s="1"/>
  <c r="AF184" i="5"/>
  <c r="Z186" i="5"/>
  <c r="AA186" i="5" s="1"/>
  <c r="AF189" i="5"/>
  <c r="AE190" i="5"/>
  <c r="AE175" i="5"/>
  <c r="AD192" i="5"/>
  <c r="Z169" i="5"/>
  <c r="AD170" i="5"/>
  <c r="AF192" i="5"/>
  <c r="AC117" i="5"/>
  <c r="AC123" i="5"/>
  <c r="AC138" i="5"/>
  <c r="AC141" i="5"/>
  <c r="AC147" i="5"/>
  <c r="AC153" i="5"/>
  <c r="Z191" i="5"/>
  <c r="AA191" i="5" s="1"/>
  <c r="AB191" i="5" s="1"/>
  <c r="AE193" i="5"/>
  <c r="AC181" i="5"/>
  <c r="AE181" i="5"/>
  <c r="R180" i="5"/>
  <c r="AD180" i="5" s="1"/>
  <c r="AF180" i="5"/>
  <c r="AE180" i="5"/>
  <c r="AE179" i="5"/>
  <c r="Z179" i="5"/>
  <c r="AA179" i="5" s="1"/>
  <c r="AB179" i="5" s="1"/>
  <c r="AF179" i="5"/>
  <c r="AD177" i="5"/>
  <c r="AC177" i="5"/>
  <c r="AF176" i="5"/>
  <c r="Z176" i="5"/>
  <c r="AA176" i="5" s="1"/>
  <c r="AB176" i="5" s="1"/>
  <c r="AF175" i="5"/>
  <c r="AF174" i="5"/>
  <c r="AE174" i="5"/>
  <c r="AC174" i="5"/>
  <c r="AE171" i="5"/>
  <c r="AE169" i="5"/>
  <c r="Z168" i="5"/>
  <c r="AA168" i="5" s="1"/>
  <c r="AB168" i="5" s="1"/>
  <c r="AE168" i="5"/>
  <c r="AF167" i="5"/>
  <c r="AE167" i="5"/>
  <c r="AE166" i="5"/>
  <c r="AF166" i="5"/>
  <c r="AF165" i="5"/>
  <c r="AD165" i="5"/>
  <c r="AE165" i="5"/>
  <c r="AE164" i="5"/>
  <c r="AF164" i="5"/>
  <c r="AE163" i="5"/>
  <c r="AD162" i="5"/>
  <c r="AF162" i="5"/>
  <c r="AE162" i="5"/>
  <c r="Z162" i="5"/>
  <c r="AA162" i="5" s="1"/>
  <c r="AF161" i="5"/>
  <c r="AE161" i="5"/>
  <c r="Z161" i="5"/>
  <c r="AA161" i="5" s="1"/>
  <c r="AB161" i="5" s="1"/>
  <c r="Z160" i="5"/>
  <c r="AA160" i="5" s="1"/>
  <c r="AB160" i="5" s="1"/>
  <c r="AE159" i="5"/>
  <c r="AF158" i="5"/>
  <c r="AE158" i="5"/>
  <c r="AE157" i="5"/>
  <c r="AD156" i="5"/>
  <c r="AF156" i="5"/>
  <c r="AE156" i="5"/>
  <c r="Z156" i="5"/>
  <c r="AA156" i="5" s="1"/>
  <c r="AB156" i="5" s="1"/>
  <c r="Z155" i="5"/>
  <c r="AA155" i="5" s="1"/>
  <c r="AB155" i="5" s="1"/>
  <c r="AF155" i="5"/>
  <c r="AE155" i="5"/>
  <c r="Z154" i="5"/>
  <c r="AA154" i="5" s="1"/>
  <c r="AB154" i="5" s="1"/>
  <c r="AF154" i="5"/>
  <c r="AE154" i="5"/>
  <c r="AA164" i="5"/>
  <c r="AB164" i="5" s="1"/>
  <c r="AA158" i="5"/>
  <c r="AB158" i="5" s="1"/>
  <c r="AD157" i="5"/>
  <c r="AD163" i="5"/>
  <c r="AC173" i="5"/>
  <c r="AC156" i="5"/>
  <c r="AC162" i="5"/>
  <c r="Z167" i="5"/>
  <c r="AF170" i="5"/>
  <c r="AD171" i="5"/>
  <c r="AD188" i="5"/>
  <c r="AC188" i="5"/>
  <c r="AF188" i="5"/>
  <c r="R155" i="5"/>
  <c r="AC155" i="5" s="1"/>
  <c r="R161" i="5"/>
  <c r="AC161" i="5" s="1"/>
  <c r="AA166" i="5"/>
  <c r="AB166" i="5" s="1"/>
  <c r="Z175" i="5"/>
  <c r="AF177" i="5"/>
  <c r="Z177" i="5"/>
  <c r="AF163" i="5"/>
  <c r="Z159" i="5"/>
  <c r="Z165" i="5"/>
  <c r="AE170" i="5"/>
  <c r="AE178" i="5"/>
  <c r="AC154" i="5"/>
  <c r="AC160" i="5"/>
  <c r="AC166" i="5"/>
  <c r="AD169" i="5"/>
  <c r="AE188" i="5"/>
  <c r="AF157" i="5"/>
  <c r="AD172" i="5"/>
  <c r="AC172" i="5"/>
  <c r="AD154" i="5"/>
  <c r="AD160" i="5"/>
  <c r="AD166" i="5"/>
  <c r="Z171" i="5"/>
  <c r="AC193" i="5"/>
  <c r="AF168" i="5"/>
  <c r="AC170" i="5"/>
  <c r="Z172" i="5"/>
  <c r="AE176" i="5"/>
  <c r="AD182" i="5"/>
  <c r="AC182" i="5"/>
  <c r="AF182" i="5"/>
  <c r="Z157" i="5"/>
  <c r="AD159" i="5"/>
  <c r="Z163" i="5"/>
  <c r="Z170" i="5"/>
  <c r="Z173" i="5"/>
  <c r="AA174" i="5"/>
  <c r="AB174" i="5" s="1"/>
  <c r="AE177" i="5"/>
  <c r="AD184" i="5"/>
  <c r="AC158" i="5"/>
  <c r="AC164" i="5"/>
  <c r="AC167" i="5"/>
  <c r="AE172" i="5"/>
  <c r="AF173" i="5"/>
  <c r="AD173" i="5"/>
  <c r="AD158" i="5"/>
  <c r="AD164" i="5"/>
  <c r="AD167" i="5"/>
  <c r="AF172" i="5"/>
  <c r="AC175" i="5"/>
  <c r="AD175" i="5"/>
  <c r="Z178" i="5"/>
  <c r="AC157" i="5"/>
  <c r="AC163" i="5"/>
  <c r="AA169" i="5"/>
  <c r="AB169" i="5" s="1"/>
  <c r="AB187" i="5"/>
  <c r="AE173" i="5"/>
  <c r="R176" i="5"/>
  <c r="AC176" i="5" s="1"/>
  <c r="AC187" i="5"/>
  <c r="AB180" i="5"/>
  <c r="AD181" i="5"/>
  <c r="AB186" i="5"/>
  <c r="AD187" i="5"/>
  <c r="AB192" i="5"/>
  <c r="AD193" i="5"/>
  <c r="AF181" i="5"/>
  <c r="Z184" i="5"/>
  <c r="AF187" i="5"/>
  <c r="Z190" i="5"/>
  <c r="AF193" i="5"/>
  <c r="AC179" i="5"/>
  <c r="AC185" i="5"/>
  <c r="AC191" i="5"/>
  <c r="AD179" i="5"/>
  <c r="Z183" i="5"/>
  <c r="AD185" i="5"/>
  <c r="Z189" i="5"/>
  <c r="AD191" i="5"/>
  <c r="AC178" i="5"/>
  <c r="AC184" i="5"/>
  <c r="AC190" i="5"/>
  <c r="Z182" i="5"/>
  <c r="Z188" i="5"/>
  <c r="AD190" i="5"/>
  <c r="AC183" i="5"/>
  <c r="AC189" i="5"/>
  <c r="Z193" i="5"/>
  <c r="Z124" i="5"/>
  <c r="AA124" i="5" s="1"/>
  <c r="AB124" i="5" s="1"/>
  <c r="Z139" i="5"/>
  <c r="AA139" i="5" s="1"/>
  <c r="AB139" i="5" s="1"/>
  <c r="Z145" i="5"/>
  <c r="AA145" i="5" s="1"/>
  <c r="AB145" i="5" s="1"/>
  <c r="Z132" i="5"/>
  <c r="AA132" i="5" s="1"/>
  <c r="AB132" i="5" s="1"/>
  <c r="AD86" i="5"/>
  <c r="AD98" i="5"/>
  <c r="AC101" i="5"/>
  <c r="AD107" i="5"/>
  <c r="AD110" i="5"/>
  <c r="AE120" i="5"/>
  <c r="Z138" i="5"/>
  <c r="AA138" i="5" s="1"/>
  <c r="AB138" i="5" s="1"/>
  <c r="Z129" i="5"/>
  <c r="AA129" i="5" s="1"/>
  <c r="AB129" i="5" s="1"/>
  <c r="AE133" i="5"/>
  <c r="AC76" i="5"/>
  <c r="AC88" i="5"/>
  <c r="AC103" i="5"/>
  <c r="AE130" i="5"/>
  <c r="AF112" i="5"/>
  <c r="AD115" i="5"/>
  <c r="Z116" i="5"/>
  <c r="AA116" i="5" s="1"/>
  <c r="AB116" i="5" s="1"/>
  <c r="Z144" i="5"/>
  <c r="AA144" i="5" s="1"/>
  <c r="AB144" i="5" s="1"/>
  <c r="AF148" i="5"/>
  <c r="AF118" i="5"/>
  <c r="AE145" i="5"/>
  <c r="Z147" i="5"/>
  <c r="AA147" i="5" s="1"/>
  <c r="AE152" i="5"/>
  <c r="AF194" i="5"/>
  <c r="R129" i="5"/>
  <c r="AC129" i="5" s="1"/>
  <c r="AF133" i="5"/>
  <c r="AF150" i="5"/>
  <c r="AE194" i="5"/>
  <c r="Z153" i="5"/>
  <c r="AA153" i="5" s="1"/>
  <c r="AB153" i="5" s="1"/>
  <c r="AE153" i="5"/>
  <c r="AF153" i="5"/>
  <c r="AF152" i="5"/>
  <c r="AF151" i="5"/>
  <c r="AE151" i="5"/>
  <c r="AC150" i="5"/>
  <c r="Z150" i="5"/>
  <c r="AA150" i="5" s="1"/>
  <c r="AB150" i="5" s="1"/>
  <c r="AE150" i="5"/>
  <c r="AE148" i="5"/>
  <c r="AF147" i="5"/>
  <c r="AF146" i="5"/>
  <c r="AE146" i="5"/>
  <c r="AD145" i="5"/>
  <c r="AF145" i="5"/>
  <c r="AF144" i="5"/>
  <c r="AE144" i="5"/>
  <c r="AC144" i="5"/>
  <c r="AE143" i="5"/>
  <c r="AF142" i="5"/>
  <c r="AE142" i="5"/>
  <c r="Z141" i="5"/>
  <c r="AA141" i="5" s="1"/>
  <c r="AB141" i="5" s="1"/>
  <c r="AF141" i="5"/>
  <c r="AE141" i="5"/>
  <c r="AF140" i="5"/>
  <c r="AE140" i="5"/>
  <c r="AF139" i="5"/>
  <c r="AE139" i="5"/>
  <c r="AF138" i="5"/>
  <c r="AE138" i="5"/>
  <c r="Z136" i="5"/>
  <c r="AA136" i="5" s="1"/>
  <c r="AB136" i="5" s="1"/>
  <c r="AF136" i="5"/>
  <c r="AE136" i="5"/>
  <c r="AC135" i="5"/>
  <c r="Z135" i="5"/>
  <c r="AA135" i="5" s="1"/>
  <c r="AF134" i="5"/>
  <c r="AE134" i="5"/>
  <c r="Z133" i="5"/>
  <c r="AA133" i="5" s="1"/>
  <c r="AB133" i="5" s="1"/>
  <c r="AC130" i="5"/>
  <c r="AE129" i="5"/>
  <c r="AE128" i="5"/>
  <c r="Z128" i="5"/>
  <c r="AA128" i="5" s="1"/>
  <c r="AF128" i="5"/>
  <c r="AC127" i="5"/>
  <c r="AD127" i="5"/>
  <c r="AF127" i="5"/>
  <c r="AE127" i="5"/>
  <c r="Z126" i="5"/>
  <c r="AA126" i="5" s="1"/>
  <c r="AB126" i="5" s="1"/>
  <c r="R126" i="5"/>
  <c r="AD126" i="5" s="1"/>
  <c r="AF126" i="5"/>
  <c r="AE126" i="5"/>
  <c r="AE125" i="5"/>
  <c r="AC124" i="5"/>
  <c r="AD124" i="5"/>
  <c r="AF124" i="5"/>
  <c r="AE124" i="5"/>
  <c r="AE123" i="5"/>
  <c r="Z123" i="5"/>
  <c r="AA123" i="5" s="1"/>
  <c r="AB123" i="5" s="1"/>
  <c r="AF123" i="5"/>
  <c r="Z122" i="5"/>
  <c r="AA122" i="5" s="1"/>
  <c r="AB122" i="5" s="1"/>
  <c r="AF122" i="5"/>
  <c r="AF121" i="5"/>
  <c r="AD121" i="5"/>
  <c r="AE121" i="5"/>
  <c r="Z120" i="5"/>
  <c r="AA120" i="5" s="1"/>
  <c r="AB120" i="5" s="1"/>
  <c r="AF120" i="5"/>
  <c r="AD120" i="5"/>
  <c r="AE119" i="5"/>
  <c r="AF119" i="5"/>
  <c r="AE118" i="5"/>
  <c r="Z118" i="5"/>
  <c r="AA118" i="5" s="1"/>
  <c r="AB118" i="5" s="1"/>
  <c r="AD118" i="5"/>
  <c r="Z117" i="5"/>
  <c r="AA117" i="5" s="1"/>
  <c r="AB117" i="5" s="1"/>
  <c r="AF117" i="5"/>
  <c r="AE117" i="5"/>
  <c r="AF116" i="5"/>
  <c r="AE115" i="5"/>
  <c r="AC115" i="5"/>
  <c r="AF115" i="5"/>
  <c r="AD114" i="5"/>
  <c r="AF114" i="5"/>
  <c r="Z114" i="5"/>
  <c r="AA114" i="5" s="1"/>
  <c r="AB114" i="5" s="1"/>
  <c r="AE113" i="5"/>
  <c r="AD112" i="5"/>
  <c r="AE112" i="5"/>
  <c r="Z112" i="5"/>
  <c r="AA112" i="5" s="1"/>
  <c r="AB112" i="5" s="1"/>
  <c r="AE122" i="5"/>
  <c r="AE116" i="5"/>
  <c r="AD125" i="5"/>
  <c r="AD113" i="5"/>
  <c r="AD119" i="5"/>
  <c r="AD131" i="5"/>
  <c r="AF131" i="5"/>
  <c r="AD137" i="5"/>
  <c r="AC137" i="5"/>
  <c r="Z137" i="5"/>
  <c r="AF137" i="5"/>
  <c r="Z115" i="5"/>
  <c r="AD117" i="5"/>
  <c r="Z121" i="5"/>
  <c r="AD123" i="5"/>
  <c r="Z127" i="5"/>
  <c r="AC128" i="5"/>
  <c r="AF132" i="5"/>
  <c r="AD132" i="5"/>
  <c r="AD149" i="5"/>
  <c r="AC149" i="5"/>
  <c r="Z149" i="5"/>
  <c r="AF149" i="5"/>
  <c r="AF125" i="5"/>
  <c r="AC116" i="5"/>
  <c r="AC122" i="5"/>
  <c r="AD128" i="5"/>
  <c r="AC133" i="5"/>
  <c r="AD116" i="5"/>
  <c r="AD122" i="5"/>
  <c r="Z130" i="5"/>
  <c r="Z131" i="5"/>
  <c r="AE137" i="5"/>
  <c r="AF130" i="5"/>
  <c r="AD130" i="5"/>
  <c r="Z113" i="5"/>
  <c r="Z119" i="5"/>
  <c r="Z125" i="5"/>
  <c r="AC131" i="5"/>
  <c r="AE132" i="5"/>
  <c r="AF135" i="5"/>
  <c r="AE135" i="5"/>
  <c r="AD135" i="5"/>
  <c r="AE149" i="5"/>
  <c r="AF113" i="5"/>
  <c r="AC114" i="5"/>
  <c r="AC120" i="5"/>
  <c r="AE131" i="5"/>
  <c r="AC113" i="5"/>
  <c r="AE114" i="5"/>
  <c r="AC119" i="5"/>
  <c r="AC125" i="5"/>
  <c r="AC132" i="5"/>
  <c r="AD143" i="5"/>
  <c r="AC143" i="5"/>
  <c r="Z143" i="5"/>
  <c r="AF143" i="5"/>
  <c r="AF129" i="5"/>
  <c r="Z134" i="5"/>
  <c r="AD136" i="5"/>
  <c r="Z140" i="5"/>
  <c r="AD142" i="5"/>
  <c r="Z146" i="5"/>
  <c r="AD148" i="5"/>
  <c r="Z152" i="5"/>
  <c r="AD194" i="5"/>
  <c r="AD141" i="5"/>
  <c r="AD147" i="5"/>
  <c r="Z151" i="5"/>
  <c r="AD153" i="5"/>
  <c r="AC134" i="5"/>
  <c r="AC140" i="5"/>
  <c r="AC146" i="5"/>
  <c r="AE147" i="5"/>
  <c r="AC152" i="5"/>
  <c r="AD134" i="5"/>
  <c r="AD140" i="5"/>
  <c r="AD146" i="5"/>
  <c r="AD152" i="5"/>
  <c r="AC139" i="5"/>
  <c r="AC145" i="5"/>
  <c r="AD151" i="5"/>
  <c r="AD138" i="5"/>
  <c r="Z142" i="5"/>
  <c r="AD144" i="5"/>
  <c r="Z148" i="5"/>
  <c r="AD150" i="5"/>
  <c r="Z194" i="5"/>
  <c r="AE98" i="5"/>
  <c r="AE105" i="5"/>
  <c r="AC111" i="5"/>
  <c r="AE77" i="5"/>
  <c r="Z104" i="5"/>
  <c r="AA104" i="5" s="1"/>
  <c r="AB104" i="5" s="1"/>
  <c r="AF104" i="5"/>
  <c r="AF110" i="5"/>
  <c r="Z74" i="5"/>
  <c r="AA74" i="5" s="1"/>
  <c r="AB74" i="5" s="1"/>
  <c r="AD94" i="5"/>
  <c r="Z103" i="5"/>
  <c r="AA103" i="5" s="1"/>
  <c r="AB103" i="5" s="1"/>
  <c r="AF107" i="5"/>
  <c r="AE111" i="5"/>
  <c r="AF87" i="5"/>
  <c r="AE84" i="5"/>
  <c r="AF86" i="5"/>
  <c r="AE107" i="5"/>
  <c r="AC77" i="5"/>
  <c r="AC80" i="5"/>
  <c r="Z109" i="5"/>
  <c r="AA109" i="5" s="1"/>
  <c r="AB109" i="5" s="1"/>
  <c r="AE96" i="5"/>
  <c r="AF109" i="5"/>
  <c r="AE195" i="5"/>
  <c r="AE92" i="5"/>
  <c r="AE109" i="5"/>
  <c r="AE110" i="5"/>
  <c r="Z110" i="5"/>
  <c r="AA110" i="5" s="1"/>
  <c r="AB110" i="5" s="1"/>
  <c r="AC110" i="5"/>
  <c r="AF108" i="5"/>
  <c r="AE108" i="5"/>
  <c r="AE104" i="5"/>
  <c r="AD104" i="5"/>
  <c r="AE103" i="5"/>
  <c r="AE102" i="5"/>
  <c r="AD101" i="5"/>
  <c r="Z99" i="5"/>
  <c r="AA99" i="5" s="1"/>
  <c r="AE99" i="5"/>
  <c r="AF99" i="5"/>
  <c r="AC98" i="5"/>
  <c r="Z98" i="5"/>
  <c r="AA98" i="5" s="1"/>
  <c r="AB98" i="5" s="1"/>
  <c r="AF98" i="5"/>
  <c r="Z96" i="5"/>
  <c r="AA96" i="5" s="1"/>
  <c r="AB96" i="5" s="1"/>
  <c r="AF96" i="5"/>
  <c r="Z93" i="5"/>
  <c r="AA93" i="5" s="1"/>
  <c r="AB93" i="5" s="1"/>
  <c r="AF91" i="5"/>
  <c r="Z90" i="5"/>
  <c r="AA90" i="5" s="1"/>
  <c r="AB90" i="5" s="1"/>
  <c r="AE90" i="5"/>
  <c r="AF90" i="5"/>
  <c r="Z89" i="5"/>
  <c r="AA89" i="5" s="1"/>
  <c r="AB89" i="5" s="1"/>
  <c r="AF89" i="5"/>
  <c r="AE89" i="5"/>
  <c r="Z88" i="5"/>
  <c r="AA88" i="5" s="1"/>
  <c r="AB88" i="5" s="1"/>
  <c r="AE88" i="5"/>
  <c r="AE87" i="5"/>
  <c r="AC86" i="5"/>
  <c r="AE86" i="5"/>
  <c r="AE85" i="5"/>
  <c r="AF85" i="5"/>
  <c r="AE83" i="5"/>
  <c r="Z82" i="5"/>
  <c r="AA82" i="5" s="1"/>
  <c r="AE82" i="5"/>
  <c r="AC82" i="5"/>
  <c r="AE80" i="5"/>
  <c r="AF79" i="5"/>
  <c r="AD79" i="5"/>
  <c r="AE79" i="5"/>
  <c r="Z79" i="5"/>
  <c r="AA79" i="5" s="1"/>
  <c r="AB79" i="5" s="1"/>
  <c r="AD76" i="5"/>
  <c r="Z76" i="5"/>
  <c r="AA76" i="5" s="1"/>
  <c r="AB76" i="5" s="1"/>
  <c r="AE76" i="5"/>
  <c r="AD75" i="5"/>
  <c r="AF75" i="5"/>
  <c r="AE75" i="5"/>
  <c r="AC74" i="5"/>
  <c r="AF74" i="5"/>
  <c r="AE74" i="5"/>
  <c r="Z73" i="5"/>
  <c r="AA73" i="5" s="1"/>
  <c r="AB73" i="5" s="1"/>
  <c r="AE73" i="5"/>
  <c r="AF72" i="5"/>
  <c r="Z71" i="5"/>
  <c r="AA71" i="5" s="1"/>
  <c r="AB71" i="5" s="1"/>
  <c r="AF71" i="5"/>
  <c r="AE71" i="5"/>
  <c r="AC70" i="5"/>
  <c r="AE70" i="5"/>
  <c r="AD81" i="5"/>
  <c r="AC84" i="5"/>
  <c r="AF80" i="5"/>
  <c r="AF81" i="5"/>
  <c r="AF88" i="5"/>
  <c r="AD88" i="5"/>
  <c r="AE91" i="5"/>
  <c r="R91" i="5"/>
  <c r="AC91" i="5" s="1"/>
  <c r="R73" i="5"/>
  <c r="AF83" i="5"/>
  <c r="AC83" i="5"/>
  <c r="AD72" i="5"/>
  <c r="Z75" i="5"/>
  <c r="Z84" i="5"/>
  <c r="AD93" i="5"/>
  <c r="AF93" i="5"/>
  <c r="AE93" i="5"/>
  <c r="AC93" i="5"/>
  <c r="AF95" i="5"/>
  <c r="AD95" i="5"/>
  <c r="AC95" i="5"/>
  <c r="AE78" i="5"/>
  <c r="AD82" i="5"/>
  <c r="Z87" i="5"/>
  <c r="AF92" i="5"/>
  <c r="AD92" i="5"/>
  <c r="AC92" i="5"/>
  <c r="Z92" i="5"/>
  <c r="AD78" i="5"/>
  <c r="AC71" i="5"/>
  <c r="AD74" i="5"/>
  <c r="Z78" i="5"/>
  <c r="AD71" i="5"/>
  <c r="AF73" i="5"/>
  <c r="AC75" i="5"/>
  <c r="Z77" i="5"/>
  <c r="AE81" i="5"/>
  <c r="Z86" i="5"/>
  <c r="AD87" i="5"/>
  <c r="AC87" i="5"/>
  <c r="AE95" i="5"/>
  <c r="AE106" i="5"/>
  <c r="AD106" i="5"/>
  <c r="AC106" i="5"/>
  <c r="AF106" i="5"/>
  <c r="Z72" i="5"/>
  <c r="Z80" i="5"/>
  <c r="Z81" i="5"/>
  <c r="Z83" i="5"/>
  <c r="AF84" i="5"/>
  <c r="AF76" i="5"/>
  <c r="AD77" i="5"/>
  <c r="AC78" i="5"/>
  <c r="AC79" i="5"/>
  <c r="AF78" i="5"/>
  <c r="AD83" i="5"/>
  <c r="Z101" i="5"/>
  <c r="AF101" i="5"/>
  <c r="AE101" i="5"/>
  <c r="AC72" i="5"/>
  <c r="AF77" i="5"/>
  <c r="AD80" i="5"/>
  <c r="AC81" i="5"/>
  <c r="AE72" i="5"/>
  <c r="AF82" i="5"/>
  <c r="AD84" i="5"/>
  <c r="Z85" i="5"/>
  <c r="R85" i="5"/>
  <c r="AD85" i="5" s="1"/>
  <c r="Z95" i="5"/>
  <c r="AC105" i="5"/>
  <c r="AF94" i="5"/>
  <c r="Z97" i="5"/>
  <c r="AF97" i="5"/>
  <c r="AD97" i="5"/>
  <c r="AC99" i="5"/>
  <c r="AD99" i="5"/>
  <c r="AC90" i="5"/>
  <c r="AC104" i="5"/>
  <c r="AD90" i="5"/>
  <c r="Z91" i="5"/>
  <c r="Z100" i="5"/>
  <c r="AF102" i="5"/>
  <c r="AD102" i="5"/>
  <c r="AC102" i="5"/>
  <c r="AF103" i="5"/>
  <c r="AD103" i="5"/>
  <c r="AC195" i="5"/>
  <c r="AC89" i="5"/>
  <c r="AE97" i="5"/>
  <c r="R100" i="5"/>
  <c r="AD100" i="5" s="1"/>
  <c r="AD89" i="5"/>
  <c r="Z94" i="5"/>
  <c r="AC94" i="5"/>
  <c r="AD96" i="5"/>
  <c r="AC96" i="5"/>
  <c r="AC97" i="5"/>
  <c r="Z106" i="5"/>
  <c r="AE100" i="5"/>
  <c r="AF100" i="5"/>
  <c r="AE94" i="5"/>
  <c r="AD105" i="5"/>
  <c r="AD111" i="5"/>
  <c r="AD195" i="5"/>
  <c r="Z102" i="5"/>
  <c r="AF105" i="5"/>
  <c r="Z108" i="5"/>
  <c r="AF111" i="5"/>
  <c r="AF195" i="5"/>
  <c r="AC109" i="5"/>
  <c r="Z107" i="5"/>
  <c r="AD109" i="5"/>
  <c r="AC108" i="5"/>
  <c r="AD108" i="5"/>
  <c r="AC107" i="5"/>
  <c r="Z105" i="5"/>
  <c r="Z111" i="5"/>
  <c r="Z195" i="5"/>
  <c r="AD70" i="5"/>
  <c r="AF70" i="5"/>
  <c r="Z70" i="5"/>
  <c r="AF64" i="5"/>
  <c r="AF34" i="5"/>
  <c r="AD43" i="5"/>
  <c r="AC47" i="5"/>
  <c r="Z47" i="5"/>
  <c r="AA47" i="5" s="1"/>
  <c r="AD63" i="5"/>
  <c r="AF59" i="5"/>
  <c r="AF58" i="5"/>
  <c r="AD57" i="5"/>
  <c r="AF55" i="5"/>
  <c r="AC51" i="5"/>
  <c r="AC50" i="5"/>
  <c r="Z42" i="5"/>
  <c r="AA42" i="5" s="1"/>
  <c r="Z57" i="5"/>
  <c r="AA57" i="5" s="1"/>
  <c r="AC59" i="5"/>
  <c r="AE50" i="5"/>
  <c r="AF62" i="5"/>
  <c r="AF54" i="5"/>
  <c r="Z59" i="5"/>
  <c r="AA59" i="5" s="1"/>
  <c r="AB59" i="5" s="1"/>
  <c r="AE64" i="5"/>
  <c r="AE65" i="5"/>
  <c r="AD48" i="5"/>
  <c r="AE54" i="5"/>
  <c r="Z54" i="5"/>
  <c r="AA54" i="5" s="1"/>
  <c r="AB54" i="5" s="1"/>
  <c r="AC56" i="5"/>
  <c r="AC45" i="5"/>
  <c r="AF53" i="5"/>
  <c r="AD55" i="5"/>
  <c r="AD65" i="5"/>
  <c r="AD38" i="5"/>
  <c r="AF50" i="5"/>
  <c r="AF65" i="5"/>
  <c r="AC38" i="5"/>
  <c r="AE55" i="5"/>
  <c r="AF47" i="5"/>
  <c r="Z45" i="5"/>
  <c r="AA45" i="5" s="1"/>
  <c r="AB45" i="5" s="1"/>
  <c r="AE43" i="5"/>
  <c r="AC42" i="5"/>
  <c r="AF41" i="5"/>
  <c r="AC40" i="5"/>
  <c r="AF37" i="5"/>
  <c r="AC68" i="5"/>
  <c r="AD68" i="5"/>
  <c r="Z37" i="5"/>
  <c r="AA37" i="5" s="1"/>
  <c r="AB37" i="5" s="1"/>
  <c r="Z40" i="5"/>
  <c r="AA40" i="5" s="1"/>
  <c r="AB40" i="5" s="1"/>
  <c r="AF60" i="5"/>
  <c r="AF63" i="5"/>
  <c r="AE67" i="5"/>
  <c r="AD40" i="5"/>
  <c r="AF46" i="5"/>
  <c r="Z52" i="5"/>
  <c r="AA52" i="5" s="1"/>
  <c r="AB52" i="5" s="1"/>
  <c r="AD60" i="5"/>
  <c r="AF57" i="5"/>
  <c r="AE37" i="5"/>
  <c r="AC46" i="5"/>
  <c r="AE57" i="5"/>
  <c r="AE63" i="5"/>
  <c r="AE40" i="5"/>
  <c r="AF42" i="5"/>
  <c r="AD45" i="5"/>
  <c r="Z56" i="5"/>
  <c r="AA56" i="5" s="1"/>
  <c r="AB56" i="5" s="1"/>
  <c r="AF69" i="5"/>
  <c r="AF36" i="5"/>
  <c r="Z51" i="5"/>
  <c r="AA51" i="5" s="1"/>
  <c r="AB51" i="5" s="1"/>
  <c r="AE69" i="5"/>
  <c r="AD54" i="5"/>
  <c r="AF38" i="5"/>
  <c r="AF45" i="5"/>
  <c r="AD50" i="5"/>
  <c r="AC54" i="5"/>
  <c r="Z65" i="5"/>
  <c r="AA65" i="5" s="1"/>
  <c r="AB65" i="5" s="1"/>
  <c r="AF35" i="5"/>
  <c r="AE38" i="5"/>
  <c r="AF43" i="5"/>
  <c r="AF44" i="5"/>
  <c r="AE68" i="5"/>
  <c r="AE66" i="5"/>
  <c r="AC43" i="5"/>
  <c r="Z35" i="5"/>
  <c r="R35" i="5"/>
  <c r="AD35" i="5" s="1"/>
  <c r="AE34" i="5"/>
  <c r="Z34" i="5"/>
  <c r="Z39" i="5"/>
  <c r="AF39" i="5"/>
  <c r="AE39" i="5"/>
  <c r="AD39" i="5"/>
  <c r="AC39" i="5"/>
  <c r="AE36" i="5"/>
  <c r="AD36" i="5"/>
  <c r="AC36" i="5"/>
  <c r="Z36" i="5"/>
  <c r="R49" i="5"/>
  <c r="AD49" i="5" s="1"/>
  <c r="AE49" i="5"/>
  <c r="Z49" i="5"/>
  <c r="Z44" i="5"/>
  <c r="AE45" i="5"/>
  <c r="AC55" i="5"/>
  <c r="AF61" i="5"/>
  <c r="Z64" i="5"/>
  <c r="AC65" i="5"/>
  <c r="Z68" i="5"/>
  <c r="AE35" i="5"/>
  <c r="AC37" i="5"/>
  <c r="AF40" i="5"/>
  <c r="AD42" i="5"/>
  <c r="AF49" i="5"/>
  <c r="R52" i="5"/>
  <c r="AF52" i="5"/>
  <c r="AD37" i="5"/>
  <c r="Z41" i="5"/>
  <c r="AE42" i="5"/>
  <c r="AC44" i="5"/>
  <c r="AC48" i="5"/>
  <c r="Z50" i="5"/>
  <c r="AD59" i="5"/>
  <c r="AE62" i="5"/>
  <c r="R67" i="5"/>
  <c r="AD67" i="5" s="1"/>
  <c r="Z67" i="5"/>
  <c r="AD44" i="5"/>
  <c r="AC34" i="5"/>
  <c r="Z43" i="5"/>
  <c r="AE44" i="5"/>
  <c r="Z46" i="5"/>
  <c r="Z48" i="5"/>
  <c r="AF51" i="5"/>
  <c r="AE51" i="5"/>
  <c r="AD51" i="5"/>
  <c r="Z66" i="5"/>
  <c r="Z69" i="5"/>
  <c r="AD34" i="5"/>
  <c r="Z38" i="5"/>
  <c r="AC41" i="5"/>
  <c r="AE46" i="5"/>
  <c r="AD46" i="5"/>
  <c r="AE48" i="5"/>
  <c r="AE52" i="5"/>
  <c r="Z63" i="5"/>
  <c r="AF68" i="5"/>
  <c r="AD69" i="5"/>
  <c r="AD41" i="5"/>
  <c r="AF48" i="5"/>
  <c r="AF67" i="5"/>
  <c r="AE41" i="5"/>
  <c r="AE53" i="5"/>
  <c r="AD53" i="5"/>
  <c r="AC53" i="5"/>
  <c r="AF56" i="5"/>
  <c r="AE56" i="5"/>
  <c r="AD56" i="5"/>
  <c r="AC57" i="5"/>
  <c r="AE60" i="5"/>
  <c r="Z60" i="5"/>
  <c r="Z61" i="5"/>
  <c r="R61" i="5"/>
  <c r="AD61" i="5" s="1"/>
  <c r="Z58" i="5"/>
  <c r="R66" i="5"/>
  <c r="AC66" i="5" s="1"/>
  <c r="AF66" i="5"/>
  <c r="AD47" i="5"/>
  <c r="Z53" i="5"/>
  <c r="R62" i="5"/>
  <c r="AC62" i="5" s="1"/>
  <c r="Z62" i="5"/>
  <c r="AE47" i="5"/>
  <c r="AE59" i="5"/>
  <c r="AE61" i="5"/>
  <c r="Z55" i="5"/>
  <c r="AC58" i="5"/>
  <c r="AC64" i="5"/>
  <c r="AD58" i="5"/>
  <c r="AD64" i="5"/>
  <c r="AE58" i="5"/>
  <c r="AC60" i="5"/>
  <c r="AC63" i="5"/>
  <c r="AC69" i="5"/>
  <c r="B90" i="2"/>
  <c r="D89" i="2"/>
  <c r="D88" i="2"/>
  <c r="D30" i="2"/>
  <c r="D32" i="2"/>
  <c r="D35" i="2"/>
  <c r="D34" i="2"/>
  <c r="D26" i="2"/>
  <c r="D25" i="2"/>
  <c r="D31" i="2"/>
  <c r="D27" i="2"/>
  <c r="AG44" i="11" l="1"/>
  <c r="AH37" i="11"/>
  <c r="AI37" i="11" s="1"/>
  <c r="AG37" i="11"/>
  <c r="AH18" i="11"/>
  <c r="AI18" i="11" s="1"/>
  <c r="AJ18" i="11" s="1"/>
  <c r="AG25" i="11"/>
  <c r="AH995" i="10"/>
  <c r="AI995" i="10" s="1"/>
  <c r="AK995" i="10" s="1"/>
  <c r="AD23" i="11"/>
  <c r="AH677" i="10"/>
  <c r="AI677" i="10" s="1"/>
  <c r="AJ677" i="10" s="1"/>
  <c r="AH813" i="10"/>
  <c r="AI813" i="10" s="1"/>
  <c r="AJ813" i="10" s="1"/>
  <c r="AG813" i="10"/>
  <c r="AH780" i="10"/>
  <c r="AI780" i="10" s="1"/>
  <c r="AJ780" i="10" s="1"/>
  <c r="AG542" i="10"/>
  <c r="AH370" i="10"/>
  <c r="AI370" i="10" s="1"/>
  <c r="AK370" i="10" s="1"/>
  <c r="AG401" i="10"/>
  <c r="AG891" i="10"/>
  <c r="AH1003" i="10"/>
  <c r="AI1003" i="10" s="1"/>
  <c r="AK1003" i="10" s="1"/>
  <c r="AH684" i="10"/>
  <c r="AI684" i="10" s="1"/>
  <c r="AK684" i="10" s="1"/>
  <c r="AH20" i="11"/>
  <c r="AI20" i="11" s="1"/>
  <c r="AK20" i="11" s="1"/>
  <c r="AH19" i="11"/>
  <c r="AI19" i="11" s="1"/>
  <c r="AJ19" i="11" s="1"/>
  <c r="AH342" i="10"/>
  <c r="AI342" i="10" s="1"/>
  <c r="AK342" i="10" s="1"/>
  <c r="AG775" i="10"/>
  <c r="AG960" i="10"/>
  <c r="AH246" i="10"/>
  <c r="AI246" i="10" s="1"/>
  <c r="AK246" i="10" s="1"/>
  <c r="AH301" i="10"/>
  <c r="AI301" i="10" s="1"/>
  <c r="AK301" i="10" s="1"/>
  <c r="AG677" i="10"/>
  <c r="AH1012" i="10"/>
  <c r="AI1012" i="10" s="1"/>
  <c r="AK1012" i="10" s="1"/>
  <c r="AG617" i="10"/>
  <c r="AH401" i="10"/>
  <c r="AI401" i="10" s="1"/>
  <c r="AK401" i="10" s="1"/>
  <c r="AH441" i="10"/>
  <c r="AI441" i="10" s="1"/>
  <c r="AJ441" i="10" s="1"/>
  <c r="AG691" i="10"/>
  <c r="AG580" i="10"/>
  <c r="AH947" i="10"/>
  <c r="AI947" i="10" s="1"/>
  <c r="AK947" i="10" s="1"/>
  <c r="AG899" i="10"/>
  <c r="AG841" i="10"/>
  <c r="AH706" i="10"/>
  <c r="AI706" i="10" s="1"/>
  <c r="AJ706" i="10" s="1"/>
  <c r="AH678" i="10"/>
  <c r="AI678" i="10" s="1"/>
  <c r="AK678" i="10" s="1"/>
  <c r="AH926" i="10"/>
  <c r="AI926" i="10" s="1"/>
  <c r="AK926" i="10" s="1"/>
  <c r="AH794" i="10"/>
  <c r="AI794" i="10" s="1"/>
  <c r="AK794" i="10" s="1"/>
  <c r="AG949" i="10"/>
  <c r="AG716" i="10"/>
  <c r="AH768" i="10"/>
  <c r="AI768" i="10" s="1"/>
  <c r="AK768" i="10" s="1"/>
  <c r="AH738" i="10"/>
  <c r="AI738" i="10" s="1"/>
  <c r="AK738" i="10" s="1"/>
  <c r="AH1031" i="10"/>
  <c r="AI1031" i="10" s="1"/>
  <c r="AK1031" i="10" s="1"/>
  <c r="AH941" i="10"/>
  <c r="AI941" i="10" s="1"/>
  <c r="AK941" i="10" s="1"/>
  <c r="AG997" i="10"/>
  <c r="AH617" i="10"/>
  <c r="AI617" i="10" s="1"/>
  <c r="AJ617" i="10" s="1"/>
  <c r="AH381" i="10"/>
  <c r="AI381" i="10" s="1"/>
  <c r="AK381" i="10" s="1"/>
  <c r="AH548" i="10"/>
  <c r="AI548" i="10" s="1"/>
  <c r="AK548" i="10" s="1"/>
  <c r="AH485" i="10"/>
  <c r="AI485" i="10" s="1"/>
  <c r="AK485" i="10" s="1"/>
  <c r="AJ785" i="10"/>
  <c r="AK785" i="10"/>
  <c r="AK887" i="10"/>
  <c r="AJ887" i="10"/>
  <c r="AK834" i="10"/>
  <c r="AJ834" i="10"/>
  <c r="AJ888" i="10"/>
  <c r="AK888" i="10"/>
  <c r="AK562" i="10"/>
  <c r="AJ562" i="10"/>
  <c r="AK380" i="10"/>
  <c r="AJ380" i="10"/>
  <c r="AJ348" i="10"/>
  <c r="AK348" i="10"/>
  <c r="AJ251" i="10"/>
  <c r="AK251" i="10"/>
  <c r="AJ329" i="10"/>
  <c r="AK329" i="10"/>
  <c r="AJ964" i="10"/>
  <c r="AK964" i="10"/>
  <c r="AJ668" i="10"/>
  <c r="AK668" i="10"/>
  <c r="AK994" i="10"/>
  <c r="AJ994" i="10"/>
  <c r="AK634" i="10"/>
  <c r="AJ634" i="10"/>
  <c r="AH560" i="10"/>
  <c r="AI560" i="10" s="1"/>
  <c r="AG560" i="10"/>
  <c r="AK440" i="10"/>
  <c r="AJ440" i="10"/>
  <c r="AJ363" i="10"/>
  <c r="AK363" i="10"/>
  <c r="AJ314" i="10"/>
  <c r="AK314" i="10"/>
  <c r="AK310" i="10"/>
  <c r="AJ310" i="10"/>
  <c r="AK253" i="10"/>
  <c r="AJ253" i="10"/>
  <c r="AK822" i="10"/>
  <c r="AJ822" i="10"/>
  <c r="AK271" i="10"/>
  <c r="AJ271" i="10"/>
  <c r="AK875" i="10"/>
  <c r="AJ875" i="10"/>
  <c r="AH743" i="10"/>
  <c r="AI743" i="10" s="1"/>
  <c r="AG743" i="10"/>
  <c r="AJ650" i="10"/>
  <c r="AK650" i="10"/>
  <c r="AJ581" i="10"/>
  <c r="AK581" i="10"/>
  <c r="AK429" i="10"/>
  <c r="AJ429" i="10"/>
  <c r="AJ500" i="10"/>
  <c r="AK500" i="10"/>
  <c r="AK398" i="10"/>
  <c r="AJ398" i="10"/>
  <c r="AK432" i="10"/>
  <c r="AJ432" i="10"/>
  <c r="AJ293" i="10"/>
  <c r="AK293" i="10"/>
  <c r="AK247" i="10"/>
  <c r="AJ247" i="10"/>
  <c r="AJ257" i="10"/>
  <c r="AK257" i="10"/>
  <c r="AH259" i="10"/>
  <c r="AI259" i="10" s="1"/>
  <c r="AH869" i="10"/>
  <c r="AI869" i="10" s="1"/>
  <c r="AK871" i="10"/>
  <c r="AJ871" i="10"/>
  <c r="AG864" i="10"/>
  <c r="AH864" i="10"/>
  <c r="AI864" i="10" s="1"/>
  <c r="AJ803" i="10"/>
  <c r="AK803" i="10"/>
  <c r="AK781" i="10"/>
  <c r="AJ781" i="10"/>
  <c r="AK702" i="10"/>
  <c r="AJ702" i="10"/>
  <c r="AK531" i="10"/>
  <c r="AJ531" i="10"/>
  <c r="AJ522" i="10"/>
  <c r="AK522" i="10"/>
  <c r="AJ392" i="10"/>
  <c r="AK392" i="10"/>
  <c r="AJ376" i="10"/>
  <c r="AK376" i="10"/>
  <c r="AJ233" i="10"/>
  <c r="AK233" i="10"/>
  <c r="AK189" i="10"/>
  <c r="AJ189" i="10"/>
  <c r="AJ923" i="10"/>
  <c r="AK923" i="10"/>
  <c r="AJ830" i="10"/>
  <c r="AK830" i="10"/>
  <c r="AJ729" i="10"/>
  <c r="AK729" i="10"/>
  <c r="AK545" i="10"/>
  <c r="AJ545" i="10"/>
  <c r="AK481" i="10"/>
  <c r="AJ481" i="10"/>
  <c r="AJ349" i="10"/>
  <c r="AK349" i="10"/>
  <c r="AK393" i="10"/>
  <c r="AJ393" i="10"/>
  <c r="AK219" i="10"/>
  <c r="AJ219" i="10"/>
  <c r="AJ1032" i="10"/>
  <c r="AK1032" i="10"/>
  <c r="AJ1009" i="10"/>
  <c r="AK1009" i="10"/>
  <c r="AJ876" i="10"/>
  <c r="AK876" i="10"/>
  <c r="AH399" i="10"/>
  <c r="AI399" i="10" s="1"/>
  <c r="AG399" i="10"/>
  <c r="AH239" i="10"/>
  <c r="AI239" i="10" s="1"/>
  <c r="AG239" i="10"/>
  <c r="AK341" i="10"/>
  <c r="AJ341" i="10"/>
  <c r="AK313" i="10"/>
  <c r="AJ313" i="10"/>
  <c r="AK752" i="10"/>
  <c r="AJ752" i="10"/>
  <c r="AK852" i="10"/>
  <c r="AJ852" i="10"/>
  <c r="AK659" i="10"/>
  <c r="AJ659" i="10"/>
  <c r="AK649" i="10"/>
  <c r="AJ649" i="10"/>
  <c r="AK596" i="10"/>
  <c r="AJ596" i="10"/>
  <c r="AK446" i="10"/>
  <c r="AJ446" i="10"/>
  <c r="AK366" i="10"/>
  <c r="AJ366" i="10"/>
  <c r="AK315" i="10"/>
  <c r="AJ315" i="10"/>
  <c r="AK274" i="10"/>
  <c r="AJ274" i="10"/>
  <c r="AJ275" i="10"/>
  <c r="AK275" i="10"/>
  <c r="AK183" i="10"/>
  <c r="AJ183" i="10"/>
  <c r="AH213" i="10"/>
  <c r="AI213" i="10" s="1"/>
  <c r="AG213" i="10"/>
  <c r="AJ900" i="10"/>
  <c r="AK900" i="10"/>
  <c r="AK1049" i="10"/>
  <c r="AJ1049" i="10"/>
  <c r="AJ972" i="10"/>
  <c r="AK972" i="10"/>
  <c r="AJ925" i="10"/>
  <c r="AK925" i="10"/>
  <c r="AK940" i="10"/>
  <c r="AJ940" i="10"/>
  <c r="AJ861" i="10"/>
  <c r="AK861" i="10"/>
  <c r="AK862" i="10"/>
  <c r="AJ862" i="10"/>
  <c r="AG849" i="10"/>
  <c r="AH849" i="10"/>
  <c r="AI849" i="10" s="1"/>
  <c r="AJ645" i="10"/>
  <c r="AK645" i="10"/>
  <c r="AK464" i="10"/>
  <c r="AJ464" i="10"/>
  <c r="AJ337" i="10"/>
  <c r="AK337" i="10"/>
  <c r="AJ304" i="10"/>
  <c r="AK304" i="10"/>
  <c r="AK787" i="10"/>
  <c r="AJ787" i="10"/>
  <c r="AK1044" i="10"/>
  <c r="AJ1044" i="10"/>
  <c r="AK971" i="10"/>
  <c r="AJ971" i="10"/>
  <c r="AK866" i="10"/>
  <c r="AJ866" i="10"/>
  <c r="AK608" i="10"/>
  <c r="AJ608" i="10"/>
  <c r="AJ506" i="10"/>
  <c r="AK506" i="10"/>
  <c r="AK472" i="10"/>
  <c r="AJ472" i="10"/>
  <c r="AJ324" i="10"/>
  <c r="AK324" i="10"/>
  <c r="AK277" i="10"/>
  <c r="AJ277" i="10"/>
  <c r="AK283" i="10"/>
  <c r="AJ283" i="10"/>
  <c r="AK195" i="10"/>
  <c r="AJ195" i="10"/>
  <c r="AK910" i="10"/>
  <c r="AJ910" i="10"/>
  <c r="AK460" i="10"/>
  <c r="AJ460" i="10"/>
  <c r="AK417" i="10"/>
  <c r="AJ417" i="10"/>
  <c r="AK411" i="10"/>
  <c r="AJ411" i="10"/>
  <c r="AK325" i="10"/>
  <c r="AJ325" i="10"/>
  <c r="AJ335" i="10"/>
  <c r="AK335" i="10"/>
  <c r="AK258" i="10"/>
  <c r="AJ258" i="10"/>
  <c r="AK295" i="10"/>
  <c r="AJ295" i="10"/>
  <c r="AK201" i="10"/>
  <c r="AJ201" i="10"/>
  <c r="AK1046" i="10"/>
  <c r="AJ1046" i="10"/>
  <c r="AG1021" i="10"/>
  <c r="AK915" i="10"/>
  <c r="AJ915" i="10"/>
  <c r="AK809" i="10"/>
  <c r="AJ809" i="10"/>
  <c r="AK710" i="10"/>
  <c r="AJ710" i="10"/>
  <c r="AJ639" i="10"/>
  <c r="AK639" i="10"/>
  <c r="AK603" i="10"/>
  <c r="AJ603" i="10"/>
  <c r="AJ576" i="10"/>
  <c r="AK576" i="10"/>
  <c r="AK528" i="10"/>
  <c r="AJ528" i="10"/>
  <c r="AK493" i="10"/>
  <c r="AJ493" i="10"/>
  <c r="AG920" i="10"/>
  <c r="AH920" i="10"/>
  <c r="AI920" i="10" s="1"/>
  <c r="AJ879" i="10"/>
  <c r="AK879" i="10"/>
  <c r="AK916" i="10"/>
  <c r="AJ916" i="10"/>
  <c r="AK824" i="10"/>
  <c r="AJ824" i="10"/>
  <c r="AK860" i="10"/>
  <c r="AJ860" i="10"/>
  <c r="AJ858" i="10"/>
  <c r="AK858" i="10"/>
  <c r="AG791" i="10"/>
  <c r="AH791" i="10"/>
  <c r="AI791" i="10" s="1"/>
  <c r="AK761" i="10"/>
  <c r="AJ761" i="10"/>
  <c r="AJ651" i="10"/>
  <c r="AK651" i="10"/>
  <c r="AK609" i="10"/>
  <c r="AJ609" i="10"/>
  <c r="AJ377" i="10"/>
  <c r="AK377" i="10"/>
  <c r="AK292" i="10"/>
  <c r="AJ292" i="10"/>
  <c r="AJ263" i="10"/>
  <c r="AK263" i="10"/>
  <c r="AK265" i="10"/>
  <c r="AJ265" i="10"/>
  <c r="AK225" i="10"/>
  <c r="AJ225" i="10"/>
  <c r="AK198" i="10"/>
  <c r="AJ198" i="10"/>
  <c r="AA1051" i="10"/>
  <c r="AB1051" i="10" s="1"/>
  <c r="AA1025" i="10"/>
  <c r="AB1025" i="10" s="1"/>
  <c r="AC1013" i="10"/>
  <c r="AH997" i="10"/>
  <c r="AI997" i="10" s="1"/>
  <c r="AA1002" i="10"/>
  <c r="AB1002" i="10" s="1"/>
  <c r="AH1002" i="10"/>
  <c r="AI1002" i="10" s="1"/>
  <c r="AH980" i="10"/>
  <c r="AI980" i="10" s="1"/>
  <c r="AG948" i="10"/>
  <c r="AA945" i="10"/>
  <c r="AB945" i="10" s="1"/>
  <c r="AH955" i="10"/>
  <c r="AI955" i="10" s="1"/>
  <c r="AG918" i="10"/>
  <c r="AA908" i="10"/>
  <c r="AB908" i="10" s="1"/>
  <c r="AG908" i="10" s="1"/>
  <c r="AH908" i="10"/>
  <c r="AI908" i="10" s="1"/>
  <c r="AA878" i="10"/>
  <c r="AB878" i="10" s="1"/>
  <c r="AH878" i="10"/>
  <c r="AI878" i="10" s="1"/>
  <c r="AG878" i="10"/>
  <c r="AG915" i="10"/>
  <c r="AG913" i="10"/>
  <c r="AA913" i="10"/>
  <c r="AB913" i="10" s="1"/>
  <c r="AB892" i="10"/>
  <c r="AH892" i="10" s="1"/>
  <c r="AI892" i="10" s="1"/>
  <c r="AH899" i="10"/>
  <c r="AI899" i="10" s="1"/>
  <c r="AA883" i="10"/>
  <c r="AB883" i="10" s="1"/>
  <c r="AB869" i="10"/>
  <c r="AA886" i="10"/>
  <c r="AB886" i="10" s="1"/>
  <c r="AH886" i="10"/>
  <c r="AI886" i="10" s="1"/>
  <c r="AG886" i="10"/>
  <c r="AA868" i="10"/>
  <c r="AB868" i="10" s="1"/>
  <c r="AB867" i="10"/>
  <c r="AG867" i="10" s="1"/>
  <c r="AB873" i="10"/>
  <c r="AH873" i="10" s="1"/>
  <c r="AI873" i="10" s="1"/>
  <c r="AA850" i="10"/>
  <c r="AB850" i="10" s="1"/>
  <c r="AA823" i="10"/>
  <c r="AB823" i="10" s="1"/>
  <c r="AH817" i="10"/>
  <c r="AI817" i="10" s="1"/>
  <c r="AB776" i="10"/>
  <c r="AG776" i="10" s="1"/>
  <c r="AK790" i="10"/>
  <c r="AJ790" i="10"/>
  <c r="AG770" i="10"/>
  <c r="AA764" i="10"/>
  <c r="AB764" i="10" s="1"/>
  <c r="AA733" i="10"/>
  <c r="AB733" i="10" s="1"/>
  <c r="AB741" i="10"/>
  <c r="AH741" i="10" s="1"/>
  <c r="AI741" i="10" s="1"/>
  <c r="AA718" i="10"/>
  <c r="AB718" i="10" s="1"/>
  <c r="AH716" i="10"/>
  <c r="AI716" i="10" s="1"/>
  <c r="AH758" i="10"/>
  <c r="AI758" i="10" s="1"/>
  <c r="AC720" i="10"/>
  <c r="AH723" i="10"/>
  <c r="AI723" i="10" s="1"/>
  <c r="AH681" i="10"/>
  <c r="AI681" i="10" s="1"/>
  <c r="AA681" i="10"/>
  <c r="AB681" i="10" s="1"/>
  <c r="AH714" i="10"/>
  <c r="AI714" i="10" s="1"/>
  <c r="AG669" i="10"/>
  <c r="AA669" i="10"/>
  <c r="AB669" i="10" s="1"/>
  <c r="AA658" i="10"/>
  <c r="AB658" i="10" s="1"/>
  <c r="AG635" i="10"/>
  <c r="AC629" i="10"/>
  <c r="AH628" i="10"/>
  <c r="AI628" i="10" s="1"/>
  <c r="AA556" i="10"/>
  <c r="AB556" i="10" s="1"/>
  <c r="AG556" i="10"/>
  <c r="AG586" i="10"/>
  <c r="AA586" i="10"/>
  <c r="AB586" i="10" s="1"/>
  <c r="AG602" i="10"/>
  <c r="AA537" i="10"/>
  <c r="AB537" i="10" s="1"/>
  <c r="AG537" i="10"/>
  <c r="AA496" i="10"/>
  <c r="AB496" i="10" s="1"/>
  <c r="AH496" i="10"/>
  <c r="AI496" i="10" s="1"/>
  <c r="AG496" i="10"/>
  <c r="AG581" i="10"/>
  <c r="AH592" i="10"/>
  <c r="AI592" i="10" s="1"/>
  <c r="AD536" i="10"/>
  <c r="AC536" i="10"/>
  <c r="AH536" i="10" s="1"/>
  <c r="AI536" i="10" s="1"/>
  <c r="AB499" i="10"/>
  <c r="AG499" i="10" s="1"/>
  <c r="AG540" i="10"/>
  <c r="AA540" i="10"/>
  <c r="AB540" i="10" s="1"/>
  <c r="AH540" i="10"/>
  <c r="AI540" i="10" s="1"/>
  <c r="AA525" i="10"/>
  <c r="AB525" i="10" s="1"/>
  <c r="AA463" i="10"/>
  <c r="AB463" i="10" s="1"/>
  <c r="AA534" i="10"/>
  <c r="AB534" i="10" s="1"/>
  <c r="AB479" i="10"/>
  <c r="AG479" i="10" s="1"/>
  <c r="AG460" i="10"/>
  <c r="AG437" i="10"/>
  <c r="AH510" i="10"/>
  <c r="AI510" i="10" s="1"/>
  <c r="AG516" i="10"/>
  <c r="AG385" i="10"/>
  <c r="AA385" i="10"/>
  <c r="AB385" i="10" s="1"/>
  <c r="AH385" i="10"/>
  <c r="AI385" i="10" s="1"/>
  <c r="AG356" i="10"/>
  <c r="AA356" i="10"/>
  <c r="AB356" i="10" s="1"/>
  <c r="AG389" i="10"/>
  <c r="AG337" i="10"/>
  <c r="AA321" i="10"/>
  <c r="AB321" i="10" s="1"/>
  <c r="AA249" i="10"/>
  <c r="AB249" i="10" s="1"/>
  <c r="AG249" i="10"/>
  <c r="AA361" i="10"/>
  <c r="AB361" i="10" s="1"/>
  <c r="AA244" i="10"/>
  <c r="AB244" i="10" s="1"/>
  <c r="AA236" i="10"/>
  <c r="AB236" i="10" s="1"/>
  <c r="AH236" i="10"/>
  <c r="AI236" i="10" s="1"/>
  <c r="AG236" i="10"/>
  <c r="AA305" i="10"/>
  <c r="AB305" i="10" s="1"/>
  <c r="AH305" i="10"/>
  <c r="AI305" i="10" s="1"/>
  <c r="AG305" i="10"/>
  <c r="AA260" i="10"/>
  <c r="AB260" i="10" s="1"/>
  <c r="AG295" i="10"/>
  <c r="AH320" i="10"/>
  <c r="AI320" i="10" s="1"/>
  <c r="AA320" i="10"/>
  <c r="AB320" i="10" s="1"/>
  <c r="AA185" i="10"/>
  <c r="AB185" i="10" s="1"/>
  <c r="AH299" i="10"/>
  <c r="AI299" i="10" s="1"/>
  <c r="AA248" i="10"/>
  <c r="AB248" i="10" s="1"/>
  <c r="AH248" i="10"/>
  <c r="AI248" i="10" s="1"/>
  <c r="AG248" i="10"/>
  <c r="AA303" i="10"/>
  <c r="AB303" i="10" s="1"/>
  <c r="AG303" i="10"/>
  <c r="AA272" i="10"/>
  <c r="AB272" i="10" s="1"/>
  <c r="AH272" i="10" s="1"/>
  <c r="AI272" i="10" s="1"/>
  <c r="AG272" i="10"/>
  <c r="AA296" i="10"/>
  <c r="AB296" i="10" s="1"/>
  <c r="AG296" i="10"/>
  <c r="AH228" i="10"/>
  <c r="AI228" i="10" s="1"/>
  <c r="AH200" i="10"/>
  <c r="AI200" i="10" s="1"/>
  <c r="AA200" i="10"/>
  <c r="AB200" i="10" s="1"/>
  <c r="AG200" i="10" s="1"/>
  <c r="AG219" i="10"/>
  <c r="AG195" i="10"/>
  <c r="AA1045" i="10"/>
  <c r="AB1045" i="10" s="1"/>
  <c r="AG1045" i="10"/>
  <c r="AG1041" i="10"/>
  <c r="AA1041" i="10"/>
  <c r="AB1041" i="10" s="1"/>
  <c r="AH1041" i="10"/>
  <c r="AI1041" i="10" s="1"/>
  <c r="AG1050" i="10"/>
  <c r="AH1039" i="10"/>
  <c r="AI1039" i="10" s="1"/>
  <c r="AA1039" i="10"/>
  <c r="AB1039" i="10" s="1"/>
  <c r="AG1032" i="10"/>
  <c r="AH1001" i="10"/>
  <c r="AI1001" i="10" s="1"/>
  <c r="AA1001" i="10"/>
  <c r="AB1001" i="10" s="1"/>
  <c r="AG990" i="10"/>
  <c r="AA990" i="10"/>
  <c r="AB990" i="10" s="1"/>
  <c r="AG979" i="10"/>
  <c r="AA979" i="10"/>
  <c r="AB979" i="10" s="1"/>
  <c r="AH979" i="10" s="1"/>
  <c r="AI979" i="10" s="1"/>
  <c r="AG996" i="10"/>
  <c r="AG971" i="10"/>
  <c r="AA976" i="10"/>
  <c r="AB976" i="10" s="1"/>
  <c r="AG976" i="10"/>
  <c r="AA934" i="10"/>
  <c r="AB934" i="10" s="1"/>
  <c r="AG932" i="10"/>
  <c r="AA932" i="10"/>
  <c r="AB932" i="10" s="1"/>
  <c r="AH898" i="10"/>
  <c r="AI898" i="10" s="1"/>
  <c r="AG898" i="10"/>
  <c r="AA898" i="10"/>
  <c r="AB898" i="10" s="1"/>
  <c r="AG923" i="10"/>
  <c r="AH837" i="10"/>
  <c r="AI837" i="10" s="1"/>
  <c r="AA837" i="10"/>
  <c r="AB837" i="10" s="1"/>
  <c r="AK827" i="10"/>
  <c r="AJ827" i="10"/>
  <c r="AA820" i="10"/>
  <c r="AB820" i="10" s="1"/>
  <c r="AG814" i="10"/>
  <c r="AH814" i="10"/>
  <c r="AI814" i="10" s="1"/>
  <c r="AA814" i="10"/>
  <c r="AB814" i="10" s="1"/>
  <c r="AG822" i="10"/>
  <c r="AA798" i="10"/>
  <c r="AB798" i="10" s="1"/>
  <c r="AH798" i="10"/>
  <c r="AI798" i="10" s="1"/>
  <c r="AG809" i="10"/>
  <c r="AH788" i="10"/>
  <c r="AI788" i="10" s="1"/>
  <c r="AA788" i="10"/>
  <c r="AB788" i="10" s="1"/>
  <c r="AK770" i="10"/>
  <c r="AJ770" i="10"/>
  <c r="AG780" i="10"/>
  <c r="AG785" i="10"/>
  <c r="AG735" i="10"/>
  <c r="AA735" i="10"/>
  <c r="AB735" i="10" s="1"/>
  <c r="AH735" i="10"/>
  <c r="AI735" i="10" s="1"/>
  <c r="AG729" i="10"/>
  <c r="AH748" i="10"/>
  <c r="AI748" i="10" s="1"/>
  <c r="AA748" i="10"/>
  <c r="AB748" i="10" s="1"/>
  <c r="AA682" i="10"/>
  <c r="AB682" i="10" s="1"/>
  <c r="AA653" i="10"/>
  <c r="AB653" i="10" s="1"/>
  <c r="AH653" i="10"/>
  <c r="AI653" i="10" s="1"/>
  <c r="AG653" i="10"/>
  <c r="AG668" i="10"/>
  <c r="AK635" i="10"/>
  <c r="AJ635" i="10"/>
  <c r="AA614" i="10"/>
  <c r="AB614" i="10" s="1"/>
  <c r="AA601" i="10"/>
  <c r="AB601" i="10" s="1"/>
  <c r="AA594" i="10"/>
  <c r="AB594" i="10" s="1"/>
  <c r="AG571" i="10"/>
  <c r="AA571" i="10"/>
  <c r="AB571" i="10" s="1"/>
  <c r="AA550" i="10"/>
  <c r="AB550" i="10" s="1"/>
  <c r="AH550" i="10"/>
  <c r="AI550" i="10" s="1"/>
  <c r="AH602" i="10"/>
  <c r="AI602" i="10" s="1"/>
  <c r="AB606" i="10"/>
  <c r="AH606" i="10" s="1"/>
  <c r="AI606" i="10" s="1"/>
  <c r="AG562" i="10"/>
  <c r="AG532" i="10"/>
  <c r="AA532" i="10"/>
  <c r="AB532" i="10" s="1"/>
  <c r="AA509" i="10"/>
  <c r="AB509" i="10" s="1"/>
  <c r="AA497" i="10"/>
  <c r="AB497" i="10" s="1"/>
  <c r="AH497" i="10"/>
  <c r="AI497" i="10" s="1"/>
  <c r="AG495" i="10"/>
  <c r="AA495" i="10"/>
  <c r="AB495" i="10" s="1"/>
  <c r="AG528" i="10"/>
  <c r="AH530" i="10"/>
  <c r="AI530" i="10" s="1"/>
  <c r="AA486" i="10"/>
  <c r="AB486" i="10" s="1"/>
  <c r="AG486" i="10"/>
  <c r="AC507" i="10"/>
  <c r="AA450" i="10"/>
  <c r="AB450" i="10" s="1"/>
  <c r="AH450" i="10"/>
  <c r="AI450" i="10" s="1"/>
  <c r="AA410" i="10"/>
  <c r="AB410" i="10" s="1"/>
  <c r="AH410" i="10"/>
  <c r="AI410" i="10" s="1"/>
  <c r="AG410" i="10"/>
  <c r="AA448" i="10"/>
  <c r="AB448" i="10" s="1"/>
  <c r="AG448" i="10"/>
  <c r="AH448" i="10"/>
  <c r="AI448" i="10" s="1"/>
  <c r="AD489" i="10"/>
  <c r="AH453" i="10"/>
  <c r="AI453" i="10" s="1"/>
  <c r="AG453" i="10"/>
  <c r="AA453" i="10"/>
  <c r="AB453" i="10" s="1"/>
  <c r="AA424" i="10"/>
  <c r="AB424" i="10" s="1"/>
  <c r="AA420" i="10"/>
  <c r="AB420" i="10" s="1"/>
  <c r="AG432" i="10"/>
  <c r="AA476" i="10"/>
  <c r="AB476" i="10" s="1"/>
  <c r="AH476" i="10"/>
  <c r="AI476" i="10" s="1"/>
  <c r="AG446" i="10"/>
  <c r="AA388" i="10"/>
  <c r="AB388" i="10" s="1"/>
  <c r="AH388" i="10"/>
  <c r="AI388" i="10" s="1"/>
  <c r="AH389" i="10"/>
  <c r="AI389" i="10" s="1"/>
  <c r="AH415" i="10"/>
  <c r="AI415" i="10" s="1"/>
  <c r="AA352" i="10"/>
  <c r="AB352" i="10" s="1"/>
  <c r="AG352" i="10"/>
  <c r="AA426" i="10"/>
  <c r="AB426" i="10" s="1"/>
  <c r="AH426" i="10"/>
  <c r="AI426" i="10" s="1"/>
  <c r="AG392" i="10"/>
  <c r="AH422" i="10"/>
  <c r="AI422" i="10" s="1"/>
  <c r="AG422" i="10"/>
  <c r="AA422" i="10"/>
  <c r="AB422" i="10" s="1"/>
  <c r="AG383" i="10"/>
  <c r="AA383" i="10"/>
  <c r="AB383" i="10" s="1"/>
  <c r="AA390" i="10"/>
  <c r="AB390" i="10" s="1"/>
  <c r="AH390" i="10"/>
  <c r="AI390" i="10" s="1"/>
  <c r="AG390" i="10"/>
  <c r="AG314" i="10"/>
  <c r="AG319" i="10"/>
  <c r="AA332" i="10"/>
  <c r="AB332" i="10" s="1"/>
  <c r="AJ343" i="10"/>
  <c r="AK343" i="10"/>
  <c r="AH286" i="10"/>
  <c r="AI286" i="10" s="1"/>
  <c r="AH268" i="10"/>
  <c r="AI268" i="10" s="1"/>
  <c r="AA202" i="10"/>
  <c r="AB202" i="10" s="1"/>
  <c r="AH202" i="10"/>
  <c r="AI202" i="10" s="1"/>
  <c r="AG202" i="10"/>
  <c r="AG252" i="10"/>
  <c r="AD211" i="10"/>
  <c r="AC211" i="10"/>
  <c r="AA284" i="10"/>
  <c r="AB284" i="10" s="1"/>
  <c r="AH284" i="10"/>
  <c r="AI284" i="10" s="1"/>
  <c r="AG313" i="10"/>
  <c r="AA254" i="10"/>
  <c r="AB254" i="10" s="1"/>
  <c r="AG192" i="10"/>
  <c r="AH1050" i="10"/>
  <c r="AI1050" i="10" s="1"/>
  <c r="AG1019" i="10"/>
  <c r="AA1019" i="10"/>
  <c r="AB1019" i="10" s="1"/>
  <c r="AH1019" i="10"/>
  <c r="AI1019" i="10" s="1"/>
  <c r="AA1026" i="10"/>
  <c r="AB1026" i="10" s="1"/>
  <c r="AG1026" i="10"/>
  <c r="AH996" i="10"/>
  <c r="AI996" i="10" s="1"/>
  <c r="AA992" i="10"/>
  <c r="AB992" i="10" s="1"/>
  <c r="AG992" i="10"/>
  <c r="AH992" i="10"/>
  <c r="AI992" i="10" s="1"/>
  <c r="AG995" i="10"/>
  <c r="AA989" i="10"/>
  <c r="AB989" i="10" s="1"/>
  <c r="AH970" i="10"/>
  <c r="AI970" i="10" s="1"/>
  <c r="AA946" i="10"/>
  <c r="AB946" i="10" s="1"/>
  <c r="AH946" i="10"/>
  <c r="AI946" i="10" s="1"/>
  <c r="AG946" i="10"/>
  <c r="AG941" i="10"/>
  <c r="AH937" i="10"/>
  <c r="AI937" i="10" s="1"/>
  <c r="AH904" i="10"/>
  <c r="AI904" i="10" s="1"/>
  <c r="AH911" i="10"/>
  <c r="AI911" i="10" s="1"/>
  <c r="AG911" i="10"/>
  <c r="AA911" i="10"/>
  <c r="AB911" i="10" s="1"/>
  <c r="AG910" i="10"/>
  <c r="AG904" i="10"/>
  <c r="AH893" i="10"/>
  <c r="AI893" i="10" s="1"/>
  <c r="AA893" i="10"/>
  <c r="AB893" i="10" s="1"/>
  <c r="AG893" i="10"/>
  <c r="AG873" i="10"/>
  <c r="AH919" i="10"/>
  <c r="AI919" i="10" s="1"/>
  <c r="AG863" i="10"/>
  <c r="AA863" i="10"/>
  <c r="AB863" i="10" s="1"/>
  <c r="AH891" i="10"/>
  <c r="AI891" i="10" s="1"/>
  <c r="AA838" i="10"/>
  <c r="AB838" i="10" s="1"/>
  <c r="AG848" i="10"/>
  <c r="AH841" i="10"/>
  <c r="AI841" i="10" s="1"/>
  <c r="AH805" i="10"/>
  <c r="AI805" i="10" s="1"/>
  <c r="AB816" i="10"/>
  <c r="AG816" i="10" s="1"/>
  <c r="AK815" i="10"/>
  <c r="AJ815" i="10"/>
  <c r="AH816" i="10"/>
  <c r="AI816" i="10" s="1"/>
  <c r="AA811" i="10"/>
  <c r="AB811" i="10" s="1"/>
  <c r="AH811" i="10"/>
  <c r="AI811" i="10" s="1"/>
  <c r="AA777" i="10"/>
  <c r="AB777" i="10" s="1"/>
  <c r="AG777" i="10"/>
  <c r="AH802" i="10"/>
  <c r="AI802" i="10" s="1"/>
  <c r="AH762" i="10"/>
  <c r="AI762" i="10" s="1"/>
  <c r="AA751" i="10"/>
  <c r="AB751" i="10" s="1"/>
  <c r="AH756" i="10"/>
  <c r="AI756" i="10" s="1"/>
  <c r="AA756" i="10"/>
  <c r="AB756" i="10" s="1"/>
  <c r="AA730" i="10"/>
  <c r="AB730" i="10" s="1"/>
  <c r="AH736" i="10"/>
  <c r="AI736" i="10" s="1"/>
  <c r="AA736" i="10"/>
  <c r="AB736" i="10" s="1"/>
  <c r="AA721" i="10"/>
  <c r="AB721" i="10" s="1"/>
  <c r="AH734" i="10"/>
  <c r="AI734" i="10" s="1"/>
  <c r="AA734" i="10"/>
  <c r="AB734" i="10" s="1"/>
  <c r="AG734" i="10"/>
  <c r="AG762" i="10"/>
  <c r="AG712" i="10"/>
  <c r="AG684" i="10"/>
  <c r="AG723" i="10"/>
  <c r="AA699" i="10"/>
  <c r="AB699" i="10" s="1"/>
  <c r="AH717" i="10"/>
  <c r="AI717" i="10" s="1"/>
  <c r="AB714" i="10"/>
  <c r="AG714" i="10" s="1"/>
  <c r="AH663" i="10"/>
  <c r="AI663" i="10" s="1"/>
  <c r="AA663" i="10"/>
  <c r="AB663" i="10" s="1"/>
  <c r="AH637" i="10"/>
  <c r="AI637" i="10" s="1"/>
  <c r="AG637" i="10"/>
  <c r="AA637" i="10"/>
  <c r="AB637" i="10" s="1"/>
  <c r="AG680" i="10"/>
  <c r="AA666" i="10"/>
  <c r="AB666" i="10" s="1"/>
  <c r="AA643" i="10"/>
  <c r="AB643" i="10" s="1"/>
  <c r="AA623" i="10"/>
  <c r="AB623" i="10" s="1"/>
  <c r="AH623" i="10"/>
  <c r="AI623" i="10" s="1"/>
  <c r="AG634" i="10"/>
  <c r="AK616" i="10"/>
  <c r="AJ616" i="10"/>
  <c r="AK593" i="10"/>
  <c r="AJ593" i="10"/>
  <c r="AH598" i="10"/>
  <c r="AI598" i="10" s="1"/>
  <c r="AA543" i="10"/>
  <c r="AB543" i="10" s="1"/>
  <c r="AH543" i="10"/>
  <c r="AI543" i="10" s="1"/>
  <c r="AA526" i="10"/>
  <c r="AB526" i="10" s="1"/>
  <c r="AH535" i="10"/>
  <c r="AI535" i="10" s="1"/>
  <c r="AG535" i="10"/>
  <c r="AA535" i="10"/>
  <c r="AB535" i="10" s="1"/>
  <c r="AG573" i="10"/>
  <c r="AA573" i="10"/>
  <c r="AB573" i="10" s="1"/>
  <c r="AA491" i="10"/>
  <c r="AB491" i="10" s="1"/>
  <c r="AA523" i="10"/>
  <c r="AB523" i="10" s="1"/>
  <c r="AA469" i="10"/>
  <c r="AB469" i="10" s="1"/>
  <c r="AA477" i="10"/>
  <c r="AB477" i="10" s="1"/>
  <c r="AG429" i="10"/>
  <c r="AH423" i="10"/>
  <c r="AI423" i="10" s="1"/>
  <c r="AA423" i="10"/>
  <c r="AB423" i="10" s="1"/>
  <c r="AH473" i="10"/>
  <c r="AI473" i="10" s="1"/>
  <c r="AH479" i="10"/>
  <c r="AI479" i="10" s="1"/>
  <c r="AD477" i="10"/>
  <c r="AD407" i="10"/>
  <c r="AC407" i="10"/>
  <c r="AD404" i="10"/>
  <c r="AH378" i="10"/>
  <c r="AI378" i="10" s="1"/>
  <c r="AG378" i="10"/>
  <c r="AA378" i="10"/>
  <c r="AB378" i="10" s="1"/>
  <c r="AG304" i="10"/>
  <c r="AG370" i="10"/>
  <c r="AG376" i="10"/>
  <c r="AA279" i="10"/>
  <c r="AB279" i="10" s="1"/>
  <c r="AG279" i="10"/>
  <c r="AA243" i="10"/>
  <c r="AB243" i="10" s="1"/>
  <c r="AH243" i="10"/>
  <c r="AI243" i="10" s="1"/>
  <c r="AG243" i="10"/>
  <c r="AA357" i="10"/>
  <c r="AB357" i="10" s="1"/>
  <c r="AH270" i="10"/>
  <c r="AI270" i="10" s="1"/>
  <c r="AG270" i="10"/>
  <c r="AA270" i="10"/>
  <c r="AB270" i="10" s="1"/>
  <c r="AH252" i="10"/>
  <c r="AI252" i="10" s="1"/>
  <c r="AG292" i="10"/>
  <c r="AG247" i="10"/>
  <c r="AA212" i="10"/>
  <c r="AB212" i="10" s="1"/>
  <c r="AJ1029" i="10"/>
  <c r="AK1029" i="10"/>
  <c r="AB1038" i="10"/>
  <c r="AG1038" i="10" s="1"/>
  <c r="AA988" i="10"/>
  <c r="AB988" i="10" s="1"/>
  <c r="AG988" i="10"/>
  <c r="AH1010" i="10"/>
  <c r="AI1010" i="10" s="1"/>
  <c r="AA1010" i="10"/>
  <c r="AB1010" i="10" s="1"/>
  <c r="AG1010" i="10"/>
  <c r="AK974" i="10"/>
  <c r="AJ974" i="10"/>
  <c r="AA982" i="10"/>
  <c r="AB982" i="10" s="1"/>
  <c r="AH965" i="10"/>
  <c r="AI965" i="10" s="1"/>
  <c r="AA965" i="10"/>
  <c r="AB965" i="10" s="1"/>
  <c r="AG975" i="10"/>
  <c r="AK949" i="10"/>
  <c r="AJ949" i="10"/>
  <c r="AG894" i="10"/>
  <c r="AA894" i="10"/>
  <c r="AB894" i="10" s="1"/>
  <c r="AA906" i="10"/>
  <c r="AB906" i="10" s="1"/>
  <c r="AG906" i="10"/>
  <c r="AH906" i="10"/>
  <c r="AI906" i="10" s="1"/>
  <c r="AH929" i="10"/>
  <c r="AI929" i="10" s="1"/>
  <c r="AA929" i="10"/>
  <c r="AB929" i="10" s="1"/>
  <c r="AA905" i="10"/>
  <c r="AB905" i="10" s="1"/>
  <c r="AG875" i="10"/>
  <c r="AA874" i="10"/>
  <c r="AB874" i="10" s="1"/>
  <c r="AG876" i="10"/>
  <c r="AA832" i="10"/>
  <c r="AB832" i="10" s="1"/>
  <c r="AA853" i="10"/>
  <c r="AB853" i="10" s="1"/>
  <c r="AH854" i="10"/>
  <c r="AI854" i="10" s="1"/>
  <c r="AG808" i="10"/>
  <c r="AA808" i="10"/>
  <c r="AB808" i="10" s="1"/>
  <c r="AH848" i="10"/>
  <c r="AI848" i="10" s="1"/>
  <c r="AA804" i="10"/>
  <c r="AB804" i="10" s="1"/>
  <c r="AA786" i="10"/>
  <c r="AB786" i="10" s="1"/>
  <c r="AH786" i="10"/>
  <c r="AI786" i="10" s="1"/>
  <c r="AG786" i="10"/>
  <c r="AG789" i="10"/>
  <c r="AB789" i="10"/>
  <c r="AG767" i="10"/>
  <c r="AA767" i="10"/>
  <c r="AB767" i="10" s="1"/>
  <c r="AH767" i="10"/>
  <c r="AI767" i="10" s="1"/>
  <c r="AA766" i="10"/>
  <c r="AB766" i="10" s="1"/>
  <c r="AG773" i="10"/>
  <c r="AA773" i="10"/>
  <c r="AB773" i="10" s="1"/>
  <c r="AH773" i="10"/>
  <c r="AI773" i="10" s="1"/>
  <c r="AH750" i="10"/>
  <c r="AI750" i="10" s="1"/>
  <c r="AG750" i="10"/>
  <c r="AA750" i="10"/>
  <c r="AB750" i="10" s="1"/>
  <c r="AK775" i="10"/>
  <c r="AJ775" i="10"/>
  <c r="AH728" i="10"/>
  <c r="AI728" i="10" s="1"/>
  <c r="AA728" i="10"/>
  <c r="AB728" i="10" s="1"/>
  <c r="AA740" i="10"/>
  <c r="AB740" i="10" s="1"/>
  <c r="AB747" i="10"/>
  <c r="AH747" i="10" s="1"/>
  <c r="AI747" i="10" s="1"/>
  <c r="AK712" i="10"/>
  <c r="AJ712" i="10"/>
  <c r="AA685" i="10"/>
  <c r="AB685" i="10" s="1"/>
  <c r="AG685" i="10"/>
  <c r="AH685" i="10"/>
  <c r="AI685" i="10" s="1"/>
  <c r="AG688" i="10"/>
  <c r="AA688" i="10"/>
  <c r="AB688" i="10" s="1"/>
  <c r="AH688" i="10"/>
  <c r="AI688" i="10" s="1"/>
  <c r="AJ694" i="10"/>
  <c r="AK694" i="10"/>
  <c r="AA647" i="10"/>
  <c r="AB647" i="10" s="1"/>
  <c r="AH647" i="10"/>
  <c r="AI647" i="10" s="1"/>
  <c r="AG647" i="10"/>
  <c r="AG662" i="10"/>
  <c r="AA662" i="10"/>
  <c r="AB662" i="10" s="1"/>
  <c r="AH662" i="10"/>
  <c r="AI662" i="10" s="1"/>
  <c r="AA672" i="10"/>
  <c r="AB672" i="10" s="1"/>
  <c r="AG672" i="10"/>
  <c r="AK680" i="10"/>
  <c r="AJ680" i="10"/>
  <c r="AG659" i="10"/>
  <c r="AA621" i="10"/>
  <c r="AB621" i="10" s="1"/>
  <c r="AA625" i="10"/>
  <c r="AB625" i="10" s="1"/>
  <c r="AA587" i="10"/>
  <c r="AB587" i="10" s="1"/>
  <c r="AG603" i="10"/>
  <c r="AG596" i="10"/>
  <c r="AG524" i="10"/>
  <c r="AA524" i="10"/>
  <c r="AB524" i="10" s="1"/>
  <c r="AH524" i="10"/>
  <c r="AI524" i="10" s="1"/>
  <c r="AA544" i="10"/>
  <c r="AB544" i="10" s="1"/>
  <c r="AJ580" i="10"/>
  <c r="AK580" i="10"/>
  <c r="AA557" i="10"/>
  <c r="AB557" i="10" s="1"/>
  <c r="AH557" i="10"/>
  <c r="AI557" i="10" s="1"/>
  <c r="AG557" i="10"/>
  <c r="AG483" i="10"/>
  <c r="AA483" i="10"/>
  <c r="AB483" i="10" s="1"/>
  <c r="AH483" i="10"/>
  <c r="AI483" i="10" s="1"/>
  <c r="AH461" i="10"/>
  <c r="AI461" i="10" s="1"/>
  <c r="AG461" i="10"/>
  <c r="AA461" i="10"/>
  <c r="AB461" i="10" s="1"/>
  <c r="AA470" i="10"/>
  <c r="AB470" i="10" s="1"/>
  <c r="AH470" i="10"/>
  <c r="AI470" i="10" s="1"/>
  <c r="AA436" i="10"/>
  <c r="AB436" i="10" s="1"/>
  <c r="AH436" i="10"/>
  <c r="AI436" i="10" s="1"/>
  <c r="AG436" i="10"/>
  <c r="AA475" i="10"/>
  <c r="AB475" i="10" s="1"/>
  <c r="AA400" i="10"/>
  <c r="AB400" i="10" s="1"/>
  <c r="AH400" i="10"/>
  <c r="AI400" i="10" s="1"/>
  <c r="AA488" i="10"/>
  <c r="AB488" i="10" s="1"/>
  <c r="AG488" i="10"/>
  <c r="AH504" i="10"/>
  <c r="AI504" i="10" s="1"/>
  <c r="AG412" i="10"/>
  <c r="AA412" i="10"/>
  <c r="AB412" i="10" s="1"/>
  <c r="AG387" i="10"/>
  <c r="AA387" i="10"/>
  <c r="AB387" i="10" s="1"/>
  <c r="AH344" i="10"/>
  <c r="AI344" i="10" s="1"/>
  <c r="AA344" i="10"/>
  <c r="AB344" i="10" s="1"/>
  <c r="AA262" i="10"/>
  <c r="AB262" i="10" s="1"/>
  <c r="AH238" i="10"/>
  <c r="AI238" i="10" s="1"/>
  <c r="AA238" i="10"/>
  <c r="AB238" i="10" s="1"/>
  <c r="AG324" i="10"/>
  <c r="AG253" i="10"/>
  <c r="AA196" i="10"/>
  <c r="AB196" i="10" s="1"/>
  <c r="AH196" i="10"/>
  <c r="AI196" i="10" s="1"/>
  <c r="AG293" i="10"/>
  <c r="AA291" i="10"/>
  <c r="AB291" i="10" s="1"/>
  <c r="AH291" i="10"/>
  <c r="AI291" i="10" s="1"/>
  <c r="AG291" i="10"/>
  <c r="AB245" i="10"/>
  <c r="AG245" i="10" s="1"/>
  <c r="AH210" i="10"/>
  <c r="AI210" i="10" s="1"/>
  <c r="AG225" i="10"/>
  <c r="AG201" i="10"/>
  <c r="AG1029" i="10"/>
  <c r="AG1043" i="10"/>
  <c r="AG1016" i="10"/>
  <c r="AA1016" i="10"/>
  <c r="AB1016" i="10" s="1"/>
  <c r="AH1016" i="10"/>
  <c r="AI1016" i="10" s="1"/>
  <c r="AH1005" i="10"/>
  <c r="AI1005" i="10" s="1"/>
  <c r="AG1005" i="10"/>
  <c r="AA1005" i="10"/>
  <c r="AB1005" i="10" s="1"/>
  <c r="AH961" i="10"/>
  <c r="AI961" i="10" s="1"/>
  <c r="AA961" i="10"/>
  <c r="AB961" i="10" s="1"/>
  <c r="AH969" i="10"/>
  <c r="AI969" i="10" s="1"/>
  <c r="AG969" i="10"/>
  <c r="AA969" i="10"/>
  <c r="AB969" i="10" s="1"/>
  <c r="AH986" i="10"/>
  <c r="AI986" i="10" s="1"/>
  <c r="AA986" i="10"/>
  <c r="AB986" i="10" s="1"/>
  <c r="AG943" i="10"/>
  <c r="AA943" i="10"/>
  <c r="AB943" i="10" s="1"/>
  <c r="AG937" i="10"/>
  <c r="AA950" i="10"/>
  <c r="AB950" i="10" s="1"/>
  <c r="AK928" i="10"/>
  <c r="AJ928" i="10"/>
  <c r="AG900" i="10"/>
  <c r="AG919" i="10"/>
  <c r="AA840" i="10"/>
  <c r="AB840" i="10" s="1"/>
  <c r="AG840" i="10"/>
  <c r="AA846" i="10"/>
  <c r="AB846" i="10" s="1"/>
  <c r="AH846" i="10"/>
  <c r="AI846" i="10" s="1"/>
  <c r="AG826" i="10"/>
  <c r="AA826" i="10"/>
  <c r="AB826" i="10" s="1"/>
  <c r="AH826" i="10" s="1"/>
  <c r="AI826" i="10" s="1"/>
  <c r="AG819" i="10"/>
  <c r="AA819" i="10"/>
  <c r="AB819" i="10" s="1"/>
  <c r="AH757" i="10"/>
  <c r="AI757" i="10" s="1"/>
  <c r="AG755" i="10"/>
  <c r="AA755" i="10"/>
  <c r="AB755" i="10" s="1"/>
  <c r="AH755" i="10"/>
  <c r="AI755" i="10" s="1"/>
  <c r="AA732" i="10"/>
  <c r="AB732" i="10" s="1"/>
  <c r="AG732" i="10"/>
  <c r="AB744" i="10"/>
  <c r="AH744" i="10" s="1"/>
  <c r="AI744" i="10" s="1"/>
  <c r="AG678" i="10"/>
  <c r="AG717" i="10"/>
  <c r="AH676" i="10"/>
  <c r="AI676" i="10" s="1"/>
  <c r="AA676" i="10"/>
  <c r="AB676" i="10" s="1"/>
  <c r="AH661" i="10"/>
  <c r="AI661" i="10" s="1"/>
  <c r="AG661" i="10"/>
  <c r="AA661" i="10"/>
  <c r="AB661" i="10" s="1"/>
  <c r="AA665" i="10"/>
  <c r="AB665" i="10" s="1"/>
  <c r="AK630" i="10"/>
  <c r="AJ630" i="10"/>
  <c r="AA656" i="10"/>
  <c r="AB656" i="10" s="1"/>
  <c r="AA629" i="10"/>
  <c r="AB629" i="10" s="1"/>
  <c r="AH638" i="10"/>
  <c r="AI638" i="10" s="1"/>
  <c r="AG638" i="10"/>
  <c r="AA638" i="10"/>
  <c r="AB638" i="10" s="1"/>
  <c r="AA570" i="10"/>
  <c r="AB570" i="10" s="1"/>
  <c r="AH570" i="10"/>
  <c r="AI570" i="10" s="1"/>
  <c r="AG570" i="10"/>
  <c r="AK569" i="10"/>
  <c r="AJ569" i="10"/>
  <c r="AH591" i="10"/>
  <c r="AI591" i="10" s="1"/>
  <c r="AG591" i="10"/>
  <c r="AA591" i="10"/>
  <c r="AB591" i="10" s="1"/>
  <c r="AH565" i="10"/>
  <c r="AI565" i="10" s="1"/>
  <c r="AA558" i="10"/>
  <c r="AB558" i="10" s="1"/>
  <c r="AA555" i="10"/>
  <c r="AB555" i="10" s="1"/>
  <c r="AH484" i="10"/>
  <c r="AI484" i="10" s="1"/>
  <c r="AA484" i="10"/>
  <c r="AB484" i="10" s="1"/>
  <c r="AG484" i="10"/>
  <c r="AA459" i="10"/>
  <c r="AB459" i="10" s="1"/>
  <c r="AH459" i="10"/>
  <c r="AI459" i="10" s="1"/>
  <c r="AH561" i="10"/>
  <c r="AI561" i="10" s="1"/>
  <c r="AA529" i="10"/>
  <c r="AB529" i="10" s="1"/>
  <c r="AA433" i="10"/>
  <c r="AB433" i="10" s="1"/>
  <c r="AH425" i="10"/>
  <c r="AI425" i="10" s="1"/>
  <c r="AG425" i="10"/>
  <c r="AA425" i="10"/>
  <c r="AB425" i="10" s="1"/>
  <c r="AA438" i="10"/>
  <c r="AB438" i="10" s="1"/>
  <c r="AG438" i="10"/>
  <c r="AA445" i="10"/>
  <c r="AB445" i="10" s="1"/>
  <c r="AH445" i="10"/>
  <c r="AI445" i="10" s="1"/>
  <c r="AG512" i="10"/>
  <c r="AG473" i="10"/>
  <c r="AA457" i="10"/>
  <c r="AB457" i="10" s="1"/>
  <c r="AG441" i="10"/>
  <c r="AA346" i="10"/>
  <c r="AB346" i="10" s="1"/>
  <c r="AH346" i="10"/>
  <c r="AI346" i="10" s="1"/>
  <c r="AA404" i="10"/>
  <c r="AB404" i="10" s="1"/>
  <c r="AH404" i="10"/>
  <c r="AI404" i="10" s="1"/>
  <c r="AG404" i="10"/>
  <c r="AG375" i="10"/>
  <c r="AA375" i="10"/>
  <c r="AB375" i="10" s="1"/>
  <c r="AG366" i="10"/>
  <c r="AA336" i="10"/>
  <c r="AB336" i="10" s="1"/>
  <c r="AA273" i="10"/>
  <c r="AB273" i="10" s="1"/>
  <c r="AH273" i="10"/>
  <c r="AI273" i="10" s="1"/>
  <c r="AG273" i="10"/>
  <c r="AA237" i="10"/>
  <c r="AB237" i="10" s="1"/>
  <c r="AH237" i="10"/>
  <c r="AI237" i="10" s="1"/>
  <c r="AB351" i="10"/>
  <c r="AG351" i="10" s="1"/>
  <c r="AH351" i="10"/>
  <c r="AI351" i="10" s="1"/>
  <c r="AA309" i="10"/>
  <c r="AB309" i="10" s="1"/>
  <c r="AH309" i="10"/>
  <c r="AI309" i="10" s="1"/>
  <c r="AJ269" i="10"/>
  <c r="AK269" i="10"/>
  <c r="AK289" i="10"/>
  <c r="AJ289" i="10"/>
  <c r="AK318" i="10"/>
  <c r="AJ318" i="10"/>
  <c r="AG380" i="10"/>
  <c r="AA266" i="10"/>
  <c r="AB266" i="10" s="1"/>
  <c r="AH266" i="10"/>
  <c r="AI266" i="10" s="1"/>
  <c r="AK241" i="10"/>
  <c r="AJ241" i="10"/>
  <c r="AA278" i="10"/>
  <c r="AB278" i="10" s="1"/>
  <c r="AD294" i="10"/>
  <c r="AC294" i="10"/>
  <c r="AA224" i="10"/>
  <c r="AB224" i="10" s="1"/>
  <c r="AG211" i="10"/>
  <c r="AB192" i="10"/>
  <c r="AH192" i="10" s="1"/>
  <c r="AI192" i="10" s="1"/>
  <c r="AJ1027" i="10"/>
  <c r="AK1027" i="10"/>
  <c r="AA1036" i="10"/>
  <c r="AB1036" i="10" s="1"/>
  <c r="AH1043" i="10"/>
  <c r="AI1043" i="10" s="1"/>
  <c r="AA1011" i="10"/>
  <c r="AB1011" i="10" s="1"/>
  <c r="AK968" i="10"/>
  <c r="AJ968" i="10"/>
  <c r="AG939" i="10"/>
  <c r="AA939" i="10"/>
  <c r="AB939" i="10" s="1"/>
  <c r="AH939" i="10"/>
  <c r="AI939" i="10" s="1"/>
  <c r="AK954" i="10"/>
  <c r="AJ954" i="10"/>
  <c r="AD933" i="10"/>
  <c r="AC933" i="10"/>
  <c r="AG926" i="10"/>
  <c r="AH922" i="10"/>
  <c r="AI922" i="10" s="1"/>
  <c r="AA922" i="10"/>
  <c r="AB922" i="10" s="1"/>
  <c r="AG922" i="10"/>
  <c r="AH897" i="10"/>
  <c r="AI897" i="10" s="1"/>
  <c r="AG897" i="10"/>
  <c r="AA897" i="10"/>
  <c r="AB897" i="10" s="1"/>
  <c r="AG940" i="10"/>
  <c r="AG892" i="10"/>
  <c r="AH903" i="10"/>
  <c r="AI903" i="10" s="1"/>
  <c r="AG916" i="10"/>
  <c r="AA847" i="10"/>
  <c r="AB847" i="10" s="1"/>
  <c r="AA818" i="10"/>
  <c r="AB818" i="10" s="1"/>
  <c r="AH818" i="10"/>
  <c r="AI818" i="10" s="1"/>
  <c r="AG830" i="10"/>
  <c r="AB821" i="10"/>
  <c r="AH821" i="10" s="1"/>
  <c r="AI821" i="10" s="1"/>
  <c r="AG828" i="10"/>
  <c r="AB825" i="10"/>
  <c r="AG825" i="10" s="1"/>
  <c r="AG831" i="10"/>
  <c r="AA831" i="10"/>
  <c r="AB831" i="10" s="1"/>
  <c r="AG779" i="10"/>
  <c r="AA779" i="10"/>
  <c r="AB779" i="10" s="1"/>
  <c r="AG793" i="10"/>
  <c r="AA793" i="10"/>
  <c r="AB793" i="10" s="1"/>
  <c r="AG787" i="10"/>
  <c r="AH789" i="10"/>
  <c r="AI789" i="10" s="1"/>
  <c r="AA746" i="10"/>
  <c r="AB746" i="10" s="1"/>
  <c r="AG761" i="10"/>
  <c r="AG738" i="10"/>
  <c r="AG742" i="10"/>
  <c r="AA709" i="10"/>
  <c r="AB709" i="10" s="1"/>
  <c r="AG709" i="10"/>
  <c r="AB708" i="10"/>
  <c r="AH708" i="10" s="1"/>
  <c r="AI708" i="10" s="1"/>
  <c r="AA707" i="10"/>
  <c r="AB707" i="10" s="1"/>
  <c r="AH707" i="10"/>
  <c r="AI707" i="10" s="1"/>
  <c r="AG689" i="10"/>
  <c r="AA689" i="10"/>
  <c r="AB689" i="10" s="1"/>
  <c r="AH689" i="10"/>
  <c r="AI689" i="10" s="1"/>
  <c r="AH720" i="10"/>
  <c r="AI720" i="10" s="1"/>
  <c r="AH711" i="10"/>
  <c r="AI711" i="10" s="1"/>
  <c r="AA711" i="10"/>
  <c r="AB711" i="10" s="1"/>
  <c r="AB644" i="10"/>
  <c r="AG644" i="10" s="1"/>
  <c r="AG648" i="10"/>
  <c r="AA618" i="10"/>
  <c r="AB618" i="10" s="1"/>
  <c r="AG636" i="10"/>
  <c r="AA627" i="10"/>
  <c r="AB627" i="10" s="1"/>
  <c r="AH627" i="10"/>
  <c r="AI627" i="10" s="1"/>
  <c r="AG627" i="10"/>
  <c r="AH610" i="10"/>
  <c r="AI610" i="10" s="1"/>
  <c r="AG610" i="10"/>
  <c r="AH612" i="10"/>
  <c r="AI612" i="10" s="1"/>
  <c r="AG612" i="10"/>
  <c r="AA612" i="10"/>
  <c r="AB612" i="10" s="1"/>
  <c r="AG606" i="10"/>
  <c r="AC601" i="10"/>
  <c r="AD601" i="10"/>
  <c r="AG574" i="10"/>
  <c r="AH559" i="10"/>
  <c r="AI559" i="10" s="1"/>
  <c r="AH519" i="10"/>
  <c r="AI519" i="10" s="1"/>
  <c r="AG519" i="10"/>
  <c r="AA519" i="10"/>
  <c r="AB519" i="10" s="1"/>
  <c r="AH517" i="10"/>
  <c r="AI517" i="10" s="1"/>
  <c r="AC519" i="10"/>
  <c r="AC501" i="10"/>
  <c r="AA431" i="10"/>
  <c r="AB431" i="10" s="1"/>
  <c r="AG431" i="10"/>
  <c r="AH431" i="10"/>
  <c r="AI431" i="10" s="1"/>
  <c r="AG452" i="10"/>
  <c r="AG435" i="10"/>
  <c r="AA435" i="10"/>
  <c r="AB435" i="10" s="1"/>
  <c r="AH512" i="10"/>
  <c r="AI512" i="10" s="1"/>
  <c r="AA456" i="10"/>
  <c r="AB456" i="10" s="1"/>
  <c r="AH456" i="10"/>
  <c r="AI456" i="10" s="1"/>
  <c r="AH454" i="10"/>
  <c r="AI454" i="10" s="1"/>
  <c r="AB454" i="10"/>
  <c r="AG454" i="10" s="1"/>
  <c r="AK443" i="10"/>
  <c r="AJ443" i="10"/>
  <c r="AG409" i="10"/>
  <c r="AA409" i="10"/>
  <c r="AB409" i="10" s="1"/>
  <c r="AH409" i="10"/>
  <c r="AI409" i="10" s="1"/>
  <c r="AG418" i="10"/>
  <c r="AH372" i="10"/>
  <c r="AI372" i="10" s="1"/>
  <c r="AA372" i="10"/>
  <c r="AB372" i="10" s="1"/>
  <c r="AA340" i="10"/>
  <c r="AB340" i="10" s="1"/>
  <c r="AH340" i="10"/>
  <c r="AI340" i="10" s="1"/>
  <c r="AG377" i="10"/>
  <c r="AA403" i="10"/>
  <c r="AB403" i="10" s="1"/>
  <c r="AH386" i="10"/>
  <c r="AI386" i="10" s="1"/>
  <c r="AA231" i="10"/>
  <c r="AB231" i="10" s="1"/>
  <c r="AB353" i="10"/>
  <c r="AH353" i="10" s="1"/>
  <c r="AI353" i="10" s="1"/>
  <c r="AG232" i="10"/>
  <c r="AH232" i="10"/>
  <c r="AI232" i="10" s="1"/>
  <c r="AA232" i="10"/>
  <c r="AB232" i="10" s="1"/>
  <c r="AH298" i="10"/>
  <c r="AI298" i="10" s="1"/>
  <c r="AK280" i="10"/>
  <c r="AJ280" i="10"/>
  <c r="AG281" i="10"/>
  <c r="AA226" i="10"/>
  <c r="AB226" i="10" s="1"/>
  <c r="AA190" i="10"/>
  <c r="AB190" i="10" s="1"/>
  <c r="AH190" i="10"/>
  <c r="AI190" i="10" s="1"/>
  <c r="AH287" i="10"/>
  <c r="AI287" i="10" s="1"/>
  <c r="AA227" i="10"/>
  <c r="AB227" i="10" s="1"/>
  <c r="AG227" i="10"/>
  <c r="AH227" i="10"/>
  <c r="AI227" i="10" s="1"/>
  <c r="AA297" i="10"/>
  <c r="AB297" i="10" s="1"/>
  <c r="AG297" i="10"/>
  <c r="AG381" i="10"/>
  <c r="AH294" i="10"/>
  <c r="AI294" i="10" s="1"/>
  <c r="AA294" i="10"/>
  <c r="AB294" i="10" s="1"/>
  <c r="AH222" i="10"/>
  <c r="AI222" i="10" s="1"/>
  <c r="AB207" i="10"/>
  <c r="AH207" i="10" s="1"/>
  <c r="AI207" i="10" s="1"/>
  <c r="AA194" i="10"/>
  <c r="AB194" i="10" s="1"/>
  <c r="AG194" i="10"/>
  <c r="AB186" i="10"/>
  <c r="AG186" i="10" s="1"/>
  <c r="AD199" i="10"/>
  <c r="AG199" i="10" s="1"/>
  <c r="AH211" i="10"/>
  <c r="AI211" i="10" s="1"/>
  <c r="AH1048" i="10"/>
  <c r="AI1048" i="10" s="1"/>
  <c r="AA1048" i="10"/>
  <c r="AB1048" i="10" s="1"/>
  <c r="AH1034" i="10"/>
  <c r="AI1034" i="10" s="1"/>
  <c r="AG1034" i="10"/>
  <c r="AA1034" i="10"/>
  <c r="AB1034" i="10" s="1"/>
  <c r="AG1037" i="10"/>
  <c r="AA1037" i="10"/>
  <c r="AB1037" i="10" s="1"/>
  <c r="AB1021" i="10"/>
  <c r="AH1021" i="10"/>
  <c r="AI1021" i="10" s="1"/>
  <c r="AG1033" i="10"/>
  <c r="AG1028" i="10"/>
  <c r="AA1008" i="10"/>
  <c r="AB1008" i="10" s="1"/>
  <c r="AH1008" i="10"/>
  <c r="AI1008" i="10" s="1"/>
  <c r="AB984" i="10"/>
  <c r="AG984" i="10" s="1"/>
  <c r="AA967" i="10"/>
  <c r="AB967" i="10" s="1"/>
  <c r="AH967" i="10"/>
  <c r="AI967" i="10" s="1"/>
  <c r="AG967" i="10"/>
  <c r="AG963" i="10"/>
  <c r="AH889" i="10"/>
  <c r="AI889" i="10" s="1"/>
  <c r="AA889" i="10"/>
  <c r="AB889" i="10" s="1"/>
  <c r="AH917" i="10"/>
  <c r="AI917" i="10" s="1"/>
  <c r="AG917" i="10"/>
  <c r="AA917" i="10"/>
  <c r="AB917" i="10" s="1"/>
  <c r="AG903" i="10"/>
  <c r="AA872" i="10"/>
  <c r="AB872" i="10" s="1"/>
  <c r="AH872" i="10"/>
  <c r="AI872" i="10" s="1"/>
  <c r="AG872" i="10"/>
  <c r="AG845" i="10"/>
  <c r="AA845" i="10"/>
  <c r="AB845" i="10" s="1"/>
  <c r="AH845" i="10"/>
  <c r="AI845" i="10" s="1"/>
  <c r="AH828" i="10"/>
  <c r="AI828" i="10" s="1"/>
  <c r="AB801" i="10"/>
  <c r="AH801" i="10" s="1"/>
  <c r="AI801" i="10" s="1"/>
  <c r="AA783" i="10"/>
  <c r="AB783" i="10" s="1"/>
  <c r="AH792" i="10"/>
  <c r="AI792" i="10" s="1"/>
  <c r="AH776" i="10"/>
  <c r="AI776" i="10" s="1"/>
  <c r="AG781" i="10"/>
  <c r="AG772" i="10"/>
  <c r="AA772" i="10"/>
  <c r="AB772" i="10" s="1"/>
  <c r="AH749" i="10"/>
  <c r="AI749" i="10" s="1"/>
  <c r="AG752" i="10"/>
  <c r="AG768" i="10"/>
  <c r="AA713" i="10"/>
  <c r="AB713" i="10" s="1"/>
  <c r="AH713" i="10"/>
  <c r="AI713" i="10" s="1"/>
  <c r="AA727" i="10"/>
  <c r="AB727" i="10" s="1"/>
  <c r="AH742" i="10"/>
  <c r="AI742" i="10" s="1"/>
  <c r="AC707" i="10"/>
  <c r="AA673" i="10"/>
  <c r="AB673" i="10" s="1"/>
  <c r="AH673" i="10"/>
  <c r="AI673" i="10" s="1"/>
  <c r="AG673" i="10"/>
  <c r="AH687" i="10"/>
  <c r="AI687" i="10" s="1"/>
  <c r="AA687" i="10"/>
  <c r="AB687" i="10" s="1"/>
  <c r="AA703" i="10"/>
  <c r="AB703" i="10" s="1"/>
  <c r="AG703" i="10"/>
  <c r="AG720" i="10"/>
  <c r="AG694" i="10"/>
  <c r="AA640" i="10"/>
  <c r="AB640" i="10" s="1"/>
  <c r="AH644" i="10"/>
  <c r="AI644" i="10" s="1"/>
  <c r="AA671" i="10"/>
  <c r="AB671" i="10" s="1"/>
  <c r="AH648" i="10"/>
  <c r="AI648" i="10" s="1"/>
  <c r="AH636" i="10"/>
  <c r="AI636" i="10" s="1"/>
  <c r="AA615" i="10"/>
  <c r="AB615" i="10" s="1"/>
  <c r="AA590" i="10"/>
  <c r="AB590" i="10" s="1"/>
  <c r="AH590" i="10"/>
  <c r="AI590" i="10" s="1"/>
  <c r="AA568" i="10"/>
  <c r="AB568" i="10" s="1"/>
  <c r="AH568" i="10"/>
  <c r="AI568" i="10" s="1"/>
  <c r="AD600" i="10"/>
  <c r="AC600" i="10"/>
  <c r="AH574" i="10"/>
  <c r="AI574" i="10" s="1"/>
  <c r="AG517" i="10"/>
  <c r="AA527" i="10"/>
  <c r="AB527" i="10" s="1"/>
  <c r="AG527" i="10"/>
  <c r="AH527" i="10"/>
  <c r="AI527" i="10" s="1"/>
  <c r="AH553" i="10"/>
  <c r="AI553" i="10" s="1"/>
  <c r="AA521" i="10"/>
  <c r="AB521" i="10" s="1"/>
  <c r="AH511" i="10"/>
  <c r="AI511" i="10" s="1"/>
  <c r="AG531" i="10"/>
  <c r="AH416" i="10"/>
  <c r="AI416" i="10" s="1"/>
  <c r="AG416" i="10"/>
  <c r="AA416" i="10"/>
  <c r="AB416" i="10" s="1"/>
  <c r="AH452" i="10"/>
  <c r="AI452" i="10" s="1"/>
  <c r="AG472" i="10"/>
  <c r="AA487" i="10"/>
  <c r="AB487" i="10" s="1"/>
  <c r="AB444" i="10"/>
  <c r="AH444" i="10" s="1"/>
  <c r="AI444" i="10" s="1"/>
  <c r="AH498" i="10"/>
  <c r="AI498" i="10" s="1"/>
  <c r="AG411" i="10"/>
  <c r="AA374" i="10"/>
  <c r="AB374" i="10" s="1"/>
  <c r="AH418" i="10"/>
  <c r="AI418" i="10" s="1"/>
  <c r="AA373" i="10"/>
  <c r="AB373" i="10" s="1"/>
  <c r="AG373" i="10"/>
  <c r="AH373" i="10"/>
  <c r="AI373" i="10" s="1"/>
  <c r="AB369" i="10"/>
  <c r="AH369" i="10" s="1"/>
  <c r="AI369" i="10" s="1"/>
  <c r="AA334" i="10"/>
  <c r="AB334" i="10" s="1"/>
  <c r="AG395" i="10"/>
  <c r="AA339" i="10"/>
  <c r="AB339" i="10" s="1"/>
  <c r="AA338" i="10"/>
  <c r="AB338" i="10" s="1"/>
  <c r="AA379" i="10"/>
  <c r="AB379" i="10" s="1"/>
  <c r="AG379" i="10"/>
  <c r="AA267" i="10"/>
  <c r="AB267" i="10" s="1"/>
  <c r="AH267" i="10"/>
  <c r="AI267" i="10" s="1"/>
  <c r="AG256" i="10"/>
  <c r="AA256" i="10"/>
  <c r="AB256" i="10" s="1"/>
  <c r="AH256" i="10"/>
  <c r="AI256" i="10" s="1"/>
  <c r="AA360" i="10"/>
  <c r="AB360" i="10" s="1"/>
  <c r="AG360" i="10"/>
  <c r="AH319" i="10"/>
  <c r="AI319" i="10" s="1"/>
  <c r="AB259" i="10"/>
  <c r="AG271" i="10"/>
  <c r="AG341" i="10"/>
  <c r="AH281" i="10"/>
  <c r="AI281" i="10" s="1"/>
  <c r="AG251" i="10"/>
  <c r="AG353" i="10"/>
  <c r="AA221" i="10"/>
  <c r="AB221" i="10" s="1"/>
  <c r="AG221" i="10"/>
  <c r="AH317" i="10"/>
  <c r="AI317" i="10" s="1"/>
  <c r="AA235" i="10"/>
  <c r="AB235" i="10" s="1"/>
  <c r="AG274" i="10"/>
  <c r="AA290" i="10"/>
  <c r="AB290" i="10" s="1"/>
  <c r="AH290" i="10"/>
  <c r="AI290" i="10" s="1"/>
  <c r="AD187" i="10"/>
  <c r="AH187" i="10" s="1"/>
  <c r="AI187" i="10" s="1"/>
  <c r="AD205" i="10"/>
  <c r="AH205" i="10" s="1"/>
  <c r="AI205" i="10" s="1"/>
  <c r="AA1035" i="10"/>
  <c r="AB1035" i="10" s="1"/>
  <c r="AH1035" i="10"/>
  <c r="AI1035" i="10" s="1"/>
  <c r="AJ1033" i="10"/>
  <c r="AK1033" i="10"/>
  <c r="AK1028" i="10"/>
  <c r="AJ1028" i="10"/>
  <c r="AA1023" i="10"/>
  <c r="AB1023" i="10" s="1"/>
  <c r="AH1014" i="10"/>
  <c r="AI1014" i="10" s="1"/>
  <c r="AA1014" i="10"/>
  <c r="AB1014" i="10" s="1"/>
  <c r="AG1014" i="10"/>
  <c r="AG1003" i="10"/>
  <c r="AA966" i="10"/>
  <c r="AB966" i="10" s="1"/>
  <c r="AA983" i="10"/>
  <c r="AB983" i="10" s="1"/>
  <c r="AA962" i="10"/>
  <c r="AB962" i="10" s="1"/>
  <c r="AH984" i="10"/>
  <c r="AI984" i="10" s="1"/>
  <c r="AH931" i="10"/>
  <c r="AI931" i="10" s="1"/>
  <c r="AA931" i="10"/>
  <c r="AB931" i="10" s="1"/>
  <c r="AK924" i="10"/>
  <c r="AJ924" i="10"/>
  <c r="AH938" i="10"/>
  <c r="AI938" i="10" s="1"/>
  <c r="AA938" i="10"/>
  <c r="AB938" i="10" s="1"/>
  <c r="AB930" i="10"/>
  <c r="AG930" i="10" s="1"/>
  <c r="AH930" i="10"/>
  <c r="AI930" i="10" s="1"/>
  <c r="AA944" i="10"/>
  <c r="AB944" i="10" s="1"/>
  <c r="AK895" i="10"/>
  <c r="AJ895" i="10"/>
  <c r="AH901" i="10"/>
  <c r="AI901" i="10" s="1"/>
  <c r="AA901" i="10"/>
  <c r="AB901" i="10" s="1"/>
  <c r="AK881" i="10"/>
  <c r="AJ881" i="10"/>
  <c r="AG857" i="10"/>
  <c r="AA857" i="10"/>
  <c r="AB857" i="10" s="1"/>
  <c r="AH857" i="10"/>
  <c r="AI857" i="10" s="1"/>
  <c r="AG843" i="10"/>
  <c r="AA843" i="10"/>
  <c r="AB843" i="10" s="1"/>
  <c r="AA812" i="10"/>
  <c r="AB812" i="10" s="1"/>
  <c r="AA829" i="10"/>
  <c r="AB829" i="10" s="1"/>
  <c r="AH836" i="10"/>
  <c r="AI836" i="10" s="1"/>
  <c r="AG824" i="10"/>
  <c r="AB806" i="10"/>
  <c r="AG806" i="10" s="1"/>
  <c r="AH799" i="10"/>
  <c r="AI799" i="10" s="1"/>
  <c r="AA799" i="10"/>
  <c r="AB799" i="10" s="1"/>
  <c r="AG799" i="10"/>
  <c r="AH800" i="10"/>
  <c r="AI800" i="10" s="1"/>
  <c r="AG800" i="10"/>
  <c r="AA800" i="10"/>
  <c r="AB800" i="10" s="1"/>
  <c r="AA771" i="10"/>
  <c r="AB771" i="10" s="1"/>
  <c r="AA774" i="10"/>
  <c r="AB774" i="10" s="1"/>
  <c r="AH774" i="10"/>
  <c r="AI774" i="10" s="1"/>
  <c r="AG774" i="10"/>
  <c r="AG744" i="10"/>
  <c r="AG725" i="10"/>
  <c r="AA725" i="10"/>
  <c r="AB725" i="10" s="1"/>
  <c r="AK737" i="10"/>
  <c r="AJ737" i="10"/>
  <c r="AA705" i="10"/>
  <c r="AB705" i="10" s="1"/>
  <c r="AA698" i="10"/>
  <c r="AB698" i="10" s="1"/>
  <c r="AG698" i="10"/>
  <c r="AH698" i="10"/>
  <c r="AI698" i="10" s="1"/>
  <c r="AG683" i="10"/>
  <c r="AA683" i="10"/>
  <c r="AB683" i="10" s="1"/>
  <c r="AH683" i="10"/>
  <c r="AI683" i="10" s="1"/>
  <c r="AA704" i="10"/>
  <c r="AB704" i="10" s="1"/>
  <c r="AG704" i="10"/>
  <c r="AA670" i="10"/>
  <c r="AB670" i="10" s="1"/>
  <c r="AA646" i="10"/>
  <c r="AB646" i="10" s="1"/>
  <c r="AG702" i="10"/>
  <c r="AG654" i="10"/>
  <c r="AA654" i="10"/>
  <c r="AB654" i="10" s="1"/>
  <c r="AG642" i="10"/>
  <c r="AB620" i="10"/>
  <c r="AG620" i="10" s="1"/>
  <c r="AA607" i="10"/>
  <c r="AB607" i="10" s="1"/>
  <c r="AH607" i="10"/>
  <c r="AI607" i="10" s="1"/>
  <c r="AA622" i="10"/>
  <c r="AB622" i="10" s="1"/>
  <c r="AA584" i="10"/>
  <c r="AB584" i="10" s="1"/>
  <c r="AH584" i="10"/>
  <c r="AI584" i="10" s="1"/>
  <c r="AH611" i="10"/>
  <c r="AI611" i="10" s="1"/>
  <c r="AG708" i="10"/>
  <c r="AA604" i="10"/>
  <c r="AB604" i="10" s="1"/>
  <c r="AA567" i="10"/>
  <c r="AB567" i="10" s="1"/>
  <c r="AH567" i="10"/>
  <c r="AI567" i="10" s="1"/>
  <c r="AG567" i="10"/>
  <c r="AD587" i="10"/>
  <c r="AG587" i="10" s="1"/>
  <c r="AC587" i="10"/>
  <c r="AH587" i="10" s="1"/>
  <c r="AI587" i="10" s="1"/>
  <c r="AG538" i="10"/>
  <c r="AA538" i="10"/>
  <c r="AB538" i="10" s="1"/>
  <c r="AG551" i="10"/>
  <c r="AG552" i="10"/>
  <c r="AA552" i="10"/>
  <c r="AB552" i="10" s="1"/>
  <c r="AH552" i="10"/>
  <c r="AI552" i="10" s="1"/>
  <c r="AA515" i="10"/>
  <c r="AB515" i="10" s="1"/>
  <c r="AH515" i="10"/>
  <c r="AI515" i="10" s="1"/>
  <c r="AG515" i="10"/>
  <c r="AA503" i="10"/>
  <c r="AB503" i="10" s="1"/>
  <c r="AG503" i="10"/>
  <c r="AH513" i="10"/>
  <c r="AI513" i="10" s="1"/>
  <c r="AG513" i="10"/>
  <c r="AA513" i="10"/>
  <c r="AB513" i="10" s="1"/>
  <c r="AA474" i="10"/>
  <c r="AB474" i="10" s="1"/>
  <c r="AH474" i="10"/>
  <c r="AI474" i="10" s="1"/>
  <c r="AA490" i="10"/>
  <c r="AB490" i="10" s="1"/>
  <c r="AH490" i="10"/>
  <c r="AI490" i="10" s="1"/>
  <c r="AG490" i="10"/>
  <c r="AH505" i="10"/>
  <c r="AI505" i="10" s="1"/>
  <c r="AK466" i="10"/>
  <c r="AJ466" i="10"/>
  <c r="AA465" i="10"/>
  <c r="AB465" i="10" s="1"/>
  <c r="AH465" i="10"/>
  <c r="AI465" i="10" s="1"/>
  <c r="AJ402" i="10"/>
  <c r="AK402" i="10"/>
  <c r="AA413" i="10"/>
  <c r="AB413" i="10" s="1"/>
  <c r="AG506" i="10"/>
  <c r="AG419" i="10"/>
  <c r="AA419" i="10"/>
  <c r="AB419" i="10" s="1"/>
  <c r="AH419" i="10"/>
  <c r="AI419" i="10" s="1"/>
  <c r="AA406" i="10"/>
  <c r="AB406" i="10" s="1"/>
  <c r="AG406" i="10"/>
  <c r="AG367" i="10"/>
  <c r="AA367" i="10"/>
  <c r="AB367" i="10" s="1"/>
  <c r="AH367" i="10"/>
  <c r="AI367" i="10" s="1"/>
  <c r="AA328" i="10"/>
  <c r="AB328" i="10" s="1"/>
  <c r="AH328" i="10"/>
  <c r="AI328" i="10" s="1"/>
  <c r="AG328" i="10"/>
  <c r="AH408" i="10"/>
  <c r="AI408" i="10" s="1"/>
  <c r="AK395" i="10"/>
  <c r="AJ395" i="10"/>
  <c r="AA364" i="10"/>
  <c r="AB364" i="10" s="1"/>
  <c r="AH364" i="10"/>
  <c r="AI364" i="10" s="1"/>
  <c r="AA430" i="10"/>
  <c r="AB430" i="10" s="1"/>
  <c r="AG430" i="10"/>
  <c r="AA323" i="10"/>
  <c r="AB323" i="10" s="1"/>
  <c r="AG323" i="10"/>
  <c r="AA333" i="10"/>
  <c r="AB333" i="10" s="1"/>
  <c r="AD382" i="10"/>
  <c r="AG382" i="10" s="1"/>
  <c r="AB368" i="10"/>
  <c r="AH368" i="10" s="1"/>
  <c r="AI368" i="10" s="1"/>
  <c r="AA308" i="10"/>
  <c r="AB308" i="10" s="1"/>
  <c r="AH308" i="10"/>
  <c r="AI308" i="10" s="1"/>
  <c r="AG417" i="10"/>
  <c r="AA312" i="10"/>
  <c r="AB312" i="10" s="1"/>
  <c r="AH312" i="10"/>
  <c r="AI312" i="10" s="1"/>
  <c r="AG312" i="10"/>
  <c r="AG240" i="10"/>
  <c r="AA240" i="10"/>
  <c r="AB240" i="10" s="1"/>
  <c r="AG283" i="10"/>
  <c r="AA220" i="10"/>
  <c r="AB220" i="10" s="1"/>
  <c r="AH220" i="10"/>
  <c r="AI220" i="10" s="1"/>
  <c r="AA184" i="10"/>
  <c r="AB184" i="10" s="1"/>
  <c r="AK316" i="10"/>
  <c r="AJ316" i="10"/>
  <c r="AA285" i="10"/>
  <c r="AB285" i="10" s="1"/>
  <c r="AG285" i="10"/>
  <c r="AH285" i="10"/>
  <c r="AI285" i="10" s="1"/>
  <c r="AA215" i="10"/>
  <c r="AB215" i="10" s="1"/>
  <c r="AA311" i="10"/>
  <c r="AB311" i="10" s="1"/>
  <c r="AG259" i="10"/>
  <c r="AD229" i="10"/>
  <c r="AC229" i="10"/>
  <c r="AG335" i="10"/>
  <c r="AG263" i="10"/>
  <c r="AH206" i="10"/>
  <c r="AI206" i="10" s="1"/>
  <c r="AA206" i="10"/>
  <c r="AB206" i="10" s="1"/>
  <c r="AG228" i="10"/>
  <c r="AG222" i="10"/>
  <c r="AK1040" i="10"/>
  <c r="AJ1040" i="10"/>
  <c r="AA1022" i="10"/>
  <c r="AB1022" i="10" s="1"/>
  <c r="AH1022" i="10"/>
  <c r="AI1022" i="10" s="1"/>
  <c r="AA1018" i="10"/>
  <c r="AB1018" i="10" s="1"/>
  <c r="AG1012" i="10"/>
  <c r="AG985" i="10"/>
  <c r="AH985" i="10"/>
  <c r="AI985" i="10" s="1"/>
  <c r="AA985" i="10"/>
  <c r="AB985" i="10" s="1"/>
  <c r="AG980" i="10"/>
  <c r="AH981" i="10"/>
  <c r="AI981" i="10" s="1"/>
  <c r="AG981" i="10"/>
  <c r="AA981" i="10"/>
  <c r="AB981" i="10" s="1"/>
  <c r="AH953" i="10"/>
  <c r="AI953" i="10" s="1"/>
  <c r="AB953" i="10"/>
  <c r="AG953" i="10" s="1"/>
  <c r="AH963" i="10"/>
  <c r="AI963" i="10" s="1"/>
  <c r="AG936" i="10"/>
  <c r="AA942" i="10"/>
  <c r="AB942" i="10" s="1"/>
  <c r="AH942" i="10"/>
  <c r="AI942" i="10" s="1"/>
  <c r="AH936" i="10"/>
  <c r="AI936" i="10" s="1"/>
  <c r="AD905" i="10"/>
  <c r="AH905" i="10" s="1"/>
  <c r="AI905" i="10" s="1"/>
  <c r="AG859" i="10"/>
  <c r="AH859" i="10"/>
  <c r="AI859" i="10" s="1"/>
  <c r="AA859" i="10"/>
  <c r="AB859" i="10" s="1"/>
  <c r="AG896" i="10"/>
  <c r="AA865" i="10"/>
  <c r="AB865" i="10" s="1"/>
  <c r="AH865" i="10"/>
  <c r="AI865" i="10" s="1"/>
  <c r="AG854" i="10"/>
  <c r="AA856" i="10"/>
  <c r="AB856" i="10" s="1"/>
  <c r="AH856" i="10"/>
  <c r="AI856" i="10" s="1"/>
  <c r="AA839" i="10"/>
  <c r="AB839" i="10" s="1"/>
  <c r="AA810" i="10"/>
  <c r="AB810" i="10" s="1"/>
  <c r="AG797" i="10"/>
  <c r="AA797" i="10"/>
  <c r="AB797" i="10" s="1"/>
  <c r="AH797" i="10"/>
  <c r="AI797" i="10" s="1"/>
  <c r="AB778" i="10"/>
  <c r="AG778" i="10" s="1"/>
  <c r="AH778" i="10"/>
  <c r="AI778" i="10" s="1"/>
  <c r="AA754" i="10"/>
  <c r="AB754" i="10" s="1"/>
  <c r="AH754" i="10"/>
  <c r="AI754" i="10" s="1"/>
  <c r="AA763" i="10"/>
  <c r="AB763" i="10" s="1"/>
  <c r="AH763" i="10"/>
  <c r="AI763" i="10" s="1"/>
  <c r="AG765" i="10"/>
  <c r="AH765" i="10"/>
  <c r="AI765" i="10" s="1"/>
  <c r="AA765" i="10"/>
  <c r="AB765" i="10" s="1"/>
  <c r="AG724" i="10"/>
  <c r="AA724" i="10"/>
  <c r="AB724" i="10" s="1"/>
  <c r="AH724" i="10"/>
  <c r="AI724" i="10" s="1"/>
  <c r="AA697" i="10"/>
  <c r="AB697" i="10" s="1"/>
  <c r="AG697" i="10"/>
  <c r="AH697" i="10"/>
  <c r="AI697" i="10" s="1"/>
  <c r="AH696" i="10"/>
  <c r="AI696" i="10" s="1"/>
  <c r="AA696" i="10"/>
  <c r="AB696" i="10" s="1"/>
  <c r="AG696" i="10"/>
  <c r="AA700" i="10"/>
  <c r="AB700" i="10" s="1"/>
  <c r="AA660" i="10"/>
  <c r="AB660" i="10" s="1"/>
  <c r="AA633" i="10"/>
  <c r="AB633" i="10" s="1"/>
  <c r="AH642" i="10"/>
  <c r="AI642" i="10" s="1"/>
  <c r="AA613" i="10"/>
  <c r="AB613" i="10" s="1"/>
  <c r="AG613" i="10"/>
  <c r="AH613" i="10"/>
  <c r="AI613" i="10" s="1"/>
  <c r="AA578" i="10"/>
  <c r="AB578" i="10" s="1"/>
  <c r="AG624" i="10"/>
  <c r="AA566" i="10"/>
  <c r="AB566" i="10" s="1"/>
  <c r="AH599" i="10"/>
  <c r="AI599" i="10" s="1"/>
  <c r="AA599" i="10"/>
  <c r="AB599" i="10" s="1"/>
  <c r="AB589" i="10"/>
  <c r="AH589" i="10" s="1"/>
  <c r="AI589" i="10" s="1"/>
  <c r="AA600" i="10"/>
  <c r="AB600" i="10" s="1"/>
  <c r="AH551" i="10"/>
  <c r="AI551" i="10" s="1"/>
  <c r="AG530" i="10"/>
  <c r="AG554" i="10"/>
  <c r="AA554" i="10"/>
  <c r="AB554" i="10" s="1"/>
  <c r="AG421" i="10"/>
  <c r="AA421" i="10"/>
  <c r="AB421" i="10" s="1"/>
  <c r="AH447" i="10"/>
  <c r="AI447" i="10" s="1"/>
  <c r="AA447" i="10"/>
  <c r="AB447" i="10" s="1"/>
  <c r="AH434" i="10"/>
  <c r="AI434" i="10" s="1"/>
  <c r="AG434" i="10"/>
  <c r="AA434" i="10"/>
  <c r="AB434" i="10" s="1"/>
  <c r="AA397" i="10"/>
  <c r="AB397" i="10" s="1"/>
  <c r="AH462" i="10"/>
  <c r="AI462" i="10" s="1"/>
  <c r="AA462" i="10"/>
  <c r="AB462" i="10" s="1"/>
  <c r="AH371" i="10"/>
  <c r="AI371" i="10" s="1"/>
  <c r="AA371" i="10"/>
  <c r="AB371" i="10" s="1"/>
  <c r="AH359" i="10"/>
  <c r="AI359" i="10" s="1"/>
  <c r="AG359" i="10"/>
  <c r="AA359" i="10"/>
  <c r="AB359" i="10" s="1"/>
  <c r="AG322" i="10"/>
  <c r="AA322" i="10"/>
  <c r="AB322" i="10" s="1"/>
  <c r="AG365" i="10"/>
  <c r="AA365" i="10"/>
  <c r="AB365" i="10" s="1"/>
  <c r="AG354" i="10"/>
  <c r="AG348" i="10"/>
  <c r="AG325" i="10"/>
  <c r="AB345" i="10"/>
  <c r="AG345" i="10" s="1"/>
  <c r="AH345" i="10"/>
  <c r="AI345" i="10" s="1"/>
  <c r="AA261" i="10"/>
  <c r="AB261" i="10" s="1"/>
  <c r="AH261" i="10"/>
  <c r="AI261" i="10" s="1"/>
  <c r="AG261" i="10"/>
  <c r="AA306" i="10"/>
  <c r="AB306" i="10" s="1"/>
  <c r="AG306" i="10"/>
  <c r="AG258" i="10"/>
  <c r="AG265" i="10"/>
  <c r="AG342" i="10"/>
  <c r="AG310" i="10"/>
  <c r="AA209" i="10"/>
  <c r="AB209" i="10" s="1"/>
  <c r="AD282" i="10"/>
  <c r="AC282" i="10"/>
  <c r="AG282" i="10" s="1"/>
  <c r="AH204" i="10"/>
  <c r="AI204" i="10" s="1"/>
  <c r="AH1042" i="10"/>
  <c r="AI1042" i="10" s="1"/>
  <c r="AA1042" i="10"/>
  <c r="AB1042" i="10" s="1"/>
  <c r="AG1042" i="10"/>
  <c r="AH1017" i="10"/>
  <c r="AI1017" i="10" s="1"/>
  <c r="AG1017" i="10"/>
  <c r="AA1017" i="10"/>
  <c r="AB1017" i="10" s="1"/>
  <c r="AG1015" i="10"/>
  <c r="AA1015" i="10"/>
  <c r="AB1015" i="10" s="1"/>
  <c r="AH1015" i="10"/>
  <c r="AI1015" i="10" s="1"/>
  <c r="AG1024" i="10"/>
  <c r="AB1024" i="10"/>
  <c r="AH1024" i="10" s="1"/>
  <c r="AI1024" i="10" s="1"/>
  <c r="AJ993" i="10"/>
  <c r="AK993" i="10"/>
  <c r="AA952" i="10"/>
  <c r="AB952" i="10" s="1"/>
  <c r="AH952" i="10"/>
  <c r="AI952" i="10" s="1"/>
  <c r="AA956" i="10"/>
  <c r="AB956" i="10" s="1"/>
  <c r="AB927" i="10"/>
  <c r="AH927" i="10" s="1"/>
  <c r="AI927" i="10" s="1"/>
  <c r="AG951" i="10"/>
  <c r="AA951" i="10"/>
  <c r="AB951" i="10" s="1"/>
  <c r="AK948" i="10"/>
  <c r="AJ948" i="10"/>
  <c r="AK909" i="10"/>
  <c r="AJ909" i="10"/>
  <c r="AJ896" i="10"/>
  <c r="AK896" i="10"/>
  <c r="AG877" i="10"/>
  <c r="AA877" i="10"/>
  <c r="AB877" i="10" s="1"/>
  <c r="AG855" i="10"/>
  <c r="AA855" i="10"/>
  <c r="AB855" i="10" s="1"/>
  <c r="AH855" i="10"/>
  <c r="AI855" i="10" s="1"/>
  <c r="AA851" i="10"/>
  <c r="AB851" i="10" s="1"/>
  <c r="AA782" i="10"/>
  <c r="AB782" i="10" s="1"/>
  <c r="AG807" i="10"/>
  <c r="AA807" i="10"/>
  <c r="AB807" i="10" s="1"/>
  <c r="AG759" i="10"/>
  <c r="AA759" i="10"/>
  <c r="AB759" i="10" s="1"/>
  <c r="AH759" i="10"/>
  <c r="AI759" i="10" s="1"/>
  <c r="AA769" i="10"/>
  <c r="AB769" i="10" s="1"/>
  <c r="AG769" i="10"/>
  <c r="AK753" i="10"/>
  <c r="AJ753" i="10"/>
  <c r="AB757" i="10"/>
  <c r="AG757" i="10" s="1"/>
  <c r="AA731" i="10"/>
  <c r="AB731" i="10" s="1"/>
  <c r="AH722" i="10"/>
  <c r="AI722" i="10" s="1"/>
  <c r="AA722" i="10"/>
  <c r="AB722" i="10" s="1"/>
  <c r="AH719" i="10"/>
  <c r="AI719" i="10" s="1"/>
  <c r="AG719" i="10"/>
  <c r="AA719" i="10"/>
  <c r="AB719" i="10" s="1"/>
  <c r="AA695" i="10"/>
  <c r="AB695" i="10" s="1"/>
  <c r="AK691" i="10"/>
  <c r="AJ691" i="10"/>
  <c r="AA679" i="10"/>
  <c r="AB679" i="10" s="1"/>
  <c r="AG679" i="10"/>
  <c r="AA667" i="10"/>
  <c r="AB667" i="10" s="1"/>
  <c r="AA701" i="10"/>
  <c r="AB701" i="10" s="1"/>
  <c r="AH701" i="10"/>
  <c r="AI701" i="10" s="1"/>
  <c r="AK641" i="10"/>
  <c r="AJ641" i="10"/>
  <c r="AA631" i="10"/>
  <c r="AB631" i="10" s="1"/>
  <c r="AH631" i="10"/>
  <c r="AI631" i="10" s="1"/>
  <c r="AA572" i="10"/>
  <c r="AB572" i="10" s="1"/>
  <c r="AG572" i="10"/>
  <c r="AB588" i="10"/>
  <c r="AH588" i="10" s="1"/>
  <c r="AI588" i="10" s="1"/>
  <c r="AG583" i="10"/>
  <c r="AA583" i="10"/>
  <c r="AB583" i="10" s="1"/>
  <c r="AA514" i="10"/>
  <c r="AB514" i="10" s="1"/>
  <c r="AH507" i="10"/>
  <c r="AI507" i="10" s="1"/>
  <c r="AG507" i="10"/>
  <c r="AA507" i="10"/>
  <c r="AB507" i="10" s="1"/>
  <c r="AA471" i="10"/>
  <c r="AB471" i="10" s="1"/>
  <c r="AK533" i="10"/>
  <c r="AJ533" i="10"/>
  <c r="AG548" i="10"/>
  <c r="AG464" i="10"/>
  <c r="AG440" i="10"/>
  <c r="AG494" i="10"/>
  <c r="AG398" i="10"/>
  <c r="AA394" i="10"/>
  <c r="AB394" i="10" s="1"/>
  <c r="AH394" i="10"/>
  <c r="AI394" i="10" s="1"/>
  <c r="AG394" i="10"/>
  <c r="AA478" i="10"/>
  <c r="AB478" i="10" s="1"/>
  <c r="AJ354" i="10"/>
  <c r="AK354" i="10"/>
  <c r="AA330" i="10"/>
  <c r="AB330" i="10" s="1"/>
  <c r="AG330" i="10"/>
  <c r="AA250" i="10"/>
  <c r="AB250" i="10" s="1"/>
  <c r="AH250" i="10"/>
  <c r="AI250" i="10" s="1"/>
  <c r="AA355" i="10"/>
  <c r="AB355" i="10" s="1"/>
  <c r="AJ307" i="10"/>
  <c r="AK307" i="10"/>
  <c r="AA302" i="10"/>
  <c r="AB302" i="10" s="1"/>
  <c r="AH302" i="10"/>
  <c r="AI302" i="10" s="1"/>
  <c r="AG275" i="10"/>
  <c r="AG246" i="10"/>
  <c r="AA214" i="10"/>
  <c r="AB214" i="10" s="1"/>
  <c r="AH214" i="10"/>
  <c r="AI214" i="10" s="1"/>
  <c r="AG214" i="10"/>
  <c r="AA203" i="10"/>
  <c r="AB203" i="10" s="1"/>
  <c r="AD223" i="10"/>
  <c r="AH223" i="10" s="1"/>
  <c r="AI223" i="10" s="1"/>
  <c r="AC223" i="10"/>
  <c r="AH218" i="10"/>
  <c r="AI218" i="10" s="1"/>
  <c r="AA218" i="10"/>
  <c r="AB218" i="10" s="1"/>
  <c r="AG218" i="10"/>
  <c r="AG210" i="10"/>
  <c r="AD193" i="10"/>
  <c r="AH193" i="10" s="1"/>
  <c r="AI193" i="10" s="1"/>
  <c r="AG189" i="10"/>
  <c r="AA1047" i="10"/>
  <c r="AB1047" i="10" s="1"/>
  <c r="AG1030" i="10"/>
  <c r="AA1030" i="10"/>
  <c r="AB1030" i="10" s="1"/>
  <c r="AG1044" i="10"/>
  <c r="AH1020" i="10"/>
  <c r="AI1020" i="10" s="1"/>
  <c r="AA1020" i="10"/>
  <c r="AB1020" i="10" s="1"/>
  <c r="AG1020" i="10"/>
  <c r="AG1046" i="10"/>
  <c r="AA991" i="10"/>
  <c r="AB991" i="10" s="1"/>
  <c r="AD998" i="10"/>
  <c r="AC998" i="10"/>
  <c r="AG998" i="10" s="1"/>
  <c r="AA1007" i="10"/>
  <c r="AB1007" i="10" s="1"/>
  <c r="AG1007" i="10"/>
  <c r="AH958" i="10"/>
  <c r="AI958" i="10" s="1"/>
  <c r="AA958" i="10"/>
  <c r="AB958" i="10" s="1"/>
  <c r="AH977" i="10"/>
  <c r="AI977" i="10" s="1"/>
  <c r="AG977" i="10"/>
  <c r="AA977" i="10"/>
  <c r="AB977" i="10" s="1"/>
  <c r="AH959" i="10"/>
  <c r="AI959" i="10" s="1"/>
  <c r="AA959" i="10"/>
  <c r="AB959" i="10" s="1"/>
  <c r="AG959" i="10"/>
  <c r="AD957" i="10"/>
  <c r="AH957" i="10" s="1"/>
  <c r="AI957" i="10" s="1"/>
  <c r="AG978" i="10"/>
  <c r="AA978" i="10"/>
  <c r="AB978" i="10" s="1"/>
  <c r="AH978" i="10"/>
  <c r="AI978" i="10" s="1"/>
  <c r="AH975" i="10"/>
  <c r="AI975" i="10" s="1"/>
  <c r="AG927" i="10"/>
  <c r="AG964" i="10"/>
  <c r="AA935" i="10"/>
  <c r="AB935" i="10" s="1"/>
  <c r="AJ960" i="10"/>
  <c r="AK960" i="10"/>
  <c r="AH914" i="10"/>
  <c r="AI914" i="10" s="1"/>
  <c r="AG914" i="10"/>
  <c r="AA914" i="10"/>
  <c r="AB914" i="10" s="1"/>
  <c r="AA884" i="10"/>
  <c r="AB884" i="10" s="1"/>
  <c r="AG907" i="10"/>
  <c r="AA907" i="10"/>
  <c r="AB907" i="10" s="1"/>
  <c r="AG921" i="10"/>
  <c r="AA921" i="10"/>
  <c r="AB921" i="10" s="1"/>
  <c r="AH921" i="10"/>
  <c r="AI921" i="10" s="1"/>
  <c r="AJ882" i="10"/>
  <c r="AK882" i="10"/>
  <c r="AJ890" i="10"/>
  <c r="AK890" i="10"/>
  <c r="AH912" i="10"/>
  <c r="AI912" i="10" s="1"/>
  <c r="AG870" i="10"/>
  <c r="AA870" i="10"/>
  <c r="AB870" i="10" s="1"/>
  <c r="AA844" i="10"/>
  <c r="AB844" i="10" s="1"/>
  <c r="AG888" i="10"/>
  <c r="AH833" i="10"/>
  <c r="AI833" i="10" s="1"/>
  <c r="AH835" i="10"/>
  <c r="AI835" i="10" s="1"/>
  <c r="AG835" i="10"/>
  <c r="AA835" i="10"/>
  <c r="AB835" i="10" s="1"/>
  <c r="AG803" i="10"/>
  <c r="AJ784" i="10"/>
  <c r="AK784" i="10"/>
  <c r="AG796" i="10"/>
  <c r="AA795" i="10"/>
  <c r="AB795" i="10" s="1"/>
  <c r="AA745" i="10"/>
  <c r="AB745" i="10" s="1"/>
  <c r="AH745" i="10"/>
  <c r="AI745" i="10" s="1"/>
  <c r="AG794" i="10"/>
  <c r="AD726" i="10"/>
  <c r="AG747" i="10"/>
  <c r="AA693" i="10"/>
  <c r="AB693" i="10" s="1"/>
  <c r="AA692" i="10"/>
  <c r="AB692" i="10" s="1"/>
  <c r="AG692" i="10"/>
  <c r="AH657" i="10"/>
  <c r="AI657" i="10" s="1"/>
  <c r="AG657" i="10"/>
  <c r="AA657" i="10"/>
  <c r="AB657" i="10" s="1"/>
  <c r="AK674" i="10"/>
  <c r="AJ674" i="10"/>
  <c r="AG639" i="10"/>
  <c r="AA597" i="10"/>
  <c r="AB597" i="10" s="1"/>
  <c r="AH597" i="10"/>
  <c r="AI597" i="10" s="1"/>
  <c r="AG597" i="10"/>
  <c r="AH624" i="10"/>
  <c r="AI624" i="10" s="1"/>
  <c r="AG575" i="10"/>
  <c r="AA585" i="10"/>
  <c r="AB585" i="10" s="1"/>
  <c r="AG605" i="10"/>
  <c r="AA564" i="10"/>
  <c r="AB564" i="10" s="1"/>
  <c r="AH564" i="10"/>
  <c r="AI564" i="10" s="1"/>
  <c r="AG564" i="10"/>
  <c r="AG582" i="10"/>
  <c r="AA582" i="10"/>
  <c r="AB582" i="10" s="1"/>
  <c r="AA549" i="10"/>
  <c r="AB549" i="10" s="1"/>
  <c r="AA508" i="10"/>
  <c r="AB508" i="10" s="1"/>
  <c r="AH508" i="10"/>
  <c r="AI508" i="10" s="1"/>
  <c r="AA520" i="10"/>
  <c r="AB520" i="10" s="1"/>
  <c r="AH520" i="10"/>
  <c r="AI520" i="10" s="1"/>
  <c r="AG520" i="10"/>
  <c r="AG545" i="10"/>
  <c r="AH577" i="10"/>
  <c r="AI577" i="10" s="1"/>
  <c r="AA577" i="10"/>
  <c r="AB577" i="10" s="1"/>
  <c r="AG468" i="10"/>
  <c r="AH468" i="10"/>
  <c r="AI468" i="10" s="1"/>
  <c r="AA468" i="10"/>
  <c r="AB468" i="10" s="1"/>
  <c r="AG489" i="10"/>
  <c r="AA489" i="10"/>
  <c r="AB489" i="10" s="1"/>
  <c r="AH489" i="10"/>
  <c r="AI489" i="10" s="1"/>
  <c r="AG493" i="10"/>
  <c r="AA492" i="10"/>
  <c r="AB492" i="10" s="1"/>
  <c r="AH492" i="10"/>
  <c r="AI492" i="10" s="1"/>
  <c r="AA427" i="10"/>
  <c r="AB427" i="10" s="1"/>
  <c r="AG458" i="10"/>
  <c r="AG500" i="10"/>
  <c r="AG391" i="10"/>
  <c r="AA391" i="10"/>
  <c r="AB391" i="10" s="1"/>
  <c r="AH391" i="10"/>
  <c r="AI391" i="10" s="1"/>
  <c r="AH563" i="10"/>
  <c r="AI563" i="10" s="1"/>
  <c r="AG563" i="10"/>
  <c r="AA563" i="10"/>
  <c r="AB563" i="10" s="1"/>
  <c r="AK449" i="10"/>
  <c r="AJ449" i="10"/>
  <c r="AH467" i="10"/>
  <c r="AI467" i="10" s="1"/>
  <c r="AA467" i="10"/>
  <c r="AB467" i="10" s="1"/>
  <c r="AA414" i="10"/>
  <c r="AB414" i="10" s="1"/>
  <c r="AG414" i="10"/>
  <c r="AA396" i="10"/>
  <c r="AB396" i="10" s="1"/>
  <c r="AH396" i="10"/>
  <c r="AI396" i="10" s="1"/>
  <c r="AG396" i="10"/>
  <c r="AH437" i="10"/>
  <c r="AI437" i="10" s="1"/>
  <c r="AK362" i="10"/>
  <c r="AJ362" i="10"/>
  <c r="AK331" i="10"/>
  <c r="AJ331" i="10"/>
  <c r="AG393" i="10"/>
  <c r="AA347" i="10"/>
  <c r="AB347" i="10" s="1"/>
  <c r="AG327" i="10"/>
  <c r="AA327" i="10"/>
  <c r="AB327" i="10" s="1"/>
  <c r="AA358" i="10"/>
  <c r="AB358" i="10" s="1"/>
  <c r="AG358" i="10"/>
  <c r="AH358" i="10"/>
  <c r="AI358" i="10" s="1"/>
  <c r="AA255" i="10"/>
  <c r="AB255" i="10" s="1"/>
  <c r="AG277" i="10"/>
  <c r="AH234" i="10"/>
  <c r="AI234" i="10" s="1"/>
  <c r="AA234" i="10"/>
  <c r="AB234" i="10" s="1"/>
  <c r="AG301" i="10"/>
  <c r="AA197" i="10"/>
  <c r="AB197" i="10" s="1"/>
  <c r="AG197" i="10"/>
  <c r="AD276" i="10"/>
  <c r="AC276" i="10"/>
  <c r="AG276" i="10" s="1"/>
  <c r="AD300" i="10"/>
  <c r="AC300" i="10"/>
  <c r="AK216" i="10"/>
  <c r="AJ216" i="10"/>
  <c r="AH188" i="10"/>
  <c r="AI188" i="10" s="1"/>
  <c r="AG188" i="10"/>
  <c r="AA188" i="10"/>
  <c r="AB188" i="10" s="1"/>
  <c r="AG223" i="10"/>
  <c r="AG183" i="10"/>
  <c r="AA1004" i="10"/>
  <c r="AB1004" i="10" s="1"/>
  <c r="AA1013" i="10"/>
  <c r="AB1013" i="10" s="1"/>
  <c r="AH1013" i="10"/>
  <c r="AI1013" i="10" s="1"/>
  <c r="AA987" i="10"/>
  <c r="AB987" i="10" s="1"/>
  <c r="AG1006" i="10"/>
  <c r="AA1006" i="10"/>
  <c r="AB1006" i="10" s="1"/>
  <c r="AH998" i="10"/>
  <c r="AI998" i="10" s="1"/>
  <c r="AA998" i="10"/>
  <c r="AB998" i="10" s="1"/>
  <c r="AA1000" i="10"/>
  <c r="AB1000" i="10" s="1"/>
  <c r="AK999" i="10"/>
  <c r="AJ999" i="10"/>
  <c r="AA973" i="10"/>
  <c r="AB973" i="10" s="1"/>
  <c r="AH918" i="10"/>
  <c r="AI918" i="10" s="1"/>
  <c r="AH880" i="10"/>
  <c r="AI880" i="10" s="1"/>
  <c r="AA880" i="10"/>
  <c r="AB880" i="10" s="1"/>
  <c r="AG880" i="10" s="1"/>
  <c r="AA885" i="10"/>
  <c r="AB885" i="10" s="1"/>
  <c r="AH902" i="10"/>
  <c r="AI902" i="10" s="1"/>
  <c r="AG869" i="10"/>
  <c r="AA842" i="10"/>
  <c r="AB842" i="10" s="1"/>
  <c r="AH842" i="10"/>
  <c r="AI842" i="10" s="1"/>
  <c r="AG817" i="10"/>
  <c r="AH796" i="10"/>
  <c r="AI796" i="10" s="1"/>
  <c r="AA739" i="10"/>
  <c r="AB739" i="10" s="1"/>
  <c r="AG760" i="10"/>
  <c r="AA760" i="10"/>
  <c r="AB760" i="10" s="1"/>
  <c r="AH760" i="10"/>
  <c r="AI760" i="10" s="1"/>
  <c r="AA715" i="10"/>
  <c r="AB715" i="10" s="1"/>
  <c r="AB690" i="10"/>
  <c r="AG690" i="10" s="1"/>
  <c r="AA686" i="10"/>
  <c r="AB686" i="10" s="1"/>
  <c r="AG686" i="10"/>
  <c r="AB726" i="10"/>
  <c r="AG726" i="10" s="1"/>
  <c r="AA655" i="10"/>
  <c r="AB655" i="10" s="1"/>
  <c r="AG675" i="10"/>
  <c r="AA675" i="10"/>
  <c r="AB675" i="10" s="1"/>
  <c r="AA632" i="10"/>
  <c r="AB632" i="10" s="1"/>
  <c r="AH652" i="10"/>
  <c r="AI652" i="10" s="1"/>
  <c r="AA652" i="10"/>
  <c r="AB652" i="10" s="1"/>
  <c r="AA626" i="10"/>
  <c r="AB626" i="10" s="1"/>
  <c r="AA619" i="10"/>
  <c r="AB619" i="10" s="1"/>
  <c r="AG619" i="10"/>
  <c r="AH619" i="10"/>
  <c r="AI619" i="10" s="1"/>
  <c r="AG664" i="10"/>
  <c r="AA664" i="10"/>
  <c r="AB664" i="10" s="1"/>
  <c r="AG628" i="10"/>
  <c r="AH575" i="10"/>
  <c r="AI575" i="10" s="1"/>
  <c r="AH605" i="10"/>
  <c r="AI605" i="10" s="1"/>
  <c r="AA595" i="10"/>
  <c r="AB595" i="10" s="1"/>
  <c r="AG595" i="10"/>
  <c r="AA546" i="10"/>
  <c r="AB546" i="10" s="1"/>
  <c r="AH542" i="10"/>
  <c r="AI542" i="10" s="1"/>
  <c r="AH579" i="10"/>
  <c r="AI579" i="10" s="1"/>
  <c r="AA579" i="10"/>
  <c r="AB579" i="10" s="1"/>
  <c r="AH547" i="10"/>
  <c r="AI547" i="10" s="1"/>
  <c r="AA502" i="10"/>
  <c r="AB502" i="10" s="1"/>
  <c r="AG502" i="10"/>
  <c r="AG592" i="10"/>
  <c r="AG541" i="10"/>
  <c r="AH541" i="10"/>
  <c r="AI541" i="10" s="1"/>
  <c r="AA501" i="10"/>
  <c r="AB501" i="10" s="1"/>
  <c r="AA455" i="10"/>
  <c r="AB455" i="10" s="1"/>
  <c r="AH455" i="10"/>
  <c r="AI455" i="10" s="1"/>
  <c r="AG455" i="10"/>
  <c r="AA482" i="10"/>
  <c r="AB482" i="10" s="1"/>
  <c r="AH482" i="10"/>
  <c r="AI482" i="10" s="1"/>
  <c r="AA539" i="10"/>
  <c r="AB539" i="10" s="1"/>
  <c r="AG539" i="10"/>
  <c r="AH539" i="10"/>
  <c r="AI539" i="10" s="1"/>
  <c r="AA480" i="10"/>
  <c r="AB480" i="10" s="1"/>
  <c r="AH480" i="10"/>
  <c r="AI480" i="10" s="1"/>
  <c r="AA442" i="10"/>
  <c r="AB442" i="10" s="1"/>
  <c r="AG442" i="10"/>
  <c r="AH442" i="10"/>
  <c r="AI442" i="10" s="1"/>
  <c r="AH458" i="10"/>
  <c r="AI458" i="10" s="1"/>
  <c r="AH518" i="10"/>
  <c r="AI518" i="10" s="1"/>
  <c r="AG485" i="10"/>
  <c r="AA428" i="10"/>
  <c r="AB428" i="10" s="1"/>
  <c r="AG428" i="10"/>
  <c r="AH516" i="10"/>
  <c r="AI516" i="10" s="1"/>
  <c r="AA451" i="10"/>
  <c r="AB451" i="10" s="1"/>
  <c r="AA439" i="10"/>
  <c r="AB439" i="10" s="1"/>
  <c r="AA405" i="10"/>
  <c r="AB405" i="10" s="1"/>
  <c r="AH494" i="10"/>
  <c r="AI494" i="10" s="1"/>
  <c r="AB407" i="10"/>
  <c r="AG407" i="10" s="1"/>
  <c r="AA384" i="10"/>
  <c r="AB384" i="10" s="1"/>
  <c r="AA326" i="10"/>
  <c r="AB326" i="10" s="1"/>
  <c r="AG326" i="10"/>
  <c r="AA350" i="10"/>
  <c r="AB350" i="10" s="1"/>
  <c r="AA264" i="10"/>
  <c r="AB264" i="10" s="1"/>
  <c r="AG233" i="10"/>
  <c r="AA242" i="10"/>
  <c r="AB242" i="10" s="1"/>
  <c r="AH242" i="10"/>
  <c r="AI242" i="10" s="1"/>
  <c r="AG242" i="10"/>
  <c r="AA208" i="10"/>
  <c r="AB208" i="10" s="1"/>
  <c r="AH208" i="10"/>
  <c r="AI208" i="10" s="1"/>
  <c r="AA191" i="10"/>
  <c r="AB191" i="10" s="1"/>
  <c r="AG191" i="10"/>
  <c r="AG299" i="10"/>
  <c r="AH276" i="10"/>
  <c r="AI276" i="10" s="1"/>
  <c r="AD217" i="10"/>
  <c r="AC217" i="10"/>
  <c r="AH288" i="10"/>
  <c r="AI288" i="10" s="1"/>
  <c r="AD288" i="10"/>
  <c r="AC288" i="10"/>
  <c r="AG288" i="10" s="1"/>
  <c r="AA230" i="10"/>
  <c r="AB230" i="10" s="1"/>
  <c r="AG204" i="10"/>
  <c r="AH199" i="10"/>
  <c r="AI199" i="10" s="1"/>
  <c r="AK180" i="10"/>
  <c r="AJ180" i="10"/>
  <c r="AH181" i="10"/>
  <c r="AI181" i="10" s="1"/>
  <c r="AG181" i="10"/>
  <c r="AK177" i="10"/>
  <c r="AJ177" i="10"/>
  <c r="AA178" i="10"/>
  <c r="AB178" i="10" s="1"/>
  <c r="AH178" i="10"/>
  <c r="AI178" i="10" s="1"/>
  <c r="AA182" i="10"/>
  <c r="AB182" i="10" s="1"/>
  <c r="AA174" i="10"/>
  <c r="AB174" i="10" s="1"/>
  <c r="AA176" i="10"/>
  <c r="AB176" i="10" s="1"/>
  <c r="AG180" i="10"/>
  <c r="AG177" i="10"/>
  <c r="AH179" i="10"/>
  <c r="AI179" i="10" s="1"/>
  <c r="AA179" i="10"/>
  <c r="AB179" i="10" s="1"/>
  <c r="AG179" i="10" s="1"/>
  <c r="AK175" i="10"/>
  <c r="AJ175" i="10"/>
  <c r="AC119" i="10"/>
  <c r="AD82" i="10"/>
  <c r="AD50" i="10"/>
  <c r="AG133" i="11"/>
  <c r="AG162" i="11"/>
  <c r="AH129" i="11"/>
  <c r="AI129" i="11" s="1"/>
  <c r="AJ129" i="11" s="1"/>
  <c r="AG136" i="11"/>
  <c r="AH23" i="11"/>
  <c r="AI23" i="11" s="1"/>
  <c r="AK23" i="11" s="1"/>
  <c r="AG127" i="11"/>
  <c r="AH79" i="11"/>
  <c r="AI79" i="11" s="1"/>
  <c r="AJ79" i="11" s="1"/>
  <c r="AH132" i="11"/>
  <c r="AI132" i="11" s="1"/>
  <c r="AJ132" i="11" s="1"/>
  <c r="AK160" i="11"/>
  <c r="AJ160" i="11"/>
  <c r="AK155" i="11"/>
  <c r="AJ155" i="11"/>
  <c r="AK133" i="11"/>
  <c r="AJ133" i="11"/>
  <c r="AK85" i="11"/>
  <c r="AJ85" i="11"/>
  <c r="AJ149" i="11"/>
  <c r="AK149" i="11"/>
  <c r="AJ89" i="11"/>
  <c r="AK89" i="11"/>
  <c r="AK13" i="11"/>
  <c r="AJ13" i="11"/>
  <c r="AK159" i="11"/>
  <c r="AJ159" i="11"/>
  <c r="AK134" i="11"/>
  <c r="AJ134" i="11"/>
  <c r="AK167" i="11"/>
  <c r="AJ167" i="11"/>
  <c r="AJ126" i="11"/>
  <c r="AK126" i="11"/>
  <c r="AJ73" i="11"/>
  <c r="AK73" i="11"/>
  <c r="AH49" i="11"/>
  <c r="AI49" i="11" s="1"/>
  <c r="AG49" i="11"/>
  <c r="AH28" i="11"/>
  <c r="AI28" i="11" s="1"/>
  <c r="AG28" i="11"/>
  <c r="AB147" i="11"/>
  <c r="AG147" i="11" s="1"/>
  <c r="AG167" i="11"/>
  <c r="AG149" i="11"/>
  <c r="AB111" i="11"/>
  <c r="AH111" i="11" s="1"/>
  <c r="AI111" i="11" s="1"/>
  <c r="AA115" i="11"/>
  <c r="AB115" i="11" s="1"/>
  <c r="AD121" i="11"/>
  <c r="AG121" i="11" s="1"/>
  <c r="AG114" i="11"/>
  <c r="AG86" i="11"/>
  <c r="AB83" i="11"/>
  <c r="AH83" i="11" s="1"/>
  <c r="AI83" i="11" s="1"/>
  <c r="AG85" i="11"/>
  <c r="AG69" i="11"/>
  <c r="AB71" i="11"/>
  <c r="AH71" i="11" s="1"/>
  <c r="AI71" i="11" s="1"/>
  <c r="AA45" i="11"/>
  <c r="AB45" i="11" s="1"/>
  <c r="AH45" i="11" s="1"/>
  <c r="AI45" i="11" s="1"/>
  <c r="AG169" i="11"/>
  <c r="AA169" i="11"/>
  <c r="AB169" i="11" s="1"/>
  <c r="AH169" i="11"/>
  <c r="AI169" i="11" s="1"/>
  <c r="AA164" i="11"/>
  <c r="AB164" i="11" s="1"/>
  <c r="AK165" i="11"/>
  <c r="AJ165" i="11"/>
  <c r="AA148" i="11"/>
  <c r="AB148" i="11" s="1"/>
  <c r="AH148" i="11"/>
  <c r="AI148" i="11" s="1"/>
  <c r="AG148" i="11"/>
  <c r="AA137" i="11"/>
  <c r="AB137" i="11" s="1"/>
  <c r="AA145" i="11"/>
  <c r="AB145" i="11" s="1"/>
  <c r="AC115" i="11"/>
  <c r="AK114" i="11"/>
  <c r="AJ114" i="11"/>
  <c r="AJ86" i="11"/>
  <c r="AK86" i="11"/>
  <c r="AA95" i="11"/>
  <c r="AB95" i="11" s="1"/>
  <c r="AH95" i="11"/>
  <c r="AI95" i="11" s="1"/>
  <c r="AA67" i="11"/>
  <c r="AB67" i="11" s="1"/>
  <c r="AH46" i="11"/>
  <c r="AI46" i="11" s="1"/>
  <c r="AA47" i="11"/>
  <c r="AB47" i="11" s="1"/>
  <c r="AA60" i="11"/>
  <c r="AB60" i="11" s="1"/>
  <c r="AH60" i="11"/>
  <c r="AI60" i="11" s="1"/>
  <c r="AH26" i="11"/>
  <c r="AI26" i="11" s="1"/>
  <c r="AA26" i="11"/>
  <c r="AB26" i="11" s="1"/>
  <c r="AG18" i="11"/>
  <c r="AG13" i="11"/>
  <c r="AW13" i="11" s="1"/>
  <c r="AA173" i="11"/>
  <c r="AB173" i="11" s="1"/>
  <c r="AH173" i="11" s="1"/>
  <c r="AI173" i="11" s="1"/>
  <c r="AG173" i="11"/>
  <c r="AA156" i="11"/>
  <c r="AB156" i="11" s="1"/>
  <c r="AG156" i="11"/>
  <c r="AA141" i="11"/>
  <c r="AB141" i="11" s="1"/>
  <c r="AA125" i="11"/>
  <c r="AB125" i="11" s="1"/>
  <c r="AA97" i="11"/>
  <c r="AB97" i="11" s="1"/>
  <c r="AH84" i="11"/>
  <c r="AI84" i="11" s="1"/>
  <c r="AG84" i="11"/>
  <c r="AA84" i="11"/>
  <c r="AB84" i="11" s="1"/>
  <c r="AG79" i="11"/>
  <c r="AA57" i="11"/>
  <c r="AB57" i="11" s="1"/>
  <c r="AA65" i="11"/>
  <c r="AB65" i="11" s="1"/>
  <c r="AA31" i="11"/>
  <c r="AB31" i="11" s="1"/>
  <c r="AA15" i="11"/>
  <c r="AG23" i="11"/>
  <c r="AK154" i="11"/>
  <c r="AJ154" i="11"/>
  <c r="AG163" i="11"/>
  <c r="AA163" i="11"/>
  <c r="AB163" i="11" s="1"/>
  <c r="AG112" i="11"/>
  <c r="AA112" i="11"/>
  <c r="AB112" i="11" s="1"/>
  <c r="AH112" i="11"/>
  <c r="AI112" i="11" s="1"/>
  <c r="AH108" i="11"/>
  <c r="AI108" i="11" s="1"/>
  <c r="AA108" i="11"/>
  <c r="AB108" i="11" s="1"/>
  <c r="AA88" i="11"/>
  <c r="AB88" i="11" s="1"/>
  <c r="AH88" i="11"/>
  <c r="AI88" i="11" s="1"/>
  <c r="AG88" i="11"/>
  <c r="AA81" i="11"/>
  <c r="AB81" i="11" s="1"/>
  <c r="AA107" i="11"/>
  <c r="AB107" i="11" s="1"/>
  <c r="AG107" i="11"/>
  <c r="AB66" i="11"/>
  <c r="AG66" i="11" s="1"/>
  <c r="AH66" i="11"/>
  <c r="AI66" i="11" s="1"/>
  <c r="AG46" i="11"/>
  <c r="AH68" i="11"/>
  <c r="AI68" i="11" s="1"/>
  <c r="AA14" i="11"/>
  <c r="AB14" i="11" s="1"/>
  <c r="AA150" i="11"/>
  <c r="AB150" i="11" s="1"/>
  <c r="AK161" i="11"/>
  <c r="AJ161" i="11"/>
  <c r="AA131" i="11"/>
  <c r="AB131" i="11" s="1"/>
  <c r="AA146" i="11"/>
  <c r="AB146" i="11" s="1"/>
  <c r="AG146" i="11"/>
  <c r="AH146" i="11"/>
  <c r="AI146" i="11" s="1"/>
  <c r="AA140" i="11"/>
  <c r="AB140" i="11" s="1"/>
  <c r="AH140" i="11"/>
  <c r="AI140" i="11" s="1"/>
  <c r="AH143" i="11"/>
  <c r="AI143" i="11" s="1"/>
  <c r="AG143" i="11"/>
  <c r="AA143" i="11"/>
  <c r="AB143" i="11" s="1"/>
  <c r="AA98" i="11"/>
  <c r="AB98" i="11" s="1"/>
  <c r="AB80" i="11"/>
  <c r="AG80" i="11" s="1"/>
  <c r="AA74" i="11"/>
  <c r="AB74" i="11" s="1"/>
  <c r="AB62" i="11"/>
  <c r="AG62" i="11" s="1"/>
  <c r="AG64" i="11"/>
  <c r="AA64" i="11"/>
  <c r="AB64" i="11" s="1"/>
  <c r="AA48" i="11"/>
  <c r="AB48" i="11" s="1"/>
  <c r="AA41" i="11"/>
  <c r="AB41" i="11" s="1"/>
  <c r="AG68" i="11"/>
  <c r="AA16" i="11"/>
  <c r="AB16" i="11" s="1"/>
  <c r="AH16" i="11"/>
  <c r="AI16" i="11" s="1"/>
  <c r="AK172" i="11"/>
  <c r="AJ172" i="11"/>
  <c r="AA157" i="11"/>
  <c r="AB157" i="11" s="1"/>
  <c r="AG158" i="11"/>
  <c r="AA158" i="11"/>
  <c r="AB158" i="11" s="1"/>
  <c r="AA151" i="11"/>
  <c r="AB151" i="11" s="1"/>
  <c r="AA168" i="11"/>
  <c r="AB168" i="11" s="1"/>
  <c r="AH122" i="11"/>
  <c r="AI122" i="11" s="1"/>
  <c r="AG122" i="11"/>
  <c r="AA122" i="11"/>
  <c r="AB122" i="11" s="1"/>
  <c r="AH130" i="11"/>
  <c r="AI130" i="11" s="1"/>
  <c r="AH103" i="11"/>
  <c r="AI103" i="11" s="1"/>
  <c r="AG103" i="11"/>
  <c r="AA103" i="11"/>
  <c r="AB103" i="11" s="1"/>
  <c r="AG105" i="11"/>
  <c r="AG87" i="11"/>
  <c r="AA87" i="11"/>
  <c r="AB87" i="11" s="1"/>
  <c r="AA94" i="11"/>
  <c r="AB94" i="11" s="1"/>
  <c r="AH94" i="11"/>
  <c r="AI94" i="11" s="1"/>
  <c r="AG94" i="11"/>
  <c r="AC91" i="11"/>
  <c r="AG82" i="11"/>
  <c r="AA82" i="11"/>
  <c r="AB82" i="11" s="1"/>
  <c r="AH76" i="11"/>
  <c r="AI76" i="11" s="1"/>
  <c r="AG76" i="11"/>
  <c r="AA76" i="11"/>
  <c r="AB76" i="11" s="1"/>
  <c r="AA91" i="11"/>
  <c r="AB91" i="11" s="1"/>
  <c r="AG75" i="11"/>
  <c r="AH75" i="11"/>
  <c r="AI75" i="11" s="1"/>
  <c r="AA75" i="11"/>
  <c r="AB75" i="11" s="1"/>
  <c r="AH80" i="11"/>
  <c r="AI80" i="11" s="1"/>
  <c r="AA43" i="11"/>
  <c r="AB43" i="11" s="1"/>
  <c r="AA34" i="11"/>
  <c r="AB34" i="11" s="1"/>
  <c r="AA35" i="11"/>
  <c r="AB35" i="11" s="1"/>
  <c r="AH109" i="11"/>
  <c r="AI109" i="11" s="1"/>
  <c r="AH102" i="11"/>
  <c r="AI102" i="11" s="1"/>
  <c r="AA102" i="11"/>
  <c r="AB102" i="11" s="1"/>
  <c r="AH105" i="11"/>
  <c r="AI105" i="11" s="1"/>
  <c r="AA93" i="11"/>
  <c r="AB93" i="11" s="1"/>
  <c r="AA61" i="11"/>
  <c r="AB61" i="11" s="1"/>
  <c r="AH58" i="11"/>
  <c r="AI58" i="11" s="1"/>
  <c r="AH53" i="11"/>
  <c r="AI53" i="11" s="1"/>
  <c r="AH44" i="11"/>
  <c r="AI44" i="11" s="1"/>
  <c r="AA33" i="11"/>
  <c r="AB33" i="11" s="1"/>
  <c r="AA39" i="11"/>
  <c r="AB39" i="11" s="1"/>
  <c r="AA42" i="11"/>
  <c r="AB42" i="11" s="1"/>
  <c r="AA29" i="11"/>
  <c r="AB29" i="11" s="1"/>
  <c r="AG19" i="11"/>
  <c r="AG63" i="11"/>
  <c r="AA63" i="11"/>
  <c r="AB63" i="11" s="1"/>
  <c r="AH63" i="11"/>
  <c r="AI63" i="11" s="1"/>
  <c r="AA21" i="11"/>
  <c r="AB21" i="11" s="1"/>
  <c r="AH21" i="11"/>
  <c r="AI21" i="11" s="1"/>
  <c r="AG21" i="11"/>
  <c r="AH152" i="11"/>
  <c r="AI152" i="11" s="1"/>
  <c r="AG152" i="11"/>
  <c r="AA152" i="11"/>
  <c r="AB152" i="11" s="1"/>
  <c r="AK171" i="11"/>
  <c r="AJ171" i="11"/>
  <c r="AK144" i="11"/>
  <c r="AJ144" i="11"/>
  <c r="AJ136" i="11"/>
  <c r="AK136" i="11"/>
  <c r="AH119" i="11"/>
  <c r="AI119" i="11" s="1"/>
  <c r="AA119" i="11"/>
  <c r="AB119" i="11" s="1"/>
  <c r="AG111" i="11"/>
  <c r="AH127" i="11"/>
  <c r="AI127" i="11" s="1"/>
  <c r="AA90" i="11"/>
  <c r="AB90" i="11" s="1"/>
  <c r="AG89" i="11"/>
  <c r="AB70" i="11"/>
  <c r="AH70" i="11" s="1"/>
  <c r="AI70" i="11" s="1"/>
  <c r="AK56" i="11"/>
  <c r="AJ56" i="11"/>
  <c r="AA52" i="11"/>
  <c r="AB52" i="11" s="1"/>
  <c r="AA30" i="11"/>
  <c r="AB30" i="11" s="1"/>
  <c r="AK37" i="11"/>
  <c r="AJ37" i="11"/>
  <c r="AA38" i="11"/>
  <c r="AB38" i="11" s="1"/>
  <c r="AC27" i="11"/>
  <c r="AH25" i="11"/>
  <c r="AI25" i="11" s="1"/>
  <c r="AA12" i="11"/>
  <c r="AB12" i="11" s="1"/>
  <c r="AA22" i="11"/>
  <c r="AB22" i="11" s="1"/>
  <c r="AH22" i="11" s="1"/>
  <c r="AI22" i="11" s="1"/>
  <c r="AA17" i="11"/>
  <c r="AB17" i="11" s="1"/>
  <c r="AK166" i="11"/>
  <c r="AJ166" i="11"/>
  <c r="AG159" i="11"/>
  <c r="AA128" i="11"/>
  <c r="AB128" i="11" s="1"/>
  <c r="AG128" i="11"/>
  <c r="AH128" i="11"/>
  <c r="AI128" i="11" s="1"/>
  <c r="AB142" i="11"/>
  <c r="AG142" i="11" s="1"/>
  <c r="AG134" i="11"/>
  <c r="AA139" i="11"/>
  <c r="AB139" i="11" s="1"/>
  <c r="AG99" i="11"/>
  <c r="AA99" i="11"/>
  <c r="AB99" i="11" s="1"/>
  <c r="AH99" i="11"/>
  <c r="AI99" i="11" s="1"/>
  <c r="AG130" i="11"/>
  <c r="AA110" i="11"/>
  <c r="AB110" i="11" s="1"/>
  <c r="AA100" i="11"/>
  <c r="AB100" i="11" s="1"/>
  <c r="AA96" i="11"/>
  <c r="AB96" i="11" s="1"/>
  <c r="AG96" i="11"/>
  <c r="AH92" i="11"/>
  <c r="AI92" i="11" s="1"/>
  <c r="AA59" i="11"/>
  <c r="AB59" i="11" s="1"/>
  <c r="AG71" i="11"/>
  <c r="AA40" i="11"/>
  <c r="AB40" i="11" s="1"/>
  <c r="AA36" i="11"/>
  <c r="AB36" i="11" s="1"/>
  <c r="AH36" i="11"/>
  <c r="AI36" i="11" s="1"/>
  <c r="AA54" i="11"/>
  <c r="AB54" i="11" s="1"/>
  <c r="AG160" i="11"/>
  <c r="AH170" i="11"/>
  <c r="AI170" i="11" s="1"/>
  <c r="AG170" i="11"/>
  <c r="AA170" i="11"/>
  <c r="AB170" i="11" s="1"/>
  <c r="AH116" i="11"/>
  <c r="AI116" i="11" s="1"/>
  <c r="AG116" i="11"/>
  <c r="AA116" i="11"/>
  <c r="AB116" i="11" s="1"/>
  <c r="AG123" i="11"/>
  <c r="AA123" i="11"/>
  <c r="AB123" i="11" s="1"/>
  <c r="AJ55" i="11"/>
  <c r="AK55" i="11"/>
  <c r="AG50" i="11"/>
  <c r="AB50" i="11"/>
  <c r="AH50" i="11" s="1"/>
  <c r="AI50" i="11" s="1"/>
  <c r="AH69" i="11"/>
  <c r="AI69" i="11" s="1"/>
  <c r="AA24" i="11"/>
  <c r="AB24" i="11" s="1"/>
  <c r="AH162" i="11"/>
  <c r="AI162" i="11" s="1"/>
  <c r="AH124" i="11"/>
  <c r="AI124" i="11" s="1"/>
  <c r="AA124" i="11"/>
  <c r="AB124" i="11" s="1"/>
  <c r="AA135" i="11"/>
  <c r="AB135" i="11" s="1"/>
  <c r="AG135" i="11"/>
  <c r="AG129" i="11"/>
  <c r="AH104" i="11"/>
  <c r="AI104" i="11" s="1"/>
  <c r="AA104" i="11"/>
  <c r="AB104" i="11" s="1"/>
  <c r="AG77" i="11"/>
  <c r="AH77" i="11"/>
  <c r="AI77" i="11" s="1"/>
  <c r="AA77" i="11"/>
  <c r="AB77" i="11" s="1"/>
  <c r="AG92" i="11"/>
  <c r="AG78" i="11"/>
  <c r="AG73" i="11"/>
  <c r="AA27" i="11"/>
  <c r="AB27" i="11" s="1"/>
  <c r="AA32" i="11"/>
  <c r="AB32" i="11" s="1"/>
  <c r="AG20" i="11"/>
  <c r="AG153" i="11"/>
  <c r="AA153" i="11"/>
  <c r="AB153" i="11" s="1"/>
  <c r="AB138" i="11"/>
  <c r="AH138" i="11" s="1"/>
  <c r="AI138" i="11" s="1"/>
  <c r="AG118" i="11"/>
  <c r="AH118" i="11"/>
  <c r="AI118" i="11" s="1"/>
  <c r="AA118" i="11"/>
  <c r="AB118" i="11" s="1"/>
  <c r="AA113" i="11"/>
  <c r="AB113" i="11" s="1"/>
  <c r="AH113" i="11"/>
  <c r="AI113" i="11" s="1"/>
  <c r="AG113" i="11"/>
  <c r="AH120" i="11"/>
  <c r="AI120" i="11" s="1"/>
  <c r="AH117" i="11"/>
  <c r="AI117" i="11" s="1"/>
  <c r="AA117" i="11"/>
  <c r="AB117" i="11" s="1"/>
  <c r="AG117" i="11"/>
  <c r="AA106" i="11"/>
  <c r="AB106" i="11" s="1"/>
  <c r="AA101" i="11"/>
  <c r="AB101" i="11" s="1"/>
  <c r="AD52" i="11"/>
  <c r="AG52" i="11" s="1"/>
  <c r="AG72" i="11"/>
  <c r="AA72" i="11"/>
  <c r="AB72" i="11" s="1"/>
  <c r="AH72" i="11"/>
  <c r="AI72" i="11" s="1"/>
  <c r="AH78" i="11"/>
  <c r="AI78" i="11" s="1"/>
  <c r="AH51" i="11"/>
  <c r="AI51" i="11" s="1"/>
  <c r="AA51" i="11"/>
  <c r="AB51" i="11" s="1"/>
  <c r="AG84" i="10"/>
  <c r="AH137" i="8"/>
  <c r="AI137" i="8" s="1"/>
  <c r="AK137" i="8" s="1"/>
  <c r="AH110" i="10"/>
  <c r="AI110" i="10" s="1"/>
  <c r="AJ110" i="10" s="1"/>
  <c r="AH132" i="10"/>
  <c r="AI132" i="10" s="1"/>
  <c r="AK132" i="10" s="1"/>
  <c r="AH108" i="10"/>
  <c r="AI108" i="10" s="1"/>
  <c r="AJ108" i="10" s="1"/>
  <c r="AG152" i="10"/>
  <c r="AG137" i="10"/>
  <c r="AH32" i="10"/>
  <c r="AI32" i="10" s="1"/>
  <c r="AJ32" i="10" s="1"/>
  <c r="AG135" i="10"/>
  <c r="AC111" i="10"/>
  <c r="AH64" i="10"/>
  <c r="AI64" i="10" s="1"/>
  <c r="AK64" i="10" s="1"/>
  <c r="AG108" i="10"/>
  <c r="AG74" i="10"/>
  <c r="AG28" i="10"/>
  <c r="AG14" i="10"/>
  <c r="AG127" i="10"/>
  <c r="AH14" i="10"/>
  <c r="AI14" i="10" s="1"/>
  <c r="AJ14" i="10" s="1"/>
  <c r="AG170" i="10"/>
  <c r="AH102" i="10"/>
  <c r="AI102" i="10" s="1"/>
  <c r="AK102" i="10" s="1"/>
  <c r="AH84" i="10"/>
  <c r="AI84" i="10" s="1"/>
  <c r="AJ84" i="10" s="1"/>
  <c r="AH38" i="10"/>
  <c r="AI38" i="10" s="1"/>
  <c r="AJ38" i="10" s="1"/>
  <c r="AH170" i="10"/>
  <c r="AI170" i="10" s="1"/>
  <c r="AK170" i="10" s="1"/>
  <c r="AH127" i="10"/>
  <c r="AI127" i="10" s="1"/>
  <c r="AJ127" i="10" s="1"/>
  <c r="AC99" i="10"/>
  <c r="AC70" i="10"/>
  <c r="AD63" i="10"/>
  <c r="AH74" i="10"/>
  <c r="AI74" i="10" s="1"/>
  <c r="AJ74" i="10" s="1"/>
  <c r="AD133" i="10"/>
  <c r="AC134" i="10"/>
  <c r="AG64" i="10"/>
  <c r="AH135" i="10"/>
  <c r="AI135" i="10" s="1"/>
  <c r="AJ135" i="10" s="1"/>
  <c r="AD92" i="10"/>
  <c r="AD116" i="10"/>
  <c r="AG102" i="10"/>
  <c r="AH51" i="10"/>
  <c r="AI51" i="10" s="1"/>
  <c r="AK51" i="10" s="1"/>
  <c r="AG20" i="10"/>
  <c r="AC58" i="10"/>
  <c r="AD58" i="10"/>
  <c r="AB34" i="10"/>
  <c r="AG34" i="10" s="1"/>
  <c r="AH137" i="10"/>
  <c r="AI137" i="10" s="1"/>
  <c r="AK137" i="10" s="1"/>
  <c r="AH28" i="10"/>
  <c r="AI28" i="10" s="1"/>
  <c r="AJ28" i="10" s="1"/>
  <c r="AG76" i="10"/>
  <c r="AG32" i="10"/>
  <c r="AH98" i="10"/>
  <c r="AI98" i="10" s="1"/>
  <c r="AJ98" i="10" s="1"/>
  <c r="AG132" i="10"/>
  <c r="AG16" i="10"/>
  <c r="AD23" i="10"/>
  <c r="AH152" i="10"/>
  <c r="AI152" i="10" s="1"/>
  <c r="AK152" i="10" s="1"/>
  <c r="AH48" i="10"/>
  <c r="AI48" i="10" s="1"/>
  <c r="AJ48" i="10" s="1"/>
  <c r="AG98" i="10"/>
  <c r="AH154" i="10"/>
  <c r="AI154" i="10" s="1"/>
  <c r="AG154" i="10"/>
  <c r="AH151" i="10"/>
  <c r="AI151" i="10" s="1"/>
  <c r="AG151" i="10"/>
  <c r="AH50" i="10"/>
  <c r="AI50" i="10" s="1"/>
  <c r="AG50" i="10"/>
  <c r="AA93" i="10"/>
  <c r="AB93" i="10" s="1"/>
  <c r="AA31" i="10"/>
  <c r="AB31" i="10" s="1"/>
  <c r="AA41" i="10"/>
  <c r="AB41" i="10" s="1"/>
  <c r="AB139" i="10"/>
  <c r="AG139" i="10" s="1"/>
  <c r="AA124" i="10"/>
  <c r="AB124" i="10" s="1"/>
  <c r="AD122" i="10"/>
  <c r="AA118" i="10"/>
  <c r="AB118" i="10" s="1"/>
  <c r="AA106" i="10"/>
  <c r="AB106" i="10" s="1"/>
  <c r="AG72" i="10"/>
  <c r="AA81" i="10"/>
  <c r="AB81" i="10" s="1"/>
  <c r="AA49" i="10"/>
  <c r="AB49" i="10" s="1"/>
  <c r="AG51" i="10"/>
  <c r="AA35" i="10"/>
  <c r="AB35" i="10" s="1"/>
  <c r="AG44" i="10"/>
  <c r="AA29" i="10"/>
  <c r="AB29" i="10" s="1"/>
  <c r="AG24" i="10"/>
  <c r="AB33" i="10"/>
  <c r="AH33" i="10" s="1"/>
  <c r="AI33" i="10" s="1"/>
  <c r="AA25" i="10"/>
  <c r="AB25" i="10" s="1"/>
  <c r="AB13" i="10"/>
  <c r="AH13" i="10" s="1"/>
  <c r="AI13" i="10" s="1"/>
  <c r="AA27" i="10"/>
  <c r="AB27" i="10" s="1"/>
  <c r="AA169" i="10"/>
  <c r="AB169" i="10" s="1"/>
  <c r="AA133" i="10"/>
  <c r="AB133" i="10" s="1"/>
  <c r="AA134" i="10"/>
  <c r="AB134" i="10" s="1"/>
  <c r="AB117" i="10"/>
  <c r="AH117" i="10" s="1"/>
  <c r="AI117" i="10" s="1"/>
  <c r="AG116" i="10"/>
  <c r="AA111" i="10"/>
  <c r="AB111" i="10" s="1"/>
  <c r="AA107" i="10"/>
  <c r="AB107" i="10" s="1"/>
  <c r="AG104" i="10"/>
  <c r="AH72" i="10"/>
  <c r="AI72" i="10" s="1"/>
  <c r="AA54" i="10"/>
  <c r="AB54" i="10" s="1"/>
  <c r="AA65" i="10"/>
  <c r="AB65" i="10" s="1"/>
  <c r="AA82" i="10"/>
  <c r="AB82" i="10" s="1"/>
  <c r="AD75" i="10"/>
  <c r="AC75" i="10"/>
  <c r="AH44" i="10"/>
  <c r="AI44" i="10" s="1"/>
  <c r="AA36" i="10"/>
  <c r="AB36" i="10" s="1"/>
  <c r="AH36" i="10"/>
  <c r="AI36" i="10" s="1"/>
  <c r="AA120" i="10"/>
  <c r="AB120" i="10" s="1"/>
  <c r="AA77" i="10"/>
  <c r="AB77" i="10" s="1"/>
  <c r="AC171" i="10"/>
  <c r="AH171" i="10" s="1"/>
  <c r="AI171" i="10" s="1"/>
  <c r="AA150" i="10"/>
  <c r="AB150" i="10" s="1"/>
  <c r="AB144" i="10"/>
  <c r="AH144" i="10" s="1"/>
  <c r="AI144" i="10" s="1"/>
  <c r="AA114" i="10"/>
  <c r="AB114" i="10" s="1"/>
  <c r="AB136" i="10"/>
  <c r="AH136" i="10" s="1"/>
  <c r="AI136" i="10" s="1"/>
  <c r="AA125" i="10"/>
  <c r="AH104" i="10"/>
  <c r="AI104" i="10" s="1"/>
  <c r="AA85" i="10"/>
  <c r="AD69" i="10"/>
  <c r="AC69" i="10"/>
  <c r="AH69" i="10" s="1"/>
  <c r="AI69" i="10" s="1"/>
  <c r="AA70" i="10"/>
  <c r="AB70" i="10" s="1"/>
  <c r="AG48" i="10"/>
  <c r="AH16" i="10"/>
  <c r="AI16" i="10" s="1"/>
  <c r="AA159" i="10"/>
  <c r="AB159" i="10" s="1"/>
  <c r="AA165" i="10"/>
  <c r="AB165" i="10" s="1"/>
  <c r="AA143" i="10"/>
  <c r="AB143" i="10" s="1"/>
  <c r="AC129" i="10"/>
  <c r="AD129" i="10"/>
  <c r="AA103" i="10"/>
  <c r="AB103" i="10" s="1"/>
  <c r="AA79" i="10"/>
  <c r="AB79" i="10" s="1"/>
  <c r="AA83" i="10"/>
  <c r="AB83" i="10" s="1"/>
  <c r="AA71" i="10"/>
  <c r="AB71" i="10" s="1"/>
  <c r="AA21" i="10"/>
  <c r="AB21" i="10" s="1"/>
  <c r="AA167" i="10"/>
  <c r="AB167" i="10" s="1"/>
  <c r="AA148" i="10"/>
  <c r="AB148" i="10" s="1"/>
  <c r="AA168" i="10"/>
  <c r="AB168" i="10" s="1"/>
  <c r="AA123" i="10"/>
  <c r="AB123" i="10" s="1"/>
  <c r="AA129" i="10"/>
  <c r="AB129" i="10" s="1"/>
  <c r="AA138" i="10"/>
  <c r="AB138" i="10" s="1"/>
  <c r="AA130" i="10"/>
  <c r="AB130" i="10" s="1"/>
  <c r="AA119" i="10"/>
  <c r="AB119" i="10" s="1"/>
  <c r="AA121" i="10"/>
  <c r="AB121" i="10" s="1"/>
  <c r="AA100" i="10"/>
  <c r="AB100" i="10" s="1"/>
  <c r="AH116" i="10"/>
  <c r="AI116" i="10" s="1"/>
  <c r="AA92" i="10"/>
  <c r="AB92" i="10" s="1"/>
  <c r="AA80" i="10"/>
  <c r="AB80" i="10" s="1"/>
  <c r="AA78" i="10"/>
  <c r="AB78" i="10" s="1"/>
  <c r="AG78" i="10"/>
  <c r="AH73" i="10"/>
  <c r="AI73" i="10" s="1"/>
  <c r="AG73" i="10"/>
  <c r="AA61" i="10"/>
  <c r="AB61" i="10" s="1"/>
  <c r="AB17" i="10"/>
  <c r="AG17" i="10" s="1"/>
  <c r="AA18" i="10"/>
  <c r="AB18" i="10" s="1"/>
  <c r="AA19" i="10"/>
  <c r="AB19" i="10" s="1"/>
  <c r="AG164" i="10"/>
  <c r="AA147" i="10"/>
  <c r="AB147" i="10" s="1"/>
  <c r="AA126" i="10"/>
  <c r="AB126" i="10" s="1"/>
  <c r="AG110" i="10"/>
  <c r="AA97" i="10"/>
  <c r="AB97" i="10" s="1"/>
  <c r="AB90" i="10"/>
  <c r="AH90" i="10" s="1"/>
  <c r="AI90" i="10" s="1"/>
  <c r="AA66" i="10"/>
  <c r="AB66" i="10" s="1"/>
  <c r="AA95" i="10"/>
  <c r="AB95" i="10" s="1"/>
  <c r="AA43" i="10"/>
  <c r="AB43" i="10" s="1"/>
  <c r="AA26" i="10"/>
  <c r="AB26" i="10" s="1"/>
  <c r="AA46" i="10"/>
  <c r="AB46" i="10" s="1"/>
  <c r="AH24" i="10"/>
  <c r="AI24" i="10" s="1"/>
  <c r="AA156" i="10"/>
  <c r="AB156" i="10" s="1"/>
  <c r="AG156" i="10"/>
  <c r="AA131" i="10"/>
  <c r="AB131" i="10" s="1"/>
  <c r="AA140" i="10"/>
  <c r="AB140" i="10" s="1"/>
  <c r="AH157" i="10"/>
  <c r="AI157" i="10" s="1"/>
  <c r="AA158" i="10"/>
  <c r="AB158" i="10" s="1"/>
  <c r="AG153" i="10"/>
  <c r="AH164" i="10"/>
  <c r="AI164" i="10" s="1"/>
  <c r="AA149" i="10"/>
  <c r="AA113" i="10"/>
  <c r="AB113" i="10" s="1"/>
  <c r="AA101" i="10"/>
  <c r="AB101" i="10" s="1"/>
  <c r="AH76" i="10"/>
  <c r="AI76" i="10" s="1"/>
  <c r="AA59" i="10"/>
  <c r="AB59" i="10" s="1"/>
  <c r="AA47" i="10"/>
  <c r="AB47" i="10" s="1"/>
  <c r="AA30" i="10"/>
  <c r="AB30" i="10" s="1"/>
  <c r="AA22" i="10"/>
  <c r="AB22" i="10" s="1"/>
  <c r="AA15" i="10"/>
  <c r="AB15" i="10" s="1"/>
  <c r="AA23" i="10"/>
  <c r="AB23" i="10" s="1"/>
  <c r="AH20" i="10"/>
  <c r="AI20" i="10" s="1"/>
  <c r="AG157" i="10"/>
  <c r="AG161" i="10"/>
  <c r="AA161" i="10"/>
  <c r="AB161" i="10" s="1"/>
  <c r="AH153" i="10"/>
  <c r="AI153" i="10" s="1"/>
  <c r="AA162" i="10"/>
  <c r="AB162" i="10" s="1"/>
  <c r="AC172" i="10"/>
  <c r="AG172" i="10" s="1"/>
  <c r="AA145" i="10"/>
  <c r="AB145" i="10" s="1"/>
  <c r="AD103" i="10"/>
  <c r="AA87" i="10"/>
  <c r="AB62" i="10"/>
  <c r="AG62" i="10" s="1"/>
  <c r="AA39" i="10"/>
  <c r="AB39" i="10" s="1"/>
  <c r="AA68" i="10"/>
  <c r="AB68" i="10" s="1"/>
  <c r="AA155" i="10"/>
  <c r="AB155" i="10" s="1"/>
  <c r="AA141" i="10"/>
  <c r="AB141" i="10" s="1"/>
  <c r="AA128" i="10"/>
  <c r="AB128" i="10" s="1"/>
  <c r="AA115" i="10"/>
  <c r="AB115" i="10" s="1"/>
  <c r="AA105" i="10"/>
  <c r="AB105" i="10" s="1"/>
  <c r="AG89" i="10"/>
  <c r="AA91" i="10"/>
  <c r="AB91" i="10" s="1"/>
  <c r="AA99" i="10"/>
  <c r="AB99" i="10" s="1"/>
  <c r="AA57" i="10"/>
  <c r="AB57" i="10" s="1"/>
  <c r="AG69" i="10"/>
  <c r="AA86" i="10"/>
  <c r="AB86" i="10" s="1"/>
  <c r="AB58" i="10"/>
  <c r="AA60" i="10"/>
  <c r="AB60" i="10" s="1"/>
  <c r="AB52" i="10"/>
  <c r="AH52" i="10" s="1"/>
  <c r="AI52" i="10" s="1"/>
  <c r="AA12" i="10"/>
  <c r="AB12" i="10" s="1"/>
  <c r="AA166" i="10"/>
  <c r="AB166" i="10" s="1"/>
  <c r="AD147" i="10"/>
  <c r="AC147" i="10"/>
  <c r="AA94" i="10"/>
  <c r="AB94" i="10" s="1"/>
  <c r="AA112" i="10"/>
  <c r="AB112" i="10" s="1"/>
  <c r="AH112" i="10"/>
  <c r="AI112" i="10" s="1"/>
  <c r="AA96" i="10"/>
  <c r="AB96" i="10" s="1"/>
  <c r="AH89" i="10"/>
  <c r="AI89" i="10" s="1"/>
  <c r="AH88" i="10"/>
  <c r="AI88" i="10" s="1"/>
  <c r="AG38" i="10"/>
  <c r="AA42" i="10"/>
  <c r="AB42" i="10" s="1"/>
  <c r="AA45" i="10"/>
  <c r="AB45" i="10" s="1"/>
  <c r="AA146" i="10"/>
  <c r="AB146" i="10" s="1"/>
  <c r="AA55" i="10"/>
  <c r="AB55" i="10" s="1"/>
  <c r="AA163" i="10"/>
  <c r="AB163" i="10" s="1"/>
  <c r="AA160" i="10"/>
  <c r="AB160" i="10" s="1"/>
  <c r="AA173" i="10"/>
  <c r="AB173" i="10" s="1"/>
  <c r="AA142" i="10"/>
  <c r="AB142" i="10" s="1"/>
  <c r="AC126" i="10"/>
  <c r="AA122" i="10"/>
  <c r="AB122" i="10" s="1"/>
  <c r="AA109" i="10"/>
  <c r="AB109" i="10" s="1"/>
  <c r="AA56" i="10"/>
  <c r="AB56" i="10" s="1"/>
  <c r="AG88" i="10"/>
  <c r="AA53" i="10"/>
  <c r="AB53" i="10" s="1"/>
  <c r="AA67" i="10"/>
  <c r="AB67" i="10" s="1"/>
  <c r="AA37" i="10"/>
  <c r="AB37" i="10" s="1"/>
  <c r="AA40" i="10"/>
  <c r="AB40" i="10" s="1"/>
  <c r="AH40" i="10"/>
  <c r="AI40" i="10" s="1"/>
  <c r="AG40" i="10"/>
  <c r="AH22" i="8"/>
  <c r="AI22" i="8" s="1"/>
  <c r="AJ22" i="8" s="1"/>
  <c r="AG22" i="8"/>
  <c r="AH95" i="8"/>
  <c r="AI95" i="8" s="1"/>
  <c r="AJ95" i="8" s="1"/>
  <c r="AG95" i="8"/>
  <c r="AH118" i="8"/>
  <c r="AI118" i="8" s="1"/>
  <c r="AJ118" i="8" s="1"/>
  <c r="AH70" i="8"/>
  <c r="AI70" i="8" s="1"/>
  <c r="AJ70" i="8" s="1"/>
  <c r="AH142" i="8"/>
  <c r="AI142" i="8" s="1"/>
  <c r="AJ142" i="8" s="1"/>
  <c r="AH131" i="8"/>
  <c r="AI131" i="8" s="1"/>
  <c r="AK131" i="8" s="1"/>
  <c r="AJ119" i="8"/>
  <c r="AK119" i="8"/>
  <c r="AK68" i="8"/>
  <c r="AJ68" i="8"/>
  <c r="AK176" i="8"/>
  <c r="AJ176" i="8"/>
  <c r="AK134" i="8"/>
  <c r="AJ134" i="8"/>
  <c r="AK65" i="8"/>
  <c r="AJ65" i="8"/>
  <c r="AK145" i="8"/>
  <c r="AJ145" i="8"/>
  <c r="AH30" i="8"/>
  <c r="AI30" i="8" s="1"/>
  <c r="AA30" i="8"/>
  <c r="AB30" i="8" s="1"/>
  <c r="AH156" i="8"/>
  <c r="AI156" i="8" s="1"/>
  <c r="AA156" i="8"/>
  <c r="AB156" i="8" s="1"/>
  <c r="AH165" i="8"/>
  <c r="AI165" i="8" s="1"/>
  <c r="AA165" i="8"/>
  <c r="AB165" i="8" s="1"/>
  <c r="AA121" i="8"/>
  <c r="AB121" i="8" s="1"/>
  <c r="AH133" i="8"/>
  <c r="AI133" i="8" s="1"/>
  <c r="AA133" i="8"/>
  <c r="AB133" i="8" s="1"/>
  <c r="AK91" i="8"/>
  <c r="AJ91" i="8"/>
  <c r="AA71" i="8"/>
  <c r="AB71" i="8" s="1"/>
  <c r="AA69" i="8"/>
  <c r="AB69" i="8" s="1"/>
  <c r="AA33" i="8"/>
  <c r="AB33" i="8" s="1"/>
  <c r="AD31" i="8"/>
  <c r="AC31" i="8"/>
  <c r="AH31" i="8" s="1"/>
  <c r="AI31" i="8" s="1"/>
  <c r="AA114" i="8"/>
  <c r="AB114" i="8" s="1"/>
  <c r="AA163" i="8"/>
  <c r="AB163" i="8" s="1"/>
  <c r="AA173" i="8"/>
  <c r="AB173" i="8" s="1"/>
  <c r="AH151" i="8"/>
  <c r="AI151" i="8" s="1"/>
  <c r="AA151" i="8"/>
  <c r="AB151" i="8" s="1"/>
  <c r="AH141" i="8"/>
  <c r="AI141" i="8" s="1"/>
  <c r="AA141" i="8"/>
  <c r="AB141" i="8" s="1"/>
  <c r="AA146" i="8"/>
  <c r="AB146" i="8" s="1"/>
  <c r="AH146" i="8"/>
  <c r="AI146" i="8" s="1"/>
  <c r="AH116" i="8"/>
  <c r="AI116" i="8" s="1"/>
  <c r="AA116" i="8"/>
  <c r="AB116" i="8" s="1"/>
  <c r="AA138" i="8"/>
  <c r="AB138" i="8" s="1"/>
  <c r="AH100" i="8"/>
  <c r="AI100" i="8" s="1"/>
  <c r="AA100" i="8"/>
  <c r="AB100" i="8" s="1"/>
  <c r="AC98" i="8"/>
  <c r="AH73" i="8"/>
  <c r="AI73" i="8" s="1"/>
  <c r="AA73" i="8"/>
  <c r="AB73" i="8" s="1"/>
  <c r="AA84" i="8"/>
  <c r="AB84" i="8" s="1"/>
  <c r="AA76" i="8"/>
  <c r="AB76" i="8" s="1"/>
  <c r="AD45" i="8"/>
  <c r="AC45" i="8"/>
  <c r="AA49" i="8"/>
  <c r="AB49" i="8" s="1"/>
  <c r="AA24" i="8"/>
  <c r="AB24" i="8" s="1"/>
  <c r="AA81" i="8"/>
  <c r="AB81" i="8" s="1"/>
  <c r="AH160" i="8"/>
  <c r="AI160" i="8" s="1"/>
  <c r="AA160" i="8"/>
  <c r="AB160" i="8" s="1"/>
  <c r="AD158" i="8"/>
  <c r="AH150" i="8"/>
  <c r="AI150" i="8" s="1"/>
  <c r="AA161" i="8"/>
  <c r="AB161" i="8" s="1"/>
  <c r="AH125" i="8"/>
  <c r="AI125" i="8" s="1"/>
  <c r="AA98" i="8"/>
  <c r="AB98" i="8" s="1"/>
  <c r="AA99" i="8"/>
  <c r="AB99" i="8" s="1"/>
  <c r="AA36" i="8"/>
  <c r="AB36" i="8" s="1"/>
  <c r="AH36" i="8"/>
  <c r="AI36" i="8" s="1"/>
  <c r="AA55" i="8"/>
  <c r="AB55" i="8" s="1"/>
  <c r="AH80" i="8"/>
  <c r="AI80" i="8" s="1"/>
  <c r="AA17" i="8"/>
  <c r="AB17" i="8" s="1"/>
  <c r="AH19" i="8"/>
  <c r="AI19" i="8" s="1"/>
  <c r="AA19" i="8"/>
  <c r="AB19" i="8" s="1"/>
  <c r="AH51" i="8"/>
  <c r="AI51" i="8" s="1"/>
  <c r="AA23" i="8"/>
  <c r="AB23" i="8" s="1"/>
  <c r="AA168" i="8"/>
  <c r="AB168" i="8" s="1"/>
  <c r="AA162" i="8"/>
  <c r="AB162" i="8" s="1"/>
  <c r="AA130" i="8"/>
  <c r="AB130" i="8" s="1"/>
  <c r="AA106" i="8"/>
  <c r="AB106" i="8" s="1"/>
  <c r="AA105" i="8"/>
  <c r="AB105" i="8" s="1"/>
  <c r="AA88" i="8"/>
  <c r="AB88" i="8" s="1"/>
  <c r="AA75" i="8"/>
  <c r="AB75" i="8" s="1"/>
  <c r="AH62" i="8"/>
  <c r="AI62" i="8" s="1"/>
  <c r="AA62" i="8"/>
  <c r="AB62" i="8" s="1"/>
  <c r="AA67" i="8"/>
  <c r="AB67" i="8" s="1"/>
  <c r="AA60" i="8"/>
  <c r="AB60" i="8" s="1"/>
  <c r="AH60" i="8"/>
  <c r="AI60" i="8" s="1"/>
  <c r="AA50" i="8"/>
  <c r="AB50" i="8" s="1"/>
  <c r="AA46" i="8"/>
  <c r="AB46" i="8" s="1"/>
  <c r="AH41" i="8"/>
  <c r="AI41" i="8" s="1"/>
  <c r="AK48" i="8"/>
  <c r="AJ48" i="8"/>
  <c r="AA170" i="8"/>
  <c r="AB170" i="8" s="1"/>
  <c r="AA149" i="8"/>
  <c r="AB149" i="8" s="1"/>
  <c r="AA136" i="8"/>
  <c r="AB136" i="8" s="1"/>
  <c r="AH144" i="8"/>
  <c r="AI144" i="8" s="1"/>
  <c r="AB101" i="8"/>
  <c r="AH110" i="8"/>
  <c r="AI110" i="8" s="1"/>
  <c r="AA64" i="8"/>
  <c r="AB64" i="8" s="1"/>
  <c r="AA58" i="8"/>
  <c r="AB58" i="8" s="1"/>
  <c r="AA57" i="8"/>
  <c r="AB57" i="8" s="1"/>
  <c r="AH57" i="8"/>
  <c r="AI57" i="8" s="1"/>
  <c r="AA44" i="8"/>
  <c r="AB44" i="8" s="1"/>
  <c r="AH56" i="8"/>
  <c r="AI56" i="8" s="1"/>
  <c r="AA56" i="8"/>
  <c r="AB56" i="8" s="1"/>
  <c r="AA26" i="8"/>
  <c r="AB26" i="8" s="1"/>
  <c r="AH26" i="8"/>
  <c r="AI26" i="8" s="1"/>
  <c r="AH175" i="8"/>
  <c r="AI175" i="8" s="1"/>
  <c r="AA175" i="8"/>
  <c r="AB175" i="8" s="1"/>
  <c r="AA154" i="8"/>
  <c r="AB154" i="8" s="1"/>
  <c r="AH159" i="8"/>
  <c r="AI159" i="8" s="1"/>
  <c r="AA159" i="8"/>
  <c r="AB159" i="8" s="1"/>
  <c r="AA139" i="8"/>
  <c r="AB139" i="8" s="1"/>
  <c r="AJ135" i="8"/>
  <c r="AK135" i="8"/>
  <c r="AJ120" i="8"/>
  <c r="AK120" i="8"/>
  <c r="AH128" i="8"/>
  <c r="AI128" i="8" s="1"/>
  <c r="AA128" i="8"/>
  <c r="AB128" i="8" s="1"/>
  <c r="AH113" i="8"/>
  <c r="AI113" i="8" s="1"/>
  <c r="AA113" i="8"/>
  <c r="AB113" i="8" s="1"/>
  <c r="AH83" i="8"/>
  <c r="AI83" i="8" s="1"/>
  <c r="AA83" i="8"/>
  <c r="AB83" i="8" s="1"/>
  <c r="AA122" i="8"/>
  <c r="AB122" i="8" s="1"/>
  <c r="AH104" i="8"/>
  <c r="AI104" i="8" s="1"/>
  <c r="AA104" i="8"/>
  <c r="AB104" i="8" s="1"/>
  <c r="AA86" i="8"/>
  <c r="AB86" i="8" s="1"/>
  <c r="AH82" i="8"/>
  <c r="AI82" i="8" s="1"/>
  <c r="AA74" i="8"/>
  <c r="AB74" i="8" s="1"/>
  <c r="AA54" i="8"/>
  <c r="AB54" i="8" s="1"/>
  <c r="AA47" i="8"/>
  <c r="AB47" i="8" s="1"/>
  <c r="AH40" i="8"/>
  <c r="AI40" i="8" s="1"/>
  <c r="AA40" i="8"/>
  <c r="AB40" i="8" s="1"/>
  <c r="AH39" i="8"/>
  <c r="AI39" i="8" s="1"/>
  <c r="AA37" i="8"/>
  <c r="AB37" i="8" s="1"/>
  <c r="AH37" i="8"/>
  <c r="AI37" i="8" s="1"/>
  <c r="AA32" i="8"/>
  <c r="AB32" i="8" s="1"/>
  <c r="AH63" i="8"/>
  <c r="AI63" i="8" s="1"/>
  <c r="AA21" i="8"/>
  <c r="AB21" i="8" s="1"/>
  <c r="AH27" i="8"/>
  <c r="AI27" i="8" s="1"/>
  <c r="AA27" i="8"/>
  <c r="AB27" i="8" s="1"/>
  <c r="AA166" i="8"/>
  <c r="AB166" i="8" s="1"/>
  <c r="AA94" i="8"/>
  <c r="AB94" i="8" s="1"/>
  <c r="AH94" i="8"/>
  <c r="AI94" i="8" s="1"/>
  <c r="AH158" i="8"/>
  <c r="AI158" i="8" s="1"/>
  <c r="AA158" i="8"/>
  <c r="AB158" i="8" s="1"/>
  <c r="AC129" i="8"/>
  <c r="AH117" i="8"/>
  <c r="AI117" i="8" s="1"/>
  <c r="AA117" i="8"/>
  <c r="AB117" i="8" s="1"/>
  <c r="AH89" i="8"/>
  <c r="AI89" i="8" s="1"/>
  <c r="AA89" i="8"/>
  <c r="AB89" i="8" s="1"/>
  <c r="AA93" i="8"/>
  <c r="AB93" i="8" s="1"/>
  <c r="AA79" i="8"/>
  <c r="AB79" i="8" s="1"/>
  <c r="AH79" i="8"/>
  <c r="AI79" i="8" s="1"/>
  <c r="AD34" i="8"/>
  <c r="AC34" i="8"/>
  <c r="AH34" i="8" s="1"/>
  <c r="AI34" i="8" s="1"/>
  <c r="AH25" i="8"/>
  <c r="AI25" i="8" s="1"/>
  <c r="AH28" i="8"/>
  <c r="AI28" i="8" s="1"/>
  <c r="AA28" i="8"/>
  <c r="AB28" i="8" s="1"/>
  <c r="AH167" i="8"/>
  <c r="AI167" i="8" s="1"/>
  <c r="AA167" i="8"/>
  <c r="AB167" i="8" s="1"/>
  <c r="AA157" i="8"/>
  <c r="AB157" i="8" s="1"/>
  <c r="AH143" i="8"/>
  <c r="AI143" i="8" s="1"/>
  <c r="AA143" i="8"/>
  <c r="AB143" i="8" s="1"/>
  <c r="AJ126" i="8"/>
  <c r="AK126" i="8"/>
  <c r="AA112" i="8"/>
  <c r="AB112" i="8" s="1"/>
  <c r="AH109" i="8"/>
  <c r="AI109" i="8" s="1"/>
  <c r="AA109" i="8"/>
  <c r="AB109" i="8" s="1"/>
  <c r="AH102" i="8"/>
  <c r="AI102" i="8" s="1"/>
  <c r="AA102" i="8"/>
  <c r="AB102" i="8" s="1"/>
  <c r="AH78" i="8"/>
  <c r="AI78" i="8" s="1"/>
  <c r="AA78" i="8"/>
  <c r="AB78" i="8" s="1"/>
  <c r="AA85" i="8"/>
  <c r="AB85" i="8" s="1"/>
  <c r="AA35" i="8"/>
  <c r="AB35" i="8" s="1"/>
  <c r="AH35" i="8"/>
  <c r="AI35" i="8" s="1"/>
  <c r="AA18" i="8"/>
  <c r="AB18" i="8" s="1"/>
  <c r="AH20" i="8"/>
  <c r="AI20" i="8" s="1"/>
  <c r="AA20" i="8"/>
  <c r="AB20" i="8" s="1"/>
  <c r="AA115" i="8"/>
  <c r="AB115" i="8" s="1"/>
  <c r="AH115" i="8"/>
  <c r="AI115" i="8" s="1"/>
  <c r="AA172" i="8"/>
  <c r="AB172" i="8" s="1"/>
  <c r="AA171" i="8"/>
  <c r="AB171" i="8" s="1"/>
  <c r="AA164" i="8"/>
  <c r="AB164" i="8" s="1"/>
  <c r="AA127" i="8"/>
  <c r="AB127" i="8" s="1"/>
  <c r="AH123" i="8"/>
  <c r="AI123" i="8" s="1"/>
  <c r="AA123" i="8"/>
  <c r="AB123" i="8" s="1"/>
  <c r="AH111" i="8"/>
  <c r="AI111" i="8" s="1"/>
  <c r="AA111" i="8"/>
  <c r="AB111" i="8" s="1"/>
  <c r="AH96" i="8"/>
  <c r="AI96" i="8" s="1"/>
  <c r="AA96" i="8"/>
  <c r="AB96" i="8" s="1"/>
  <c r="AA107" i="8"/>
  <c r="AB107" i="8" s="1"/>
  <c r="AA92" i="8"/>
  <c r="AB92" i="8" s="1"/>
  <c r="AH90" i="8"/>
  <c r="AI90" i="8" s="1"/>
  <c r="AH72" i="8"/>
  <c r="AI72" i="8" s="1"/>
  <c r="AA72" i="8"/>
  <c r="AB72" i="8" s="1"/>
  <c r="AA61" i="8"/>
  <c r="AB61" i="8" s="1"/>
  <c r="AA43" i="8"/>
  <c r="AB43" i="8" s="1"/>
  <c r="AK16" i="8"/>
  <c r="AJ16" i="8"/>
  <c r="AD170" i="8"/>
  <c r="AH155" i="8"/>
  <c r="AI155" i="8" s="1"/>
  <c r="AA155" i="8"/>
  <c r="AB155" i="8" s="1"/>
  <c r="AH147" i="8"/>
  <c r="AI147" i="8" s="1"/>
  <c r="AC132" i="8"/>
  <c r="AH132" i="8" s="1"/>
  <c r="AI132" i="8" s="1"/>
  <c r="AA108" i="8"/>
  <c r="AB108" i="8" s="1"/>
  <c r="AH101" i="8"/>
  <c r="AI101" i="8" s="1"/>
  <c r="AA103" i="8"/>
  <c r="AB103" i="8" s="1"/>
  <c r="AH87" i="8"/>
  <c r="AI87" i="8" s="1"/>
  <c r="AH66" i="8"/>
  <c r="AI66" i="8" s="1"/>
  <c r="AA29" i="8"/>
  <c r="AB29" i="8" s="1"/>
  <c r="AH29" i="8"/>
  <c r="AI29" i="8" s="1"/>
  <c r="AH15" i="8"/>
  <c r="AI15" i="8" s="1"/>
  <c r="AW15" i="8"/>
  <c r="AK152" i="8"/>
  <c r="AJ152" i="8"/>
  <c r="AA148" i="8"/>
  <c r="AB148" i="8" s="1"/>
  <c r="AH53" i="8"/>
  <c r="AI53" i="8" s="1"/>
  <c r="AA53" i="8"/>
  <c r="AB53" i="8" s="1"/>
  <c r="AH169" i="8"/>
  <c r="AI169" i="8" s="1"/>
  <c r="AA169" i="8"/>
  <c r="AB169" i="8" s="1"/>
  <c r="AK153" i="8"/>
  <c r="AJ153" i="8"/>
  <c r="AA174" i="8"/>
  <c r="AB174" i="8" s="1"/>
  <c r="AH174" i="8"/>
  <c r="AI174" i="8" s="1"/>
  <c r="AH140" i="8"/>
  <c r="AI140" i="8" s="1"/>
  <c r="AA140" i="8"/>
  <c r="AB140" i="8" s="1"/>
  <c r="AA124" i="8"/>
  <c r="AB124" i="8" s="1"/>
  <c r="AA97" i="8"/>
  <c r="AB97" i="8" s="1"/>
  <c r="AH97" i="8"/>
  <c r="AI97" i="8" s="1"/>
  <c r="AB77" i="8"/>
  <c r="AH77" i="8" s="1"/>
  <c r="AI77" i="8" s="1"/>
  <c r="AK42" i="8"/>
  <c r="AJ42" i="8"/>
  <c r="AH59" i="8"/>
  <c r="AI59" i="8" s="1"/>
  <c r="AA59" i="8"/>
  <c r="AB59" i="8" s="1"/>
  <c r="AA52" i="8"/>
  <c r="AB52" i="8" s="1"/>
  <c r="AH52" i="8"/>
  <c r="AI52" i="8" s="1"/>
  <c r="AA38" i="8"/>
  <c r="AB38" i="8" s="1"/>
  <c r="AH187" i="5"/>
  <c r="AI187" i="5" s="1"/>
  <c r="AK187" i="5" s="1"/>
  <c r="AH192" i="5"/>
  <c r="AI192" i="5" s="1"/>
  <c r="AK192" i="5" s="1"/>
  <c r="AG185" i="5"/>
  <c r="AA177" i="8"/>
  <c r="AB177" i="8" s="1"/>
  <c r="AH177" i="8"/>
  <c r="AI177" i="8" s="1"/>
  <c r="AG187" i="5"/>
  <c r="AG186" i="5"/>
  <c r="AH186" i="5"/>
  <c r="AI186" i="5" s="1"/>
  <c r="AJ186" i="5" s="1"/>
  <c r="AG160" i="5"/>
  <c r="AG181" i="5"/>
  <c r="AH191" i="5"/>
  <c r="AI191" i="5" s="1"/>
  <c r="AK191" i="5" s="1"/>
  <c r="AH181" i="5"/>
  <c r="AI181" i="5" s="1"/>
  <c r="AK181" i="5" s="1"/>
  <c r="AC180" i="5"/>
  <c r="AG180" i="5" s="1"/>
  <c r="AH174" i="5"/>
  <c r="AI174" i="5" s="1"/>
  <c r="AK174" i="5" s="1"/>
  <c r="AH166" i="5"/>
  <c r="AI166" i="5" s="1"/>
  <c r="AJ166" i="5" s="1"/>
  <c r="AG166" i="5"/>
  <c r="AG164" i="5"/>
  <c r="AB162" i="5"/>
  <c r="AH162" i="5" s="1"/>
  <c r="AI162" i="5" s="1"/>
  <c r="AD161" i="5"/>
  <c r="AG161" i="5" s="1"/>
  <c r="AG156" i="5"/>
  <c r="AH156" i="5"/>
  <c r="AI156" i="5" s="1"/>
  <c r="AK156" i="5" s="1"/>
  <c r="AH154" i="5"/>
  <c r="AI154" i="5" s="1"/>
  <c r="AK154" i="5" s="1"/>
  <c r="AG154" i="5"/>
  <c r="AH185" i="5"/>
  <c r="AI185" i="5" s="1"/>
  <c r="AA171" i="5"/>
  <c r="AB171" i="5" s="1"/>
  <c r="AH179" i="5"/>
  <c r="AI179" i="5" s="1"/>
  <c r="AD155" i="5"/>
  <c r="AG155" i="5" s="1"/>
  <c r="AA188" i="5"/>
  <c r="AB188" i="5" s="1"/>
  <c r="AA189" i="5"/>
  <c r="AB189" i="5" s="1"/>
  <c r="AA178" i="5"/>
  <c r="AB178" i="5" s="1"/>
  <c r="AD176" i="5"/>
  <c r="AH176" i="5" s="1"/>
  <c r="AI176" i="5" s="1"/>
  <c r="AA190" i="5"/>
  <c r="AB190" i="5" s="1"/>
  <c r="AG191" i="5"/>
  <c r="AA182" i="5"/>
  <c r="AB182" i="5" s="1"/>
  <c r="AG174" i="5"/>
  <c r="AA167" i="5"/>
  <c r="AB167" i="5" s="1"/>
  <c r="AH160" i="5"/>
  <c r="AI160" i="5" s="1"/>
  <c r="AH164" i="5"/>
  <c r="AI164" i="5" s="1"/>
  <c r="AA183" i="5"/>
  <c r="AB183" i="5" s="1"/>
  <c r="AG192" i="5"/>
  <c r="AA184" i="5"/>
  <c r="AB184" i="5" s="1"/>
  <c r="AG168" i="5"/>
  <c r="AH169" i="5"/>
  <c r="AI169" i="5" s="1"/>
  <c r="AA172" i="5"/>
  <c r="AB172" i="5" s="1"/>
  <c r="AA193" i="5"/>
  <c r="AB193" i="5" s="1"/>
  <c r="AH168" i="5"/>
  <c r="AI168" i="5" s="1"/>
  <c r="AA173" i="5"/>
  <c r="AB173" i="5" s="1"/>
  <c r="AA177" i="5"/>
  <c r="AB177" i="5" s="1"/>
  <c r="AG169" i="5"/>
  <c r="AA170" i="5"/>
  <c r="AB170" i="5" s="1"/>
  <c r="AA163" i="5"/>
  <c r="AB163" i="5" s="1"/>
  <c r="AA165" i="5"/>
  <c r="AB165" i="5" s="1"/>
  <c r="AH155" i="5"/>
  <c r="AI155" i="5" s="1"/>
  <c r="AG158" i="5"/>
  <c r="AA175" i="5"/>
  <c r="AB175" i="5" s="1"/>
  <c r="AH158" i="5"/>
  <c r="AI158" i="5" s="1"/>
  <c r="AA157" i="5"/>
  <c r="AB157" i="5" s="1"/>
  <c r="AG179" i="5"/>
  <c r="AA159" i="5"/>
  <c r="AB159" i="5" s="1"/>
  <c r="AD129" i="5"/>
  <c r="AG129" i="5" s="1"/>
  <c r="AG112" i="5"/>
  <c r="AG124" i="5"/>
  <c r="AH116" i="5"/>
  <c r="AI116" i="5" s="1"/>
  <c r="AJ116" i="5" s="1"/>
  <c r="AG144" i="5"/>
  <c r="AH145" i="5"/>
  <c r="AI145" i="5" s="1"/>
  <c r="AJ145" i="5" s="1"/>
  <c r="AH144" i="5"/>
  <c r="AI144" i="5" s="1"/>
  <c r="AK144" i="5" s="1"/>
  <c r="AH141" i="5"/>
  <c r="AI141" i="5" s="1"/>
  <c r="AK141" i="5" s="1"/>
  <c r="AH139" i="5"/>
  <c r="AI139" i="5" s="1"/>
  <c r="AK139" i="5" s="1"/>
  <c r="AH138" i="5"/>
  <c r="AI138" i="5" s="1"/>
  <c r="AK138" i="5" s="1"/>
  <c r="AH133" i="5"/>
  <c r="AI133" i="5" s="1"/>
  <c r="AJ133" i="5" s="1"/>
  <c r="AC126" i="5"/>
  <c r="AH126" i="5" s="1"/>
  <c r="AI126" i="5" s="1"/>
  <c r="AH124" i="5"/>
  <c r="AI124" i="5" s="1"/>
  <c r="AK124" i="5" s="1"/>
  <c r="AG120" i="5"/>
  <c r="AG118" i="5"/>
  <c r="AH118" i="5"/>
  <c r="AI118" i="5" s="1"/>
  <c r="AK118" i="5" s="1"/>
  <c r="AG114" i="5"/>
  <c r="AH112" i="5"/>
  <c r="AI112" i="5" s="1"/>
  <c r="AK112" i="5" s="1"/>
  <c r="AG116" i="5"/>
  <c r="AA134" i="5"/>
  <c r="AB134" i="5" s="1"/>
  <c r="AA142" i="5"/>
  <c r="AB142" i="5" s="1"/>
  <c r="AA152" i="5"/>
  <c r="AB152" i="5" s="1"/>
  <c r="AA143" i="5"/>
  <c r="AB143" i="5" s="1"/>
  <c r="AG138" i="5"/>
  <c r="AH114" i="5"/>
  <c r="AI114" i="5" s="1"/>
  <c r="AB147" i="5"/>
  <c r="AH147" i="5" s="1"/>
  <c r="AI147" i="5" s="1"/>
  <c r="AH150" i="5"/>
  <c r="AI150" i="5" s="1"/>
  <c r="AA131" i="5"/>
  <c r="AB131" i="5" s="1"/>
  <c r="AA137" i="5"/>
  <c r="AB137" i="5" s="1"/>
  <c r="AH137" i="5" s="1"/>
  <c r="AI137" i="5" s="1"/>
  <c r="AA146" i="5"/>
  <c r="AB146" i="5" s="1"/>
  <c r="AA130" i="5"/>
  <c r="AB130" i="5" s="1"/>
  <c r="AG150" i="5"/>
  <c r="AG117" i="5"/>
  <c r="AG133" i="5"/>
  <c r="AG122" i="5"/>
  <c r="AB128" i="5"/>
  <c r="AH128" i="5" s="1"/>
  <c r="AI128" i="5" s="1"/>
  <c r="AG153" i="5"/>
  <c r="AA127" i="5"/>
  <c r="AB127" i="5" s="1"/>
  <c r="AH117" i="5"/>
  <c r="AI117" i="5" s="1"/>
  <c r="AA151" i="5"/>
  <c r="AB151" i="5" s="1"/>
  <c r="AA125" i="5"/>
  <c r="AB125" i="5" s="1"/>
  <c r="AH153" i="5"/>
  <c r="AI153" i="5" s="1"/>
  <c r="AA119" i="5"/>
  <c r="AB119" i="5" s="1"/>
  <c r="AA194" i="5"/>
  <c r="AB194" i="5" s="1"/>
  <c r="AA140" i="5"/>
  <c r="AB140" i="5" s="1"/>
  <c r="AG141" i="5"/>
  <c r="AG123" i="5"/>
  <c r="AG136" i="5"/>
  <c r="AA113" i="5"/>
  <c r="AB113" i="5" s="1"/>
  <c r="AA149" i="5"/>
  <c r="AB149" i="5" s="1"/>
  <c r="AA115" i="5"/>
  <c r="AB115" i="5" s="1"/>
  <c r="AH132" i="5"/>
  <c r="AI132" i="5" s="1"/>
  <c r="AH120" i="5"/>
  <c r="AI120" i="5" s="1"/>
  <c r="AH123" i="5"/>
  <c r="AI123" i="5" s="1"/>
  <c r="AA121" i="5"/>
  <c r="AB121" i="5" s="1"/>
  <c r="AA148" i="5"/>
  <c r="AB148" i="5" s="1"/>
  <c r="AB135" i="5"/>
  <c r="AH135" i="5" s="1"/>
  <c r="AI135" i="5" s="1"/>
  <c r="AG145" i="5"/>
  <c r="AH136" i="5"/>
  <c r="AI136" i="5" s="1"/>
  <c r="AG139" i="5"/>
  <c r="AG132" i="5"/>
  <c r="AH122" i="5"/>
  <c r="AI122" i="5" s="1"/>
  <c r="AC100" i="5"/>
  <c r="AH109" i="5"/>
  <c r="AI109" i="5" s="1"/>
  <c r="AJ109" i="5" s="1"/>
  <c r="AG110" i="5"/>
  <c r="AH110" i="5"/>
  <c r="AI110" i="5" s="1"/>
  <c r="AK110" i="5" s="1"/>
  <c r="AG104" i="5"/>
  <c r="AG103" i="5"/>
  <c r="AH96" i="5"/>
  <c r="AI96" i="5" s="1"/>
  <c r="AJ96" i="5" s="1"/>
  <c r="AD91" i="5"/>
  <c r="AG89" i="5"/>
  <c r="AG88" i="5"/>
  <c r="AG76" i="5"/>
  <c r="AH71" i="5"/>
  <c r="AI71" i="5" s="1"/>
  <c r="AJ71" i="5" s="1"/>
  <c r="AG93" i="5"/>
  <c r="AH98" i="5"/>
  <c r="AI98" i="5" s="1"/>
  <c r="AG98" i="5"/>
  <c r="AA106" i="5"/>
  <c r="AB106" i="5" s="1"/>
  <c r="AG106" i="5" s="1"/>
  <c r="AG109" i="5"/>
  <c r="AA95" i="5"/>
  <c r="AB95" i="5" s="1"/>
  <c r="AG95" i="5" s="1"/>
  <c r="AG71" i="5"/>
  <c r="AG74" i="5"/>
  <c r="AC73" i="5"/>
  <c r="AD73" i="5"/>
  <c r="AA195" i="5"/>
  <c r="AB195" i="5" s="1"/>
  <c r="AA87" i="5"/>
  <c r="AB87" i="5" s="1"/>
  <c r="AG96" i="5"/>
  <c r="AA111" i="5"/>
  <c r="AB111" i="5" s="1"/>
  <c r="AB99" i="5"/>
  <c r="AG99" i="5" s="1"/>
  <c r="AH103" i="5"/>
  <c r="AI103" i="5" s="1"/>
  <c r="AA101" i="5"/>
  <c r="AB101" i="5" s="1"/>
  <c r="AG90" i="5"/>
  <c r="AA83" i="5"/>
  <c r="AB83" i="5" s="1"/>
  <c r="AA100" i="5"/>
  <c r="AB100" i="5" s="1"/>
  <c r="AH90" i="5"/>
  <c r="AI90" i="5" s="1"/>
  <c r="AA81" i="5"/>
  <c r="AB81" i="5" s="1"/>
  <c r="AH81" i="5" s="1"/>
  <c r="AI81" i="5" s="1"/>
  <c r="AA78" i="5"/>
  <c r="AB78" i="5" s="1"/>
  <c r="AC85" i="5"/>
  <c r="AH93" i="5"/>
  <c r="AI93" i="5" s="1"/>
  <c r="AA105" i="5"/>
  <c r="AB105" i="5" s="1"/>
  <c r="AA91" i="5"/>
  <c r="AB91" i="5" s="1"/>
  <c r="AA97" i="5"/>
  <c r="AB97" i="5" s="1"/>
  <c r="AH89" i="5"/>
  <c r="AI89" i="5" s="1"/>
  <c r="AA80" i="5"/>
  <c r="AB80" i="5" s="1"/>
  <c r="AA86" i="5"/>
  <c r="AB86" i="5" s="1"/>
  <c r="AH104" i="5"/>
  <c r="AI104" i="5" s="1"/>
  <c r="AA108" i="5"/>
  <c r="AB108" i="5" s="1"/>
  <c r="AB82" i="5"/>
  <c r="AG82" i="5" s="1"/>
  <c r="AA84" i="5"/>
  <c r="AB84" i="5" s="1"/>
  <c r="AH88" i="5"/>
  <c r="AI88" i="5" s="1"/>
  <c r="AA72" i="5"/>
  <c r="AB72" i="5" s="1"/>
  <c r="AA75" i="5"/>
  <c r="AB75" i="5" s="1"/>
  <c r="AG75" i="5" s="1"/>
  <c r="AH79" i="5"/>
  <c r="AI79" i="5" s="1"/>
  <c r="AA102" i="5"/>
  <c r="AB102" i="5" s="1"/>
  <c r="AA94" i="5"/>
  <c r="AB94" i="5" s="1"/>
  <c r="AA77" i="5"/>
  <c r="AB77" i="5" s="1"/>
  <c r="AG79" i="5"/>
  <c r="AA85" i="5"/>
  <c r="AB85" i="5" s="1"/>
  <c r="AA107" i="5"/>
  <c r="AB107" i="5" s="1"/>
  <c r="AH76" i="5"/>
  <c r="AI76" i="5" s="1"/>
  <c r="AA92" i="5"/>
  <c r="AB92" i="5" s="1"/>
  <c r="AH74" i="5"/>
  <c r="AI74" i="5" s="1"/>
  <c r="AA70" i="5"/>
  <c r="AB70" i="5" s="1"/>
  <c r="AD66" i="5"/>
  <c r="AH54" i="5"/>
  <c r="AI54" i="5" s="1"/>
  <c r="AJ54" i="5" s="1"/>
  <c r="AG45" i="5"/>
  <c r="AH45" i="5"/>
  <c r="AI45" i="5" s="1"/>
  <c r="AJ45" i="5" s="1"/>
  <c r="AG40" i="5"/>
  <c r="AH40" i="5"/>
  <c r="AI40" i="5" s="1"/>
  <c r="AJ40" i="5" s="1"/>
  <c r="AC35" i="5"/>
  <c r="AG59" i="5"/>
  <c r="AC49" i="5"/>
  <c r="AH56" i="5"/>
  <c r="AI56" i="5" s="1"/>
  <c r="AK56" i="5" s="1"/>
  <c r="AG54" i="5"/>
  <c r="AH65" i="5"/>
  <c r="AI65" i="5" s="1"/>
  <c r="AK65" i="5" s="1"/>
  <c r="AG37" i="5"/>
  <c r="AA62" i="5"/>
  <c r="AB62" i="5" s="1"/>
  <c r="AA69" i="5"/>
  <c r="AB69" i="5" s="1"/>
  <c r="AA41" i="5"/>
  <c r="AB41" i="5" s="1"/>
  <c r="AA49" i="5"/>
  <c r="AB49" i="5" s="1"/>
  <c r="AA35" i="5"/>
  <c r="AB35" i="5" s="1"/>
  <c r="AC61" i="5"/>
  <c r="AA61" i="5"/>
  <c r="AB61" i="5" s="1"/>
  <c r="AA60" i="5"/>
  <c r="AB60" i="5" s="1"/>
  <c r="AD62" i="5"/>
  <c r="AA66" i="5"/>
  <c r="AB66" i="5" s="1"/>
  <c r="AB57" i="5"/>
  <c r="AG57" i="5" s="1"/>
  <c r="AA64" i="5"/>
  <c r="AB64" i="5" s="1"/>
  <c r="AA36" i="5"/>
  <c r="AB36" i="5" s="1"/>
  <c r="AH36" i="5" s="1"/>
  <c r="AI36" i="5" s="1"/>
  <c r="AB42" i="5"/>
  <c r="AG42" i="5" s="1"/>
  <c r="AH59" i="5"/>
  <c r="AI59" i="5" s="1"/>
  <c r="AH51" i="5"/>
  <c r="AI51" i="5" s="1"/>
  <c r="AC67" i="5"/>
  <c r="AG51" i="5"/>
  <c r="AA63" i="5"/>
  <c r="AB63" i="5" s="1"/>
  <c r="AA53" i="5"/>
  <c r="AB53" i="5" s="1"/>
  <c r="AA50" i="5"/>
  <c r="AB50" i="5" s="1"/>
  <c r="AA39" i="5"/>
  <c r="AB39" i="5" s="1"/>
  <c r="AG65" i="5"/>
  <c r="AA58" i="5"/>
  <c r="AB58" i="5" s="1"/>
  <c r="AA48" i="5"/>
  <c r="AB48" i="5" s="1"/>
  <c r="AB47" i="5"/>
  <c r="AH47" i="5" s="1"/>
  <c r="AI47" i="5" s="1"/>
  <c r="AD52" i="5"/>
  <c r="AC52" i="5"/>
  <c r="AA34" i="5"/>
  <c r="AA55" i="5"/>
  <c r="AB55" i="5" s="1"/>
  <c r="AA46" i="5"/>
  <c r="AB46" i="5" s="1"/>
  <c r="AA67" i="5"/>
  <c r="AB67" i="5" s="1"/>
  <c r="AG56" i="5"/>
  <c r="AA38" i="5"/>
  <c r="AB38" i="5" s="1"/>
  <c r="AA43" i="5"/>
  <c r="AB43" i="5" s="1"/>
  <c r="AA68" i="5"/>
  <c r="AB68" i="5" s="1"/>
  <c r="AA44" i="5"/>
  <c r="AB44" i="5" s="1"/>
  <c r="AH37" i="5"/>
  <c r="AI37" i="5" s="1"/>
  <c r="B91" i="2"/>
  <c r="D91" i="2" s="1"/>
  <c r="D90" i="2"/>
  <c r="D36" i="2"/>
  <c r="D77" i="2"/>
  <c r="D76" i="2"/>
  <c r="D86" i="2"/>
  <c r="D85" i="2"/>
  <c r="D84" i="2"/>
  <c r="D83" i="2"/>
  <c r="D82" i="2"/>
  <c r="D81" i="2"/>
  <c r="D80" i="2"/>
  <c r="D79" i="2"/>
  <c r="D92" i="2"/>
  <c r="B93" i="2"/>
  <c r="B94" i="2" s="1"/>
  <c r="AH40" i="11" l="1"/>
  <c r="AI40" i="11" s="1"/>
  <c r="AG43" i="11"/>
  <c r="AH42" i="11"/>
  <c r="AI42" i="11" s="1"/>
  <c r="AG40" i="11"/>
  <c r="AG39" i="11"/>
  <c r="AH38" i="11"/>
  <c r="AI38" i="11" s="1"/>
  <c r="AJ38" i="11" s="1"/>
  <c r="AG36" i="11"/>
  <c r="AH35" i="11"/>
  <c r="AI35" i="11" s="1"/>
  <c r="AK35" i="11" s="1"/>
  <c r="AG34" i="11"/>
  <c r="AH31" i="11"/>
  <c r="AI31" i="11" s="1"/>
  <c r="AK31" i="11" s="1"/>
  <c r="AK18" i="11"/>
  <c r="AL18" i="11" s="1"/>
  <c r="AH30" i="11"/>
  <c r="AI30" i="11" s="1"/>
  <c r="AJ30" i="11" s="1"/>
  <c r="AG30" i="11"/>
  <c r="AG29" i="11"/>
  <c r="AH29" i="11"/>
  <c r="AI29" i="11" s="1"/>
  <c r="AJ29" i="11" s="1"/>
  <c r="AH27" i="11"/>
  <c r="AI27" i="11" s="1"/>
  <c r="AJ995" i="10"/>
  <c r="AH24" i="11"/>
  <c r="AI24" i="11" s="1"/>
  <c r="AG24" i="11"/>
  <c r="AJ1003" i="10"/>
  <c r="AG22" i="11"/>
  <c r="AK813" i="10"/>
  <c r="AL813" i="10" s="1"/>
  <c r="AJ1012" i="10"/>
  <c r="AK677" i="10"/>
  <c r="AJ20" i="11"/>
  <c r="AJ342" i="10"/>
  <c r="AK780" i="10"/>
  <c r="AL780" i="10" s="1"/>
  <c r="AJ684" i="10"/>
  <c r="AJ768" i="10"/>
  <c r="AK441" i="10"/>
  <c r="AL441" i="10" s="1"/>
  <c r="AJ401" i="10"/>
  <c r="AJ926" i="10"/>
  <c r="AK19" i="11"/>
  <c r="AL19" i="11" s="1"/>
  <c r="AJ370" i="10"/>
  <c r="AJ1031" i="10"/>
  <c r="AJ246" i="10"/>
  <c r="AJ301" i="10"/>
  <c r="AK706" i="10"/>
  <c r="AL706" i="10" s="1"/>
  <c r="AJ381" i="10"/>
  <c r="AJ794" i="10"/>
  <c r="AB15" i="11"/>
  <c r="AH15" i="11" s="1"/>
  <c r="AI15" i="11" s="1"/>
  <c r="AJ485" i="10"/>
  <c r="AJ947" i="10"/>
  <c r="AK617" i="10"/>
  <c r="AL617" i="10" s="1"/>
  <c r="AJ678" i="10"/>
  <c r="AJ548" i="10"/>
  <c r="AJ941" i="10"/>
  <c r="AJ738" i="10"/>
  <c r="AJ741" i="10"/>
  <c r="AK741" i="10"/>
  <c r="AK368" i="10"/>
  <c r="AJ368" i="10"/>
  <c r="AJ747" i="10"/>
  <c r="AK747" i="10"/>
  <c r="AK606" i="10"/>
  <c r="AJ606" i="10"/>
  <c r="AK192" i="10"/>
  <c r="AJ192" i="10"/>
  <c r="AK708" i="10"/>
  <c r="AJ708" i="10"/>
  <c r="AK272" i="10"/>
  <c r="AJ272" i="10"/>
  <c r="AJ927" i="10"/>
  <c r="AK927" i="10"/>
  <c r="AK587" i="10"/>
  <c r="AJ587" i="10"/>
  <c r="AK205" i="10"/>
  <c r="AJ205" i="10"/>
  <c r="AK979" i="10"/>
  <c r="AJ979" i="10"/>
  <c r="AK187" i="10"/>
  <c r="AJ187" i="10"/>
  <c r="AK444" i="10"/>
  <c r="AJ444" i="10"/>
  <c r="AK223" i="10"/>
  <c r="AJ223" i="10"/>
  <c r="AK353" i="10"/>
  <c r="AJ353" i="10"/>
  <c r="AJ826" i="10"/>
  <c r="AK826" i="10"/>
  <c r="AK892" i="10"/>
  <c r="AJ892" i="10"/>
  <c r="AK369" i="10"/>
  <c r="AJ369" i="10"/>
  <c r="AK207" i="10"/>
  <c r="AJ207" i="10"/>
  <c r="AJ1024" i="10"/>
  <c r="AK1024" i="10"/>
  <c r="AK744" i="10"/>
  <c r="AJ744" i="10"/>
  <c r="AJ873" i="10"/>
  <c r="AK873" i="10"/>
  <c r="AK193" i="10"/>
  <c r="AJ193" i="10"/>
  <c r="AK905" i="10"/>
  <c r="AJ905" i="10"/>
  <c r="AK589" i="10"/>
  <c r="AJ589" i="10"/>
  <c r="AK1022" i="10"/>
  <c r="AJ1022" i="10"/>
  <c r="AK673" i="10"/>
  <c r="AJ673" i="10"/>
  <c r="AK689" i="10"/>
  <c r="AJ689" i="10"/>
  <c r="AK757" i="10"/>
  <c r="AJ757" i="10"/>
  <c r="AK961" i="10"/>
  <c r="AJ961" i="10"/>
  <c r="AK524" i="10"/>
  <c r="AJ524" i="10"/>
  <c r="AJ662" i="10"/>
  <c r="AK662" i="10"/>
  <c r="AK965" i="10"/>
  <c r="AJ965" i="10"/>
  <c r="AK734" i="10"/>
  <c r="AJ734" i="10"/>
  <c r="AJ816" i="10"/>
  <c r="AK816" i="10"/>
  <c r="AK904" i="10"/>
  <c r="AJ904" i="10"/>
  <c r="AL635" i="10"/>
  <c r="AJ735" i="10"/>
  <c r="AK735" i="10"/>
  <c r="AL827" i="10"/>
  <c r="AK1041" i="10"/>
  <c r="AJ1041" i="10"/>
  <c r="AJ299" i="10"/>
  <c r="AK299" i="10"/>
  <c r="AJ305" i="10"/>
  <c r="AK305" i="10"/>
  <c r="AJ385" i="10"/>
  <c r="AK385" i="10"/>
  <c r="AJ592" i="10"/>
  <c r="AK592" i="10"/>
  <c r="AK714" i="10"/>
  <c r="AJ714" i="10"/>
  <c r="AJ886" i="10"/>
  <c r="AK886" i="10"/>
  <c r="AL377" i="10"/>
  <c r="AJ791" i="10"/>
  <c r="AK791" i="10"/>
  <c r="AL335" i="10"/>
  <c r="AL277" i="10"/>
  <c r="AL366" i="10"/>
  <c r="AL659" i="10"/>
  <c r="AL729" i="10"/>
  <c r="AL233" i="10"/>
  <c r="AL803" i="10"/>
  <c r="AK259" i="10"/>
  <c r="AJ259" i="10"/>
  <c r="AL500" i="10"/>
  <c r="AL650" i="10"/>
  <c r="AL253" i="10"/>
  <c r="AK242" i="10"/>
  <c r="AJ242" i="10"/>
  <c r="AK492" i="10"/>
  <c r="AJ492" i="10"/>
  <c r="AK959" i="10"/>
  <c r="AJ959" i="10"/>
  <c r="AK462" i="10"/>
  <c r="AJ462" i="10"/>
  <c r="AK953" i="10"/>
  <c r="AJ953" i="10"/>
  <c r="AJ584" i="10"/>
  <c r="AK584" i="10"/>
  <c r="AL924" i="10"/>
  <c r="AJ590" i="10"/>
  <c r="AK590" i="10"/>
  <c r="AK1021" i="10"/>
  <c r="AJ1021" i="10"/>
  <c r="AJ237" i="10"/>
  <c r="AK237" i="10"/>
  <c r="AK483" i="10"/>
  <c r="AJ483" i="10"/>
  <c r="AL775" i="10"/>
  <c r="AK423" i="10"/>
  <c r="AJ423" i="10"/>
  <c r="AJ663" i="10"/>
  <c r="AK663" i="10"/>
  <c r="AK756" i="10"/>
  <c r="AJ756" i="10"/>
  <c r="AK202" i="10"/>
  <c r="AJ202" i="10"/>
  <c r="AK530" i="10"/>
  <c r="AJ530" i="10"/>
  <c r="AJ798" i="10"/>
  <c r="AK798" i="10"/>
  <c r="AH217" i="10"/>
  <c r="AI217" i="10" s="1"/>
  <c r="AG217" i="10"/>
  <c r="AG384" i="10"/>
  <c r="AG451" i="10"/>
  <c r="AG480" i="10"/>
  <c r="AG501" i="10"/>
  <c r="AK542" i="10"/>
  <c r="AJ542" i="10"/>
  <c r="AH664" i="10"/>
  <c r="AI664" i="10" s="1"/>
  <c r="AG632" i="10"/>
  <c r="AH715" i="10"/>
  <c r="AI715" i="10" s="1"/>
  <c r="AG842" i="10"/>
  <c r="AG973" i="10"/>
  <c r="AH1006" i="10"/>
  <c r="AI1006" i="10" s="1"/>
  <c r="AH197" i="10"/>
  <c r="AI197" i="10" s="1"/>
  <c r="AK437" i="10"/>
  <c r="AJ437" i="10"/>
  <c r="AG492" i="10"/>
  <c r="AH582" i="10"/>
  <c r="AI582" i="10" s="1"/>
  <c r="AG693" i="10"/>
  <c r="AL784" i="10"/>
  <c r="AH907" i="10"/>
  <c r="AI907" i="10" s="1"/>
  <c r="AG935" i="10"/>
  <c r="AG991" i="10"/>
  <c r="AG1047" i="10"/>
  <c r="AG203" i="10"/>
  <c r="AG355" i="10"/>
  <c r="AG478" i="10"/>
  <c r="AL533" i="10"/>
  <c r="AH583" i="10"/>
  <c r="AI583" i="10" s="1"/>
  <c r="AL691" i="10"/>
  <c r="AH731" i="10"/>
  <c r="AI731" i="10" s="1"/>
  <c r="AH807" i="10"/>
  <c r="AI807" i="10" s="1"/>
  <c r="AH877" i="10"/>
  <c r="AI877" i="10" s="1"/>
  <c r="AH951" i="10"/>
  <c r="AI951" i="10" s="1"/>
  <c r="AK204" i="10"/>
  <c r="AJ204" i="10"/>
  <c r="AH306" i="10"/>
  <c r="AI306" i="10" s="1"/>
  <c r="AH365" i="10"/>
  <c r="AI365" i="10" s="1"/>
  <c r="AG462" i="10"/>
  <c r="AH421" i="10"/>
  <c r="AI421" i="10" s="1"/>
  <c r="AG599" i="10"/>
  <c r="AG763" i="10"/>
  <c r="AH810" i="10"/>
  <c r="AI810" i="10" s="1"/>
  <c r="AG1022" i="10"/>
  <c r="AH229" i="10"/>
  <c r="AI229" i="10" s="1"/>
  <c r="AG229" i="10"/>
  <c r="AH240" i="10"/>
  <c r="AI240" i="10" s="1"/>
  <c r="AG333" i="10"/>
  <c r="AL395" i="10"/>
  <c r="AL466" i="10"/>
  <c r="AH503" i="10"/>
  <c r="AI503" i="10" s="1"/>
  <c r="AG584" i="10"/>
  <c r="AH654" i="10"/>
  <c r="AI654" i="10" s="1"/>
  <c r="AH725" i="10"/>
  <c r="AI725" i="10" s="1"/>
  <c r="AH843" i="10"/>
  <c r="AI843" i="10" s="1"/>
  <c r="AG931" i="10"/>
  <c r="AH966" i="10"/>
  <c r="AI966" i="10" s="1"/>
  <c r="AG235" i="10"/>
  <c r="AH379" i="10"/>
  <c r="AI379" i="10" s="1"/>
  <c r="AG487" i="10"/>
  <c r="AK553" i="10"/>
  <c r="AJ553" i="10"/>
  <c r="AG590" i="10"/>
  <c r="AG640" i="10"/>
  <c r="AH772" i="10"/>
  <c r="AI772" i="10" s="1"/>
  <c r="AH297" i="10"/>
  <c r="AI297" i="10" s="1"/>
  <c r="AG403" i="10"/>
  <c r="AH435" i="10"/>
  <c r="AI435" i="10" s="1"/>
  <c r="AH779" i="10"/>
  <c r="AI779" i="10" s="1"/>
  <c r="AG847" i="10"/>
  <c r="AG1011" i="10"/>
  <c r="AH224" i="10"/>
  <c r="AI224" i="10" s="1"/>
  <c r="AG237" i="10"/>
  <c r="AH375" i="10"/>
  <c r="AI375" i="10" s="1"/>
  <c r="AH433" i="10"/>
  <c r="AI433" i="10" s="1"/>
  <c r="AH555" i="10"/>
  <c r="AI555" i="10" s="1"/>
  <c r="AL569" i="10"/>
  <c r="AG656" i="10"/>
  <c r="AG801" i="10"/>
  <c r="AH840" i="10"/>
  <c r="AI840" i="10" s="1"/>
  <c r="AH943" i="10"/>
  <c r="AI943" i="10" s="1"/>
  <c r="AH387" i="10"/>
  <c r="AI387" i="10" s="1"/>
  <c r="AG475" i="10"/>
  <c r="AG621" i="10"/>
  <c r="AK854" i="10"/>
  <c r="AJ854" i="10"/>
  <c r="AG874" i="10"/>
  <c r="AG982" i="10"/>
  <c r="AL1029" i="10"/>
  <c r="AG357" i="10"/>
  <c r="AG491" i="10"/>
  <c r="AG543" i="10"/>
  <c r="AG643" i="10"/>
  <c r="AH721" i="10"/>
  <c r="AI721" i="10" s="1"/>
  <c r="AH751" i="10"/>
  <c r="AI751" i="10" s="1"/>
  <c r="AH863" i="10"/>
  <c r="AI863" i="10" s="1"/>
  <c r="AK937" i="10"/>
  <c r="AJ937" i="10"/>
  <c r="AG254" i="10"/>
  <c r="AH352" i="10"/>
  <c r="AI352" i="10" s="1"/>
  <c r="AG420" i="10"/>
  <c r="AH532" i="10"/>
  <c r="AI532" i="10" s="1"/>
  <c r="AG594" i="10"/>
  <c r="AG798" i="10"/>
  <c r="AG837" i="10"/>
  <c r="AG934" i="10"/>
  <c r="AH990" i="10"/>
  <c r="AI990" i="10" s="1"/>
  <c r="AH296" i="10"/>
  <c r="AI296" i="10" s="1"/>
  <c r="AG185" i="10"/>
  <c r="AH249" i="10"/>
  <c r="AI249" i="10" s="1"/>
  <c r="AH463" i="10"/>
  <c r="AI463" i="10" s="1"/>
  <c r="AH556" i="10"/>
  <c r="AI556" i="10" s="1"/>
  <c r="AH733" i="10"/>
  <c r="AI733" i="10" s="1"/>
  <c r="AG823" i="10"/>
  <c r="AK878" i="10"/>
  <c r="AJ878" i="10"/>
  <c r="AK980" i="10"/>
  <c r="AJ980" i="10"/>
  <c r="AK920" i="10"/>
  <c r="AJ920" i="10"/>
  <c r="AL639" i="10"/>
  <c r="AH1038" i="10"/>
  <c r="AI1038" i="10" s="1"/>
  <c r="AL460" i="10"/>
  <c r="AL324" i="10"/>
  <c r="AL794" i="10"/>
  <c r="AL738" i="10"/>
  <c r="AL862" i="10"/>
  <c r="AL183" i="10"/>
  <c r="AL313" i="10"/>
  <c r="AL257" i="10"/>
  <c r="AK560" i="10"/>
  <c r="AJ560" i="10"/>
  <c r="AL246" i="10"/>
  <c r="AL941" i="10"/>
  <c r="AK288" i="10"/>
  <c r="AJ288" i="10"/>
  <c r="AL993" i="10"/>
  <c r="AK211" i="10"/>
  <c r="AJ211" i="10"/>
  <c r="AK676" i="10"/>
  <c r="AJ676" i="10"/>
  <c r="AK210" i="10"/>
  <c r="AJ210" i="10"/>
  <c r="AK390" i="10"/>
  <c r="AJ390" i="10"/>
  <c r="AH384" i="10"/>
  <c r="AI384" i="10" s="1"/>
  <c r="AK516" i="10"/>
  <c r="AJ516" i="10"/>
  <c r="AH501" i="10"/>
  <c r="AI501" i="10" s="1"/>
  <c r="AH546" i="10"/>
  <c r="AI546" i="10" s="1"/>
  <c r="AK619" i="10"/>
  <c r="AJ619" i="10"/>
  <c r="AG715" i="10"/>
  <c r="AH973" i="10"/>
  <c r="AI973" i="10" s="1"/>
  <c r="AG987" i="10"/>
  <c r="AH693" i="10"/>
  <c r="AI693" i="10" s="1"/>
  <c r="AH935" i="10"/>
  <c r="AI935" i="10" s="1"/>
  <c r="AH991" i="10"/>
  <c r="AI991" i="10" s="1"/>
  <c r="AH355" i="10"/>
  <c r="AI355" i="10" s="1"/>
  <c r="AH478" i="10"/>
  <c r="AI478" i="10" s="1"/>
  <c r="AH471" i="10"/>
  <c r="AI471" i="10" s="1"/>
  <c r="AK588" i="10"/>
  <c r="AJ588" i="10"/>
  <c r="AL641" i="10"/>
  <c r="AH695" i="10"/>
  <c r="AI695" i="10" s="1"/>
  <c r="AG782" i="10"/>
  <c r="AH397" i="10"/>
  <c r="AI397" i="10" s="1"/>
  <c r="AJ642" i="10"/>
  <c r="AK642" i="10"/>
  <c r="AK696" i="10"/>
  <c r="AJ696" i="10"/>
  <c r="AH839" i="10"/>
  <c r="AI839" i="10" s="1"/>
  <c r="AK859" i="10"/>
  <c r="AJ859" i="10"/>
  <c r="AH333" i="10"/>
  <c r="AI333" i="10" s="1"/>
  <c r="AK408" i="10"/>
  <c r="AJ408" i="10"/>
  <c r="AK505" i="10"/>
  <c r="AJ505" i="10"/>
  <c r="AK799" i="10"/>
  <c r="AJ799" i="10"/>
  <c r="AL895" i="10"/>
  <c r="AH235" i="10"/>
  <c r="AI235" i="10" s="1"/>
  <c r="AK319" i="10"/>
  <c r="AJ319" i="10"/>
  <c r="AJ373" i="10"/>
  <c r="AK373" i="10"/>
  <c r="AH487" i="10"/>
  <c r="AI487" i="10" s="1"/>
  <c r="AK527" i="10"/>
  <c r="AJ527" i="10"/>
  <c r="AH640" i="10"/>
  <c r="AI640" i="10" s="1"/>
  <c r="AH403" i="10"/>
  <c r="AI403" i="10" s="1"/>
  <c r="AH847" i="10"/>
  <c r="AI847" i="10" s="1"/>
  <c r="AH933" i="10"/>
  <c r="AI933" i="10" s="1"/>
  <c r="AK1043" i="10"/>
  <c r="AJ1043" i="10"/>
  <c r="AL318" i="10"/>
  <c r="AG433" i="10"/>
  <c r="AG555" i="10"/>
  <c r="AH475" i="10"/>
  <c r="AI475" i="10" s="1"/>
  <c r="AH621" i="10"/>
  <c r="AI621" i="10" s="1"/>
  <c r="AH874" i="10"/>
  <c r="AI874" i="10" s="1"/>
  <c r="AH982" i="10"/>
  <c r="AI982" i="10" s="1"/>
  <c r="AH357" i="10"/>
  <c r="AI357" i="10" s="1"/>
  <c r="AH477" i="10"/>
  <c r="AI477" i="10" s="1"/>
  <c r="AH643" i="10"/>
  <c r="AI643" i="10" s="1"/>
  <c r="AK717" i="10"/>
  <c r="AJ717" i="10"/>
  <c r="AG721" i="10"/>
  <c r="AG751" i="10"/>
  <c r="AL815" i="10"/>
  <c r="AK919" i="10"/>
  <c r="AJ919" i="10"/>
  <c r="AJ996" i="10"/>
  <c r="AK996" i="10"/>
  <c r="AH254" i="10"/>
  <c r="AI254" i="10" s="1"/>
  <c r="AK268" i="10"/>
  <c r="AJ268" i="10"/>
  <c r="AH420" i="10"/>
  <c r="AI420" i="10" s="1"/>
  <c r="AH594" i="10"/>
  <c r="AI594" i="10" s="1"/>
  <c r="AH934" i="10"/>
  <c r="AI934" i="10" s="1"/>
  <c r="AH185" i="10"/>
  <c r="AI185" i="10" s="1"/>
  <c r="AG463" i="10"/>
  <c r="AG681" i="10"/>
  <c r="AG733" i="10"/>
  <c r="AH823" i="10"/>
  <c r="AI823" i="10" s="1"/>
  <c r="AG1002" i="10"/>
  <c r="AL198" i="10"/>
  <c r="AH806" i="10"/>
  <c r="AI806" i="10" s="1"/>
  <c r="AH867" i="10"/>
  <c r="AI867" i="10" s="1"/>
  <c r="AL1049" i="10"/>
  <c r="AL677" i="10"/>
  <c r="AL995" i="10"/>
  <c r="AL830" i="10"/>
  <c r="AH245" i="10"/>
  <c r="AI245" i="10" s="1"/>
  <c r="AL531" i="10"/>
  <c r="AJ864" i="10"/>
  <c r="AK864" i="10"/>
  <c r="AL310" i="10"/>
  <c r="AL668" i="10"/>
  <c r="AH726" i="10"/>
  <c r="AI726" i="10" s="1"/>
  <c r="AL1003" i="10"/>
  <c r="AK842" i="10"/>
  <c r="AJ842" i="10"/>
  <c r="AK597" i="10"/>
  <c r="AJ597" i="10"/>
  <c r="AJ1042" i="10"/>
  <c r="AK1042" i="10"/>
  <c r="AJ901" i="10"/>
  <c r="AK901" i="10"/>
  <c r="AL1033" i="10"/>
  <c r="AK749" i="10"/>
  <c r="AJ749" i="10"/>
  <c r="AK559" i="10"/>
  <c r="AJ559" i="10"/>
  <c r="AK276" i="10"/>
  <c r="AJ276" i="10"/>
  <c r="AK539" i="10"/>
  <c r="AJ539" i="10"/>
  <c r="AK541" i="10"/>
  <c r="AJ541" i="10"/>
  <c r="AK188" i="10"/>
  <c r="AJ188" i="10"/>
  <c r="AK396" i="10"/>
  <c r="AJ396" i="10"/>
  <c r="AK563" i="10"/>
  <c r="AJ563" i="10"/>
  <c r="AK520" i="10"/>
  <c r="AJ520" i="10"/>
  <c r="AJ564" i="10"/>
  <c r="AK564" i="10"/>
  <c r="AJ977" i="10"/>
  <c r="AK977" i="10"/>
  <c r="AK214" i="10"/>
  <c r="AJ214" i="10"/>
  <c r="AK250" i="10"/>
  <c r="AJ250" i="10"/>
  <c r="AK701" i="10"/>
  <c r="AJ701" i="10"/>
  <c r="AL896" i="10"/>
  <c r="AK599" i="10"/>
  <c r="AJ599" i="10"/>
  <c r="AK697" i="10"/>
  <c r="AJ697" i="10"/>
  <c r="AK754" i="10"/>
  <c r="AJ754" i="10"/>
  <c r="AK981" i="10"/>
  <c r="AJ981" i="10"/>
  <c r="AL316" i="10"/>
  <c r="AK312" i="10"/>
  <c r="AJ312" i="10"/>
  <c r="AK698" i="10"/>
  <c r="AJ698" i="10"/>
  <c r="AK931" i="10"/>
  <c r="AJ931" i="10"/>
  <c r="AJ1035" i="10"/>
  <c r="AK1035" i="10"/>
  <c r="AK742" i="10"/>
  <c r="AJ742" i="10"/>
  <c r="AK967" i="10"/>
  <c r="AJ967" i="10"/>
  <c r="AK227" i="10"/>
  <c r="AJ227" i="10"/>
  <c r="AL280" i="10"/>
  <c r="AK431" i="10"/>
  <c r="AJ431" i="10"/>
  <c r="AK707" i="10"/>
  <c r="AJ707" i="10"/>
  <c r="AK404" i="10"/>
  <c r="AJ404" i="10"/>
  <c r="AK445" i="10"/>
  <c r="AJ445" i="10"/>
  <c r="AJ570" i="10"/>
  <c r="AK570" i="10"/>
  <c r="AL630" i="10"/>
  <c r="AK1005" i="10"/>
  <c r="AJ1005" i="10"/>
  <c r="AK238" i="10"/>
  <c r="AJ238" i="10"/>
  <c r="AL712" i="10"/>
  <c r="AK750" i="10"/>
  <c r="AJ750" i="10"/>
  <c r="AK378" i="10"/>
  <c r="AJ378" i="10"/>
  <c r="AK598" i="10"/>
  <c r="AJ598" i="10"/>
  <c r="AK286" i="10"/>
  <c r="AJ286" i="10"/>
  <c r="AJ415" i="10"/>
  <c r="AK415" i="10"/>
  <c r="AK410" i="10"/>
  <c r="AJ410" i="10"/>
  <c r="AK653" i="10"/>
  <c r="AJ653" i="10"/>
  <c r="AK837" i="10"/>
  <c r="AJ837" i="10"/>
  <c r="AK1001" i="10"/>
  <c r="AJ1001" i="10"/>
  <c r="AK236" i="10"/>
  <c r="AJ236" i="10"/>
  <c r="AK496" i="10"/>
  <c r="AJ496" i="10"/>
  <c r="AK628" i="10"/>
  <c r="AJ628" i="10"/>
  <c r="AK681" i="10"/>
  <c r="AJ681" i="10"/>
  <c r="AK908" i="10"/>
  <c r="AJ908" i="10"/>
  <c r="AK1002" i="10"/>
  <c r="AJ1002" i="10"/>
  <c r="AL609" i="10"/>
  <c r="AL858" i="10"/>
  <c r="AL1046" i="10"/>
  <c r="AL910" i="10"/>
  <c r="AL787" i="10"/>
  <c r="AL464" i="10"/>
  <c r="AL861" i="10"/>
  <c r="AG369" i="10"/>
  <c r="AL275" i="10"/>
  <c r="AL446" i="10"/>
  <c r="AL341" i="10"/>
  <c r="AL1032" i="10"/>
  <c r="AL401" i="10"/>
  <c r="AL342" i="10"/>
  <c r="AL429" i="10"/>
  <c r="AK743" i="10"/>
  <c r="AJ743" i="10"/>
  <c r="AL314" i="10"/>
  <c r="AK577" i="10"/>
  <c r="AJ577" i="10"/>
  <c r="AK763" i="10"/>
  <c r="AJ763" i="10"/>
  <c r="AK683" i="10"/>
  <c r="AJ683" i="10"/>
  <c r="AK889" i="10"/>
  <c r="AJ889" i="10"/>
  <c r="AK922" i="10"/>
  <c r="AJ922" i="10"/>
  <c r="AK484" i="10"/>
  <c r="AJ484" i="10"/>
  <c r="AK199" i="10"/>
  <c r="AJ199" i="10"/>
  <c r="AG264" i="10"/>
  <c r="AJ494" i="10"/>
  <c r="AK494" i="10"/>
  <c r="AG546" i="10"/>
  <c r="AH675" i="10"/>
  <c r="AI675" i="10" s="1"/>
  <c r="AK760" i="10"/>
  <c r="AJ760" i="10"/>
  <c r="AJ902" i="10"/>
  <c r="AK902" i="10"/>
  <c r="AL999" i="10"/>
  <c r="AH987" i="10"/>
  <c r="AI987" i="10" s="1"/>
  <c r="AH327" i="10"/>
  <c r="AI327" i="10" s="1"/>
  <c r="AK391" i="10"/>
  <c r="AJ391" i="10"/>
  <c r="AK489" i="10"/>
  <c r="AJ489" i="10"/>
  <c r="AL674" i="10"/>
  <c r="AH870" i="10"/>
  <c r="AI870" i="10" s="1"/>
  <c r="AG884" i="10"/>
  <c r="AK394" i="10"/>
  <c r="AJ394" i="10"/>
  <c r="AG471" i="10"/>
  <c r="AG695" i="10"/>
  <c r="AL753" i="10"/>
  <c r="AH782" i="10"/>
  <c r="AI782" i="10" s="1"/>
  <c r="AJ1015" i="10"/>
  <c r="AK1015" i="10"/>
  <c r="AH282" i="10"/>
  <c r="AI282" i="10" s="1"/>
  <c r="AK261" i="10"/>
  <c r="AJ261" i="10"/>
  <c r="AH322" i="10"/>
  <c r="AI322" i="10" s="1"/>
  <c r="AG397" i="10"/>
  <c r="AH554" i="10"/>
  <c r="AI554" i="10" s="1"/>
  <c r="AH566" i="10"/>
  <c r="AI566" i="10" s="1"/>
  <c r="AG633" i="10"/>
  <c r="AG839" i="10"/>
  <c r="AL1040" i="10"/>
  <c r="AG184" i="10"/>
  <c r="AK328" i="10"/>
  <c r="AJ328" i="10"/>
  <c r="AG413" i="10"/>
  <c r="AK490" i="10"/>
  <c r="AJ490" i="10"/>
  <c r="AK515" i="10"/>
  <c r="AJ515" i="10"/>
  <c r="AK567" i="10"/>
  <c r="AJ567" i="10"/>
  <c r="AG622" i="10"/>
  <c r="AG646" i="10"/>
  <c r="AK774" i="10"/>
  <c r="AJ774" i="10"/>
  <c r="AK857" i="10"/>
  <c r="AJ857" i="10"/>
  <c r="AG944" i="10"/>
  <c r="AJ984" i="10"/>
  <c r="AK984" i="10"/>
  <c r="AJ317" i="10"/>
  <c r="AK317" i="10"/>
  <c r="AG338" i="10"/>
  <c r="AK452" i="10"/>
  <c r="AJ452" i="10"/>
  <c r="AG615" i="10"/>
  <c r="AH727" i="10"/>
  <c r="AI727" i="10" s="1"/>
  <c r="AK872" i="10"/>
  <c r="AJ872" i="10"/>
  <c r="AH1037" i="10"/>
  <c r="AI1037" i="10" s="1"/>
  <c r="AK298" i="10"/>
  <c r="AJ298" i="10"/>
  <c r="AL443" i="10"/>
  <c r="AH618" i="10"/>
  <c r="AI618" i="10" s="1"/>
  <c r="AG746" i="10"/>
  <c r="AH831" i="10"/>
  <c r="AI831" i="10" s="1"/>
  <c r="AK903" i="10"/>
  <c r="AJ903" i="10"/>
  <c r="AH1036" i="10"/>
  <c r="AI1036" i="10" s="1"/>
  <c r="AG278" i="10"/>
  <c r="AL289" i="10"/>
  <c r="AK273" i="10"/>
  <c r="AJ273" i="10"/>
  <c r="AG529" i="10"/>
  <c r="AG665" i="10"/>
  <c r="AH819" i="10"/>
  <c r="AI819" i="10" s="1"/>
  <c r="AJ1016" i="10"/>
  <c r="AK1016" i="10"/>
  <c r="AK291" i="10"/>
  <c r="AJ291" i="10"/>
  <c r="AG238" i="10"/>
  <c r="AH412" i="10"/>
  <c r="AI412" i="10" s="1"/>
  <c r="AK436" i="10"/>
  <c r="AJ436" i="10"/>
  <c r="AK557" i="10"/>
  <c r="AJ557" i="10"/>
  <c r="AK647" i="10"/>
  <c r="AJ647" i="10"/>
  <c r="AK773" i="10"/>
  <c r="AJ773" i="10"/>
  <c r="AJ786" i="10"/>
  <c r="AK786" i="10"/>
  <c r="AG853" i="10"/>
  <c r="AH894" i="10"/>
  <c r="AI894" i="10" s="1"/>
  <c r="AG212" i="10"/>
  <c r="AK243" i="10"/>
  <c r="AJ243" i="10"/>
  <c r="AG477" i="10"/>
  <c r="AH573" i="10"/>
  <c r="AI573" i="10" s="1"/>
  <c r="AG666" i="10"/>
  <c r="AG699" i="10"/>
  <c r="AK762" i="10"/>
  <c r="AJ762" i="10"/>
  <c r="AK805" i="10"/>
  <c r="AJ805" i="10"/>
  <c r="AK946" i="10"/>
  <c r="AJ946" i="10"/>
  <c r="AL343" i="10"/>
  <c r="AH383" i="10"/>
  <c r="AI383" i="10" s="1"/>
  <c r="AK389" i="10"/>
  <c r="AJ389" i="10"/>
  <c r="AG424" i="10"/>
  <c r="AH495" i="10"/>
  <c r="AI495" i="10" s="1"/>
  <c r="AK602" i="10"/>
  <c r="AJ602" i="10"/>
  <c r="AH601" i="10"/>
  <c r="AI601" i="10" s="1"/>
  <c r="AH976" i="10"/>
  <c r="AI976" i="10" s="1"/>
  <c r="AG1001" i="10"/>
  <c r="AH1045" i="10"/>
  <c r="AI1045" i="10" s="1"/>
  <c r="AG321" i="10"/>
  <c r="AK510" i="10"/>
  <c r="AJ510" i="10"/>
  <c r="AG525" i="10"/>
  <c r="AH764" i="10"/>
  <c r="AI764" i="10" s="1"/>
  <c r="AG850" i="10"/>
  <c r="AG883" i="10"/>
  <c r="AL225" i="10"/>
  <c r="AL325" i="10"/>
  <c r="AL472" i="10"/>
  <c r="AL866" i="10"/>
  <c r="AL678" i="10"/>
  <c r="AH620" i="10"/>
  <c r="AI620" i="10" s="1"/>
  <c r="AL247" i="10"/>
  <c r="AL271" i="10"/>
  <c r="AL348" i="10"/>
  <c r="AK419" i="10"/>
  <c r="AJ419" i="10"/>
  <c r="AK845" i="10"/>
  <c r="AJ845" i="10"/>
  <c r="AK627" i="10"/>
  <c r="AJ627" i="10"/>
  <c r="AK543" i="10"/>
  <c r="AJ543" i="10"/>
  <c r="AH191" i="10"/>
  <c r="AI191" i="10" s="1"/>
  <c r="AH264" i="10"/>
  <c r="AI264" i="10" s="1"/>
  <c r="AH405" i="10"/>
  <c r="AI405" i="10" s="1"/>
  <c r="AH428" i="10"/>
  <c r="AI428" i="10" s="1"/>
  <c r="AH595" i="10"/>
  <c r="AI595" i="10" s="1"/>
  <c r="AH626" i="10"/>
  <c r="AI626" i="10" s="1"/>
  <c r="AG655" i="10"/>
  <c r="AG885" i="10"/>
  <c r="AG1000" i="10"/>
  <c r="AG1013" i="10"/>
  <c r="AL216" i="10"/>
  <c r="AG234" i="10"/>
  <c r="AG347" i="10"/>
  <c r="AH414" i="10"/>
  <c r="AI414" i="10" s="1"/>
  <c r="AG508" i="10"/>
  <c r="AK912" i="10"/>
  <c r="AJ912" i="10"/>
  <c r="AH884" i="10"/>
  <c r="AI884" i="10" s="1"/>
  <c r="AK975" i="10"/>
  <c r="AJ975" i="10"/>
  <c r="AG958" i="10"/>
  <c r="AG250" i="10"/>
  <c r="AH572" i="10"/>
  <c r="AI572" i="10" s="1"/>
  <c r="AG701" i="10"/>
  <c r="AH769" i="10"/>
  <c r="AI769" i="10" s="1"/>
  <c r="AH851" i="10"/>
  <c r="AI851" i="10" s="1"/>
  <c r="AH209" i="10"/>
  <c r="AI209" i="10" s="1"/>
  <c r="AG566" i="10"/>
  <c r="AH633" i="10"/>
  <c r="AI633" i="10" s="1"/>
  <c r="AG754" i="10"/>
  <c r="AG856" i="10"/>
  <c r="AK936" i="10"/>
  <c r="AJ936" i="10"/>
  <c r="AG193" i="10"/>
  <c r="AH311" i="10"/>
  <c r="AI311" i="10" s="1"/>
  <c r="AH184" i="10"/>
  <c r="AI184" i="10" s="1"/>
  <c r="AH323" i="10"/>
  <c r="AI323" i="10" s="1"/>
  <c r="AH413" i="10"/>
  <c r="AI413" i="10" s="1"/>
  <c r="AH622" i="10"/>
  <c r="AI622" i="10" s="1"/>
  <c r="AH646" i="10"/>
  <c r="AI646" i="10" s="1"/>
  <c r="AH944" i="10"/>
  <c r="AI944" i="10" s="1"/>
  <c r="AG962" i="10"/>
  <c r="AG1035" i="10"/>
  <c r="AH221" i="10"/>
  <c r="AI221" i="10" s="1"/>
  <c r="AH360" i="10"/>
  <c r="AI360" i="10" s="1"/>
  <c r="AH338" i="10"/>
  <c r="AI338" i="10" s="1"/>
  <c r="AJ418" i="10"/>
  <c r="AK418" i="10"/>
  <c r="AH615" i="10"/>
  <c r="AI615" i="10" s="1"/>
  <c r="AH703" i="10"/>
  <c r="AI703" i="10" s="1"/>
  <c r="AG727" i="10"/>
  <c r="AJ776" i="10"/>
  <c r="AK776" i="10"/>
  <c r="AH194" i="10"/>
  <c r="AI194" i="10" s="1"/>
  <c r="AG340" i="10"/>
  <c r="AG618" i="10"/>
  <c r="AG707" i="10"/>
  <c r="AH746" i="10"/>
  <c r="AI746" i="10" s="1"/>
  <c r="AL954" i="10"/>
  <c r="AG1036" i="10"/>
  <c r="AH278" i="10"/>
  <c r="AI278" i="10" s="1"/>
  <c r="AL269" i="10"/>
  <c r="AG346" i="10"/>
  <c r="AG445" i="10"/>
  <c r="AH529" i="10"/>
  <c r="AI529" i="10" s="1"/>
  <c r="AH558" i="10"/>
  <c r="AI558" i="10" s="1"/>
  <c r="AH665" i="10"/>
  <c r="AI665" i="10" s="1"/>
  <c r="AH732" i="10"/>
  <c r="AI732" i="10" s="1"/>
  <c r="AG986" i="10"/>
  <c r="AH262" i="10"/>
  <c r="AI262" i="10" s="1"/>
  <c r="AK504" i="10"/>
  <c r="AJ504" i="10"/>
  <c r="AG740" i="10"/>
  <c r="AH853" i="10"/>
  <c r="AI853" i="10" s="1"/>
  <c r="AL974" i="10"/>
  <c r="AH212" i="10"/>
  <c r="AI212" i="10" s="1"/>
  <c r="AG469" i="10"/>
  <c r="AL593" i="10"/>
  <c r="AH666" i="10"/>
  <c r="AI666" i="10" s="1"/>
  <c r="AH699" i="10"/>
  <c r="AI699" i="10" s="1"/>
  <c r="AG736" i="10"/>
  <c r="AK802" i="10"/>
  <c r="AJ802" i="10"/>
  <c r="AK841" i="10"/>
  <c r="AJ841" i="10"/>
  <c r="AH1026" i="10"/>
  <c r="AI1026" i="10" s="1"/>
  <c r="AG284" i="10"/>
  <c r="AG388" i="10"/>
  <c r="AH424" i="10"/>
  <c r="AI424" i="10" s="1"/>
  <c r="AG450" i="10"/>
  <c r="AG497" i="10"/>
  <c r="AG550" i="10"/>
  <c r="AG601" i="10"/>
  <c r="AH682" i="10"/>
  <c r="AI682" i="10" s="1"/>
  <c r="AJ814" i="10"/>
  <c r="AK814" i="10"/>
  <c r="AG320" i="10"/>
  <c r="AH244" i="10"/>
  <c r="AI244" i="10" s="1"/>
  <c r="AH321" i="10"/>
  <c r="AI321" i="10" s="1"/>
  <c r="AH525" i="10"/>
  <c r="AI525" i="10" s="1"/>
  <c r="AH537" i="10"/>
  <c r="AI537" i="10" s="1"/>
  <c r="AK723" i="10"/>
  <c r="AJ723" i="10"/>
  <c r="AG764" i="10"/>
  <c r="AH850" i="10"/>
  <c r="AI850" i="10" s="1"/>
  <c r="AH883" i="10"/>
  <c r="AI883" i="10" s="1"/>
  <c r="AJ997" i="10"/>
  <c r="AK997" i="10"/>
  <c r="AH186" i="10"/>
  <c r="AI186" i="10" s="1"/>
  <c r="AL651" i="10"/>
  <c r="AL493" i="10"/>
  <c r="AL710" i="10"/>
  <c r="AL201" i="10"/>
  <c r="AL370" i="10"/>
  <c r="AL1012" i="10"/>
  <c r="AL506" i="10"/>
  <c r="AL645" i="10"/>
  <c r="AL768" i="10"/>
  <c r="AG444" i="10"/>
  <c r="AJ239" i="10"/>
  <c r="AK239" i="10"/>
  <c r="AL876" i="10"/>
  <c r="AL376" i="10"/>
  <c r="AH690" i="10"/>
  <c r="AI690" i="10" s="1"/>
  <c r="AL871" i="10"/>
  <c r="AL293" i="10"/>
  <c r="AL485" i="10"/>
  <c r="AL888" i="10"/>
  <c r="AL1031" i="10"/>
  <c r="AJ579" i="10"/>
  <c r="AK579" i="10"/>
  <c r="AL362" i="10"/>
  <c r="AK386" i="10"/>
  <c r="AJ386" i="10"/>
  <c r="AJ482" i="10"/>
  <c r="AK482" i="10"/>
  <c r="AJ1013" i="10"/>
  <c r="AK1013" i="10"/>
  <c r="AH300" i="10"/>
  <c r="AI300" i="10" s="1"/>
  <c r="AG300" i="10"/>
  <c r="AK234" i="10"/>
  <c r="AJ234" i="10"/>
  <c r="AK508" i="10"/>
  <c r="AJ508" i="10"/>
  <c r="AK745" i="10"/>
  <c r="AJ745" i="10"/>
  <c r="AL890" i="10"/>
  <c r="AJ978" i="10"/>
  <c r="AK978" i="10"/>
  <c r="AJ958" i="10"/>
  <c r="AK958" i="10"/>
  <c r="AK1020" i="10"/>
  <c r="AJ1020" i="10"/>
  <c r="AK345" i="10"/>
  <c r="AJ345" i="10"/>
  <c r="AK724" i="10"/>
  <c r="AJ724" i="10"/>
  <c r="AK778" i="10"/>
  <c r="AJ778" i="10"/>
  <c r="AK856" i="10"/>
  <c r="AJ856" i="10"/>
  <c r="AK942" i="10"/>
  <c r="AJ942" i="10"/>
  <c r="AJ985" i="10"/>
  <c r="AK985" i="10"/>
  <c r="AJ308" i="10"/>
  <c r="AK308" i="10"/>
  <c r="AJ367" i="10"/>
  <c r="AK367" i="10"/>
  <c r="AK474" i="10"/>
  <c r="AJ474" i="10"/>
  <c r="AK552" i="10"/>
  <c r="AJ552" i="10"/>
  <c r="AK607" i="10"/>
  <c r="AJ607" i="10"/>
  <c r="AK836" i="10"/>
  <c r="AJ836" i="10"/>
  <c r="AK930" i="10"/>
  <c r="AJ930" i="10"/>
  <c r="AK1014" i="10"/>
  <c r="AJ1014" i="10"/>
  <c r="AK256" i="10"/>
  <c r="AJ256" i="10"/>
  <c r="AJ574" i="10"/>
  <c r="AK574" i="10"/>
  <c r="AJ636" i="10"/>
  <c r="AK636" i="10"/>
  <c r="AK792" i="10"/>
  <c r="AJ792" i="10"/>
  <c r="AJ287" i="10"/>
  <c r="AK287" i="10"/>
  <c r="AK232" i="10"/>
  <c r="AJ232" i="10"/>
  <c r="AK340" i="10"/>
  <c r="AJ340" i="10"/>
  <c r="AK454" i="10"/>
  <c r="AJ454" i="10"/>
  <c r="AJ789" i="10"/>
  <c r="AK789" i="10"/>
  <c r="AK939" i="10"/>
  <c r="AJ939" i="10"/>
  <c r="AL1027" i="10"/>
  <c r="AK346" i="10"/>
  <c r="AJ346" i="10"/>
  <c r="AK561" i="10"/>
  <c r="AJ561" i="10"/>
  <c r="AJ986" i="10"/>
  <c r="AK986" i="10"/>
  <c r="AJ470" i="10"/>
  <c r="AK470" i="10"/>
  <c r="AL580" i="10"/>
  <c r="AL694" i="10"/>
  <c r="AG905" i="10"/>
  <c r="AK736" i="10"/>
  <c r="AJ736" i="10"/>
  <c r="AJ893" i="10"/>
  <c r="AK893" i="10"/>
  <c r="AJ970" i="10"/>
  <c r="AK970" i="10"/>
  <c r="AK1019" i="10"/>
  <c r="AJ1019" i="10"/>
  <c r="AK284" i="10"/>
  <c r="AJ284" i="10"/>
  <c r="AK388" i="10"/>
  <c r="AJ388" i="10"/>
  <c r="AK450" i="10"/>
  <c r="AJ450" i="10"/>
  <c r="AK497" i="10"/>
  <c r="AJ497" i="10"/>
  <c r="AK550" i="10"/>
  <c r="AJ550" i="10"/>
  <c r="AJ320" i="10"/>
  <c r="AK320" i="10"/>
  <c r="AK540" i="10"/>
  <c r="AJ540" i="10"/>
  <c r="AJ899" i="10"/>
  <c r="AK899" i="10"/>
  <c r="AL860" i="10"/>
  <c r="AG957" i="10"/>
  <c r="AL940" i="10"/>
  <c r="AL274" i="10"/>
  <c r="AL852" i="10"/>
  <c r="AL219" i="10"/>
  <c r="AL481" i="10"/>
  <c r="AK869" i="10"/>
  <c r="AJ869" i="10"/>
  <c r="AG821" i="10"/>
  <c r="AL363" i="10"/>
  <c r="AL634" i="10"/>
  <c r="AL964" i="10"/>
  <c r="AK480" i="10"/>
  <c r="AJ480" i="10"/>
  <c r="AG230" i="10"/>
  <c r="AG350" i="10"/>
  <c r="AG405" i="10"/>
  <c r="AJ518" i="10"/>
  <c r="AK518" i="10"/>
  <c r="AG482" i="10"/>
  <c r="AH502" i="10"/>
  <c r="AI502" i="10" s="1"/>
  <c r="AG626" i="10"/>
  <c r="AH655" i="10"/>
  <c r="AI655" i="10" s="1"/>
  <c r="AH739" i="10"/>
  <c r="AI739" i="10" s="1"/>
  <c r="AH885" i="10"/>
  <c r="AI885" i="10" s="1"/>
  <c r="AH1000" i="10"/>
  <c r="AI1000" i="10" s="1"/>
  <c r="AH347" i="10"/>
  <c r="AI347" i="10" s="1"/>
  <c r="AG585" i="10"/>
  <c r="AJ657" i="10"/>
  <c r="AK657" i="10"/>
  <c r="AG745" i="10"/>
  <c r="AK835" i="10"/>
  <c r="AJ835" i="10"/>
  <c r="AH1007" i="10"/>
  <c r="AI1007" i="10" s="1"/>
  <c r="AG302" i="10"/>
  <c r="AH330" i="10"/>
  <c r="AI330" i="10" s="1"/>
  <c r="AK507" i="10"/>
  <c r="AJ507" i="10"/>
  <c r="AG667" i="10"/>
  <c r="AK719" i="10"/>
  <c r="AJ719" i="10"/>
  <c r="AG851" i="10"/>
  <c r="AL909" i="10"/>
  <c r="AG956" i="10"/>
  <c r="AG209" i="10"/>
  <c r="AK359" i="10"/>
  <c r="AJ359" i="10"/>
  <c r="AK434" i="10"/>
  <c r="AJ434" i="10"/>
  <c r="AK551" i="10"/>
  <c r="AJ551" i="10"/>
  <c r="AG660" i="10"/>
  <c r="AG942" i="10"/>
  <c r="AG311" i="10"/>
  <c r="AG220" i="10"/>
  <c r="AG308" i="10"/>
  <c r="AH430" i="10"/>
  <c r="AI430" i="10" s="1"/>
  <c r="AL402" i="10"/>
  <c r="AG474" i="10"/>
  <c r="AH604" i="10"/>
  <c r="AI604" i="10" s="1"/>
  <c r="AG607" i="10"/>
  <c r="AG670" i="10"/>
  <c r="AG705" i="10"/>
  <c r="AG771" i="10"/>
  <c r="AG829" i="10"/>
  <c r="AH962" i="10"/>
  <c r="AI962" i="10" s="1"/>
  <c r="AG1023" i="10"/>
  <c r="AG207" i="10"/>
  <c r="AG339" i="10"/>
  <c r="AG374" i="10"/>
  <c r="AK416" i="10"/>
  <c r="AJ416" i="10"/>
  <c r="AJ648" i="10"/>
  <c r="AK648" i="10"/>
  <c r="AG713" i="10"/>
  <c r="AH783" i="10"/>
  <c r="AI783" i="10" s="1"/>
  <c r="AG1008" i="10"/>
  <c r="AK1034" i="10"/>
  <c r="AJ1034" i="10"/>
  <c r="AK222" i="10"/>
  <c r="AJ222" i="10"/>
  <c r="AG190" i="10"/>
  <c r="AG456" i="10"/>
  <c r="AK612" i="10"/>
  <c r="AJ612" i="10"/>
  <c r="AH709" i="10"/>
  <c r="AI709" i="10" s="1"/>
  <c r="AK821" i="10"/>
  <c r="AJ821" i="10"/>
  <c r="AG309" i="10"/>
  <c r="AG336" i="10"/>
  <c r="AH438" i="10"/>
  <c r="AI438" i="10" s="1"/>
  <c r="AG459" i="10"/>
  <c r="AG558" i="10"/>
  <c r="AK638" i="10"/>
  <c r="AJ638" i="10"/>
  <c r="AL928" i="10"/>
  <c r="AG196" i="10"/>
  <c r="AG262" i="10"/>
  <c r="AH488" i="10"/>
  <c r="AI488" i="10" s="1"/>
  <c r="AG470" i="10"/>
  <c r="AH740" i="10"/>
  <c r="AI740" i="10" s="1"/>
  <c r="AH766" i="10"/>
  <c r="AI766" i="10" s="1"/>
  <c r="AG804" i="10"/>
  <c r="AG832" i="10"/>
  <c r="AL949" i="10"/>
  <c r="AH279" i="10"/>
  <c r="AI279" i="10" s="1"/>
  <c r="AH469" i="10"/>
  <c r="AI469" i="10" s="1"/>
  <c r="AK535" i="10"/>
  <c r="AJ535" i="10"/>
  <c r="AL616" i="10"/>
  <c r="AH730" i="10"/>
  <c r="AI730" i="10" s="1"/>
  <c r="AH777" i="10"/>
  <c r="AI777" i="10" s="1"/>
  <c r="AG838" i="10"/>
  <c r="AG989" i="10"/>
  <c r="AG332" i="10"/>
  <c r="AK422" i="10"/>
  <c r="AJ422" i="10"/>
  <c r="AH614" i="10"/>
  <c r="AI614" i="10" s="1"/>
  <c r="AG682" i="10"/>
  <c r="AL770" i="10"/>
  <c r="AK898" i="10"/>
  <c r="AJ898" i="10"/>
  <c r="AH303" i="10"/>
  <c r="AI303" i="10" s="1"/>
  <c r="AG244" i="10"/>
  <c r="AH407" i="10"/>
  <c r="AI407" i="10" s="1"/>
  <c r="AG658" i="10"/>
  <c r="AK758" i="10"/>
  <c r="AJ758" i="10"/>
  <c r="AK955" i="10"/>
  <c r="AJ955" i="10"/>
  <c r="AG1025" i="10"/>
  <c r="AL265" i="10"/>
  <c r="AL528" i="10"/>
  <c r="AL809" i="10"/>
  <c r="AL295" i="10"/>
  <c r="AL195" i="10"/>
  <c r="AL900" i="10"/>
  <c r="AL596" i="10"/>
  <c r="AG368" i="10"/>
  <c r="AL923" i="10"/>
  <c r="AL702" i="10"/>
  <c r="AH382" i="10"/>
  <c r="AI382" i="10" s="1"/>
  <c r="AL548" i="10"/>
  <c r="AL822" i="10"/>
  <c r="AL380" i="10"/>
  <c r="AL301" i="10"/>
  <c r="AL449" i="10"/>
  <c r="AK409" i="10"/>
  <c r="AJ409" i="10"/>
  <c r="AH230" i="10"/>
  <c r="AI230" i="10" s="1"/>
  <c r="AG208" i="10"/>
  <c r="AH350" i="10"/>
  <c r="AI350" i="10" s="1"/>
  <c r="AH439" i="10"/>
  <c r="AI439" i="10" s="1"/>
  <c r="AK458" i="10"/>
  <c r="AJ458" i="10"/>
  <c r="AK605" i="10"/>
  <c r="AJ605" i="10"/>
  <c r="AG739" i="10"/>
  <c r="AG1004" i="10"/>
  <c r="AG255" i="10"/>
  <c r="AG467" i="10"/>
  <c r="AK468" i="10"/>
  <c r="AJ468" i="10"/>
  <c r="AH549" i="10"/>
  <c r="AI549" i="10" s="1"/>
  <c r="AH585" i="10"/>
  <c r="AI585" i="10" s="1"/>
  <c r="AJ833" i="10"/>
  <c r="AK833" i="10"/>
  <c r="AL882" i="10"/>
  <c r="AK218" i="10"/>
  <c r="AJ218" i="10"/>
  <c r="AK302" i="10"/>
  <c r="AJ302" i="10"/>
  <c r="AG514" i="10"/>
  <c r="AH667" i="10"/>
  <c r="AI667" i="10" s="1"/>
  <c r="AK759" i="10"/>
  <c r="AJ759" i="10"/>
  <c r="AJ855" i="10"/>
  <c r="AK855" i="10"/>
  <c r="AH956" i="10"/>
  <c r="AI956" i="10" s="1"/>
  <c r="AG600" i="10"/>
  <c r="AH578" i="10"/>
  <c r="AI578" i="10" s="1"/>
  <c r="AH660" i="10"/>
  <c r="AI660" i="10" s="1"/>
  <c r="AK797" i="10"/>
  <c r="AJ797" i="10"/>
  <c r="AG215" i="10"/>
  <c r="AK220" i="10"/>
  <c r="AJ220" i="10"/>
  <c r="AH670" i="10"/>
  <c r="AI670" i="10" s="1"/>
  <c r="AH705" i="10"/>
  <c r="AI705" i="10" s="1"/>
  <c r="AH771" i="10"/>
  <c r="AI771" i="10" s="1"/>
  <c r="AL881" i="10"/>
  <c r="AG983" i="10"/>
  <c r="AH339" i="10"/>
  <c r="AI339" i="10" s="1"/>
  <c r="AH374" i="10"/>
  <c r="AI374" i="10" s="1"/>
  <c r="AG671" i="10"/>
  <c r="AK713" i="10"/>
  <c r="AJ713" i="10"/>
  <c r="AJ1008" i="10"/>
  <c r="AK1008" i="10"/>
  <c r="AK190" i="10"/>
  <c r="AJ190" i="10"/>
  <c r="AK456" i="10"/>
  <c r="AJ456" i="10"/>
  <c r="AK517" i="10"/>
  <c r="AJ517" i="10"/>
  <c r="AL241" i="10"/>
  <c r="AK309" i="10"/>
  <c r="AJ309" i="10"/>
  <c r="AH336" i="10"/>
  <c r="AI336" i="10" s="1"/>
  <c r="AK459" i="10"/>
  <c r="AJ459" i="10"/>
  <c r="AK565" i="10"/>
  <c r="AJ565" i="10"/>
  <c r="AG629" i="10"/>
  <c r="AJ755" i="10"/>
  <c r="AK755" i="10"/>
  <c r="AG950" i="10"/>
  <c r="AK196" i="10"/>
  <c r="AJ196" i="10"/>
  <c r="AG544" i="10"/>
  <c r="AL680" i="10"/>
  <c r="AJ688" i="10"/>
  <c r="AK688" i="10"/>
  <c r="AH804" i="10"/>
  <c r="AI804" i="10" s="1"/>
  <c r="AJ1010" i="10"/>
  <c r="AK1010" i="10"/>
  <c r="AK252" i="10"/>
  <c r="AJ252" i="10"/>
  <c r="AK479" i="10"/>
  <c r="AJ479" i="10"/>
  <c r="AH523" i="10"/>
  <c r="AI523" i="10" s="1"/>
  <c r="AH332" i="10"/>
  <c r="AI332" i="10" s="1"/>
  <c r="AG509" i="10"/>
  <c r="AH820" i="10"/>
  <c r="AI820" i="10" s="1"/>
  <c r="AG260" i="10"/>
  <c r="AG361" i="10"/>
  <c r="AH658" i="10"/>
  <c r="AI658" i="10" s="1"/>
  <c r="AK716" i="10"/>
  <c r="AJ716" i="10"/>
  <c r="AG868" i="10"/>
  <c r="AH913" i="10"/>
  <c r="AI913" i="10" s="1"/>
  <c r="AG933" i="10"/>
  <c r="AH1025" i="10"/>
  <c r="AI1025" i="10" s="1"/>
  <c r="AL263" i="10"/>
  <c r="AL824" i="10"/>
  <c r="AL576" i="10"/>
  <c r="AL411" i="10"/>
  <c r="AL608" i="10"/>
  <c r="AL971" i="10"/>
  <c r="AL926" i="10"/>
  <c r="AL315" i="10"/>
  <c r="AK399" i="10"/>
  <c r="AJ399" i="10"/>
  <c r="AL392" i="10"/>
  <c r="AL834" i="10"/>
  <c r="AH499" i="10"/>
  <c r="AI499" i="10" s="1"/>
  <c r="AK208" i="10"/>
  <c r="AJ208" i="10"/>
  <c r="AK442" i="10"/>
  <c r="AJ442" i="10"/>
  <c r="AK547" i="10"/>
  <c r="AJ547" i="10"/>
  <c r="AK575" i="10"/>
  <c r="AJ575" i="10"/>
  <c r="AG652" i="10"/>
  <c r="AH686" i="10"/>
  <c r="AI686" i="10" s="1"/>
  <c r="AH1004" i="10"/>
  <c r="AI1004" i="10" s="1"/>
  <c r="AH255" i="10"/>
  <c r="AI255" i="10" s="1"/>
  <c r="AH427" i="10"/>
  <c r="AI427" i="10" s="1"/>
  <c r="AG549" i="10"/>
  <c r="AH692" i="10"/>
  <c r="AI692" i="10" s="1"/>
  <c r="AH795" i="10"/>
  <c r="AI795" i="10" s="1"/>
  <c r="AK914" i="10"/>
  <c r="AJ914" i="10"/>
  <c r="AJ957" i="10"/>
  <c r="AK957" i="10"/>
  <c r="AH1030" i="10"/>
  <c r="AI1030" i="10" s="1"/>
  <c r="AL354" i="10"/>
  <c r="AH514" i="10"/>
  <c r="AI514" i="10" s="1"/>
  <c r="AG631" i="10"/>
  <c r="AH679" i="10"/>
  <c r="AI679" i="10" s="1"/>
  <c r="AG722" i="10"/>
  <c r="AG952" i="10"/>
  <c r="AJ1017" i="10"/>
  <c r="AK1017" i="10"/>
  <c r="AG371" i="10"/>
  <c r="AG447" i="10"/>
  <c r="AH600" i="10"/>
  <c r="AI600" i="10" s="1"/>
  <c r="AG578" i="10"/>
  <c r="AH700" i="10"/>
  <c r="AI700" i="10" s="1"/>
  <c r="AG865" i="10"/>
  <c r="AG1018" i="10"/>
  <c r="AG206" i="10"/>
  <c r="AH215" i="10"/>
  <c r="AI215" i="10" s="1"/>
  <c r="AG364" i="10"/>
  <c r="AH406" i="10"/>
  <c r="AI406" i="10" s="1"/>
  <c r="AG465" i="10"/>
  <c r="AG604" i="10"/>
  <c r="AH704" i="10"/>
  <c r="AI704" i="10" s="1"/>
  <c r="AH829" i="10"/>
  <c r="AI829" i="10" s="1"/>
  <c r="AG938" i="10"/>
  <c r="AH983" i="10"/>
  <c r="AI983" i="10" s="1"/>
  <c r="AH1023" i="10"/>
  <c r="AI1023" i="10" s="1"/>
  <c r="AG290" i="10"/>
  <c r="AG267" i="10"/>
  <c r="AK511" i="10"/>
  <c r="AJ511" i="10"/>
  <c r="AG568" i="10"/>
  <c r="AH671" i="10"/>
  <c r="AI671" i="10" s="1"/>
  <c r="AG687" i="10"/>
  <c r="AG783" i="10"/>
  <c r="AK917" i="10"/>
  <c r="AJ917" i="10"/>
  <c r="AG1048" i="10"/>
  <c r="AG294" i="10"/>
  <c r="AH231" i="10"/>
  <c r="AI231" i="10" s="1"/>
  <c r="AG372" i="10"/>
  <c r="AG711" i="10"/>
  <c r="AH793" i="10"/>
  <c r="AI793" i="10" s="1"/>
  <c r="AG818" i="10"/>
  <c r="AK897" i="10"/>
  <c r="AJ897" i="10"/>
  <c r="AG187" i="10"/>
  <c r="AG266" i="10"/>
  <c r="AH457" i="10"/>
  <c r="AI457" i="10" s="1"/>
  <c r="AH629" i="10"/>
  <c r="AI629" i="10" s="1"/>
  <c r="AK661" i="10"/>
  <c r="AJ661" i="10"/>
  <c r="AG846" i="10"/>
  <c r="AH950" i="10"/>
  <c r="AI950" i="10" s="1"/>
  <c r="AJ969" i="10"/>
  <c r="AK969" i="10"/>
  <c r="AG344" i="10"/>
  <c r="AG400" i="10"/>
  <c r="AH544" i="10"/>
  <c r="AI544" i="10" s="1"/>
  <c r="AG588" i="10"/>
  <c r="AH672" i="10"/>
  <c r="AI672" i="10" s="1"/>
  <c r="AG728" i="10"/>
  <c r="AG766" i="10"/>
  <c r="AK848" i="10"/>
  <c r="AJ848" i="10"/>
  <c r="AH832" i="10"/>
  <c r="AI832" i="10" s="1"/>
  <c r="AG929" i="10"/>
  <c r="AH988" i="10"/>
  <c r="AI988" i="10" s="1"/>
  <c r="AK473" i="10"/>
  <c r="AJ473" i="10"/>
  <c r="AG523" i="10"/>
  <c r="AH526" i="10"/>
  <c r="AI526" i="10" s="1"/>
  <c r="AG623" i="10"/>
  <c r="AK637" i="10"/>
  <c r="AJ637" i="10"/>
  <c r="AG730" i="10"/>
  <c r="AG811" i="10"/>
  <c r="AH838" i="10"/>
  <c r="AI838" i="10" s="1"/>
  <c r="AH989" i="10"/>
  <c r="AI989" i="10" s="1"/>
  <c r="AK1050" i="10"/>
  <c r="AJ1050" i="10"/>
  <c r="AG426" i="10"/>
  <c r="AG476" i="10"/>
  <c r="AK453" i="10"/>
  <c r="AJ453" i="10"/>
  <c r="AH486" i="10"/>
  <c r="AI486" i="10" s="1"/>
  <c r="AH509" i="10"/>
  <c r="AI509" i="10" s="1"/>
  <c r="AG614" i="10"/>
  <c r="AG748" i="10"/>
  <c r="AG788" i="10"/>
  <c r="AG820" i="10"/>
  <c r="AG1039" i="10"/>
  <c r="AH260" i="10"/>
  <c r="AI260" i="10" s="1"/>
  <c r="AH361" i="10"/>
  <c r="AI361" i="10" s="1"/>
  <c r="AH534" i="10"/>
  <c r="AI534" i="10" s="1"/>
  <c r="AH718" i="10"/>
  <c r="AI718" i="10" s="1"/>
  <c r="AL790" i="10"/>
  <c r="AH868" i="10"/>
  <c r="AI868" i="10" s="1"/>
  <c r="AH945" i="10"/>
  <c r="AI945" i="10" s="1"/>
  <c r="AL258" i="10"/>
  <c r="AL304" i="10"/>
  <c r="AH825" i="10"/>
  <c r="AI825" i="10" s="1"/>
  <c r="AL925" i="10"/>
  <c r="AL649" i="10"/>
  <c r="AL393" i="10"/>
  <c r="AL545" i="10"/>
  <c r="AL432" i="10"/>
  <c r="AL581" i="10"/>
  <c r="AL440" i="10"/>
  <c r="AL329" i="10"/>
  <c r="AG741" i="10"/>
  <c r="AG439" i="10"/>
  <c r="AK455" i="10"/>
  <c r="AJ455" i="10"/>
  <c r="AK652" i="10"/>
  <c r="AJ652" i="10"/>
  <c r="AJ796" i="10"/>
  <c r="AK796" i="10"/>
  <c r="AJ880" i="10"/>
  <c r="AK880" i="10"/>
  <c r="AK998" i="10"/>
  <c r="AJ998" i="10"/>
  <c r="AL331" i="10"/>
  <c r="AJ467" i="10"/>
  <c r="AK467" i="10"/>
  <c r="AK624" i="10"/>
  <c r="AJ624" i="10"/>
  <c r="AG844" i="10"/>
  <c r="AK921" i="10"/>
  <c r="AJ921" i="10"/>
  <c r="AL960" i="10"/>
  <c r="AL307" i="10"/>
  <c r="AK631" i="10"/>
  <c r="AJ631" i="10"/>
  <c r="AK722" i="10"/>
  <c r="AJ722" i="10"/>
  <c r="AK952" i="10"/>
  <c r="AJ952" i="10"/>
  <c r="AJ371" i="10"/>
  <c r="AK371" i="10"/>
  <c r="AK447" i="10"/>
  <c r="AJ447" i="10"/>
  <c r="AK765" i="10"/>
  <c r="AJ765" i="10"/>
  <c r="AK865" i="10"/>
  <c r="AJ865" i="10"/>
  <c r="AJ963" i="10"/>
  <c r="AK963" i="10"/>
  <c r="AK206" i="10"/>
  <c r="AJ206" i="10"/>
  <c r="AJ364" i="10"/>
  <c r="AK364" i="10"/>
  <c r="AK465" i="10"/>
  <c r="AJ465" i="10"/>
  <c r="AL737" i="10"/>
  <c r="AG812" i="10"/>
  <c r="AK938" i="10"/>
  <c r="AJ938" i="10"/>
  <c r="AK290" i="10"/>
  <c r="AJ290" i="10"/>
  <c r="AJ281" i="10"/>
  <c r="AK281" i="10"/>
  <c r="AK267" i="10"/>
  <c r="AJ267" i="10"/>
  <c r="AG334" i="10"/>
  <c r="AK498" i="10"/>
  <c r="AJ498" i="10"/>
  <c r="AH521" i="10"/>
  <c r="AI521" i="10" s="1"/>
  <c r="AK568" i="10"/>
  <c r="AJ568" i="10"/>
  <c r="AK687" i="10"/>
  <c r="AJ687" i="10"/>
  <c r="AJ801" i="10"/>
  <c r="AK801" i="10"/>
  <c r="AJ1048" i="10"/>
  <c r="AK1048" i="10"/>
  <c r="AK294" i="10"/>
  <c r="AJ294" i="10"/>
  <c r="AG226" i="10"/>
  <c r="AK372" i="10"/>
  <c r="AJ372" i="10"/>
  <c r="AJ512" i="10"/>
  <c r="AK512" i="10"/>
  <c r="AK610" i="10"/>
  <c r="AJ610" i="10"/>
  <c r="AK711" i="10"/>
  <c r="AJ711" i="10"/>
  <c r="AK818" i="10"/>
  <c r="AJ818" i="10"/>
  <c r="AL968" i="10"/>
  <c r="AK266" i="10"/>
  <c r="AJ266" i="10"/>
  <c r="AK351" i="10"/>
  <c r="AJ351" i="10"/>
  <c r="AK846" i="10"/>
  <c r="AJ846" i="10"/>
  <c r="AK344" i="10"/>
  <c r="AJ344" i="10"/>
  <c r="AK400" i="10"/>
  <c r="AJ400" i="10"/>
  <c r="AH625" i="10"/>
  <c r="AI625" i="10" s="1"/>
  <c r="AK728" i="10"/>
  <c r="AJ728" i="10"/>
  <c r="AK767" i="10"/>
  <c r="AJ767" i="10"/>
  <c r="AK929" i="10"/>
  <c r="AJ929" i="10"/>
  <c r="AJ623" i="10"/>
  <c r="AK623" i="10"/>
  <c r="AK811" i="10"/>
  <c r="AJ811" i="10"/>
  <c r="AK891" i="10"/>
  <c r="AJ891" i="10"/>
  <c r="AG205" i="10"/>
  <c r="AK426" i="10"/>
  <c r="AJ426" i="10"/>
  <c r="AJ476" i="10"/>
  <c r="AK476" i="10"/>
  <c r="AK748" i="10"/>
  <c r="AJ748" i="10"/>
  <c r="AJ788" i="10"/>
  <c r="AK788" i="10"/>
  <c r="AJ1039" i="10"/>
  <c r="AK1039" i="10"/>
  <c r="AK200" i="10"/>
  <c r="AJ200" i="10"/>
  <c r="AK248" i="10"/>
  <c r="AJ248" i="10"/>
  <c r="AK536" i="10"/>
  <c r="AJ536" i="10"/>
  <c r="AG1051" i="10"/>
  <c r="AL761" i="10"/>
  <c r="AL916" i="10"/>
  <c r="AL915" i="10"/>
  <c r="AL417" i="10"/>
  <c r="AL283" i="10"/>
  <c r="AL684" i="10"/>
  <c r="AL1044" i="10"/>
  <c r="AK849" i="10"/>
  <c r="AJ849" i="10"/>
  <c r="AK213" i="10"/>
  <c r="AJ213" i="10"/>
  <c r="AL752" i="10"/>
  <c r="AL947" i="10"/>
  <c r="AL349" i="10"/>
  <c r="AL189" i="10"/>
  <c r="AL781" i="10"/>
  <c r="AL875" i="10"/>
  <c r="AL381" i="10"/>
  <c r="AL994" i="10"/>
  <c r="AL562" i="10"/>
  <c r="AL887" i="10"/>
  <c r="AL785" i="10"/>
  <c r="AH326" i="10"/>
  <c r="AI326" i="10" s="1"/>
  <c r="AH451" i="10"/>
  <c r="AI451" i="10" s="1"/>
  <c r="AG579" i="10"/>
  <c r="AH632" i="10"/>
  <c r="AI632" i="10" s="1"/>
  <c r="AK918" i="10"/>
  <c r="AJ918" i="10"/>
  <c r="AJ358" i="10"/>
  <c r="AK358" i="10"/>
  <c r="AG427" i="10"/>
  <c r="AG577" i="10"/>
  <c r="AG795" i="10"/>
  <c r="AH844" i="10"/>
  <c r="AI844" i="10" s="1"/>
  <c r="AH1047" i="10"/>
  <c r="AI1047" i="10" s="1"/>
  <c r="AH203" i="10"/>
  <c r="AI203" i="10" s="1"/>
  <c r="AG731" i="10"/>
  <c r="AL948" i="10"/>
  <c r="AG589" i="10"/>
  <c r="AJ613" i="10"/>
  <c r="AK613" i="10"/>
  <c r="AG700" i="10"/>
  <c r="AG810" i="10"/>
  <c r="AH1018" i="10"/>
  <c r="AI1018" i="10" s="1"/>
  <c r="AK285" i="10"/>
  <c r="AJ285" i="10"/>
  <c r="AK513" i="10"/>
  <c r="AJ513" i="10"/>
  <c r="AH538" i="10"/>
  <c r="AI538" i="10" s="1"/>
  <c r="AJ611" i="10"/>
  <c r="AK611" i="10"/>
  <c r="AJ800" i="10"/>
  <c r="AK800" i="10"/>
  <c r="AH812" i="10"/>
  <c r="AI812" i="10" s="1"/>
  <c r="AG901" i="10"/>
  <c r="AG966" i="10"/>
  <c r="AL1028" i="10"/>
  <c r="AH334" i="10"/>
  <c r="AI334" i="10" s="1"/>
  <c r="AG521" i="10"/>
  <c r="AJ644" i="10"/>
  <c r="AK644" i="10"/>
  <c r="AK828" i="10"/>
  <c r="AJ828" i="10"/>
  <c r="AG889" i="10"/>
  <c r="AH226" i="10"/>
  <c r="AI226" i="10" s="1"/>
  <c r="AG231" i="10"/>
  <c r="AK519" i="10"/>
  <c r="AJ519" i="10"/>
  <c r="AK720" i="10"/>
  <c r="AJ720" i="10"/>
  <c r="AH1011" i="10"/>
  <c r="AI1011" i="10" s="1"/>
  <c r="AG224" i="10"/>
  <c r="AG457" i="10"/>
  <c r="AK425" i="10"/>
  <c r="AJ425" i="10"/>
  <c r="AK591" i="10"/>
  <c r="AJ591" i="10"/>
  <c r="AH656" i="10"/>
  <c r="AI656" i="10" s="1"/>
  <c r="AG676" i="10"/>
  <c r="AG961" i="10"/>
  <c r="AJ461" i="10"/>
  <c r="AK461" i="10"/>
  <c r="AG625" i="10"/>
  <c r="AK685" i="10"/>
  <c r="AJ685" i="10"/>
  <c r="AH808" i="10"/>
  <c r="AI808" i="10" s="1"/>
  <c r="AK906" i="10"/>
  <c r="AJ906" i="10"/>
  <c r="AG965" i="10"/>
  <c r="AK270" i="10"/>
  <c r="AJ270" i="10"/>
  <c r="AG423" i="10"/>
  <c r="AH491" i="10"/>
  <c r="AI491" i="10" s="1"/>
  <c r="AG526" i="10"/>
  <c r="AG663" i="10"/>
  <c r="AG756" i="10"/>
  <c r="AK911" i="10"/>
  <c r="AJ911" i="10"/>
  <c r="AK992" i="10"/>
  <c r="AJ992" i="10"/>
  <c r="AK448" i="10"/>
  <c r="AJ448" i="10"/>
  <c r="AH571" i="10"/>
  <c r="AI571" i="10" s="1"/>
  <c r="AH932" i="10"/>
  <c r="AI932" i="10" s="1"/>
  <c r="AK228" i="10"/>
  <c r="AJ228" i="10"/>
  <c r="AH356" i="10"/>
  <c r="AI356" i="10" s="1"/>
  <c r="AG534" i="10"/>
  <c r="AH586" i="10"/>
  <c r="AI586" i="10" s="1"/>
  <c r="AH669" i="10"/>
  <c r="AI669" i="10" s="1"/>
  <c r="AG718" i="10"/>
  <c r="AK817" i="10"/>
  <c r="AJ817" i="10"/>
  <c r="AG945" i="10"/>
  <c r="AH1051" i="10"/>
  <c r="AI1051" i="10" s="1"/>
  <c r="AL292" i="10"/>
  <c r="AL879" i="10"/>
  <c r="AL603" i="10"/>
  <c r="AL337" i="10"/>
  <c r="AL972" i="10"/>
  <c r="AG536" i="10"/>
  <c r="AL1009" i="10"/>
  <c r="AL522" i="10"/>
  <c r="AL398" i="10"/>
  <c r="AL251" i="10"/>
  <c r="AH182" i="10"/>
  <c r="AI182" i="10" s="1"/>
  <c r="AK178" i="10"/>
  <c r="AJ178" i="10"/>
  <c r="AG178" i="10"/>
  <c r="AG176" i="10"/>
  <c r="AH176" i="10"/>
  <c r="AI176" i="10" s="1"/>
  <c r="AL177" i="10"/>
  <c r="AK179" i="10"/>
  <c r="AJ179" i="10"/>
  <c r="AK181" i="10"/>
  <c r="AJ181" i="10"/>
  <c r="AG174" i="10"/>
  <c r="AH174" i="10"/>
  <c r="AI174" i="10" s="1"/>
  <c r="AL180" i="10"/>
  <c r="AL175" i="10"/>
  <c r="AG182" i="10"/>
  <c r="AG53" i="10"/>
  <c r="AH167" i="10"/>
  <c r="AI167" i="10" s="1"/>
  <c r="AK167" i="10" s="1"/>
  <c r="AG33" i="10"/>
  <c r="AG111" i="10"/>
  <c r="AG138" i="10"/>
  <c r="AH96" i="10"/>
  <c r="AI96" i="10" s="1"/>
  <c r="AK96" i="10" s="1"/>
  <c r="AG97" i="10"/>
  <c r="AH30" i="10"/>
  <c r="AI30" i="10" s="1"/>
  <c r="AJ30" i="10" s="1"/>
  <c r="AG167" i="10"/>
  <c r="AG67" i="10"/>
  <c r="AG82" i="10"/>
  <c r="AH169" i="10"/>
  <c r="AI169" i="10" s="1"/>
  <c r="AK169" i="10" s="1"/>
  <c r="AH41" i="10"/>
  <c r="AI41" i="10" s="1"/>
  <c r="AJ41" i="10" s="1"/>
  <c r="AG23" i="10"/>
  <c r="AH159" i="10"/>
  <c r="AI159" i="10" s="1"/>
  <c r="AJ159" i="10" s="1"/>
  <c r="AG169" i="10"/>
  <c r="AH49" i="10"/>
  <c r="AI49" i="10" s="1"/>
  <c r="AK49" i="10" s="1"/>
  <c r="AH42" i="10"/>
  <c r="AI42" i="10" s="1"/>
  <c r="AJ42" i="10" s="1"/>
  <c r="AH166" i="10"/>
  <c r="AI166" i="10" s="1"/>
  <c r="AK166" i="10" s="1"/>
  <c r="AH66" i="10"/>
  <c r="AI66" i="10" s="1"/>
  <c r="AK66" i="10" s="1"/>
  <c r="AH162" i="10"/>
  <c r="AI162" i="10" s="1"/>
  <c r="AJ162" i="10" s="1"/>
  <c r="AG66" i="10"/>
  <c r="AH141" i="10"/>
  <c r="AI141" i="10" s="1"/>
  <c r="AK141" i="10" s="1"/>
  <c r="AH131" i="10"/>
  <c r="AI131" i="10" s="1"/>
  <c r="AJ131" i="10" s="1"/>
  <c r="AG58" i="10"/>
  <c r="AG29" i="10"/>
  <c r="AH161" i="10"/>
  <c r="AI161" i="10" s="1"/>
  <c r="AK161" i="10" s="1"/>
  <c r="AH101" i="10"/>
  <c r="AI101" i="10" s="1"/>
  <c r="AK101" i="10" s="1"/>
  <c r="AH97" i="10"/>
  <c r="AI97" i="10" s="1"/>
  <c r="AK97" i="10" s="1"/>
  <c r="AG168" i="10"/>
  <c r="AH29" i="10"/>
  <c r="AI29" i="10" s="1"/>
  <c r="AJ29" i="10" s="1"/>
  <c r="AK129" i="11"/>
  <c r="AL129" i="11" s="1"/>
  <c r="AJ23" i="11"/>
  <c r="AK132" i="11"/>
  <c r="AL132" i="11" s="1"/>
  <c r="AK79" i="11"/>
  <c r="AL79" i="11" s="1"/>
  <c r="AK27" i="11"/>
  <c r="AJ27" i="11"/>
  <c r="AK138" i="11"/>
  <c r="AJ138" i="11"/>
  <c r="AJ50" i="11"/>
  <c r="AK50" i="11"/>
  <c r="AJ111" i="11"/>
  <c r="AK111" i="11"/>
  <c r="AK45" i="11"/>
  <c r="AJ45" i="11"/>
  <c r="AK71" i="11"/>
  <c r="AJ71" i="11"/>
  <c r="AK173" i="11"/>
  <c r="AJ173" i="11"/>
  <c r="AK70" i="11"/>
  <c r="AJ70" i="11"/>
  <c r="AK99" i="11"/>
  <c r="AJ99" i="11"/>
  <c r="AK26" i="11"/>
  <c r="AJ26" i="11"/>
  <c r="AJ95" i="11"/>
  <c r="AK95" i="11"/>
  <c r="AK169" i="11"/>
  <c r="AJ169" i="11"/>
  <c r="AJ49" i="11"/>
  <c r="AK49" i="11"/>
  <c r="AL13" i="11"/>
  <c r="AJ78" i="11"/>
  <c r="AK78" i="11"/>
  <c r="AH153" i="11"/>
  <c r="AI153" i="11" s="1"/>
  <c r="AG124" i="11"/>
  <c r="AH123" i="11"/>
  <c r="AI123" i="11" s="1"/>
  <c r="AH54" i="11"/>
  <c r="AI54" i="11" s="1"/>
  <c r="AJ92" i="11"/>
  <c r="AK92" i="11"/>
  <c r="AL166" i="11"/>
  <c r="AG38" i="11"/>
  <c r="AL56" i="11"/>
  <c r="AL136" i="11"/>
  <c r="AH39" i="11"/>
  <c r="AI39" i="11" s="1"/>
  <c r="AH93" i="11"/>
  <c r="AI93" i="11" s="1"/>
  <c r="AH34" i="11"/>
  <c r="AI34" i="11" s="1"/>
  <c r="AH87" i="11"/>
  <c r="AI87" i="11" s="1"/>
  <c r="AH151" i="11"/>
  <c r="AI151" i="11" s="1"/>
  <c r="AG16" i="11"/>
  <c r="AH64" i="11"/>
  <c r="AI64" i="11" s="1"/>
  <c r="AG131" i="11"/>
  <c r="AG108" i="11"/>
  <c r="AG15" i="11"/>
  <c r="AH141" i="11"/>
  <c r="AI141" i="11" s="1"/>
  <c r="AG60" i="11"/>
  <c r="AG95" i="11"/>
  <c r="AH137" i="11"/>
  <c r="AI137" i="11" s="1"/>
  <c r="AG115" i="11"/>
  <c r="AG70" i="11"/>
  <c r="AL134" i="11"/>
  <c r="AK21" i="11"/>
  <c r="AJ21" i="11"/>
  <c r="AL172" i="11"/>
  <c r="AJ72" i="11"/>
  <c r="AK72" i="11"/>
  <c r="AJ117" i="11"/>
  <c r="AK117" i="11"/>
  <c r="AJ77" i="11"/>
  <c r="AK77" i="11"/>
  <c r="AK162" i="11"/>
  <c r="AJ162" i="11"/>
  <c r="AK36" i="11"/>
  <c r="AJ36" i="11"/>
  <c r="AK38" i="11"/>
  <c r="AK63" i="11"/>
  <c r="AJ63" i="11"/>
  <c r="AG93" i="11"/>
  <c r="AJ16" i="11"/>
  <c r="AK16" i="11"/>
  <c r="AJ112" i="11"/>
  <c r="AK112" i="11"/>
  <c r="AK60" i="11"/>
  <c r="AJ60" i="11"/>
  <c r="AL126" i="11"/>
  <c r="AL23" i="11"/>
  <c r="AK51" i="11"/>
  <c r="AJ51" i="11"/>
  <c r="AJ120" i="11"/>
  <c r="AK120" i="11"/>
  <c r="AH96" i="11"/>
  <c r="AI96" i="11" s="1"/>
  <c r="AG139" i="11"/>
  <c r="AG17" i="11"/>
  <c r="AG33" i="11"/>
  <c r="AK105" i="11"/>
  <c r="AJ105" i="11"/>
  <c r="AH43" i="11"/>
  <c r="AI43" i="11" s="1"/>
  <c r="AK76" i="11"/>
  <c r="AJ76" i="11"/>
  <c r="AG151" i="11"/>
  <c r="AG74" i="11"/>
  <c r="AK143" i="11"/>
  <c r="AJ143" i="11"/>
  <c r="AL161" i="11"/>
  <c r="AH107" i="11"/>
  <c r="AI107" i="11" s="1"/>
  <c r="AG31" i="11"/>
  <c r="AJ84" i="11"/>
  <c r="AK84" i="11"/>
  <c r="AH156" i="11"/>
  <c r="AI156" i="11" s="1"/>
  <c r="AL86" i="11"/>
  <c r="AG137" i="11"/>
  <c r="AG45" i="11"/>
  <c r="AH115" i="11"/>
  <c r="AI115" i="11" s="1"/>
  <c r="AL133" i="11"/>
  <c r="AH32" i="11"/>
  <c r="AI32" i="11" s="1"/>
  <c r="AK24" i="11"/>
  <c r="AJ24" i="11"/>
  <c r="AH139" i="11"/>
  <c r="AI139" i="11" s="1"/>
  <c r="AH17" i="11"/>
  <c r="AI17" i="11" s="1"/>
  <c r="AL144" i="11"/>
  <c r="AH33" i="11"/>
  <c r="AI33" i="11" s="1"/>
  <c r="AH74" i="11"/>
  <c r="AI74" i="11" s="1"/>
  <c r="AG150" i="11"/>
  <c r="AG97" i="11"/>
  <c r="AG138" i="11"/>
  <c r="AK119" i="11"/>
  <c r="AJ119" i="11"/>
  <c r="AK113" i="11"/>
  <c r="AJ113" i="11"/>
  <c r="AK104" i="11"/>
  <c r="AJ104" i="11"/>
  <c r="AJ116" i="11"/>
  <c r="AK116" i="11"/>
  <c r="AK40" i="11"/>
  <c r="AJ40" i="11"/>
  <c r="AL37" i="11"/>
  <c r="AK102" i="11"/>
  <c r="AJ102" i="11"/>
  <c r="AJ80" i="11"/>
  <c r="AK80" i="11"/>
  <c r="AK103" i="11"/>
  <c r="AJ103" i="11"/>
  <c r="AK140" i="11"/>
  <c r="AJ140" i="11"/>
  <c r="AH121" i="11"/>
  <c r="AI121" i="11" s="1"/>
  <c r="AG47" i="11"/>
  <c r="AJ148" i="11"/>
  <c r="AK148" i="11"/>
  <c r="AH147" i="11"/>
  <c r="AI147" i="11" s="1"/>
  <c r="AL89" i="11"/>
  <c r="AK108" i="11"/>
  <c r="AJ108" i="11"/>
  <c r="AH101" i="11"/>
  <c r="AI101" i="11" s="1"/>
  <c r="AG32" i="11"/>
  <c r="AG104" i="11"/>
  <c r="AK69" i="11"/>
  <c r="AJ69" i="11"/>
  <c r="AG100" i="11"/>
  <c r="AG90" i="11"/>
  <c r="AL171" i="11"/>
  <c r="AK44" i="11"/>
  <c r="AJ44" i="11"/>
  <c r="AG102" i="11"/>
  <c r="AH82" i="11"/>
  <c r="AI82" i="11" s="1"/>
  <c r="AJ130" i="11"/>
  <c r="AK130" i="11"/>
  <c r="AH158" i="11"/>
  <c r="AI158" i="11" s="1"/>
  <c r="AG41" i="11"/>
  <c r="AG140" i="11"/>
  <c r="AH150" i="11"/>
  <c r="AI150" i="11" s="1"/>
  <c r="AG81" i="11"/>
  <c r="AH163" i="11"/>
  <c r="AI163" i="11" s="1"/>
  <c r="AH65" i="11"/>
  <c r="AI65" i="11" s="1"/>
  <c r="AH97" i="11"/>
  <c r="AI97" i="11" s="1"/>
  <c r="AH47" i="11"/>
  <c r="AI47" i="11" s="1"/>
  <c r="AL114" i="11"/>
  <c r="AH142" i="11"/>
  <c r="AI142" i="11" s="1"/>
  <c r="AG101" i="11"/>
  <c r="AG27" i="11"/>
  <c r="AH100" i="11"/>
  <c r="AI100" i="11" s="1"/>
  <c r="AK22" i="11"/>
  <c r="AJ22" i="11"/>
  <c r="AH90" i="11"/>
  <c r="AI90" i="11" s="1"/>
  <c r="AK53" i="11"/>
  <c r="AJ53" i="11"/>
  <c r="AK109" i="11"/>
  <c r="AJ109" i="11"/>
  <c r="AK75" i="11"/>
  <c r="AJ75" i="11"/>
  <c r="AH157" i="11"/>
  <c r="AI157" i="11" s="1"/>
  <c r="AH41" i="11"/>
  <c r="AI41" i="11" s="1"/>
  <c r="AG14" i="11"/>
  <c r="AW14" i="11" s="1"/>
  <c r="AH81" i="11"/>
  <c r="AI81" i="11" s="1"/>
  <c r="AG65" i="11"/>
  <c r="AG125" i="11"/>
  <c r="AK46" i="11"/>
  <c r="AJ46" i="11"/>
  <c r="AL149" i="11"/>
  <c r="AG83" i="11"/>
  <c r="AK124" i="11"/>
  <c r="AJ124" i="11"/>
  <c r="AK66" i="11"/>
  <c r="AJ66" i="11"/>
  <c r="AK118" i="11"/>
  <c r="AJ118" i="11"/>
  <c r="AK128" i="11"/>
  <c r="AJ128" i="11"/>
  <c r="AK127" i="11"/>
  <c r="AJ127" i="11"/>
  <c r="AK58" i="11"/>
  <c r="AJ58" i="11"/>
  <c r="AJ35" i="11"/>
  <c r="AH62" i="11"/>
  <c r="AI62" i="11" s="1"/>
  <c r="AK146" i="11"/>
  <c r="AJ146" i="11"/>
  <c r="O13" i="11"/>
  <c r="AX13" i="11"/>
  <c r="N13" i="11" s="1"/>
  <c r="AL165" i="11"/>
  <c r="AL167" i="11"/>
  <c r="AL159" i="11"/>
  <c r="AL55" i="11"/>
  <c r="AJ170" i="11"/>
  <c r="AK170" i="11"/>
  <c r="AG110" i="11"/>
  <c r="AG12" i="11"/>
  <c r="AJ152" i="11"/>
  <c r="AK152" i="11"/>
  <c r="AK42" i="11"/>
  <c r="AJ42" i="11"/>
  <c r="AK94" i="11"/>
  <c r="AJ94" i="11"/>
  <c r="AJ122" i="11"/>
  <c r="AK122" i="11"/>
  <c r="AG157" i="11"/>
  <c r="AH48" i="11"/>
  <c r="AI48" i="11" s="1"/>
  <c r="AH14" i="11"/>
  <c r="AI14" i="11" s="1"/>
  <c r="AK88" i="11"/>
  <c r="AJ88" i="11"/>
  <c r="AH125" i="11"/>
  <c r="AI125" i="11" s="1"/>
  <c r="AG67" i="11"/>
  <c r="AJ83" i="11"/>
  <c r="AK83" i="11"/>
  <c r="AL73" i="11"/>
  <c r="AL155" i="11"/>
  <c r="AG51" i="11"/>
  <c r="AG106" i="11"/>
  <c r="AH135" i="11"/>
  <c r="AI135" i="11" s="1"/>
  <c r="AH59" i="11"/>
  <c r="AI59" i="11" s="1"/>
  <c r="AH110" i="11"/>
  <c r="AI110" i="11" s="1"/>
  <c r="AH12" i="11"/>
  <c r="AI12" i="11" s="1"/>
  <c r="AH52" i="11"/>
  <c r="AI52" i="11" s="1"/>
  <c r="AG119" i="11"/>
  <c r="AG61" i="11"/>
  <c r="AG35" i="11"/>
  <c r="AG91" i="11"/>
  <c r="AG168" i="11"/>
  <c r="AG48" i="11"/>
  <c r="AH98" i="11"/>
  <c r="AI98" i="11" s="1"/>
  <c r="AK68" i="11"/>
  <c r="AJ68" i="11"/>
  <c r="AL154" i="11"/>
  <c r="AH57" i="11"/>
  <c r="AI57" i="11" s="1"/>
  <c r="AH67" i="11"/>
  <c r="AI67" i="11" s="1"/>
  <c r="AG145" i="11"/>
  <c r="AG164" i="11"/>
  <c r="AK28" i="11"/>
  <c r="AJ28" i="11"/>
  <c r="AL85" i="11"/>
  <c r="AH106" i="11"/>
  <c r="AI106" i="11" s="1"/>
  <c r="AG54" i="11"/>
  <c r="AG59" i="11"/>
  <c r="AK25" i="11"/>
  <c r="AJ25" i="11"/>
  <c r="AG42" i="11"/>
  <c r="AH61" i="11"/>
  <c r="AI61" i="11" s="1"/>
  <c r="AH91" i="11"/>
  <c r="AI91" i="11" s="1"/>
  <c r="AH168" i="11"/>
  <c r="AI168" i="11" s="1"/>
  <c r="AG98" i="11"/>
  <c r="AH131" i="11"/>
  <c r="AI131" i="11" s="1"/>
  <c r="AG57" i="11"/>
  <c r="AG141" i="11"/>
  <c r="AG26" i="11"/>
  <c r="AH145" i="11"/>
  <c r="AI145" i="11" s="1"/>
  <c r="AH164" i="11"/>
  <c r="AI164" i="11" s="1"/>
  <c r="AL20" i="11"/>
  <c r="AL160" i="11"/>
  <c r="AJ137" i="8"/>
  <c r="AJ170" i="10"/>
  <c r="AK38" i="10"/>
  <c r="AL38" i="10" s="1"/>
  <c r="AQ38" i="10" s="1" a="1"/>
  <c r="AQ38" i="10" s="1"/>
  <c r="AK14" i="10"/>
  <c r="AL14" i="10" s="1"/>
  <c r="AQ14" i="10" s="1" a="1"/>
  <c r="AQ14" i="10" s="1"/>
  <c r="AJ132" i="10"/>
  <c r="AJ64" i="10"/>
  <c r="AJ51" i="10"/>
  <c r="AK110" i="10"/>
  <c r="AL110" i="10" s="1"/>
  <c r="AQ110" i="10" s="1" a="1"/>
  <c r="AQ110" i="10" s="1"/>
  <c r="AK108" i="10"/>
  <c r="AL108" i="10" s="1"/>
  <c r="AQ108" i="10" s="1" a="1"/>
  <c r="AQ108" i="10" s="1"/>
  <c r="AK28" i="10"/>
  <c r="AL28" i="10" s="1"/>
  <c r="AQ28" i="10" s="1" a="1"/>
  <c r="AQ28" i="10" s="1"/>
  <c r="AK127" i="10"/>
  <c r="AL127" i="10" s="1"/>
  <c r="AQ127" i="10" s="1" a="1"/>
  <c r="AQ127" i="10" s="1"/>
  <c r="AK32" i="10"/>
  <c r="AL32" i="10" s="1"/>
  <c r="AQ32" i="10" s="1" a="1"/>
  <c r="AQ32" i="10" s="1"/>
  <c r="AG146" i="10"/>
  <c r="AB149" i="10"/>
  <c r="AG149" i="10" s="1"/>
  <c r="AH79" i="10"/>
  <c r="AI79" i="10" s="1"/>
  <c r="AJ79" i="10" s="1"/>
  <c r="AH133" i="10"/>
  <c r="AI133" i="10" s="1"/>
  <c r="AK133" i="10" s="1"/>
  <c r="AH57" i="10"/>
  <c r="AI57" i="10" s="1"/>
  <c r="AK57" i="10" s="1"/>
  <c r="AG42" i="10"/>
  <c r="AH39" i="10"/>
  <c r="AI39" i="10" s="1"/>
  <c r="AK39" i="10" s="1"/>
  <c r="AH19" i="10"/>
  <c r="AI19" i="10" s="1"/>
  <c r="AK19" i="10" s="1"/>
  <c r="AB85" i="10"/>
  <c r="AG85" i="10" s="1"/>
  <c r="AH87" i="10"/>
  <c r="AI87" i="10" s="1"/>
  <c r="AJ87" i="10" s="1"/>
  <c r="AB87" i="10"/>
  <c r="AH103" i="10"/>
  <c r="AI103" i="10" s="1"/>
  <c r="AK103" i="10" s="1"/>
  <c r="AH23" i="10"/>
  <c r="AI23" i="10" s="1"/>
  <c r="AK23" i="10" s="1"/>
  <c r="AH138" i="10"/>
  <c r="AI138" i="10" s="1"/>
  <c r="AK138" i="10" s="1"/>
  <c r="AB125" i="10"/>
  <c r="AG125" i="10" s="1"/>
  <c r="AH113" i="10"/>
  <c r="AI113" i="10" s="1"/>
  <c r="AJ113" i="10" s="1"/>
  <c r="AH60" i="10"/>
  <c r="AI60" i="10" s="1"/>
  <c r="AK60" i="10" s="1"/>
  <c r="AG113" i="10"/>
  <c r="AH134" i="10"/>
  <c r="AI134" i="10" s="1"/>
  <c r="AK134" i="10" s="1"/>
  <c r="AG136" i="10"/>
  <c r="AH82" i="10"/>
  <c r="AI82" i="10" s="1"/>
  <c r="AJ82" i="10" s="1"/>
  <c r="AH106" i="10"/>
  <c r="AI106" i="10" s="1"/>
  <c r="AJ106" i="10" s="1"/>
  <c r="AH34" i="10"/>
  <c r="AI34" i="10" s="1"/>
  <c r="AK135" i="10"/>
  <c r="AL135" i="10" s="1"/>
  <c r="AQ135" i="10" s="1" a="1"/>
  <c r="AQ135" i="10" s="1"/>
  <c r="AK98" i="10"/>
  <c r="AL98" i="10" s="1"/>
  <c r="AQ98" i="10" s="1" a="1"/>
  <c r="AQ98" i="10" s="1"/>
  <c r="AK84" i="10"/>
  <c r="AL84" i="10" s="1"/>
  <c r="AQ84" i="10" s="1" a="1"/>
  <c r="AQ84" i="10" s="1"/>
  <c r="AK74" i="10"/>
  <c r="AL74" i="10" s="1"/>
  <c r="AQ74" i="10" s="1" a="1"/>
  <c r="AQ74" i="10" s="1"/>
  <c r="AK22" i="8"/>
  <c r="AL22" i="8" s="1"/>
  <c r="AH12" i="10"/>
  <c r="AI12" i="10" s="1"/>
  <c r="AJ12" i="10" s="1"/>
  <c r="AH114" i="10"/>
  <c r="AI114" i="10" s="1"/>
  <c r="AK114" i="10" s="1"/>
  <c r="AG117" i="10"/>
  <c r="AH126" i="10"/>
  <c r="AI126" i="10" s="1"/>
  <c r="AK126" i="10" s="1"/>
  <c r="AH45" i="10"/>
  <c r="AI45" i="10" s="1"/>
  <c r="AK45" i="10" s="1"/>
  <c r="AG99" i="10"/>
  <c r="AG114" i="10"/>
  <c r="AG54" i="10"/>
  <c r="AH63" i="10"/>
  <c r="AI63" i="10" s="1"/>
  <c r="AG63" i="10"/>
  <c r="AG94" i="10"/>
  <c r="AH99" i="10"/>
  <c r="AI99" i="10" s="1"/>
  <c r="AK99" i="10" s="1"/>
  <c r="AH155" i="10"/>
  <c r="AI155" i="10" s="1"/>
  <c r="AJ155" i="10" s="1"/>
  <c r="AH140" i="10"/>
  <c r="AI140" i="10" s="1"/>
  <c r="AK140" i="10" s="1"/>
  <c r="AH78" i="10"/>
  <c r="AI78" i="10" s="1"/>
  <c r="AJ78" i="10" s="1"/>
  <c r="AH54" i="10"/>
  <c r="AI54" i="10" s="1"/>
  <c r="AK54" i="10" s="1"/>
  <c r="AH53" i="10"/>
  <c r="AI53" i="10" s="1"/>
  <c r="AK53" i="10" s="1"/>
  <c r="AH94" i="10"/>
  <c r="AI94" i="10" s="1"/>
  <c r="AK94" i="10" s="1"/>
  <c r="AG60" i="10"/>
  <c r="AG155" i="10"/>
  <c r="AG140" i="10"/>
  <c r="AH80" i="10"/>
  <c r="AI80" i="10" s="1"/>
  <c r="AK80" i="10" s="1"/>
  <c r="AG70" i="10"/>
  <c r="AG49" i="10"/>
  <c r="AJ137" i="10"/>
  <c r="AH139" i="10"/>
  <c r="AI139" i="10" s="1"/>
  <c r="AK139" i="10" s="1"/>
  <c r="AH163" i="10"/>
  <c r="AI163" i="10" s="1"/>
  <c r="AJ163" i="10" s="1"/>
  <c r="AH147" i="10"/>
  <c r="AI147" i="10" s="1"/>
  <c r="AJ147" i="10" s="1"/>
  <c r="AG105" i="10"/>
  <c r="AH149" i="10"/>
  <c r="AI149" i="10" s="1"/>
  <c r="AJ149" i="10" s="1"/>
  <c r="AG19" i="10"/>
  <c r="AG80" i="10"/>
  <c r="AG21" i="10"/>
  <c r="AH77" i="10"/>
  <c r="AI77" i="10" s="1"/>
  <c r="AK77" i="10" s="1"/>
  <c r="AH75" i="10"/>
  <c r="AI75" i="10" s="1"/>
  <c r="AK75" i="10" s="1"/>
  <c r="AH107" i="10"/>
  <c r="AI107" i="10" s="1"/>
  <c r="AK107" i="10" s="1"/>
  <c r="AG133" i="10"/>
  <c r="AH81" i="10"/>
  <c r="AI81" i="10" s="1"/>
  <c r="AK81" i="10" s="1"/>
  <c r="AG41" i="10"/>
  <c r="AK48" i="10"/>
  <c r="AL48" i="10" s="1"/>
  <c r="AQ48" i="10" s="1" a="1"/>
  <c r="AQ48" i="10" s="1"/>
  <c r="AJ102" i="10"/>
  <c r="AH56" i="10"/>
  <c r="AI56" i="10" s="1"/>
  <c r="AJ56" i="10" s="1"/>
  <c r="AG163" i="10"/>
  <c r="AG86" i="10"/>
  <c r="AG47" i="10"/>
  <c r="AG92" i="10"/>
  <c r="AH168" i="10"/>
  <c r="AI168" i="10" s="1"/>
  <c r="AK168" i="10" s="1"/>
  <c r="AH71" i="10"/>
  <c r="AI71" i="10" s="1"/>
  <c r="AK71" i="10" s="1"/>
  <c r="AG107" i="10"/>
  <c r="AJ152" i="10"/>
  <c r="AG56" i="10"/>
  <c r="AH55" i="10"/>
  <c r="AI55" i="10" s="1"/>
  <c r="AK55" i="10" s="1"/>
  <c r="AG128" i="10"/>
  <c r="AG46" i="10"/>
  <c r="AH61" i="10"/>
  <c r="AI61" i="10" s="1"/>
  <c r="AJ61" i="10" s="1"/>
  <c r="AG83" i="10"/>
  <c r="AH120" i="10"/>
  <c r="AI120" i="10" s="1"/>
  <c r="AK120" i="10" s="1"/>
  <c r="AG35" i="10"/>
  <c r="AH109" i="10"/>
  <c r="AI109" i="10" s="1"/>
  <c r="AK109" i="10" s="1"/>
  <c r="AG12" i="10"/>
  <c r="AG57" i="10"/>
  <c r="AH128" i="10"/>
  <c r="AI128" i="10" s="1"/>
  <c r="AJ128" i="10" s="1"/>
  <c r="AG158" i="10"/>
  <c r="AH46" i="10"/>
  <c r="AI46" i="10" s="1"/>
  <c r="AK46" i="10" s="1"/>
  <c r="AH148" i="10"/>
  <c r="AI148" i="10" s="1"/>
  <c r="AJ148" i="10" s="1"/>
  <c r="AH83" i="10"/>
  <c r="AI83" i="10" s="1"/>
  <c r="AJ83" i="10" s="1"/>
  <c r="AG159" i="10"/>
  <c r="AG120" i="10"/>
  <c r="AH65" i="10"/>
  <c r="AI65" i="10" s="1"/>
  <c r="AJ65" i="10" s="1"/>
  <c r="AH35" i="10"/>
  <c r="AI35" i="10" s="1"/>
  <c r="AK35" i="10" s="1"/>
  <c r="AG106" i="10"/>
  <c r="AG13" i="10"/>
  <c r="AJ90" i="10"/>
  <c r="AK90" i="10"/>
  <c r="AJ136" i="10"/>
  <c r="AK136" i="10"/>
  <c r="AK52" i="10"/>
  <c r="AJ52" i="10"/>
  <c r="AK144" i="10"/>
  <c r="AJ144" i="10"/>
  <c r="AH37" i="10"/>
  <c r="AI37" i="10" s="1"/>
  <c r="AH142" i="10"/>
  <c r="AI142" i="10" s="1"/>
  <c r="AG55" i="10"/>
  <c r="AK88" i="10"/>
  <c r="AJ88" i="10"/>
  <c r="AG52" i="10"/>
  <c r="AH115" i="10"/>
  <c r="AI115" i="10" s="1"/>
  <c r="AH68" i="10"/>
  <c r="AI68" i="10" s="1"/>
  <c r="AG87" i="10"/>
  <c r="AG15" i="10"/>
  <c r="AH59" i="10"/>
  <c r="AI59" i="10" s="1"/>
  <c r="AG131" i="10"/>
  <c r="AG26" i="10"/>
  <c r="AG61" i="10"/>
  <c r="AH92" i="10"/>
  <c r="AI92" i="10" s="1"/>
  <c r="AG119" i="10"/>
  <c r="AG129" i="10"/>
  <c r="AG143" i="10"/>
  <c r="AH70" i="10"/>
  <c r="AI70" i="10" s="1"/>
  <c r="AH25" i="10"/>
  <c r="AI25" i="10" s="1"/>
  <c r="AG144" i="10"/>
  <c r="AK151" i="10"/>
  <c r="AJ151" i="10"/>
  <c r="AG173" i="10"/>
  <c r="AJ89" i="10"/>
  <c r="AK89" i="10"/>
  <c r="AG171" i="10"/>
  <c r="AG115" i="10"/>
  <c r="AG68" i="10"/>
  <c r="AH22" i="10"/>
  <c r="AI22" i="10" s="1"/>
  <c r="AK76" i="10"/>
  <c r="AJ76" i="10"/>
  <c r="AK164" i="10"/>
  <c r="AJ164" i="10"/>
  <c r="AH43" i="10"/>
  <c r="AI43" i="10" s="1"/>
  <c r="AH62" i="10"/>
  <c r="AI62" i="10" s="1"/>
  <c r="AG130" i="10"/>
  <c r="AH123" i="10"/>
  <c r="AI123" i="10" s="1"/>
  <c r="AL170" i="10"/>
  <c r="AQ170" i="10" s="1" a="1"/>
  <c r="AQ170" i="10" s="1"/>
  <c r="AK33" i="10"/>
  <c r="AJ33" i="10"/>
  <c r="AK69" i="10"/>
  <c r="AJ69" i="10"/>
  <c r="AH67" i="10"/>
  <c r="AI67" i="10" s="1"/>
  <c r="AH173" i="10"/>
  <c r="AI173" i="10" s="1"/>
  <c r="AH146" i="10"/>
  <c r="AI146" i="10" s="1"/>
  <c r="AG96" i="10"/>
  <c r="AG166" i="10"/>
  <c r="AG22" i="10"/>
  <c r="AG90" i="10"/>
  <c r="AH156" i="10"/>
  <c r="AI156" i="10" s="1"/>
  <c r="AG43" i="10"/>
  <c r="AK116" i="10"/>
  <c r="AJ116" i="10"/>
  <c r="AH130" i="10"/>
  <c r="AI130" i="10" s="1"/>
  <c r="AG123" i="10"/>
  <c r="AH21" i="10"/>
  <c r="AI21" i="10" s="1"/>
  <c r="AG79" i="10"/>
  <c r="AG165" i="10"/>
  <c r="AG65" i="10"/>
  <c r="AH111" i="10"/>
  <c r="AI111" i="10" s="1"/>
  <c r="AG118" i="10"/>
  <c r="AH172" i="10"/>
  <c r="AI172" i="10" s="1"/>
  <c r="AG126" i="10"/>
  <c r="AK73" i="10"/>
  <c r="AJ73" i="10"/>
  <c r="AG103" i="10"/>
  <c r="AH165" i="10"/>
  <c r="AI165" i="10" s="1"/>
  <c r="AJ36" i="10"/>
  <c r="AK36" i="10"/>
  <c r="AG75" i="10"/>
  <c r="AG160" i="10"/>
  <c r="AG91" i="10"/>
  <c r="AG145" i="10"/>
  <c r="AK20" i="10"/>
  <c r="AJ20" i="10"/>
  <c r="AH95" i="10"/>
  <c r="AI95" i="10" s="1"/>
  <c r="AG100" i="10"/>
  <c r="AG150" i="10"/>
  <c r="AH118" i="10"/>
  <c r="AI118" i="10" s="1"/>
  <c r="AG31" i="10"/>
  <c r="AL51" i="10"/>
  <c r="AQ51" i="10" s="1" a="1"/>
  <c r="AQ51" i="10" s="1"/>
  <c r="AG109" i="10"/>
  <c r="AH160" i="10"/>
  <c r="AI160" i="10" s="1"/>
  <c r="AG45" i="10"/>
  <c r="AG112" i="10"/>
  <c r="AH86" i="10"/>
  <c r="AI86" i="10" s="1"/>
  <c r="AH91" i="10"/>
  <c r="AI91" i="10" s="1"/>
  <c r="AG141" i="10"/>
  <c r="AG39" i="10"/>
  <c r="AH145" i="10"/>
  <c r="AI145" i="10" s="1"/>
  <c r="AG30" i="10"/>
  <c r="AG101" i="10"/>
  <c r="AH158" i="10"/>
  <c r="AI158" i="10" s="1"/>
  <c r="AJ24" i="10"/>
  <c r="AK24" i="10"/>
  <c r="AG95" i="10"/>
  <c r="AH18" i="10"/>
  <c r="AI18" i="10" s="1"/>
  <c r="AH100" i="10"/>
  <c r="AI100" i="10" s="1"/>
  <c r="AG71" i="10"/>
  <c r="AH150" i="10"/>
  <c r="AI150" i="10" s="1"/>
  <c r="AG36" i="10"/>
  <c r="AK117" i="10"/>
  <c r="AJ117" i="10"/>
  <c r="AG27" i="10"/>
  <c r="AG81" i="10"/>
  <c r="AH31" i="10"/>
  <c r="AI31" i="10" s="1"/>
  <c r="AL152" i="10"/>
  <c r="AQ152" i="10" s="1" a="1"/>
  <c r="AQ152" i="10" s="1"/>
  <c r="AK171" i="10"/>
  <c r="AJ171" i="10"/>
  <c r="AJ44" i="10"/>
  <c r="AK44" i="10"/>
  <c r="AH27" i="10"/>
  <c r="AI27" i="10" s="1"/>
  <c r="AG124" i="10"/>
  <c r="AK40" i="10"/>
  <c r="AJ40" i="10"/>
  <c r="AH122" i="10"/>
  <c r="AI122" i="10" s="1"/>
  <c r="AG18" i="10"/>
  <c r="AG121" i="10"/>
  <c r="AJ50" i="10"/>
  <c r="AK50" i="10"/>
  <c r="AK157" i="10"/>
  <c r="AJ157" i="10"/>
  <c r="AG122" i="10"/>
  <c r="AH105" i="10"/>
  <c r="AI105" i="10" s="1"/>
  <c r="AH58" i="10"/>
  <c r="AI58" i="10" s="1"/>
  <c r="AG162" i="10"/>
  <c r="AH47" i="10"/>
  <c r="AI47" i="10" s="1"/>
  <c r="AH17" i="10"/>
  <c r="AI17" i="10" s="1"/>
  <c r="AH121" i="10"/>
  <c r="AI121" i="10" s="1"/>
  <c r="AG148" i="10"/>
  <c r="AK16" i="10"/>
  <c r="AJ16" i="10"/>
  <c r="AG77" i="10"/>
  <c r="AK72" i="10"/>
  <c r="AJ72" i="10"/>
  <c r="AG134" i="10"/>
  <c r="AK13" i="10"/>
  <c r="AJ13" i="10"/>
  <c r="AH124" i="10"/>
  <c r="AI124" i="10" s="1"/>
  <c r="AG93" i="10"/>
  <c r="AJ104" i="10"/>
  <c r="AK104" i="10"/>
  <c r="AG37" i="10"/>
  <c r="AH26" i="10"/>
  <c r="AI26" i="10" s="1"/>
  <c r="AG147" i="10"/>
  <c r="AH119" i="10"/>
  <c r="AI119" i="10" s="1"/>
  <c r="AH129" i="10"/>
  <c r="AI129" i="10" s="1"/>
  <c r="AG25" i="10"/>
  <c r="AH93" i="10"/>
  <c r="AI93" i="10" s="1"/>
  <c r="AL137" i="10"/>
  <c r="AQ137" i="10" s="1" a="1"/>
  <c r="AQ137" i="10" s="1"/>
  <c r="AL132" i="10"/>
  <c r="AQ132" i="10" s="1" a="1"/>
  <c r="AQ132" i="10" s="1"/>
  <c r="AK112" i="10"/>
  <c r="AJ112" i="10"/>
  <c r="AL64" i="10"/>
  <c r="AQ64" i="10" s="1" a="1"/>
  <c r="AQ64" i="10" s="1"/>
  <c r="AG142" i="10"/>
  <c r="AK153" i="10"/>
  <c r="AJ153" i="10"/>
  <c r="AH15" i="10"/>
  <c r="AI15" i="10" s="1"/>
  <c r="AG59" i="10"/>
  <c r="AH143" i="10"/>
  <c r="AI143" i="10" s="1"/>
  <c r="AJ154" i="10"/>
  <c r="AK154" i="10"/>
  <c r="AL102" i="10"/>
  <c r="AQ102" i="10" s="1" a="1"/>
  <c r="AQ102" i="10" s="1"/>
  <c r="AK95" i="8"/>
  <c r="AL95" i="8" s="1"/>
  <c r="AK70" i="8"/>
  <c r="AL70" i="8" s="1"/>
  <c r="AK118" i="8"/>
  <c r="AL118" i="8" s="1"/>
  <c r="AJ131" i="8"/>
  <c r="AK142" i="8"/>
  <c r="AL142" i="8" s="1"/>
  <c r="AJ192" i="5"/>
  <c r="AJ187" i="5"/>
  <c r="AJ77" i="8"/>
  <c r="AK77" i="8"/>
  <c r="AK34" i="8"/>
  <c r="AJ34" i="8"/>
  <c r="AK132" i="8"/>
  <c r="AJ132" i="8"/>
  <c r="AJ158" i="8"/>
  <c r="AK158" i="8"/>
  <c r="AK90" i="8"/>
  <c r="AJ90" i="8"/>
  <c r="AJ111" i="8"/>
  <c r="AK111" i="8"/>
  <c r="AH171" i="8"/>
  <c r="AI171" i="8" s="1"/>
  <c r="AW18" i="8"/>
  <c r="AH93" i="8"/>
  <c r="AI93" i="8" s="1"/>
  <c r="AK94" i="8"/>
  <c r="AJ94" i="8"/>
  <c r="AH47" i="8"/>
  <c r="AI47" i="8" s="1"/>
  <c r="AJ113" i="8"/>
  <c r="AK113" i="8"/>
  <c r="AK175" i="8"/>
  <c r="AJ175" i="8"/>
  <c r="AK57" i="8"/>
  <c r="AJ57" i="8"/>
  <c r="AH170" i="8"/>
  <c r="AI170" i="8" s="1"/>
  <c r="AK51" i="8"/>
  <c r="AJ51" i="8"/>
  <c r="AH45" i="8"/>
  <c r="AI45" i="8" s="1"/>
  <c r="AH33" i="8"/>
  <c r="AI33" i="8" s="1"/>
  <c r="AL176" i="8"/>
  <c r="AL68" i="8"/>
  <c r="AK30" i="8"/>
  <c r="AJ30" i="8"/>
  <c r="AH103" i="8"/>
  <c r="AI103" i="8" s="1"/>
  <c r="AL16" i="8"/>
  <c r="AH92" i="8"/>
  <c r="AI92" i="8" s="1"/>
  <c r="AH18" i="8"/>
  <c r="AI18" i="8" s="1"/>
  <c r="AL126" i="8"/>
  <c r="AK63" i="8"/>
  <c r="AJ63" i="8"/>
  <c r="AH139" i="8"/>
  <c r="AI139" i="8" s="1"/>
  <c r="AH161" i="8"/>
  <c r="AI161" i="8" s="1"/>
  <c r="AH173" i="8"/>
  <c r="AI173" i="8" s="1"/>
  <c r="AH121" i="8"/>
  <c r="AI121" i="8" s="1"/>
  <c r="AK36" i="8"/>
  <c r="AJ36" i="8"/>
  <c r="AL152" i="8"/>
  <c r="AK101" i="8"/>
  <c r="AJ101" i="8"/>
  <c r="AK35" i="8"/>
  <c r="AJ35" i="8"/>
  <c r="AK28" i="8"/>
  <c r="AJ28" i="8"/>
  <c r="AJ89" i="8"/>
  <c r="AK89" i="8"/>
  <c r="AK26" i="8"/>
  <c r="AJ26" i="8"/>
  <c r="AK144" i="8"/>
  <c r="AJ144" i="8"/>
  <c r="AL48" i="8"/>
  <c r="AK60" i="8"/>
  <c r="AJ60" i="8"/>
  <c r="AK150" i="8"/>
  <c r="AJ150" i="8"/>
  <c r="AJ100" i="8"/>
  <c r="AK100" i="8"/>
  <c r="AK146" i="8"/>
  <c r="AJ146" i="8"/>
  <c r="AL145" i="8"/>
  <c r="AJ116" i="8"/>
  <c r="AK116" i="8"/>
  <c r="AH124" i="8"/>
  <c r="AI124" i="8" s="1"/>
  <c r="AL153" i="8"/>
  <c r="AX15" i="8"/>
  <c r="N15" i="8" s="1"/>
  <c r="AH108" i="8"/>
  <c r="AI108" i="8" s="1"/>
  <c r="AH43" i="8"/>
  <c r="AI43" i="8" s="1"/>
  <c r="AK123" i="8"/>
  <c r="AJ123" i="8"/>
  <c r="AK25" i="8"/>
  <c r="AJ25" i="8"/>
  <c r="AH32" i="8"/>
  <c r="AI32" i="8" s="1"/>
  <c r="AK104" i="8"/>
  <c r="AJ104" i="8"/>
  <c r="AK128" i="8"/>
  <c r="AJ128" i="8"/>
  <c r="AH58" i="8"/>
  <c r="AI58" i="8" s="1"/>
  <c r="AH136" i="8"/>
  <c r="AI136" i="8" s="1"/>
  <c r="AH88" i="8"/>
  <c r="AI88" i="8" s="1"/>
  <c r="AH162" i="8"/>
  <c r="AI162" i="8" s="1"/>
  <c r="AK19" i="8"/>
  <c r="AJ19" i="8"/>
  <c r="AH69" i="8"/>
  <c r="AI69" i="8" s="1"/>
  <c r="AK133" i="8"/>
  <c r="AJ133" i="8"/>
  <c r="AL65" i="8"/>
  <c r="AL135" i="8"/>
  <c r="AK52" i="8"/>
  <c r="AJ52" i="8"/>
  <c r="AK15" i="8"/>
  <c r="AJ15" i="8"/>
  <c r="AH172" i="8"/>
  <c r="AI172" i="8" s="1"/>
  <c r="AJ143" i="8"/>
  <c r="AK143" i="8"/>
  <c r="AL120" i="8"/>
  <c r="AH61" i="8"/>
  <c r="AI61" i="8" s="1"/>
  <c r="AH107" i="8"/>
  <c r="AI107" i="8" s="1"/>
  <c r="AH127" i="8"/>
  <c r="AI127" i="8" s="1"/>
  <c r="AH166" i="8"/>
  <c r="AI166" i="8" s="1"/>
  <c r="AH54" i="8"/>
  <c r="AI54" i="8" s="1"/>
  <c r="AH122" i="8"/>
  <c r="AI122" i="8" s="1"/>
  <c r="AH64" i="8"/>
  <c r="AI64" i="8" s="1"/>
  <c r="AH67" i="8"/>
  <c r="AI67" i="8" s="1"/>
  <c r="AH105" i="8"/>
  <c r="AI105" i="8" s="1"/>
  <c r="AH168" i="8"/>
  <c r="AI168" i="8" s="1"/>
  <c r="AH17" i="8"/>
  <c r="AI17" i="8" s="1"/>
  <c r="AH99" i="8"/>
  <c r="AI99" i="8" s="1"/>
  <c r="AH24" i="8"/>
  <c r="AI24" i="8" s="1"/>
  <c r="AH76" i="8"/>
  <c r="AI76" i="8" s="1"/>
  <c r="AH163" i="8"/>
  <c r="AI163" i="8" s="1"/>
  <c r="AL137" i="8"/>
  <c r="AK97" i="8"/>
  <c r="AJ97" i="8"/>
  <c r="AK40" i="8"/>
  <c r="AJ40" i="8"/>
  <c r="AK140" i="8"/>
  <c r="AJ140" i="8"/>
  <c r="AK29" i="8"/>
  <c r="AJ29" i="8"/>
  <c r="AJ115" i="8"/>
  <c r="AK115" i="8"/>
  <c r="AK79" i="8"/>
  <c r="AJ79" i="8"/>
  <c r="AJ159" i="8"/>
  <c r="AK159" i="8"/>
  <c r="AK160" i="8"/>
  <c r="AJ160" i="8"/>
  <c r="AK141" i="8"/>
  <c r="AJ141" i="8"/>
  <c r="AJ165" i="8"/>
  <c r="AK165" i="8"/>
  <c r="AL131" i="8"/>
  <c r="AL119" i="8"/>
  <c r="AJ167" i="8"/>
  <c r="AK167" i="8"/>
  <c r="AK59" i="8"/>
  <c r="AJ59" i="8"/>
  <c r="AK169" i="8"/>
  <c r="AJ169" i="8"/>
  <c r="AJ102" i="8"/>
  <c r="AK102" i="8"/>
  <c r="AK117" i="8"/>
  <c r="AJ117" i="8"/>
  <c r="AK37" i="8"/>
  <c r="AJ37" i="8"/>
  <c r="AK41" i="8"/>
  <c r="AJ41" i="8"/>
  <c r="AK147" i="8"/>
  <c r="AJ147" i="8"/>
  <c r="AH85" i="8"/>
  <c r="AI85" i="8" s="1"/>
  <c r="AH129" i="8"/>
  <c r="AI129" i="8" s="1"/>
  <c r="AH74" i="8"/>
  <c r="AI74" i="8" s="1"/>
  <c r="AK56" i="8"/>
  <c r="AJ56" i="8"/>
  <c r="AH149" i="8"/>
  <c r="AI149" i="8" s="1"/>
  <c r="AH106" i="8"/>
  <c r="AI106" i="8" s="1"/>
  <c r="AJ80" i="8"/>
  <c r="AK80" i="8"/>
  <c r="AH98" i="8"/>
  <c r="AI98" i="8" s="1"/>
  <c r="AH84" i="8"/>
  <c r="AI84" i="8" s="1"/>
  <c r="AH71" i="8"/>
  <c r="AI71" i="8" s="1"/>
  <c r="AK174" i="8"/>
  <c r="AJ174" i="8"/>
  <c r="AK73" i="8"/>
  <c r="AJ73" i="8"/>
  <c r="AH38" i="8"/>
  <c r="AI38" i="8" s="1"/>
  <c r="AL42" i="8"/>
  <c r="AJ66" i="8"/>
  <c r="AK66" i="8"/>
  <c r="AJ109" i="8"/>
  <c r="AK109" i="8"/>
  <c r="AH157" i="8"/>
  <c r="AI157" i="8" s="1"/>
  <c r="AK27" i="8"/>
  <c r="AJ27" i="8"/>
  <c r="AK39" i="8"/>
  <c r="AJ39" i="8"/>
  <c r="AK83" i="8"/>
  <c r="AJ83" i="8"/>
  <c r="AH154" i="8"/>
  <c r="AI154" i="8" s="1"/>
  <c r="AH44" i="8"/>
  <c r="AI44" i="8" s="1"/>
  <c r="AJ110" i="8"/>
  <c r="AK110" i="8"/>
  <c r="AH46" i="8"/>
  <c r="AI46" i="8" s="1"/>
  <c r="AH23" i="8"/>
  <c r="AI23" i="8" s="1"/>
  <c r="AH55" i="8"/>
  <c r="AI55" i="8" s="1"/>
  <c r="AH138" i="8"/>
  <c r="AI138" i="8" s="1"/>
  <c r="AH114" i="8"/>
  <c r="AI114" i="8" s="1"/>
  <c r="AL134" i="8"/>
  <c r="AK53" i="8"/>
  <c r="AJ53" i="8"/>
  <c r="AJ72" i="8"/>
  <c r="AK72" i="8"/>
  <c r="AK96" i="8"/>
  <c r="AJ96" i="8"/>
  <c r="AJ78" i="8"/>
  <c r="AK78" i="8"/>
  <c r="AK82" i="8"/>
  <c r="AJ82" i="8"/>
  <c r="AK62" i="8"/>
  <c r="AJ62" i="8"/>
  <c r="AK125" i="8"/>
  <c r="AJ125" i="8"/>
  <c r="AK31" i="8"/>
  <c r="AJ31" i="8"/>
  <c r="AL91" i="8"/>
  <c r="AJ156" i="8"/>
  <c r="AK156" i="8"/>
  <c r="AH148" i="8"/>
  <c r="AI148" i="8" s="1"/>
  <c r="AK87" i="8"/>
  <c r="AJ87" i="8"/>
  <c r="AK155" i="8"/>
  <c r="AJ155" i="8"/>
  <c r="AH164" i="8"/>
  <c r="AI164" i="8" s="1"/>
  <c r="AK20" i="8"/>
  <c r="AJ20" i="8"/>
  <c r="AH112" i="8"/>
  <c r="AI112" i="8" s="1"/>
  <c r="AH21" i="8"/>
  <c r="AI21" i="8" s="1"/>
  <c r="AH86" i="8"/>
  <c r="AI86" i="8" s="1"/>
  <c r="AH50" i="8"/>
  <c r="AI50" i="8" s="1"/>
  <c r="AH75" i="8"/>
  <c r="AI75" i="8" s="1"/>
  <c r="AH130" i="8"/>
  <c r="AI130" i="8" s="1"/>
  <c r="AH81" i="8"/>
  <c r="AI81" i="8" s="1"/>
  <c r="AH49" i="8"/>
  <c r="AI49" i="8" s="1"/>
  <c r="AK151" i="8"/>
  <c r="AJ151" i="8"/>
  <c r="AG193" i="5"/>
  <c r="AK177" i="8"/>
  <c r="AJ177" i="8"/>
  <c r="AB34" i="5"/>
  <c r="AG34" i="5" s="1"/>
  <c r="AK186" i="5"/>
  <c r="AL186" i="5" s="1"/>
  <c r="AG159" i="5"/>
  <c r="AH177" i="5"/>
  <c r="AI177" i="5" s="1"/>
  <c r="AK177" i="5" s="1"/>
  <c r="AG183" i="5"/>
  <c r="AH159" i="5"/>
  <c r="AI159" i="5" s="1"/>
  <c r="AK159" i="5" s="1"/>
  <c r="AH184" i="5"/>
  <c r="AI184" i="5" s="1"/>
  <c r="AJ184" i="5" s="1"/>
  <c r="AJ191" i="5"/>
  <c r="AH161" i="5"/>
  <c r="AI161" i="5" s="1"/>
  <c r="AK161" i="5" s="1"/>
  <c r="AH189" i="5"/>
  <c r="AI189" i="5" s="1"/>
  <c r="AJ189" i="5" s="1"/>
  <c r="AG176" i="5"/>
  <c r="AG172" i="5"/>
  <c r="AG189" i="5"/>
  <c r="AH172" i="5"/>
  <c r="AI172" i="5" s="1"/>
  <c r="AJ172" i="5" s="1"/>
  <c r="AJ181" i="5"/>
  <c r="AH180" i="5"/>
  <c r="AI180" i="5" s="1"/>
  <c r="AK180" i="5" s="1"/>
  <c r="AH178" i="5"/>
  <c r="AI178" i="5" s="1"/>
  <c r="AJ178" i="5" s="1"/>
  <c r="AJ174" i="5"/>
  <c r="AK166" i="5"/>
  <c r="AL166" i="5" s="1"/>
  <c r="AG165" i="5"/>
  <c r="AH165" i="5"/>
  <c r="AI165" i="5" s="1"/>
  <c r="AJ165" i="5" s="1"/>
  <c r="AH163" i="5"/>
  <c r="AI163" i="5" s="1"/>
  <c r="AK163" i="5" s="1"/>
  <c r="AK162" i="5"/>
  <c r="AL162" i="5" s="1"/>
  <c r="AJ162" i="5"/>
  <c r="AG162" i="5"/>
  <c r="AG157" i="5"/>
  <c r="AJ156" i="5"/>
  <c r="AJ154" i="5"/>
  <c r="AG178" i="5"/>
  <c r="AG171" i="5"/>
  <c r="AL154" i="5"/>
  <c r="AK164" i="5"/>
  <c r="AJ164" i="5"/>
  <c r="AK185" i="5"/>
  <c r="AJ185" i="5"/>
  <c r="AJ160" i="5"/>
  <c r="AK160" i="5"/>
  <c r="AH157" i="5"/>
  <c r="AI157" i="5" s="1"/>
  <c r="AG163" i="5"/>
  <c r="AG177" i="5"/>
  <c r="AJ169" i="5"/>
  <c r="AK169" i="5"/>
  <c r="AH167" i="5"/>
  <c r="AI167" i="5" s="1"/>
  <c r="AG190" i="5"/>
  <c r="AL174" i="5"/>
  <c r="AL192" i="5"/>
  <c r="AH190" i="5"/>
  <c r="AI190" i="5" s="1"/>
  <c r="AG173" i="5"/>
  <c r="AG167" i="5"/>
  <c r="AK176" i="5"/>
  <c r="AJ176" i="5"/>
  <c r="AG188" i="5"/>
  <c r="AK158" i="5"/>
  <c r="AJ158" i="5"/>
  <c r="AH173" i="5"/>
  <c r="AI173" i="5" s="1"/>
  <c r="AG184" i="5"/>
  <c r="AH188" i="5"/>
  <c r="AI188" i="5" s="1"/>
  <c r="AK168" i="5"/>
  <c r="AJ168" i="5"/>
  <c r="AL187" i="5"/>
  <c r="AL181" i="5"/>
  <c r="AG175" i="5"/>
  <c r="AG170" i="5"/>
  <c r="AH175" i="5"/>
  <c r="AI175" i="5" s="1"/>
  <c r="AH170" i="5"/>
  <c r="AI170" i="5" s="1"/>
  <c r="AH193" i="5"/>
  <c r="AI193" i="5" s="1"/>
  <c r="AH183" i="5"/>
  <c r="AI183" i="5" s="1"/>
  <c r="AG182" i="5"/>
  <c r="AK179" i="5"/>
  <c r="AJ179" i="5"/>
  <c r="AH182" i="5"/>
  <c r="AI182" i="5" s="1"/>
  <c r="AH171" i="5"/>
  <c r="AI171" i="5" s="1"/>
  <c r="AL156" i="5"/>
  <c r="AK155" i="5"/>
  <c r="AJ155" i="5"/>
  <c r="AL191" i="5"/>
  <c r="AH129" i="5"/>
  <c r="AI129" i="5" s="1"/>
  <c r="AJ129" i="5" s="1"/>
  <c r="AG126" i="5"/>
  <c r="AG149" i="5"/>
  <c r="AG194" i="5"/>
  <c r="AH149" i="5"/>
  <c r="AI149" i="5" s="1"/>
  <c r="AK149" i="5" s="1"/>
  <c r="AK116" i="5"/>
  <c r="AL116" i="5" s="1"/>
  <c r="AH125" i="5"/>
  <c r="AI125" i="5" s="1"/>
  <c r="AJ125" i="5" s="1"/>
  <c r="AG148" i="5"/>
  <c r="AG130" i="5"/>
  <c r="AH194" i="5"/>
  <c r="AI194" i="5" s="1"/>
  <c r="AK194" i="5" s="1"/>
  <c r="AG125" i="5"/>
  <c r="AG151" i="5"/>
  <c r="AG147" i="5"/>
  <c r="AG146" i="5"/>
  <c r="AH146" i="5"/>
  <c r="AI146" i="5" s="1"/>
  <c r="AK146" i="5" s="1"/>
  <c r="AK145" i="5"/>
  <c r="AL145" i="5" s="1"/>
  <c r="AJ144" i="5"/>
  <c r="AG143" i="5"/>
  <c r="AH142" i="5"/>
  <c r="AI142" i="5" s="1"/>
  <c r="AK142" i="5" s="1"/>
  <c r="AG142" i="5"/>
  <c r="AJ141" i="5"/>
  <c r="AJ139" i="5"/>
  <c r="AG140" i="5"/>
  <c r="AJ138" i="5"/>
  <c r="AH134" i="5"/>
  <c r="AI134" i="5" s="1"/>
  <c r="AK134" i="5" s="1"/>
  <c r="AK133" i="5"/>
  <c r="AL133" i="5" s="1"/>
  <c r="AH130" i="5"/>
  <c r="AI130" i="5" s="1"/>
  <c r="AJ130" i="5" s="1"/>
  <c r="AG127" i="5"/>
  <c r="AJ124" i="5"/>
  <c r="AG121" i="5"/>
  <c r="AH121" i="5"/>
  <c r="AI121" i="5" s="1"/>
  <c r="AJ121" i="5" s="1"/>
  <c r="AJ118" i="5"/>
  <c r="AH113" i="5"/>
  <c r="AI113" i="5" s="1"/>
  <c r="AK113" i="5" s="1"/>
  <c r="AJ112" i="5"/>
  <c r="AG113" i="5"/>
  <c r="AK147" i="5"/>
  <c r="AJ147" i="5"/>
  <c r="AK128" i="5"/>
  <c r="AJ128" i="5"/>
  <c r="AJ137" i="5"/>
  <c r="AK137" i="5"/>
  <c r="AK150" i="5"/>
  <c r="AJ150" i="5"/>
  <c r="AL118" i="5"/>
  <c r="AJ122" i="5"/>
  <c r="AK122" i="5"/>
  <c r="AH151" i="5"/>
  <c r="AI151" i="5" s="1"/>
  <c r="AG137" i="5"/>
  <c r="AL112" i="5"/>
  <c r="AL138" i="5"/>
  <c r="AL141" i="5"/>
  <c r="AK123" i="5"/>
  <c r="AJ123" i="5"/>
  <c r="AG119" i="5"/>
  <c r="AK120" i="5"/>
  <c r="AJ120" i="5"/>
  <c r="AH119" i="5"/>
  <c r="AI119" i="5" s="1"/>
  <c r="AG135" i="5"/>
  <c r="AG152" i="5"/>
  <c r="AL144" i="5"/>
  <c r="AK136" i="5"/>
  <c r="AJ136" i="5"/>
  <c r="AK132" i="5"/>
  <c r="AJ132" i="5"/>
  <c r="AK114" i="5"/>
  <c r="AJ114" i="5"/>
  <c r="AH152" i="5"/>
  <c r="AI152" i="5" s="1"/>
  <c r="AK153" i="5"/>
  <c r="AJ153" i="5"/>
  <c r="AK135" i="5"/>
  <c r="AJ135" i="5"/>
  <c r="AG115" i="5"/>
  <c r="AL124" i="5"/>
  <c r="AK117" i="5"/>
  <c r="AJ117" i="5"/>
  <c r="AG131" i="5"/>
  <c r="AH115" i="5"/>
  <c r="AI115" i="5" s="1"/>
  <c r="AK126" i="5"/>
  <c r="AJ126" i="5"/>
  <c r="AH131" i="5"/>
  <c r="AI131" i="5" s="1"/>
  <c r="AG128" i="5"/>
  <c r="AH148" i="5"/>
  <c r="AI148" i="5" s="1"/>
  <c r="AH143" i="5"/>
  <c r="AI143" i="5" s="1"/>
  <c r="AL139" i="5"/>
  <c r="AH140" i="5"/>
  <c r="AI140" i="5" s="1"/>
  <c r="AH127" i="5"/>
  <c r="AI127" i="5" s="1"/>
  <c r="AG134" i="5"/>
  <c r="AK109" i="5"/>
  <c r="AL109" i="5" s="1"/>
  <c r="AH111" i="5"/>
  <c r="AI111" i="5" s="1"/>
  <c r="AK111" i="5" s="1"/>
  <c r="AG94" i="5"/>
  <c r="AH105" i="5"/>
  <c r="AI105" i="5" s="1"/>
  <c r="AJ105" i="5" s="1"/>
  <c r="AJ110" i="5"/>
  <c r="AH107" i="5"/>
  <c r="AI107" i="5" s="1"/>
  <c r="AK107" i="5" s="1"/>
  <c r="AH85" i="5"/>
  <c r="AI85" i="5" s="1"/>
  <c r="AK85" i="5" s="1"/>
  <c r="AH91" i="5"/>
  <c r="AI91" i="5" s="1"/>
  <c r="AJ91" i="5" s="1"/>
  <c r="AG73" i="5"/>
  <c r="AG105" i="5"/>
  <c r="AG108" i="5"/>
  <c r="AH108" i="5"/>
  <c r="AI108" i="5" s="1"/>
  <c r="AJ108" i="5" s="1"/>
  <c r="AG107" i="5"/>
  <c r="AG102" i="5"/>
  <c r="AH101" i="5"/>
  <c r="AI101" i="5" s="1"/>
  <c r="AJ101" i="5" s="1"/>
  <c r="AG101" i="5"/>
  <c r="AK96" i="5"/>
  <c r="AL96" i="5" s="1"/>
  <c r="AG97" i="5"/>
  <c r="AH97" i="5"/>
  <c r="AI97" i="5" s="1"/>
  <c r="AK97" i="5" s="1"/>
  <c r="AH94" i="5"/>
  <c r="AI94" i="5" s="1"/>
  <c r="AJ94" i="5" s="1"/>
  <c r="AG91" i="5"/>
  <c r="AH87" i="5"/>
  <c r="AI87" i="5" s="1"/>
  <c r="AK87" i="5" s="1"/>
  <c r="AG87" i="5"/>
  <c r="AG86" i="5"/>
  <c r="AH86" i="5"/>
  <c r="AI86" i="5" s="1"/>
  <c r="AJ86" i="5" s="1"/>
  <c r="AG83" i="5"/>
  <c r="AH82" i="5"/>
  <c r="AI82" i="5" s="1"/>
  <c r="AJ82" i="5" s="1"/>
  <c r="AG81" i="5"/>
  <c r="AH75" i="5"/>
  <c r="AI75" i="5" s="1"/>
  <c r="AK75" i="5" s="1"/>
  <c r="AH73" i="5"/>
  <c r="AI73" i="5" s="1"/>
  <c r="AK73" i="5" s="1"/>
  <c r="AK71" i="5"/>
  <c r="AL71" i="5" s="1"/>
  <c r="AH72" i="5"/>
  <c r="AI72" i="5" s="1"/>
  <c r="AK72" i="5" s="1"/>
  <c r="AK74" i="5"/>
  <c r="AJ74" i="5"/>
  <c r="AH99" i="5"/>
  <c r="AI99" i="5" s="1"/>
  <c r="AH102" i="5"/>
  <c r="AI102" i="5" s="1"/>
  <c r="AG72" i="5"/>
  <c r="AJ90" i="5"/>
  <c r="AK90" i="5"/>
  <c r="AK103" i="5"/>
  <c r="AJ103" i="5"/>
  <c r="AG92" i="5"/>
  <c r="AH77" i="5"/>
  <c r="AI77" i="5" s="1"/>
  <c r="AK88" i="5"/>
  <c r="AJ88" i="5"/>
  <c r="AG80" i="5"/>
  <c r="AG100" i="5"/>
  <c r="AH95" i="5"/>
  <c r="AI95" i="5" s="1"/>
  <c r="AH92" i="5"/>
  <c r="AI92" i="5" s="1"/>
  <c r="AJ93" i="5"/>
  <c r="AK93" i="5"/>
  <c r="AH100" i="5"/>
  <c r="AI100" i="5" s="1"/>
  <c r="AJ76" i="5"/>
  <c r="AK76" i="5"/>
  <c r="AG77" i="5"/>
  <c r="AG84" i="5"/>
  <c r="AH80" i="5"/>
  <c r="AI80" i="5" s="1"/>
  <c r="AJ79" i="5"/>
  <c r="AK79" i="5"/>
  <c r="AH84" i="5"/>
  <c r="AI84" i="5" s="1"/>
  <c r="AK89" i="5"/>
  <c r="AJ89" i="5"/>
  <c r="AG78" i="5"/>
  <c r="AH83" i="5"/>
  <c r="AI83" i="5" s="1"/>
  <c r="AG195" i="5"/>
  <c r="AH106" i="5"/>
  <c r="AI106" i="5" s="1"/>
  <c r="AH78" i="5"/>
  <c r="AI78" i="5" s="1"/>
  <c r="AG111" i="5"/>
  <c r="AH195" i="5"/>
  <c r="AI195" i="5" s="1"/>
  <c r="AK81" i="5"/>
  <c r="AJ81" i="5"/>
  <c r="AL110" i="5"/>
  <c r="AK98" i="5"/>
  <c r="AJ98" i="5"/>
  <c r="AG85" i="5"/>
  <c r="AK104" i="5"/>
  <c r="AJ104" i="5"/>
  <c r="AG70" i="5"/>
  <c r="AH70" i="5"/>
  <c r="AI70" i="5" s="1"/>
  <c r="AH52" i="5"/>
  <c r="AI52" i="5" s="1"/>
  <c r="AJ52" i="5" s="1"/>
  <c r="AH67" i="5"/>
  <c r="AI67" i="5" s="1"/>
  <c r="AK67" i="5" s="1"/>
  <c r="AG66" i="5"/>
  <c r="AG55" i="5"/>
  <c r="AK54" i="5"/>
  <c r="AL54" i="5" s="1"/>
  <c r="AH61" i="5"/>
  <c r="AI61" i="5" s="1"/>
  <c r="AJ61" i="5" s="1"/>
  <c r="AG52" i="5"/>
  <c r="AH57" i="5"/>
  <c r="AI57" i="5" s="1"/>
  <c r="AJ57" i="5" s="1"/>
  <c r="AK45" i="5"/>
  <c r="AL45" i="5" s="1"/>
  <c r="AG46" i="5"/>
  <c r="AK40" i="5"/>
  <c r="AL40" i="5" s="1"/>
  <c r="AJ65" i="5"/>
  <c r="AH43" i="5"/>
  <c r="AI43" i="5" s="1"/>
  <c r="AK43" i="5" s="1"/>
  <c r="AH48" i="5"/>
  <c r="AI48" i="5" s="1"/>
  <c r="AK48" i="5" s="1"/>
  <c r="AH63" i="5"/>
  <c r="AI63" i="5" s="1"/>
  <c r="AJ63" i="5" s="1"/>
  <c r="AH58" i="5"/>
  <c r="AI58" i="5" s="1"/>
  <c r="AK58" i="5" s="1"/>
  <c r="AG63" i="5"/>
  <c r="AH66" i="5"/>
  <c r="AI66" i="5" s="1"/>
  <c r="AJ66" i="5" s="1"/>
  <c r="AH35" i="5"/>
  <c r="AI35" i="5" s="1"/>
  <c r="AK35" i="5" s="1"/>
  <c r="AH42" i="5"/>
  <c r="AI42" i="5" s="1"/>
  <c r="AJ42" i="5" s="1"/>
  <c r="AJ56" i="5"/>
  <c r="AH38" i="5"/>
  <c r="AI38" i="5" s="1"/>
  <c r="AJ38" i="5" s="1"/>
  <c r="AG58" i="5"/>
  <c r="AG38" i="5"/>
  <c r="AW38" i="5" s="1"/>
  <c r="AH60" i="5"/>
  <c r="AI60" i="5" s="1"/>
  <c r="AJ60" i="5" s="1"/>
  <c r="AH69" i="5"/>
  <c r="AI69" i="5" s="1"/>
  <c r="AK69" i="5" s="1"/>
  <c r="AG67" i="5"/>
  <c r="AG47" i="5"/>
  <c r="AG43" i="5"/>
  <c r="AG48" i="5"/>
  <c r="AH53" i="5"/>
  <c r="AI53" i="5" s="1"/>
  <c r="AG39" i="5"/>
  <c r="AH64" i="5"/>
  <c r="AI64" i="5" s="1"/>
  <c r="AH49" i="5"/>
  <c r="AI49" i="5" s="1"/>
  <c r="AH46" i="5"/>
  <c r="AI46" i="5" s="1"/>
  <c r="AJ47" i="5"/>
  <c r="AK47" i="5"/>
  <c r="AH39" i="5"/>
  <c r="AI39" i="5" s="1"/>
  <c r="AG64" i="5"/>
  <c r="AG41" i="5"/>
  <c r="AH50" i="5"/>
  <c r="AI50" i="5" s="1"/>
  <c r="AG61" i="5"/>
  <c r="AH41" i="5"/>
  <c r="AI41" i="5" s="1"/>
  <c r="AK51" i="5"/>
  <c r="AJ51" i="5"/>
  <c r="AH55" i="5"/>
  <c r="AI55" i="5" s="1"/>
  <c r="AK59" i="5"/>
  <c r="AJ59" i="5"/>
  <c r="AG69" i="5"/>
  <c r="AJ37" i="5"/>
  <c r="AK37" i="5"/>
  <c r="AG44" i="5"/>
  <c r="AG50" i="5"/>
  <c r="AH44" i="5"/>
  <c r="AI44" i="5" s="1"/>
  <c r="AH68" i="5"/>
  <c r="AI68" i="5" s="1"/>
  <c r="AH34" i="5"/>
  <c r="AI34" i="5" s="1"/>
  <c r="AG35" i="5"/>
  <c r="AH62" i="5"/>
  <c r="AI62" i="5" s="1"/>
  <c r="AK36" i="5"/>
  <c r="AJ36" i="5"/>
  <c r="AG68" i="5"/>
  <c r="AG62" i="5"/>
  <c r="AL65" i="5"/>
  <c r="AG53" i="5"/>
  <c r="AG36" i="5"/>
  <c r="AG60" i="5"/>
  <c r="AG49" i="5"/>
  <c r="AL56" i="5"/>
  <c r="D94" i="2"/>
  <c r="B95" i="2"/>
  <c r="D93" i="2"/>
  <c r="AJ31" i="11" l="1"/>
  <c r="AK30" i="11"/>
  <c r="AK29" i="11"/>
  <c r="AK15" i="11"/>
  <c r="AJ15" i="11"/>
  <c r="AL644" i="10"/>
  <c r="AK439" i="10"/>
  <c r="AJ439" i="10"/>
  <c r="AJ885" i="10"/>
  <c r="AK885" i="10"/>
  <c r="AL287" i="10"/>
  <c r="AK184" i="10"/>
  <c r="AJ184" i="10"/>
  <c r="AJ782" i="10"/>
  <c r="AK782" i="10"/>
  <c r="AL754" i="10"/>
  <c r="AK1051" i="10"/>
  <c r="AJ1051" i="10"/>
  <c r="AL992" i="10"/>
  <c r="AK1047" i="10"/>
  <c r="AJ1047" i="10"/>
  <c r="AK632" i="10"/>
  <c r="AJ632" i="10"/>
  <c r="AO994" i="10"/>
  <c r="AQ994" i="10" a="1"/>
  <c r="AQ994" i="10" s="1"/>
  <c r="AM994" i="10" a="1"/>
  <c r="AM994" i="10" s="1"/>
  <c r="AN994" i="10" s="1"/>
  <c r="AM283" i="10" a="1"/>
  <c r="AM283" i="10" s="1"/>
  <c r="AN283" i="10" s="1"/>
  <c r="AQ283" i="10" a="1"/>
  <c r="AQ283" i="10" s="1"/>
  <c r="AO283" i="10"/>
  <c r="AL788" i="10"/>
  <c r="AL351" i="10"/>
  <c r="AL711" i="10"/>
  <c r="AL206" i="10"/>
  <c r="AL624" i="10"/>
  <c r="AQ440" i="10" a="1"/>
  <c r="AQ440" i="10" s="1"/>
  <c r="AM440" i="10" a="1"/>
  <c r="AM440" i="10" s="1"/>
  <c r="AN440" i="10" s="1"/>
  <c r="AO440" i="10"/>
  <c r="AK950" i="10"/>
  <c r="AJ950" i="10"/>
  <c r="AK600" i="10"/>
  <c r="AJ600" i="10"/>
  <c r="AQ315" i="10" a="1"/>
  <c r="AQ315" i="10" s="1"/>
  <c r="AO315" i="10"/>
  <c r="AM315" i="10" a="1"/>
  <c r="AM315" i="10" s="1"/>
  <c r="AN315" i="10" s="1"/>
  <c r="AQ824" i="10" a="1"/>
  <c r="AQ824" i="10" s="1"/>
  <c r="AO824" i="10"/>
  <c r="AM824" i="10" a="1"/>
  <c r="AM824" i="10" s="1"/>
  <c r="AN824" i="10" s="1"/>
  <c r="AL565" i="10"/>
  <c r="AK549" i="10"/>
  <c r="AJ549" i="10"/>
  <c r="AL458" i="10"/>
  <c r="AQ380" i="10" a="1"/>
  <c r="AQ380" i="10" s="1"/>
  <c r="AO380" i="10"/>
  <c r="AM380" i="10" a="1"/>
  <c r="AM380" i="10" s="1"/>
  <c r="AN380" i="10" s="1"/>
  <c r="AK279" i="10"/>
  <c r="AJ279" i="10"/>
  <c r="AJ783" i="10"/>
  <c r="AK783" i="10"/>
  <c r="AJ1000" i="10"/>
  <c r="AK1000" i="10"/>
  <c r="AQ274" i="10" a="1"/>
  <c r="AQ274" i="10" s="1"/>
  <c r="AO274" i="10"/>
  <c r="AM274" i="10" a="1"/>
  <c r="AM274" i="10" s="1"/>
  <c r="AN274" i="10" s="1"/>
  <c r="AL497" i="10"/>
  <c r="AL893" i="10"/>
  <c r="AL939" i="10"/>
  <c r="AL232" i="10"/>
  <c r="AL607" i="10"/>
  <c r="AL345" i="10"/>
  <c r="AL958" i="10"/>
  <c r="AL482" i="10"/>
  <c r="AO888" i="10"/>
  <c r="AQ888" i="10" a="1"/>
  <c r="AQ888" i="10" s="1"/>
  <c r="AM888" i="10" a="1"/>
  <c r="AM888" i="10" s="1"/>
  <c r="AN888" i="10" s="1"/>
  <c r="AL239" i="10"/>
  <c r="AO370" i="10"/>
  <c r="AQ370" i="10" a="1"/>
  <c r="AQ370" i="10" s="1"/>
  <c r="AM370" i="10" a="1"/>
  <c r="AM370" i="10" s="1"/>
  <c r="AN370" i="10" s="1"/>
  <c r="AK883" i="10"/>
  <c r="AJ883" i="10"/>
  <c r="AJ1026" i="10"/>
  <c r="AK1026" i="10"/>
  <c r="AK529" i="10"/>
  <c r="AJ529" i="10"/>
  <c r="AK851" i="10"/>
  <c r="AJ851" i="10"/>
  <c r="AK626" i="10"/>
  <c r="AJ626" i="10"/>
  <c r="AL845" i="10"/>
  <c r="AJ383" i="10"/>
  <c r="AK383" i="10"/>
  <c r="AL773" i="10"/>
  <c r="AL1016" i="10"/>
  <c r="AJ870" i="10"/>
  <c r="AK870" i="10"/>
  <c r="AL902" i="10"/>
  <c r="AQ275" i="10" a="1"/>
  <c r="AQ275" i="10" s="1"/>
  <c r="AO275" i="10"/>
  <c r="AM275" i="10" a="1"/>
  <c r="AM275" i="10" s="1"/>
  <c r="AN275" i="10" s="1"/>
  <c r="AO1046" i="10"/>
  <c r="AM1046" i="10" a="1"/>
  <c r="AM1046" i="10" s="1"/>
  <c r="AN1046" i="10" s="1"/>
  <c r="AQ1046" i="10" a="1"/>
  <c r="AQ1046" i="10" s="1"/>
  <c r="AL628" i="10"/>
  <c r="AL837" i="10"/>
  <c r="AL286" i="10"/>
  <c r="AL227" i="10"/>
  <c r="AO896" i="10"/>
  <c r="AQ896" i="10" a="1"/>
  <c r="AQ896" i="10" s="1"/>
  <c r="AM896" i="10" a="1"/>
  <c r="AM896" i="10" s="1"/>
  <c r="AN896" i="10" s="1"/>
  <c r="AQ310" i="10" a="1"/>
  <c r="AQ310" i="10" s="1"/>
  <c r="AO310" i="10"/>
  <c r="AM310" i="10" a="1"/>
  <c r="AM310" i="10" s="1"/>
  <c r="AN310" i="10" s="1"/>
  <c r="AK403" i="10"/>
  <c r="AJ403" i="10"/>
  <c r="AL408" i="10"/>
  <c r="AK991" i="10"/>
  <c r="AJ991" i="10"/>
  <c r="AL210" i="10"/>
  <c r="AQ257" i="10" a="1"/>
  <c r="AQ257" i="10" s="1"/>
  <c r="AO257" i="10"/>
  <c r="AM257" i="10" a="1"/>
  <c r="AM257" i="10" s="1"/>
  <c r="AN257" i="10" s="1"/>
  <c r="AM794" i="10" a="1"/>
  <c r="AM794" i="10" s="1"/>
  <c r="AN794" i="10" s="1"/>
  <c r="AQ794" i="10" a="1"/>
  <c r="AQ794" i="10" s="1"/>
  <c r="AO794" i="10"/>
  <c r="AJ990" i="10"/>
  <c r="AK990" i="10"/>
  <c r="AL937" i="10"/>
  <c r="AM569" i="10" a="1"/>
  <c r="AM569" i="10" s="1"/>
  <c r="AN569" i="10" s="1"/>
  <c r="AQ569" i="10" a="1"/>
  <c r="AQ569" i="10" s="1"/>
  <c r="AO569" i="10"/>
  <c r="AK435" i="10"/>
  <c r="AJ435" i="10"/>
  <c r="AL202" i="10"/>
  <c r="AL259" i="10"/>
  <c r="AL1024" i="10"/>
  <c r="AL826" i="10"/>
  <c r="AL205" i="10"/>
  <c r="AJ656" i="10"/>
  <c r="AK656" i="10"/>
  <c r="AL652" i="10"/>
  <c r="AL637" i="10"/>
  <c r="AL511" i="10"/>
  <c r="AL442" i="10"/>
  <c r="AQ596" i="10" a="1"/>
  <c r="AQ596" i="10" s="1"/>
  <c r="AO596" i="10"/>
  <c r="AM596" i="10" a="1"/>
  <c r="AM596" i="10" s="1"/>
  <c r="AN596" i="10" s="1"/>
  <c r="AK769" i="10"/>
  <c r="AJ769" i="10"/>
  <c r="AK333" i="10"/>
  <c r="AJ333" i="10"/>
  <c r="AK863" i="10"/>
  <c r="AJ863" i="10"/>
  <c r="AK555" i="10"/>
  <c r="AJ555" i="10"/>
  <c r="AJ966" i="10"/>
  <c r="AK966" i="10"/>
  <c r="AL437" i="10"/>
  <c r="AO972" i="10"/>
  <c r="AQ972" i="10" a="1"/>
  <c r="AQ972" i="10" s="1"/>
  <c r="AM972" i="10" a="1"/>
  <c r="AM972" i="10" s="1"/>
  <c r="AN972" i="10" s="1"/>
  <c r="AL911" i="10"/>
  <c r="AL519" i="10"/>
  <c r="AK451" i="10"/>
  <c r="AJ451" i="10"/>
  <c r="AM752" i="10" a="1"/>
  <c r="AM752" i="10" s="1"/>
  <c r="AN752" i="10" s="1"/>
  <c r="AO752" i="10"/>
  <c r="AQ752" i="10" a="1"/>
  <c r="AQ752" i="10" s="1"/>
  <c r="AM417" i="10" a="1"/>
  <c r="AM417" i="10" s="1"/>
  <c r="AN417" i="10" s="1"/>
  <c r="AO417" i="10"/>
  <c r="AQ417" i="10" a="1"/>
  <c r="AQ417" i="10" s="1"/>
  <c r="AL536" i="10"/>
  <c r="AL266" i="10"/>
  <c r="AL610" i="10"/>
  <c r="AL801" i="10"/>
  <c r="AL267" i="10"/>
  <c r="AQ581" i="10" a="1"/>
  <c r="AQ581" i="10" s="1"/>
  <c r="AM581" i="10" a="1"/>
  <c r="AM581" i="10" s="1"/>
  <c r="AN581" i="10" s="1"/>
  <c r="AO581" i="10"/>
  <c r="AK825" i="10"/>
  <c r="AJ825" i="10"/>
  <c r="AJ361" i="10"/>
  <c r="AK361" i="10"/>
  <c r="AQ354" i="10" a="1"/>
  <c r="AQ354" i="10" s="1"/>
  <c r="AO354" i="10"/>
  <c r="AM354" i="10" a="1"/>
  <c r="AM354" i="10" s="1"/>
  <c r="AN354" i="10" s="1"/>
  <c r="AK427" i="10"/>
  <c r="AJ427" i="10"/>
  <c r="AK523" i="10"/>
  <c r="AJ523" i="10"/>
  <c r="AL459" i="10"/>
  <c r="AL517" i="10"/>
  <c r="AJ374" i="10"/>
  <c r="AK374" i="10"/>
  <c r="AL468" i="10"/>
  <c r="AK350" i="10"/>
  <c r="AJ350" i="10"/>
  <c r="AQ822" i="10" a="1"/>
  <c r="AQ822" i="10" s="1"/>
  <c r="AM822" i="10" a="1"/>
  <c r="AM822" i="10" s="1"/>
  <c r="AN822" i="10" s="1"/>
  <c r="AO822" i="10"/>
  <c r="AM949" i="10" a="1"/>
  <c r="AM949" i="10" s="1"/>
  <c r="AN949" i="10" s="1"/>
  <c r="AQ949" i="10" a="1"/>
  <c r="AQ949" i="10" s="1"/>
  <c r="AO949" i="10"/>
  <c r="AO928" i="10"/>
  <c r="AM928" i="10" a="1"/>
  <c r="AM928" i="10" s="1"/>
  <c r="AN928" i="10" s="1"/>
  <c r="AQ928" i="10" a="1"/>
  <c r="AQ928" i="10" s="1"/>
  <c r="AL648" i="10"/>
  <c r="AK1007" i="10"/>
  <c r="AJ1007" i="10"/>
  <c r="AK739" i="10"/>
  <c r="AJ739" i="10"/>
  <c r="AL320" i="10"/>
  <c r="AL450" i="10"/>
  <c r="AO694" i="10"/>
  <c r="AM694" i="10" a="1"/>
  <c r="AM694" i="10" s="1"/>
  <c r="AN694" i="10" s="1"/>
  <c r="AQ694" i="10" a="1"/>
  <c r="AQ694" i="10" s="1"/>
  <c r="AL256" i="10"/>
  <c r="AL552" i="10"/>
  <c r="AL942" i="10"/>
  <c r="AL978" i="10"/>
  <c r="AM201" i="10" a="1"/>
  <c r="AM201" i="10" s="1"/>
  <c r="AN201" i="10" s="1"/>
  <c r="AQ201" i="10" a="1"/>
  <c r="AQ201" i="10" s="1"/>
  <c r="AO201" i="10"/>
  <c r="AL841" i="10"/>
  <c r="AK853" i="10"/>
  <c r="AJ853" i="10"/>
  <c r="AK360" i="10"/>
  <c r="AJ360" i="10"/>
  <c r="AJ311" i="10"/>
  <c r="AK311" i="10"/>
  <c r="AQ343" i="10" a="1"/>
  <c r="AQ343" i="10" s="1"/>
  <c r="AO343" i="10"/>
  <c r="AM343" i="10" a="1"/>
  <c r="AM343" i="10" s="1"/>
  <c r="AN343" i="10" s="1"/>
  <c r="AL647" i="10"/>
  <c r="AK831" i="10"/>
  <c r="AJ831" i="10"/>
  <c r="AL984" i="10"/>
  <c r="AQ753" i="10" a="1"/>
  <c r="AQ753" i="10" s="1"/>
  <c r="AO753" i="10"/>
  <c r="AM753" i="10" a="1"/>
  <c r="AM753" i="10" s="1"/>
  <c r="AN753" i="10" s="1"/>
  <c r="AQ674" i="10" a="1"/>
  <c r="AQ674" i="10" s="1"/>
  <c r="AO674" i="10"/>
  <c r="AM674" i="10" a="1"/>
  <c r="AM674" i="10" s="1"/>
  <c r="AN674" i="10" s="1"/>
  <c r="AM858" i="10" a="1"/>
  <c r="AM858" i="10" s="1"/>
  <c r="AN858" i="10" s="1"/>
  <c r="AO858" i="10"/>
  <c r="AQ858" i="10" a="1"/>
  <c r="AQ858" i="10" s="1"/>
  <c r="AL496" i="10"/>
  <c r="AQ712" i="10" a="1"/>
  <c r="AQ712" i="10" s="1"/>
  <c r="AO712" i="10"/>
  <c r="AM712" i="10" a="1"/>
  <c r="AM712" i="10" s="1"/>
  <c r="AN712" i="10" s="1"/>
  <c r="AL1035" i="10"/>
  <c r="AL701" i="10"/>
  <c r="AQ1049" i="10" a="1"/>
  <c r="AQ1049" i="10" s="1"/>
  <c r="AO1049" i="10"/>
  <c r="AM1049" i="10" a="1"/>
  <c r="AM1049" i="10" s="1"/>
  <c r="AN1049" i="10" s="1"/>
  <c r="AQ318" i="10" a="1"/>
  <c r="AQ318" i="10" s="1"/>
  <c r="AO318" i="10"/>
  <c r="AM318" i="10" a="1"/>
  <c r="AM318" i="10" s="1"/>
  <c r="AN318" i="10" s="1"/>
  <c r="AO895" i="10"/>
  <c r="AM895" i="10" a="1"/>
  <c r="AM895" i="10" s="1"/>
  <c r="AN895" i="10" s="1"/>
  <c r="AQ895" i="10" a="1"/>
  <c r="AQ895" i="10" s="1"/>
  <c r="AK695" i="10"/>
  <c r="AJ695" i="10"/>
  <c r="AK935" i="10"/>
  <c r="AJ935" i="10"/>
  <c r="AL619" i="10"/>
  <c r="AL676" i="10"/>
  <c r="AO441" i="10"/>
  <c r="AM441" i="10" a="1"/>
  <c r="AM441" i="10" s="1"/>
  <c r="AN441" i="10" s="1"/>
  <c r="AQ441" i="10" a="1"/>
  <c r="AQ441" i="10" s="1"/>
  <c r="AK751" i="10"/>
  <c r="AJ751" i="10"/>
  <c r="AL854" i="10"/>
  <c r="AK433" i="10"/>
  <c r="AJ433" i="10"/>
  <c r="AK951" i="10"/>
  <c r="AJ951" i="10"/>
  <c r="AK197" i="10"/>
  <c r="AJ197" i="10"/>
  <c r="AM924" i="10" a="1"/>
  <c r="AM924" i="10" s="1"/>
  <c r="AN924" i="10" s="1"/>
  <c r="AO924" i="10"/>
  <c r="AQ924" i="10" a="1"/>
  <c r="AQ924" i="10" s="1"/>
  <c r="AM803" i="10" a="1"/>
  <c r="AM803" i="10" s="1"/>
  <c r="AN803" i="10" s="1"/>
  <c r="AO803" i="10"/>
  <c r="AQ803" i="10" a="1"/>
  <c r="AQ803" i="10" s="1"/>
  <c r="AM277" i="10" a="1"/>
  <c r="AM277" i="10" s="1"/>
  <c r="AN277" i="10" s="1"/>
  <c r="AQ277" i="10" a="1"/>
  <c r="AQ277" i="10" s="1"/>
  <c r="AO277" i="10"/>
  <c r="AL714" i="10"/>
  <c r="AL673" i="10"/>
  <c r="AL444" i="10"/>
  <c r="AL587" i="10"/>
  <c r="AL848" i="10"/>
  <c r="AK709" i="10"/>
  <c r="AJ709" i="10"/>
  <c r="AK932" i="10"/>
  <c r="AJ932" i="10"/>
  <c r="AJ808" i="10"/>
  <c r="AK808" i="10"/>
  <c r="AL591" i="10"/>
  <c r="AK538" i="10"/>
  <c r="AJ538" i="10"/>
  <c r="AL613" i="10"/>
  <c r="AJ326" i="10"/>
  <c r="AK326" i="10"/>
  <c r="AQ915" i="10" a="1"/>
  <c r="AQ915" i="10" s="1"/>
  <c r="AM915" i="10" a="1"/>
  <c r="AM915" i="10" s="1"/>
  <c r="AN915" i="10" s="1"/>
  <c r="AO915" i="10"/>
  <c r="AL748" i="10"/>
  <c r="AL767" i="10"/>
  <c r="AL281" i="10"/>
  <c r="AO432" i="10"/>
  <c r="AM432" i="10" a="1"/>
  <c r="AM432" i="10" s="1"/>
  <c r="AN432" i="10" s="1"/>
  <c r="AQ432" i="10" a="1"/>
  <c r="AQ432" i="10" s="1"/>
  <c r="AQ304" i="10" a="1"/>
  <c r="AQ304" i="10" s="1"/>
  <c r="AO304" i="10"/>
  <c r="AM304" i="10" a="1"/>
  <c r="AM304" i="10" s="1"/>
  <c r="AN304" i="10" s="1"/>
  <c r="AK260" i="10"/>
  <c r="AJ260" i="10"/>
  <c r="AK526" i="10"/>
  <c r="AJ526" i="10"/>
  <c r="AL661" i="10"/>
  <c r="AJ231" i="10"/>
  <c r="AK231" i="10"/>
  <c r="AK406" i="10"/>
  <c r="AJ406" i="10"/>
  <c r="AJ1030" i="10"/>
  <c r="AK1030" i="10"/>
  <c r="AK255" i="10"/>
  <c r="AJ255" i="10"/>
  <c r="AL208" i="10"/>
  <c r="AK1025" i="10"/>
  <c r="AJ1025" i="10"/>
  <c r="AJ820" i="10"/>
  <c r="AK820" i="10"/>
  <c r="AK339" i="10"/>
  <c r="AJ339" i="10"/>
  <c r="AL220" i="10"/>
  <c r="AL218" i="10"/>
  <c r="AO548" i="10"/>
  <c r="AM548" i="10" a="1"/>
  <c r="AM548" i="10" s="1"/>
  <c r="AN548" i="10" s="1"/>
  <c r="AQ548" i="10" a="1"/>
  <c r="AQ548" i="10" s="1"/>
  <c r="AQ900" i="10" a="1"/>
  <c r="AQ900" i="10" s="1"/>
  <c r="AM900" i="10" a="1"/>
  <c r="AM900" i="10" s="1"/>
  <c r="AN900" i="10" s="1"/>
  <c r="AO900" i="10"/>
  <c r="AL612" i="10"/>
  <c r="AQ909" i="10" a="1"/>
  <c r="AQ909" i="10" s="1"/>
  <c r="AM909" i="10" a="1"/>
  <c r="AM909" i="10" s="1"/>
  <c r="AN909" i="10" s="1"/>
  <c r="AO909" i="10"/>
  <c r="AK655" i="10"/>
  <c r="AJ655" i="10"/>
  <c r="AL789" i="10"/>
  <c r="AQ293" i="10" a="1"/>
  <c r="AQ293" i="10" s="1"/>
  <c r="AO293" i="10"/>
  <c r="AM293" i="10" a="1"/>
  <c r="AM293" i="10" s="1"/>
  <c r="AN293" i="10" s="1"/>
  <c r="AM768" i="10" a="1"/>
  <c r="AM768" i="10" s="1"/>
  <c r="AN768" i="10" s="1"/>
  <c r="AO768" i="10"/>
  <c r="AQ768" i="10" a="1"/>
  <c r="AQ768" i="10" s="1"/>
  <c r="AQ269" i="10" a="1"/>
  <c r="AQ269" i="10" s="1"/>
  <c r="AO269" i="10"/>
  <c r="AM269" i="10" a="1"/>
  <c r="AM269" i="10" s="1"/>
  <c r="AN269" i="10" s="1"/>
  <c r="AK221" i="10"/>
  <c r="AJ221" i="10"/>
  <c r="AK572" i="10"/>
  <c r="AJ572" i="10"/>
  <c r="AK414" i="10"/>
  <c r="AJ414" i="10"/>
  <c r="AK428" i="10"/>
  <c r="AJ428" i="10"/>
  <c r="AL419" i="10"/>
  <c r="AQ780" i="10" a="1"/>
  <c r="AQ780" i="10" s="1"/>
  <c r="AO780" i="10"/>
  <c r="AM780" i="10" a="1"/>
  <c r="AM780" i="10" s="1"/>
  <c r="AN780" i="10" s="1"/>
  <c r="AQ325" i="10" a="1"/>
  <c r="AQ325" i="10" s="1"/>
  <c r="AO325" i="10"/>
  <c r="AM325" i="10" a="1"/>
  <c r="AM325" i="10" s="1"/>
  <c r="AN325" i="10" s="1"/>
  <c r="AK976" i="10"/>
  <c r="AJ976" i="10"/>
  <c r="AJ819" i="10"/>
  <c r="AK819" i="10"/>
  <c r="AL872" i="10"/>
  <c r="AL515" i="10"/>
  <c r="AL760" i="10"/>
  <c r="AL484" i="10"/>
  <c r="AQ342" i="10" a="1"/>
  <c r="AQ342" i="10" s="1"/>
  <c r="AO342" i="10"/>
  <c r="AM342" i="10" a="1"/>
  <c r="AM342" i="10" s="1"/>
  <c r="AN342" i="10" s="1"/>
  <c r="AO609" i="10"/>
  <c r="AQ609" i="10" a="1"/>
  <c r="AQ609" i="10" s="1"/>
  <c r="AM609" i="10" a="1"/>
  <c r="AM609" i="10" s="1"/>
  <c r="AN609" i="10" s="1"/>
  <c r="AL697" i="10"/>
  <c r="AL564" i="10"/>
  <c r="AL188" i="10"/>
  <c r="AL559" i="10"/>
  <c r="AL864" i="10"/>
  <c r="AL268" i="10"/>
  <c r="AL717" i="10"/>
  <c r="AK640" i="10"/>
  <c r="AJ640" i="10"/>
  <c r="AQ641" i="10" a="1"/>
  <c r="AQ641" i="10" s="1"/>
  <c r="AO641" i="10"/>
  <c r="AM641" i="10" a="1"/>
  <c r="AM641" i="10" s="1"/>
  <c r="AN641" i="10" s="1"/>
  <c r="AK693" i="10"/>
  <c r="AJ693" i="10"/>
  <c r="AK546" i="10"/>
  <c r="AJ546" i="10"/>
  <c r="AQ324" i="10" a="1"/>
  <c r="AQ324" i="10" s="1"/>
  <c r="AO324" i="10"/>
  <c r="AM324" i="10" a="1"/>
  <c r="AM324" i="10" s="1"/>
  <c r="AN324" i="10" s="1"/>
  <c r="AL878" i="10"/>
  <c r="AK721" i="10"/>
  <c r="AJ721" i="10"/>
  <c r="AK297" i="10"/>
  <c r="AJ297" i="10"/>
  <c r="AK843" i="10"/>
  <c r="AJ843" i="10"/>
  <c r="AK229" i="10"/>
  <c r="AJ229" i="10"/>
  <c r="AK877" i="10"/>
  <c r="AJ877" i="10"/>
  <c r="AJ1006" i="10"/>
  <c r="AK1006" i="10"/>
  <c r="AL483" i="10"/>
  <c r="AL584" i="10"/>
  <c r="AL242" i="10"/>
  <c r="AL1041" i="10"/>
  <c r="AL905" i="10"/>
  <c r="AL927" i="10"/>
  <c r="AL606" i="10"/>
  <c r="AQ307" i="10" a="1"/>
  <c r="AQ307" i="10" s="1"/>
  <c r="AO307" i="10"/>
  <c r="AM307" i="10" a="1"/>
  <c r="AM307" i="10" s="1"/>
  <c r="AN307" i="10" s="1"/>
  <c r="AK573" i="10"/>
  <c r="AJ573" i="10"/>
  <c r="AL276" i="10"/>
  <c r="AQ251" i="10" a="1"/>
  <c r="AQ251" i="10" s="1"/>
  <c r="AO251" i="10"/>
  <c r="AM251" i="10" a="1"/>
  <c r="AM251" i="10" s="1"/>
  <c r="AN251" i="10" s="1"/>
  <c r="AK334" i="10"/>
  <c r="AJ334" i="10"/>
  <c r="AQ875" i="10" a="1"/>
  <c r="AQ875" i="10" s="1"/>
  <c r="AM875" i="10" a="1"/>
  <c r="AM875" i="10" s="1"/>
  <c r="AN875" i="10" s="1"/>
  <c r="AO875" i="10"/>
  <c r="AL213" i="10"/>
  <c r="AL891" i="10"/>
  <c r="AL512" i="10"/>
  <c r="AL865" i="10"/>
  <c r="AL952" i="10"/>
  <c r="AQ331" i="10" a="1"/>
  <c r="AQ331" i="10" s="1"/>
  <c r="AM331" i="10" a="1"/>
  <c r="AM331" i="10" s="1"/>
  <c r="AN331" i="10" s="1"/>
  <c r="AO331" i="10"/>
  <c r="AL455" i="10"/>
  <c r="AK672" i="10"/>
  <c r="AJ672" i="10"/>
  <c r="AJ629" i="10"/>
  <c r="AK629" i="10"/>
  <c r="AL957" i="10"/>
  <c r="AJ1004" i="10"/>
  <c r="AK1004" i="10"/>
  <c r="AK499" i="10"/>
  <c r="AJ499" i="10"/>
  <c r="AQ971" i="10" a="1"/>
  <c r="AQ971" i="10" s="1"/>
  <c r="AM971" i="10" a="1"/>
  <c r="AM971" i="10" s="1"/>
  <c r="AN971" i="10" s="1"/>
  <c r="AO971" i="10"/>
  <c r="AL479" i="10"/>
  <c r="AL196" i="10"/>
  <c r="AJ336" i="10"/>
  <c r="AK336" i="10"/>
  <c r="AL456" i="10"/>
  <c r="AK956" i="10"/>
  <c r="AJ956" i="10"/>
  <c r="AK230" i="10"/>
  <c r="AJ230" i="10"/>
  <c r="AL955" i="10"/>
  <c r="AJ777" i="10"/>
  <c r="AK777" i="10"/>
  <c r="AL638" i="10"/>
  <c r="AK604" i="10"/>
  <c r="AJ604" i="10"/>
  <c r="AL835" i="10"/>
  <c r="AL869" i="10"/>
  <c r="AL388" i="10"/>
  <c r="AQ580" i="10" a="1"/>
  <c r="AQ580" i="10" s="1"/>
  <c r="AO580" i="10"/>
  <c r="AM580" i="10" a="1"/>
  <c r="AM580" i="10" s="1"/>
  <c r="AN580" i="10" s="1"/>
  <c r="AL474" i="10"/>
  <c r="AL856" i="10"/>
  <c r="AO890" i="10"/>
  <c r="AQ890" i="10" a="1"/>
  <c r="AQ890" i="10" s="1"/>
  <c r="AM890" i="10" a="1"/>
  <c r="AM890" i="10" s="1"/>
  <c r="AN890" i="10" s="1"/>
  <c r="AL234" i="10"/>
  <c r="AL386" i="10"/>
  <c r="AQ710" i="10" a="1"/>
  <c r="AQ710" i="10" s="1"/>
  <c r="AM710" i="10" a="1"/>
  <c r="AM710" i="10" s="1"/>
  <c r="AN710" i="10" s="1"/>
  <c r="AO710" i="10"/>
  <c r="AL723" i="10"/>
  <c r="AK682" i="10"/>
  <c r="AJ682" i="10"/>
  <c r="AL802" i="10"/>
  <c r="AK194" i="10"/>
  <c r="AJ194" i="10"/>
  <c r="AK405" i="10"/>
  <c r="AJ405" i="10"/>
  <c r="AL243" i="10"/>
  <c r="AK618" i="10"/>
  <c r="AJ618" i="10"/>
  <c r="AK566" i="10"/>
  <c r="AJ566" i="10"/>
  <c r="AK675" i="10"/>
  <c r="AJ675" i="10"/>
  <c r="AL577" i="10"/>
  <c r="AM401" i="10" a="1"/>
  <c r="AM401" i="10" s="1"/>
  <c r="AN401" i="10" s="1"/>
  <c r="AQ401" i="10" a="1"/>
  <c r="AQ401" i="10" s="1"/>
  <c r="AO401" i="10"/>
  <c r="AQ861" i="10" a="1"/>
  <c r="AQ861" i="10" s="1"/>
  <c r="AO861" i="10"/>
  <c r="AM861" i="10" a="1"/>
  <c r="AM861" i="10" s="1"/>
  <c r="AN861" i="10" s="1"/>
  <c r="AL653" i="10"/>
  <c r="AL967" i="10"/>
  <c r="AL597" i="10"/>
  <c r="AJ867" i="10"/>
  <c r="AK867" i="10"/>
  <c r="AK254" i="10"/>
  <c r="AJ254" i="10"/>
  <c r="AK643" i="10"/>
  <c r="AJ643" i="10"/>
  <c r="AK475" i="10"/>
  <c r="AJ475" i="10"/>
  <c r="AL1043" i="10"/>
  <c r="AL799" i="10"/>
  <c r="AK501" i="10"/>
  <c r="AJ501" i="10"/>
  <c r="AK375" i="10"/>
  <c r="AJ375" i="10"/>
  <c r="AK725" i="10"/>
  <c r="AJ725" i="10"/>
  <c r="AJ807" i="10"/>
  <c r="AK807" i="10"/>
  <c r="AK217" i="10"/>
  <c r="AJ217" i="10"/>
  <c r="AL756" i="10"/>
  <c r="AQ233" i="10" a="1"/>
  <c r="AQ233" i="10" s="1"/>
  <c r="AO233" i="10"/>
  <c r="AM233" i="10" a="1"/>
  <c r="AM233" i="10" s="1"/>
  <c r="AN233" i="10" s="1"/>
  <c r="AQ335" i="10" a="1"/>
  <c r="AQ335" i="10" s="1"/>
  <c r="AO335" i="10"/>
  <c r="AM335" i="10" a="1"/>
  <c r="AM335" i="10" s="1"/>
  <c r="AN335" i="10" s="1"/>
  <c r="AL592" i="10"/>
  <c r="AL904" i="10"/>
  <c r="AL524" i="10"/>
  <c r="AL187" i="10"/>
  <c r="AL747" i="10"/>
  <c r="AO926" i="10"/>
  <c r="AQ926" i="10" a="1"/>
  <c r="AQ926" i="10" s="1"/>
  <c r="AM926" i="10" a="1"/>
  <c r="AM926" i="10" s="1"/>
  <c r="AN926" i="10" s="1"/>
  <c r="AL302" i="10"/>
  <c r="AO485" i="10"/>
  <c r="AM485" i="10" a="1"/>
  <c r="AM485" i="10" s="1"/>
  <c r="AN485" i="10" s="1"/>
  <c r="AQ485" i="10" a="1"/>
  <c r="AQ485" i="10" s="1"/>
  <c r="AL814" i="10"/>
  <c r="AL567" i="10"/>
  <c r="AL763" i="10"/>
  <c r="AL750" i="10"/>
  <c r="AQ337" i="10" a="1"/>
  <c r="AQ337" i="10" s="1"/>
  <c r="AO337" i="10"/>
  <c r="AM337" i="10" a="1"/>
  <c r="AM337" i="10" s="1"/>
  <c r="AN337" i="10" s="1"/>
  <c r="AL817" i="10"/>
  <c r="AL685" i="10"/>
  <c r="AL425" i="10"/>
  <c r="AK226" i="10"/>
  <c r="AJ226" i="10"/>
  <c r="AL513" i="10"/>
  <c r="AL248" i="10"/>
  <c r="AL728" i="10"/>
  <c r="AL846" i="10"/>
  <c r="AQ968" i="10" a="1"/>
  <c r="AQ968" i="10" s="1"/>
  <c r="AM968" i="10" a="1"/>
  <c r="AM968" i="10" s="1"/>
  <c r="AN968" i="10" s="1"/>
  <c r="AO968" i="10"/>
  <c r="AO545" i="10"/>
  <c r="AM545" i="10" a="1"/>
  <c r="AM545" i="10" s="1"/>
  <c r="AN545" i="10" s="1"/>
  <c r="AQ545" i="10" a="1"/>
  <c r="AQ545" i="10" s="1"/>
  <c r="AQ258" i="10" a="1"/>
  <c r="AQ258" i="10" s="1"/>
  <c r="AO258" i="10"/>
  <c r="AM258" i="10" a="1"/>
  <c r="AM258" i="10" s="1"/>
  <c r="AN258" i="10" s="1"/>
  <c r="AK457" i="10"/>
  <c r="AJ457" i="10"/>
  <c r="AK215" i="10"/>
  <c r="AJ215" i="10"/>
  <c r="AL1017" i="10"/>
  <c r="AK686" i="10"/>
  <c r="AJ686" i="10"/>
  <c r="AM834" i="10" a="1"/>
  <c r="AM834" i="10" s="1"/>
  <c r="AN834" i="10" s="1"/>
  <c r="AO834" i="10"/>
  <c r="AQ834" i="10" a="1"/>
  <c r="AQ834" i="10" s="1"/>
  <c r="AQ608" i="10" a="1"/>
  <c r="AQ608" i="10" s="1"/>
  <c r="AO608" i="10"/>
  <c r="AM608" i="10" a="1"/>
  <c r="AM608" i="10" s="1"/>
  <c r="AN608" i="10" s="1"/>
  <c r="AK913" i="10"/>
  <c r="AJ913" i="10"/>
  <c r="AL855" i="10"/>
  <c r="AJ382" i="10"/>
  <c r="AK382" i="10"/>
  <c r="AM195" i="10" a="1"/>
  <c r="AM195" i="10" s="1"/>
  <c r="AN195" i="10" s="1"/>
  <c r="AQ195" i="10" a="1"/>
  <c r="AQ195" i="10" s="1"/>
  <c r="AO195" i="10"/>
  <c r="AL898" i="10"/>
  <c r="AK730" i="10"/>
  <c r="AJ730" i="10"/>
  <c r="AL416" i="10"/>
  <c r="AK502" i="10"/>
  <c r="AJ502" i="10"/>
  <c r="AO481" i="10"/>
  <c r="AM481" i="10" a="1"/>
  <c r="AM481" i="10" s="1"/>
  <c r="AN481" i="10" s="1"/>
  <c r="AQ481" i="10" a="1"/>
  <c r="AQ481" i="10" s="1"/>
  <c r="AO860" i="10"/>
  <c r="AM860" i="10" a="1"/>
  <c r="AM860" i="10" s="1"/>
  <c r="AN860" i="10" s="1"/>
  <c r="AQ860" i="10" a="1"/>
  <c r="AQ860" i="10" s="1"/>
  <c r="AL736" i="10"/>
  <c r="AL561" i="10"/>
  <c r="AL1014" i="10"/>
  <c r="AL367" i="10"/>
  <c r="AQ493" i="10" a="1"/>
  <c r="AQ493" i="10" s="1"/>
  <c r="AM493" i="10" a="1"/>
  <c r="AM493" i="10" s="1"/>
  <c r="AN493" i="10" s="1"/>
  <c r="AO493" i="10"/>
  <c r="AK278" i="10"/>
  <c r="AJ278" i="10"/>
  <c r="AL776" i="10"/>
  <c r="AL936" i="10"/>
  <c r="AK264" i="10"/>
  <c r="AJ264" i="10"/>
  <c r="AM247" i="10" a="1"/>
  <c r="AM247" i="10" s="1"/>
  <c r="AN247" i="10" s="1"/>
  <c r="AQ247" i="10" a="1"/>
  <c r="AQ247" i="10" s="1"/>
  <c r="AO247" i="10"/>
  <c r="AM225" i="10" a="1"/>
  <c r="AM225" i="10" s="1"/>
  <c r="AN225" i="10" s="1"/>
  <c r="AQ225" i="10" a="1"/>
  <c r="AQ225" i="10" s="1"/>
  <c r="AO225" i="10"/>
  <c r="AK601" i="10"/>
  <c r="AJ601" i="10"/>
  <c r="AL946" i="10"/>
  <c r="AL557" i="10"/>
  <c r="AJ727" i="10"/>
  <c r="AK727" i="10"/>
  <c r="AL490" i="10"/>
  <c r="AK554" i="10"/>
  <c r="AJ554" i="10"/>
  <c r="AL489" i="10"/>
  <c r="AL922" i="10"/>
  <c r="AQ617" i="10" a="1"/>
  <c r="AQ617" i="10" s="1"/>
  <c r="AO617" i="10"/>
  <c r="AM617" i="10" a="1"/>
  <c r="AM617" i="10" s="1"/>
  <c r="AN617" i="10" s="1"/>
  <c r="AO464" i="10"/>
  <c r="AQ464" i="10" a="1"/>
  <c r="AQ464" i="10" s="1"/>
  <c r="AM464" i="10" a="1"/>
  <c r="AM464" i="10" s="1"/>
  <c r="AN464" i="10" s="1"/>
  <c r="AL236" i="10"/>
  <c r="AL598" i="10"/>
  <c r="AL931" i="10"/>
  <c r="AL312" i="10"/>
  <c r="AL599" i="10"/>
  <c r="AL250" i="10"/>
  <c r="AL749" i="10"/>
  <c r="AK185" i="10"/>
  <c r="AJ185" i="10"/>
  <c r="AL996" i="10"/>
  <c r="AK477" i="10"/>
  <c r="AJ477" i="10"/>
  <c r="AK933" i="10"/>
  <c r="AJ933" i="10"/>
  <c r="AL527" i="10"/>
  <c r="AL859" i="10"/>
  <c r="AL288" i="10"/>
  <c r="AQ313" i="10" a="1"/>
  <c r="AQ313" i="10" s="1"/>
  <c r="AM313" i="10" a="1"/>
  <c r="AM313" i="10" s="1"/>
  <c r="AN313" i="10" s="1"/>
  <c r="AO313" i="10"/>
  <c r="AO460" i="10"/>
  <c r="AM460" i="10" a="1"/>
  <c r="AM460" i="10" s="1"/>
  <c r="AN460" i="10" s="1"/>
  <c r="AQ460" i="10" a="1"/>
  <c r="AQ460" i="10" s="1"/>
  <c r="AJ733" i="10"/>
  <c r="AK733" i="10"/>
  <c r="AK387" i="10"/>
  <c r="AJ387" i="10"/>
  <c r="AJ772" i="10"/>
  <c r="AK772" i="10"/>
  <c r="AJ654" i="10"/>
  <c r="AK654" i="10"/>
  <c r="AJ810" i="10"/>
  <c r="AK810" i="10"/>
  <c r="AK731" i="10"/>
  <c r="AJ731" i="10"/>
  <c r="AK907" i="10"/>
  <c r="AJ907" i="10"/>
  <c r="AL663" i="10"/>
  <c r="AO729" i="10"/>
  <c r="AM729" i="10" a="1"/>
  <c r="AM729" i="10" s="1"/>
  <c r="AN729" i="10" s="1"/>
  <c r="AQ729" i="10" a="1"/>
  <c r="AQ729" i="10" s="1"/>
  <c r="AL816" i="10"/>
  <c r="AL193" i="10"/>
  <c r="AL353" i="10"/>
  <c r="AL228" i="10"/>
  <c r="AQ381" i="10" a="1"/>
  <c r="AQ381" i="10" s="1"/>
  <c r="AO381" i="10"/>
  <c r="AM381" i="10" a="1"/>
  <c r="AM381" i="10" s="1"/>
  <c r="AN381" i="10" s="1"/>
  <c r="AL929" i="10"/>
  <c r="AL467" i="10"/>
  <c r="AQ263" i="10" a="1"/>
  <c r="AQ263" i="10" s="1"/>
  <c r="AO263" i="10"/>
  <c r="AM263" i="10" a="1"/>
  <c r="AM263" i="10" s="1"/>
  <c r="AN263" i="10" s="1"/>
  <c r="AM271" i="10" a="1"/>
  <c r="AM271" i="10" s="1"/>
  <c r="AN271" i="10" s="1"/>
  <c r="AQ271" i="10" a="1"/>
  <c r="AQ271" i="10" s="1"/>
  <c r="AO271" i="10"/>
  <c r="AL903" i="10"/>
  <c r="AL404" i="10"/>
  <c r="AK240" i="10"/>
  <c r="AJ240" i="10"/>
  <c r="AL204" i="10"/>
  <c r="AL492" i="10"/>
  <c r="AO603" i="10"/>
  <c r="AM603" i="10" a="1"/>
  <c r="AM603" i="10" s="1"/>
  <c r="AN603" i="10" s="1"/>
  <c r="AQ603" i="10" a="1"/>
  <c r="AQ603" i="10" s="1"/>
  <c r="AK571" i="10"/>
  <c r="AJ571" i="10"/>
  <c r="AK491" i="10"/>
  <c r="AJ491" i="10"/>
  <c r="AL358" i="10"/>
  <c r="AO785" i="10"/>
  <c r="AM785" i="10" a="1"/>
  <c r="AM785" i="10" s="1"/>
  <c r="AN785" i="10" s="1"/>
  <c r="AQ785" i="10" a="1"/>
  <c r="AQ785" i="10" s="1"/>
  <c r="AQ781" i="10" a="1"/>
  <c r="AQ781" i="10" s="1"/>
  <c r="AO781" i="10"/>
  <c r="AM781" i="10" a="1"/>
  <c r="AM781" i="10" s="1"/>
  <c r="AN781" i="10" s="1"/>
  <c r="AL849" i="10"/>
  <c r="AM916" i="10" a="1"/>
  <c r="AM916" i="10" s="1"/>
  <c r="AN916" i="10" s="1"/>
  <c r="AQ916" i="10" a="1"/>
  <c r="AQ916" i="10" s="1"/>
  <c r="AO916" i="10"/>
  <c r="AL476" i="10"/>
  <c r="AL811" i="10"/>
  <c r="AL687" i="10"/>
  <c r="AL290" i="10"/>
  <c r="AL465" i="10"/>
  <c r="AO960" i="10"/>
  <c r="AM960" i="10" a="1"/>
  <c r="AM960" i="10" s="1"/>
  <c r="AN960" i="10" s="1"/>
  <c r="AQ960" i="10" a="1"/>
  <c r="AQ960" i="10" s="1"/>
  <c r="AL998" i="10"/>
  <c r="AL1050" i="10"/>
  <c r="AL473" i="10"/>
  <c r="AK544" i="10"/>
  <c r="AJ544" i="10"/>
  <c r="AL252" i="10"/>
  <c r="AL309" i="10"/>
  <c r="AL190" i="10"/>
  <c r="AL409" i="10"/>
  <c r="AQ702" i="10" a="1"/>
  <c r="AQ702" i="10" s="1"/>
  <c r="AO702" i="10"/>
  <c r="AM702" i="10" a="1"/>
  <c r="AM702" i="10" s="1"/>
  <c r="AN702" i="10" s="1"/>
  <c r="AK766" i="10"/>
  <c r="AJ766" i="10"/>
  <c r="AM402" i="10" a="1"/>
  <c r="AM402" i="10" s="1"/>
  <c r="AN402" i="10" s="1"/>
  <c r="AQ402" i="10" a="1"/>
  <c r="AQ402" i="10" s="1"/>
  <c r="AO402" i="10"/>
  <c r="AL657" i="10"/>
  <c r="AL470" i="10"/>
  <c r="AL792" i="10"/>
  <c r="AL778" i="10"/>
  <c r="AK300" i="10"/>
  <c r="AJ300" i="10"/>
  <c r="AQ362" i="10" a="1"/>
  <c r="AQ362" i="10" s="1"/>
  <c r="AM362" i="10" a="1"/>
  <c r="AM362" i="10" s="1"/>
  <c r="AN362" i="10" s="1"/>
  <c r="AO362" i="10"/>
  <c r="AQ871" i="10" a="1"/>
  <c r="AQ871" i="10" s="1"/>
  <c r="AO871" i="10"/>
  <c r="AM871" i="10" a="1"/>
  <c r="AM871" i="10" s="1"/>
  <c r="AN871" i="10" s="1"/>
  <c r="AO645" i="10"/>
  <c r="AQ645" i="10" a="1"/>
  <c r="AQ645" i="10" s="1"/>
  <c r="AM645" i="10" a="1"/>
  <c r="AM645" i="10" s="1"/>
  <c r="AN645" i="10" s="1"/>
  <c r="AJ537" i="10"/>
  <c r="AK537" i="10"/>
  <c r="AK699" i="10"/>
  <c r="AJ699" i="10"/>
  <c r="AL504" i="10"/>
  <c r="AK944" i="10"/>
  <c r="AJ944" i="10"/>
  <c r="AK191" i="10"/>
  <c r="AJ191" i="10"/>
  <c r="AK620" i="10"/>
  <c r="AJ620" i="10"/>
  <c r="AK894" i="10"/>
  <c r="AJ894" i="10"/>
  <c r="AL857" i="10"/>
  <c r="AL1002" i="10"/>
  <c r="AL707" i="10"/>
  <c r="AL520" i="10"/>
  <c r="AQ1033" i="10" a="1"/>
  <c r="AQ1033" i="10" s="1"/>
  <c r="AO1033" i="10"/>
  <c r="AM1033" i="10" a="1"/>
  <c r="AM1033" i="10" s="1"/>
  <c r="AN1033" i="10" s="1"/>
  <c r="AL842" i="10"/>
  <c r="AM531" i="10" a="1"/>
  <c r="AM531" i="10" s="1"/>
  <c r="AN531" i="10" s="1"/>
  <c r="AQ531" i="10" a="1"/>
  <c r="AQ531" i="10" s="1"/>
  <c r="AO531" i="10"/>
  <c r="AK806" i="10"/>
  <c r="AJ806" i="10"/>
  <c r="AK847" i="10"/>
  <c r="AJ847" i="10"/>
  <c r="AK487" i="10"/>
  <c r="AJ487" i="10"/>
  <c r="AK839" i="10"/>
  <c r="AJ839" i="10"/>
  <c r="AL588" i="10"/>
  <c r="AL516" i="10"/>
  <c r="AL211" i="10"/>
  <c r="AO941" i="10"/>
  <c r="AM941" i="10" a="1"/>
  <c r="AM941" i="10" s="1"/>
  <c r="AN941" i="10" s="1"/>
  <c r="AQ941" i="10" a="1"/>
  <c r="AQ941" i="10" s="1"/>
  <c r="AJ1038" i="10"/>
  <c r="AK1038" i="10"/>
  <c r="AK556" i="10"/>
  <c r="AJ556" i="10"/>
  <c r="AK532" i="10"/>
  <c r="AJ532" i="10"/>
  <c r="AK224" i="10"/>
  <c r="AJ224" i="10"/>
  <c r="AO691" i="10"/>
  <c r="AM691" i="10" a="1"/>
  <c r="AM691" i="10" s="1"/>
  <c r="AN691" i="10" s="1"/>
  <c r="AQ691" i="10" a="1"/>
  <c r="AQ691" i="10" s="1"/>
  <c r="AK715" i="10"/>
  <c r="AJ715" i="10"/>
  <c r="AL798" i="10"/>
  <c r="AL237" i="10"/>
  <c r="AL953" i="10"/>
  <c r="AM253" i="10" a="1"/>
  <c r="AM253" i="10" s="1"/>
  <c r="AN253" i="10" s="1"/>
  <c r="AQ253" i="10" a="1"/>
  <c r="AQ253" i="10" s="1"/>
  <c r="AO253" i="10"/>
  <c r="AL791" i="10"/>
  <c r="AL385" i="10"/>
  <c r="AQ827" i="10" a="1"/>
  <c r="AQ827" i="10" s="1"/>
  <c r="AM827" i="10" a="1"/>
  <c r="AM827" i="10" s="1"/>
  <c r="AN827" i="10" s="1"/>
  <c r="AO827" i="10"/>
  <c r="AL961" i="10"/>
  <c r="AL207" i="10"/>
  <c r="AL272" i="10"/>
  <c r="AL963" i="10"/>
  <c r="AK850" i="10"/>
  <c r="AJ850" i="10"/>
  <c r="AK1045" i="10"/>
  <c r="AJ1045" i="10"/>
  <c r="AK621" i="10"/>
  <c r="AJ621" i="10"/>
  <c r="AQ398" i="10" a="1"/>
  <c r="AQ398" i="10" s="1"/>
  <c r="AO398" i="10"/>
  <c r="AM398" i="10" a="1"/>
  <c r="AM398" i="10" s="1"/>
  <c r="AN398" i="10" s="1"/>
  <c r="AJ669" i="10"/>
  <c r="AK669" i="10"/>
  <c r="AL461" i="10"/>
  <c r="AQ1028" i="10" a="1"/>
  <c r="AQ1028" i="10" s="1"/>
  <c r="AO1028" i="10"/>
  <c r="AM1028" i="10" a="1"/>
  <c r="AM1028" i="10" s="1"/>
  <c r="AN1028" i="10" s="1"/>
  <c r="AL200" i="10"/>
  <c r="AL372" i="10"/>
  <c r="AL765" i="10"/>
  <c r="AL880" i="10"/>
  <c r="AQ393" i="10" a="1"/>
  <c r="AQ393" i="10" s="1"/>
  <c r="AO393" i="10"/>
  <c r="AM393" i="10" a="1"/>
  <c r="AM393" i="10" s="1"/>
  <c r="AN393" i="10" s="1"/>
  <c r="AK945" i="10"/>
  <c r="AJ945" i="10"/>
  <c r="AK989" i="10"/>
  <c r="AJ989" i="10"/>
  <c r="AL917" i="10"/>
  <c r="AK1023" i="10"/>
  <c r="AJ1023" i="10"/>
  <c r="AL914" i="10"/>
  <c r="AL1010" i="10"/>
  <c r="AL755" i="10"/>
  <c r="AL1008" i="10"/>
  <c r="AO882" i="10"/>
  <c r="AQ882" i="10" a="1"/>
  <c r="AQ882" i="10" s="1"/>
  <c r="AM882" i="10" a="1"/>
  <c r="AM882" i="10" s="1"/>
  <c r="AN882" i="10" s="1"/>
  <c r="AM295" i="10" a="1"/>
  <c r="AM295" i="10" s="1"/>
  <c r="AN295" i="10" s="1"/>
  <c r="AQ295" i="10" a="1"/>
  <c r="AQ295" i="10" s="1"/>
  <c r="AO295" i="10"/>
  <c r="AQ770" i="10" a="1"/>
  <c r="AQ770" i="10" s="1"/>
  <c r="AM770" i="10" a="1"/>
  <c r="AM770" i="10" s="1"/>
  <c r="AN770" i="10" s="1"/>
  <c r="AO770" i="10"/>
  <c r="AK740" i="10"/>
  <c r="AJ740" i="10"/>
  <c r="AK438" i="10"/>
  <c r="AJ438" i="10"/>
  <c r="AL551" i="10"/>
  <c r="AL719" i="10"/>
  <c r="AL518" i="10"/>
  <c r="AL480" i="10"/>
  <c r="AL899" i="10"/>
  <c r="AL284" i="10"/>
  <c r="AL930" i="10"/>
  <c r="AL1013" i="10"/>
  <c r="AL579" i="10"/>
  <c r="AK690" i="10"/>
  <c r="AJ690" i="10"/>
  <c r="AQ506" i="10" a="1"/>
  <c r="AQ506" i="10" s="1"/>
  <c r="AO506" i="10"/>
  <c r="AM506" i="10" a="1"/>
  <c r="AM506" i="10" s="1"/>
  <c r="AN506" i="10" s="1"/>
  <c r="AK525" i="10"/>
  <c r="AJ525" i="10"/>
  <c r="AJ666" i="10"/>
  <c r="AK666" i="10"/>
  <c r="AK262" i="10"/>
  <c r="AJ262" i="10"/>
  <c r="AQ216" i="10" a="1"/>
  <c r="AQ216" i="10" s="1"/>
  <c r="AO216" i="10"/>
  <c r="AM216" i="10" a="1"/>
  <c r="AM216" i="10" s="1"/>
  <c r="AN216" i="10" s="1"/>
  <c r="AL602" i="10"/>
  <c r="AL436" i="10"/>
  <c r="AL273" i="10"/>
  <c r="AK322" i="10"/>
  <c r="AJ322" i="10"/>
  <c r="AL394" i="10"/>
  <c r="AL391" i="10"/>
  <c r="AL889" i="10"/>
  <c r="AO314" i="10"/>
  <c r="AQ314" i="10" a="1"/>
  <c r="AQ314" i="10" s="1"/>
  <c r="AM314" i="10" a="1"/>
  <c r="AM314" i="10" s="1"/>
  <c r="AN314" i="10" s="1"/>
  <c r="AM1032" i="10" a="1"/>
  <c r="AM1032" i="10" s="1"/>
  <c r="AN1032" i="10" s="1"/>
  <c r="AO1032" i="10"/>
  <c r="AQ1032" i="10" a="1"/>
  <c r="AQ1032" i="10" s="1"/>
  <c r="AL410" i="10"/>
  <c r="AQ630" i="10" a="1"/>
  <c r="AQ630" i="10" s="1"/>
  <c r="AO630" i="10"/>
  <c r="AM630" i="10" a="1"/>
  <c r="AM630" i="10" s="1"/>
  <c r="AN630" i="10" s="1"/>
  <c r="AM316" i="10" a="1"/>
  <c r="AM316" i="10" s="1"/>
  <c r="AN316" i="10" s="1"/>
  <c r="AQ316" i="10" a="1"/>
  <c r="AQ316" i="10" s="1"/>
  <c r="AO316" i="10"/>
  <c r="AL214" i="10"/>
  <c r="AO1003" i="10"/>
  <c r="AQ1003" i="10" a="1"/>
  <c r="AQ1003" i="10" s="1"/>
  <c r="AM1003" i="10" a="1"/>
  <c r="AM1003" i="10" s="1"/>
  <c r="AN1003" i="10" s="1"/>
  <c r="AJ245" i="10"/>
  <c r="AK245" i="10"/>
  <c r="AK934" i="10"/>
  <c r="AJ934" i="10"/>
  <c r="AK357" i="10"/>
  <c r="AJ357" i="10"/>
  <c r="AL373" i="10"/>
  <c r="AK471" i="10"/>
  <c r="AJ471" i="10"/>
  <c r="AK384" i="10"/>
  <c r="AJ384" i="10"/>
  <c r="AM183" i="10" a="1"/>
  <c r="AM183" i="10" s="1"/>
  <c r="AN183" i="10" s="1"/>
  <c r="AQ183" i="10" a="1"/>
  <c r="AQ183" i="10" s="1"/>
  <c r="AO183" i="10"/>
  <c r="AK943" i="10"/>
  <c r="AJ943" i="10"/>
  <c r="AK503" i="10"/>
  <c r="AJ503" i="10"/>
  <c r="AQ784" i="10" a="1"/>
  <c r="AQ784" i="10" s="1"/>
  <c r="AO784" i="10"/>
  <c r="AM784" i="10" a="1"/>
  <c r="AM784" i="10" s="1"/>
  <c r="AN784" i="10" s="1"/>
  <c r="AM650" i="10" a="1"/>
  <c r="AM650" i="10" s="1"/>
  <c r="AN650" i="10" s="1"/>
  <c r="AQ650" i="10" a="1"/>
  <c r="AQ650" i="10" s="1"/>
  <c r="AO650" i="10"/>
  <c r="AO706" i="10"/>
  <c r="AM706" i="10" a="1"/>
  <c r="AM706" i="10" s="1"/>
  <c r="AN706" i="10" s="1"/>
  <c r="AQ706" i="10" a="1"/>
  <c r="AQ706" i="10" s="1"/>
  <c r="AL735" i="10"/>
  <c r="AL1022" i="10"/>
  <c r="AL873" i="10"/>
  <c r="AL368" i="10"/>
  <c r="AL344" i="10"/>
  <c r="AL453" i="10"/>
  <c r="AK303" i="10"/>
  <c r="AJ303" i="10"/>
  <c r="AM940" i="10" a="1"/>
  <c r="AM940" i="10" s="1"/>
  <c r="AN940" i="10" s="1"/>
  <c r="AQ940" i="10" a="1"/>
  <c r="AQ940" i="10" s="1"/>
  <c r="AO940" i="10"/>
  <c r="AK1037" i="10"/>
  <c r="AJ1037" i="10"/>
  <c r="AL199" i="10"/>
  <c r="AL1005" i="10"/>
  <c r="AL662" i="10"/>
  <c r="AQ522" i="10" a="1"/>
  <c r="AQ522" i="10" s="1"/>
  <c r="AO522" i="10"/>
  <c r="AM522" i="10" a="1"/>
  <c r="AM522" i="10" s="1"/>
  <c r="AN522" i="10" s="1"/>
  <c r="AJ586" i="10"/>
  <c r="AK586" i="10"/>
  <c r="AL448" i="10"/>
  <c r="AL285" i="10"/>
  <c r="AM948" i="10" a="1"/>
  <c r="AM948" i="10" s="1"/>
  <c r="AN948" i="10" s="1"/>
  <c r="AQ948" i="10" a="1"/>
  <c r="AQ948" i="10" s="1"/>
  <c r="AO948" i="10"/>
  <c r="AQ887" i="10" a="1"/>
  <c r="AQ887" i="10" s="1"/>
  <c r="AM887" i="10" a="1"/>
  <c r="AM887" i="10" s="1"/>
  <c r="AN887" i="10" s="1"/>
  <c r="AO887" i="10"/>
  <c r="AM189" i="10" a="1"/>
  <c r="AM189" i="10" s="1"/>
  <c r="AN189" i="10" s="1"/>
  <c r="AQ189" i="10" a="1"/>
  <c r="AQ189" i="10" s="1"/>
  <c r="AO189" i="10"/>
  <c r="AM1044" i="10" a="1"/>
  <c r="AM1044" i="10" s="1"/>
  <c r="AN1044" i="10" s="1"/>
  <c r="AQ1044" i="10" a="1"/>
  <c r="AQ1044" i="10" s="1"/>
  <c r="AO1044" i="10"/>
  <c r="AM761" i="10" a="1"/>
  <c r="AM761" i="10" s="1"/>
  <c r="AN761" i="10" s="1"/>
  <c r="AO761" i="10"/>
  <c r="AQ761" i="10" a="1"/>
  <c r="AQ761" i="10" s="1"/>
  <c r="AL1039" i="10"/>
  <c r="AL623" i="10"/>
  <c r="AK625" i="10"/>
  <c r="AJ625" i="10"/>
  <c r="AL818" i="10"/>
  <c r="AL568" i="10"/>
  <c r="AL938" i="10"/>
  <c r="AL364" i="10"/>
  <c r="AL722" i="10"/>
  <c r="AL921" i="10"/>
  <c r="AK868" i="10"/>
  <c r="AJ868" i="10"/>
  <c r="AK838" i="10"/>
  <c r="AJ838" i="10"/>
  <c r="AK988" i="10"/>
  <c r="AJ988" i="10"/>
  <c r="AK983" i="10"/>
  <c r="AJ983" i="10"/>
  <c r="AL575" i="10"/>
  <c r="AQ392" i="10" a="1"/>
  <c r="AQ392" i="10" s="1"/>
  <c r="AO392" i="10"/>
  <c r="AM392" i="10" a="1"/>
  <c r="AM392" i="10" s="1"/>
  <c r="AN392" i="10" s="1"/>
  <c r="AM411" i="10" a="1"/>
  <c r="AM411" i="10" s="1"/>
  <c r="AN411" i="10" s="1"/>
  <c r="AQ411" i="10" a="1"/>
  <c r="AQ411" i="10" s="1"/>
  <c r="AO411" i="10"/>
  <c r="AL716" i="10"/>
  <c r="AJ332" i="10"/>
  <c r="AK332" i="10"/>
  <c r="AM241" i="10" a="1"/>
  <c r="AM241" i="10" s="1"/>
  <c r="AN241" i="10" s="1"/>
  <c r="AQ241" i="10" a="1"/>
  <c r="AQ241" i="10" s="1"/>
  <c r="AO241" i="10"/>
  <c r="AQ881" i="10" a="1"/>
  <c r="AQ881" i="10" s="1"/>
  <c r="AM881" i="10" a="1"/>
  <c r="AM881" i="10" s="1"/>
  <c r="AN881" i="10" s="1"/>
  <c r="AO881" i="10"/>
  <c r="AL797" i="10"/>
  <c r="AL759" i="10"/>
  <c r="AM449" i="10" a="1"/>
  <c r="AM449" i="10" s="1"/>
  <c r="AN449" i="10" s="1"/>
  <c r="AQ449" i="10" a="1"/>
  <c r="AQ449" i="10" s="1"/>
  <c r="AO449" i="10"/>
  <c r="AO923" i="10"/>
  <c r="AQ923" i="10" a="1"/>
  <c r="AQ923" i="10" s="1"/>
  <c r="AM923" i="10" a="1"/>
  <c r="AM923" i="10" s="1"/>
  <c r="AN923" i="10" s="1"/>
  <c r="AL758" i="10"/>
  <c r="AQ616" i="10" a="1"/>
  <c r="AQ616" i="10" s="1"/>
  <c r="AM616" i="10" a="1"/>
  <c r="AM616" i="10" s="1"/>
  <c r="AN616" i="10" s="1"/>
  <c r="AO616" i="10"/>
  <c r="AL222" i="10"/>
  <c r="AK430" i="10"/>
  <c r="AJ430" i="10"/>
  <c r="AM219" i="10" a="1"/>
  <c r="AM219" i="10" s="1"/>
  <c r="AN219" i="10" s="1"/>
  <c r="AQ219" i="10" a="1"/>
  <c r="AQ219" i="10" s="1"/>
  <c r="AO219" i="10"/>
  <c r="AL346" i="10"/>
  <c r="AL454" i="10"/>
  <c r="AL636" i="10"/>
  <c r="AL308" i="10"/>
  <c r="AL724" i="10"/>
  <c r="AL745" i="10"/>
  <c r="AO651" i="10"/>
  <c r="AQ651" i="10" a="1"/>
  <c r="AQ651" i="10" s="1"/>
  <c r="AM651" i="10" a="1"/>
  <c r="AM651" i="10" s="1"/>
  <c r="AN651" i="10" s="1"/>
  <c r="AO954" i="10"/>
  <c r="AM954" i="10" a="1"/>
  <c r="AM954" i="10" s="1"/>
  <c r="AN954" i="10" s="1"/>
  <c r="AQ954" i="10" a="1"/>
  <c r="AQ954" i="10" s="1"/>
  <c r="AK703" i="10"/>
  <c r="AJ703" i="10"/>
  <c r="AK646" i="10"/>
  <c r="AJ646" i="10"/>
  <c r="AK633" i="10"/>
  <c r="AJ633" i="10"/>
  <c r="AL975" i="10"/>
  <c r="AL543" i="10"/>
  <c r="AQ678" i="10" a="1"/>
  <c r="AQ678" i="10" s="1"/>
  <c r="AO678" i="10"/>
  <c r="AM678" i="10" a="1"/>
  <c r="AM678" i="10" s="1"/>
  <c r="AN678" i="10" s="1"/>
  <c r="AK764" i="10"/>
  <c r="AJ764" i="10"/>
  <c r="AK495" i="10"/>
  <c r="AJ495" i="10"/>
  <c r="AL805" i="10"/>
  <c r="AK412" i="10"/>
  <c r="AJ412" i="10"/>
  <c r="AM443" i="10" a="1"/>
  <c r="AM443" i="10" s="1"/>
  <c r="AN443" i="10" s="1"/>
  <c r="AQ443" i="10" a="1"/>
  <c r="AQ443" i="10" s="1"/>
  <c r="AO443" i="10"/>
  <c r="AL774" i="10"/>
  <c r="AL328" i="10"/>
  <c r="AK327" i="10"/>
  <c r="AJ327" i="10"/>
  <c r="AL494" i="10"/>
  <c r="AQ341" i="10" a="1"/>
  <c r="AQ341" i="10" s="1"/>
  <c r="AO341" i="10"/>
  <c r="AM341" i="10" a="1"/>
  <c r="AM341" i="10" s="1"/>
  <c r="AN341" i="10" s="1"/>
  <c r="AQ787" i="10" a="1"/>
  <c r="AQ787" i="10" s="1"/>
  <c r="AO787" i="10"/>
  <c r="AM787" i="10" a="1"/>
  <c r="AM787" i="10" s="1"/>
  <c r="AN787" i="10" s="1"/>
  <c r="AL908" i="10"/>
  <c r="AL415" i="10"/>
  <c r="AL378" i="10"/>
  <c r="AL570" i="10"/>
  <c r="AL431" i="10"/>
  <c r="AL742" i="10"/>
  <c r="AL541" i="10"/>
  <c r="AL901" i="10"/>
  <c r="AQ198" i="10" a="1"/>
  <c r="AQ198" i="10" s="1"/>
  <c r="AO198" i="10"/>
  <c r="AM198" i="10" a="1"/>
  <c r="AM198" i="10" s="1"/>
  <c r="AN198" i="10" s="1"/>
  <c r="AK982" i="10"/>
  <c r="AJ982" i="10"/>
  <c r="AL696" i="10"/>
  <c r="AK478" i="10"/>
  <c r="AJ478" i="10"/>
  <c r="AQ246" i="10" a="1"/>
  <c r="AQ246" i="10" s="1"/>
  <c r="AO246" i="10"/>
  <c r="AM246" i="10" a="1"/>
  <c r="AM246" i="10" s="1"/>
  <c r="AN246" i="10" s="1"/>
  <c r="AO639" i="10"/>
  <c r="AQ639" i="10" a="1"/>
  <c r="AQ639" i="10" s="1"/>
  <c r="AM639" i="10" a="1"/>
  <c r="AM639" i="10" s="1"/>
  <c r="AN639" i="10" s="1"/>
  <c r="AK463" i="10"/>
  <c r="AJ463" i="10"/>
  <c r="AJ840" i="10"/>
  <c r="AK840" i="10"/>
  <c r="AQ466" i="10" a="1"/>
  <c r="AQ466" i="10" s="1"/>
  <c r="AO466" i="10"/>
  <c r="AM466" i="10" a="1"/>
  <c r="AM466" i="10" s="1"/>
  <c r="AN466" i="10" s="1"/>
  <c r="AJ421" i="10"/>
  <c r="AK421" i="10"/>
  <c r="AK583" i="10"/>
  <c r="AJ583" i="10"/>
  <c r="AK664" i="10"/>
  <c r="AJ664" i="10"/>
  <c r="AL423" i="10"/>
  <c r="AL462" i="10"/>
  <c r="AL734" i="10"/>
  <c r="AL757" i="10"/>
  <c r="AL369" i="10"/>
  <c r="AL708" i="10"/>
  <c r="AL906" i="10"/>
  <c r="AO925" i="10"/>
  <c r="AM925" i="10" a="1"/>
  <c r="AM925" i="10" s="1"/>
  <c r="AN925" i="10" s="1"/>
  <c r="AQ925" i="10" a="1"/>
  <c r="AQ925" i="10" s="1"/>
  <c r="AQ974" i="10" a="1"/>
  <c r="AQ974" i="10" s="1"/>
  <c r="AM974" i="10" a="1"/>
  <c r="AM974" i="10" s="1"/>
  <c r="AN974" i="10" s="1"/>
  <c r="AO974" i="10"/>
  <c r="AO472" i="10"/>
  <c r="AM472" i="10" a="1"/>
  <c r="AM472" i="10" s="1"/>
  <c r="AN472" i="10" s="1"/>
  <c r="AQ472" i="10" a="1"/>
  <c r="AQ472" i="10" s="1"/>
  <c r="AM677" i="10" a="1"/>
  <c r="AM677" i="10" s="1"/>
  <c r="AN677" i="10" s="1"/>
  <c r="AQ677" i="10" a="1"/>
  <c r="AQ677" i="10" s="1"/>
  <c r="AO677" i="10"/>
  <c r="AO879" i="10"/>
  <c r="AQ879" i="10" a="1"/>
  <c r="AQ879" i="10" s="1"/>
  <c r="AM879" i="10" a="1"/>
  <c r="AM879" i="10" s="1"/>
  <c r="AN879" i="10" s="1"/>
  <c r="AK1011" i="10"/>
  <c r="AJ1011" i="10"/>
  <c r="AQ562" i="10" a="1"/>
  <c r="AQ562" i="10" s="1"/>
  <c r="AM562" i="10" a="1"/>
  <c r="AM562" i="10" s="1"/>
  <c r="AN562" i="10" s="1"/>
  <c r="AO562" i="10"/>
  <c r="AQ684" i="10" a="1"/>
  <c r="AQ684" i="10" s="1"/>
  <c r="AO684" i="10"/>
  <c r="AM684" i="10" a="1"/>
  <c r="AM684" i="10" s="1"/>
  <c r="AN684" i="10" s="1"/>
  <c r="AL426" i="10"/>
  <c r="AK521" i="10"/>
  <c r="AJ521" i="10"/>
  <c r="AL447" i="10"/>
  <c r="AL796" i="10"/>
  <c r="AL897" i="10"/>
  <c r="AK679" i="10"/>
  <c r="AJ679" i="10"/>
  <c r="AK795" i="10"/>
  <c r="AJ795" i="10"/>
  <c r="AK658" i="10"/>
  <c r="AJ658" i="10"/>
  <c r="AJ804" i="10"/>
  <c r="AK804" i="10"/>
  <c r="AK771" i="10"/>
  <c r="AJ771" i="10"/>
  <c r="AK667" i="10"/>
  <c r="AJ667" i="10"/>
  <c r="AL833" i="10"/>
  <c r="AQ809" i="10" a="1"/>
  <c r="AQ809" i="10" s="1"/>
  <c r="AM809" i="10" a="1"/>
  <c r="AM809" i="10" s="1"/>
  <c r="AN809" i="10" s="1"/>
  <c r="AO809" i="10"/>
  <c r="AK614" i="10"/>
  <c r="AJ614" i="10"/>
  <c r="AJ488" i="10"/>
  <c r="AK488" i="10"/>
  <c r="AL434" i="10"/>
  <c r="AQ964" i="10" a="1"/>
  <c r="AQ964" i="10" s="1"/>
  <c r="AO964" i="10"/>
  <c r="AM964" i="10" a="1"/>
  <c r="AM964" i="10" s="1"/>
  <c r="AN964" i="10" s="1"/>
  <c r="AM852" i="10" a="1"/>
  <c r="AM852" i="10" s="1"/>
  <c r="AN852" i="10" s="1"/>
  <c r="AQ852" i="10" a="1"/>
  <c r="AQ852" i="10" s="1"/>
  <c r="AO852" i="10"/>
  <c r="AL1019" i="10"/>
  <c r="AQ1031" i="10" a="1"/>
  <c r="AQ1031" i="10" s="1"/>
  <c r="AO1031" i="10"/>
  <c r="AM1031" i="10" a="1"/>
  <c r="AM1031" i="10" s="1"/>
  <c r="AN1031" i="10" s="1"/>
  <c r="AO376" i="10"/>
  <c r="AQ376" i="10" a="1"/>
  <c r="AQ376" i="10" s="1"/>
  <c r="AM376" i="10" a="1"/>
  <c r="AM376" i="10" s="1"/>
  <c r="AN376" i="10" s="1"/>
  <c r="AO1012" i="10"/>
  <c r="AM1012" i="10" a="1"/>
  <c r="AM1012" i="10" s="1"/>
  <c r="AN1012" i="10" s="1"/>
  <c r="AQ1012" i="10" a="1"/>
  <c r="AQ1012" i="10" s="1"/>
  <c r="AK186" i="10"/>
  <c r="AJ186" i="10"/>
  <c r="AJ321" i="10"/>
  <c r="AK321" i="10"/>
  <c r="AJ424" i="10"/>
  <c r="AK424" i="10"/>
  <c r="AM593" i="10" a="1"/>
  <c r="AM593" i="10" s="1"/>
  <c r="AN593" i="10" s="1"/>
  <c r="AQ593" i="10" a="1"/>
  <c r="AQ593" i="10" s="1"/>
  <c r="AO593" i="10"/>
  <c r="AK732" i="10"/>
  <c r="AJ732" i="10"/>
  <c r="AK615" i="10"/>
  <c r="AJ615" i="10"/>
  <c r="AK622" i="10"/>
  <c r="AJ622" i="10"/>
  <c r="AK884" i="10"/>
  <c r="AJ884" i="10"/>
  <c r="AQ348" i="10" a="1"/>
  <c r="AQ348" i="10" s="1"/>
  <c r="AO348" i="10"/>
  <c r="AM348" i="10" a="1"/>
  <c r="AM348" i="10" s="1"/>
  <c r="AN348" i="10" s="1"/>
  <c r="AL786" i="10"/>
  <c r="AM289" i="10" a="1"/>
  <c r="AM289" i="10" s="1"/>
  <c r="AN289" i="10" s="1"/>
  <c r="AQ289" i="10" a="1"/>
  <c r="AQ289" i="10" s="1"/>
  <c r="AO289" i="10"/>
  <c r="AL452" i="10"/>
  <c r="AL261" i="10"/>
  <c r="AK987" i="10"/>
  <c r="AJ987" i="10"/>
  <c r="AL1001" i="10"/>
  <c r="AL698" i="10"/>
  <c r="AL977" i="10"/>
  <c r="AL563" i="10"/>
  <c r="AK726" i="10"/>
  <c r="AJ726" i="10"/>
  <c r="AM830" i="10" a="1"/>
  <c r="AM830" i="10" s="1"/>
  <c r="AN830" i="10" s="1"/>
  <c r="AQ830" i="10" a="1"/>
  <c r="AQ830" i="10" s="1"/>
  <c r="AO830" i="10"/>
  <c r="AL919" i="10"/>
  <c r="AJ874" i="10"/>
  <c r="AK874" i="10"/>
  <c r="AL505" i="10"/>
  <c r="AL642" i="10"/>
  <c r="AJ355" i="10"/>
  <c r="AK355" i="10"/>
  <c r="AQ862" i="10" a="1"/>
  <c r="AQ862" i="10" s="1"/>
  <c r="AO862" i="10"/>
  <c r="AM862" i="10" a="1"/>
  <c r="AM862" i="10" s="1"/>
  <c r="AN862" i="10" s="1"/>
  <c r="AK249" i="10"/>
  <c r="AJ249" i="10"/>
  <c r="AK352" i="10"/>
  <c r="AJ352" i="10"/>
  <c r="AM1029" i="10" a="1"/>
  <c r="AM1029" i="10" s="1"/>
  <c r="AN1029" i="10" s="1"/>
  <c r="AQ1029" i="10" a="1"/>
  <c r="AQ1029" i="10" s="1"/>
  <c r="AO1029" i="10"/>
  <c r="AL553" i="10"/>
  <c r="AM533" i="10" a="1"/>
  <c r="AM533" i="10" s="1"/>
  <c r="AN533" i="10" s="1"/>
  <c r="AQ533" i="10" a="1"/>
  <c r="AQ533" i="10" s="1"/>
  <c r="AO533" i="10"/>
  <c r="AJ582" i="10"/>
  <c r="AK582" i="10"/>
  <c r="AL530" i="10"/>
  <c r="AQ500" i="10" a="1"/>
  <c r="AQ500" i="10" s="1"/>
  <c r="AO500" i="10"/>
  <c r="AM500" i="10" a="1"/>
  <c r="AM500" i="10" s="1"/>
  <c r="AN500" i="10" s="1"/>
  <c r="AQ377" i="10" a="1"/>
  <c r="AQ377" i="10" s="1"/>
  <c r="AO377" i="10"/>
  <c r="AM377" i="10" a="1"/>
  <c r="AM377" i="10" s="1"/>
  <c r="AN377" i="10" s="1"/>
  <c r="AL305" i="10"/>
  <c r="AL589" i="10"/>
  <c r="AL223" i="10"/>
  <c r="AL979" i="10"/>
  <c r="AL741" i="10"/>
  <c r="AK844" i="10"/>
  <c r="AJ844" i="10"/>
  <c r="AM265" i="10" a="1"/>
  <c r="AM265" i="10" s="1"/>
  <c r="AN265" i="10" s="1"/>
  <c r="AQ265" i="10" a="1"/>
  <c r="AQ265" i="10" s="1"/>
  <c r="AO265" i="10"/>
  <c r="AQ363" i="10" a="1"/>
  <c r="AQ363" i="10" s="1"/>
  <c r="AO363" i="10"/>
  <c r="AM363" i="10" a="1"/>
  <c r="AM363" i="10" s="1"/>
  <c r="AN363" i="10" s="1"/>
  <c r="AJ338" i="10"/>
  <c r="AK338" i="10"/>
  <c r="AK420" i="10"/>
  <c r="AJ420" i="10"/>
  <c r="AL980" i="10"/>
  <c r="AJ356" i="10"/>
  <c r="AK356" i="10"/>
  <c r="AL270" i="10"/>
  <c r="AL828" i="10"/>
  <c r="AJ812" i="10"/>
  <c r="AK812" i="10"/>
  <c r="AJ1018" i="10"/>
  <c r="AK1018" i="10"/>
  <c r="AL918" i="10"/>
  <c r="AQ349" i="10" a="1"/>
  <c r="AQ349" i="10" s="1"/>
  <c r="AO349" i="10"/>
  <c r="AM349" i="10" a="1"/>
  <c r="AM349" i="10" s="1"/>
  <c r="AN349" i="10" s="1"/>
  <c r="AL294" i="10"/>
  <c r="AL371" i="10"/>
  <c r="AO329" i="10"/>
  <c r="AM329" i="10" a="1"/>
  <c r="AM329" i="10" s="1"/>
  <c r="AN329" i="10" s="1"/>
  <c r="AQ329" i="10" a="1"/>
  <c r="AQ329" i="10" s="1"/>
  <c r="AQ649" i="10" a="1"/>
  <c r="AQ649" i="10" s="1"/>
  <c r="AO649" i="10"/>
  <c r="AM649" i="10" a="1"/>
  <c r="AM649" i="10" s="1"/>
  <c r="AN649" i="10" s="1"/>
  <c r="AQ790" i="10" a="1"/>
  <c r="AQ790" i="10" s="1"/>
  <c r="AO790" i="10"/>
  <c r="AM790" i="10" a="1"/>
  <c r="AM790" i="10" s="1"/>
  <c r="AN790" i="10" s="1"/>
  <c r="AK509" i="10"/>
  <c r="AJ509" i="10"/>
  <c r="AL969" i="10"/>
  <c r="AK671" i="10"/>
  <c r="AJ671" i="10"/>
  <c r="AK829" i="10"/>
  <c r="AJ829" i="10"/>
  <c r="AJ700" i="10"/>
  <c r="AK700" i="10"/>
  <c r="AK692" i="10"/>
  <c r="AJ692" i="10"/>
  <c r="AL547" i="10"/>
  <c r="AL399" i="10"/>
  <c r="AQ576" i="10" a="1"/>
  <c r="AQ576" i="10" s="1"/>
  <c r="AO576" i="10"/>
  <c r="AM576" i="10" a="1"/>
  <c r="AM576" i="10" s="1"/>
  <c r="AN576" i="10" s="1"/>
  <c r="AL688" i="10"/>
  <c r="AK705" i="10"/>
  <c r="AJ705" i="10"/>
  <c r="AJ660" i="10"/>
  <c r="AK660" i="10"/>
  <c r="AL605" i="10"/>
  <c r="AM301" i="10" a="1"/>
  <c r="AM301" i="10" s="1"/>
  <c r="AN301" i="10" s="1"/>
  <c r="AQ301" i="10" a="1"/>
  <c r="AQ301" i="10" s="1"/>
  <c r="AO301" i="10"/>
  <c r="AK407" i="10"/>
  <c r="AJ407" i="10"/>
  <c r="AL535" i="10"/>
  <c r="AL1034" i="10"/>
  <c r="AK962" i="10"/>
  <c r="AJ962" i="10"/>
  <c r="AL507" i="10"/>
  <c r="AK347" i="10"/>
  <c r="AJ347" i="10"/>
  <c r="AQ634" i="10" a="1"/>
  <c r="AQ634" i="10" s="1"/>
  <c r="AO634" i="10"/>
  <c r="AM634" i="10" a="1"/>
  <c r="AM634" i="10" s="1"/>
  <c r="AN634" i="10" s="1"/>
  <c r="AL550" i="10"/>
  <c r="AL970" i="10"/>
  <c r="AQ1027" i="10" a="1"/>
  <c r="AQ1027" i="10" s="1"/>
  <c r="AO1027" i="10"/>
  <c r="AM1027" i="10" a="1"/>
  <c r="AM1027" i="10" s="1"/>
  <c r="AN1027" i="10" s="1"/>
  <c r="AL340" i="10"/>
  <c r="AL574" i="10"/>
  <c r="AL836" i="10"/>
  <c r="AL997" i="10"/>
  <c r="AK244" i="10"/>
  <c r="AJ244" i="10"/>
  <c r="AJ665" i="10"/>
  <c r="AK665" i="10"/>
  <c r="AK413" i="10"/>
  <c r="AJ413" i="10"/>
  <c r="AL627" i="10"/>
  <c r="AO813" i="10"/>
  <c r="AQ813" i="10" a="1"/>
  <c r="AQ813" i="10" s="1"/>
  <c r="AM813" i="10" a="1"/>
  <c r="AM813" i="10" s="1"/>
  <c r="AN813" i="10" s="1"/>
  <c r="AL762" i="10"/>
  <c r="AK282" i="10"/>
  <c r="AJ282" i="10"/>
  <c r="AQ999" i="10" a="1"/>
  <c r="AQ999" i="10" s="1"/>
  <c r="AM999" i="10" a="1"/>
  <c r="AM999" i="10" s="1"/>
  <c r="AN999" i="10" s="1"/>
  <c r="AO999" i="10"/>
  <c r="AL683" i="10"/>
  <c r="AL743" i="10"/>
  <c r="AM910" i="10" a="1"/>
  <c r="AM910" i="10" s="1"/>
  <c r="AN910" i="10" s="1"/>
  <c r="AO910" i="10"/>
  <c r="AQ910" i="10" a="1"/>
  <c r="AQ910" i="10" s="1"/>
  <c r="AL681" i="10"/>
  <c r="AL238" i="10"/>
  <c r="AQ280" i="10" a="1"/>
  <c r="AQ280" i="10" s="1"/>
  <c r="AO280" i="10"/>
  <c r="AM280" i="10" a="1"/>
  <c r="AM280" i="10" s="1"/>
  <c r="AN280" i="10" s="1"/>
  <c r="AL981" i="10"/>
  <c r="AL539" i="10"/>
  <c r="AQ668" i="10" a="1"/>
  <c r="AQ668" i="10" s="1"/>
  <c r="AO668" i="10"/>
  <c r="AM668" i="10" a="1"/>
  <c r="AM668" i="10" s="1"/>
  <c r="AN668" i="10" s="1"/>
  <c r="AQ995" i="10" a="1"/>
  <c r="AQ995" i="10" s="1"/>
  <c r="AO995" i="10"/>
  <c r="AM995" i="10" a="1"/>
  <c r="AM995" i="10" s="1"/>
  <c r="AN995" i="10" s="1"/>
  <c r="AJ823" i="10"/>
  <c r="AK823" i="10"/>
  <c r="AK594" i="10"/>
  <c r="AJ594" i="10"/>
  <c r="AL319" i="10"/>
  <c r="AL390" i="10"/>
  <c r="AL920" i="10"/>
  <c r="AJ779" i="10"/>
  <c r="AK779" i="10"/>
  <c r="AK365" i="10"/>
  <c r="AJ365" i="10"/>
  <c r="AL542" i="10"/>
  <c r="AL1021" i="10"/>
  <c r="AM659" i="10" a="1"/>
  <c r="AM659" i="10" s="1"/>
  <c r="AN659" i="10" s="1"/>
  <c r="AO659" i="10"/>
  <c r="AQ659" i="10" a="1"/>
  <c r="AQ659" i="10" s="1"/>
  <c r="AM635" i="10" a="1"/>
  <c r="AM635" i="10" s="1"/>
  <c r="AN635" i="10" s="1"/>
  <c r="AQ635" i="10" a="1"/>
  <c r="AQ635" i="10" s="1"/>
  <c r="AO635" i="10"/>
  <c r="AL744" i="10"/>
  <c r="AL892" i="10"/>
  <c r="AL192" i="10"/>
  <c r="AL611" i="10"/>
  <c r="AK534" i="10"/>
  <c r="AJ534" i="10"/>
  <c r="AM680" i="10" a="1"/>
  <c r="AM680" i="10" s="1"/>
  <c r="AN680" i="10" s="1"/>
  <c r="AQ680" i="10" a="1"/>
  <c r="AQ680" i="10" s="1"/>
  <c r="AO680" i="10"/>
  <c r="AK595" i="10"/>
  <c r="AJ595" i="10"/>
  <c r="AL1042" i="10"/>
  <c r="AO1009" i="10"/>
  <c r="AM1009" i="10" a="1"/>
  <c r="AM1009" i="10" s="1"/>
  <c r="AN1009" i="10" s="1"/>
  <c r="AQ1009" i="10" a="1"/>
  <c r="AQ1009" i="10" s="1"/>
  <c r="AQ292" i="10" a="1"/>
  <c r="AQ292" i="10" s="1"/>
  <c r="AO292" i="10"/>
  <c r="AM292" i="10" a="1"/>
  <c r="AM292" i="10" s="1"/>
  <c r="AN292" i="10" s="1"/>
  <c r="AL720" i="10"/>
  <c r="AL800" i="10"/>
  <c r="AK203" i="10"/>
  <c r="AJ203" i="10"/>
  <c r="AO947" i="10"/>
  <c r="AQ947" i="10" a="1"/>
  <c r="AQ947" i="10" s="1"/>
  <c r="AM947" i="10" a="1"/>
  <c r="AM947" i="10" s="1"/>
  <c r="AN947" i="10" s="1"/>
  <c r="AL400" i="10"/>
  <c r="AL1048" i="10"/>
  <c r="AL498" i="10"/>
  <c r="AQ737" i="10" a="1"/>
  <c r="AQ737" i="10" s="1"/>
  <c r="AO737" i="10"/>
  <c r="AM737" i="10" a="1"/>
  <c r="AM737" i="10" s="1"/>
  <c r="AN737" i="10" s="1"/>
  <c r="AL631" i="10"/>
  <c r="AK718" i="10"/>
  <c r="AJ718" i="10"/>
  <c r="AK486" i="10"/>
  <c r="AJ486" i="10"/>
  <c r="AK832" i="10"/>
  <c r="AJ832" i="10"/>
  <c r="AJ793" i="10"/>
  <c r="AK793" i="10"/>
  <c r="AK704" i="10"/>
  <c r="AJ704" i="10"/>
  <c r="AK514" i="10"/>
  <c r="AJ514" i="10"/>
  <c r="AL713" i="10"/>
  <c r="AK670" i="10"/>
  <c r="AJ670" i="10"/>
  <c r="AK578" i="10"/>
  <c r="AJ578" i="10"/>
  <c r="AK585" i="10"/>
  <c r="AJ585" i="10"/>
  <c r="AQ528" i="10" a="1"/>
  <c r="AQ528" i="10" s="1"/>
  <c r="AO528" i="10"/>
  <c r="AM528" i="10" a="1"/>
  <c r="AM528" i="10" s="1"/>
  <c r="AN528" i="10" s="1"/>
  <c r="AL422" i="10"/>
  <c r="AK469" i="10"/>
  <c r="AJ469" i="10"/>
  <c r="AL821" i="10"/>
  <c r="AL359" i="10"/>
  <c r="AJ330" i="10"/>
  <c r="AK330" i="10"/>
  <c r="AL540" i="10"/>
  <c r="AL986" i="10"/>
  <c r="AL985" i="10"/>
  <c r="AL1020" i="10"/>
  <c r="AL508" i="10"/>
  <c r="AO876" i="10"/>
  <c r="AQ876" i="10" a="1"/>
  <c r="AQ876" i="10" s="1"/>
  <c r="AM876" i="10" a="1"/>
  <c r="AM876" i="10" s="1"/>
  <c r="AN876" i="10" s="1"/>
  <c r="AK212" i="10"/>
  <c r="AJ212" i="10"/>
  <c r="AK558" i="10"/>
  <c r="AJ558" i="10"/>
  <c r="AK746" i="10"/>
  <c r="AJ746" i="10"/>
  <c r="AL418" i="10"/>
  <c r="AJ323" i="10"/>
  <c r="AK323" i="10"/>
  <c r="AK209" i="10"/>
  <c r="AJ209" i="10"/>
  <c r="AL912" i="10"/>
  <c r="AQ866" i="10" a="1"/>
  <c r="AQ866" i="10" s="1"/>
  <c r="AO866" i="10"/>
  <c r="AM866" i="10" a="1"/>
  <c r="AM866" i="10" s="1"/>
  <c r="AN866" i="10" s="1"/>
  <c r="AL510" i="10"/>
  <c r="AL389" i="10"/>
  <c r="AL291" i="10"/>
  <c r="AJ1036" i="10"/>
  <c r="AK1036" i="10"/>
  <c r="AL298" i="10"/>
  <c r="AL317" i="10"/>
  <c r="AO1040" i="10"/>
  <c r="AQ1040" i="10" a="1"/>
  <c r="AQ1040" i="10" s="1"/>
  <c r="AM1040" i="10" a="1"/>
  <c r="AM1040" i="10" s="1"/>
  <c r="AN1040" i="10" s="1"/>
  <c r="AL1015" i="10"/>
  <c r="AM429" i="10" a="1"/>
  <c r="AM429" i="10" s="1"/>
  <c r="AN429" i="10" s="1"/>
  <c r="AQ429" i="10" a="1"/>
  <c r="AQ429" i="10" s="1"/>
  <c r="AO429" i="10"/>
  <c r="AQ446" i="10" a="1"/>
  <c r="AQ446" i="10" s="1"/>
  <c r="AM446" i="10" a="1"/>
  <c r="AM446" i="10" s="1"/>
  <c r="AN446" i="10" s="1"/>
  <c r="AO446" i="10"/>
  <c r="AL445" i="10"/>
  <c r="AL396" i="10"/>
  <c r="AQ815" i="10" a="1"/>
  <c r="AQ815" i="10" s="1"/>
  <c r="AM815" i="10" a="1"/>
  <c r="AM815" i="10" s="1"/>
  <c r="AN815" i="10" s="1"/>
  <c r="AO815" i="10"/>
  <c r="AK235" i="10"/>
  <c r="AJ235" i="10"/>
  <c r="AK397" i="10"/>
  <c r="AJ397" i="10"/>
  <c r="AK973" i="10"/>
  <c r="AJ973" i="10"/>
  <c r="AQ993" i="10" a="1"/>
  <c r="AQ993" i="10" s="1"/>
  <c r="AO993" i="10"/>
  <c r="AM993" i="10" a="1"/>
  <c r="AM993" i="10" s="1"/>
  <c r="AN993" i="10" s="1"/>
  <c r="AL560" i="10"/>
  <c r="AO738" i="10"/>
  <c r="AM738" i="10" a="1"/>
  <c r="AM738" i="10" s="1"/>
  <c r="AN738" i="10" s="1"/>
  <c r="AQ738" i="10" a="1"/>
  <c r="AQ738" i="10" s="1"/>
  <c r="AK296" i="10"/>
  <c r="AJ296" i="10"/>
  <c r="AJ379" i="10"/>
  <c r="AK379" i="10"/>
  <c r="AM395" i="10" a="1"/>
  <c r="AM395" i="10" s="1"/>
  <c r="AN395" i="10" s="1"/>
  <c r="AQ395" i="10" a="1"/>
  <c r="AQ395" i="10" s="1"/>
  <c r="AO395" i="10"/>
  <c r="AK306" i="10"/>
  <c r="AJ306" i="10"/>
  <c r="AO775" i="10"/>
  <c r="AM775" i="10" a="1"/>
  <c r="AM775" i="10" s="1"/>
  <c r="AN775" i="10" s="1"/>
  <c r="AQ775" i="10" a="1"/>
  <c r="AQ775" i="10" s="1"/>
  <c r="AL590" i="10"/>
  <c r="AL959" i="10"/>
  <c r="AQ366" i="10" a="1"/>
  <c r="AQ366" i="10" s="1"/>
  <c r="AM366" i="10" a="1"/>
  <c r="AM366" i="10" s="1"/>
  <c r="AN366" i="10" s="1"/>
  <c r="AO366" i="10"/>
  <c r="AL886" i="10"/>
  <c r="AL299" i="10"/>
  <c r="AL965" i="10"/>
  <c r="AL689" i="10"/>
  <c r="AK162" i="10"/>
  <c r="AL162" i="10" s="1"/>
  <c r="AQ162" i="10" s="1" a="1"/>
  <c r="AQ162" i="10" s="1"/>
  <c r="AJ101" i="10"/>
  <c r="AK41" i="10"/>
  <c r="AL41" i="10" s="1"/>
  <c r="AQ41" i="10" s="1" a="1"/>
  <c r="AQ41" i="10" s="1"/>
  <c r="AK159" i="10"/>
  <c r="AL159" i="10" s="1"/>
  <c r="AQ159" i="10" s="1" a="1"/>
  <c r="AQ159" i="10" s="1"/>
  <c r="AJ57" i="10"/>
  <c r="AJ167" i="10"/>
  <c r="AJ161" i="10"/>
  <c r="AJ96" i="10"/>
  <c r="AK42" i="10"/>
  <c r="AL42" i="10" s="1"/>
  <c r="AQ42" i="10" s="1" a="1"/>
  <c r="AQ42" i="10" s="1"/>
  <c r="AK113" i="10"/>
  <c r="AL113" i="10" s="1"/>
  <c r="AQ113" i="10" s="1" a="1"/>
  <c r="AQ113" i="10" s="1"/>
  <c r="AJ97" i="10"/>
  <c r="AJ49" i="10"/>
  <c r="AK30" i="10"/>
  <c r="AL30" i="10" s="1"/>
  <c r="AQ30" i="10" s="1" a="1"/>
  <c r="AQ30" i="10" s="1"/>
  <c r="AJ166" i="10"/>
  <c r="AK29" i="10"/>
  <c r="AL29" i="10" s="1"/>
  <c r="AQ29" i="10" s="1" a="1"/>
  <c r="AQ29" i="10" s="1"/>
  <c r="AL179" i="10"/>
  <c r="AO177" i="10"/>
  <c r="AM177" i="10" a="1"/>
  <c r="AM177" i="10" s="1"/>
  <c r="AN177" i="10" s="1"/>
  <c r="AQ177" i="10" a="1"/>
  <c r="AQ177" i="10" s="1"/>
  <c r="AM175" i="10" a="1"/>
  <c r="AM175" i="10" s="1"/>
  <c r="AN175" i="10" s="1"/>
  <c r="AQ175" i="10" a="1"/>
  <c r="AQ175" i="10" s="1"/>
  <c r="AO175" i="10"/>
  <c r="AK176" i="10"/>
  <c r="AJ176" i="10"/>
  <c r="AQ180" i="10" a="1"/>
  <c r="AQ180" i="10" s="1"/>
  <c r="AO180" i="10"/>
  <c r="AM180" i="10" a="1"/>
  <c r="AM180" i="10" s="1"/>
  <c r="AN180" i="10" s="1"/>
  <c r="AK131" i="10"/>
  <c r="AL131" i="10" s="1"/>
  <c r="AQ131" i="10" s="1" a="1"/>
  <c r="AQ131" i="10" s="1"/>
  <c r="AK174" i="10"/>
  <c r="AJ174" i="10"/>
  <c r="AL181" i="10"/>
  <c r="AL178" i="10"/>
  <c r="AK182" i="10"/>
  <c r="AJ182" i="10"/>
  <c r="AJ141" i="10"/>
  <c r="AJ169" i="10"/>
  <c r="AH85" i="10"/>
  <c r="AI85" i="10" s="1"/>
  <c r="AJ85" i="10" s="1"/>
  <c r="AJ66" i="10"/>
  <c r="AM98" i="10" a="1"/>
  <c r="AM98" i="10" s="1"/>
  <c r="AN98" i="10" s="1"/>
  <c r="AO98" i="10"/>
  <c r="AM152" i="10" a="1"/>
  <c r="AM152" i="10" s="1"/>
  <c r="AN152" i="10" s="1"/>
  <c r="AO152" i="10"/>
  <c r="AM32" i="10" a="1"/>
  <c r="AM32" i="10" s="1"/>
  <c r="AN32" i="10" s="1"/>
  <c r="AO32" i="10"/>
  <c r="AM14" i="10" a="1"/>
  <c r="AM14" i="10" s="1"/>
  <c r="AN14" i="10" s="1"/>
  <c r="AO14" i="10"/>
  <c r="AM127" i="10" a="1"/>
  <c r="AM127" i="10" s="1"/>
  <c r="AN127" i="10" s="1"/>
  <c r="AO127" i="10"/>
  <c r="AM64" i="10" a="1"/>
  <c r="AM64" i="10" s="1"/>
  <c r="AN64" i="10" s="1"/>
  <c r="AO64" i="10"/>
  <c r="AM170" i="10" a="1"/>
  <c r="AM170" i="10" s="1"/>
  <c r="AN170" i="10" s="1"/>
  <c r="AO170" i="10"/>
  <c r="AM28" i="10" a="1"/>
  <c r="AM28" i="10" s="1"/>
  <c r="AN28" i="10" s="1"/>
  <c r="AO28" i="10"/>
  <c r="AM48" i="10" a="1"/>
  <c r="AM48" i="10" s="1"/>
  <c r="AN48" i="10" s="1"/>
  <c r="AO48" i="10"/>
  <c r="AM108" i="10" a="1"/>
  <c r="AM108" i="10" s="1"/>
  <c r="AN108" i="10" s="1"/>
  <c r="AO108" i="10"/>
  <c r="AM51" i="10" a="1"/>
  <c r="AM51" i="10" s="1"/>
  <c r="AN51" i="10" s="1"/>
  <c r="AO51" i="10"/>
  <c r="AM132" i="10" a="1"/>
  <c r="AM132" i="10" s="1"/>
  <c r="AN132" i="10" s="1"/>
  <c r="AO132" i="10"/>
  <c r="AM137" i="10" a="1"/>
  <c r="AM137" i="10" s="1"/>
  <c r="AN137" i="10" s="1"/>
  <c r="AO137" i="10"/>
  <c r="AM110" i="10" a="1"/>
  <c r="AM110" i="10" s="1"/>
  <c r="AN110" i="10" s="1"/>
  <c r="AO110" i="10"/>
  <c r="AM102" i="10" a="1"/>
  <c r="AM102" i="10" s="1"/>
  <c r="AN102" i="10" s="1"/>
  <c r="AO102" i="10"/>
  <c r="AM74" i="10" a="1"/>
  <c r="AM74" i="10" s="1"/>
  <c r="AN74" i="10" s="1"/>
  <c r="AO74" i="10"/>
  <c r="AM135" i="10" a="1"/>
  <c r="AM135" i="10" s="1"/>
  <c r="AN135" i="10" s="1"/>
  <c r="AO135" i="10"/>
  <c r="AM84" i="10" a="1"/>
  <c r="AM84" i="10" s="1"/>
  <c r="AN84" i="10" s="1"/>
  <c r="AO84" i="10"/>
  <c r="AM38" i="10" a="1"/>
  <c r="AM38" i="10" s="1"/>
  <c r="AN38" i="10" s="1"/>
  <c r="AO38" i="10"/>
  <c r="AJ107" i="10"/>
  <c r="AM160" i="11" a="1"/>
  <c r="AM160" i="11" s="1"/>
  <c r="AN160" i="11" s="1"/>
  <c r="AQ160" i="11" a="1"/>
  <c r="AQ160" i="11" s="1"/>
  <c r="AO160" i="11"/>
  <c r="AK131" i="11"/>
  <c r="AJ131" i="11"/>
  <c r="AJ12" i="11"/>
  <c r="AK12" i="11"/>
  <c r="AX14" i="11"/>
  <c r="N14" i="11" s="1"/>
  <c r="AL130" i="11"/>
  <c r="AL69" i="11"/>
  <c r="AL24" i="11"/>
  <c r="AO86" i="11"/>
  <c r="AQ86" i="11" a="1"/>
  <c r="AQ86" i="11" s="1"/>
  <c r="AM86" i="11" a="1"/>
  <c r="AM86" i="11" s="1"/>
  <c r="AN86" i="11" s="1"/>
  <c r="AL120" i="11"/>
  <c r="AL117" i="11"/>
  <c r="AQ134" i="11" a="1"/>
  <c r="AQ134" i="11" s="1"/>
  <c r="AM134" i="11" a="1"/>
  <c r="AM134" i="11" s="1"/>
  <c r="AN134" i="11" s="1"/>
  <c r="AO134" i="11"/>
  <c r="AJ151" i="11"/>
  <c r="AK151" i="11"/>
  <c r="AL92" i="11"/>
  <c r="AL49" i="11"/>
  <c r="AL99" i="11"/>
  <c r="AL71" i="11"/>
  <c r="AM154" i="11" a="1"/>
  <c r="AM154" i="11" s="1"/>
  <c r="AN154" i="11" s="1"/>
  <c r="AQ154" i="11" a="1"/>
  <c r="AQ154" i="11" s="1"/>
  <c r="AO154" i="11"/>
  <c r="AJ110" i="11"/>
  <c r="AK110" i="11"/>
  <c r="AL122" i="11"/>
  <c r="AJ41" i="11"/>
  <c r="AK41" i="11"/>
  <c r="AQ114" i="11" a="1"/>
  <c r="AQ114" i="11" s="1"/>
  <c r="AO114" i="11"/>
  <c r="AM114" i="11" a="1"/>
  <c r="AM114" i="11" s="1"/>
  <c r="AN114" i="11" s="1"/>
  <c r="AL104" i="11"/>
  <c r="AK32" i="11"/>
  <c r="AJ32" i="11"/>
  <c r="AL63" i="11"/>
  <c r="AJ87" i="11"/>
  <c r="AK87" i="11"/>
  <c r="AQ20" i="11" a="1"/>
  <c r="AQ20" i="11" s="1"/>
  <c r="AM20" i="11" a="1"/>
  <c r="AM20" i="11" s="1"/>
  <c r="AN20" i="11" s="1"/>
  <c r="AK168" i="11"/>
  <c r="AJ168" i="11"/>
  <c r="AK106" i="11"/>
  <c r="AJ106" i="11"/>
  <c r="AK59" i="11"/>
  <c r="AJ59" i="11"/>
  <c r="AL83" i="11"/>
  <c r="AL170" i="11"/>
  <c r="AQ165" i="11" a="1"/>
  <c r="AQ165" i="11" s="1"/>
  <c r="AO165" i="11"/>
  <c r="AM165" i="11" a="1"/>
  <c r="AM165" i="11" s="1"/>
  <c r="AN165" i="11" s="1"/>
  <c r="AL128" i="11"/>
  <c r="AQ149" i="11" a="1"/>
  <c r="AQ149" i="11" s="1"/>
  <c r="AO149" i="11"/>
  <c r="AM149" i="11" a="1"/>
  <c r="AM149" i="11" s="1"/>
  <c r="AN149" i="11" s="1"/>
  <c r="AK157" i="11"/>
  <c r="AJ157" i="11"/>
  <c r="AL22" i="11"/>
  <c r="AK82" i="11"/>
  <c r="AJ82" i="11"/>
  <c r="AL102" i="11"/>
  <c r="AK33" i="11"/>
  <c r="AJ33" i="11"/>
  <c r="AK156" i="11"/>
  <c r="AJ156" i="11"/>
  <c r="AL76" i="11"/>
  <c r="AL112" i="11"/>
  <c r="AL72" i="11"/>
  <c r="AK34" i="11"/>
  <c r="AJ34" i="11"/>
  <c r="AK54" i="11"/>
  <c r="AJ54" i="11"/>
  <c r="AL45" i="11"/>
  <c r="AK91" i="11"/>
  <c r="AJ91" i="11"/>
  <c r="AL68" i="11"/>
  <c r="AL35" i="11"/>
  <c r="AJ47" i="11"/>
  <c r="AK47" i="11"/>
  <c r="AK101" i="11"/>
  <c r="AJ101" i="11"/>
  <c r="AL31" i="11"/>
  <c r="AL113" i="11"/>
  <c r="AL84" i="11"/>
  <c r="AJ43" i="11"/>
  <c r="AK43" i="11"/>
  <c r="AL38" i="11"/>
  <c r="AK137" i="11"/>
  <c r="AJ137" i="11"/>
  <c r="AJ93" i="11"/>
  <c r="AK93" i="11"/>
  <c r="AJ123" i="11"/>
  <c r="AK123" i="11"/>
  <c r="AL169" i="11"/>
  <c r="AL111" i="11"/>
  <c r="AK61" i="11"/>
  <c r="AJ61" i="11"/>
  <c r="AQ85" i="11" a="1"/>
  <c r="AQ85" i="11" s="1"/>
  <c r="AO85" i="11"/>
  <c r="AM85" i="11" a="1"/>
  <c r="AM85" i="11" s="1"/>
  <c r="AN85" i="11" s="1"/>
  <c r="AJ98" i="11"/>
  <c r="AK98" i="11"/>
  <c r="AK135" i="11"/>
  <c r="AJ135" i="11"/>
  <c r="AL94" i="11"/>
  <c r="AO79" i="11"/>
  <c r="AQ79" i="11" a="1"/>
  <c r="AQ79" i="11" s="1"/>
  <c r="AM79" i="11" a="1"/>
  <c r="AM79" i="11" s="1"/>
  <c r="AN79" i="11" s="1"/>
  <c r="AL75" i="11"/>
  <c r="AK100" i="11"/>
  <c r="AJ100" i="11"/>
  <c r="AK97" i="11"/>
  <c r="AJ97" i="11"/>
  <c r="AJ121" i="11"/>
  <c r="AK121" i="11"/>
  <c r="AL51" i="11"/>
  <c r="AK39" i="11"/>
  <c r="AJ39" i="11"/>
  <c r="AL95" i="11"/>
  <c r="AL15" i="11"/>
  <c r="AJ164" i="11"/>
  <c r="AK164" i="11"/>
  <c r="AO55" i="11"/>
  <c r="AQ55" i="11" a="1"/>
  <c r="AQ55" i="11" s="1"/>
  <c r="AM55" i="11" a="1"/>
  <c r="AM55" i="11" s="1"/>
  <c r="AN55" i="11" s="1"/>
  <c r="AK65" i="11"/>
  <c r="AJ65" i="11"/>
  <c r="AL44" i="11"/>
  <c r="AL108" i="11"/>
  <c r="AQ37" i="11" a="1"/>
  <c r="AQ37" i="11" s="1"/>
  <c r="AO37" i="11"/>
  <c r="AM37" i="11" a="1"/>
  <c r="AM37" i="11" s="1"/>
  <c r="AN37" i="11" s="1"/>
  <c r="AL119" i="11"/>
  <c r="AM144" i="11" a="1"/>
  <c r="AM144" i="11" s="1"/>
  <c r="AN144" i="11" s="1"/>
  <c r="AQ144" i="11" a="1"/>
  <c r="AQ144" i="11" s="1"/>
  <c r="AO144" i="11"/>
  <c r="AO133" i="11"/>
  <c r="AM133" i="11" a="1"/>
  <c r="AM133" i="11" s="1"/>
  <c r="AN133" i="11" s="1"/>
  <c r="AQ133" i="11" a="1"/>
  <c r="AQ133" i="11" s="1"/>
  <c r="AL105" i="11"/>
  <c r="AM172" i="11" a="1"/>
  <c r="AM172" i="11" s="1"/>
  <c r="AN172" i="11" s="1"/>
  <c r="AQ172" i="11" a="1"/>
  <c r="AQ172" i="11" s="1"/>
  <c r="AO172" i="11"/>
  <c r="AO136" i="11"/>
  <c r="AM136" i="11" a="1"/>
  <c r="AM136" i="11" s="1"/>
  <c r="AN136" i="11" s="1"/>
  <c r="AQ136" i="11" a="1"/>
  <c r="AQ136" i="11" s="1"/>
  <c r="AK153" i="11"/>
  <c r="AJ153" i="11"/>
  <c r="AK145" i="11"/>
  <c r="AJ145" i="11"/>
  <c r="AL28" i="11"/>
  <c r="AJ125" i="11"/>
  <c r="AK125" i="11"/>
  <c r="AL42" i="11"/>
  <c r="AL58" i="11"/>
  <c r="AL109" i="11"/>
  <c r="AK163" i="11"/>
  <c r="AJ163" i="11"/>
  <c r="AQ171" i="11" a="1"/>
  <c r="AQ171" i="11" s="1"/>
  <c r="AO171" i="11"/>
  <c r="AM171" i="11" a="1"/>
  <c r="AM171" i="11" s="1"/>
  <c r="AN171" i="11" s="1"/>
  <c r="AL140" i="11"/>
  <c r="AJ107" i="11"/>
  <c r="AK107" i="11"/>
  <c r="AO23" i="11"/>
  <c r="AM23" i="11" a="1"/>
  <c r="AM23" i="11" s="1"/>
  <c r="AN23" i="11" s="1"/>
  <c r="AQ23" i="11" a="1"/>
  <c r="AQ23" i="11" s="1"/>
  <c r="AL16" i="11"/>
  <c r="AK141" i="11"/>
  <c r="AJ141" i="11"/>
  <c r="AL78" i="11"/>
  <c r="AL50" i="11"/>
  <c r="AL152" i="11"/>
  <c r="AL29" i="11"/>
  <c r="AL118" i="11"/>
  <c r="AJ17" i="11"/>
  <c r="AK17" i="11"/>
  <c r="AQ126" i="11" a="1"/>
  <c r="AQ126" i="11" s="1"/>
  <c r="AO126" i="11"/>
  <c r="AM126" i="11" a="1"/>
  <c r="AM126" i="11" s="1"/>
  <c r="AN126" i="11" s="1"/>
  <c r="AL36" i="11"/>
  <c r="AL21" i="11"/>
  <c r="AM56" i="11" a="1"/>
  <c r="AM56" i="11" s="1"/>
  <c r="AN56" i="11" s="1"/>
  <c r="AQ56" i="11" a="1"/>
  <c r="AQ56" i="11" s="1"/>
  <c r="AO56" i="11"/>
  <c r="AL26" i="11"/>
  <c r="AL70" i="11"/>
  <c r="AL25" i="11"/>
  <c r="AL88" i="11"/>
  <c r="AQ159" i="11" a="1"/>
  <c r="AQ159" i="11" s="1"/>
  <c r="AO159" i="11"/>
  <c r="AM159" i="11" a="1"/>
  <c r="AM159" i="11" s="1"/>
  <c r="AN159" i="11" s="1"/>
  <c r="AL46" i="11"/>
  <c r="AL53" i="11"/>
  <c r="AJ150" i="11"/>
  <c r="AK150" i="11"/>
  <c r="AM89" i="11" a="1"/>
  <c r="AM89" i="11" s="1"/>
  <c r="AN89" i="11" s="1"/>
  <c r="AO89" i="11"/>
  <c r="AQ89" i="11" a="1"/>
  <c r="AQ89" i="11" s="1"/>
  <c r="AL40" i="11"/>
  <c r="AK139" i="11"/>
  <c r="AJ139" i="11"/>
  <c r="AO18" i="11"/>
  <c r="AM18" i="11" a="1"/>
  <c r="AM18" i="11" s="1"/>
  <c r="AN18" i="11" s="1"/>
  <c r="AM161" i="11" a="1"/>
  <c r="AM161" i="11" s="1"/>
  <c r="AN161" i="11" s="1"/>
  <c r="AQ161" i="11" a="1"/>
  <c r="AQ161" i="11" s="1"/>
  <c r="AO161" i="11"/>
  <c r="AJ14" i="11"/>
  <c r="AK14" i="11"/>
  <c r="AL66" i="11"/>
  <c r="AJ142" i="11"/>
  <c r="AK142" i="11"/>
  <c r="AJ147" i="11"/>
  <c r="AK147" i="11"/>
  <c r="AL103" i="11"/>
  <c r="AL116" i="11"/>
  <c r="AJ115" i="11"/>
  <c r="AK115" i="11"/>
  <c r="AJ96" i="11"/>
  <c r="AK96" i="11"/>
  <c r="AL162" i="11"/>
  <c r="AM132" i="11" a="1"/>
  <c r="AM132" i="11" s="1"/>
  <c r="AN132" i="11" s="1"/>
  <c r="AQ132" i="11" a="1"/>
  <c r="AQ132" i="11" s="1"/>
  <c r="AO132" i="11"/>
  <c r="AQ13" i="11" a="1"/>
  <c r="AQ13" i="11" s="1"/>
  <c r="AO13" i="11"/>
  <c r="AM13" i="11" a="1"/>
  <c r="AM13" i="11" s="1"/>
  <c r="AN13" i="11" s="1"/>
  <c r="AY13" i="11"/>
  <c r="AL173" i="11"/>
  <c r="AL138" i="11"/>
  <c r="AK67" i="11"/>
  <c r="AJ67" i="11"/>
  <c r="AM155" i="11" a="1"/>
  <c r="AM155" i="11" s="1"/>
  <c r="AN155" i="11" s="1"/>
  <c r="AQ155" i="11" a="1"/>
  <c r="AQ155" i="11" s="1"/>
  <c r="AO155" i="11"/>
  <c r="AL146" i="11"/>
  <c r="AJ90" i="11"/>
  <c r="AK90" i="11"/>
  <c r="AQ129" i="11" a="1"/>
  <c r="AQ129" i="11" s="1"/>
  <c r="AO129" i="11"/>
  <c r="AM129" i="11" a="1"/>
  <c r="AM129" i="11" s="1"/>
  <c r="AN129" i="11" s="1"/>
  <c r="AL148" i="11"/>
  <c r="AL143" i="11"/>
  <c r="AL77" i="11"/>
  <c r="AK64" i="11"/>
  <c r="AJ64" i="11"/>
  <c r="AJ57" i="11"/>
  <c r="AK57" i="11"/>
  <c r="AJ52" i="11"/>
  <c r="AK52" i="11"/>
  <c r="AM73" i="11" a="1"/>
  <c r="AM73" i="11" s="1"/>
  <c r="AN73" i="11" s="1"/>
  <c r="AO73" i="11"/>
  <c r="AQ73" i="11" a="1"/>
  <c r="AQ73" i="11" s="1"/>
  <c r="AK48" i="11"/>
  <c r="AJ48" i="11"/>
  <c r="AM167" i="11" a="1"/>
  <c r="AM167" i="11" s="1"/>
  <c r="AN167" i="11" s="1"/>
  <c r="AQ167" i="11" a="1"/>
  <c r="AQ167" i="11" s="1"/>
  <c r="AO167" i="11"/>
  <c r="AJ62" i="11"/>
  <c r="AK62" i="11"/>
  <c r="AL127" i="11"/>
  <c r="AL124" i="11"/>
  <c r="AK81" i="11"/>
  <c r="AJ81" i="11"/>
  <c r="AL30" i="11"/>
  <c r="AJ158" i="11"/>
  <c r="AK158" i="11"/>
  <c r="AL80" i="11"/>
  <c r="AJ74" i="11"/>
  <c r="AK74" i="11"/>
  <c r="AL60" i="11"/>
  <c r="AM166" i="11" a="1"/>
  <c r="AM166" i="11" s="1"/>
  <c r="AN166" i="11" s="1"/>
  <c r="AQ166" i="11" a="1"/>
  <c r="AQ166" i="11" s="1"/>
  <c r="AO166" i="11"/>
  <c r="AM19" i="11" a="1"/>
  <c r="AM19" i="11" s="1"/>
  <c r="AN19" i="11" s="1"/>
  <c r="AL27" i="11"/>
  <c r="AK155" i="10"/>
  <c r="AL155" i="10" s="1"/>
  <c r="AQ155" i="10" s="1" a="1"/>
  <c r="AQ155" i="10" s="1"/>
  <c r="AK61" i="10"/>
  <c r="AL61" i="10" s="1"/>
  <c r="AQ61" i="10" s="1" a="1"/>
  <c r="AQ61" i="10" s="1"/>
  <c r="AK12" i="10"/>
  <c r="AL12" i="10" s="1"/>
  <c r="AQ12" i="10" s="1" a="1"/>
  <c r="AQ12" i="10" s="1"/>
  <c r="AJ99" i="10"/>
  <c r="AJ23" i="10"/>
  <c r="AJ80" i="10"/>
  <c r="AJ35" i="10"/>
  <c r="AJ133" i="10"/>
  <c r="AJ77" i="10"/>
  <c r="AJ138" i="10"/>
  <c r="AJ60" i="10"/>
  <c r="AK79" i="10"/>
  <c r="AL79" i="10" s="1"/>
  <c r="AQ79" i="10" s="1" a="1"/>
  <c r="AQ79" i="10" s="1"/>
  <c r="AJ140" i="10"/>
  <c r="AJ39" i="10"/>
  <c r="AJ81" i="10"/>
  <c r="AJ114" i="10"/>
  <c r="AK87" i="10"/>
  <c r="AL87" i="10" s="1"/>
  <c r="AQ87" i="10" s="1" a="1"/>
  <c r="AQ87" i="10" s="1"/>
  <c r="AK106" i="10"/>
  <c r="AL106" i="10" s="1"/>
  <c r="AQ106" i="10" s="1" a="1"/>
  <c r="AQ106" i="10" s="1"/>
  <c r="AK163" i="10"/>
  <c r="AL163" i="10" s="1"/>
  <c r="AQ163" i="10" s="1" a="1"/>
  <c r="AQ163" i="10" s="1"/>
  <c r="AJ54" i="10"/>
  <c r="AK147" i="10"/>
  <c r="AL147" i="10" s="1"/>
  <c r="AQ147" i="10" s="1" a="1"/>
  <c r="AQ147" i="10" s="1"/>
  <c r="AK78" i="10"/>
  <c r="AL78" i="10" s="1"/>
  <c r="AQ78" i="10" s="1" a="1"/>
  <c r="AQ78" i="10" s="1"/>
  <c r="AK82" i="10"/>
  <c r="AL82" i="10" s="1"/>
  <c r="AQ82" i="10" s="1" a="1"/>
  <c r="AQ82" i="10" s="1"/>
  <c r="AJ134" i="10"/>
  <c r="AJ19" i="10"/>
  <c r="AJ139" i="10"/>
  <c r="AK128" i="10"/>
  <c r="AL128" i="10" s="1"/>
  <c r="AQ128" i="10" s="1" a="1"/>
  <c r="AQ128" i="10" s="1"/>
  <c r="AJ103" i="10"/>
  <c r="AH125" i="10"/>
  <c r="AI125" i="10" s="1"/>
  <c r="AK34" i="10"/>
  <c r="AL34" i="10" s="1"/>
  <c r="AJ34" i="10"/>
  <c r="AJ53" i="10"/>
  <c r="AJ45" i="10"/>
  <c r="AK83" i="10"/>
  <c r="AL83" i="10" s="1"/>
  <c r="AQ83" i="10" s="1" a="1"/>
  <c r="AQ83" i="10" s="1"/>
  <c r="AJ94" i="10"/>
  <c r="AJ46" i="10"/>
  <c r="AK149" i="10"/>
  <c r="AL149" i="10" s="1"/>
  <c r="AQ149" i="10" s="1" a="1"/>
  <c r="AQ149" i="10" s="1"/>
  <c r="AK56" i="10"/>
  <c r="AL56" i="10" s="1"/>
  <c r="AQ56" i="10" s="1" a="1"/>
  <c r="AQ56" i="10" s="1"/>
  <c r="AK148" i="10"/>
  <c r="AL148" i="10" s="1"/>
  <c r="AQ148" i="10" s="1" a="1"/>
  <c r="AQ148" i="10" s="1"/>
  <c r="AJ71" i="10"/>
  <c r="AK65" i="10"/>
  <c r="AL65" i="10" s="1"/>
  <c r="AQ65" i="10" s="1" a="1"/>
  <c r="AQ65" i="10" s="1"/>
  <c r="AJ120" i="10"/>
  <c r="AJ126" i="10"/>
  <c r="AJ109" i="10"/>
  <c r="AK63" i="10"/>
  <c r="AL63" i="10" s="1"/>
  <c r="AJ63" i="10"/>
  <c r="AJ55" i="10"/>
  <c r="AJ75" i="10"/>
  <c r="AJ168" i="10"/>
  <c r="AL139" i="10"/>
  <c r="AQ139" i="10" s="1" a="1"/>
  <c r="AQ139" i="10" s="1"/>
  <c r="AL66" i="10"/>
  <c r="AQ66" i="10" s="1" a="1"/>
  <c r="AQ66" i="10" s="1"/>
  <c r="AL138" i="10"/>
  <c r="AQ138" i="10" s="1" a="1"/>
  <c r="AQ138" i="10" s="1"/>
  <c r="AJ130" i="10"/>
  <c r="AK130" i="10"/>
  <c r="AL69" i="10"/>
  <c r="AQ69" i="10" s="1" a="1"/>
  <c r="AQ69" i="10" s="1"/>
  <c r="AK43" i="10"/>
  <c r="AJ43" i="10"/>
  <c r="AL23" i="10"/>
  <c r="AQ23" i="10" s="1" a="1"/>
  <c r="AQ23" i="10" s="1"/>
  <c r="AJ160" i="10"/>
  <c r="AK160" i="10"/>
  <c r="AL88" i="10"/>
  <c r="AQ88" i="10" s="1" a="1"/>
  <c r="AQ88" i="10" s="1"/>
  <c r="AL52" i="10"/>
  <c r="AQ52" i="10" s="1" a="1"/>
  <c r="AQ52" i="10" s="1"/>
  <c r="AJ93" i="10"/>
  <c r="AK93" i="10"/>
  <c r="AK119" i="10"/>
  <c r="AJ119" i="10"/>
  <c r="AK31" i="10"/>
  <c r="AJ31" i="10"/>
  <c r="AL36" i="10"/>
  <c r="AQ36" i="10" s="1" a="1"/>
  <c r="AQ36" i="10" s="1"/>
  <c r="AL73" i="10"/>
  <c r="AQ73" i="10" s="1" a="1"/>
  <c r="AQ73" i="10" s="1"/>
  <c r="AL114" i="10"/>
  <c r="AQ114" i="10" s="1" a="1"/>
  <c r="AQ114" i="10" s="1"/>
  <c r="AL116" i="10"/>
  <c r="AQ116" i="10" s="1" a="1"/>
  <c r="AQ116" i="10" s="1"/>
  <c r="AL164" i="10"/>
  <c r="AQ164" i="10" s="1" a="1"/>
  <c r="AQ164" i="10" s="1"/>
  <c r="AL55" i="10"/>
  <c r="AQ55" i="10" s="1" a="1"/>
  <c r="AQ55" i="10" s="1"/>
  <c r="AJ92" i="10"/>
  <c r="AK92" i="10"/>
  <c r="AL94" i="10"/>
  <c r="AQ94" i="10" s="1" a="1"/>
  <c r="AQ94" i="10" s="1"/>
  <c r="AL16" i="10"/>
  <c r="AQ16" i="10" s="1" a="1"/>
  <c r="AQ16" i="10" s="1"/>
  <c r="AL134" i="10"/>
  <c r="AQ134" i="10" s="1" a="1"/>
  <c r="AQ134" i="10" s="1"/>
  <c r="AK158" i="10"/>
  <c r="AJ158" i="10"/>
  <c r="AL166" i="10"/>
  <c r="AQ166" i="10" s="1" a="1"/>
  <c r="AQ166" i="10" s="1"/>
  <c r="AK146" i="10"/>
  <c r="AJ146" i="10"/>
  <c r="AK142" i="10"/>
  <c r="AJ142" i="10"/>
  <c r="AL126" i="10"/>
  <c r="AQ126" i="10" s="1" a="1"/>
  <c r="AQ126" i="10" s="1"/>
  <c r="AL133" i="10"/>
  <c r="AQ133" i="10" s="1" a="1"/>
  <c r="AQ133" i="10" s="1"/>
  <c r="AL54" i="10"/>
  <c r="AQ54" i="10" s="1" a="1"/>
  <c r="AQ54" i="10" s="1"/>
  <c r="AL80" i="10"/>
  <c r="AQ80" i="10" s="1" a="1"/>
  <c r="AQ80" i="10" s="1"/>
  <c r="AL44" i="10"/>
  <c r="AQ44" i="10" s="1" a="1"/>
  <c r="AQ44" i="10" s="1"/>
  <c r="AK165" i="10"/>
  <c r="AJ165" i="10"/>
  <c r="AL19" i="10"/>
  <c r="AQ19" i="10" s="1" a="1"/>
  <c r="AQ19" i="10" s="1"/>
  <c r="AK173" i="10"/>
  <c r="AJ173" i="10"/>
  <c r="AL76" i="10"/>
  <c r="AQ76" i="10" s="1" a="1"/>
  <c r="AQ76" i="10" s="1"/>
  <c r="AL89" i="10"/>
  <c r="AQ89" i="10" s="1" a="1"/>
  <c r="AQ89" i="10" s="1"/>
  <c r="AK37" i="10"/>
  <c r="AJ37" i="10"/>
  <c r="AL107" i="10"/>
  <c r="AQ107" i="10" s="1" a="1"/>
  <c r="AQ107" i="10" s="1"/>
  <c r="AK121" i="10"/>
  <c r="AJ121" i="10"/>
  <c r="AL157" i="10"/>
  <c r="AQ157" i="10" s="1" a="1"/>
  <c r="AQ157" i="10" s="1"/>
  <c r="AK118" i="10"/>
  <c r="AJ118" i="10"/>
  <c r="AL53" i="10"/>
  <c r="AQ53" i="10" s="1" a="1"/>
  <c r="AQ53" i="10" s="1"/>
  <c r="AL96" i="10"/>
  <c r="AQ96" i="10" s="1" a="1"/>
  <c r="AQ96" i="10" s="1"/>
  <c r="AJ67" i="10"/>
  <c r="AK67" i="10"/>
  <c r="AK22" i="10"/>
  <c r="AJ22" i="10"/>
  <c r="AL75" i="10"/>
  <c r="AQ75" i="10" s="1" a="1"/>
  <c r="AQ75" i="10" s="1"/>
  <c r="AL167" i="10"/>
  <c r="AQ167" i="10" s="1" a="1"/>
  <c r="AQ167" i="10" s="1"/>
  <c r="AL24" i="10"/>
  <c r="AQ24" i="10" s="1" a="1"/>
  <c r="AQ24" i="10" s="1"/>
  <c r="AK15" i="10"/>
  <c r="AJ15" i="10"/>
  <c r="AL112" i="10"/>
  <c r="AQ112" i="10" s="1" a="1"/>
  <c r="AQ112" i="10" s="1"/>
  <c r="AL104" i="10"/>
  <c r="AQ104" i="10" s="1" a="1"/>
  <c r="AQ104" i="10" s="1"/>
  <c r="AK17" i="10"/>
  <c r="AJ17" i="10"/>
  <c r="AL117" i="10"/>
  <c r="AQ117" i="10" s="1" a="1"/>
  <c r="AQ117" i="10" s="1"/>
  <c r="AK145" i="10"/>
  <c r="AJ145" i="10"/>
  <c r="AK111" i="10"/>
  <c r="AJ111" i="10"/>
  <c r="AK156" i="10"/>
  <c r="AJ156" i="10"/>
  <c r="AJ59" i="10"/>
  <c r="AK59" i="10"/>
  <c r="AL71" i="10"/>
  <c r="AQ71" i="10" s="1" a="1"/>
  <c r="AQ71" i="10" s="1"/>
  <c r="AL144" i="10"/>
  <c r="AQ144" i="10" s="1" a="1"/>
  <c r="AQ144" i="10" s="1"/>
  <c r="AL90" i="10"/>
  <c r="AQ90" i="10" s="1" a="1"/>
  <c r="AQ90" i="10" s="1"/>
  <c r="AL57" i="10"/>
  <c r="AQ57" i="10" s="1" a="1"/>
  <c r="AQ57" i="10" s="1"/>
  <c r="AL13" i="10"/>
  <c r="AQ13" i="10" s="1" a="1"/>
  <c r="AQ13" i="10" s="1"/>
  <c r="AK47" i="10"/>
  <c r="AJ47" i="10"/>
  <c r="AL77" i="10"/>
  <c r="AQ77" i="10" s="1" a="1"/>
  <c r="AQ77" i="10" s="1"/>
  <c r="AJ122" i="10"/>
  <c r="AK122" i="10"/>
  <c r="AL171" i="10"/>
  <c r="AQ171" i="10" s="1" a="1"/>
  <c r="AQ171" i="10" s="1"/>
  <c r="AL60" i="10"/>
  <c r="AQ60" i="10" s="1" a="1"/>
  <c r="AQ60" i="10" s="1"/>
  <c r="AL49" i="10"/>
  <c r="AQ49" i="10" s="1" a="1"/>
  <c r="AQ49" i="10" s="1"/>
  <c r="AK123" i="10"/>
  <c r="AJ123" i="10"/>
  <c r="AL161" i="10"/>
  <c r="AQ161" i="10" s="1" a="1"/>
  <c r="AQ161" i="10" s="1"/>
  <c r="AL136" i="10"/>
  <c r="AQ136" i="10" s="1" a="1"/>
  <c r="AQ136" i="10" s="1"/>
  <c r="AJ124" i="10"/>
  <c r="AK124" i="10"/>
  <c r="AL154" i="10"/>
  <c r="AQ154" i="10" s="1" a="1"/>
  <c r="AQ154" i="10" s="1"/>
  <c r="AL153" i="10"/>
  <c r="AQ153" i="10" s="1" a="1"/>
  <c r="AQ153" i="10" s="1"/>
  <c r="AJ26" i="10"/>
  <c r="AK26" i="10"/>
  <c r="AJ150" i="10"/>
  <c r="AK150" i="10"/>
  <c r="AJ95" i="10"/>
  <c r="AK95" i="10"/>
  <c r="AL101" i="10"/>
  <c r="AQ101" i="10" s="1" a="1"/>
  <c r="AQ101" i="10" s="1"/>
  <c r="AL109" i="10"/>
  <c r="AQ109" i="10" s="1" a="1"/>
  <c r="AQ109" i="10" s="1"/>
  <c r="AL151" i="10"/>
  <c r="AQ151" i="10" s="1" a="1"/>
  <c r="AQ151" i="10" s="1"/>
  <c r="AK129" i="10"/>
  <c r="AJ129" i="10"/>
  <c r="AK143" i="10"/>
  <c r="AJ143" i="10"/>
  <c r="AK58" i="10"/>
  <c r="AJ58" i="10"/>
  <c r="AL46" i="10"/>
  <c r="AQ46" i="10" s="1" a="1"/>
  <c r="AQ46" i="10" s="1"/>
  <c r="AL40" i="10"/>
  <c r="AQ40" i="10" s="1" a="1"/>
  <c r="AQ40" i="10" s="1"/>
  <c r="AJ27" i="10"/>
  <c r="AK27" i="10"/>
  <c r="AK91" i="10"/>
  <c r="AJ91" i="10"/>
  <c r="AL120" i="10"/>
  <c r="AQ120" i="10" s="1" a="1"/>
  <c r="AQ120" i="10" s="1"/>
  <c r="AL33" i="10"/>
  <c r="AQ33" i="10" s="1" a="1"/>
  <c r="AQ33" i="10" s="1"/>
  <c r="AJ62" i="10"/>
  <c r="AK62" i="10"/>
  <c r="AJ25" i="10"/>
  <c r="AK25" i="10"/>
  <c r="AK68" i="10"/>
  <c r="AJ68" i="10"/>
  <c r="AL141" i="10"/>
  <c r="AQ141" i="10" s="1" a="1"/>
  <c r="AQ141" i="10" s="1"/>
  <c r="AL103" i="10"/>
  <c r="AQ103" i="10" s="1" a="1"/>
  <c r="AQ103" i="10" s="1"/>
  <c r="AL35" i="10"/>
  <c r="AQ35" i="10" s="1" a="1"/>
  <c r="AQ35" i="10" s="1"/>
  <c r="AL140" i="10"/>
  <c r="AQ140" i="10" s="1" a="1"/>
  <c r="AQ140" i="10" s="1"/>
  <c r="AL72" i="10"/>
  <c r="AQ72" i="10" s="1" a="1"/>
  <c r="AQ72" i="10" s="1"/>
  <c r="AK105" i="10"/>
  <c r="AJ105" i="10"/>
  <c r="AL50" i="10"/>
  <c r="AQ50" i="10" s="1" a="1"/>
  <c r="AQ50" i="10" s="1"/>
  <c r="AK100" i="10"/>
  <c r="AJ100" i="10"/>
  <c r="AK86" i="10"/>
  <c r="AJ86" i="10"/>
  <c r="AL20" i="10"/>
  <c r="AQ20" i="10" s="1" a="1"/>
  <c r="AQ20" i="10" s="1"/>
  <c r="AL168" i="10"/>
  <c r="AQ168" i="10" s="1" a="1"/>
  <c r="AQ168" i="10" s="1"/>
  <c r="AK172" i="10"/>
  <c r="AJ172" i="10"/>
  <c r="AK21" i="10"/>
  <c r="AJ21" i="10"/>
  <c r="AL99" i="10"/>
  <c r="AQ99" i="10" s="1" a="1"/>
  <c r="AQ99" i="10" s="1"/>
  <c r="AK70" i="10"/>
  <c r="AJ70" i="10"/>
  <c r="AK115" i="10"/>
  <c r="AJ115" i="10"/>
  <c r="AL81" i="10"/>
  <c r="AQ81" i="10" s="1" a="1"/>
  <c r="AQ81" i="10" s="1"/>
  <c r="AL39" i="10"/>
  <c r="AQ39" i="10" s="1" a="1"/>
  <c r="AQ39" i="10" s="1"/>
  <c r="AJ18" i="10"/>
  <c r="AK18" i="10"/>
  <c r="AL169" i="10"/>
  <c r="AQ169" i="10" s="1" a="1"/>
  <c r="AQ169" i="10" s="1"/>
  <c r="AL97" i="10"/>
  <c r="AQ97" i="10" s="1" a="1"/>
  <c r="AQ97" i="10" s="1"/>
  <c r="AL45" i="10"/>
  <c r="AQ45" i="10" s="1" a="1"/>
  <c r="AQ45" i="10" s="1"/>
  <c r="AO176" i="8"/>
  <c r="AQ176" i="8" a="1"/>
  <c r="AQ176" i="8" s="1"/>
  <c r="AO137" i="8"/>
  <c r="AQ137" i="8" a="1"/>
  <c r="AQ137" i="8" s="1"/>
  <c r="AO135" i="8"/>
  <c r="AQ135" i="8" a="1"/>
  <c r="AQ135" i="8" s="1"/>
  <c r="AO118" i="8"/>
  <c r="AQ118" i="8" a="1"/>
  <c r="AQ118" i="8" s="1"/>
  <c r="AO126" i="8"/>
  <c r="AQ126" i="8" a="1"/>
  <c r="AQ126" i="8" s="1"/>
  <c r="AO91" i="8"/>
  <c r="AQ91" i="8" a="1"/>
  <c r="AQ91" i="8" s="1"/>
  <c r="AO119" i="8"/>
  <c r="AQ119" i="8" a="1"/>
  <c r="AQ119" i="8" s="1"/>
  <c r="AO70" i="8"/>
  <c r="AQ70" i="8" a="1"/>
  <c r="AQ70" i="8" s="1"/>
  <c r="AO153" i="8"/>
  <c r="AQ153" i="8" a="1"/>
  <c r="AQ153" i="8" s="1"/>
  <c r="AO131" i="8"/>
  <c r="AQ131" i="8" a="1"/>
  <c r="AQ131" i="8" s="1"/>
  <c r="AO65" i="8"/>
  <c r="AQ65" i="8" a="1"/>
  <c r="AQ65" i="8" s="1"/>
  <c r="AO48" i="8"/>
  <c r="AQ48" i="8" a="1"/>
  <c r="AQ48" i="8" s="1"/>
  <c r="AO42" i="8"/>
  <c r="AQ42" i="8" a="1"/>
  <c r="AQ42" i="8" s="1"/>
  <c r="AO120" i="8"/>
  <c r="AQ120" i="8" a="1"/>
  <c r="AQ120" i="8" s="1"/>
  <c r="AO152" i="8"/>
  <c r="AQ152" i="8" a="1"/>
  <c r="AQ152" i="8" s="1"/>
  <c r="AO16" i="8"/>
  <c r="AQ16" i="8" a="1"/>
  <c r="AQ16" i="8" s="1"/>
  <c r="AO145" i="8"/>
  <c r="AQ145" i="8" a="1"/>
  <c r="AQ145" i="8" s="1"/>
  <c r="AO22" i="8"/>
  <c r="AQ22" i="8" a="1"/>
  <c r="AQ22" i="8" s="1"/>
  <c r="AO142" i="8"/>
  <c r="AQ142" i="8" a="1"/>
  <c r="AQ142" i="8" s="1"/>
  <c r="AO134" i="8"/>
  <c r="AQ134" i="8" a="1"/>
  <c r="AQ134" i="8" s="1"/>
  <c r="AO95" i="8"/>
  <c r="AQ95" i="8" a="1"/>
  <c r="AQ95" i="8" s="1"/>
  <c r="AO68" i="8"/>
  <c r="AQ68" i="8" a="1"/>
  <c r="AQ68" i="8" s="1"/>
  <c r="AJ164" i="8"/>
  <c r="AK164" i="8"/>
  <c r="AL96" i="8"/>
  <c r="AK23" i="8"/>
  <c r="AJ23" i="8"/>
  <c r="AL39" i="8"/>
  <c r="AL102" i="8"/>
  <c r="AL141" i="8"/>
  <c r="AL159" i="8"/>
  <c r="AK99" i="8"/>
  <c r="AJ99" i="8"/>
  <c r="AL15" i="8"/>
  <c r="AM65" i="8" a="1"/>
  <c r="AM65" i="8" s="1"/>
  <c r="AN65" i="8" s="1"/>
  <c r="AK136" i="8"/>
  <c r="AJ136" i="8"/>
  <c r="AL146" i="8"/>
  <c r="AL29" i="8"/>
  <c r="AL97" i="8"/>
  <c r="AK17" i="8"/>
  <c r="AJ17" i="8"/>
  <c r="AL133" i="8"/>
  <c r="AJ58" i="8"/>
  <c r="AK58" i="8"/>
  <c r="AL25" i="8"/>
  <c r="AL100" i="8"/>
  <c r="AL28" i="8"/>
  <c r="AM152" i="8" a="1"/>
  <c r="AM152" i="8" s="1"/>
  <c r="AN152" i="8" s="1"/>
  <c r="AJ161" i="8"/>
  <c r="AK161" i="8"/>
  <c r="AL63" i="8"/>
  <c r="AJ47" i="8"/>
  <c r="AK47" i="8"/>
  <c r="AL156" i="8"/>
  <c r="AL27" i="8"/>
  <c r="AJ106" i="8"/>
  <c r="AK106" i="8"/>
  <c r="AL160" i="8"/>
  <c r="AM137" i="8" a="1"/>
  <c r="AM137" i="8" s="1"/>
  <c r="AN137" i="8" s="1"/>
  <c r="AK168" i="8"/>
  <c r="AJ168" i="8"/>
  <c r="AL52" i="8"/>
  <c r="AM95" i="8" a="1"/>
  <c r="AM95" i="8" s="1"/>
  <c r="AN95" i="8" s="1"/>
  <c r="AM153" i="8" a="1"/>
  <c r="AM153" i="8" s="1"/>
  <c r="AN153" i="8" s="1"/>
  <c r="AJ103" i="8"/>
  <c r="AK103" i="8"/>
  <c r="AL51" i="8"/>
  <c r="AL73" i="8"/>
  <c r="AK129" i="8"/>
  <c r="AJ129" i="8"/>
  <c r="AL41" i="8"/>
  <c r="AK21" i="8"/>
  <c r="AJ21" i="8"/>
  <c r="AL174" i="8"/>
  <c r="AK85" i="8"/>
  <c r="AJ85" i="8"/>
  <c r="AL167" i="8"/>
  <c r="AL140" i="8"/>
  <c r="AJ105" i="8"/>
  <c r="AK105" i="8"/>
  <c r="AK127" i="8"/>
  <c r="AJ127" i="8"/>
  <c r="AM120" i="8" a="1"/>
  <c r="AM120" i="8" s="1"/>
  <c r="AN120" i="8" s="1"/>
  <c r="AJ124" i="8"/>
  <c r="AK124" i="8"/>
  <c r="AL60" i="8"/>
  <c r="AL35" i="8"/>
  <c r="AL36" i="8"/>
  <c r="AM22" i="8" a="1"/>
  <c r="AM22" i="8" s="1"/>
  <c r="AN22" i="8" s="1"/>
  <c r="AL72" i="8"/>
  <c r="AL151" i="8"/>
  <c r="AL125" i="8"/>
  <c r="AK114" i="8"/>
  <c r="AJ114" i="8"/>
  <c r="AK46" i="8"/>
  <c r="AJ46" i="8"/>
  <c r="AL66" i="8"/>
  <c r="AJ71" i="8"/>
  <c r="AK71" i="8"/>
  <c r="AK149" i="8"/>
  <c r="AJ149" i="8"/>
  <c r="AK67" i="8"/>
  <c r="AJ67" i="8"/>
  <c r="AK107" i="8"/>
  <c r="AJ107" i="8"/>
  <c r="AL128" i="8"/>
  <c r="AL116" i="8"/>
  <c r="AM48" i="8" a="1"/>
  <c r="AM48" i="8" s="1"/>
  <c r="AN48" i="8" s="1"/>
  <c r="AM126" i="8" a="1"/>
  <c r="AM126" i="8" s="1"/>
  <c r="AN126" i="8" s="1"/>
  <c r="AL94" i="8"/>
  <c r="AL132" i="8"/>
  <c r="AL155" i="8"/>
  <c r="AM91" i="8" a="1"/>
  <c r="AM91" i="8" s="1"/>
  <c r="AN91" i="8" s="1"/>
  <c r="AL82" i="8"/>
  <c r="AK138" i="8"/>
  <c r="AJ138" i="8"/>
  <c r="AL110" i="8"/>
  <c r="AM119" i="8" a="1"/>
  <c r="AM119" i="8" s="1"/>
  <c r="AN119" i="8" s="1"/>
  <c r="AK163" i="8"/>
  <c r="AJ163" i="8"/>
  <c r="AK61" i="8"/>
  <c r="AJ61" i="8"/>
  <c r="AK18" i="8"/>
  <c r="AJ18" i="8"/>
  <c r="AK33" i="8"/>
  <c r="AJ33" i="8"/>
  <c r="AK170" i="8"/>
  <c r="AJ170" i="8"/>
  <c r="AK93" i="8"/>
  <c r="AJ93" i="8"/>
  <c r="AK86" i="8"/>
  <c r="AJ86" i="8"/>
  <c r="AL56" i="8"/>
  <c r="AK64" i="8"/>
  <c r="AJ64" i="8"/>
  <c r="AM135" i="8" a="1"/>
  <c r="AM135" i="8" s="1"/>
  <c r="AN135" i="8" s="1"/>
  <c r="AK69" i="8"/>
  <c r="AJ69" i="8"/>
  <c r="AL104" i="8"/>
  <c r="AL123" i="8"/>
  <c r="AL30" i="8"/>
  <c r="AX18" i="8"/>
  <c r="N18" i="8" s="1"/>
  <c r="AL34" i="8"/>
  <c r="AJ81" i="8"/>
  <c r="AK81" i="8"/>
  <c r="AL87" i="8"/>
  <c r="AL31" i="8"/>
  <c r="AK44" i="8"/>
  <c r="AJ44" i="8"/>
  <c r="AM131" i="8" a="1"/>
  <c r="AM131" i="8" s="1"/>
  <c r="AN131" i="8" s="1"/>
  <c r="AK122" i="8"/>
  <c r="AJ122" i="8"/>
  <c r="AL150" i="8"/>
  <c r="AL144" i="8"/>
  <c r="AK121" i="8"/>
  <c r="AJ121" i="8"/>
  <c r="AK92" i="8"/>
  <c r="AJ92" i="8"/>
  <c r="AM68" i="8" a="1"/>
  <c r="AM68" i="8" s="1"/>
  <c r="AN68" i="8" s="1"/>
  <c r="AL57" i="8"/>
  <c r="AK171" i="8"/>
  <c r="AJ171" i="8"/>
  <c r="AL77" i="8"/>
  <c r="AK49" i="8"/>
  <c r="AJ49" i="8"/>
  <c r="AK148" i="8"/>
  <c r="AJ148" i="8"/>
  <c r="AJ154" i="8"/>
  <c r="AK154" i="8"/>
  <c r="AK84" i="8"/>
  <c r="AJ84" i="8"/>
  <c r="AL147" i="8"/>
  <c r="AK54" i="8"/>
  <c r="AJ54" i="8"/>
  <c r="AL143" i="8"/>
  <c r="AK32" i="8"/>
  <c r="AJ32" i="8"/>
  <c r="AK43" i="8"/>
  <c r="AJ43" i="8"/>
  <c r="AM16" i="8" a="1"/>
  <c r="AM16" i="8" s="1"/>
  <c r="AN16" i="8" s="1"/>
  <c r="AL111" i="8"/>
  <c r="AL62" i="8"/>
  <c r="AJ157" i="8"/>
  <c r="AK157" i="8"/>
  <c r="AM42" i="8" a="1"/>
  <c r="AM42" i="8" s="1"/>
  <c r="AN42" i="8" s="1"/>
  <c r="AL37" i="8"/>
  <c r="AL169" i="8"/>
  <c r="AL165" i="8"/>
  <c r="AL79" i="8"/>
  <c r="AK76" i="8"/>
  <c r="AJ76" i="8"/>
  <c r="AM118" i="8" a="1"/>
  <c r="AM118" i="8" s="1"/>
  <c r="AN118" i="8" s="1"/>
  <c r="AL19" i="8"/>
  <c r="AK108" i="8"/>
  <c r="AJ108" i="8"/>
  <c r="AM145" i="8" a="1"/>
  <c r="AM145" i="8" s="1"/>
  <c r="AN145" i="8" s="1"/>
  <c r="AL26" i="8"/>
  <c r="AK173" i="8"/>
  <c r="AJ173" i="8"/>
  <c r="AL175" i="8"/>
  <c r="AL53" i="8"/>
  <c r="AL83" i="8"/>
  <c r="AL109" i="8"/>
  <c r="AK98" i="8"/>
  <c r="AJ98" i="8"/>
  <c r="AL115" i="8"/>
  <c r="AK24" i="8"/>
  <c r="AJ24" i="8"/>
  <c r="AK166" i="8"/>
  <c r="AJ166" i="8"/>
  <c r="AK172" i="8"/>
  <c r="AJ172" i="8"/>
  <c r="AM70" i="8" a="1"/>
  <c r="AM70" i="8" s="1"/>
  <c r="AN70" i="8" s="1"/>
  <c r="AJ162" i="8"/>
  <c r="AK162" i="8"/>
  <c r="AL89" i="8"/>
  <c r="AK139" i="8"/>
  <c r="AJ139" i="8"/>
  <c r="AM176" i="8" a="1"/>
  <c r="AM176" i="8" s="1"/>
  <c r="AN176" i="8" s="1"/>
  <c r="AL113" i="8"/>
  <c r="AL158" i="8"/>
  <c r="AM142" i="8" a="1"/>
  <c r="AM142" i="8" s="1"/>
  <c r="AN142" i="8" s="1"/>
  <c r="AK112" i="8"/>
  <c r="AJ112" i="8"/>
  <c r="AL78" i="8"/>
  <c r="AK130" i="8"/>
  <c r="AJ130" i="8"/>
  <c r="AJ75" i="8"/>
  <c r="AK75" i="8"/>
  <c r="AJ50" i="8"/>
  <c r="AK50" i="8"/>
  <c r="AL20" i="8"/>
  <c r="AM134" i="8" a="1"/>
  <c r="AM134" i="8" s="1"/>
  <c r="AN134" i="8" s="1"/>
  <c r="AK55" i="8"/>
  <c r="AJ55" i="8"/>
  <c r="AK38" i="8"/>
  <c r="AJ38" i="8"/>
  <c r="AL80" i="8"/>
  <c r="AJ74" i="8"/>
  <c r="AK74" i="8"/>
  <c r="AL117" i="8"/>
  <c r="AL59" i="8"/>
  <c r="AL40" i="8"/>
  <c r="AK88" i="8"/>
  <c r="AJ88" i="8"/>
  <c r="AL101" i="8"/>
  <c r="AK45" i="8"/>
  <c r="AJ45" i="8"/>
  <c r="AL90" i="8"/>
  <c r="AL177" i="8"/>
  <c r="AJ161" i="5"/>
  <c r="AJ159" i="5"/>
  <c r="AK189" i="5"/>
  <c r="AL189" i="5" s="1"/>
  <c r="AK172" i="5"/>
  <c r="AL172" i="5" s="1"/>
  <c r="AJ177" i="5"/>
  <c r="AK184" i="5"/>
  <c r="AL184" i="5" s="1"/>
  <c r="AJ180" i="5"/>
  <c r="AK178" i="5"/>
  <c r="AL178" i="5" s="1"/>
  <c r="AJ163" i="5"/>
  <c r="AK165" i="5"/>
  <c r="AL165" i="5" s="1"/>
  <c r="AK167" i="5"/>
  <c r="AJ167" i="5"/>
  <c r="AQ166" i="5" a="1"/>
  <c r="AQ166" i="5" s="1"/>
  <c r="AM166" i="5" a="1"/>
  <c r="AM166" i="5" s="1"/>
  <c r="AN166" i="5" s="1"/>
  <c r="AL169" i="5"/>
  <c r="AL179" i="5"/>
  <c r="AL168" i="5"/>
  <c r="AQ154" i="5" a="1"/>
  <c r="AQ154" i="5" s="1"/>
  <c r="AM154" i="5" a="1"/>
  <c r="AM154" i="5" s="1"/>
  <c r="AN154" i="5" s="1"/>
  <c r="AL161" i="5"/>
  <c r="AK188" i="5"/>
  <c r="AJ188" i="5"/>
  <c r="AM186" i="5" a="1"/>
  <c r="AM186" i="5" s="1"/>
  <c r="AN186" i="5" s="1"/>
  <c r="AQ186" i="5" a="1"/>
  <c r="AQ186" i="5" s="1"/>
  <c r="AO186" i="5"/>
  <c r="AL185" i="5"/>
  <c r="AK173" i="5"/>
  <c r="AJ173" i="5"/>
  <c r="AK157" i="5"/>
  <c r="AJ157" i="5"/>
  <c r="AJ190" i="5"/>
  <c r="AK190" i="5"/>
  <c r="AL155" i="5"/>
  <c r="AK183" i="5"/>
  <c r="AJ183" i="5"/>
  <c r="AM181" i="5" a="1"/>
  <c r="AM181" i="5" s="1"/>
  <c r="AN181" i="5" s="1"/>
  <c r="AQ181" i="5" a="1"/>
  <c r="AQ181" i="5" s="1"/>
  <c r="AL163" i="5"/>
  <c r="AK193" i="5"/>
  <c r="AJ193" i="5"/>
  <c r="AL158" i="5"/>
  <c r="AK170" i="5"/>
  <c r="AJ170" i="5"/>
  <c r="AM187" i="5" a="1"/>
  <c r="AM187" i="5" s="1"/>
  <c r="AN187" i="5" s="1"/>
  <c r="AQ187" i="5" a="1"/>
  <c r="AQ187" i="5" s="1"/>
  <c r="AO187" i="5"/>
  <c r="AM192" i="5" a="1"/>
  <c r="AM192" i="5" s="1"/>
  <c r="AN192" i="5" s="1"/>
  <c r="AQ192" i="5" a="1"/>
  <c r="AQ192" i="5" s="1"/>
  <c r="AO192" i="5"/>
  <c r="AL164" i="5"/>
  <c r="AL180" i="5"/>
  <c r="AM156" i="5" a="1"/>
  <c r="AM156" i="5" s="1"/>
  <c r="AN156" i="5" s="1"/>
  <c r="AQ156" i="5" a="1"/>
  <c r="AQ156" i="5" s="1"/>
  <c r="AJ175" i="5"/>
  <c r="AK175" i="5"/>
  <c r="AM174" i="5" a="1"/>
  <c r="AM174" i="5" s="1"/>
  <c r="AN174" i="5" s="1"/>
  <c r="AQ174" i="5" a="1"/>
  <c r="AQ174" i="5" s="1"/>
  <c r="AL159" i="5"/>
  <c r="AK171" i="5"/>
  <c r="AJ171" i="5"/>
  <c r="AM162" i="5" a="1"/>
  <c r="AM162" i="5" s="1"/>
  <c r="AN162" i="5" s="1"/>
  <c r="AQ162" i="5" a="1"/>
  <c r="AQ162" i="5" s="1"/>
  <c r="AL176" i="5"/>
  <c r="AL160" i="5"/>
  <c r="AQ191" i="5" a="1"/>
  <c r="AQ191" i="5" s="1"/>
  <c r="AO191" i="5"/>
  <c r="AM191" i="5" a="1"/>
  <c r="AM191" i="5" s="1"/>
  <c r="AN191" i="5" s="1"/>
  <c r="AK182" i="5"/>
  <c r="AJ182" i="5"/>
  <c r="AL177" i="5"/>
  <c r="AK129" i="5"/>
  <c r="AL129" i="5" s="1"/>
  <c r="AM129" i="5" s="1" a="1"/>
  <c r="AM129" i="5" s="1"/>
  <c r="AN129" i="5" s="1"/>
  <c r="AJ194" i="5"/>
  <c r="AJ149" i="5"/>
  <c r="AK125" i="5"/>
  <c r="AL125" i="5" s="1"/>
  <c r="AJ142" i="5"/>
  <c r="AJ146" i="5"/>
  <c r="AK130" i="5"/>
  <c r="AL130" i="5" s="1"/>
  <c r="AJ134" i="5"/>
  <c r="AK121" i="5"/>
  <c r="AL121" i="5" s="1"/>
  <c r="AJ113" i="5"/>
  <c r="AQ139" i="5" a="1"/>
  <c r="AQ139" i="5" s="1"/>
  <c r="AM139" i="5" a="1"/>
  <c r="AM139" i="5" s="1"/>
  <c r="AN139" i="5" s="1"/>
  <c r="AL142" i="5"/>
  <c r="AQ145" i="5" a="1"/>
  <c r="AQ145" i="5" s="1"/>
  <c r="AM145" i="5" a="1"/>
  <c r="AM145" i="5" s="1"/>
  <c r="AN145" i="5" s="1"/>
  <c r="AL150" i="5"/>
  <c r="AK119" i="5"/>
  <c r="AJ119" i="5"/>
  <c r="AJ131" i="5"/>
  <c r="AK131" i="5"/>
  <c r="AJ151" i="5"/>
  <c r="AK151" i="5"/>
  <c r="AL153" i="5"/>
  <c r="AL132" i="5"/>
  <c r="AL120" i="5"/>
  <c r="AL123" i="5"/>
  <c r="AL122" i="5"/>
  <c r="AL117" i="5"/>
  <c r="AQ133" i="5" a="1"/>
  <c r="AQ133" i="5" s="1"/>
  <c r="AM133" i="5" a="1"/>
  <c r="AM133" i="5" s="1"/>
  <c r="AN133" i="5" s="1"/>
  <c r="AL126" i="5"/>
  <c r="AL136" i="5"/>
  <c r="AL146" i="5"/>
  <c r="AL113" i="5"/>
  <c r="AL137" i="5"/>
  <c r="AM124" i="5" a="1"/>
  <c r="AM124" i="5" s="1"/>
  <c r="AN124" i="5" s="1"/>
  <c r="AQ124" i="5" a="1"/>
  <c r="AQ124" i="5" s="1"/>
  <c r="AO124" i="5"/>
  <c r="AK152" i="5"/>
  <c r="AJ152" i="5"/>
  <c r="AL194" i="5"/>
  <c r="AM141" i="5" a="1"/>
  <c r="AM141" i="5" s="1"/>
  <c r="AN141" i="5" s="1"/>
  <c r="AQ141" i="5" a="1"/>
  <c r="AQ141" i="5" s="1"/>
  <c r="AL149" i="5"/>
  <c r="AL134" i="5"/>
  <c r="AK127" i="5"/>
  <c r="AJ127" i="5"/>
  <c r="AK143" i="5"/>
  <c r="AJ143" i="5"/>
  <c r="AK115" i="5"/>
  <c r="AJ115" i="5"/>
  <c r="AL114" i="5"/>
  <c r="AQ144" i="5" a="1"/>
  <c r="AQ144" i="5" s="1"/>
  <c r="AM144" i="5" a="1"/>
  <c r="AM144" i="5" s="1"/>
  <c r="AN144" i="5" s="1"/>
  <c r="AQ138" i="5" a="1"/>
  <c r="AQ138" i="5" s="1"/>
  <c r="AM138" i="5" a="1"/>
  <c r="AM138" i="5" s="1"/>
  <c r="AN138" i="5" s="1"/>
  <c r="AL128" i="5"/>
  <c r="AK140" i="5"/>
  <c r="AJ140" i="5"/>
  <c r="AL135" i="5"/>
  <c r="AM118" i="5" a="1"/>
  <c r="AM118" i="5" s="1"/>
  <c r="AN118" i="5" s="1"/>
  <c r="AQ118" i="5" a="1"/>
  <c r="AQ118" i="5" s="1"/>
  <c r="AK148" i="5"/>
  <c r="AJ148" i="5"/>
  <c r="AQ116" i="5" a="1"/>
  <c r="AQ116" i="5" s="1"/>
  <c r="AM116" i="5" a="1"/>
  <c r="AM116" i="5" s="1"/>
  <c r="AN116" i="5" s="1"/>
  <c r="AM112" i="5" a="1"/>
  <c r="AM112" i="5" s="1"/>
  <c r="AN112" i="5" s="1"/>
  <c r="AQ112" i="5" a="1"/>
  <c r="AQ112" i="5" s="1"/>
  <c r="AL147" i="5"/>
  <c r="AJ107" i="5"/>
  <c r="AJ111" i="5"/>
  <c r="AK105" i="5"/>
  <c r="AL105" i="5" s="1"/>
  <c r="AJ85" i="5"/>
  <c r="AK91" i="5"/>
  <c r="AL91" i="5" s="1"/>
  <c r="AK108" i="5"/>
  <c r="AL108" i="5" s="1"/>
  <c r="AK101" i="5"/>
  <c r="AL101" i="5" s="1"/>
  <c r="AJ97" i="5"/>
  <c r="AK94" i="5"/>
  <c r="AL94" i="5" s="1"/>
  <c r="AJ87" i="5"/>
  <c r="AK86" i="5"/>
  <c r="AL86" i="5" s="1"/>
  <c r="AK82" i="5"/>
  <c r="AL82" i="5" s="1"/>
  <c r="AJ75" i="5"/>
  <c r="AJ73" i="5"/>
  <c r="AJ72" i="5"/>
  <c r="AL73" i="5"/>
  <c r="AL79" i="5"/>
  <c r="AL81" i="5"/>
  <c r="AM96" i="5" a="1"/>
  <c r="AM96" i="5" s="1"/>
  <c r="AN96" i="5" s="1"/>
  <c r="AQ96" i="5" a="1"/>
  <c r="AQ96" i="5" s="1"/>
  <c r="AL88" i="5"/>
  <c r="AJ99" i="5"/>
  <c r="AK99" i="5"/>
  <c r="AK195" i="5"/>
  <c r="AJ195" i="5"/>
  <c r="AK78" i="5"/>
  <c r="AJ78" i="5"/>
  <c r="AL89" i="5"/>
  <c r="AL87" i="5"/>
  <c r="AJ77" i="5"/>
  <c r="AK77" i="5"/>
  <c r="AL76" i="5"/>
  <c r="AK100" i="5"/>
  <c r="AJ100" i="5"/>
  <c r="AQ71" i="5" a="1"/>
  <c r="AQ71" i="5" s="1"/>
  <c r="AM71" i="5" a="1"/>
  <c r="AM71" i="5" s="1"/>
  <c r="AN71" i="5" s="1"/>
  <c r="AJ95" i="5"/>
  <c r="AK95" i="5"/>
  <c r="AJ102" i="5"/>
  <c r="AK102" i="5"/>
  <c r="AL97" i="5"/>
  <c r="AL104" i="5"/>
  <c r="AL72" i="5"/>
  <c r="AL75" i="5"/>
  <c r="AK80" i="5"/>
  <c r="AJ80" i="5"/>
  <c r="AL93" i="5"/>
  <c r="AL74" i="5"/>
  <c r="AL107" i="5"/>
  <c r="AK106" i="5"/>
  <c r="AJ106" i="5"/>
  <c r="AK92" i="5"/>
  <c r="AJ92" i="5"/>
  <c r="AQ109" i="5" a="1"/>
  <c r="AQ109" i="5" s="1"/>
  <c r="AM109" i="5" a="1"/>
  <c r="AM109" i="5" s="1"/>
  <c r="AN109" i="5" s="1"/>
  <c r="AL98" i="5"/>
  <c r="AL85" i="5"/>
  <c r="AL103" i="5"/>
  <c r="AL111" i="5"/>
  <c r="AL90" i="5"/>
  <c r="AM110" i="5" a="1"/>
  <c r="AM110" i="5" s="1"/>
  <c r="AN110" i="5" s="1"/>
  <c r="AQ110" i="5" a="1"/>
  <c r="AQ110" i="5" s="1"/>
  <c r="AJ83" i="5"/>
  <c r="AK83" i="5"/>
  <c r="AJ84" i="5"/>
  <c r="AK84" i="5"/>
  <c r="AK70" i="5"/>
  <c r="AJ70" i="5"/>
  <c r="AK52" i="5"/>
  <c r="AL52" i="5" s="1"/>
  <c r="AJ67" i="5"/>
  <c r="AQ40" i="5" a="1"/>
  <c r="AQ40" i="5" s="1"/>
  <c r="AQ65" i="5" a="1"/>
  <c r="AQ65" i="5" s="1"/>
  <c r="AQ45" i="5" a="1"/>
  <c r="AQ45" i="5" s="1"/>
  <c r="AQ56" i="5" a="1"/>
  <c r="AQ56" i="5" s="1"/>
  <c r="AQ54" i="5" a="1"/>
  <c r="AQ54" i="5" s="1"/>
  <c r="AM65" i="5" a="1"/>
  <c r="AM65" i="5" s="1"/>
  <c r="AN65" i="5" s="1"/>
  <c r="AO65" i="5"/>
  <c r="AK57" i="5"/>
  <c r="AL57" i="5" s="1"/>
  <c r="AM40" i="5" a="1"/>
  <c r="AM40" i="5" s="1"/>
  <c r="AN40" i="5" s="1"/>
  <c r="AM45" i="5" a="1"/>
  <c r="AM45" i="5" s="1"/>
  <c r="AN45" i="5" s="1"/>
  <c r="AM56" i="5" a="1"/>
  <c r="AM56" i="5" s="1"/>
  <c r="AN56" i="5" s="1"/>
  <c r="AM54" i="5" a="1"/>
  <c r="AM54" i="5" s="1"/>
  <c r="AN54" i="5" s="1"/>
  <c r="AK61" i="5"/>
  <c r="AL61" i="5" s="1"/>
  <c r="AK60" i="5"/>
  <c r="AL60" i="5" s="1"/>
  <c r="AJ58" i="5"/>
  <c r="AJ48" i="5"/>
  <c r="AJ43" i="5"/>
  <c r="AK42" i="5"/>
  <c r="AL42" i="5" s="1"/>
  <c r="AK38" i="5"/>
  <c r="AL38" i="5" s="1"/>
  <c r="AJ35" i="5"/>
  <c r="AK66" i="5"/>
  <c r="AL66" i="5" s="1"/>
  <c r="AJ69" i="5"/>
  <c r="AK63" i="5"/>
  <c r="AL63" i="5" s="1"/>
  <c r="AJ41" i="5"/>
  <c r="AK41" i="5"/>
  <c r="AL48" i="5"/>
  <c r="AL51" i="5"/>
  <c r="AJ34" i="5"/>
  <c r="AK34" i="5"/>
  <c r="AK68" i="5"/>
  <c r="AJ68" i="5"/>
  <c r="AL37" i="5"/>
  <c r="AK50" i="5"/>
  <c r="AJ50" i="5"/>
  <c r="AJ39" i="5"/>
  <c r="AK39" i="5"/>
  <c r="AK44" i="5"/>
  <c r="AJ44" i="5"/>
  <c r="AL47" i="5"/>
  <c r="AL43" i="5"/>
  <c r="AJ53" i="5"/>
  <c r="AK53" i="5"/>
  <c r="AK46" i="5"/>
  <c r="AJ46" i="5"/>
  <c r="AL59" i="5"/>
  <c r="AJ49" i="5"/>
  <c r="AK49" i="5"/>
  <c r="AL35" i="5"/>
  <c r="AL36" i="5"/>
  <c r="AL58" i="5"/>
  <c r="AK55" i="5"/>
  <c r="AJ55" i="5"/>
  <c r="AL69" i="5"/>
  <c r="AK64" i="5"/>
  <c r="AJ64" i="5"/>
  <c r="AL67" i="5"/>
  <c r="AK62" i="5"/>
  <c r="AJ62" i="5"/>
  <c r="D95" i="2"/>
  <c r="B96" i="2"/>
  <c r="D96" i="2" s="1"/>
  <c r="AP283" i="10" l="1"/>
  <c r="AP603" i="10"/>
  <c r="AP315" i="10"/>
  <c r="AP307" i="10"/>
  <c r="AP824" i="10"/>
  <c r="AP926" i="10"/>
  <c r="AP968" i="10"/>
  <c r="AP337" i="10"/>
  <c r="AP441" i="10"/>
  <c r="AR441" i="10" s="1"/>
  <c r="AS441" i="10" s="1"/>
  <c r="AP691" i="10"/>
  <c r="AP313" i="10"/>
  <c r="AP915" i="10"/>
  <c r="AR915" i="10" s="1"/>
  <c r="AS915" i="10" s="1"/>
  <c r="AP596" i="10"/>
  <c r="AR596" i="10" s="1"/>
  <c r="AS596" i="10" s="1"/>
  <c r="AP485" i="10"/>
  <c r="AP999" i="10"/>
  <c r="AP834" i="10"/>
  <c r="AP354" i="10"/>
  <c r="AP680" i="10"/>
  <c r="AP392" i="10"/>
  <c r="AP770" i="10"/>
  <c r="AP896" i="10"/>
  <c r="AR896" i="10" s="1"/>
  <c r="AS896" i="10" s="1"/>
  <c r="AP1031" i="10"/>
  <c r="AP923" i="10"/>
  <c r="AP940" i="10"/>
  <c r="AR940" i="10" s="1"/>
  <c r="AS940" i="10" s="1"/>
  <c r="AP398" i="10"/>
  <c r="AR398" i="10" s="1"/>
  <c r="AS398" i="10" s="1"/>
  <c r="AP429" i="10"/>
  <c r="AP784" i="10"/>
  <c r="AP314" i="10"/>
  <c r="AP815" i="10"/>
  <c r="AP280" i="10"/>
  <c r="AP316" i="10"/>
  <c r="AP506" i="10"/>
  <c r="AP481" i="10"/>
  <c r="AR481" i="10" s="1"/>
  <c r="AS481" i="10" s="1"/>
  <c r="AP417" i="10"/>
  <c r="AP271" i="10"/>
  <c r="AP909" i="10"/>
  <c r="AR909" i="10" s="1"/>
  <c r="AS909" i="10" s="1"/>
  <c r="AP562" i="10"/>
  <c r="AR562" i="10" s="1"/>
  <c r="AS562" i="10" s="1"/>
  <c r="AP472" i="10"/>
  <c r="AP362" i="10"/>
  <c r="AP533" i="10"/>
  <c r="AR533" i="10" s="1"/>
  <c r="AS533" i="10" s="1"/>
  <c r="AP219" i="10"/>
  <c r="AP649" i="10"/>
  <c r="AP974" i="10"/>
  <c r="AP247" i="10"/>
  <c r="AP335" i="10"/>
  <c r="AR335" i="10" s="1"/>
  <c r="AS335" i="10" s="1"/>
  <c r="AP630" i="10"/>
  <c r="AP616" i="10"/>
  <c r="AR616" i="10" s="1"/>
  <c r="AS616" i="10" s="1"/>
  <c r="AP548" i="10"/>
  <c r="AR548" i="10" s="1"/>
  <c r="AS548" i="10" s="1"/>
  <c r="AP639" i="10"/>
  <c r="AR639" i="10" s="1"/>
  <c r="AS639" i="10" s="1"/>
  <c r="AP460" i="10"/>
  <c r="AP888" i="10"/>
  <c r="AP995" i="10"/>
  <c r="AP871" i="10"/>
  <c r="AP580" i="10"/>
  <c r="AP251" i="10"/>
  <c r="AP318" i="10"/>
  <c r="AP775" i="10"/>
  <c r="AR775" i="10" s="1"/>
  <c r="AS775" i="10" s="1"/>
  <c r="AP183" i="10"/>
  <c r="AP233" i="10"/>
  <c r="AP342" i="10"/>
  <c r="AR342" i="10" s="1"/>
  <c r="AS342" i="10" s="1"/>
  <c r="AP830" i="10"/>
  <c r="AR830" i="10" s="1"/>
  <c r="AS830" i="10" s="1"/>
  <c r="AP1012" i="10"/>
  <c r="AP678" i="10"/>
  <c r="AP363" i="10"/>
  <c r="AP449" i="10"/>
  <c r="AP432" i="10"/>
  <c r="AP993" i="10"/>
  <c r="AP635" i="10"/>
  <c r="AP1029" i="10"/>
  <c r="AR1029" i="10" s="1"/>
  <c r="AS1029" i="10" s="1"/>
  <c r="AP376" i="10"/>
  <c r="AR376" i="10" s="1"/>
  <c r="AS376" i="10" s="1"/>
  <c r="AP651" i="10"/>
  <c r="AP694" i="10"/>
  <c r="AR694" i="10" s="1"/>
  <c r="AS694" i="10" s="1"/>
  <c r="AP395" i="10"/>
  <c r="AR395" i="10" s="1"/>
  <c r="AS395" i="10" s="1"/>
  <c r="AP1040" i="10"/>
  <c r="AP576" i="10"/>
  <c r="AP531" i="10"/>
  <c r="AP645" i="10"/>
  <c r="AP446" i="10"/>
  <c r="AP195" i="10"/>
  <c r="AP895" i="10"/>
  <c r="AP677" i="10"/>
  <c r="AR677" i="10" s="1"/>
  <c r="AS677" i="10" s="1"/>
  <c r="AP609" i="10"/>
  <c r="AP325" i="10"/>
  <c r="AR325" i="10" s="1"/>
  <c r="AS325" i="10" s="1"/>
  <c r="AP401" i="10"/>
  <c r="AR401" i="10" s="1"/>
  <c r="AS401" i="10" s="1"/>
  <c r="AP265" i="10"/>
  <c r="AR265" i="10" s="1"/>
  <c r="AS265" i="10" s="1"/>
  <c r="AP201" i="10"/>
  <c r="AR201" i="10" s="1"/>
  <c r="AS201" i="10" s="1"/>
  <c r="AP964" i="10"/>
  <c r="AP608" i="10"/>
  <c r="AP641" i="10"/>
  <c r="AP1049" i="10"/>
  <c r="AP674" i="10"/>
  <c r="AP1046" i="10"/>
  <c r="AP329" i="10"/>
  <c r="AR329" i="10" s="1"/>
  <c r="AS329" i="10" s="1"/>
  <c r="AP881" i="10"/>
  <c r="AP785" i="10"/>
  <c r="AP381" i="10"/>
  <c r="AR381" i="10" s="1"/>
  <c r="AS381" i="10" s="1"/>
  <c r="AP366" i="10"/>
  <c r="AR366" i="10" s="1"/>
  <c r="AS366" i="10" s="1"/>
  <c r="AP947" i="10"/>
  <c r="AP910" i="10"/>
  <c r="AP813" i="10"/>
  <c r="AP790" i="10"/>
  <c r="AP500" i="10"/>
  <c r="AP1003" i="10"/>
  <c r="AP310" i="10"/>
  <c r="AP668" i="10"/>
  <c r="AR668" i="10" s="1"/>
  <c r="AS668" i="10" s="1"/>
  <c r="AP1044" i="10"/>
  <c r="AP948" i="10"/>
  <c r="AP1032" i="10"/>
  <c r="AR1032" i="10" s="1"/>
  <c r="AS1032" i="10" s="1"/>
  <c r="AP882" i="10"/>
  <c r="AR882" i="10" s="1"/>
  <c r="AS882" i="10" s="1"/>
  <c r="AP464" i="10"/>
  <c r="AP861" i="10"/>
  <c r="AP972" i="10"/>
  <c r="AR972" i="10" s="1"/>
  <c r="AS972" i="10" s="1"/>
  <c r="AP794" i="10"/>
  <c r="AP876" i="10"/>
  <c r="AR876" i="10" s="1"/>
  <c r="AS876" i="10" s="1"/>
  <c r="AP737" i="10"/>
  <c r="AP1027" i="10"/>
  <c r="AP954" i="10"/>
  <c r="AR954" i="10" s="1"/>
  <c r="AS954" i="10" s="1"/>
  <c r="AP393" i="10"/>
  <c r="AP916" i="10"/>
  <c r="AP617" i="10"/>
  <c r="AR617" i="10" s="1"/>
  <c r="AS617" i="10" s="1"/>
  <c r="AP860" i="10"/>
  <c r="AR860" i="10" s="1"/>
  <c r="AS860" i="10" s="1"/>
  <c r="AP753" i="10"/>
  <c r="AP440" i="10"/>
  <c r="AP528" i="10"/>
  <c r="AR528" i="10" s="1"/>
  <c r="AS528" i="10" s="1"/>
  <c r="AP241" i="10"/>
  <c r="AP706" i="10"/>
  <c r="AP324" i="10"/>
  <c r="AP803" i="10"/>
  <c r="AP712" i="10"/>
  <c r="AR712" i="10" s="1"/>
  <c r="AS712" i="10" s="1"/>
  <c r="AP949" i="10"/>
  <c r="AP738" i="10"/>
  <c r="AP809" i="10"/>
  <c r="AR809" i="10" s="1"/>
  <c r="AS809" i="10" s="1"/>
  <c r="AP198" i="10"/>
  <c r="AR198" i="10" s="1"/>
  <c r="AS198" i="10" s="1"/>
  <c r="AP443" i="10"/>
  <c r="AP827" i="10"/>
  <c r="AP702" i="10"/>
  <c r="AP890" i="10"/>
  <c r="AP875" i="10"/>
  <c r="AP780" i="10"/>
  <c r="AP269" i="10"/>
  <c r="AP304" i="10"/>
  <c r="AR304" i="10" s="1"/>
  <c r="AS304" i="10" s="1"/>
  <c r="AP925" i="10"/>
  <c r="AP729" i="10"/>
  <c r="AR729" i="10" s="1"/>
  <c r="AS729" i="10" s="1"/>
  <c r="AP225" i="10"/>
  <c r="AR225" i="10" s="1"/>
  <c r="AS225" i="10" s="1"/>
  <c r="AP292" i="10"/>
  <c r="AR292" i="10" s="1"/>
  <c r="AS292" i="10" s="1"/>
  <c r="AP289" i="10"/>
  <c r="AP862" i="10"/>
  <c r="AP522" i="10"/>
  <c r="AP941" i="10"/>
  <c r="AP781" i="10"/>
  <c r="AP341" i="10"/>
  <c r="AP887" i="10"/>
  <c r="AR887" i="10" s="1"/>
  <c r="AS887" i="10" s="1"/>
  <c r="AP650" i="10"/>
  <c r="AR650" i="10" s="1"/>
  <c r="AS650" i="10" s="1"/>
  <c r="AP295" i="10"/>
  <c r="AP960" i="10"/>
  <c r="AR960" i="10" s="1"/>
  <c r="AS960" i="10" s="1"/>
  <c r="AP971" i="10"/>
  <c r="AR971" i="10" s="1"/>
  <c r="AS971" i="10" s="1"/>
  <c r="AP924" i="10"/>
  <c r="AR924" i="10" s="1"/>
  <c r="AS924" i="10" s="1"/>
  <c r="AP858" i="10"/>
  <c r="AP822" i="10"/>
  <c r="AP1009" i="10"/>
  <c r="AP634" i="10"/>
  <c r="AP301" i="10"/>
  <c r="AR301" i="10" s="1"/>
  <c r="AS301" i="10" s="1"/>
  <c r="AP377" i="10"/>
  <c r="AP466" i="10"/>
  <c r="AR466" i="10" s="1"/>
  <c r="AS466" i="10" s="1"/>
  <c r="AP411" i="10"/>
  <c r="AR411" i="10" s="1"/>
  <c r="AS411" i="10" s="1"/>
  <c r="AP761" i="10"/>
  <c r="AP1028" i="10"/>
  <c r="AP331" i="10"/>
  <c r="AR331" i="10" s="1"/>
  <c r="AS331" i="10" s="1"/>
  <c r="AP768" i="10"/>
  <c r="AR768" i="10" s="1"/>
  <c r="AS768" i="10" s="1"/>
  <c r="AP370" i="10"/>
  <c r="AP253" i="10"/>
  <c r="AP900" i="10"/>
  <c r="AR900" i="10" s="1"/>
  <c r="AS900" i="10" s="1"/>
  <c r="AP380" i="10"/>
  <c r="AP348" i="10"/>
  <c r="AP277" i="10"/>
  <c r="AP1033" i="10"/>
  <c r="AP402" i="10"/>
  <c r="AR402" i="10" s="1"/>
  <c r="AS402" i="10" s="1"/>
  <c r="AP710" i="10"/>
  <c r="AR710" i="10" s="1"/>
  <c r="AS710" i="10" s="1"/>
  <c r="AP293" i="10"/>
  <c r="AP275" i="10"/>
  <c r="AR275" i="10" s="1"/>
  <c r="AS275" i="10" s="1"/>
  <c r="AP274" i="10"/>
  <c r="AR274" i="10" s="1"/>
  <c r="AS274" i="10" s="1"/>
  <c r="AP349" i="10"/>
  <c r="AP258" i="10"/>
  <c r="AP879" i="10"/>
  <c r="AP216" i="10"/>
  <c r="AP928" i="10"/>
  <c r="AP257" i="10"/>
  <c r="AP994" i="10"/>
  <c r="AP684" i="10"/>
  <c r="AR684" i="10" s="1"/>
  <c r="AS684" i="10" s="1"/>
  <c r="AP787" i="10"/>
  <c r="AP189" i="10"/>
  <c r="AR189" i="10" s="1"/>
  <c r="AS189" i="10" s="1"/>
  <c r="AP659" i="10"/>
  <c r="AR659" i="10" s="1"/>
  <c r="AS659" i="10" s="1"/>
  <c r="AP852" i="10"/>
  <c r="AR852" i="10" s="1"/>
  <c r="AS852" i="10" s="1"/>
  <c r="AP581" i="10"/>
  <c r="AP752" i="10"/>
  <c r="AP569" i="10"/>
  <c r="AP263" i="10"/>
  <c r="AP493" i="10"/>
  <c r="AP545" i="10"/>
  <c r="AP246" i="10"/>
  <c r="AP866" i="10"/>
  <c r="AR866" i="10" s="1"/>
  <c r="AS866" i="10" s="1"/>
  <c r="AP593" i="10"/>
  <c r="AP343" i="10"/>
  <c r="AR343" i="10" s="1"/>
  <c r="AS343" i="10" s="1"/>
  <c r="AL397" i="10"/>
  <c r="AO317" i="10"/>
  <c r="AQ317" i="10" a="1"/>
  <c r="AQ317" i="10" s="1"/>
  <c r="AM317" i="10" a="1"/>
  <c r="AM317" i="10" s="1"/>
  <c r="AN317" i="10" s="1"/>
  <c r="AQ510" i="10" a="1"/>
  <c r="AQ510" i="10" s="1"/>
  <c r="AO510" i="10"/>
  <c r="AM510" i="10" a="1"/>
  <c r="AM510" i="10" s="1"/>
  <c r="AN510" i="10" s="1"/>
  <c r="AL323" i="10"/>
  <c r="AM720" i="10" a="1"/>
  <c r="AM720" i="10" s="1"/>
  <c r="AN720" i="10" s="1"/>
  <c r="AQ720" i="10" a="1"/>
  <c r="AQ720" i="10" s="1"/>
  <c r="AO720" i="10"/>
  <c r="AO1021" i="10"/>
  <c r="AM1021" i="10" a="1"/>
  <c r="AM1021" i="10" s="1"/>
  <c r="AN1021" i="10" s="1"/>
  <c r="AQ1021" i="10" a="1"/>
  <c r="AQ1021" i="10" s="1"/>
  <c r="AO920" i="10"/>
  <c r="AM920" i="10" a="1"/>
  <c r="AM920" i="10" s="1"/>
  <c r="AN920" i="10" s="1"/>
  <c r="AQ920" i="10" a="1"/>
  <c r="AQ920" i="10" s="1"/>
  <c r="AO539" i="10"/>
  <c r="AM539" i="10" a="1"/>
  <c r="AM539" i="10" s="1"/>
  <c r="AN539" i="10" s="1"/>
  <c r="AQ539" i="10" a="1"/>
  <c r="AQ539" i="10" s="1"/>
  <c r="AQ681" i="10" a="1"/>
  <c r="AQ681" i="10" s="1"/>
  <c r="AO681" i="10"/>
  <c r="AM681" i="10" a="1"/>
  <c r="AM681" i="10" s="1"/>
  <c r="AN681" i="10" s="1"/>
  <c r="AQ762" i="10" a="1"/>
  <c r="AQ762" i="10" s="1"/>
  <c r="AO762" i="10"/>
  <c r="AM762" i="10" a="1"/>
  <c r="AM762" i="10" s="1"/>
  <c r="AN762" i="10" s="1"/>
  <c r="AL413" i="10"/>
  <c r="AM550" i="10" a="1"/>
  <c r="AM550" i="10" s="1"/>
  <c r="AN550" i="10" s="1"/>
  <c r="AQ550" i="10" a="1"/>
  <c r="AQ550" i="10" s="1"/>
  <c r="AO550" i="10"/>
  <c r="AQ547" i="10" a="1"/>
  <c r="AQ547" i="10" s="1"/>
  <c r="AM547" i="10" a="1"/>
  <c r="AM547" i="10" s="1"/>
  <c r="AN547" i="10" s="1"/>
  <c r="AO547" i="10"/>
  <c r="AQ371" i="10" a="1"/>
  <c r="AQ371" i="10" s="1"/>
  <c r="AM371" i="10" a="1"/>
  <c r="AM371" i="10" s="1"/>
  <c r="AN371" i="10" s="1"/>
  <c r="AO371" i="10"/>
  <c r="AL355" i="10"/>
  <c r="AQ434" i="10" a="1"/>
  <c r="AQ434" i="10" s="1"/>
  <c r="AM434" i="10" a="1"/>
  <c r="AM434" i="10" s="1"/>
  <c r="AN434" i="10" s="1"/>
  <c r="AO434" i="10"/>
  <c r="AL658" i="10"/>
  <c r="AM906" i="10" a="1"/>
  <c r="AM906" i="10" s="1"/>
  <c r="AN906" i="10" s="1"/>
  <c r="AQ906" i="10" a="1"/>
  <c r="AQ906" i="10" s="1"/>
  <c r="AO906" i="10"/>
  <c r="AQ494" i="10" a="1"/>
  <c r="AQ494" i="10" s="1"/>
  <c r="AO494" i="10"/>
  <c r="AM494" i="10" a="1"/>
  <c r="AM494" i="10" s="1"/>
  <c r="AN494" i="10" s="1"/>
  <c r="AO938" i="10"/>
  <c r="AQ938" i="10" a="1"/>
  <c r="AQ938" i="10" s="1"/>
  <c r="AM938" i="10" a="1"/>
  <c r="AM938" i="10" s="1"/>
  <c r="AN938" i="10" s="1"/>
  <c r="AQ1039" i="10" a="1"/>
  <c r="AQ1039" i="10" s="1"/>
  <c r="AO1039" i="10"/>
  <c r="AM1039" i="10" a="1"/>
  <c r="AM1039" i="10" s="1"/>
  <c r="AN1039" i="10" s="1"/>
  <c r="AO1005" i="10"/>
  <c r="AM1005" i="10" a="1"/>
  <c r="AM1005" i="10" s="1"/>
  <c r="AN1005" i="10" s="1"/>
  <c r="AQ1005" i="10" a="1"/>
  <c r="AQ1005" i="10" s="1"/>
  <c r="AQ1022" i="10" a="1"/>
  <c r="AQ1022" i="10" s="1"/>
  <c r="AM1022" i="10" a="1"/>
  <c r="AM1022" i="10" s="1"/>
  <c r="AN1022" i="10" s="1"/>
  <c r="AO1022" i="10"/>
  <c r="AL503" i="10"/>
  <c r="AL384" i="10"/>
  <c r="AQ391" i="10" a="1"/>
  <c r="AQ391" i="10" s="1"/>
  <c r="AO391" i="10"/>
  <c r="AM391" i="10" a="1"/>
  <c r="AM391" i="10" s="1"/>
  <c r="AN391" i="10" s="1"/>
  <c r="AO579" i="10"/>
  <c r="AQ579" i="10" a="1"/>
  <c r="AQ579" i="10" s="1"/>
  <c r="AM579" i="10" a="1"/>
  <c r="AM579" i="10" s="1"/>
  <c r="AN579" i="10" s="1"/>
  <c r="AQ518" i="10" a="1"/>
  <c r="AQ518" i="10" s="1"/>
  <c r="AO518" i="10"/>
  <c r="AM518" i="10" a="1"/>
  <c r="AM518" i="10" s="1"/>
  <c r="AN518" i="10" s="1"/>
  <c r="AO914" i="10"/>
  <c r="AQ914" i="10" a="1"/>
  <c r="AQ914" i="10" s="1"/>
  <c r="AM914" i="10" a="1"/>
  <c r="AM914" i="10" s="1"/>
  <c r="AN914" i="10" s="1"/>
  <c r="AL224" i="10"/>
  <c r="AO811" i="10"/>
  <c r="AQ811" i="10" a="1"/>
  <c r="AQ811" i="10" s="1"/>
  <c r="AM811" i="10" a="1"/>
  <c r="AM811" i="10" s="1"/>
  <c r="AN811" i="10" s="1"/>
  <c r="AO358" i="10"/>
  <c r="AQ358" i="10" a="1"/>
  <c r="AQ358" i="10" s="1"/>
  <c r="AM358" i="10" a="1"/>
  <c r="AM358" i="10" s="1"/>
  <c r="AN358" i="10" s="1"/>
  <c r="AQ288" i="10" a="1"/>
  <c r="AQ288" i="10" s="1"/>
  <c r="AO288" i="10"/>
  <c r="AM288" i="10" a="1"/>
  <c r="AM288" i="10" s="1"/>
  <c r="AN288" i="10" s="1"/>
  <c r="AM561" i="10" a="1"/>
  <c r="AM561" i="10" s="1"/>
  <c r="AN561" i="10" s="1"/>
  <c r="AQ561" i="10" a="1"/>
  <c r="AQ561" i="10" s="1"/>
  <c r="AO561" i="10"/>
  <c r="AM855" i="10" a="1"/>
  <c r="AM855" i="10" s="1"/>
  <c r="AN855" i="10" s="1"/>
  <c r="AQ855" i="10" a="1"/>
  <c r="AQ855" i="10" s="1"/>
  <c r="AO855" i="10"/>
  <c r="AL457" i="10"/>
  <c r="AM763" i="10" a="1"/>
  <c r="AM763" i="10" s="1"/>
  <c r="AN763" i="10" s="1"/>
  <c r="AQ763" i="10" a="1"/>
  <c r="AQ763" i="10" s="1"/>
  <c r="AO763" i="10"/>
  <c r="AQ187" i="10" a="1"/>
  <c r="AQ187" i="10" s="1"/>
  <c r="AO187" i="10"/>
  <c r="AM187" i="10" a="1"/>
  <c r="AM187" i="10" s="1"/>
  <c r="AN187" i="10" s="1"/>
  <c r="AL501" i="10"/>
  <c r="AR861" i="10"/>
  <c r="AS861" i="10" s="1"/>
  <c r="AM388" i="10" a="1"/>
  <c r="AM388" i="10" s="1"/>
  <c r="AN388" i="10" s="1"/>
  <c r="AQ388" i="10" a="1"/>
  <c r="AQ388" i="10" s="1"/>
  <c r="AO388" i="10"/>
  <c r="AL629" i="10"/>
  <c r="AM242" i="10" a="1"/>
  <c r="AM242" i="10" s="1"/>
  <c r="AN242" i="10" s="1"/>
  <c r="AO242" i="10"/>
  <c r="AQ242" i="10" a="1"/>
  <c r="AQ242" i="10" s="1"/>
  <c r="AL229" i="10"/>
  <c r="AQ559" i="10" a="1"/>
  <c r="AQ559" i="10" s="1"/>
  <c r="AM559" i="10" a="1"/>
  <c r="AM559" i="10" s="1"/>
  <c r="AN559" i="10" s="1"/>
  <c r="AO559" i="10"/>
  <c r="AL428" i="10"/>
  <c r="AQ281" i="10" a="1"/>
  <c r="AQ281" i="10" s="1"/>
  <c r="AO281" i="10"/>
  <c r="AM281" i="10" a="1"/>
  <c r="AM281" i="10" s="1"/>
  <c r="AN281" i="10" s="1"/>
  <c r="AL326" i="10"/>
  <c r="AL197" i="10"/>
  <c r="AL935" i="10"/>
  <c r="AL360" i="10"/>
  <c r="AL1007" i="10"/>
  <c r="AM442" i="10" a="1"/>
  <c r="AM442" i="10" s="1"/>
  <c r="AN442" i="10" s="1"/>
  <c r="AQ442" i="10" a="1"/>
  <c r="AQ442" i="10" s="1"/>
  <c r="AO442" i="10"/>
  <c r="AL435" i="10"/>
  <c r="AR370" i="10"/>
  <c r="AS370" i="10" s="1"/>
  <c r="AR380" i="10"/>
  <c r="AS380" i="10" s="1"/>
  <c r="AM206" i="10" a="1"/>
  <c r="AM206" i="10" s="1"/>
  <c r="AN206" i="10" s="1"/>
  <c r="AQ206" i="10" a="1"/>
  <c r="AQ206" i="10" s="1"/>
  <c r="AO206" i="10"/>
  <c r="AO560" i="10"/>
  <c r="AM560" i="10" a="1"/>
  <c r="AM560" i="10" s="1"/>
  <c r="AN560" i="10" s="1"/>
  <c r="AQ560" i="10" a="1"/>
  <c r="AQ560" i="10" s="1"/>
  <c r="AQ445" i="10" a="1"/>
  <c r="AQ445" i="10" s="1"/>
  <c r="AO445" i="10"/>
  <c r="AM445" i="10" a="1"/>
  <c r="AM445" i="10" s="1"/>
  <c r="AN445" i="10" s="1"/>
  <c r="AQ986" i="10" a="1"/>
  <c r="AQ986" i="10" s="1"/>
  <c r="AM986" i="10" a="1"/>
  <c r="AM986" i="10" s="1"/>
  <c r="AN986" i="10" s="1"/>
  <c r="AO986" i="10"/>
  <c r="AQ821" i="10" a="1"/>
  <c r="AQ821" i="10" s="1"/>
  <c r="AO821" i="10"/>
  <c r="AM821" i="10" a="1"/>
  <c r="AM821" i="10" s="1"/>
  <c r="AN821" i="10" s="1"/>
  <c r="AO631" i="10"/>
  <c r="AM631" i="10" a="1"/>
  <c r="AM631" i="10" s="1"/>
  <c r="AN631" i="10" s="1"/>
  <c r="AQ631" i="10" a="1"/>
  <c r="AQ631" i="10" s="1"/>
  <c r="AQ400" i="10" a="1"/>
  <c r="AQ400" i="10" s="1"/>
  <c r="AO400" i="10"/>
  <c r="AM400" i="10" a="1"/>
  <c r="AM400" i="10" s="1"/>
  <c r="AN400" i="10" s="1"/>
  <c r="AQ698" i="10" a="1"/>
  <c r="AQ698" i="10" s="1"/>
  <c r="AM698" i="10" a="1"/>
  <c r="AM698" i="10" s="1"/>
  <c r="AN698" i="10" s="1"/>
  <c r="AO698" i="10"/>
  <c r="AL732" i="10"/>
  <c r="AL186" i="10"/>
  <c r="AO796" i="10"/>
  <c r="AQ796" i="10" a="1"/>
  <c r="AQ796" i="10" s="1"/>
  <c r="AM796" i="10" a="1"/>
  <c r="AM796" i="10" s="1"/>
  <c r="AN796" i="10" s="1"/>
  <c r="AM708" i="10" a="1"/>
  <c r="AM708" i="10" s="1"/>
  <c r="AN708" i="10" s="1"/>
  <c r="AO708" i="10"/>
  <c r="AQ708" i="10" a="1"/>
  <c r="AQ708" i="10" s="1"/>
  <c r="AL982" i="10"/>
  <c r="AQ742" i="10" a="1"/>
  <c r="AQ742" i="10" s="1"/>
  <c r="AO742" i="10"/>
  <c r="AM742" i="10" a="1"/>
  <c r="AM742" i="10" s="1"/>
  <c r="AN742" i="10" s="1"/>
  <c r="AL646" i="10"/>
  <c r="AO636" i="10"/>
  <c r="AM636" i="10" a="1"/>
  <c r="AM636" i="10" s="1"/>
  <c r="AN636" i="10" s="1"/>
  <c r="AQ636" i="10" a="1"/>
  <c r="AQ636" i="10" s="1"/>
  <c r="AQ716" i="10" a="1"/>
  <c r="AQ716" i="10" s="1"/>
  <c r="AO716" i="10"/>
  <c r="AM716" i="10" a="1"/>
  <c r="AM716" i="10" s="1"/>
  <c r="AN716" i="10" s="1"/>
  <c r="AL838" i="10"/>
  <c r="AM448" i="10" a="1"/>
  <c r="AM448" i="10" s="1"/>
  <c r="AN448" i="10" s="1"/>
  <c r="AQ448" i="10" a="1"/>
  <c r="AQ448" i="10" s="1"/>
  <c r="AO448" i="10"/>
  <c r="AL303" i="10"/>
  <c r="AQ735" i="10" a="1"/>
  <c r="AQ735" i="10" s="1"/>
  <c r="AO735" i="10"/>
  <c r="AM735" i="10" a="1"/>
  <c r="AM735" i="10" s="1"/>
  <c r="AN735" i="10" s="1"/>
  <c r="AL1045" i="10"/>
  <c r="AQ961" i="10" a="1"/>
  <c r="AQ961" i="10" s="1"/>
  <c r="AO961" i="10"/>
  <c r="AM961" i="10" a="1"/>
  <c r="AM961" i="10" s="1"/>
  <c r="AN961" i="10" s="1"/>
  <c r="AL715" i="10"/>
  <c r="AL847" i="10"/>
  <c r="AO476" i="10"/>
  <c r="AM476" i="10" a="1"/>
  <c r="AM476" i="10" s="1"/>
  <c r="AN476" i="10" s="1"/>
  <c r="AQ476" i="10" a="1"/>
  <c r="AQ476" i="10" s="1"/>
  <c r="AL654" i="10"/>
  <c r="AL185" i="10"/>
  <c r="AQ598" i="10" a="1"/>
  <c r="AQ598" i="10" s="1"/>
  <c r="AM598" i="10" a="1"/>
  <c r="AM598" i="10" s="1"/>
  <c r="AN598" i="10" s="1"/>
  <c r="AO598" i="10"/>
  <c r="AM490" i="10" a="1"/>
  <c r="AM490" i="10" s="1"/>
  <c r="AN490" i="10" s="1"/>
  <c r="AO490" i="10"/>
  <c r="AQ490" i="10" a="1"/>
  <c r="AQ490" i="10" s="1"/>
  <c r="AL264" i="10"/>
  <c r="AL730" i="10"/>
  <c r="AL807" i="10"/>
  <c r="AO597" i="10"/>
  <c r="AQ597" i="10" a="1"/>
  <c r="AQ597" i="10" s="1"/>
  <c r="AM597" i="10" a="1"/>
  <c r="AM597" i="10" s="1"/>
  <c r="AN597" i="10" s="1"/>
  <c r="AL566" i="10"/>
  <c r="AO856" i="10"/>
  <c r="AQ856" i="10" a="1"/>
  <c r="AQ856" i="10" s="1"/>
  <c r="AM856" i="10" a="1"/>
  <c r="AM856" i="10" s="1"/>
  <c r="AN856" i="10" s="1"/>
  <c r="AL777" i="10"/>
  <c r="AL336" i="10"/>
  <c r="AM952" i="10" a="1"/>
  <c r="AM952" i="10" s="1"/>
  <c r="AN952" i="10" s="1"/>
  <c r="AQ952" i="10" a="1"/>
  <c r="AQ952" i="10" s="1"/>
  <c r="AO952" i="10"/>
  <c r="AQ188" i="10" a="1"/>
  <c r="AQ188" i="10" s="1"/>
  <c r="AO188" i="10"/>
  <c r="AM188" i="10" a="1"/>
  <c r="AM188" i="10" s="1"/>
  <c r="AN188" i="10" s="1"/>
  <c r="AO515" i="10"/>
  <c r="AM515" i="10" a="1"/>
  <c r="AM515" i="10" s="1"/>
  <c r="AN515" i="10" s="1"/>
  <c r="AQ515" i="10" a="1"/>
  <c r="AQ515" i="10" s="1"/>
  <c r="AL339" i="10"/>
  <c r="AL406" i="10"/>
  <c r="AL932" i="10"/>
  <c r="AO673" i="10"/>
  <c r="AM673" i="10" a="1"/>
  <c r="AM673" i="10" s="1"/>
  <c r="AN673" i="10" s="1"/>
  <c r="AQ673" i="10" a="1"/>
  <c r="AQ673" i="10" s="1"/>
  <c r="AM1035" i="10" a="1"/>
  <c r="AM1035" i="10" s="1"/>
  <c r="AN1035" i="10" s="1"/>
  <c r="AO1035" i="10"/>
  <c r="AQ1035" i="10" a="1"/>
  <c r="AQ1035" i="10" s="1"/>
  <c r="AR753" i="10"/>
  <c r="AS753" i="10" s="1"/>
  <c r="AL523" i="10"/>
  <c r="AL333" i="10"/>
  <c r="AO1024" i="10"/>
  <c r="AM1024" i="10" a="1"/>
  <c r="AM1024" i="10" s="1"/>
  <c r="AN1024" i="10" s="1"/>
  <c r="AQ1024" i="10" a="1"/>
  <c r="AQ1024" i="10" s="1"/>
  <c r="AQ210" i="10" a="1"/>
  <c r="AQ210" i="10" s="1"/>
  <c r="AO210" i="10"/>
  <c r="AM210" i="10" a="1"/>
  <c r="AM210" i="10" s="1"/>
  <c r="AN210" i="10" s="1"/>
  <c r="AO227" i="10"/>
  <c r="AM227" i="10" a="1"/>
  <c r="AM227" i="10" s="1"/>
  <c r="AN227" i="10" s="1"/>
  <c r="AQ227" i="10" a="1"/>
  <c r="AQ227" i="10" s="1"/>
  <c r="AO1016" i="10"/>
  <c r="AQ1016" i="10" a="1"/>
  <c r="AQ1016" i="10" s="1"/>
  <c r="AM1016" i="10" a="1"/>
  <c r="AM1016" i="10" s="1"/>
  <c r="AN1016" i="10" s="1"/>
  <c r="AL851" i="10"/>
  <c r="AO893" i="10"/>
  <c r="AQ893" i="10" a="1"/>
  <c r="AQ893" i="10" s="1"/>
  <c r="AM893" i="10" a="1"/>
  <c r="AM893" i="10" s="1"/>
  <c r="AN893" i="10" s="1"/>
  <c r="AO458" i="10"/>
  <c r="AM458" i="10" a="1"/>
  <c r="AM458" i="10" s="1"/>
  <c r="AN458" i="10" s="1"/>
  <c r="AQ458" i="10" a="1"/>
  <c r="AQ458" i="10" s="1"/>
  <c r="AL1047" i="10"/>
  <c r="AL665" i="10"/>
  <c r="AO688" i="10"/>
  <c r="AM688" i="10" a="1"/>
  <c r="AM688" i="10" s="1"/>
  <c r="AN688" i="10" s="1"/>
  <c r="AQ688" i="10" a="1"/>
  <c r="AQ688" i="10" s="1"/>
  <c r="AQ294" i="10" a="1"/>
  <c r="AQ294" i="10" s="1"/>
  <c r="AO294" i="10"/>
  <c r="AM294" i="10" a="1"/>
  <c r="AM294" i="10" s="1"/>
  <c r="AN294" i="10" s="1"/>
  <c r="AL812" i="10"/>
  <c r="AL420" i="10"/>
  <c r="AL379" i="10"/>
  <c r="AL235" i="10"/>
  <c r="AQ540" i="10" a="1"/>
  <c r="AQ540" i="10" s="1"/>
  <c r="AO540" i="10"/>
  <c r="AM540" i="10" a="1"/>
  <c r="AM540" i="10" s="1"/>
  <c r="AN540" i="10" s="1"/>
  <c r="AL704" i="10"/>
  <c r="AO542" i="10"/>
  <c r="AM542" i="10" a="1"/>
  <c r="AM542" i="10" s="1"/>
  <c r="AN542" i="10" s="1"/>
  <c r="AQ542" i="10" a="1"/>
  <c r="AQ542" i="10" s="1"/>
  <c r="AO981" i="10"/>
  <c r="AM981" i="10" a="1"/>
  <c r="AM981" i="10" s="1"/>
  <c r="AN981" i="10" s="1"/>
  <c r="AQ981" i="10" a="1"/>
  <c r="AQ981" i="10" s="1"/>
  <c r="AQ340" i="10" a="1"/>
  <c r="AQ340" i="10" s="1"/>
  <c r="AO340" i="10"/>
  <c r="AM340" i="10" a="1"/>
  <c r="AM340" i="10" s="1"/>
  <c r="AN340" i="10" s="1"/>
  <c r="AL962" i="10"/>
  <c r="AL692" i="10"/>
  <c r="AL338" i="10"/>
  <c r="AO589" i="10"/>
  <c r="AM589" i="10" a="1"/>
  <c r="AM589" i="10" s="1"/>
  <c r="AN589" i="10" s="1"/>
  <c r="AQ589" i="10" a="1"/>
  <c r="AQ589" i="10" s="1"/>
  <c r="AL795" i="10"/>
  <c r="AL1011" i="10"/>
  <c r="AL664" i="10"/>
  <c r="AL840" i="10"/>
  <c r="AR449" i="10"/>
  <c r="AS449" i="10" s="1"/>
  <c r="AR392" i="10"/>
  <c r="AS392" i="10" s="1"/>
  <c r="AQ568" i="10" a="1"/>
  <c r="AQ568" i="10" s="1"/>
  <c r="AO568" i="10"/>
  <c r="AM568" i="10" a="1"/>
  <c r="AM568" i="10" s="1"/>
  <c r="AN568" i="10" s="1"/>
  <c r="AL586" i="10"/>
  <c r="AQ199" i="10" a="1"/>
  <c r="AQ199" i="10" s="1"/>
  <c r="AO199" i="10"/>
  <c r="AM199" i="10" a="1"/>
  <c r="AM199" i="10" s="1"/>
  <c r="AN199" i="10" s="1"/>
  <c r="AO453" i="10"/>
  <c r="AM453" i="10" a="1"/>
  <c r="AM453" i="10" s="1"/>
  <c r="AN453" i="10" s="1"/>
  <c r="AQ453" i="10" a="1"/>
  <c r="AQ453" i="10" s="1"/>
  <c r="AL471" i="10"/>
  <c r="AR1003" i="10"/>
  <c r="AS1003" i="10" s="1"/>
  <c r="AM394" i="10" a="1"/>
  <c r="AM394" i="10" s="1"/>
  <c r="AN394" i="10" s="1"/>
  <c r="AQ394" i="10" a="1"/>
  <c r="AQ394" i="10" s="1"/>
  <c r="AO394" i="10"/>
  <c r="AQ1013" i="10" a="1"/>
  <c r="AQ1013" i="10" s="1"/>
  <c r="AM1013" i="10" a="1"/>
  <c r="AM1013" i="10" s="1"/>
  <c r="AN1013" i="10" s="1"/>
  <c r="AO1013" i="10"/>
  <c r="AM719" i="10" a="1"/>
  <c r="AM719" i="10" s="1"/>
  <c r="AN719" i="10" s="1"/>
  <c r="AQ719" i="10" a="1"/>
  <c r="AQ719" i="10" s="1"/>
  <c r="AO719" i="10"/>
  <c r="AL945" i="10"/>
  <c r="AO372" i="10"/>
  <c r="AM372" i="10" a="1"/>
  <c r="AM372" i="10" s="1"/>
  <c r="AN372" i="10" s="1"/>
  <c r="AQ372" i="10" a="1"/>
  <c r="AQ372" i="10" s="1"/>
  <c r="AL669" i="10"/>
  <c r="AQ211" i="10" a="1"/>
  <c r="AQ211" i="10" s="1"/>
  <c r="AO211" i="10"/>
  <c r="AM211" i="10" a="1"/>
  <c r="AM211" i="10" s="1"/>
  <c r="AN211" i="10" s="1"/>
  <c r="AQ857" i="10" a="1"/>
  <c r="AQ857" i="10" s="1"/>
  <c r="AM857" i="10" a="1"/>
  <c r="AM857" i="10" s="1"/>
  <c r="AN857" i="10" s="1"/>
  <c r="AO857" i="10"/>
  <c r="AL944" i="10"/>
  <c r="AR645" i="10"/>
  <c r="AS645" i="10" s="1"/>
  <c r="AL766" i="10"/>
  <c r="AM190" i="10" a="1"/>
  <c r="AM190" i="10" s="1"/>
  <c r="AN190" i="10" s="1"/>
  <c r="AQ190" i="10" a="1"/>
  <c r="AQ190" i="10" s="1"/>
  <c r="AO190" i="10"/>
  <c r="AL544" i="10"/>
  <c r="AQ903" i="10" a="1"/>
  <c r="AQ903" i="10" s="1"/>
  <c r="AM903" i="10" a="1"/>
  <c r="AM903" i="10" s="1"/>
  <c r="AN903" i="10" s="1"/>
  <c r="AO903" i="10"/>
  <c r="AR460" i="10"/>
  <c r="AS460" i="10" s="1"/>
  <c r="AL727" i="10"/>
  <c r="AQ736" i="10" a="1"/>
  <c r="AQ736" i="10" s="1"/>
  <c r="AO736" i="10"/>
  <c r="AM736" i="10" a="1"/>
  <c r="AM736" i="10" s="1"/>
  <c r="AN736" i="10" s="1"/>
  <c r="AQ898" i="10" a="1"/>
  <c r="AQ898" i="10" s="1"/>
  <c r="AO898" i="10"/>
  <c r="AM898" i="10" a="1"/>
  <c r="AM898" i="10" s="1"/>
  <c r="AN898" i="10" s="1"/>
  <c r="AM248" i="10" a="1"/>
  <c r="AM248" i="10" s="1"/>
  <c r="AN248" i="10" s="1"/>
  <c r="AO248" i="10"/>
  <c r="AQ248" i="10" a="1"/>
  <c r="AQ248" i="10" s="1"/>
  <c r="AM302" i="10" a="1"/>
  <c r="AM302" i="10" s="1"/>
  <c r="AN302" i="10" s="1"/>
  <c r="AO302" i="10"/>
  <c r="AQ302" i="10" a="1"/>
  <c r="AQ302" i="10" s="1"/>
  <c r="AM524" i="10" a="1"/>
  <c r="AM524" i="10" s="1"/>
  <c r="AN524" i="10" s="1"/>
  <c r="AO524" i="10"/>
  <c r="AQ524" i="10" a="1"/>
  <c r="AQ524" i="10" s="1"/>
  <c r="AQ799" i="10" a="1"/>
  <c r="AQ799" i="10" s="1"/>
  <c r="AO799" i="10"/>
  <c r="AM799" i="10" a="1"/>
  <c r="AM799" i="10" s="1"/>
  <c r="AN799" i="10" s="1"/>
  <c r="AL194" i="10"/>
  <c r="AM869" i="10" a="1"/>
  <c r="AM869" i="10" s="1"/>
  <c r="AN869" i="10" s="1"/>
  <c r="AQ869" i="10" a="1"/>
  <c r="AQ869" i="10" s="1"/>
  <c r="AO869" i="10"/>
  <c r="AR307" i="10"/>
  <c r="AS307" i="10" s="1"/>
  <c r="AQ584" i="10" a="1"/>
  <c r="AQ584" i="10" s="1"/>
  <c r="AM584" i="10" a="1"/>
  <c r="AM584" i="10" s="1"/>
  <c r="AN584" i="10" s="1"/>
  <c r="AO584" i="10"/>
  <c r="AL843" i="10"/>
  <c r="AR641" i="10"/>
  <c r="AS641" i="10" s="1"/>
  <c r="AM872" i="10" a="1"/>
  <c r="AM872" i="10" s="1"/>
  <c r="AN872" i="10" s="1"/>
  <c r="AQ872" i="10" a="1"/>
  <c r="AQ872" i="10" s="1"/>
  <c r="AO872" i="10"/>
  <c r="AL414" i="10"/>
  <c r="AR269" i="10"/>
  <c r="AS269" i="10" s="1"/>
  <c r="AL820" i="10"/>
  <c r="AL231" i="10"/>
  <c r="AQ767" i="10" a="1"/>
  <c r="AQ767" i="10" s="1"/>
  <c r="AM767" i="10" a="1"/>
  <c r="AM767" i="10" s="1"/>
  <c r="AN767" i="10" s="1"/>
  <c r="AO767" i="10"/>
  <c r="AM714" i="10" a="1"/>
  <c r="AM714" i="10" s="1"/>
  <c r="AN714" i="10" s="1"/>
  <c r="AQ714" i="10" a="1"/>
  <c r="AQ714" i="10" s="1"/>
  <c r="AO714" i="10"/>
  <c r="AL695" i="10"/>
  <c r="AR318" i="10"/>
  <c r="AS318" i="10" s="1"/>
  <c r="AO978" i="10"/>
  <c r="AQ978" i="10" a="1"/>
  <c r="AQ978" i="10" s="1"/>
  <c r="AM978" i="10" a="1"/>
  <c r="AM978" i="10" s="1"/>
  <c r="AN978" i="10" s="1"/>
  <c r="AL350" i="10"/>
  <c r="AR581" i="10"/>
  <c r="AS581" i="10" s="1"/>
  <c r="AL451" i="10"/>
  <c r="AQ511" i="10" a="1"/>
  <c r="AQ511" i="10" s="1"/>
  <c r="AO511" i="10"/>
  <c r="AM511" i="10" a="1"/>
  <c r="AM511" i="10" s="1"/>
  <c r="AN511" i="10" s="1"/>
  <c r="AR794" i="10"/>
  <c r="AS794" i="10" s="1"/>
  <c r="AQ958" i="10" a="1"/>
  <c r="AQ958" i="10" s="1"/>
  <c r="AM958" i="10" a="1"/>
  <c r="AM958" i="10" s="1"/>
  <c r="AN958" i="10" s="1"/>
  <c r="AO958" i="10"/>
  <c r="AL783" i="10"/>
  <c r="AR824" i="10"/>
  <c r="AS824" i="10" s="1"/>
  <c r="AR283" i="10"/>
  <c r="AS283" i="10" s="1"/>
  <c r="AL184" i="10"/>
  <c r="AM1015" i="10" a="1"/>
  <c r="AM1015" i="10" s="1"/>
  <c r="AN1015" i="10" s="1"/>
  <c r="AQ1015" i="10" a="1"/>
  <c r="AQ1015" i="10" s="1"/>
  <c r="AO1015" i="10"/>
  <c r="AQ298" i="10" a="1"/>
  <c r="AQ298" i="10" s="1"/>
  <c r="AO298" i="10"/>
  <c r="AM298" i="10" a="1"/>
  <c r="AM298" i="10" s="1"/>
  <c r="AN298" i="10" s="1"/>
  <c r="AO418" i="10"/>
  <c r="AQ418" i="10" a="1"/>
  <c r="AQ418" i="10" s="1"/>
  <c r="AM418" i="10" a="1"/>
  <c r="AM418" i="10" s="1"/>
  <c r="AN418" i="10" s="1"/>
  <c r="AL585" i="10"/>
  <c r="AR947" i="10"/>
  <c r="AS947" i="10" s="1"/>
  <c r="AL534" i="10"/>
  <c r="AO390" i="10"/>
  <c r="AM390" i="10" a="1"/>
  <c r="AM390" i="10" s="1"/>
  <c r="AN390" i="10" s="1"/>
  <c r="AQ390" i="10" a="1"/>
  <c r="AQ390" i="10" s="1"/>
  <c r="AR910" i="10"/>
  <c r="AS910" i="10" s="1"/>
  <c r="AR649" i="10"/>
  <c r="AS649" i="10" s="1"/>
  <c r="AM828" i="10" a="1"/>
  <c r="AM828" i="10" s="1"/>
  <c r="AN828" i="10" s="1"/>
  <c r="AO828" i="10"/>
  <c r="AQ828" i="10" a="1"/>
  <c r="AQ828" i="10" s="1"/>
  <c r="AL352" i="10"/>
  <c r="AO642" i="10"/>
  <c r="AQ642" i="10" a="1"/>
  <c r="AQ642" i="10" s="1"/>
  <c r="AM642" i="10" a="1"/>
  <c r="AM642" i="10" s="1"/>
  <c r="AN642" i="10" s="1"/>
  <c r="AQ1001" i="10" a="1"/>
  <c r="AQ1001" i="10" s="1"/>
  <c r="AO1001" i="10"/>
  <c r="AM1001" i="10" a="1"/>
  <c r="AM1001" i="10" s="1"/>
  <c r="AN1001" i="10" s="1"/>
  <c r="AR289" i="10"/>
  <c r="AS289" i="10" s="1"/>
  <c r="AR348" i="10"/>
  <c r="AS348" i="10" s="1"/>
  <c r="AO447" i="10"/>
  <c r="AM447" i="10" a="1"/>
  <c r="AM447" i="10" s="1"/>
  <c r="AN447" i="10" s="1"/>
  <c r="AQ447" i="10" a="1"/>
  <c r="AQ447" i="10" s="1"/>
  <c r="AR974" i="10"/>
  <c r="AS974" i="10" s="1"/>
  <c r="AM431" i="10" a="1"/>
  <c r="AM431" i="10" s="1"/>
  <c r="AN431" i="10" s="1"/>
  <c r="AQ431" i="10" a="1"/>
  <c r="AQ431" i="10" s="1"/>
  <c r="AO431" i="10"/>
  <c r="AL327" i="10"/>
  <c r="AL412" i="10"/>
  <c r="AR678" i="10"/>
  <c r="AS678" i="10" s="1"/>
  <c r="AL703" i="10"/>
  <c r="AR651" i="10"/>
  <c r="AS651" i="10" s="1"/>
  <c r="AM454" i="10" a="1"/>
  <c r="AM454" i="10" s="1"/>
  <c r="AN454" i="10" s="1"/>
  <c r="AQ454" i="10" a="1"/>
  <c r="AQ454" i="10" s="1"/>
  <c r="AO454" i="10"/>
  <c r="AL430" i="10"/>
  <c r="AR761" i="10"/>
  <c r="AS761" i="10" s="1"/>
  <c r="AL525" i="10"/>
  <c r="AQ200" i="10" a="1"/>
  <c r="AQ200" i="10" s="1"/>
  <c r="AM200" i="10" a="1"/>
  <c r="AM200" i="10" s="1"/>
  <c r="AN200" i="10" s="1"/>
  <c r="AO200" i="10"/>
  <c r="AL850" i="10"/>
  <c r="AR691" i="10"/>
  <c r="AS691" i="10" s="1"/>
  <c r="AL532" i="10"/>
  <c r="AL806" i="10"/>
  <c r="AO657" i="10"/>
  <c r="AQ657" i="10" a="1"/>
  <c r="AQ657" i="10" s="1"/>
  <c r="AM657" i="10" a="1"/>
  <c r="AM657" i="10" s="1"/>
  <c r="AN657" i="10" s="1"/>
  <c r="AO473" i="10"/>
  <c r="AQ473" i="10" a="1"/>
  <c r="AQ473" i="10" s="1"/>
  <c r="AM473" i="10" a="1"/>
  <c r="AM473" i="10" s="1"/>
  <c r="AN473" i="10" s="1"/>
  <c r="AQ492" i="10" a="1"/>
  <c r="AQ492" i="10" s="1"/>
  <c r="AO492" i="10"/>
  <c r="AM492" i="10" a="1"/>
  <c r="AM492" i="10" s="1"/>
  <c r="AN492" i="10" s="1"/>
  <c r="AR263" i="10"/>
  <c r="AS263" i="10" s="1"/>
  <c r="AQ228" i="10" a="1"/>
  <c r="AQ228" i="10" s="1"/>
  <c r="AO228" i="10"/>
  <c r="AM228" i="10" a="1"/>
  <c r="AM228" i="10" s="1"/>
  <c r="AN228" i="10" s="1"/>
  <c r="AL772" i="10"/>
  <c r="AM859" i="10" a="1"/>
  <c r="AM859" i="10" s="1"/>
  <c r="AN859" i="10" s="1"/>
  <c r="AQ859" i="10" a="1"/>
  <c r="AQ859" i="10" s="1"/>
  <c r="AO859" i="10"/>
  <c r="AM749" i="10" a="1"/>
  <c r="AM749" i="10" s="1"/>
  <c r="AN749" i="10" s="1"/>
  <c r="AQ749" i="10" a="1"/>
  <c r="AQ749" i="10" s="1"/>
  <c r="AO749" i="10"/>
  <c r="AM236" i="10" a="1"/>
  <c r="AM236" i="10" s="1"/>
  <c r="AN236" i="10" s="1"/>
  <c r="AO236" i="10"/>
  <c r="AQ236" i="10" a="1"/>
  <c r="AQ236" i="10" s="1"/>
  <c r="AL913" i="10"/>
  <c r="AO817" i="10"/>
  <c r="AQ817" i="10" a="1"/>
  <c r="AQ817" i="10" s="1"/>
  <c r="AM817" i="10" a="1"/>
  <c r="AM817" i="10" s="1"/>
  <c r="AN817" i="10" s="1"/>
  <c r="AO567" i="10"/>
  <c r="AQ567" i="10" a="1"/>
  <c r="AQ567" i="10" s="1"/>
  <c r="AM567" i="10" a="1"/>
  <c r="AM567" i="10" s="1"/>
  <c r="AN567" i="10" s="1"/>
  <c r="AQ904" i="10" a="1"/>
  <c r="AQ904" i="10" s="1"/>
  <c r="AO904" i="10"/>
  <c r="AM904" i="10" a="1"/>
  <c r="AM904" i="10" s="1"/>
  <c r="AN904" i="10" s="1"/>
  <c r="AQ1043" i="10" a="1"/>
  <c r="AQ1043" i="10" s="1"/>
  <c r="AO1043" i="10"/>
  <c r="AM1043" i="10" a="1"/>
  <c r="AM1043" i="10" s="1"/>
  <c r="AN1043" i="10" s="1"/>
  <c r="AQ955" i="10" a="1"/>
  <c r="AQ955" i="10" s="1"/>
  <c r="AO955" i="10"/>
  <c r="AM955" i="10" a="1"/>
  <c r="AM955" i="10" s="1"/>
  <c r="AN955" i="10" s="1"/>
  <c r="AL672" i="10"/>
  <c r="AR251" i="10"/>
  <c r="AS251" i="10" s="1"/>
  <c r="AM606" i="10" a="1"/>
  <c r="AM606" i="10" s="1"/>
  <c r="AN606" i="10" s="1"/>
  <c r="AQ606" i="10" a="1"/>
  <c r="AQ606" i="10" s="1"/>
  <c r="AO606" i="10"/>
  <c r="AR293" i="10"/>
  <c r="AS293" i="10" s="1"/>
  <c r="AM613" i="10" a="1"/>
  <c r="AM613" i="10" s="1"/>
  <c r="AN613" i="10" s="1"/>
  <c r="AQ613" i="10" a="1"/>
  <c r="AQ613" i="10" s="1"/>
  <c r="AO613" i="10"/>
  <c r="AL951" i="10"/>
  <c r="AL853" i="10"/>
  <c r="AR949" i="10"/>
  <c r="AS949" i="10" s="1"/>
  <c r="AR417" i="10"/>
  <c r="AS417" i="10" s="1"/>
  <c r="AQ286" i="10" a="1"/>
  <c r="AQ286" i="10" s="1"/>
  <c r="AO286" i="10"/>
  <c r="AM286" i="10" a="1"/>
  <c r="AM286" i="10" s="1"/>
  <c r="AN286" i="10" s="1"/>
  <c r="AQ773" i="10" a="1"/>
  <c r="AQ773" i="10" s="1"/>
  <c r="AM773" i="10" a="1"/>
  <c r="AM773" i="10" s="1"/>
  <c r="AN773" i="10" s="1"/>
  <c r="AO773" i="10"/>
  <c r="AQ239" i="10" a="1"/>
  <c r="AQ239" i="10" s="1"/>
  <c r="AO239" i="10"/>
  <c r="AM239" i="10" a="1"/>
  <c r="AM239" i="10" s="1"/>
  <c r="AN239" i="10" s="1"/>
  <c r="AO497" i="10"/>
  <c r="AM497" i="10" a="1"/>
  <c r="AM497" i="10" s="1"/>
  <c r="AN497" i="10" s="1"/>
  <c r="AQ497" i="10" a="1"/>
  <c r="AQ497" i="10" s="1"/>
  <c r="AL950" i="10"/>
  <c r="AQ287" i="10" a="1"/>
  <c r="AQ287" i="10" s="1"/>
  <c r="AO287" i="10"/>
  <c r="AM287" i="10" a="1"/>
  <c r="AM287" i="10" s="1"/>
  <c r="AN287" i="10" s="1"/>
  <c r="AQ689" i="10" a="1"/>
  <c r="AQ689" i="10" s="1"/>
  <c r="AM689" i="10" a="1"/>
  <c r="AM689" i="10" s="1"/>
  <c r="AN689" i="10" s="1"/>
  <c r="AO689" i="10"/>
  <c r="AL1036" i="10"/>
  <c r="AL469" i="10"/>
  <c r="AL793" i="10"/>
  <c r="AQ1042" i="10" a="1"/>
  <c r="AQ1042" i="10" s="1"/>
  <c r="AO1042" i="10"/>
  <c r="AM1042" i="10" a="1"/>
  <c r="AM1042" i="10" s="1"/>
  <c r="AN1042" i="10" s="1"/>
  <c r="AQ611" i="10" a="1"/>
  <c r="AQ611" i="10" s="1"/>
  <c r="AO611" i="10"/>
  <c r="AM611" i="10" a="1"/>
  <c r="AM611" i="10" s="1"/>
  <c r="AN611" i="10" s="1"/>
  <c r="AR635" i="10"/>
  <c r="AS635" i="10" s="1"/>
  <c r="AR813" i="10"/>
  <c r="AS813" i="10" s="1"/>
  <c r="AQ1034" i="10" a="1"/>
  <c r="AQ1034" i="10" s="1"/>
  <c r="AO1034" i="10"/>
  <c r="AM1034" i="10" a="1"/>
  <c r="AM1034" i="10" s="1"/>
  <c r="AN1034" i="10" s="1"/>
  <c r="AL700" i="10"/>
  <c r="AL509" i="10"/>
  <c r="AO305" i="10"/>
  <c r="AQ305" i="10" a="1"/>
  <c r="AQ305" i="10" s="1"/>
  <c r="AM305" i="10" a="1"/>
  <c r="AM305" i="10" s="1"/>
  <c r="AN305" i="10" s="1"/>
  <c r="AR500" i="10"/>
  <c r="AS500" i="10" s="1"/>
  <c r="AL488" i="10"/>
  <c r="AQ833" i="10" a="1"/>
  <c r="AQ833" i="10" s="1"/>
  <c r="AM833" i="10" a="1"/>
  <c r="AM833" i="10" s="1"/>
  <c r="AN833" i="10" s="1"/>
  <c r="AO833" i="10"/>
  <c r="AL679" i="10"/>
  <c r="AQ369" i="10" a="1"/>
  <c r="AQ369" i="10" s="1"/>
  <c r="AO369" i="10"/>
  <c r="AM369" i="10" a="1"/>
  <c r="AM369" i="10" s="1"/>
  <c r="AN369" i="10" s="1"/>
  <c r="AR881" i="10"/>
  <c r="AS881" i="10" s="1"/>
  <c r="AQ575" i="10" a="1"/>
  <c r="AQ575" i="10" s="1"/>
  <c r="AM575" i="10" a="1"/>
  <c r="AM575" i="10" s="1"/>
  <c r="AN575" i="10" s="1"/>
  <c r="AO575" i="10"/>
  <c r="AL868" i="10"/>
  <c r="AR948" i="10"/>
  <c r="AS948" i="10" s="1"/>
  <c r="AR706" i="10"/>
  <c r="AS706" i="10" s="1"/>
  <c r="AL943" i="10"/>
  <c r="AO373" i="10"/>
  <c r="AM373" i="10" a="1"/>
  <c r="AM373" i="10" s="1"/>
  <c r="AN373" i="10" s="1"/>
  <c r="AQ373" i="10" a="1"/>
  <c r="AQ373" i="10" s="1"/>
  <c r="AR630" i="10"/>
  <c r="AS630" i="10" s="1"/>
  <c r="AL322" i="10"/>
  <c r="AO551" i="10"/>
  <c r="AM551" i="10" a="1"/>
  <c r="AM551" i="10" s="1"/>
  <c r="AN551" i="10" s="1"/>
  <c r="AQ551" i="10" a="1"/>
  <c r="AQ551" i="10" s="1"/>
  <c r="AR770" i="10"/>
  <c r="AS770" i="10" s="1"/>
  <c r="AR253" i="10"/>
  <c r="AS253" i="10" s="1"/>
  <c r="AR1033" i="10"/>
  <c r="AS1033" i="10" s="1"/>
  <c r="AR362" i="10"/>
  <c r="AS362" i="10" s="1"/>
  <c r="AQ309" i="10" a="1"/>
  <c r="AQ309" i="10" s="1"/>
  <c r="AO309" i="10"/>
  <c r="AM309" i="10" a="1"/>
  <c r="AM309" i="10" s="1"/>
  <c r="AN309" i="10" s="1"/>
  <c r="AR781" i="10"/>
  <c r="AS781" i="10" s="1"/>
  <c r="AL491" i="10"/>
  <c r="AQ353" i="10" a="1"/>
  <c r="AQ353" i="10" s="1"/>
  <c r="AO353" i="10"/>
  <c r="AM353" i="10" a="1"/>
  <c r="AM353" i="10" s="1"/>
  <c r="AN353" i="10" s="1"/>
  <c r="AO922" i="10"/>
  <c r="AQ922" i="10" a="1"/>
  <c r="AQ922" i="10" s="1"/>
  <c r="AM922" i="10" a="1"/>
  <c r="AM922" i="10" s="1"/>
  <c r="AN922" i="10" s="1"/>
  <c r="AM936" i="10" a="1"/>
  <c r="AM936" i="10" s="1"/>
  <c r="AN936" i="10" s="1"/>
  <c r="AQ936" i="10" a="1"/>
  <c r="AQ936" i="10" s="1"/>
  <c r="AO936" i="10"/>
  <c r="AL502" i="10"/>
  <c r="AO967" i="10"/>
  <c r="AQ967" i="10" a="1"/>
  <c r="AQ967" i="10" s="1"/>
  <c r="AM967" i="10" a="1"/>
  <c r="AM967" i="10" s="1"/>
  <c r="AN967" i="10" s="1"/>
  <c r="AL618" i="10"/>
  <c r="AQ802" i="10" a="1"/>
  <c r="AQ802" i="10" s="1"/>
  <c r="AM802" i="10" a="1"/>
  <c r="AM802" i="10" s="1"/>
  <c r="AN802" i="10" s="1"/>
  <c r="AO802" i="10"/>
  <c r="AQ386" i="10" a="1"/>
  <c r="AQ386" i="10" s="1"/>
  <c r="AO386" i="10"/>
  <c r="AM386" i="10" a="1"/>
  <c r="AM386" i="10" s="1"/>
  <c r="AN386" i="10" s="1"/>
  <c r="AQ474" i="10" a="1"/>
  <c r="AQ474" i="10" s="1"/>
  <c r="AM474" i="10" a="1"/>
  <c r="AM474" i="10" s="1"/>
  <c r="AN474" i="10" s="1"/>
  <c r="AO474" i="10"/>
  <c r="AO835" i="10"/>
  <c r="AQ835" i="10" a="1"/>
  <c r="AQ835" i="10" s="1"/>
  <c r="AM835" i="10" a="1"/>
  <c r="AM835" i="10" s="1"/>
  <c r="AN835" i="10" s="1"/>
  <c r="AM196" i="10" a="1"/>
  <c r="AM196" i="10" s="1"/>
  <c r="AN196" i="10" s="1"/>
  <c r="AQ196" i="10" a="1"/>
  <c r="AQ196" i="10" s="1"/>
  <c r="AO196" i="10"/>
  <c r="AL499" i="10"/>
  <c r="AQ865" i="10" a="1"/>
  <c r="AQ865" i="10" s="1"/>
  <c r="AO865" i="10"/>
  <c r="AM865" i="10" a="1"/>
  <c r="AM865" i="10" s="1"/>
  <c r="AN865" i="10" s="1"/>
  <c r="AR875" i="10"/>
  <c r="AS875" i="10" s="1"/>
  <c r="AQ276" i="10" a="1"/>
  <c r="AQ276" i="10" s="1"/>
  <c r="AO276" i="10"/>
  <c r="AM276" i="10" a="1"/>
  <c r="AM276" i="10" s="1"/>
  <c r="AN276" i="10" s="1"/>
  <c r="AQ483" i="10" a="1"/>
  <c r="AQ483" i="10" s="1"/>
  <c r="AM483" i="10" a="1"/>
  <c r="AM483" i="10" s="1"/>
  <c r="AN483" i="10" s="1"/>
  <c r="AO483" i="10"/>
  <c r="AL297" i="10"/>
  <c r="AR324" i="10"/>
  <c r="AS324" i="10" s="1"/>
  <c r="AL640" i="10"/>
  <c r="AQ564" i="10" a="1"/>
  <c r="AQ564" i="10" s="1"/>
  <c r="AO564" i="10"/>
  <c r="AM564" i="10" a="1"/>
  <c r="AM564" i="10" s="1"/>
  <c r="AN564" i="10" s="1"/>
  <c r="AL572" i="10"/>
  <c r="AQ612" i="10" a="1"/>
  <c r="AQ612" i="10" s="1"/>
  <c r="AO612" i="10"/>
  <c r="AM612" i="10" a="1"/>
  <c r="AM612" i="10" s="1"/>
  <c r="AN612" i="10" s="1"/>
  <c r="AR895" i="10"/>
  <c r="AS895" i="10" s="1"/>
  <c r="AO841" i="10"/>
  <c r="AQ841" i="10" a="1"/>
  <c r="AQ841" i="10" s="1"/>
  <c r="AM841" i="10" a="1"/>
  <c r="AM841" i="10" s="1"/>
  <c r="AN841" i="10" s="1"/>
  <c r="AO450" i="10"/>
  <c r="AM450" i="10" a="1"/>
  <c r="AM450" i="10" s="1"/>
  <c r="AN450" i="10" s="1"/>
  <c r="AQ450" i="10" a="1"/>
  <c r="AQ450" i="10" s="1"/>
  <c r="AQ468" i="10" a="1"/>
  <c r="AQ468" i="10" s="1"/>
  <c r="AO468" i="10"/>
  <c r="AM468" i="10" a="1"/>
  <c r="AM468" i="10" s="1"/>
  <c r="AN468" i="10" s="1"/>
  <c r="AL427" i="10"/>
  <c r="AO267" i="10"/>
  <c r="AM267" i="10" a="1"/>
  <c r="AM267" i="10" s="1"/>
  <c r="AN267" i="10" s="1"/>
  <c r="AQ267" i="10" a="1"/>
  <c r="AQ267" i="10" s="1"/>
  <c r="AM437" i="10" a="1"/>
  <c r="AM437" i="10" s="1"/>
  <c r="AN437" i="10" s="1"/>
  <c r="AQ437" i="10" a="1"/>
  <c r="AQ437" i="10" s="1"/>
  <c r="AO437" i="10"/>
  <c r="AL769" i="10"/>
  <c r="AQ637" i="10" a="1"/>
  <c r="AQ637" i="10" s="1"/>
  <c r="AM637" i="10" a="1"/>
  <c r="AM637" i="10" s="1"/>
  <c r="AN637" i="10" s="1"/>
  <c r="AO637" i="10"/>
  <c r="AM259" i="10" a="1"/>
  <c r="AM259" i="10" s="1"/>
  <c r="AN259" i="10" s="1"/>
  <c r="AQ259" i="10" a="1"/>
  <c r="AQ259" i="10" s="1"/>
  <c r="AO259" i="10"/>
  <c r="AL991" i="10"/>
  <c r="AQ837" i="10" a="1"/>
  <c r="AQ837" i="10" s="1"/>
  <c r="AO837" i="10"/>
  <c r="AM837" i="10" a="1"/>
  <c r="AM837" i="10" s="1"/>
  <c r="AN837" i="10" s="1"/>
  <c r="AL529" i="10"/>
  <c r="AO345" i="10"/>
  <c r="AM345" i="10" a="1"/>
  <c r="AM345" i="10" s="1"/>
  <c r="AN345" i="10" s="1"/>
  <c r="AQ345" i="10" a="1"/>
  <c r="AQ345" i="10" s="1"/>
  <c r="AL549" i="10"/>
  <c r="AQ711" i="10" a="1"/>
  <c r="AQ711" i="10" s="1"/>
  <c r="AO711" i="10"/>
  <c r="AM711" i="10" a="1"/>
  <c r="AM711" i="10" s="1"/>
  <c r="AN711" i="10" s="1"/>
  <c r="AL746" i="10"/>
  <c r="AL330" i="10"/>
  <c r="AL578" i="10"/>
  <c r="AL365" i="10"/>
  <c r="AR995" i="10"/>
  <c r="AS995" i="10" s="1"/>
  <c r="AQ553" i="10" a="1"/>
  <c r="AQ553" i="10" s="1"/>
  <c r="AM553" i="10" a="1"/>
  <c r="AM553" i="10" s="1"/>
  <c r="AN553" i="10" s="1"/>
  <c r="AO553" i="10"/>
  <c r="AL249" i="10"/>
  <c r="AQ505" i="10" a="1"/>
  <c r="AQ505" i="10" s="1"/>
  <c r="AO505" i="10"/>
  <c r="AM505" i="10" a="1"/>
  <c r="AM505" i="10" s="1"/>
  <c r="AN505" i="10" s="1"/>
  <c r="AL987" i="10"/>
  <c r="AR593" i="10"/>
  <c r="AS593" i="10" s="1"/>
  <c r="AR1012" i="10"/>
  <c r="AS1012" i="10" s="1"/>
  <c r="AR472" i="10"/>
  <c r="AS472" i="10" s="1"/>
  <c r="AM757" i="10" a="1"/>
  <c r="AM757" i="10" s="1"/>
  <c r="AN757" i="10" s="1"/>
  <c r="AQ757" i="10" a="1"/>
  <c r="AQ757" i="10" s="1"/>
  <c r="AO757" i="10"/>
  <c r="AL583" i="10"/>
  <c r="AQ570" i="10" a="1"/>
  <c r="AQ570" i="10" s="1"/>
  <c r="AO570" i="10"/>
  <c r="AM570" i="10" a="1"/>
  <c r="AM570" i="10" s="1"/>
  <c r="AN570" i="10" s="1"/>
  <c r="AR787" i="10"/>
  <c r="AS787" i="10" s="1"/>
  <c r="AQ328" i="10" a="1"/>
  <c r="AQ328" i="10" s="1"/>
  <c r="AM328" i="10" a="1"/>
  <c r="AM328" i="10" s="1"/>
  <c r="AN328" i="10" s="1"/>
  <c r="AO328" i="10"/>
  <c r="AQ346" i="10" a="1"/>
  <c r="AQ346" i="10" s="1"/>
  <c r="AO346" i="10"/>
  <c r="AM346" i="10" a="1"/>
  <c r="AM346" i="10" s="1"/>
  <c r="AN346" i="10" s="1"/>
  <c r="AM758" i="10" a="1"/>
  <c r="AM758" i="10" s="1"/>
  <c r="AN758" i="10" s="1"/>
  <c r="AQ758" i="10" a="1"/>
  <c r="AQ758" i="10" s="1"/>
  <c r="AO758" i="10"/>
  <c r="AL1037" i="10"/>
  <c r="AO344" i="10"/>
  <c r="AQ344" i="10" a="1"/>
  <c r="AQ344" i="10" s="1"/>
  <c r="AM344" i="10" a="1"/>
  <c r="AM344" i="10" s="1"/>
  <c r="AN344" i="10" s="1"/>
  <c r="AM930" i="10" a="1"/>
  <c r="AM930" i="10" s="1"/>
  <c r="AN930" i="10" s="1"/>
  <c r="AQ930" i="10" a="1"/>
  <c r="AQ930" i="10" s="1"/>
  <c r="AO930" i="10"/>
  <c r="AL1023" i="10"/>
  <c r="AO963" i="10"/>
  <c r="AQ963" i="10" a="1"/>
  <c r="AQ963" i="10" s="1"/>
  <c r="AM963" i="10" a="1"/>
  <c r="AM963" i="10" s="1"/>
  <c r="AN963" i="10" s="1"/>
  <c r="AL556" i="10"/>
  <c r="AQ516" i="10" a="1"/>
  <c r="AQ516" i="10" s="1"/>
  <c r="AO516" i="10"/>
  <c r="AM516" i="10" a="1"/>
  <c r="AM516" i="10" s="1"/>
  <c r="AN516" i="10" s="1"/>
  <c r="AL894" i="10"/>
  <c r="AQ504" i="10" a="1"/>
  <c r="AQ504" i="10" s="1"/>
  <c r="AO504" i="10"/>
  <c r="AM504" i="10" a="1"/>
  <c r="AM504" i="10" s="1"/>
  <c r="AN504" i="10" s="1"/>
  <c r="AR702" i="10"/>
  <c r="AS702" i="10" s="1"/>
  <c r="AM467" i="10" a="1"/>
  <c r="AM467" i="10" s="1"/>
  <c r="AN467" i="10" s="1"/>
  <c r="AQ467" i="10" a="1"/>
  <c r="AQ467" i="10" s="1"/>
  <c r="AO467" i="10"/>
  <c r="AO663" i="10"/>
  <c r="AQ663" i="10" a="1"/>
  <c r="AQ663" i="10" s="1"/>
  <c r="AM663" i="10" a="1"/>
  <c r="AM663" i="10" s="1"/>
  <c r="AN663" i="10" s="1"/>
  <c r="AM527" i="10" a="1"/>
  <c r="AM527" i="10" s="1"/>
  <c r="AN527" i="10" s="1"/>
  <c r="AO527" i="10"/>
  <c r="AQ527" i="10" a="1"/>
  <c r="AQ527" i="10" s="1"/>
  <c r="AQ250" i="10" a="1"/>
  <c r="AQ250" i="10" s="1"/>
  <c r="AO250" i="10"/>
  <c r="AM250" i="10" a="1"/>
  <c r="AM250" i="10" s="1"/>
  <c r="AN250" i="10" s="1"/>
  <c r="AO557" i="10"/>
  <c r="AM557" i="10" a="1"/>
  <c r="AM557" i="10" s="1"/>
  <c r="AN557" i="10" s="1"/>
  <c r="AQ557" i="10" a="1"/>
  <c r="AQ557" i="10" s="1"/>
  <c r="AR493" i="10"/>
  <c r="AS493" i="10" s="1"/>
  <c r="AL686" i="10"/>
  <c r="AQ814" i="10" a="1"/>
  <c r="AQ814" i="10" s="1"/>
  <c r="AO814" i="10"/>
  <c r="AM814" i="10" a="1"/>
  <c r="AM814" i="10" s="1"/>
  <c r="AN814" i="10" s="1"/>
  <c r="AQ592" i="10" a="1"/>
  <c r="AQ592" i="10" s="1"/>
  <c r="AO592" i="10"/>
  <c r="AM592" i="10" a="1"/>
  <c r="AM592" i="10" s="1"/>
  <c r="AN592" i="10" s="1"/>
  <c r="AL725" i="10"/>
  <c r="AQ234" i="10" a="1"/>
  <c r="AQ234" i="10" s="1"/>
  <c r="AO234" i="10"/>
  <c r="AM234" i="10" a="1"/>
  <c r="AM234" i="10" s="1"/>
  <c r="AN234" i="10" s="1"/>
  <c r="AO479" i="10"/>
  <c r="AQ479" i="10" a="1"/>
  <c r="AQ479" i="10" s="1"/>
  <c r="AM479" i="10" a="1"/>
  <c r="AM479" i="10" s="1"/>
  <c r="AN479" i="10" s="1"/>
  <c r="AL1004" i="10"/>
  <c r="AQ512" i="10" a="1"/>
  <c r="AQ512" i="10" s="1"/>
  <c r="AO512" i="10"/>
  <c r="AM512" i="10" a="1"/>
  <c r="AM512" i="10" s="1"/>
  <c r="AN512" i="10" s="1"/>
  <c r="AM717" i="10" a="1"/>
  <c r="AM717" i="10" s="1"/>
  <c r="AN717" i="10" s="1"/>
  <c r="AQ717" i="10" a="1"/>
  <c r="AQ717" i="10" s="1"/>
  <c r="AO717" i="10"/>
  <c r="AO697" i="10"/>
  <c r="AM697" i="10" a="1"/>
  <c r="AM697" i="10" s="1"/>
  <c r="AN697" i="10" s="1"/>
  <c r="AQ697" i="10" a="1"/>
  <c r="AQ697" i="10" s="1"/>
  <c r="AL819" i="10"/>
  <c r="AQ789" i="10" a="1"/>
  <c r="AQ789" i="10" s="1"/>
  <c r="AO789" i="10"/>
  <c r="AM789" i="10" a="1"/>
  <c r="AM789" i="10" s="1"/>
  <c r="AN789" i="10" s="1"/>
  <c r="AL1025" i="10"/>
  <c r="AQ661" i="10" a="1"/>
  <c r="AQ661" i="10" s="1"/>
  <c r="AO661" i="10"/>
  <c r="AM661" i="10" a="1"/>
  <c r="AM661" i="10" s="1"/>
  <c r="AN661" i="10" s="1"/>
  <c r="AQ748" i="10" a="1"/>
  <c r="AQ748" i="10" s="1"/>
  <c r="AO748" i="10"/>
  <c r="AM748" i="10" a="1"/>
  <c r="AM748" i="10" s="1"/>
  <c r="AN748" i="10" s="1"/>
  <c r="AL538" i="10"/>
  <c r="AL709" i="10"/>
  <c r="AM942" i="10" a="1"/>
  <c r="AM942" i="10" s="1"/>
  <c r="AN942" i="10" s="1"/>
  <c r="AQ942" i="10" a="1"/>
  <c r="AQ942" i="10" s="1"/>
  <c r="AO942" i="10"/>
  <c r="AQ648" i="10" a="1"/>
  <c r="AQ648" i="10" s="1"/>
  <c r="AO648" i="10"/>
  <c r="AM648" i="10" a="1"/>
  <c r="AM648" i="10" s="1"/>
  <c r="AN648" i="10" s="1"/>
  <c r="AL374" i="10"/>
  <c r="AL361" i="10"/>
  <c r="AO801" i="10"/>
  <c r="AQ801" i="10" a="1"/>
  <c r="AQ801" i="10" s="1"/>
  <c r="AM801" i="10" a="1"/>
  <c r="AM801" i="10" s="1"/>
  <c r="AN801" i="10" s="1"/>
  <c r="AQ652" i="10" a="1"/>
  <c r="AQ652" i="10" s="1"/>
  <c r="AO652" i="10"/>
  <c r="AM652" i="10" a="1"/>
  <c r="AM652" i="10" s="1"/>
  <c r="AN652" i="10" s="1"/>
  <c r="AR569" i="10"/>
  <c r="AS569" i="10" s="1"/>
  <c r="AR310" i="10"/>
  <c r="AS310" i="10" s="1"/>
  <c r="AL383" i="10"/>
  <c r="AL1026" i="10"/>
  <c r="AL279" i="10"/>
  <c r="AQ992" i="10" a="1"/>
  <c r="AQ992" i="10" s="1"/>
  <c r="AM992" i="10" a="1"/>
  <c r="AM992" i="10" s="1"/>
  <c r="AN992" i="10" s="1"/>
  <c r="AO992" i="10"/>
  <c r="AL885" i="10"/>
  <c r="AM965" i="10" a="1"/>
  <c r="AM965" i="10" s="1"/>
  <c r="AN965" i="10" s="1"/>
  <c r="AO965" i="10"/>
  <c r="AQ965" i="10" a="1"/>
  <c r="AQ965" i="10" s="1"/>
  <c r="AQ959" i="10" a="1"/>
  <c r="AQ959" i="10" s="1"/>
  <c r="AO959" i="10"/>
  <c r="AM959" i="10" a="1"/>
  <c r="AM959" i="10" s="1"/>
  <c r="AN959" i="10" s="1"/>
  <c r="AL296" i="10"/>
  <c r="AQ422" i="10" a="1"/>
  <c r="AQ422" i="10" s="1"/>
  <c r="AM422" i="10" a="1"/>
  <c r="AM422" i="10" s="1"/>
  <c r="AN422" i="10" s="1"/>
  <c r="AO422" i="10"/>
  <c r="AL595" i="10"/>
  <c r="AQ319" i="10" a="1"/>
  <c r="AQ319" i="10" s="1"/>
  <c r="AO319" i="10"/>
  <c r="AM319" i="10" a="1"/>
  <c r="AM319" i="10" s="1"/>
  <c r="AN319" i="10" s="1"/>
  <c r="AR999" i="10"/>
  <c r="AS999" i="10" s="1"/>
  <c r="AL244" i="10"/>
  <c r="AR634" i="10"/>
  <c r="AS634" i="10" s="1"/>
  <c r="AQ535" i="10" a="1"/>
  <c r="AQ535" i="10" s="1"/>
  <c r="AO535" i="10"/>
  <c r="AM535" i="10" a="1"/>
  <c r="AM535" i="10" s="1"/>
  <c r="AN535" i="10" s="1"/>
  <c r="AM605" i="10" a="1"/>
  <c r="AM605" i="10" s="1"/>
  <c r="AN605" i="10" s="1"/>
  <c r="AQ605" i="10" a="1"/>
  <c r="AQ605" i="10" s="1"/>
  <c r="AO605" i="10"/>
  <c r="AM530" i="10" a="1"/>
  <c r="AM530" i="10" s="1"/>
  <c r="AN530" i="10" s="1"/>
  <c r="AQ530" i="10" a="1"/>
  <c r="AQ530" i="10" s="1"/>
  <c r="AO530" i="10"/>
  <c r="AL884" i="10"/>
  <c r="AL667" i="10"/>
  <c r="AL421" i="10"/>
  <c r="AQ805" i="10" a="1"/>
  <c r="AQ805" i="10" s="1"/>
  <c r="AM805" i="10" a="1"/>
  <c r="AM805" i="10" s="1"/>
  <c r="AN805" i="10" s="1"/>
  <c r="AO805" i="10"/>
  <c r="AM543" i="10" a="1"/>
  <c r="AM543" i="10" s="1"/>
  <c r="AN543" i="10" s="1"/>
  <c r="AQ543" i="10" a="1"/>
  <c r="AQ543" i="10" s="1"/>
  <c r="AO543" i="10"/>
  <c r="AQ222" i="10" a="1"/>
  <c r="AQ222" i="10" s="1"/>
  <c r="AO222" i="10"/>
  <c r="AM222" i="10" a="1"/>
  <c r="AM222" i="10" s="1"/>
  <c r="AN222" i="10" s="1"/>
  <c r="AQ921" i="10" a="1"/>
  <c r="AQ921" i="10" s="1"/>
  <c r="AM921" i="10" a="1"/>
  <c r="AM921" i="10" s="1"/>
  <c r="AN921" i="10" s="1"/>
  <c r="AO921" i="10"/>
  <c r="AQ818" i="10" a="1"/>
  <c r="AQ818" i="10" s="1"/>
  <c r="AM818" i="10" a="1"/>
  <c r="AM818" i="10" s="1"/>
  <c r="AN818" i="10" s="1"/>
  <c r="AO818" i="10"/>
  <c r="AL357" i="10"/>
  <c r="AM214" i="10" a="1"/>
  <c r="AM214" i="10" s="1"/>
  <c r="AN214" i="10" s="1"/>
  <c r="AQ214" i="10" a="1"/>
  <c r="AQ214" i="10" s="1"/>
  <c r="AO214" i="10"/>
  <c r="AR216" i="10"/>
  <c r="AS216" i="10" s="1"/>
  <c r="AM1008" i="10" a="1"/>
  <c r="AM1008" i="10" s="1"/>
  <c r="AN1008" i="10" s="1"/>
  <c r="AQ1008" i="10" a="1"/>
  <c r="AQ1008" i="10" s="1"/>
  <c r="AO1008" i="10"/>
  <c r="AO917" i="10"/>
  <c r="AM917" i="10" a="1"/>
  <c r="AM917" i="10" s="1"/>
  <c r="AN917" i="10" s="1"/>
  <c r="AQ917" i="10" a="1"/>
  <c r="AQ917" i="10" s="1"/>
  <c r="AL1038" i="10"/>
  <c r="AQ588" i="10" a="1"/>
  <c r="AQ588" i="10" s="1"/>
  <c r="AO588" i="10"/>
  <c r="AM588" i="10" a="1"/>
  <c r="AM588" i="10" s="1"/>
  <c r="AN588" i="10" s="1"/>
  <c r="AQ520" i="10" a="1"/>
  <c r="AQ520" i="10" s="1"/>
  <c r="AO520" i="10"/>
  <c r="AM520" i="10" a="1"/>
  <c r="AM520" i="10" s="1"/>
  <c r="AN520" i="10" s="1"/>
  <c r="AL300" i="10"/>
  <c r="AQ252" i="10" a="1"/>
  <c r="AQ252" i="10" s="1"/>
  <c r="AO252" i="10"/>
  <c r="AM252" i="10" a="1"/>
  <c r="AM252" i="10" s="1"/>
  <c r="AN252" i="10" s="1"/>
  <c r="AM1050" i="10" a="1"/>
  <c r="AM1050" i="10" s="1"/>
  <c r="AN1050" i="10" s="1"/>
  <c r="AQ1050" i="10" a="1"/>
  <c r="AQ1050" i="10" s="1"/>
  <c r="AO1050" i="10"/>
  <c r="AQ465" i="10" a="1"/>
  <c r="AQ465" i="10" s="1"/>
  <c r="AM465" i="10" a="1"/>
  <c r="AM465" i="10" s="1"/>
  <c r="AN465" i="10" s="1"/>
  <c r="AO465" i="10"/>
  <c r="AR916" i="10"/>
  <c r="AS916" i="10" s="1"/>
  <c r="AL571" i="10"/>
  <c r="AQ204" i="10" a="1"/>
  <c r="AQ204" i="10" s="1"/>
  <c r="AO204" i="10"/>
  <c r="AM204" i="10" a="1"/>
  <c r="AM204" i="10" s="1"/>
  <c r="AN204" i="10" s="1"/>
  <c r="AO929" i="10"/>
  <c r="AM929" i="10" a="1"/>
  <c r="AM929" i="10" s="1"/>
  <c r="AN929" i="10" s="1"/>
  <c r="AQ929" i="10" a="1"/>
  <c r="AQ929" i="10" s="1"/>
  <c r="AQ193" i="10" a="1"/>
  <c r="AQ193" i="10" s="1"/>
  <c r="AO193" i="10"/>
  <c r="AM193" i="10" a="1"/>
  <c r="AM193" i="10" s="1"/>
  <c r="AN193" i="10" s="1"/>
  <c r="AR195" i="10"/>
  <c r="AS195" i="10" s="1"/>
  <c r="AQ1017" i="10" a="1"/>
  <c r="AQ1017" i="10" s="1"/>
  <c r="AM1017" i="10" a="1"/>
  <c r="AM1017" i="10" s="1"/>
  <c r="AN1017" i="10" s="1"/>
  <c r="AO1017" i="10"/>
  <c r="AQ513" i="10" a="1"/>
  <c r="AQ513" i="10" s="1"/>
  <c r="AO513" i="10"/>
  <c r="AM513" i="10" a="1"/>
  <c r="AM513" i="10" s="1"/>
  <c r="AN513" i="10" s="1"/>
  <c r="AR926" i="10"/>
  <c r="AS926" i="10" s="1"/>
  <c r="AR233" i="10"/>
  <c r="AS233" i="10" s="1"/>
  <c r="AL475" i="10"/>
  <c r="AM653" i="10" a="1"/>
  <c r="AM653" i="10" s="1"/>
  <c r="AN653" i="10" s="1"/>
  <c r="AO653" i="10"/>
  <c r="AQ653" i="10" a="1"/>
  <c r="AQ653" i="10" s="1"/>
  <c r="AL682" i="10"/>
  <c r="AL230" i="10"/>
  <c r="AM455" i="10" a="1"/>
  <c r="AM455" i="10" s="1"/>
  <c r="AN455" i="10" s="1"/>
  <c r="AQ455" i="10" a="1"/>
  <c r="AQ455" i="10" s="1"/>
  <c r="AO455" i="10"/>
  <c r="AQ927" i="10" a="1"/>
  <c r="AQ927" i="10" s="1"/>
  <c r="AM927" i="10" a="1"/>
  <c r="AM927" i="10" s="1"/>
  <c r="AN927" i="10" s="1"/>
  <c r="AO927" i="10"/>
  <c r="AL1006" i="10"/>
  <c r="AL546" i="10"/>
  <c r="AR432" i="10"/>
  <c r="AS432" i="10" s="1"/>
  <c r="AO984" i="10"/>
  <c r="AM984" i="10" a="1"/>
  <c r="AM984" i="10" s="1"/>
  <c r="AN984" i="10" s="1"/>
  <c r="AQ984" i="10" a="1"/>
  <c r="AQ984" i="10" s="1"/>
  <c r="AO320" i="10"/>
  <c r="AQ320" i="10" a="1"/>
  <c r="AQ320" i="10" s="1"/>
  <c r="AM320" i="10" a="1"/>
  <c r="AM320" i="10" s="1"/>
  <c r="AN320" i="10" s="1"/>
  <c r="AQ519" i="10" a="1"/>
  <c r="AQ519" i="10" s="1"/>
  <c r="AO519" i="10"/>
  <c r="AM519" i="10" a="1"/>
  <c r="AM519" i="10" s="1"/>
  <c r="AN519" i="10" s="1"/>
  <c r="AL966" i="10"/>
  <c r="AM202" i="10" a="1"/>
  <c r="AM202" i="10" s="1"/>
  <c r="AN202" i="10" s="1"/>
  <c r="AQ202" i="10" a="1"/>
  <c r="AQ202" i="10" s="1"/>
  <c r="AO202" i="10"/>
  <c r="AQ628" i="10" a="1"/>
  <c r="AQ628" i="10" s="1"/>
  <c r="AM628" i="10" a="1"/>
  <c r="AM628" i="10" s="1"/>
  <c r="AN628" i="10" s="1"/>
  <c r="AO628" i="10"/>
  <c r="AM607" i="10" a="1"/>
  <c r="AM607" i="10" s="1"/>
  <c r="AN607" i="10" s="1"/>
  <c r="AQ607" i="10" a="1"/>
  <c r="AQ607" i="10" s="1"/>
  <c r="AO607" i="10"/>
  <c r="AO351" i="10"/>
  <c r="AM351" i="10" a="1"/>
  <c r="AM351" i="10" s="1"/>
  <c r="AN351" i="10" s="1"/>
  <c r="AQ351" i="10" a="1"/>
  <c r="AQ351" i="10" s="1"/>
  <c r="AQ270" i="10" a="1"/>
  <c r="AQ270" i="10" s="1"/>
  <c r="AO270" i="10"/>
  <c r="AM270" i="10" a="1"/>
  <c r="AM270" i="10" s="1"/>
  <c r="AN270" i="10" s="1"/>
  <c r="AL844" i="10"/>
  <c r="AQ299" i="10" a="1"/>
  <c r="AQ299" i="10" s="1"/>
  <c r="AO299" i="10"/>
  <c r="AM299" i="10" a="1"/>
  <c r="AM299" i="10" s="1"/>
  <c r="AN299" i="10" s="1"/>
  <c r="AL306" i="10"/>
  <c r="AR446" i="10"/>
  <c r="AS446" i="10" s="1"/>
  <c r="AO291" i="10"/>
  <c r="AM291" i="10" a="1"/>
  <c r="AM291" i="10" s="1"/>
  <c r="AN291" i="10" s="1"/>
  <c r="AQ291" i="10" a="1"/>
  <c r="AQ291" i="10" s="1"/>
  <c r="AL558" i="10"/>
  <c r="AM508" i="10" a="1"/>
  <c r="AM508" i="10" s="1"/>
  <c r="AN508" i="10" s="1"/>
  <c r="AQ508" i="10" a="1"/>
  <c r="AQ508" i="10" s="1"/>
  <c r="AO508" i="10"/>
  <c r="AL670" i="10"/>
  <c r="AL832" i="10"/>
  <c r="AR737" i="10"/>
  <c r="AS737" i="10" s="1"/>
  <c r="AQ192" i="10" a="1"/>
  <c r="AQ192" i="10" s="1"/>
  <c r="AO192" i="10"/>
  <c r="AM192" i="10" a="1"/>
  <c r="AM192" i="10" s="1"/>
  <c r="AN192" i="10" s="1"/>
  <c r="AL779" i="10"/>
  <c r="AR576" i="10"/>
  <c r="AS576" i="10" s="1"/>
  <c r="AL829" i="10"/>
  <c r="AQ741" i="10" a="1"/>
  <c r="AQ741" i="10" s="1"/>
  <c r="AO741" i="10"/>
  <c r="AM741" i="10" a="1"/>
  <c r="AM741" i="10" s="1"/>
  <c r="AN741" i="10" s="1"/>
  <c r="AL582" i="10"/>
  <c r="AL874" i="10"/>
  <c r="AL726" i="10"/>
  <c r="AO261" i="10"/>
  <c r="AM261" i="10" a="1"/>
  <c r="AM261" i="10" s="1"/>
  <c r="AN261" i="10" s="1"/>
  <c r="AQ261" i="10" a="1"/>
  <c r="AQ261" i="10" s="1"/>
  <c r="AQ786" i="10" a="1"/>
  <c r="AQ786" i="10" s="1"/>
  <c r="AO786" i="10"/>
  <c r="AM786" i="10" a="1"/>
  <c r="AM786" i="10" s="1"/>
  <c r="AN786" i="10" s="1"/>
  <c r="AR1031" i="10"/>
  <c r="AS1031" i="10" s="1"/>
  <c r="AL614" i="10"/>
  <c r="AL521" i="10"/>
  <c r="AR879" i="10"/>
  <c r="AS879" i="10" s="1"/>
  <c r="AR925" i="10"/>
  <c r="AS925" i="10" s="1"/>
  <c r="AL463" i="10"/>
  <c r="AR246" i="10"/>
  <c r="AS246" i="10" s="1"/>
  <c r="AQ378" i="10" a="1"/>
  <c r="AQ378" i="10" s="1"/>
  <c r="AO378" i="10"/>
  <c r="AM378" i="10" a="1"/>
  <c r="AM378" i="10" s="1"/>
  <c r="AN378" i="10" s="1"/>
  <c r="AM774" i="10" a="1"/>
  <c r="AM774" i="10" s="1"/>
  <c r="AN774" i="10" s="1"/>
  <c r="AO774" i="10"/>
  <c r="AQ774" i="10" a="1"/>
  <c r="AQ774" i="10" s="1"/>
  <c r="AQ745" i="10" a="1"/>
  <c r="AQ745" i="10" s="1"/>
  <c r="AM745" i="10" a="1"/>
  <c r="AM745" i="10" s="1"/>
  <c r="AN745" i="10" s="1"/>
  <c r="AO745" i="10"/>
  <c r="AQ759" i="10" a="1"/>
  <c r="AQ759" i="10" s="1"/>
  <c r="AO759" i="10"/>
  <c r="AM759" i="10" a="1"/>
  <c r="AM759" i="10" s="1"/>
  <c r="AN759" i="10" s="1"/>
  <c r="AL983" i="10"/>
  <c r="AR183" i="10"/>
  <c r="AS183" i="10" s="1"/>
  <c r="AQ410" i="10" a="1"/>
  <c r="AQ410" i="10" s="1"/>
  <c r="AO410" i="10"/>
  <c r="AM410" i="10" a="1"/>
  <c r="AM410" i="10" s="1"/>
  <c r="AN410" i="10" s="1"/>
  <c r="AR314" i="10"/>
  <c r="AS314" i="10" s="1"/>
  <c r="AO273" i="10"/>
  <c r="AM273" i="10" a="1"/>
  <c r="AM273" i="10" s="1"/>
  <c r="AN273" i="10" s="1"/>
  <c r="AQ273" i="10" a="1"/>
  <c r="AQ273" i="10" s="1"/>
  <c r="AM284" i="10" a="1"/>
  <c r="AM284" i="10" s="1"/>
  <c r="AN284" i="10" s="1"/>
  <c r="AO284" i="10"/>
  <c r="AQ284" i="10" a="1"/>
  <c r="AQ284" i="10" s="1"/>
  <c r="AR827" i="10"/>
  <c r="AS827" i="10" s="1"/>
  <c r="AM953" i="10" a="1"/>
  <c r="AM953" i="10" s="1"/>
  <c r="AN953" i="10" s="1"/>
  <c r="AQ953" i="10" a="1"/>
  <c r="AQ953" i="10" s="1"/>
  <c r="AO953" i="10"/>
  <c r="AR531" i="10"/>
  <c r="AS531" i="10" s="1"/>
  <c r="AL699" i="10"/>
  <c r="AR271" i="10"/>
  <c r="AS271" i="10" s="1"/>
  <c r="AL387" i="10"/>
  <c r="AL933" i="10"/>
  <c r="AO599" i="10"/>
  <c r="AM599" i="10" a="1"/>
  <c r="AM599" i="10" s="1"/>
  <c r="AN599" i="10" s="1"/>
  <c r="AQ599" i="10" a="1"/>
  <c r="AQ599" i="10" s="1"/>
  <c r="AQ776" i="10" a="1"/>
  <c r="AQ776" i="10" s="1"/>
  <c r="AM776" i="10" a="1"/>
  <c r="AM776" i="10" s="1"/>
  <c r="AN776" i="10" s="1"/>
  <c r="AO776" i="10"/>
  <c r="AO367" i="10"/>
  <c r="AQ367" i="10" a="1"/>
  <c r="AQ367" i="10" s="1"/>
  <c r="AM367" i="10" a="1"/>
  <c r="AM367" i="10" s="1"/>
  <c r="AN367" i="10" s="1"/>
  <c r="AR485" i="10"/>
  <c r="AS485" i="10" s="1"/>
  <c r="AM756" i="10" a="1"/>
  <c r="AM756" i="10" s="1"/>
  <c r="AN756" i="10" s="1"/>
  <c r="AQ756" i="10" a="1"/>
  <c r="AQ756" i="10" s="1"/>
  <c r="AO756" i="10"/>
  <c r="AL375" i="10"/>
  <c r="AO243" i="10"/>
  <c r="AM243" i="10" a="1"/>
  <c r="AM243" i="10" s="1"/>
  <c r="AN243" i="10" s="1"/>
  <c r="AQ243" i="10" a="1"/>
  <c r="AQ243" i="10" s="1"/>
  <c r="AM723" i="10" a="1"/>
  <c r="AM723" i="10" s="1"/>
  <c r="AN723" i="10" s="1"/>
  <c r="AQ723" i="10" a="1"/>
  <c r="AQ723" i="10" s="1"/>
  <c r="AO723" i="10"/>
  <c r="AL334" i="10"/>
  <c r="AL573" i="10"/>
  <c r="AO905" i="10"/>
  <c r="AQ905" i="10" a="1"/>
  <c r="AQ905" i="10" s="1"/>
  <c r="AM905" i="10" a="1"/>
  <c r="AM905" i="10" s="1"/>
  <c r="AN905" i="10" s="1"/>
  <c r="AL721" i="10"/>
  <c r="AO484" i="10"/>
  <c r="AM484" i="10" a="1"/>
  <c r="AM484" i="10" s="1"/>
  <c r="AN484" i="10" s="1"/>
  <c r="AQ484" i="10" a="1"/>
  <c r="AQ484" i="10" s="1"/>
  <c r="AL221" i="10"/>
  <c r="AM208" i="10" a="1"/>
  <c r="AM208" i="10" s="1"/>
  <c r="AN208" i="10" s="1"/>
  <c r="AQ208" i="10" a="1"/>
  <c r="AQ208" i="10" s="1"/>
  <c r="AO208" i="10"/>
  <c r="AM848" i="10" a="1"/>
  <c r="AM848" i="10" s="1"/>
  <c r="AN848" i="10" s="1"/>
  <c r="AQ848" i="10" a="1"/>
  <c r="AQ848" i="10" s="1"/>
  <c r="AO848" i="10"/>
  <c r="AL433" i="10"/>
  <c r="AQ676" i="10" a="1"/>
  <c r="AQ676" i="10" s="1"/>
  <c r="AM676" i="10" a="1"/>
  <c r="AM676" i="10" s="1"/>
  <c r="AN676" i="10" s="1"/>
  <c r="AO676" i="10"/>
  <c r="AQ552" i="10" a="1"/>
  <c r="AQ552" i="10" s="1"/>
  <c r="AO552" i="10"/>
  <c r="AM552" i="10" a="1"/>
  <c r="AM552" i="10" s="1"/>
  <c r="AN552" i="10" s="1"/>
  <c r="AR928" i="10"/>
  <c r="AS928" i="10" s="1"/>
  <c r="AQ610" i="10" a="1"/>
  <c r="AQ610" i="10" s="1"/>
  <c r="AM610" i="10" a="1"/>
  <c r="AM610" i="10" s="1"/>
  <c r="AN610" i="10" s="1"/>
  <c r="AO610" i="10"/>
  <c r="AO911" i="10"/>
  <c r="AQ911" i="10" a="1"/>
  <c r="AQ911" i="10" s="1"/>
  <c r="AM911" i="10" a="1"/>
  <c r="AM911" i="10" s="1"/>
  <c r="AN911" i="10" s="1"/>
  <c r="AL656" i="10"/>
  <c r="AM408" i="10" a="1"/>
  <c r="AM408" i="10" s="1"/>
  <c r="AN408" i="10" s="1"/>
  <c r="AQ408" i="10" a="1"/>
  <c r="AQ408" i="10" s="1"/>
  <c r="AO408" i="10"/>
  <c r="AL1051" i="10"/>
  <c r="AQ590" i="10" a="1"/>
  <c r="AQ590" i="10" s="1"/>
  <c r="AM590" i="10" a="1"/>
  <c r="AM590" i="10" s="1"/>
  <c r="AN590" i="10" s="1"/>
  <c r="AO590" i="10"/>
  <c r="AR738" i="10"/>
  <c r="AS738" i="10" s="1"/>
  <c r="AR993" i="10"/>
  <c r="AS993" i="10" s="1"/>
  <c r="AR815" i="10"/>
  <c r="AS815" i="10" s="1"/>
  <c r="AR1040" i="10"/>
  <c r="AS1040" i="10" s="1"/>
  <c r="AO1020" i="10"/>
  <c r="AM1020" i="10" a="1"/>
  <c r="AM1020" i="10" s="1"/>
  <c r="AN1020" i="10" s="1"/>
  <c r="AQ1020" i="10" a="1"/>
  <c r="AQ1020" i="10" s="1"/>
  <c r="AQ359" i="10" a="1"/>
  <c r="AQ359" i="10" s="1"/>
  <c r="AO359" i="10"/>
  <c r="AM359" i="10" a="1"/>
  <c r="AM359" i="10" s="1"/>
  <c r="AN359" i="10" s="1"/>
  <c r="AQ713" i="10" a="1"/>
  <c r="AQ713" i="10" s="1"/>
  <c r="AO713" i="10"/>
  <c r="AM713" i="10" a="1"/>
  <c r="AM713" i="10" s="1"/>
  <c r="AN713" i="10" s="1"/>
  <c r="AM743" i="10" a="1"/>
  <c r="AM743" i="10" s="1"/>
  <c r="AN743" i="10" s="1"/>
  <c r="AQ743" i="10" a="1"/>
  <c r="AQ743" i="10" s="1"/>
  <c r="AO743" i="10"/>
  <c r="AL282" i="10"/>
  <c r="AO997" i="10"/>
  <c r="AM997" i="10" a="1"/>
  <c r="AM997" i="10" s="1"/>
  <c r="AN997" i="10" s="1"/>
  <c r="AQ997" i="10" a="1"/>
  <c r="AQ997" i="10" s="1"/>
  <c r="AR1027" i="10"/>
  <c r="AS1027" i="10" s="1"/>
  <c r="AL660" i="10"/>
  <c r="AR349" i="10"/>
  <c r="AS349" i="10" s="1"/>
  <c r="AL356" i="10"/>
  <c r="AM563" i="10" a="1"/>
  <c r="AM563" i="10" s="1"/>
  <c r="AN563" i="10" s="1"/>
  <c r="AQ563" i="10" a="1"/>
  <c r="AQ563" i="10" s="1"/>
  <c r="AO563" i="10"/>
  <c r="AL424" i="10"/>
  <c r="AL771" i="10"/>
  <c r="AO426" i="10"/>
  <c r="AM426" i="10" a="1"/>
  <c r="AM426" i="10" s="1"/>
  <c r="AN426" i="10" s="1"/>
  <c r="AQ426" i="10" a="1"/>
  <c r="AQ426" i="10" s="1"/>
  <c r="AO734" i="10"/>
  <c r="AQ734" i="10" a="1"/>
  <c r="AQ734" i="10" s="1"/>
  <c r="AM734" i="10" a="1"/>
  <c r="AM734" i="10" s="1"/>
  <c r="AN734" i="10" s="1"/>
  <c r="AQ901" i="10" a="1"/>
  <c r="AQ901" i="10" s="1"/>
  <c r="AO901" i="10"/>
  <c r="AM901" i="10" a="1"/>
  <c r="AM901" i="10" s="1"/>
  <c r="AN901" i="10" s="1"/>
  <c r="AQ415" i="10" a="1"/>
  <c r="AQ415" i="10" s="1"/>
  <c r="AO415" i="10"/>
  <c r="AM415" i="10" a="1"/>
  <c r="AM415" i="10" s="1"/>
  <c r="AN415" i="10" s="1"/>
  <c r="AL495" i="10"/>
  <c r="AQ975" i="10" a="1"/>
  <c r="AQ975" i="10" s="1"/>
  <c r="AO975" i="10"/>
  <c r="AM975" i="10" a="1"/>
  <c r="AM975" i="10" s="1"/>
  <c r="AN975" i="10" s="1"/>
  <c r="AQ722" i="10" a="1"/>
  <c r="AQ722" i="10" s="1"/>
  <c r="AO722" i="10"/>
  <c r="AM722" i="10" a="1"/>
  <c r="AM722" i="10" s="1"/>
  <c r="AN722" i="10" s="1"/>
  <c r="AL625" i="10"/>
  <c r="AO285" i="10"/>
  <c r="AM285" i="10" a="1"/>
  <c r="AM285" i="10" s="1"/>
  <c r="AN285" i="10" s="1"/>
  <c r="AQ285" i="10" a="1"/>
  <c r="AQ285" i="10" s="1"/>
  <c r="AR522" i="10"/>
  <c r="AS522" i="10" s="1"/>
  <c r="AQ368" i="10" a="1"/>
  <c r="AQ368" i="10" s="1"/>
  <c r="AM368" i="10" a="1"/>
  <c r="AM368" i="10" s="1"/>
  <c r="AN368" i="10" s="1"/>
  <c r="AO368" i="10"/>
  <c r="AL934" i="10"/>
  <c r="AL438" i="10"/>
  <c r="AM755" i="10" a="1"/>
  <c r="AM755" i="10" s="1"/>
  <c r="AN755" i="10" s="1"/>
  <c r="AQ755" i="10" a="1"/>
  <c r="AQ755" i="10" s="1"/>
  <c r="AO755" i="10"/>
  <c r="AR393" i="10"/>
  <c r="AS393" i="10" s="1"/>
  <c r="AR941" i="10"/>
  <c r="AS941" i="10" s="1"/>
  <c r="AL620" i="10"/>
  <c r="AQ778" i="10" a="1"/>
  <c r="AQ778" i="10" s="1"/>
  <c r="AM778" i="10" a="1"/>
  <c r="AM778" i="10" s="1"/>
  <c r="AN778" i="10" s="1"/>
  <c r="AO778" i="10"/>
  <c r="AM290" i="10" a="1"/>
  <c r="AM290" i="10" s="1"/>
  <c r="AN290" i="10" s="1"/>
  <c r="AO290" i="10"/>
  <c r="AQ290" i="10" a="1"/>
  <c r="AQ290" i="10" s="1"/>
  <c r="AR785" i="10"/>
  <c r="AS785" i="10" s="1"/>
  <c r="AR603" i="10"/>
  <c r="AS603" i="10" s="1"/>
  <c r="AL240" i="10"/>
  <c r="AO816" i="10"/>
  <c r="AM816" i="10" a="1"/>
  <c r="AM816" i="10" s="1"/>
  <c r="AN816" i="10" s="1"/>
  <c r="AQ816" i="10" a="1"/>
  <c r="AQ816" i="10" s="1"/>
  <c r="AL907" i="10"/>
  <c r="AR464" i="10"/>
  <c r="AS464" i="10" s="1"/>
  <c r="AQ489" i="10" a="1"/>
  <c r="AQ489" i="10" s="1"/>
  <c r="AM489" i="10" a="1"/>
  <c r="AM489" i="10" s="1"/>
  <c r="AN489" i="10" s="1"/>
  <c r="AO489" i="10"/>
  <c r="AM946" i="10" a="1"/>
  <c r="AM946" i="10" s="1"/>
  <c r="AN946" i="10" s="1"/>
  <c r="AQ946" i="10" a="1"/>
  <c r="AQ946" i="10" s="1"/>
  <c r="AO946" i="10"/>
  <c r="AR608" i="10"/>
  <c r="AS608" i="10" s="1"/>
  <c r="AR258" i="10"/>
  <c r="AS258" i="10" s="1"/>
  <c r="AR968" i="10"/>
  <c r="AS968" i="10" s="1"/>
  <c r="AL226" i="10"/>
  <c r="AL643" i="10"/>
  <c r="AO577" i="10"/>
  <c r="AQ577" i="10" a="1"/>
  <c r="AQ577" i="10" s="1"/>
  <c r="AM577" i="10" a="1"/>
  <c r="AM577" i="10" s="1"/>
  <c r="AN577" i="10" s="1"/>
  <c r="AL604" i="10"/>
  <c r="AO957" i="10"/>
  <c r="AM957" i="10" a="1"/>
  <c r="AM957" i="10" s="1"/>
  <c r="AN957" i="10" s="1"/>
  <c r="AQ957" i="10" a="1"/>
  <c r="AQ957" i="10" s="1"/>
  <c r="AQ891" i="10" a="1"/>
  <c r="AQ891" i="10" s="1"/>
  <c r="AM891" i="10" a="1"/>
  <c r="AM891" i="10" s="1"/>
  <c r="AN891" i="10" s="1"/>
  <c r="AO891" i="10"/>
  <c r="AL693" i="10"/>
  <c r="AQ268" i="10" a="1"/>
  <c r="AQ268" i="10" s="1"/>
  <c r="AO268" i="10"/>
  <c r="AM268" i="10" a="1"/>
  <c r="AM268" i="10" s="1"/>
  <c r="AN268" i="10" s="1"/>
  <c r="AL976" i="10"/>
  <c r="AR780" i="10"/>
  <c r="AS780" i="10" s="1"/>
  <c r="AL655" i="10"/>
  <c r="AQ218" i="10" a="1"/>
  <c r="AQ218" i="10" s="1"/>
  <c r="AO218" i="10"/>
  <c r="AM218" i="10" a="1"/>
  <c r="AM218" i="10" s="1"/>
  <c r="AN218" i="10" s="1"/>
  <c r="AL526" i="10"/>
  <c r="AO591" i="10"/>
  <c r="AQ591" i="10" a="1"/>
  <c r="AQ591" i="10" s="1"/>
  <c r="AM591" i="10" a="1"/>
  <c r="AM591" i="10" s="1"/>
  <c r="AN591" i="10" s="1"/>
  <c r="AR277" i="10"/>
  <c r="AS277" i="10" s="1"/>
  <c r="AL831" i="10"/>
  <c r="AQ517" i="10" a="1"/>
  <c r="AQ517" i="10" s="1"/>
  <c r="AO517" i="10"/>
  <c r="AM517" i="10" a="1"/>
  <c r="AM517" i="10" s="1"/>
  <c r="AN517" i="10" s="1"/>
  <c r="AL825" i="10"/>
  <c r="AR1046" i="10"/>
  <c r="AS1046" i="10" s="1"/>
  <c r="AQ845" i="10" a="1"/>
  <c r="AQ845" i="10" s="1"/>
  <c r="AM845" i="10" a="1"/>
  <c r="AM845" i="10" s="1"/>
  <c r="AN845" i="10" s="1"/>
  <c r="AO845" i="10"/>
  <c r="AL883" i="10"/>
  <c r="AR888" i="10"/>
  <c r="AS888" i="10" s="1"/>
  <c r="AQ232" i="10" a="1"/>
  <c r="AQ232" i="10" s="1"/>
  <c r="AO232" i="10"/>
  <c r="AM232" i="10" a="1"/>
  <c r="AM232" i="10" s="1"/>
  <c r="AN232" i="10" s="1"/>
  <c r="AQ565" i="10" a="1"/>
  <c r="AQ565" i="10" s="1"/>
  <c r="AO565" i="10"/>
  <c r="AM565" i="10" a="1"/>
  <c r="AM565" i="10" s="1"/>
  <c r="AN565" i="10" s="1"/>
  <c r="AR315" i="10"/>
  <c r="AS315" i="10" s="1"/>
  <c r="AO788" i="10"/>
  <c r="AQ788" i="10" a="1"/>
  <c r="AQ788" i="10" s="1"/>
  <c r="AM788" i="10" a="1"/>
  <c r="AM788" i="10" s="1"/>
  <c r="AN788" i="10" s="1"/>
  <c r="AR994" i="10"/>
  <c r="AS994" i="10" s="1"/>
  <c r="AL439" i="10"/>
  <c r="AM912" i="10" a="1"/>
  <c r="AM912" i="10" s="1"/>
  <c r="AN912" i="10" s="1"/>
  <c r="AQ912" i="10" a="1"/>
  <c r="AQ912" i="10" s="1"/>
  <c r="AO912" i="10"/>
  <c r="AL212" i="10"/>
  <c r="AL486" i="10"/>
  <c r="AQ498" i="10" a="1"/>
  <c r="AQ498" i="10" s="1"/>
  <c r="AO498" i="10"/>
  <c r="AM498" i="10" a="1"/>
  <c r="AM498" i="10" s="1"/>
  <c r="AN498" i="10" s="1"/>
  <c r="AL203" i="10"/>
  <c r="AR1009" i="10"/>
  <c r="AS1009" i="10" s="1"/>
  <c r="AO892" i="10"/>
  <c r="AM892" i="10" a="1"/>
  <c r="AM892" i="10" s="1"/>
  <c r="AN892" i="10" s="1"/>
  <c r="AQ892" i="10" a="1"/>
  <c r="AQ892" i="10" s="1"/>
  <c r="AL594" i="10"/>
  <c r="AR280" i="10"/>
  <c r="AS280" i="10" s="1"/>
  <c r="AQ627" i="10" a="1"/>
  <c r="AQ627" i="10" s="1"/>
  <c r="AO627" i="10"/>
  <c r="AM627" i="10" a="1"/>
  <c r="AM627" i="10" s="1"/>
  <c r="AN627" i="10" s="1"/>
  <c r="AL347" i="10"/>
  <c r="AL407" i="10"/>
  <c r="AQ399" i="10" a="1"/>
  <c r="AQ399" i="10" s="1"/>
  <c r="AO399" i="10"/>
  <c r="AM399" i="10" a="1"/>
  <c r="AM399" i="10" s="1"/>
  <c r="AN399" i="10" s="1"/>
  <c r="AL671" i="10"/>
  <c r="AR363" i="10"/>
  <c r="AS363" i="10" s="1"/>
  <c r="AM919" i="10" a="1"/>
  <c r="AM919" i="10" s="1"/>
  <c r="AN919" i="10" s="1"/>
  <c r="AQ919" i="10" a="1"/>
  <c r="AQ919" i="10" s="1"/>
  <c r="AO919" i="10"/>
  <c r="AL622" i="10"/>
  <c r="AQ1019" i="10" a="1"/>
  <c r="AQ1019" i="10" s="1"/>
  <c r="AM1019" i="10" a="1"/>
  <c r="AM1019" i="10" s="1"/>
  <c r="AN1019" i="10" s="1"/>
  <c r="AO1019" i="10"/>
  <c r="AR964" i="10"/>
  <c r="AS964" i="10" s="1"/>
  <c r="AL804" i="10"/>
  <c r="AQ897" i="10" a="1"/>
  <c r="AQ897" i="10" s="1"/>
  <c r="AM897" i="10" a="1"/>
  <c r="AM897" i="10" s="1"/>
  <c r="AN897" i="10" s="1"/>
  <c r="AO897" i="10"/>
  <c r="AL478" i="10"/>
  <c r="AM724" i="10" a="1"/>
  <c r="AM724" i="10" s="1"/>
  <c r="AN724" i="10" s="1"/>
  <c r="AQ724" i="10" a="1"/>
  <c r="AQ724" i="10" s="1"/>
  <c r="AO724" i="10"/>
  <c r="AR219" i="10"/>
  <c r="AS219" i="10" s="1"/>
  <c r="AR923" i="10"/>
  <c r="AS923" i="10" s="1"/>
  <c r="AO797" i="10"/>
  <c r="AQ797" i="10" a="1"/>
  <c r="AQ797" i="10" s="1"/>
  <c r="AM797" i="10" a="1"/>
  <c r="AM797" i="10" s="1"/>
  <c r="AN797" i="10" s="1"/>
  <c r="AR241" i="10"/>
  <c r="AS241" i="10" s="1"/>
  <c r="AM623" i="10" a="1"/>
  <c r="AM623" i="10" s="1"/>
  <c r="AN623" i="10" s="1"/>
  <c r="AQ623" i="10" a="1"/>
  <c r="AQ623" i="10" s="1"/>
  <c r="AO623" i="10"/>
  <c r="AO873" i="10"/>
  <c r="AQ873" i="10" a="1"/>
  <c r="AQ873" i="10" s="1"/>
  <c r="AM873" i="10" a="1"/>
  <c r="AM873" i="10" s="1"/>
  <c r="AN873" i="10" s="1"/>
  <c r="AR784" i="10"/>
  <c r="AS784" i="10" s="1"/>
  <c r="AL245" i="10"/>
  <c r="AM436" i="10" a="1"/>
  <c r="AM436" i="10" s="1"/>
  <c r="AN436" i="10" s="1"/>
  <c r="AO436" i="10"/>
  <c r="AQ436" i="10" a="1"/>
  <c r="AQ436" i="10" s="1"/>
  <c r="AR506" i="10"/>
  <c r="AS506" i="10" s="1"/>
  <c r="AO899" i="10"/>
  <c r="AQ899" i="10" a="1"/>
  <c r="AQ899" i="10" s="1"/>
  <c r="AM899" i="10" a="1"/>
  <c r="AM899" i="10" s="1"/>
  <c r="AN899" i="10" s="1"/>
  <c r="AR295" i="10"/>
  <c r="AS295" i="10" s="1"/>
  <c r="AM272" i="10" a="1"/>
  <c r="AM272" i="10" s="1"/>
  <c r="AN272" i="10" s="1"/>
  <c r="AO272" i="10"/>
  <c r="AQ272" i="10" a="1"/>
  <c r="AQ272" i="10" s="1"/>
  <c r="AO385" i="10"/>
  <c r="AM385" i="10" a="1"/>
  <c r="AM385" i="10" s="1"/>
  <c r="AN385" i="10" s="1"/>
  <c r="AQ385" i="10" a="1"/>
  <c r="AQ385" i="10" s="1"/>
  <c r="AO237" i="10"/>
  <c r="AM237" i="10" a="1"/>
  <c r="AM237" i="10" s="1"/>
  <c r="AN237" i="10" s="1"/>
  <c r="AQ237" i="10" a="1"/>
  <c r="AQ237" i="10" s="1"/>
  <c r="AL839" i="10"/>
  <c r="AQ707" i="10" a="1"/>
  <c r="AQ707" i="10" s="1"/>
  <c r="AM707" i="10" a="1"/>
  <c r="AM707" i="10" s="1"/>
  <c r="AN707" i="10" s="1"/>
  <c r="AO707" i="10"/>
  <c r="AL537" i="10"/>
  <c r="AQ687" i="10" a="1"/>
  <c r="AQ687" i="10" s="1"/>
  <c r="AO687" i="10"/>
  <c r="AM687" i="10" a="1"/>
  <c r="AM687" i="10" s="1"/>
  <c r="AN687" i="10" s="1"/>
  <c r="AL477" i="10"/>
  <c r="AQ312" i="10" a="1"/>
  <c r="AQ312" i="10" s="1"/>
  <c r="AO312" i="10"/>
  <c r="AM312" i="10" a="1"/>
  <c r="AM312" i="10" s="1"/>
  <c r="AN312" i="10" s="1"/>
  <c r="AL278" i="10"/>
  <c r="AQ416" i="10" a="1"/>
  <c r="AQ416" i="10" s="1"/>
  <c r="AM416" i="10" a="1"/>
  <c r="AM416" i="10" s="1"/>
  <c r="AN416" i="10" s="1"/>
  <c r="AO416" i="10"/>
  <c r="AL215" i="10"/>
  <c r="AR545" i="10"/>
  <c r="AS545" i="10" s="1"/>
  <c r="AR337" i="10"/>
  <c r="AS337" i="10" s="1"/>
  <c r="AQ747" i="10" a="1"/>
  <c r="AQ747" i="10" s="1"/>
  <c r="AO747" i="10"/>
  <c r="AM747" i="10" a="1"/>
  <c r="AM747" i="10" s="1"/>
  <c r="AN747" i="10" s="1"/>
  <c r="AL405" i="10"/>
  <c r="AL956" i="10"/>
  <c r="AR609" i="10"/>
  <c r="AS609" i="10" s="1"/>
  <c r="AM760" i="10" a="1"/>
  <c r="AM760" i="10" s="1"/>
  <c r="AN760" i="10" s="1"/>
  <c r="AQ760" i="10" a="1"/>
  <c r="AQ760" i="10" s="1"/>
  <c r="AO760" i="10"/>
  <c r="AL255" i="10"/>
  <c r="AL808" i="10"/>
  <c r="AQ587" i="10" a="1"/>
  <c r="AQ587" i="10" s="1"/>
  <c r="AO587" i="10"/>
  <c r="AM587" i="10" a="1"/>
  <c r="AM587" i="10" s="1"/>
  <c r="AN587" i="10" s="1"/>
  <c r="AM854" i="10" a="1"/>
  <c r="AM854" i="10" s="1"/>
  <c r="AN854" i="10" s="1"/>
  <c r="AQ854" i="10" a="1"/>
  <c r="AQ854" i="10" s="1"/>
  <c r="AO854" i="10"/>
  <c r="AR1049" i="10"/>
  <c r="AS1049" i="10" s="1"/>
  <c r="AM496" i="10" a="1"/>
  <c r="AM496" i="10" s="1"/>
  <c r="AN496" i="10" s="1"/>
  <c r="AQ496" i="10" a="1"/>
  <c r="AQ496" i="10" s="1"/>
  <c r="AO496" i="10"/>
  <c r="AM647" i="10" a="1"/>
  <c r="AM647" i="10" s="1"/>
  <c r="AN647" i="10" s="1"/>
  <c r="AO647" i="10"/>
  <c r="AQ647" i="10" a="1"/>
  <c r="AQ647" i="10" s="1"/>
  <c r="AL311" i="10"/>
  <c r="AQ256" i="10" a="1"/>
  <c r="AQ256" i="10" s="1"/>
  <c r="AO256" i="10"/>
  <c r="AM256" i="10" a="1"/>
  <c r="AM256" i="10" s="1"/>
  <c r="AN256" i="10" s="1"/>
  <c r="AR752" i="10"/>
  <c r="AS752" i="10" s="1"/>
  <c r="AL555" i="10"/>
  <c r="AM937" i="10" a="1"/>
  <c r="AM937" i="10" s="1"/>
  <c r="AN937" i="10" s="1"/>
  <c r="AO937" i="10"/>
  <c r="AQ937" i="10" a="1"/>
  <c r="AQ937" i="10" s="1"/>
  <c r="AL403" i="10"/>
  <c r="AO902" i="10"/>
  <c r="AQ902" i="10" a="1"/>
  <c r="AQ902" i="10" s="1"/>
  <c r="AM902" i="10" a="1"/>
  <c r="AM902" i="10" s="1"/>
  <c r="AN902" i="10" s="1"/>
  <c r="AQ939" i="10" a="1"/>
  <c r="AQ939" i="10" s="1"/>
  <c r="AM939" i="10" a="1"/>
  <c r="AM939" i="10" s="1"/>
  <c r="AN939" i="10" s="1"/>
  <c r="AO939" i="10"/>
  <c r="AR440" i="10"/>
  <c r="AS440" i="10" s="1"/>
  <c r="AM754" i="10" a="1"/>
  <c r="AM754" i="10" s="1"/>
  <c r="AN754" i="10" s="1"/>
  <c r="AQ754" i="10" a="1"/>
  <c r="AQ754" i="10" s="1"/>
  <c r="AO754" i="10"/>
  <c r="AQ886" i="10" a="1"/>
  <c r="AQ886" i="10" s="1"/>
  <c r="AO886" i="10"/>
  <c r="AM886" i="10" a="1"/>
  <c r="AM886" i="10" s="1"/>
  <c r="AN886" i="10" s="1"/>
  <c r="AL973" i="10"/>
  <c r="AM389" i="10" a="1"/>
  <c r="AM389" i="10" s="1"/>
  <c r="AN389" i="10" s="1"/>
  <c r="AQ389" i="10" a="1"/>
  <c r="AQ389" i="10" s="1"/>
  <c r="AO389" i="10"/>
  <c r="AM918" i="10" a="1"/>
  <c r="AM918" i="10" s="1"/>
  <c r="AN918" i="10" s="1"/>
  <c r="AQ918" i="10" a="1"/>
  <c r="AQ918" i="10" s="1"/>
  <c r="AO918" i="10"/>
  <c r="AQ979" i="10" a="1"/>
  <c r="AQ979" i="10" s="1"/>
  <c r="AO979" i="10"/>
  <c r="AM979" i="10" a="1"/>
  <c r="AM979" i="10" s="1"/>
  <c r="AN979" i="10" s="1"/>
  <c r="AR377" i="10"/>
  <c r="AS377" i="10" s="1"/>
  <c r="AQ452" i="10" a="1"/>
  <c r="AQ452" i="10" s="1"/>
  <c r="AM452" i="10" a="1"/>
  <c r="AM452" i="10" s="1"/>
  <c r="AN452" i="10" s="1"/>
  <c r="AO452" i="10"/>
  <c r="AL321" i="10"/>
  <c r="AQ462" i="10" a="1"/>
  <c r="AQ462" i="10" s="1"/>
  <c r="AO462" i="10"/>
  <c r="AM462" i="10" a="1"/>
  <c r="AM462" i="10" s="1"/>
  <c r="AN462" i="10" s="1"/>
  <c r="AQ696" i="10" a="1"/>
  <c r="AQ696" i="10" s="1"/>
  <c r="AO696" i="10"/>
  <c r="AM696" i="10" a="1"/>
  <c r="AM696" i="10" s="1"/>
  <c r="AN696" i="10" s="1"/>
  <c r="AQ541" i="10" a="1"/>
  <c r="AQ541" i="10" s="1"/>
  <c r="AM541" i="10" a="1"/>
  <c r="AM541" i="10" s="1"/>
  <c r="AN541" i="10" s="1"/>
  <c r="AO541" i="10"/>
  <c r="AO908" i="10"/>
  <c r="AQ908" i="10" a="1"/>
  <c r="AQ908" i="10" s="1"/>
  <c r="AM908" i="10" a="1"/>
  <c r="AM908" i="10" s="1"/>
  <c r="AN908" i="10" s="1"/>
  <c r="AR443" i="10"/>
  <c r="AS443" i="10" s="1"/>
  <c r="AL764" i="10"/>
  <c r="AM662" i="10" a="1"/>
  <c r="AM662" i="10" s="1"/>
  <c r="AN662" i="10" s="1"/>
  <c r="AQ662" i="10" a="1"/>
  <c r="AQ662" i="10" s="1"/>
  <c r="AO662" i="10"/>
  <c r="AM889" i="10" a="1"/>
  <c r="AM889" i="10" s="1"/>
  <c r="AN889" i="10" s="1"/>
  <c r="AQ889" i="10" a="1"/>
  <c r="AQ889" i="10" s="1"/>
  <c r="AO889" i="10"/>
  <c r="AL262" i="10"/>
  <c r="AL740" i="10"/>
  <c r="AQ880" i="10" a="1"/>
  <c r="AQ880" i="10" s="1"/>
  <c r="AO880" i="10"/>
  <c r="AM880" i="10" a="1"/>
  <c r="AM880" i="10" s="1"/>
  <c r="AN880" i="10" s="1"/>
  <c r="AR1028" i="10"/>
  <c r="AS1028" i="10" s="1"/>
  <c r="AO791" i="10"/>
  <c r="AM791" i="10" a="1"/>
  <c r="AM791" i="10" s="1"/>
  <c r="AN791" i="10" s="1"/>
  <c r="AQ791" i="10" a="1"/>
  <c r="AQ791" i="10" s="1"/>
  <c r="AM1002" i="10" a="1"/>
  <c r="AM1002" i="10" s="1"/>
  <c r="AN1002" i="10" s="1"/>
  <c r="AQ1002" i="10" a="1"/>
  <c r="AQ1002" i="10" s="1"/>
  <c r="AO1002" i="10"/>
  <c r="AL191" i="10"/>
  <c r="AR871" i="10"/>
  <c r="AS871" i="10" s="1"/>
  <c r="AM792" i="10" a="1"/>
  <c r="AM792" i="10" s="1"/>
  <c r="AN792" i="10" s="1"/>
  <c r="AQ792" i="10" a="1"/>
  <c r="AQ792" i="10" s="1"/>
  <c r="AO792" i="10"/>
  <c r="AQ409" i="10" a="1"/>
  <c r="AQ409" i="10" s="1"/>
  <c r="AO409" i="10"/>
  <c r="AM409" i="10" a="1"/>
  <c r="AM409" i="10" s="1"/>
  <c r="AN409" i="10" s="1"/>
  <c r="AO998" i="10"/>
  <c r="AQ998" i="10" a="1"/>
  <c r="AQ998" i="10" s="1"/>
  <c r="AM998" i="10" a="1"/>
  <c r="AM998" i="10" s="1"/>
  <c r="AN998" i="10" s="1"/>
  <c r="AM849" i="10" a="1"/>
  <c r="AM849" i="10" s="1"/>
  <c r="AN849" i="10" s="1"/>
  <c r="AQ849" i="10" a="1"/>
  <c r="AQ849" i="10" s="1"/>
  <c r="AO849" i="10"/>
  <c r="AL731" i="10"/>
  <c r="AL733" i="10"/>
  <c r="AM996" i="10" a="1"/>
  <c r="AM996" i="10" s="1"/>
  <c r="AN996" i="10" s="1"/>
  <c r="AQ996" i="10" a="1"/>
  <c r="AQ996" i="10" s="1"/>
  <c r="AO996" i="10"/>
  <c r="AR247" i="10"/>
  <c r="AS247" i="10" s="1"/>
  <c r="AQ1014" i="10" a="1"/>
  <c r="AQ1014" i="10" s="1"/>
  <c r="AO1014" i="10"/>
  <c r="AM1014" i="10" a="1"/>
  <c r="AM1014" i="10" s="1"/>
  <c r="AN1014" i="10" s="1"/>
  <c r="AL382" i="10"/>
  <c r="AM846" i="10" a="1"/>
  <c r="AM846" i="10" s="1"/>
  <c r="AN846" i="10" s="1"/>
  <c r="AO846" i="10"/>
  <c r="AQ846" i="10" a="1"/>
  <c r="AQ846" i="10" s="1"/>
  <c r="AQ425" i="10" a="1"/>
  <c r="AQ425" i="10" s="1"/>
  <c r="AO425" i="10"/>
  <c r="AM425" i="10" a="1"/>
  <c r="AM425" i="10" s="1"/>
  <c r="AN425" i="10" s="1"/>
  <c r="AQ750" i="10" a="1"/>
  <c r="AQ750" i="10" s="1"/>
  <c r="AO750" i="10"/>
  <c r="AM750" i="10" a="1"/>
  <c r="AM750" i="10" s="1"/>
  <c r="AN750" i="10" s="1"/>
  <c r="AL217" i="10"/>
  <c r="AL254" i="10"/>
  <c r="AL675" i="10"/>
  <c r="AR890" i="10"/>
  <c r="AS890" i="10" s="1"/>
  <c r="AR580" i="10"/>
  <c r="AS580" i="10" s="1"/>
  <c r="AM213" i="10" a="1"/>
  <c r="AM213" i="10" s="1"/>
  <c r="AN213" i="10" s="1"/>
  <c r="AQ213" i="10" a="1"/>
  <c r="AQ213" i="10" s="1"/>
  <c r="AO213" i="10"/>
  <c r="AQ1041" i="10" a="1"/>
  <c r="AQ1041" i="10" s="1"/>
  <c r="AO1041" i="10"/>
  <c r="AM1041" i="10" a="1"/>
  <c r="AM1041" i="10" s="1"/>
  <c r="AN1041" i="10" s="1"/>
  <c r="AL877" i="10"/>
  <c r="AQ878" i="10" a="1"/>
  <c r="AQ878" i="10" s="1"/>
  <c r="AM878" i="10" a="1"/>
  <c r="AM878" i="10" s="1"/>
  <c r="AN878" i="10" s="1"/>
  <c r="AO878" i="10"/>
  <c r="AO864" i="10"/>
  <c r="AQ864" i="10" a="1"/>
  <c r="AQ864" i="10" s="1"/>
  <c r="AM864" i="10" a="1"/>
  <c r="AM864" i="10" s="1"/>
  <c r="AN864" i="10" s="1"/>
  <c r="AQ419" i="10" a="1"/>
  <c r="AQ419" i="10" s="1"/>
  <c r="AO419" i="10"/>
  <c r="AM419" i="10" a="1"/>
  <c r="AM419" i="10" s="1"/>
  <c r="AN419" i="10" s="1"/>
  <c r="AL1030" i="10"/>
  <c r="AO444" i="10"/>
  <c r="AM444" i="10" a="1"/>
  <c r="AM444" i="10" s="1"/>
  <c r="AN444" i="10" s="1"/>
  <c r="AQ444" i="10" a="1"/>
  <c r="AQ444" i="10" s="1"/>
  <c r="AR803" i="10"/>
  <c r="AS803" i="10" s="1"/>
  <c r="AM619" i="10" a="1"/>
  <c r="AM619" i="10" s="1"/>
  <c r="AN619" i="10" s="1"/>
  <c r="AQ619" i="10" a="1"/>
  <c r="AQ619" i="10" s="1"/>
  <c r="AO619" i="10"/>
  <c r="AR674" i="10"/>
  <c r="AS674" i="10" s="1"/>
  <c r="AL739" i="10"/>
  <c r="AQ459" i="10" a="1"/>
  <c r="AQ459" i="10" s="1"/>
  <c r="AM459" i="10" a="1"/>
  <c r="AM459" i="10" s="1"/>
  <c r="AN459" i="10" s="1"/>
  <c r="AO459" i="10"/>
  <c r="AR354" i="10"/>
  <c r="AS354" i="10" s="1"/>
  <c r="AM266" i="10" a="1"/>
  <c r="AM266" i="10" s="1"/>
  <c r="AN266" i="10" s="1"/>
  <c r="AO266" i="10"/>
  <c r="AQ266" i="10" a="1"/>
  <c r="AQ266" i="10" s="1"/>
  <c r="AQ205" i="10" a="1"/>
  <c r="AQ205" i="10" s="1"/>
  <c r="AO205" i="10"/>
  <c r="AM205" i="10" a="1"/>
  <c r="AM205" i="10" s="1"/>
  <c r="AN205" i="10" s="1"/>
  <c r="AL990" i="10"/>
  <c r="AL870" i="10"/>
  <c r="AL1000" i="10"/>
  <c r="AL823" i="10"/>
  <c r="AM683" i="10" a="1"/>
  <c r="AM683" i="10" s="1"/>
  <c r="AN683" i="10" s="1"/>
  <c r="AQ683" i="10" a="1"/>
  <c r="AQ683" i="10" s="1"/>
  <c r="AO683" i="10"/>
  <c r="AM836" i="10" a="1"/>
  <c r="AM836" i="10" s="1"/>
  <c r="AN836" i="10" s="1"/>
  <c r="AQ836" i="10" a="1"/>
  <c r="AQ836" i="10" s="1"/>
  <c r="AO836" i="10"/>
  <c r="AQ970" i="10" a="1"/>
  <c r="AQ970" i="10" s="1"/>
  <c r="AO970" i="10"/>
  <c r="AM970" i="10" a="1"/>
  <c r="AM970" i="10" s="1"/>
  <c r="AN970" i="10" s="1"/>
  <c r="AR790" i="10"/>
  <c r="AS790" i="10" s="1"/>
  <c r="AO396" i="10"/>
  <c r="AM396" i="10" a="1"/>
  <c r="AM396" i="10" s="1"/>
  <c r="AN396" i="10" s="1"/>
  <c r="AQ396" i="10" a="1"/>
  <c r="AQ396" i="10" s="1"/>
  <c r="AR429" i="10"/>
  <c r="AS429" i="10" s="1"/>
  <c r="AL209" i="10"/>
  <c r="AQ985" i="10" a="1"/>
  <c r="AQ985" i="10" s="1"/>
  <c r="AO985" i="10"/>
  <c r="AM985" i="10" a="1"/>
  <c r="AM985" i="10" s="1"/>
  <c r="AN985" i="10" s="1"/>
  <c r="AL514" i="10"/>
  <c r="AL718" i="10"/>
  <c r="AQ1048" i="10" a="1"/>
  <c r="AQ1048" i="10" s="1"/>
  <c r="AO1048" i="10"/>
  <c r="AM1048" i="10" a="1"/>
  <c r="AM1048" i="10" s="1"/>
  <c r="AN1048" i="10" s="1"/>
  <c r="AM800" i="10" a="1"/>
  <c r="AM800" i="10" s="1"/>
  <c r="AN800" i="10" s="1"/>
  <c r="AQ800" i="10" a="1"/>
  <c r="AQ800" i="10" s="1"/>
  <c r="AO800" i="10"/>
  <c r="AR680" i="10"/>
  <c r="AS680" i="10" s="1"/>
  <c r="AO744" i="10"/>
  <c r="AM744" i="10" a="1"/>
  <c r="AM744" i="10" s="1"/>
  <c r="AN744" i="10" s="1"/>
  <c r="AQ744" i="10" a="1"/>
  <c r="AQ744" i="10" s="1"/>
  <c r="AQ238" i="10" a="1"/>
  <c r="AQ238" i="10" s="1"/>
  <c r="AO238" i="10"/>
  <c r="AM238" i="10" a="1"/>
  <c r="AM238" i="10" s="1"/>
  <c r="AN238" i="10" s="1"/>
  <c r="AQ574" i="10" a="1"/>
  <c r="AQ574" i="10" s="1"/>
  <c r="AO574" i="10"/>
  <c r="AM574" i="10" a="1"/>
  <c r="AM574" i="10" s="1"/>
  <c r="AN574" i="10" s="1"/>
  <c r="AQ507" i="10" a="1"/>
  <c r="AQ507" i="10" s="1"/>
  <c r="AO507" i="10"/>
  <c r="AM507" i="10" a="1"/>
  <c r="AM507" i="10" s="1"/>
  <c r="AN507" i="10" s="1"/>
  <c r="AL705" i="10"/>
  <c r="AO969" i="10"/>
  <c r="AQ969" i="10" a="1"/>
  <c r="AQ969" i="10" s="1"/>
  <c r="AM969" i="10" a="1"/>
  <c r="AM969" i="10" s="1"/>
  <c r="AN969" i="10" s="1"/>
  <c r="AL1018" i="10"/>
  <c r="AQ980" i="10" a="1"/>
  <c r="AQ980" i="10" s="1"/>
  <c r="AM980" i="10" a="1"/>
  <c r="AM980" i="10" s="1"/>
  <c r="AN980" i="10" s="1"/>
  <c r="AO980" i="10"/>
  <c r="AQ223" i="10" a="1"/>
  <c r="AQ223" i="10" s="1"/>
  <c r="AO223" i="10"/>
  <c r="AM223" i="10" a="1"/>
  <c r="AM223" i="10" s="1"/>
  <c r="AN223" i="10" s="1"/>
  <c r="AR862" i="10"/>
  <c r="AS862" i="10" s="1"/>
  <c r="AQ977" i="10" a="1"/>
  <c r="AQ977" i="10" s="1"/>
  <c r="AO977" i="10"/>
  <c r="AM977" i="10" a="1"/>
  <c r="AM977" i="10" s="1"/>
  <c r="AN977" i="10" s="1"/>
  <c r="AL615" i="10"/>
  <c r="AM423" i="10" a="1"/>
  <c r="AM423" i="10" s="1"/>
  <c r="AN423" i="10" s="1"/>
  <c r="AQ423" i="10" a="1"/>
  <c r="AQ423" i="10" s="1"/>
  <c r="AO423" i="10"/>
  <c r="AR341" i="10"/>
  <c r="AS341" i="10" s="1"/>
  <c r="AL633" i="10"/>
  <c r="AO308" i="10"/>
  <c r="AQ308" i="10" a="1"/>
  <c r="AQ308" i="10" s="1"/>
  <c r="AM308" i="10" a="1"/>
  <c r="AM308" i="10" s="1"/>
  <c r="AN308" i="10" s="1"/>
  <c r="AL332" i="10"/>
  <c r="AL988" i="10"/>
  <c r="AO364" i="10"/>
  <c r="AQ364" i="10" a="1"/>
  <c r="AQ364" i="10" s="1"/>
  <c r="AM364" i="10" a="1"/>
  <c r="AM364" i="10" s="1"/>
  <c r="AN364" i="10" s="1"/>
  <c r="AR1044" i="10"/>
  <c r="AS1044" i="10" s="1"/>
  <c r="AR316" i="10"/>
  <c r="AS316" i="10" s="1"/>
  <c r="AO602" i="10"/>
  <c r="AM602" i="10" a="1"/>
  <c r="AM602" i="10" s="1"/>
  <c r="AN602" i="10" s="1"/>
  <c r="AQ602" i="10" a="1"/>
  <c r="AQ602" i="10" s="1"/>
  <c r="AL666" i="10"/>
  <c r="AL690" i="10"/>
  <c r="AQ480" i="10" a="1"/>
  <c r="AQ480" i="10" s="1"/>
  <c r="AM480" i="10" a="1"/>
  <c r="AM480" i="10" s="1"/>
  <c r="AN480" i="10" s="1"/>
  <c r="AO480" i="10"/>
  <c r="AQ1010" i="10" a="1"/>
  <c r="AQ1010" i="10" s="1"/>
  <c r="AO1010" i="10"/>
  <c r="AM1010" i="10" a="1"/>
  <c r="AM1010" i="10" s="1"/>
  <c r="AN1010" i="10" s="1"/>
  <c r="AL989" i="10"/>
  <c r="AO765" i="10"/>
  <c r="AM765" i="10" a="1"/>
  <c r="AM765" i="10" s="1"/>
  <c r="AN765" i="10" s="1"/>
  <c r="AQ765" i="10" a="1"/>
  <c r="AQ765" i="10" s="1"/>
  <c r="AQ461" i="10" a="1"/>
  <c r="AQ461" i="10" s="1"/>
  <c r="AO461" i="10"/>
  <c r="AM461" i="10" a="1"/>
  <c r="AM461" i="10" s="1"/>
  <c r="AN461" i="10" s="1"/>
  <c r="AL621" i="10"/>
  <c r="AM207" i="10" a="1"/>
  <c r="AM207" i="10" s="1"/>
  <c r="AN207" i="10" s="1"/>
  <c r="AQ207" i="10" a="1"/>
  <c r="AQ207" i="10" s="1"/>
  <c r="AO207" i="10"/>
  <c r="AM798" i="10" a="1"/>
  <c r="AM798" i="10" s="1"/>
  <c r="AN798" i="10" s="1"/>
  <c r="AQ798" i="10" a="1"/>
  <c r="AQ798" i="10" s="1"/>
  <c r="AO798" i="10"/>
  <c r="AL487" i="10"/>
  <c r="AM842" i="10" a="1"/>
  <c r="AM842" i="10" s="1"/>
  <c r="AN842" i="10" s="1"/>
  <c r="AQ842" i="10" a="1"/>
  <c r="AQ842" i="10" s="1"/>
  <c r="AO842" i="10"/>
  <c r="AO470" i="10"/>
  <c r="AM470" i="10" a="1"/>
  <c r="AM470" i="10" s="1"/>
  <c r="AN470" i="10" s="1"/>
  <c r="AQ470" i="10" a="1"/>
  <c r="AQ470" i="10" s="1"/>
  <c r="AM404" i="10" a="1"/>
  <c r="AM404" i="10" s="1"/>
  <c r="AN404" i="10" s="1"/>
  <c r="AQ404" i="10" a="1"/>
  <c r="AQ404" i="10" s="1"/>
  <c r="AO404" i="10"/>
  <c r="AL810" i="10"/>
  <c r="AR313" i="10"/>
  <c r="AS313" i="10" s="1"/>
  <c r="AQ931" i="10" a="1"/>
  <c r="AQ931" i="10" s="1"/>
  <c r="AO931" i="10"/>
  <c r="AM931" i="10" a="1"/>
  <c r="AM931" i="10" s="1"/>
  <c r="AN931" i="10" s="1"/>
  <c r="AL554" i="10"/>
  <c r="AL601" i="10"/>
  <c r="AR834" i="10"/>
  <c r="AS834" i="10" s="1"/>
  <c r="AQ728" i="10" a="1"/>
  <c r="AQ728" i="10" s="1"/>
  <c r="AO728" i="10"/>
  <c r="AM728" i="10" a="1"/>
  <c r="AM728" i="10" s="1"/>
  <c r="AN728" i="10" s="1"/>
  <c r="AO685" i="10"/>
  <c r="AM685" i="10" a="1"/>
  <c r="AM685" i="10" s="1"/>
  <c r="AN685" i="10" s="1"/>
  <c r="AQ685" i="10" a="1"/>
  <c r="AQ685" i="10" s="1"/>
  <c r="AL867" i="10"/>
  <c r="AQ638" i="10" a="1"/>
  <c r="AQ638" i="10" s="1"/>
  <c r="AO638" i="10"/>
  <c r="AM638" i="10" a="1"/>
  <c r="AM638" i="10" s="1"/>
  <c r="AN638" i="10" s="1"/>
  <c r="AO456" i="10"/>
  <c r="AM456" i="10" a="1"/>
  <c r="AM456" i="10" s="1"/>
  <c r="AN456" i="10" s="1"/>
  <c r="AQ456" i="10" a="1"/>
  <c r="AQ456" i="10" s="1"/>
  <c r="AM220" i="10" a="1"/>
  <c r="AM220" i="10" s="1"/>
  <c r="AN220" i="10" s="1"/>
  <c r="AQ220" i="10" a="1"/>
  <c r="AQ220" i="10" s="1"/>
  <c r="AO220" i="10"/>
  <c r="AL260" i="10"/>
  <c r="AL751" i="10"/>
  <c r="AQ701" i="10" a="1"/>
  <c r="AQ701" i="10" s="1"/>
  <c r="AM701" i="10" a="1"/>
  <c r="AM701" i="10" s="1"/>
  <c r="AN701" i="10" s="1"/>
  <c r="AO701" i="10"/>
  <c r="AR858" i="10"/>
  <c r="AS858" i="10" s="1"/>
  <c r="AR822" i="10"/>
  <c r="AS822" i="10" s="1"/>
  <c r="AM536" i="10" a="1"/>
  <c r="AM536" i="10" s="1"/>
  <c r="AN536" i="10" s="1"/>
  <c r="AQ536" i="10" a="1"/>
  <c r="AQ536" i="10" s="1"/>
  <c r="AO536" i="10"/>
  <c r="AL863" i="10"/>
  <c r="AO826" i="10"/>
  <c r="AQ826" i="10" a="1"/>
  <c r="AQ826" i="10" s="1"/>
  <c r="AM826" i="10" a="1"/>
  <c r="AM826" i="10" s="1"/>
  <c r="AN826" i="10" s="1"/>
  <c r="AR257" i="10"/>
  <c r="AS257" i="10" s="1"/>
  <c r="AL626" i="10"/>
  <c r="AO482" i="10"/>
  <c r="AM482" i="10" a="1"/>
  <c r="AM482" i="10" s="1"/>
  <c r="AN482" i="10" s="1"/>
  <c r="AQ482" i="10" a="1"/>
  <c r="AQ482" i="10" s="1"/>
  <c r="AL600" i="10"/>
  <c r="AQ624" i="10" a="1"/>
  <c r="AQ624" i="10" s="1"/>
  <c r="AO624" i="10"/>
  <c r="AM624" i="10" a="1"/>
  <c r="AM624" i="10" s="1"/>
  <c r="AN624" i="10" s="1"/>
  <c r="AL632" i="10"/>
  <c r="AL782" i="10"/>
  <c r="AM644" i="10" a="1"/>
  <c r="AM644" i="10" s="1"/>
  <c r="AN644" i="10" s="1"/>
  <c r="AQ644" i="10" a="1"/>
  <c r="AQ644" i="10" s="1"/>
  <c r="AO644" i="10"/>
  <c r="AK85" i="10"/>
  <c r="AL85" i="10" s="1"/>
  <c r="AQ85" i="10" s="1" a="1"/>
  <c r="AQ85" i="10" s="1"/>
  <c r="AP165" i="11"/>
  <c r="AR165" i="11" s="1"/>
  <c r="AS165" i="11" s="1"/>
  <c r="AP175" i="10"/>
  <c r="AR175" i="10" s="1"/>
  <c r="AS175" i="10" s="1"/>
  <c r="AP177" i="10"/>
  <c r="AR177" i="10" s="1"/>
  <c r="AS177" i="10" s="1"/>
  <c r="AP180" i="10"/>
  <c r="AR180" i="10" s="1"/>
  <c r="AS180" i="10" s="1"/>
  <c r="AL182" i="10"/>
  <c r="AQ178" i="10" a="1"/>
  <c r="AQ178" i="10" s="1"/>
  <c r="AO178" i="10"/>
  <c r="AM178" i="10" a="1"/>
  <c r="AM178" i="10" s="1"/>
  <c r="AN178" i="10" s="1"/>
  <c r="AM181" i="10" a="1"/>
  <c r="AM181" i="10" s="1"/>
  <c r="AN181" i="10" s="1"/>
  <c r="AQ181" i="10" a="1"/>
  <c r="AQ181" i="10" s="1"/>
  <c r="AO181" i="10"/>
  <c r="AL176" i="10"/>
  <c r="AL174" i="10"/>
  <c r="AQ179" i="10" a="1"/>
  <c r="AQ179" i="10" s="1"/>
  <c r="AO179" i="10"/>
  <c r="AM179" i="10" a="1"/>
  <c r="AM179" i="10" s="1"/>
  <c r="AN179" i="10" s="1"/>
  <c r="AP154" i="11"/>
  <c r="AR154" i="11" s="1"/>
  <c r="AS154" i="11" s="1"/>
  <c r="AP126" i="11"/>
  <c r="AR126" i="11" s="1"/>
  <c r="AS126" i="11" s="1"/>
  <c r="AP79" i="11"/>
  <c r="AR79" i="11" s="1"/>
  <c r="AS79" i="11" s="1"/>
  <c r="AO63" i="10"/>
  <c r="AQ63" i="10" a="1"/>
  <c r="AQ63" i="10" s="1"/>
  <c r="AO34" i="10"/>
  <c r="AQ34" i="10" a="1"/>
  <c r="AQ34" i="10" s="1"/>
  <c r="AM40" i="10" a="1"/>
  <c r="AM40" i="10" s="1"/>
  <c r="AN40" i="10" s="1"/>
  <c r="AO40" i="10"/>
  <c r="AM71" i="10" a="1"/>
  <c r="AM71" i="10" s="1"/>
  <c r="AN71" i="10" s="1"/>
  <c r="AO71" i="10"/>
  <c r="AM80" i="10" a="1"/>
  <c r="AM80" i="10" s="1"/>
  <c r="AN80" i="10" s="1"/>
  <c r="AO80" i="10"/>
  <c r="AM41" i="10" a="1"/>
  <c r="AM41" i="10" s="1"/>
  <c r="AN41" i="10" s="1"/>
  <c r="AO41" i="10"/>
  <c r="AM149" i="10" a="1"/>
  <c r="AM149" i="10" s="1"/>
  <c r="AN149" i="10" s="1"/>
  <c r="AO149" i="10"/>
  <c r="AM155" i="10" a="1"/>
  <c r="AM155" i="10" s="1"/>
  <c r="AN155" i="10" s="1"/>
  <c r="AO155" i="10"/>
  <c r="AM104" i="10" a="1"/>
  <c r="AM104" i="10" s="1"/>
  <c r="AN104" i="10" s="1"/>
  <c r="AO104" i="10"/>
  <c r="AM88" i="10" a="1"/>
  <c r="AM88" i="10" s="1"/>
  <c r="AN88" i="10" s="1"/>
  <c r="AO88" i="10"/>
  <c r="AM82" i="10" a="1"/>
  <c r="AM82" i="10" s="1"/>
  <c r="AN82" i="10" s="1"/>
  <c r="AO82" i="10"/>
  <c r="AM168" i="10" a="1"/>
  <c r="AM168" i="10" s="1"/>
  <c r="AN168" i="10" s="1"/>
  <c r="AO168" i="10"/>
  <c r="AM161" i="10" a="1"/>
  <c r="AM161" i="10" s="1"/>
  <c r="AN161" i="10" s="1"/>
  <c r="AO161" i="10"/>
  <c r="AM112" i="10" a="1"/>
  <c r="AM112" i="10" s="1"/>
  <c r="AN112" i="10" s="1"/>
  <c r="AO112" i="10"/>
  <c r="AM96" i="10" a="1"/>
  <c r="AM96" i="10" s="1"/>
  <c r="AN96" i="10" s="1"/>
  <c r="AO96" i="10"/>
  <c r="AM73" i="10" a="1"/>
  <c r="AM73" i="10" s="1"/>
  <c r="AN73" i="10" s="1"/>
  <c r="AO73" i="10"/>
  <c r="AM83" i="10" a="1"/>
  <c r="AM83" i="10" s="1"/>
  <c r="AN83" i="10" s="1"/>
  <c r="AO83" i="10"/>
  <c r="AM78" i="10" a="1"/>
  <c r="AM78" i="10" s="1"/>
  <c r="AN78" i="10" s="1"/>
  <c r="AO78" i="10"/>
  <c r="AM39" i="10" a="1"/>
  <c r="AM39" i="10" s="1"/>
  <c r="AN39" i="10" s="1"/>
  <c r="AO39" i="10"/>
  <c r="AM20" i="10" a="1"/>
  <c r="AM20" i="10" s="1"/>
  <c r="AN20" i="10" s="1"/>
  <c r="AO20" i="10"/>
  <c r="AM72" i="10" a="1"/>
  <c r="AM72" i="10" s="1"/>
  <c r="AN72" i="10" s="1"/>
  <c r="AO72" i="10"/>
  <c r="AM13" i="10" a="1"/>
  <c r="AM13" i="10" s="1"/>
  <c r="AN13" i="10" s="1"/>
  <c r="AO13" i="10"/>
  <c r="AM53" i="10" a="1"/>
  <c r="AM53" i="10" s="1"/>
  <c r="AN53" i="10" s="1"/>
  <c r="AO53" i="10"/>
  <c r="AM89" i="10" a="1"/>
  <c r="AM89" i="10" s="1"/>
  <c r="AN89" i="10" s="1"/>
  <c r="AO89" i="10"/>
  <c r="AM133" i="10" a="1"/>
  <c r="AM133" i="10" s="1"/>
  <c r="AN133" i="10" s="1"/>
  <c r="AO133" i="10"/>
  <c r="AM36" i="10" a="1"/>
  <c r="AM36" i="10" s="1"/>
  <c r="AN36" i="10" s="1"/>
  <c r="AO36" i="10"/>
  <c r="AM147" i="10" a="1"/>
  <c r="AM147" i="10" s="1"/>
  <c r="AN147" i="10" s="1"/>
  <c r="AO147" i="10"/>
  <c r="AM81" i="10" a="1"/>
  <c r="AM81" i="10" s="1"/>
  <c r="AN81" i="10" s="1"/>
  <c r="AO81" i="10"/>
  <c r="AM140" i="10" a="1"/>
  <c r="AM140" i="10" s="1"/>
  <c r="AN140" i="10" s="1"/>
  <c r="AO140" i="10"/>
  <c r="AM33" i="10" a="1"/>
  <c r="AM33" i="10" s="1"/>
  <c r="AN33" i="10" s="1"/>
  <c r="AO33" i="10"/>
  <c r="AM113" i="10" a="1"/>
  <c r="AM113" i="10" s="1"/>
  <c r="AN113" i="10" s="1"/>
  <c r="AO113" i="10"/>
  <c r="AM76" i="10" a="1"/>
  <c r="AM76" i="10" s="1"/>
  <c r="AN76" i="10" s="1"/>
  <c r="AO76" i="10"/>
  <c r="AM126" i="10" a="1"/>
  <c r="AM126" i="10" s="1"/>
  <c r="AN126" i="10" s="1"/>
  <c r="AO126" i="10"/>
  <c r="AM94" i="10" a="1"/>
  <c r="AM94" i="10" s="1"/>
  <c r="AN94" i="10" s="1"/>
  <c r="AO94" i="10"/>
  <c r="AM23" i="10" a="1"/>
  <c r="AM23" i="10" s="1"/>
  <c r="AN23" i="10" s="1"/>
  <c r="AO23" i="10"/>
  <c r="AM66" i="10" a="1"/>
  <c r="AM66" i="10" s="1"/>
  <c r="AN66" i="10" s="1"/>
  <c r="AO66" i="10"/>
  <c r="AM46" i="10" a="1"/>
  <c r="AM46" i="10" s="1"/>
  <c r="AN46" i="10" s="1"/>
  <c r="AO46" i="10"/>
  <c r="AM134" i="10" a="1"/>
  <c r="AM134" i="10" s="1"/>
  <c r="AN134" i="10" s="1"/>
  <c r="AO134" i="10"/>
  <c r="AM52" i="10" a="1"/>
  <c r="AM52" i="10" s="1"/>
  <c r="AN52" i="10" s="1"/>
  <c r="AO52" i="10"/>
  <c r="AM16" i="10" a="1"/>
  <c r="AM16" i="10" s="1"/>
  <c r="AN16" i="10" s="1"/>
  <c r="AO16" i="10"/>
  <c r="AM120" i="10" a="1"/>
  <c r="AM120" i="10" s="1"/>
  <c r="AN120" i="10" s="1"/>
  <c r="AO120" i="10"/>
  <c r="AM49" i="10" a="1"/>
  <c r="AM49" i="10" s="1"/>
  <c r="AN49" i="10" s="1"/>
  <c r="AO49" i="10"/>
  <c r="AM24" i="10" a="1"/>
  <c r="AM24" i="10" s="1"/>
  <c r="AN24" i="10" s="1"/>
  <c r="AO24" i="10"/>
  <c r="AM159" i="10" a="1"/>
  <c r="AM159" i="10" s="1"/>
  <c r="AN159" i="10" s="1"/>
  <c r="AO159" i="10"/>
  <c r="AM163" i="10" a="1"/>
  <c r="AM163" i="10" s="1"/>
  <c r="AN163" i="10" s="1"/>
  <c r="AO163" i="10"/>
  <c r="AM45" i="10" a="1"/>
  <c r="AM45" i="10" s="1"/>
  <c r="AN45" i="10" s="1"/>
  <c r="AO45" i="10"/>
  <c r="AM131" i="10" a="1"/>
  <c r="AM131" i="10" s="1"/>
  <c r="AN131" i="10" s="1"/>
  <c r="AO131" i="10"/>
  <c r="AM60" i="10" a="1"/>
  <c r="AM60" i="10" s="1"/>
  <c r="AN60" i="10" s="1"/>
  <c r="AO60" i="10"/>
  <c r="AM29" i="10" a="1"/>
  <c r="AM29" i="10" s="1"/>
  <c r="AN29" i="10" s="1"/>
  <c r="AO29" i="10"/>
  <c r="AM167" i="10" a="1"/>
  <c r="AM167" i="10" s="1"/>
  <c r="AN167" i="10" s="1"/>
  <c r="AO167" i="10"/>
  <c r="AM42" i="10" a="1"/>
  <c r="AM42" i="10" s="1"/>
  <c r="AN42" i="10" s="1"/>
  <c r="AO42" i="10"/>
  <c r="AM106" i="10" a="1"/>
  <c r="AM106" i="10" s="1"/>
  <c r="AN106" i="10" s="1"/>
  <c r="AO106" i="10"/>
  <c r="AM97" i="10" a="1"/>
  <c r="AM97" i="10" s="1"/>
  <c r="AN97" i="10" s="1"/>
  <c r="AO97" i="10"/>
  <c r="AM35" i="10" a="1"/>
  <c r="AM35" i="10" s="1"/>
  <c r="AN35" i="10" s="1"/>
  <c r="AO35" i="10"/>
  <c r="AM151" i="10" a="1"/>
  <c r="AM151" i="10" s="1"/>
  <c r="AN151" i="10" s="1"/>
  <c r="AO151" i="10"/>
  <c r="AM171" i="10" a="1"/>
  <c r="AM171" i="10" s="1"/>
  <c r="AN171" i="10" s="1"/>
  <c r="AO171" i="10"/>
  <c r="AM75" i="10" a="1"/>
  <c r="AM75" i="10" s="1"/>
  <c r="AN75" i="10" s="1"/>
  <c r="AO75" i="10"/>
  <c r="AM157" i="10" a="1"/>
  <c r="AM157" i="10" s="1"/>
  <c r="AN157" i="10" s="1"/>
  <c r="AO157" i="10"/>
  <c r="AM19" i="10" a="1"/>
  <c r="AM19" i="10" s="1"/>
  <c r="AN19" i="10" s="1"/>
  <c r="AO19" i="10"/>
  <c r="AM30" i="10" a="1"/>
  <c r="AM30" i="10" s="1"/>
  <c r="AN30" i="10" s="1"/>
  <c r="AO30" i="10"/>
  <c r="AM65" i="10" a="1"/>
  <c r="AM65" i="10" s="1"/>
  <c r="AN65" i="10" s="1"/>
  <c r="AO65" i="10"/>
  <c r="AM87" i="10" a="1"/>
  <c r="AM87" i="10" s="1"/>
  <c r="AN87" i="10" s="1"/>
  <c r="AO87" i="10"/>
  <c r="AM169" i="10" a="1"/>
  <c r="AM169" i="10" s="1"/>
  <c r="AN169" i="10" s="1"/>
  <c r="AO169" i="10"/>
  <c r="AM103" i="10" a="1"/>
  <c r="AM103" i="10" s="1"/>
  <c r="AN103" i="10" s="1"/>
  <c r="AO103" i="10"/>
  <c r="AM109" i="10" a="1"/>
  <c r="AM109" i="10" s="1"/>
  <c r="AN109" i="10" s="1"/>
  <c r="AO109" i="10"/>
  <c r="AM57" i="10" a="1"/>
  <c r="AM57" i="10" s="1"/>
  <c r="AN57" i="10" s="1"/>
  <c r="AO57" i="10"/>
  <c r="AM139" i="10" a="1"/>
  <c r="AM139" i="10" s="1"/>
  <c r="AN139" i="10" s="1"/>
  <c r="AO139" i="10"/>
  <c r="AM99" i="10" a="1"/>
  <c r="AM99" i="10" s="1"/>
  <c r="AN99" i="10" s="1"/>
  <c r="AO99" i="10"/>
  <c r="AM141" i="10" a="1"/>
  <c r="AM141" i="10" s="1"/>
  <c r="AN141" i="10" s="1"/>
  <c r="AO141" i="10"/>
  <c r="AM101" i="10" a="1"/>
  <c r="AM101" i="10" s="1"/>
  <c r="AN101" i="10" s="1"/>
  <c r="AO101" i="10"/>
  <c r="AM153" i="10" a="1"/>
  <c r="AM153" i="10" s="1"/>
  <c r="AN153" i="10" s="1"/>
  <c r="AO153" i="10"/>
  <c r="AM90" i="10" a="1"/>
  <c r="AM90" i="10" s="1"/>
  <c r="AN90" i="10" s="1"/>
  <c r="AO90" i="10"/>
  <c r="AM117" i="10" a="1"/>
  <c r="AM117" i="10" s="1"/>
  <c r="AN117" i="10" s="1"/>
  <c r="AO117" i="10"/>
  <c r="AM166" i="10" a="1"/>
  <c r="AM166" i="10" s="1"/>
  <c r="AN166" i="10" s="1"/>
  <c r="AO166" i="10"/>
  <c r="AM55" i="10" a="1"/>
  <c r="AM55" i="10" s="1"/>
  <c r="AN55" i="10" s="1"/>
  <c r="AO55" i="10"/>
  <c r="AM148" i="10" a="1"/>
  <c r="AM148" i="10" s="1"/>
  <c r="AN148" i="10" s="1"/>
  <c r="AO148" i="10"/>
  <c r="AM128" i="10" a="1"/>
  <c r="AM128" i="10" s="1"/>
  <c r="AN128" i="10" s="1"/>
  <c r="AO128" i="10"/>
  <c r="AM50" i="10" a="1"/>
  <c r="AM50" i="10" s="1"/>
  <c r="AN50" i="10" s="1"/>
  <c r="AO50" i="10"/>
  <c r="AM77" i="10" a="1"/>
  <c r="AM77" i="10" s="1"/>
  <c r="AN77" i="10" s="1"/>
  <c r="AO77" i="10"/>
  <c r="AM54" i="10" a="1"/>
  <c r="AM54" i="10" s="1"/>
  <c r="AN54" i="10" s="1"/>
  <c r="AO54" i="10"/>
  <c r="AM116" i="10" a="1"/>
  <c r="AM116" i="10" s="1"/>
  <c r="AN116" i="10" s="1"/>
  <c r="AO116" i="10"/>
  <c r="AM79" i="10" a="1"/>
  <c r="AM79" i="10" s="1"/>
  <c r="AN79" i="10" s="1"/>
  <c r="AO79" i="10"/>
  <c r="AM136" i="10" a="1"/>
  <c r="AM136" i="10" s="1"/>
  <c r="AN136" i="10" s="1"/>
  <c r="AO136" i="10"/>
  <c r="AM114" i="10" a="1"/>
  <c r="AM114" i="10" s="1"/>
  <c r="AN114" i="10" s="1"/>
  <c r="AO114" i="10"/>
  <c r="AM138" i="10" a="1"/>
  <c r="AM138" i="10" s="1"/>
  <c r="AN138" i="10" s="1"/>
  <c r="AO138" i="10"/>
  <c r="AM154" i="10" a="1"/>
  <c r="AM154" i="10" s="1"/>
  <c r="AN154" i="10" s="1"/>
  <c r="AO154" i="10"/>
  <c r="AM144" i="10" a="1"/>
  <c r="AM144" i="10" s="1"/>
  <c r="AN144" i="10" s="1"/>
  <c r="AO144" i="10"/>
  <c r="AM162" i="10" a="1"/>
  <c r="AM162" i="10" s="1"/>
  <c r="AN162" i="10" s="1"/>
  <c r="AO162" i="10"/>
  <c r="AM107" i="10" a="1"/>
  <c r="AM107" i="10" s="1"/>
  <c r="AN107" i="10" s="1"/>
  <c r="AO107" i="10"/>
  <c r="AM44" i="10" a="1"/>
  <c r="AM44" i="10" s="1"/>
  <c r="AN44" i="10" s="1"/>
  <c r="AO44" i="10"/>
  <c r="AM164" i="10" a="1"/>
  <c r="AM164" i="10" s="1"/>
  <c r="AN164" i="10" s="1"/>
  <c r="AO164" i="10"/>
  <c r="AM69" i="10" a="1"/>
  <c r="AM69" i="10" s="1"/>
  <c r="AN69" i="10" s="1"/>
  <c r="AO69" i="10"/>
  <c r="AM56" i="10" a="1"/>
  <c r="AM56" i="10" s="1"/>
  <c r="AN56" i="10" s="1"/>
  <c r="AO56" i="10"/>
  <c r="AM61" i="10" a="1"/>
  <c r="AM61" i="10" s="1"/>
  <c r="AN61" i="10" s="1"/>
  <c r="AO61" i="10"/>
  <c r="AM12" i="10" a="1"/>
  <c r="AM12" i="10" s="1"/>
  <c r="AN12" i="10" s="1"/>
  <c r="AO12" i="10"/>
  <c r="AM63" i="10" a="1"/>
  <c r="AM63" i="10" s="1"/>
  <c r="AN63" i="10" s="1"/>
  <c r="AM34" i="10" a="1"/>
  <c r="AM34" i="10" s="1"/>
  <c r="AN34" i="10" s="1"/>
  <c r="AP133" i="11"/>
  <c r="AR133" i="11" s="1"/>
  <c r="AS133" i="11" s="1"/>
  <c r="AP167" i="11"/>
  <c r="AR167" i="11" s="1"/>
  <c r="AS167" i="11" s="1"/>
  <c r="AP55" i="11"/>
  <c r="AR55" i="11" s="1"/>
  <c r="AS55" i="11" s="1"/>
  <c r="AP23" i="11"/>
  <c r="AR23" i="11" s="1"/>
  <c r="AS23" i="11" s="1"/>
  <c r="AP114" i="11"/>
  <c r="AR114" i="11" s="1"/>
  <c r="AS114" i="11" s="1"/>
  <c r="AP73" i="11"/>
  <c r="AR73" i="11" s="1"/>
  <c r="AS73" i="11" s="1"/>
  <c r="AP89" i="11"/>
  <c r="AR89" i="11" s="1"/>
  <c r="AS89" i="11" s="1"/>
  <c r="AP155" i="11"/>
  <c r="AR155" i="11" s="1"/>
  <c r="AS155" i="11" s="1"/>
  <c r="AP132" i="11"/>
  <c r="AR132" i="11" s="1"/>
  <c r="AS132" i="11" s="1"/>
  <c r="AP171" i="11"/>
  <c r="AR171" i="11" s="1"/>
  <c r="AS171" i="11" s="1"/>
  <c r="AP144" i="11"/>
  <c r="AR144" i="11" s="1"/>
  <c r="AS144" i="11" s="1"/>
  <c r="AP136" i="11"/>
  <c r="AR136" i="11" s="1"/>
  <c r="AS136" i="11" s="1"/>
  <c r="AP134" i="11"/>
  <c r="AR134" i="11" s="1"/>
  <c r="AS134" i="11" s="1"/>
  <c r="AP161" i="11"/>
  <c r="AR161" i="11" s="1"/>
  <c r="AS161" i="11" s="1"/>
  <c r="AP56" i="11"/>
  <c r="AR56" i="11" s="1"/>
  <c r="AS56" i="11" s="1"/>
  <c r="AP160" i="11"/>
  <c r="AR160" i="11" s="1"/>
  <c r="AS160" i="11" s="1"/>
  <c r="AP13" i="11"/>
  <c r="AR13" i="11" s="1"/>
  <c r="AS13" i="11" s="1"/>
  <c r="AT13" i="11" s="1"/>
  <c r="AU13" i="11" s="1"/>
  <c r="AV13" i="11" s="1"/>
  <c r="P13" i="11" s="1"/>
  <c r="AP18" i="11"/>
  <c r="AP86" i="11"/>
  <c r="AR86" i="11" s="1"/>
  <c r="AS86" i="11" s="1"/>
  <c r="AP85" i="11"/>
  <c r="AR85" i="11" s="1"/>
  <c r="AS85" i="11" s="1"/>
  <c r="AP172" i="11"/>
  <c r="AR172" i="11" s="1"/>
  <c r="AS172" i="11" s="1"/>
  <c r="AP37" i="11"/>
  <c r="AR37" i="11" s="1"/>
  <c r="AS37" i="11" s="1"/>
  <c r="AP166" i="11"/>
  <c r="AR166" i="11" s="1"/>
  <c r="AS166" i="11" s="1"/>
  <c r="AP129" i="11"/>
  <c r="AR129" i="11" s="1"/>
  <c r="AS129" i="11" s="1"/>
  <c r="AP159" i="11"/>
  <c r="AR159" i="11" s="1"/>
  <c r="AS159" i="11" s="1"/>
  <c r="AP149" i="11"/>
  <c r="AR149" i="11" s="1"/>
  <c r="AS149" i="11" s="1"/>
  <c r="AL158" i="11"/>
  <c r="AQ143" i="11" a="1"/>
  <c r="AQ143" i="11" s="1"/>
  <c r="AO143" i="11"/>
  <c r="AM143" i="11" a="1"/>
  <c r="AM143" i="11" s="1"/>
  <c r="AN143" i="11" s="1"/>
  <c r="AL96" i="11"/>
  <c r="AQ88" i="11" a="1"/>
  <c r="AQ88" i="11" s="1"/>
  <c r="AM88" i="11" a="1"/>
  <c r="AM88" i="11" s="1"/>
  <c r="AN88" i="11" s="1"/>
  <c r="AO88" i="11"/>
  <c r="AQ78" i="11" a="1"/>
  <c r="AQ78" i="11" s="1"/>
  <c r="AM78" i="11" a="1"/>
  <c r="AM78" i="11" s="1"/>
  <c r="AN78" i="11" s="1"/>
  <c r="AO78" i="11"/>
  <c r="AL107" i="11"/>
  <c r="AL163" i="11"/>
  <c r="AO95" i="11"/>
  <c r="AM95" i="11" a="1"/>
  <c r="AM95" i="11" s="1"/>
  <c r="AN95" i="11" s="1"/>
  <c r="AQ95" i="11" a="1"/>
  <c r="AQ95" i="11" s="1"/>
  <c r="AL100" i="11"/>
  <c r="AL43" i="11"/>
  <c r="AL34" i="11"/>
  <c r="AQ170" i="11" a="1"/>
  <c r="AQ170" i="11" s="1"/>
  <c r="AO170" i="11"/>
  <c r="AM170" i="11" a="1"/>
  <c r="AM170" i="11" s="1"/>
  <c r="AN170" i="11" s="1"/>
  <c r="AQ24" i="11" a="1"/>
  <c r="AQ24" i="11" s="1"/>
  <c r="AM24" i="11" a="1"/>
  <c r="AM24" i="11" s="1"/>
  <c r="AN24" i="11" s="1"/>
  <c r="AO24" i="11"/>
  <c r="AL12" i="11"/>
  <c r="AQ118" i="11" a="1"/>
  <c r="AQ118" i="11" s="1"/>
  <c r="AO118" i="11"/>
  <c r="AM118" i="11" a="1"/>
  <c r="AM118" i="11" s="1"/>
  <c r="AN118" i="11" s="1"/>
  <c r="AL135" i="11"/>
  <c r="AQ111" i="11" a="1"/>
  <c r="AQ111" i="11" s="1"/>
  <c r="AO111" i="11"/>
  <c r="AM111" i="11" a="1"/>
  <c r="AM111" i="11" s="1"/>
  <c r="AN111" i="11" s="1"/>
  <c r="AO35" i="11"/>
  <c r="AQ35" i="11" a="1"/>
  <c r="AQ35" i="11" s="1"/>
  <c r="AM35" i="11" a="1"/>
  <c r="AM35" i="11" s="1"/>
  <c r="AN35" i="11" s="1"/>
  <c r="AQ102" i="11" a="1"/>
  <c r="AQ102" i="11" s="1"/>
  <c r="AO102" i="11"/>
  <c r="AM102" i="11" a="1"/>
  <c r="AM102" i="11" s="1"/>
  <c r="AN102" i="11" s="1"/>
  <c r="AQ83" i="11" a="1"/>
  <c r="AQ83" i="11" s="1"/>
  <c r="AM83" i="11" a="1"/>
  <c r="AM83" i="11" s="1"/>
  <c r="AN83" i="11" s="1"/>
  <c r="AO83" i="11"/>
  <c r="AO49" i="11"/>
  <c r="AM49" i="11" a="1"/>
  <c r="AM49" i="11" s="1"/>
  <c r="AN49" i="11" s="1"/>
  <c r="AQ49" i="11" a="1"/>
  <c r="AQ49" i="11" s="1"/>
  <c r="AO117" i="11"/>
  <c r="AQ117" i="11" a="1"/>
  <c r="AQ117" i="11" s="1"/>
  <c r="AM117" i="11" a="1"/>
  <c r="AM117" i="11" s="1"/>
  <c r="AN117" i="11" s="1"/>
  <c r="AL90" i="11"/>
  <c r="AM27" i="11" a="1"/>
  <c r="AM27" i="11" s="1"/>
  <c r="AN27" i="11" s="1"/>
  <c r="AQ27" i="11" a="1"/>
  <c r="AQ27" i="11" s="1"/>
  <c r="AO27" i="11"/>
  <c r="AL52" i="11"/>
  <c r="AL115" i="11"/>
  <c r="AM40" i="11" a="1"/>
  <c r="AM40" i="11" s="1"/>
  <c r="AN40" i="11" s="1"/>
  <c r="AQ40" i="11" a="1"/>
  <c r="AQ40" i="11" s="1"/>
  <c r="AQ53" i="11" a="1"/>
  <c r="AQ53" i="11" s="1"/>
  <c r="AO53" i="11"/>
  <c r="AM53" i="11" a="1"/>
  <c r="AM53" i="11" s="1"/>
  <c r="AN53" i="11" s="1"/>
  <c r="AQ29" i="11" a="1"/>
  <c r="AQ29" i="11" s="1"/>
  <c r="AM29" i="11" a="1"/>
  <c r="AM29" i="11" s="1"/>
  <c r="AN29" i="11" s="1"/>
  <c r="AL141" i="11"/>
  <c r="AQ109" i="11" a="1"/>
  <c r="AQ109" i="11" s="1"/>
  <c r="AM109" i="11" a="1"/>
  <c r="AM109" i="11" s="1"/>
  <c r="AN109" i="11" s="1"/>
  <c r="AO109" i="11"/>
  <c r="AL145" i="11"/>
  <c r="AQ75" i="11" a="1"/>
  <c r="AQ75" i="11" s="1"/>
  <c r="AO75" i="11"/>
  <c r="AM75" i="11" a="1"/>
  <c r="AM75" i="11" s="1"/>
  <c r="AN75" i="11" s="1"/>
  <c r="AL98" i="11"/>
  <c r="AM72" i="11" a="1"/>
  <c r="AM72" i="11" s="1"/>
  <c r="AN72" i="11" s="1"/>
  <c r="AQ72" i="11" a="1"/>
  <c r="AQ72" i="11" s="1"/>
  <c r="AO72" i="11"/>
  <c r="AQ92" i="11" a="1"/>
  <c r="AQ92" i="11" s="1"/>
  <c r="AO92" i="11"/>
  <c r="AM92" i="11" a="1"/>
  <c r="AM92" i="11" s="1"/>
  <c r="AN92" i="11" s="1"/>
  <c r="AQ120" i="11" a="1"/>
  <c r="AQ120" i="11" s="1"/>
  <c r="AO120" i="11"/>
  <c r="AM120" i="11" a="1"/>
  <c r="AM120" i="11" s="1"/>
  <c r="AN120" i="11" s="1"/>
  <c r="AO69" i="11"/>
  <c r="AM69" i="11" a="1"/>
  <c r="AM69" i="11" s="1"/>
  <c r="AN69" i="11" s="1"/>
  <c r="AQ69" i="11" a="1"/>
  <c r="AQ69" i="11" s="1"/>
  <c r="AQ30" i="11" a="1"/>
  <c r="AQ30" i="11" s="1"/>
  <c r="AO30" i="11"/>
  <c r="AM30" i="11" a="1"/>
  <c r="AM30" i="11" s="1"/>
  <c r="AN30" i="11" s="1"/>
  <c r="AL67" i="11"/>
  <c r="AM66" i="11" a="1"/>
  <c r="AM66" i="11" s="1"/>
  <c r="AN66" i="11" s="1"/>
  <c r="AQ66" i="11" a="1"/>
  <c r="AQ66" i="11" s="1"/>
  <c r="AO66" i="11"/>
  <c r="AO58" i="11"/>
  <c r="AM58" i="11" a="1"/>
  <c r="AM58" i="11" s="1"/>
  <c r="AN58" i="11" s="1"/>
  <c r="AQ58" i="11" a="1"/>
  <c r="AQ58" i="11" s="1"/>
  <c r="AL39" i="11"/>
  <c r="AQ169" i="11" a="1"/>
  <c r="AQ169" i="11" s="1"/>
  <c r="AO169" i="11"/>
  <c r="AM169" i="11" a="1"/>
  <c r="AM169" i="11" s="1"/>
  <c r="AN169" i="11" s="1"/>
  <c r="AO84" i="11"/>
  <c r="AQ84" i="11" a="1"/>
  <c r="AQ84" i="11" s="1"/>
  <c r="AM84" i="11" a="1"/>
  <c r="AM84" i="11" s="1"/>
  <c r="AN84" i="11" s="1"/>
  <c r="AO68" i="11"/>
  <c r="AM68" i="11" a="1"/>
  <c r="AM68" i="11" s="1"/>
  <c r="AN68" i="11" s="1"/>
  <c r="AQ68" i="11" a="1"/>
  <c r="AQ68" i="11" s="1"/>
  <c r="AL87" i="11"/>
  <c r="AM60" i="11" a="1"/>
  <c r="AM60" i="11" s="1"/>
  <c r="AN60" i="11" s="1"/>
  <c r="AQ60" i="11" a="1"/>
  <c r="AQ60" i="11" s="1"/>
  <c r="AO60" i="11"/>
  <c r="AL57" i="11"/>
  <c r="AM148" i="11" a="1"/>
  <c r="AM148" i="11" s="1"/>
  <c r="AN148" i="11" s="1"/>
  <c r="AQ148" i="11" a="1"/>
  <c r="AQ148" i="11" s="1"/>
  <c r="AO148" i="11"/>
  <c r="AQ138" i="11" a="1"/>
  <c r="AQ138" i="11" s="1"/>
  <c r="AO138" i="11"/>
  <c r="AM138" i="11" a="1"/>
  <c r="AM138" i="11" s="1"/>
  <c r="AN138" i="11" s="1"/>
  <c r="AL14" i="11"/>
  <c r="AQ46" i="11" a="1"/>
  <c r="AQ46" i="11" s="1"/>
  <c r="AM46" i="11" a="1"/>
  <c r="AM46" i="11" s="1"/>
  <c r="AN46" i="11" s="1"/>
  <c r="AO46" i="11"/>
  <c r="AQ25" i="11" a="1"/>
  <c r="AQ25" i="11" s="1"/>
  <c r="AO25" i="11"/>
  <c r="AM25" i="11" a="1"/>
  <c r="AM25" i="11" s="1"/>
  <c r="AN25" i="11" s="1"/>
  <c r="AQ16" i="11" a="1"/>
  <c r="AQ16" i="11" s="1"/>
  <c r="AM16" i="11" a="1"/>
  <c r="AM16" i="11" s="1"/>
  <c r="AN16" i="11" s="1"/>
  <c r="AO16" i="11"/>
  <c r="AQ140" i="11" a="1"/>
  <c r="AQ140" i="11" s="1"/>
  <c r="AO140" i="11"/>
  <c r="AM140" i="11" a="1"/>
  <c r="AM140" i="11" s="1"/>
  <c r="AN140" i="11" s="1"/>
  <c r="AL153" i="11"/>
  <c r="AL123" i="11"/>
  <c r="AL82" i="11"/>
  <c r="AM128" i="11" a="1"/>
  <c r="AM128" i="11" s="1"/>
  <c r="AN128" i="11" s="1"/>
  <c r="AQ128" i="11" a="1"/>
  <c r="AQ128" i="11" s="1"/>
  <c r="AO128" i="11"/>
  <c r="AL59" i="11"/>
  <c r="AL151" i="11"/>
  <c r="AO130" i="11"/>
  <c r="AM130" i="11" a="1"/>
  <c r="AM130" i="11" s="1"/>
  <c r="AN130" i="11" s="1"/>
  <c r="AQ130" i="11" a="1"/>
  <c r="AQ130" i="11" s="1"/>
  <c r="AL131" i="11"/>
  <c r="AL81" i="11"/>
  <c r="AQ146" i="11" a="1"/>
  <c r="AQ146" i="11" s="1"/>
  <c r="AO146" i="11"/>
  <c r="AM146" i="11" a="1"/>
  <c r="AM146" i="11" s="1"/>
  <c r="AN146" i="11" s="1"/>
  <c r="AM116" i="11" a="1"/>
  <c r="AM116" i="11" s="1"/>
  <c r="AN116" i="11" s="1"/>
  <c r="AQ116" i="11" a="1"/>
  <c r="AQ116" i="11" s="1"/>
  <c r="AO116" i="11"/>
  <c r="AQ152" i="11" a="1"/>
  <c r="AQ152" i="11" s="1"/>
  <c r="AO152" i="11"/>
  <c r="AM152" i="11" a="1"/>
  <c r="AM152" i="11" s="1"/>
  <c r="AN152" i="11" s="1"/>
  <c r="AQ42" i="11" a="1"/>
  <c r="AQ42" i="11" s="1"/>
  <c r="AO42" i="11"/>
  <c r="AM42" i="11" a="1"/>
  <c r="AM42" i="11" s="1"/>
  <c r="AN42" i="11" s="1"/>
  <c r="AO113" i="11"/>
  <c r="AM113" i="11" a="1"/>
  <c r="AM113" i="11" s="1"/>
  <c r="AN113" i="11" s="1"/>
  <c r="AQ113" i="11" a="1"/>
  <c r="AQ113" i="11" s="1"/>
  <c r="AO112" i="11"/>
  <c r="AM112" i="11" a="1"/>
  <c r="AM112" i="11" s="1"/>
  <c r="AN112" i="11" s="1"/>
  <c r="AQ112" i="11" a="1"/>
  <c r="AQ112" i="11" s="1"/>
  <c r="AM103" i="11" a="1"/>
  <c r="AM103" i="11" s="1"/>
  <c r="AN103" i="11" s="1"/>
  <c r="AQ103" i="11" a="1"/>
  <c r="AQ103" i="11" s="1"/>
  <c r="AO103" i="11"/>
  <c r="AQ70" i="11" a="1"/>
  <c r="AQ70" i="11" s="1"/>
  <c r="AM70" i="11" a="1"/>
  <c r="AM70" i="11" s="1"/>
  <c r="AN70" i="11" s="1"/>
  <c r="AO70" i="11"/>
  <c r="AQ108" i="11" a="1"/>
  <c r="AQ108" i="11" s="1"/>
  <c r="AO108" i="11"/>
  <c r="AM108" i="11" a="1"/>
  <c r="AM108" i="11" s="1"/>
  <c r="AN108" i="11" s="1"/>
  <c r="AQ51" i="11" a="1"/>
  <c r="AQ51" i="11" s="1"/>
  <c r="AO51" i="11"/>
  <c r="AM51" i="11" a="1"/>
  <c r="AM51" i="11" s="1"/>
  <c r="AN51" i="11" s="1"/>
  <c r="AL93" i="11"/>
  <c r="AQ31" i="11" a="1"/>
  <c r="AQ31" i="11" s="1"/>
  <c r="AO31" i="11"/>
  <c r="AM31" i="11" a="1"/>
  <c r="AM31" i="11" s="1"/>
  <c r="AN31" i="11" s="1"/>
  <c r="AL91" i="11"/>
  <c r="AQ76" i="11" a="1"/>
  <c r="AQ76" i="11" s="1"/>
  <c r="AM76" i="11" a="1"/>
  <c r="AM76" i="11" s="1"/>
  <c r="AN76" i="11" s="1"/>
  <c r="AO76" i="11"/>
  <c r="AQ22" i="11" a="1"/>
  <c r="AQ22" i="11" s="1"/>
  <c r="AM22" i="11" a="1"/>
  <c r="AM22" i="11" s="1"/>
  <c r="AN22" i="11" s="1"/>
  <c r="AL106" i="11"/>
  <c r="AQ63" i="11" a="1"/>
  <c r="AQ63" i="11" s="1"/>
  <c r="AO63" i="11"/>
  <c r="AM63" i="11" a="1"/>
  <c r="AM63" i="11" s="1"/>
  <c r="AN63" i="11" s="1"/>
  <c r="AQ124" i="11" a="1"/>
  <c r="AQ124" i="11" s="1"/>
  <c r="AO124" i="11"/>
  <c r="AM124" i="11" a="1"/>
  <c r="AM124" i="11" s="1"/>
  <c r="AN124" i="11" s="1"/>
  <c r="AL48" i="11"/>
  <c r="AM173" i="11" a="1"/>
  <c r="AM173" i="11" s="1"/>
  <c r="AN173" i="11" s="1"/>
  <c r="AQ173" i="11" a="1"/>
  <c r="AQ173" i="11" s="1"/>
  <c r="AO173" i="11"/>
  <c r="AL125" i="11"/>
  <c r="AQ105" i="11" a="1"/>
  <c r="AQ105" i="11" s="1"/>
  <c r="AM105" i="11" a="1"/>
  <c r="AM105" i="11" s="1"/>
  <c r="AN105" i="11" s="1"/>
  <c r="AO105" i="11"/>
  <c r="AO44" i="11"/>
  <c r="AQ44" i="11" a="1"/>
  <c r="AQ44" i="11" s="1"/>
  <c r="AM44" i="11" a="1"/>
  <c r="AM44" i="11" s="1"/>
  <c r="AN44" i="11" s="1"/>
  <c r="AL164" i="11"/>
  <c r="AL121" i="11"/>
  <c r="AL41" i="11"/>
  <c r="AL74" i="11"/>
  <c r="AM127" i="11" a="1"/>
  <c r="AM127" i="11" s="1"/>
  <c r="AN127" i="11" s="1"/>
  <c r="AO127" i="11"/>
  <c r="AQ127" i="11" a="1"/>
  <c r="AQ127" i="11" s="1"/>
  <c r="AL64" i="11"/>
  <c r="AL147" i="11"/>
  <c r="AO26" i="11"/>
  <c r="AM26" i="11" a="1"/>
  <c r="AM26" i="11" s="1"/>
  <c r="AN26" i="11" s="1"/>
  <c r="AQ26" i="11" a="1"/>
  <c r="AQ26" i="11" s="1"/>
  <c r="AO21" i="11"/>
  <c r="AM21" i="11" a="1"/>
  <c r="AM21" i="11" s="1"/>
  <c r="AN21" i="11" s="1"/>
  <c r="AL17" i="11"/>
  <c r="AO45" i="11"/>
  <c r="AM45" i="11" a="1"/>
  <c r="AM45" i="11" s="1"/>
  <c r="AN45" i="11" s="1"/>
  <c r="AQ45" i="11" a="1"/>
  <c r="AQ45" i="11" s="1"/>
  <c r="AL157" i="11"/>
  <c r="AL168" i="11"/>
  <c r="AM71" i="11" a="1"/>
  <c r="AM71" i="11" s="1"/>
  <c r="AN71" i="11" s="1"/>
  <c r="AO71" i="11"/>
  <c r="AQ71" i="11" a="1"/>
  <c r="AQ71" i="11" s="1"/>
  <c r="AO94" i="11"/>
  <c r="AQ94" i="11" a="1"/>
  <c r="AQ94" i="11" s="1"/>
  <c r="AM94" i="11" a="1"/>
  <c r="AM94" i="11" s="1"/>
  <c r="AN94" i="11" s="1"/>
  <c r="AL137" i="11"/>
  <c r="AL101" i="11"/>
  <c r="AL156" i="11"/>
  <c r="AL32" i="11"/>
  <c r="AL62" i="11"/>
  <c r="AO77" i="11"/>
  <c r="AQ77" i="11" a="1"/>
  <c r="AQ77" i="11" s="1"/>
  <c r="AM77" i="11" a="1"/>
  <c r="AM77" i="11" s="1"/>
  <c r="AN77" i="11" s="1"/>
  <c r="AL150" i="11"/>
  <c r="AQ36" i="11" a="1"/>
  <c r="AQ36" i="11" s="1"/>
  <c r="AO36" i="11"/>
  <c r="AM36" i="11" a="1"/>
  <c r="AM36" i="11" s="1"/>
  <c r="AN36" i="11" s="1"/>
  <c r="AQ50" i="11" a="1"/>
  <c r="AQ50" i="11" s="1"/>
  <c r="AO50" i="11"/>
  <c r="AM50" i="11" a="1"/>
  <c r="AM50" i="11" s="1"/>
  <c r="AN50" i="11" s="1"/>
  <c r="AQ119" i="11" a="1"/>
  <c r="AQ119" i="11" s="1"/>
  <c r="AO119" i="11"/>
  <c r="AM119" i="11" a="1"/>
  <c r="AM119" i="11" s="1"/>
  <c r="AN119" i="11" s="1"/>
  <c r="AL65" i="11"/>
  <c r="AO15" i="11"/>
  <c r="AQ15" i="11" a="1"/>
  <c r="AQ15" i="11" s="1"/>
  <c r="AM15" i="11" a="1"/>
  <c r="AM15" i="11" s="1"/>
  <c r="AN15" i="11" s="1"/>
  <c r="AL97" i="11"/>
  <c r="AO38" i="11"/>
  <c r="AQ38" i="11" a="1"/>
  <c r="AQ38" i="11" s="1"/>
  <c r="AM38" i="11" a="1"/>
  <c r="AM38" i="11" s="1"/>
  <c r="AN38" i="11" s="1"/>
  <c r="AL54" i="11"/>
  <c r="AO104" i="11"/>
  <c r="AQ104" i="11" a="1"/>
  <c r="AQ104" i="11" s="1"/>
  <c r="AM104" i="11" a="1"/>
  <c r="AM104" i="11" s="1"/>
  <c r="AN104" i="11" s="1"/>
  <c r="AQ122" i="11" a="1"/>
  <c r="AQ122" i="11" s="1"/>
  <c r="AO122" i="11"/>
  <c r="AM122" i="11" a="1"/>
  <c r="AM122" i="11" s="1"/>
  <c r="AN122" i="11" s="1"/>
  <c r="AO80" i="11"/>
  <c r="AQ80" i="11" a="1"/>
  <c r="AQ80" i="11" s="1"/>
  <c r="AM80" i="11" a="1"/>
  <c r="AM80" i="11" s="1"/>
  <c r="AN80" i="11" s="1"/>
  <c r="AO162" i="11"/>
  <c r="AM162" i="11" a="1"/>
  <c r="AM162" i="11" s="1"/>
  <c r="AN162" i="11" s="1"/>
  <c r="AQ162" i="11" a="1"/>
  <c r="AQ162" i="11" s="1"/>
  <c r="AL142" i="11"/>
  <c r="AL139" i="11"/>
  <c r="AQ28" i="11" a="1"/>
  <c r="AQ28" i="11" s="1"/>
  <c r="AM28" i="11" a="1"/>
  <c r="AM28" i="11" s="1"/>
  <c r="AN28" i="11" s="1"/>
  <c r="AL61" i="11"/>
  <c r="AL47" i="11"/>
  <c r="AL33" i="11"/>
  <c r="AL110" i="11"/>
  <c r="AQ99" i="11" a="1"/>
  <c r="AQ99" i="11" s="1"/>
  <c r="AO99" i="11"/>
  <c r="AM99" i="11" a="1"/>
  <c r="AM99" i="11" s="1"/>
  <c r="AN99" i="11" s="1"/>
  <c r="AP84" i="10"/>
  <c r="AR84" i="10" s="1"/>
  <c r="AS84" i="10" s="1"/>
  <c r="AP14" i="10"/>
  <c r="AR14" i="10" s="1"/>
  <c r="AS14" i="10" s="1"/>
  <c r="AJ125" i="10"/>
  <c r="AK125" i="10"/>
  <c r="AL125" i="10" s="1"/>
  <c r="AP64" i="10"/>
  <c r="AR64" i="10" s="1"/>
  <c r="AS64" i="10" s="1"/>
  <c r="AP137" i="10"/>
  <c r="AR137" i="10" s="1"/>
  <c r="AS137" i="10" s="1"/>
  <c r="AP127" i="10"/>
  <c r="AR127" i="10" s="1"/>
  <c r="AS127" i="10" s="1"/>
  <c r="AP28" i="10"/>
  <c r="AR28" i="10" s="1"/>
  <c r="AS28" i="10" s="1"/>
  <c r="AP170" i="10"/>
  <c r="AR170" i="10" s="1"/>
  <c r="AS170" i="10" s="1"/>
  <c r="AP102" i="10"/>
  <c r="AR102" i="10" s="1"/>
  <c r="AS102" i="10" s="1"/>
  <c r="AP74" i="10"/>
  <c r="AR74" i="10" s="1"/>
  <c r="AS74" i="10" s="1"/>
  <c r="AP48" i="10"/>
  <c r="AR48" i="10" s="1"/>
  <c r="AS48" i="10" s="1"/>
  <c r="AP98" i="10"/>
  <c r="AR98" i="10" s="1"/>
  <c r="AS98" i="10" s="1"/>
  <c r="AP38" i="10"/>
  <c r="AR38" i="10" s="1"/>
  <c r="AS38" i="10" s="1"/>
  <c r="AP110" i="10"/>
  <c r="AR110" i="10" s="1"/>
  <c r="AS110" i="10" s="1"/>
  <c r="AP135" i="10"/>
  <c r="AR135" i="10" s="1"/>
  <c r="AS135" i="10" s="1"/>
  <c r="AP51" i="10"/>
  <c r="AR51" i="10" s="1"/>
  <c r="AS51" i="10" s="1"/>
  <c r="AP32" i="10"/>
  <c r="AR32" i="10" s="1"/>
  <c r="AS32" i="10" s="1"/>
  <c r="AP132" i="10"/>
  <c r="AR132" i="10" s="1"/>
  <c r="AS132" i="10" s="1"/>
  <c r="AP152" i="10"/>
  <c r="AR152" i="10" s="1"/>
  <c r="AS152" i="10" s="1"/>
  <c r="AP108" i="10"/>
  <c r="AR108" i="10" s="1"/>
  <c r="AS108" i="10" s="1"/>
  <c r="AL111" i="10"/>
  <c r="AQ111" i="10" s="1" a="1"/>
  <c r="AQ111" i="10" s="1"/>
  <c r="AL130" i="10"/>
  <c r="AQ130" i="10" s="1" a="1"/>
  <c r="AQ130" i="10" s="1"/>
  <c r="AL115" i="10"/>
  <c r="AQ115" i="10" s="1" a="1"/>
  <c r="AQ115" i="10" s="1"/>
  <c r="AL91" i="10"/>
  <c r="AQ91" i="10" s="1" a="1"/>
  <c r="AQ91" i="10" s="1"/>
  <c r="AL150" i="10"/>
  <c r="AQ150" i="10" s="1" a="1"/>
  <c r="AQ150" i="10" s="1"/>
  <c r="AL124" i="10"/>
  <c r="AQ124" i="10" s="1" a="1"/>
  <c r="AQ124" i="10" s="1"/>
  <c r="AL143" i="10"/>
  <c r="AQ143" i="10" s="1" a="1"/>
  <c r="AQ143" i="10" s="1"/>
  <c r="AL47" i="10"/>
  <c r="AQ47" i="10" s="1" a="1"/>
  <c r="AQ47" i="10" s="1"/>
  <c r="AL121" i="10"/>
  <c r="AQ121" i="10" s="1" a="1"/>
  <c r="AQ121" i="10" s="1"/>
  <c r="AL146" i="10"/>
  <c r="AQ146" i="10" s="1" a="1"/>
  <c r="AQ146" i="10" s="1"/>
  <c r="AL70" i="10"/>
  <c r="AQ70" i="10" s="1" a="1"/>
  <c r="AQ70" i="10" s="1"/>
  <c r="AL27" i="10"/>
  <c r="AQ27" i="10" s="1" a="1"/>
  <c r="AQ27" i="10" s="1"/>
  <c r="AL173" i="10"/>
  <c r="AQ173" i="10" s="1" a="1"/>
  <c r="AQ173" i="10" s="1"/>
  <c r="AL31" i="10"/>
  <c r="AQ31" i="10" s="1" a="1"/>
  <c r="AQ31" i="10" s="1"/>
  <c r="AL62" i="10"/>
  <c r="AQ62" i="10" s="1" a="1"/>
  <c r="AQ62" i="10" s="1"/>
  <c r="AL86" i="10"/>
  <c r="AQ86" i="10" s="1" a="1"/>
  <c r="AQ86" i="10" s="1"/>
  <c r="AL68" i="10"/>
  <c r="AQ68" i="10" s="1" a="1"/>
  <c r="AQ68" i="10" s="1"/>
  <c r="AL129" i="10"/>
  <c r="AQ129" i="10" s="1" a="1"/>
  <c r="AQ129" i="10" s="1"/>
  <c r="AL17" i="10"/>
  <c r="AQ17" i="10" s="1" a="1"/>
  <c r="AQ17" i="10" s="1"/>
  <c r="AL67" i="10"/>
  <c r="AQ67" i="10" s="1" a="1"/>
  <c r="AQ67" i="10" s="1"/>
  <c r="AL118" i="10"/>
  <c r="AQ118" i="10" s="1" a="1"/>
  <c r="AQ118" i="10" s="1"/>
  <c r="AL158" i="10"/>
  <c r="AQ158" i="10" s="1" a="1"/>
  <c r="AQ158" i="10" s="1"/>
  <c r="AL160" i="10"/>
  <c r="AQ160" i="10" s="1" a="1"/>
  <c r="AQ160" i="10" s="1"/>
  <c r="AL59" i="10"/>
  <c r="AQ59" i="10" s="1" a="1"/>
  <c r="AQ59" i="10" s="1"/>
  <c r="AL123" i="10"/>
  <c r="AQ123" i="10" s="1" a="1"/>
  <c r="AQ123" i="10" s="1"/>
  <c r="AL15" i="10"/>
  <c r="AQ15" i="10" s="1" a="1"/>
  <c r="AQ15" i="10" s="1"/>
  <c r="AL105" i="10"/>
  <c r="AQ105" i="10" s="1" a="1"/>
  <c r="AQ105" i="10" s="1"/>
  <c r="AL25" i="10"/>
  <c r="AQ25" i="10" s="1" a="1"/>
  <c r="AQ25" i="10" s="1"/>
  <c r="AL21" i="10"/>
  <c r="AQ21" i="10" s="1" a="1"/>
  <c r="AQ21" i="10" s="1"/>
  <c r="AL100" i="10"/>
  <c r="AQ100" i="10" s="1" a="1"/>
  <c r="AQ100" i="10" s="1"/>
  <c r="AL145" i="10"/>
  <c r="AQ145" i="10" s="1" a="1"/>
  <c r="AQ145" i="10" s="1"/>
  <c r="AL142" i="10"/>
  <c r="AQ142" i="10" s="1" a="1"/>
  <c r="AQ142" i="10" s="1"/>
  <c r="AL26" i="10"/>
  <c r="AQ26" i="10" s="1" a="1"/>
  <c r="AQ26" i="10" s="1"/>
  <c r="AL165" i="10"/>
  <c r="AQ165" i="10" s="1" a="1"/>
  <c r="AQ165" i="10" s="1"/>
  <c r="AL119" i="10"/>
  <c r="AQ119" i="10" s="1" a="1"/>
  <c r="AQ119" i="10" s="1"/>
  <c r="AL18" i="10"/>
  <c r="AQ18" i="10" s="1" a="1"/>
  <c r="AQ18" i="10" s="1"/>
  <c r="AL172" i="10"/>
  <c r="AQ172" i="10" s="1" a="1"/>
  <c r="AQ172" i="10" s="1"/>
  <c r="AL122" i="10"/>
  <c r="AQ122" i="10" s="1" a="1"/>
  <c r="AQ122" i="10" s="1"/>
  <c r="AL92" i="10"/>
  <c r="AQ92" i="10" s="1" a="1"/>
  <c r="AQ92" i="10" s="1"/>
  <c r="AL93" i="10"/>
  <c r="AQ93" i="10" s="1" a="1"/>
  <c r="AQ93" i="10" s="1"/>
  <c r="AL43" i="10"/>
  <c r="AQ43" i="10" s="1" a="1"/>
  <c r="AQ43" i="10" s="1"/>
  <c r="AL58" i="10"/>
  <c r="AQ58" i="10" s="1" a="1"/>
  <c r="AQ58" i="10" s="1"/>
  <c r="AL95" i="10"/>
  <c r="AQ95" i="10" s="1" a="1"/>
  <c r="AQ95" i="10" s="1"/>
  <c r="AL156" i="10"/>
  <c r="AQ156" i="10" s="1" a="1"/>
  <c r="AQ156" i="10" s="1"/>
  <c r="AL22" i="10"/>
  <c r="AQ22" i="10" s="1" a="1"/>
  <c r="AQ22" i="10" s="1"/>
  <c r="AL37" i="10"/>
  <c r="AQ37" i="10" s="1" a="1"/>
  <c r="AQ37" i="10" s="1"/>
  <c r="AO117" i="8"/>
  <c r="AQ117" i="8" a="1"/>
  <c r="AQ117" i="8" s="1"/>
  <c r="AO19" i="8"/>
  <c r="AQ19" i="8" a="1"/>
  <c r="AQ19" i="8" s="1"/>
  <c r="AO111" i="8"/>
  <c r="AQ111" i="8" a="1"/>
  <c r="AQ111" i="8" s="1"/>
  <c r="AO56" i="8"/>
  <c r="AQ56" i="8" a="1"/>
  <c r="AQ56" i="8" s="1"/>
  <c r="AO66" i="8"/>
  <c r="AQ66" i="8" a="1"/>
  <c r="AQ66" i="8" s="1"/>
  <c r="AO146" i="8"/>
  <c r="AQ146" i="8" a="1"/>
  <c r="AQ146" i="8" s="1"/>
  <c r="AO89" i="8"/>
  <c r="AQ89" i="8" a="1"/>
  <c r="AQ89" i="8" s="1"/>
  <c r="AO109" i="8"/>
  <c r="AQ109" i="8" a="1"/>
  <c r="AQ109" i="8" s="1"/>
  <c r="AO34" i="8"/>
  <c r="AQ34" i="8" a="1"/>
  <c r="AQ34" i="8" s="1"/>
  <c r="AO116" i="8"/>
  <c r="AQ116" i="8" a="1"/>
  <c r="AQ116" i="8" s="1"/>
  <c r="AO41" i="8"/>
  <c r="AQ41" i="8" a="1"/>
  <c r="AQ41" i="8" s="1"/>
  <c r="AO28" i="8"/>
  <c r="AQ28" i="8" a="1"/>
  <c r="AQ28" i="8" s="1"/>
  <c r="AO177" i="8"/>
  <c r="AQ177" i="8" a="1"/>
  <c r="AQ177" i="8" s="1"/>
  <c r="AO80" i="8"/>
  <c r="AQ80" i="8" a="1"/>
  <c r="AQ80" i="8" s="1"/>
  <c r="AO83" i="8"/>
  <c r="AQ83" i="8" a="1"/>
  <c r="AQ83" i="8" s="1"/>
  <c r="AO144" i="8"/>
  <c r="AQ144" i="8" a="1"/>
  <c r="AQ144" i="8" s="1"/>
  <c r="AO128" i="8"/>
  <c r="AQ128" i="8" a="1"/>
  <c r="AQ128" i="8" s="1"/>
  <c r="AO160" i="8"/>
  <c r="AQ160" i="8" a="1"/>
  <c r="AQ160" i="8" s="1"/>
  <c r="AO100" i="8"/>
  <c r="AQ100" i="8" a="1"/>
  <c r="AQ100" i="8" s="1"/>
  <c r="AO90" i="8"/>
  <c r="AQ90" i="8" a="1"/>
  <c r="AQ90" i="8" s="1"/>
  <c r="AO78" i="8"/>
  <c r="AQ78" i="8" a="1"/>
  <c r="AQ78" i="8" s="1"/>
  <c r="AO53" i="8"/>
  <c r="AQ53" i="8" a="1"/>
  <c r="AQ53" i="8" s="1"/>
  <c r="AO79" i="8"/>
  <c r="AQ79" i="8" a="1"/>
  <c r="AQ79" i="8" s="1"/>
  <c r="AO150" i="8"/>
  <c r="AQ150" i="8" a="1"/>
  <c r="AQ150" i="8" s="1"/>
  <c r="AO30" i="8"/>
  <c r="AQ30" i="8" a="1"/>
  <c r="AQ30" i="8" s="1"/>
  <c r="AO110" i="8"/>
  <c r="AQ110" i="8" a="1"/>
  <c r="AQ110" i="8" s="1"/>
  <c r="AO25" i="8"/>
  <c r="AQ25" i="8" a="1"/>
  <c r="AQ25" i="8" s="1"/>
  <c r="AO96" i="8"/>
  <c r="AQ96" i="8" a="1"/>
  <c r="AQ96" i="8" s="1"/>
  <c r="AO165" i="8"/>
  <c r="AQ165" i="8" a="1"/>
  <c r="AQ165" i="8" s="1"/>
  <c r="AO125" i="8"/>
  <c r="AQ125" i="8" a="1"/>
  <c r="AQ125" i="8" s="1"/>
  <c r="AO73" i="8"/>
  <c r="AQ73" i="8" a="1"/>
  <c r="AQ73" i="8" s="1"/>
  <c r="AO175" i="8"/>
  <c r="AQ175" i="8" a="1"/>
  <c r="AQ175" i="8" s="1"/>
  <c r="AO123" i="8"/>
  <c r="AQ123" i="8" a="1"/>
  <c r="AQ123" i="8" s="1"/>
  <c r="AO169" i="8"/>
  <c r="AQ169" i="8" a="1"/>
  <c r="AQ169" i="8" s="1"/>
  <c r="AO143" i="8"/>
  <c r="AQ143" i="8" a="1"/>
  <c r="AQ143" i="8" s="1"/>
  <c r="AO77" i="8"/>
  <c r="AQ77" i="8" a="1"/>
  <c r="AQ77" i="8" s="1"/>
  <c r="AO104" i="8"/>
  <c r="AQ104" i="8" a="1"/>
  <c r="AQ104" i="8" s="1"/>
  <c r="AO151" i="8"/>
  <c r="AQ151" i="8" a="1"/>
  <c r="AQ151" i="8" s="1"/>
  <c r="AO51" i="8"/>
  <c r="AQ51" i="8" a="1"/>
  <c r="AQ51" i="8" s="1"/>
  <c r="AO27" i="8"/>
  <c r="AQ27" i="8" a="1"/>
  <c r="AQ27" i="8" s="1"/>
  <c r="AO101" i="8"/>
  <c r="AQ101" i="8" a="1"/>
  <c r="AQ101" i="8" s="1"/>
  <c r="AO37" i="8"/>
  <c r="AQ37" i="8" a="1"/>
  <c r="AQ37" i="8" s="1"/>
  <c r="AO82" i="8"/>
  <c r="AQ82" i="8" a="1"/>
  <c r="AQ82" i="8" s="1"/>
  <c r="AO72" i="8"/>
  <c r="AQ72" i="8" a="1"/>
  <c r="AQ72" i="8" s="1"/>
  <c r="AO140" i="8"/>
  <c r="AQ140" i="8" a="1"/>
  <c r="AQ140" i="8" s="1"/>
  <c r="AO156" i="8"/>
  <c r="AQ156" i="8" a="1"/>
  <c r="AQ156" i="8" s="1"/>
  <c r="AO133" i="8"/>
  <c r="AQ133" i="8" a="1"/>
  <c r="AQ133" i="8" s="1"/>
  <c r="AO159" i="8"/>
  <c r="AQ159" i="8" a="1"/>
  <c r="AQ159" i="8" s="1"/>
  <c r="AO158" i="8"/>
  <c r="AQ158" i="8" a="1"/>
  <c r="AQ158" i="8" s="1"/>
  <c r="AO26" i="8"/>
  <c r="AQ26" i="8" a="1"/>
  <c r="AQ26" i="8" s="1"/>
  <c r="AO167" i="8"/>
  <c r="AQ167" i="8" a="1"/>
  <c r="AQ167" i="8" s="1"/>
  <c r="AO141" i="8"/>
  <c r="AQ141" i="8" a="1"/>
  <c r="AQ141" i="8" s="1"/>
  <c r="AO20" i="8"/>
  <c r="AQ20" i="8" a="1"/>
  <c r="AQ20" i="8" s="1"/>
  <c r="AO113" i="8"/>
  <c r="AQ113" i="8" a="1"/>
  <c r="AQ113" i="8" s="1"/>
  <c r="AO147" i="8"/>
  <c r="AQ147" i="8" a="1"/>
  <c r="AQ147" i="8" s="1"/>
  <c r="AO57" i="8"/>
  <c r="AQ57" i="8" a="1"/>
  <c r="AQ57" i="8" s="1"/>
  <c r="AO155" i="8"/>
  <c r="AQ155" i="8" a="1"/>
  <c r="AQ155" i="8" s="1"/>
  <c r="AO36" i="8"/>
  <c r="AQ36" i="8" a="1"/>
  <c r="AQ36" i="8" s="1"/>
  <c r="AO102" i="8"/>
  <c r="AQ102" i="8" a="1"/>
  <c r="AQ102" i="8" s="1"/>
  <c r="AO40" i="8"/>
  <c r="AQ40" i="8" a="1"/>
  <c r="AQ40" i="8" s="1"/>
  <c r="AO31" i="8"/>
  <c r="AQ31" i="8" a="1"/>
  <c r="AQ31" i="8" s="1"/>
  <c r="AO132" i="8"/>
  <c r="AQ132" i="8" a="1"/>
  <c r="AQ132" i="8" s="1"/>
  <c r="AO35" i="8"/>
  <c r="AQ35" i="8" a="1"/>
  <c r="AQ35" i="8" s="1"/>
  <c r="AO63" i="8"/>
  <c r="AQ63" i="8" a="1"/>
  <c r="AQ63" i="8" s="1"/>
  <c r="AO97" i="8"/>
  <c r="AQ97" i="8" a="1"/>
  <c r="AQ97" i="8" s="1"/>
  <c r="AO39" i="8"/>
  <c r="AQ39" i="8" a="1"/>
  <c r="AQ39" i="8" s="1"/>
  <c r="AO59" i="8"/>
  <c r="AQ59" i="8" a="1"/>
  <c r="AQ59" i="8" s="1"/>
  <c r="AO115" i="8"/>
  <c r="AQ115" i="8" a="1"/>
  <c r="AQ115" i="8" s="1"/>
  <c r="AO62" i="8"/>
  <c r="AQ62" i="8" a="1"/>
  <c r="AQ62" i="8" s="1"/>
  <c r="AO87" i="8"/>
  <c r="AQ87" i="8" a="1"/>
  <c r="AQ87" i="8" s="1"/>
  <c r="AO94" i="8"/>
  <c r="AQ94" i="8" a="1"/>
  <c r="AQ94" i="8" s="1"/>
  <c r="AO60" i="8"/>
  <c r="AQ60" i="8" a="1"/>
  <c r="AQ60" i="8" s="1"/>
  <c r="AO174" i="8"/>
  <c r="AQ174" i="8" a="1"/>
  <c r="AQ174" i="8" s="1"/>
  <c r="AO52" i="8"/>
  <c r="AQ52" i="8" a="1"/>
  <c r="AQ52" i="8" s="1"/>
  <c r="AO29" i="8"/>
  <c r="AQ29" i="8" a="1"/>
  <c r="AQ29" i="8" s="1"/>
  <c r="AO15" i="8"/>
  <c r="AQ15" i="8" a="1"/>
  <c r="AQ15" i="8" s="1"/>
  <c r="AP118" i="8"/>
  <c r="AR118" i="8" s="1"/>
  <c r="AS118" i="8" s="1"/>
  <c r="AP119" i="8"/>
  <c r="AR119" i="8" s="1"/>
  <c r="AS119" i="8" s="1"/>
  <c r="AP16" i="8"/>
  <c r="AR16" i="8" s="1"/>
  <c r="AS16" i="8" s="1"/>
  <c r="AP95" i="8"/>
  <c r="AR95" i="8" s="1"/>
  <c r="AS95" i="8" s="1"/>
  <c r="AP48" i="8"/>
  <c r="AR48" i="8" s="1"/>
  <c r="AS48" i="8" s="1"/>
  <c r="AP42" i="8"/>
  <c r="AR42" i="8" s="1"/>
  <c r="AS42" i="8" s="1"/>
  <c r="AP135" i="8"/>
  <c r="AR135" i="8" s="1"/>
  <c r="AS135" i="8" s="1"/>
  <c r="AP22" i="8"/>
  <c r="AR22" i="8" s="1"/>
  <c r="AS22" i="8" s="1"/>
  <c r="AP153" i="8"/>
  <c r="AR153" i="8" s="1"/>
  <c r="AS153" i="8" s="1"/>
  <c r="AP126" i="8"/>
  <c r="AR126" i="8" s="1"/>
  <c r="AS126" i="8" s="1"/>
  <c r="AP142" i="8"/>
  <c r="AR142" i="8" s="1"/>
  <c r="AS142" i="8" s="1"/>
  <c r="AP145" i="8"/>
  <c r="AR145" i="8" s="1"/>
  <c r="AS145" i="8" s="1"/>
  <c r="AP68" i="8"/>
  <c r="AR68" i="8" s="1"/>
  <c r="AS68" i="8" s="1"/>
  <c r="AP91" i="8"/>
  <c r="AR91" i="8" s="1"/>
  <c r="AS91" i="8" s="1"/>
  <c r="AP137" i="8"/>
  <c r="AR137" i="8" s="1"/>
  <c r="AS137" i="8" s="1"/>
  <c r="AP176" i="8"/>
  <c r="AR176" i="8" s="1"/>
  <c r="AS176" i="8" s="1"/>
  <c r="AP134" i="8"/>
  <c r="AR134" i="8" s="1"/>
  <c r="AS134" i="8" s="1"/>
  <c r="AP131" i="8"/>
  <c r="AR131" i="8" s="1"/>
  <c r="AS131" i="8" s="1"/>
  <c r="AP70" i="8"/>
  <c r="AR70" i="8" s="1"/>
  <c r="AS70" i="8" s="1"/>
  <c r="AP120" i="8"/>
  <c r="AR120" i="8" s="1"/>
  <c r="AS120" i="8" s="1"/>
  <c r="AP152" i="8"/>
  <c r="AR152" i="8" s="1"/>
  <c r="AS152" i="8" s="1"/>
  <c r="AP65" i="8"/>
  <c r="AR65" i="8" s="1"/>
  <c r="AS65" i="8" s="1"/>
  <c r="AL112" i="8"/>
  <c r="AL139" i="8"/>
  <c r="AL173" i="8"/>
  <c r="AM19" i="8" a="1"/>
  <c r="AM19" i="8" s="1"/>
  <c r="AN19" i="8" s="1"/>
  <c r="AM147" i="8" a="1"/>
  <c r="AM147" i="8" s="1"/>
  <c r="AN147" i="8" s="1"/>
  <c r="AL49" i="8"/>
  <c r="AM110" i="8" a="1"/>
  <c r="AM110" i="8" s="1"/>
  <c r="AN110" i="8" s="1"/>
  <c r="AM155" i="8" a="1"/>
  <c r="AM155" i="8" s="1"/>
  <c r="AN155" i="8" s="1"/>
  <c r="AL71" i="8"/>
  <c r="AM140" i="8" a="1"/>
  <c r="AM140" i="8" s="1"/>
  <c r="AN140" i="8" s="1"/>
  <c r="AM51" i="8" a="1"/>
  <c r="AM51" i="8" s="1"/>
  <c r="AN51" i="8" s="1"/>
  <c r="AL17" i="8"/>
  <c r="AL99" i="8"/>
  <c r="AM53" i="8" a="1"/>
  <c r="AM53" i="8" s="1"/>
  <c r="AN53" i="8" s="1"/>
  <c r="AL69" i="8"/>
  <c r="AL86" i="8"/>
  <c r="AL163" i="8"/>
  <c r="AM41" i="8" a="1"/>
  <c r="AM41" i="8" s="1"/>
  <c r="AN41" i="8" s="1"/>
  <c r="AM63" i="8" a="1"/>
  <c r="AM63" i="8" s="1"/>
  <c r="AN63" i="8" s="1"/>
  <c r="AM100" i="8" a="1"/>
  <c r="AM100" i="8" s="1"/>
  <c r="AN100" i="8" s="1"/>
  <c r="AM39" i="8" a="1"/>
  <c r="AM39" i="8" s="1"/>
  <c r="AN39" i="8" s="1"/>
  <c r="AM80" i="8" a="1"/>
  <c r="AM80" i="8" s="1"/>
  <c r="AN80" i="8" s="1"/>
  <c r="AM20" i="8" a="1"/>
  <c r="AM20" i="8" s="1"/>
  <c r="AN20" i="8" s="1"/>
  <c r="AM89" i="8" a="1"/>
  <c r="AM89" i="8" s="1"/>
  <c r="AN89" i="8" s="1"/>
  <c r="AM26" i="8" a="1"/>
  <c r="AM26" i="8" s="1"/>
  <c r="AN26" i="8" s="1"/>
  <c r="AL76" i="8"/>
  <c r="AL43" i="8"/>
  <c r="AL138" i="8"/>
  <c r="AM151" i="8" a="1"/>
  <c r="AM151" i="8" s="1"/>
  <c r="AN151" i="8" s="1"/>
  <c r="AM167" i="8" a="1"/>
  <c r="AM167" i="8" s="1"/>
  <c r="AN167" i="8" s="1"/>
  <c r="AL103" i="8"/>
  <c r="AM52" i="8" a="1"/>
  <c r="AM52" i="8" s="1"/>
  <c r="AN52" i="8" s="1"/>
  <c r="AL161" i="8"/>
  <c r="AM25" i="8" a="1"/>
  <c r="AM25" i="8" s="1"/>
  <c r="AN25" i="8" s="1"/>
  <c r="AM97" i="8" a="1"/>
  <c r="AM97" i="8" s="1"/>
  <c r="AN97" i="8" s="1"/>
  <c r="AM159" i="8" a="1"/>
  <c r="AM159" i="8" s="1"/>
  <c r="AN159" i="8" s="1"/>
  <c r="AL122" i="8"/>
  <c r="AM90" i="8" a="1"/>
  <c r="AM90" i="8" s="1"/>
  <c r="AN90" i="8" s="1"/>
  <c r="AL50" i="8"/>
  <c r="AL162" i="8"/>
  <c r="AM115" i="8" a="1"/>
  <c r="AM115" i="8" s="1"/>
  <c r="AN115" i="8" s="1"/>
  <c r="AM175" i="8" a="1"/>
  <c r="AM175" i="8" s="1"/>
  <c r="AN175" i="8" s="1"/>
  <c r="AM79" i="8" a="1"/>
  <c r="AM79" i="8" s="1"/>
  <c r="AN79" i="8" s="1"/>
  <c r="AL84" i="8"/>
  <c r="AL44" i="8"/>
  <c r="AL64" i="8"/>
  <c r="AL93" i="8"/>
  <c r="AM82" i="8" a="1"/>
  <c r="AM82" i="8" s="1"/>
  <c r="AN82" i="8" s="1"/>
  <c r="AM66" i="8" a="1"/>
  <c r="AM66" i="8" s="1"/>
  <c r="AN66" i="8" s="1"/>
  <c r="AL129" i="8"/>
  <c r="AM160" i="8" a="1"/>
  <c r="AM160" i="8" s="1"/>
  <c r="AN160" i="8" s="1"/>
  <c r="AM156" i="8" a="1"/>
  <c r="AM156" i="8" s="1"/>
  <c r="AN156" i="8" s="1"/>
  <c r="AM141" i="8" a="1"/>
  <c r="AM141" i="8" s="1"/>
  <c r="AN141" i="8" s="1"/>
  <c r="AM144" i="8" a="1"/>
  <c r="AM144" i="8" s="1"/>
  <c r="AN144" i="8" s="1"/>
  <c r="AL38" i="8"/>
  <c r="AM111" i="8" a="1"/>
  <c r="AM111" i="8" s="1"/>
  <c r="AN111" i="8" s="1"/>
  <c r="AL32" i="8"/>
  <c r="AL154" i="8"/>
  <c r="AM31" i="8" a="1"/>
  <c r="AM31" i="8" s="1"/>
  <c r="AN31" i="8" s="1"/>
  <c r="AM30" i="8" a="1"/>
  <c r="AM30" i="8" s="1"/>
  <c r="AN30" i="8" s="1"/>
  <c r="AM56" i="8" a="1"/>
  <c r="AM56" i="8" s="1"/>
  <c r="AN56" i="8" s="1"/>
  <c r="AL107" i="8"/>
  <c r="AM72" i="8" a="1"/>
  <c r="AM72" i="8" s="1"/>
  <c r="AN72" i="8" s="1"/>
  <c r="AL85" i="8"/>
  <c r="AL58" i="8"/>
  <c r="AM29" i="8" a="1"/>
  <c r="AM29" i="8" s="1"/>
  <c r="AN29" i="8" s="1"/>
  <c r="AL23" i="8"/>
  <c r="AM101" i="8" a="1"/>
  <c r="AM101" i="8" s="1"/>
  <c r="AN101" i="8" s="1"/>
  <c r="AL24" i="8"/>
  <c r="AL88" i="8"/>
  <c r="AL75" i="8"/>
  <c r="AL98" i="8"/>
  <c r="AM77" i="8" a="1"/>
  <c r="AM77" i="8" s="1"/>
  <c r="AN77" i="8" s="1"/>
  <c r="AL92" i="8"/>
  <c r="AL170" i="8"/>
  <c r="AL46" i="8"/>
  <c r="AM36" i="8" a="1"/>
  <c r="AM36" i="8" s="1"/>
  <c r="AN36" i="8" s="1"/>
  <c r="AM146" i="8" a="1"/>
  <c r="AM146" i="8" s="1"/>
  <c r="AN146" i="8" s="1"/>
  <c r="AM96" i="8" a="1"/>
  <c r="AM96" i="8" s="1"/>
  <c r="AN96" i="8" s="1"/>
  <c r="AL45" i="8"/>
  <c r="AM40" i="8" a="1"/>
  <c r="AM40" i="8" s="1"/>
  <c r="AN40" i="8" s="1"/>
  <c r="AL55" i="8"/>
  <c r="AM165" i="8" a="1"/>
  <c r="AM165" i="8" s="1"/>
  <c r="AN165" i="8" s="1"/>
  <c r="AM143" i="8" a="1"/>
  <c r="AM143" i="8" s="1"/>
  <c r="AN143" i="8" s="1"/>
  <c r="AM87" i="8" a="1"/>
  <c r="AM87" i="8" s="1"/>
  <c r="AN87" i="8" s="1"/>
  <c r="AM116" i="8" a="1"/>
  <c r="AM116" i="8" s="1"/>
  <c r="AN116" i="8" s="1"/>
  <c r="AL67" i="8"/>
  <c r="AM102" i="8" a="1"/>
  <c r="AM102" i="8" s="1"/>
  <c r="AN102" i="8" s="1"/>
  <c r="AL172" i="8"/>
  <c r="AM109" i="8" a="1"/>
  <c r="AM109" i="8" s="1"/>
  <c r="AN109" i="8" s="1"/>
  <c r="AM59" i="8" a="1"/>
  <c r="AM59" i="8" s="1"/>
  <c r="AN59" i="8" s="1"/>
  <c r="AM169" i="8" a="1"/>
  <c r="AM169" i="8" s="1"/>
  <c r="AN169" i="8" s="1"/>
  <c r="AL148" i="8"/>
  <c r="AL171" i="8"/>
  <c r="AL121" i="8"/>
  <c r="AL33" i="8"/>
  <c r="AL114" i="8"/>
  <c r="AM73" i="8" a="1"/>
  <c r="AM73" i="8" s="1"/>
  <c r="AN73" i="8" s="1"/>
  <c r="AL168" i="8"/>
  <c r="AL106" i="8"/>
  <c r="AL47" i="8"/>
  <c r="AM133" i="8" a="1"/>
  <c r="AM133" i="8" s="1"/>
  <c r="AN133" i="8" s="1"/>
  <c r="AM15" i="8" a="1"/>
  <c r="AM15" i="8" s="1"/>
  <c r="AN15" i="8" s="1"/>
  <c r="AL164" i="8"/>
  <c r="AM158" i="8" a="1"/>
  <c r="AM158" i="8" s="1"/>
  <c r="AN158" i="8" s="1"/>
  <c r="AL81" i="8"/>
  <c r="AL61" i="8"/>
  <c r="AM132" i="8" a="1"/>
  <c r="AM132" i="8" s="1"/>
  <c r="AN132" i="8" s="1"/>
  <c r="AM125" i="8" a="1"/>
  <c r="AM125" i="8" s="1"/>
  <c r="AN125" i="8" s="1"/>
  <c r="AM35" i="8" a="1"/>
  <c r="AM35" i="8" s="1"/>
  <c r="AN35" i="8" s="1"/>
  <c r="AL127" i="8"/>
  <c r="AL136" i="8"/>
  <c r="AM113" i="8" a="1"/>
  <c r="AM113" i="8" s="1"/>
  <c r="AN113" i="8" s="1"/>
  <c r="AM83" i="8" a="1"/>
  <c r="AM83" i="8" s="1"/>
  <c r="AN83" i="8" s="1"/>
  <c r="AM57" i="8" a="1"/>
  <c r="AM57" i="8" s="1"/>
  <c r="AN57" i="8" s="1"/>
  <c r="AM123" i="8" a="1"/>
  <c r="AM123" i="8" s="1"/>
  <c r="AN123" i="8" s="1"/>
  <c r="AL18" i="8"/>
  <c r="AM94" i="8" a="1"/>
  <c r="AM94" i="8" s="1"/>
  <c r="AN94" i="8" s="1"/>
  <c r="AL105" i="8"/>
  <c r="AM174" i="8" a="1"/>
  <c r="AM174" i="8" s="1"/>
  <c r="AN174" i="8" s="1"/>
  <c r="AM117" i="8" a="1"/>
  <c r="AM117" i="8" s="1"/>
  <c r="AN117" i="8" s="1"/>
  <c r="AM78" i="8" a="1"/>
  <c r="AM78" i="8" s="1"/>
  <c r="AN78" i="8" s="1"/>
  <c r="AL108" i="8"/>
  <c r="AM37" i="8" a="1"/>
  <c r="AM37" i="8" s="1"/>
  <c r="AN37" i="8" s="1"/>
  <c r="AM62" i="8" a="1"/>
  <c r="AM62" i="8" s="1"/>
  <c r="AN62" i="8" s="1"/>
  <c r="AM150" i="8" a="1"/>
  <c r="AM150" i="8" s="1"/>
  <c r="AN150" i="8" s="1"/>
  <c r="AM34" i="8" a="1"/>
  <c r="AM34" i="8" s="1"/>
  <c r="AN34" i="8" s="1"/>
  <c r="AM104" i="8" a="1"/>
  <c r="AM104" i="8" s="1"/>
  <c r="AN104" i="8" s="1"/>
  <c r="AM128" i="8" a="1"/>
  <c r="AM128" i="8" s="1"/>
  <c r="AN128" i="8" s="1"/>
  <c r="AM60" i="8" a="1"/>
  <c r="AM60" i="8" s="1"/>
  <c r="AN60" i="8" s="1"/>
  <c r="AM27" i="8" a="1"/>
  <c r="AM27" i="8" s="1"/>
  <c r="AN27" i="8" s="1"/>
  <c r="AM28" i="8" a="1"/>
  <c r="AM28" i="8" s="1"/>
  <c r="AN28" i="8" s="1"/>
  <c r="AL130" i="8"/>
  <c r="AL157" i="8"/>
  <c r="AL74" i="8"/>
  <c r="AL166" i="8"/>
  <c r="AL54" i="8"/>
  <c r="AL149" i="8"/>
  <c r="AL124" i="8"/>
  <c r="AL21" i="8"/>
  <c r="AM177" i="8" a="1"/>
  <c r="AM177" i="8" s="1"/>
  <c r="AN177" i="8" s="1"/>
  <c r="AP192" i="5"/>
  <c r="AR192" i="5" s="1"/>
  <c r="AS192" i="5" s="1"/>
  <c r="AP186" i="5"/>
  <c r="AR186" i="5" s="1"/>
  <c r="AS186" i="5" s="1"/>
  <c r="AP187" i="5"/>
  <c r="AR187" i="5" s="1"/>
  <c r="AS187" i="5" s="1"/>
  <c r="AP191" i="5"/>
  <c r="AR191" i="5" s="1"/>
  <c r="AS191" i="5" s="1"/>
  <c r="AL175" i="5"/>
  <c r="AQ177" i="5" a="1"/>
  <c r="AQ177" i="5" s="1"/>
  <c r="AM177" i="5" a="1"/>
  <c r="AM177" i="5" s="1"/>
  <c r="AN177" i="5" s="1"/>
  <c r="AL171" i="5"/>
  <c r="AQ178" i="5" a="1"/>
  <c r="AQ178" i="5" s="1"/>
  <c r="AM178" i="5" a="1"/>
  <c r="AM178" i="5" s="1"/>
  <c r="AN178" i="5" s="1"/>
  <c r="AL170" i="5"/>
  <c r="AQ160" i="5" a="1"/>
  <c r="AQ160" i="5" s="1"/>
  <c r="AM160" i="5" a="1"/>
  <c r="AM160" i="5" s="1"/>
  <c r="AN160" i="5" s="1"/>
  <c r="AQ159" i="5" a="1"/>
  <c r="AQ159" i="5" s="1"/>
  <c r="AM159" i="5" a="1"/>
  <c r="AM159" i="5" s="1"/>
  <c r="AN159" i="5" s="1"/>
  <c r="AL157" i="5"/>
  <c r="AQ158" i="5" a="1"/>
  <c r="AQ158" i="5" s="1"/>
  <c r="AM158" i="5" a="1"/>
  <c r="AM158" i="5" s="1"/>
  <c r="AN158" i="5" s="1"/>
  <c r="AQ184" i="5" a="1"/>
  <c r="AQ184" i="5" s="1"/>
  <c r="AM184" i="5" a="1"/>
  <c r="AM184" i="5" s="1"/>
  <c r="AN184" i="5" s="1"/>
  <c r="AQ176" i="5" a="1"/>
  <c r="AQ176" i="5" s="1"/>
  <c r="AM176" i="5" a="1"/>
  <c r="AM176" i="5" s="1"/>
  <c r="AN176" i="5" s="1"/>
  <c r="AQ189" i="5" a="1"/>
  <c r="AQ189" i="5" s="1"/>
  <c r="AO189" i="5"/>
  <c r="AM189" i="5" a="1"/>
  <c r="AM189" i="5" s="1"/>
  <c r="AN189" i="5" s="1"/>
  <c r="AL173" i="5"/>
  <c r="AL193" i="5"/>
  <c r="AL183" i="5"/>
  <c r="AQ168" i="5" a="1"/>
  <c r="AQ168" i="5" s="1"/>
  <c r="AM168" i="5" a="1"/>
  <c r="AM168" i="5" s="1"/>
  <c r="AN168" i="5" s="1"/>
  <c r="AL182" i="5"/>
  <c r="AQ172" i="5" a="1"/>
  <c r="AQ172" i="5" s="1"/>
  <c r="AM172" i="5" a="1"/>
  <c r="AM172" i="5" s="1"/>
  <c r="AN172" i="5" s="1"/>
  <c r="AQ165" i="5" a="1"/>
  <c r="AQ165" i="5" s="1"/>
  <c r="AM165" i="5" a="1"/>
  <c r="AM165" i="5" s="1"/>
  <c r="AN165" i="5" s="1"/>
  <c r="AQ155" i="5" a="1"/>
  <c r="AQ155" i="5" s="1"/>
  <c r="AM155" i="5" a="1"/>
  <c r="AM155" i="5" s="1"/>
  <c r="AN155" i="5" s="1"/>
  <c r="AL188" i="5"/>
  <c r="AQ179" i="5" a="1"/>
  <c r="AQ179" i="5" s="1"/>
  <c r="AM179" i="5" a="1"/>
  <c r="AM179" i="5" s="1"/>
  <c r="AN179" i="5" s="1"/>
  <c r="AM180" i="5" a="1"/>
  <c r="AM180" i="5" s="1"/>
  <c r="AN180" i="5" s="1"/>
  <c r="AQ180" i="5" a="1"/>
  <c r="AQ180" i="5" s="1"/>
  <c r="AL190" i="5"/>
  <c r="AQ185" i="5" a="1"/>
  <c r="AQ185" i="5" s="1"/>
  <c r="AO185" i="5"/>
  <c r="AM185" i="5" a="1"/>
  <c r="AM185" i="5" s="1"/>
  <c r="AN185" i="5" s="1"/>
  <c r="AM163" i="5" a="1"/>
  <c r="AM163" i="5" s="1"/>
  <c r="AN163" i="5" s="1"/>
  <c r="AQ163" i="5" a="1"/>
  <c r="AQ163" i="5" s="1"/>
  <c r="AQ161" i="5" a="1"/>
  <c r="AQ161" i="5" s="1"/>
  <c r="AM161" i="5" a="1"/>
  <c r="AM161" i="5" s="1"/>
  <c r="AN161" i="5" s="1"/>
  <c r="AQ169" i="5" a="1"/>
  <c r="AQ169" i="5" s="1"/>
  <c r="AM169" i="5" a="1"/>
  <c r="AM169" i="5" s="1"/>
  <c r="AN169" i="5" s="1"/>
  <c r="AL167" i="5"/>
  <c r="AQ164" i="5" a="1"/>
  <c r="AQ164" i="5" s="1"/>
  <c r="AM164" i="5" a="1"/>
  <c r="AM164" i="5" s="1"/>
  <c r="AN164" i="5" s="1"/>
  <c r="AQ129" i="5" a="1"/>
  <c r="AQ129" i="5" s="1"/>
  <c r="AP124" i="5"/>
  <c r="AR124" i="5" s="1"/>
  <c r="AS124" i="5" s="1"/>
  <c r="AM149" i="5" a="1"/>
  <c r="AM149" i="5" s="1"/>
  <c r="AN149" i="5" s="1"/>
  <c r="AQ149" i="5" a="1"/>
  <c r="AQ149" i="5" s="1"/>
  <c r="AQ122" i="5" a="1"/>
  <c r="AQ122" i="5" s="1"/>
  <c r="AM122" i="5" a="1"/>
  <c r="AM122" i="5" s="1"/>
  <c r="AN122" i="5" s="1"/>
  <c r="AQ114" i="5" a="1"/>
  <c r="AQ114" i="5" s="1"/>
  <c r="AM114" i="5" a="1"/>
  <c r="AM114" i="5" s="1"/>
  <c r="AN114" i="5" s="1"/>
  <c r="AL152" i="5"/>
  <c r="AM113" i="5" a="1"/>
  <c r="AM113" i="5" s="1"/>
  <c r="AN113" i="5" s="1"/>
  <c r="AQ113" i="5" a="1"/>
  <c r="AQ113" i="5" s="1"/>
  <c r="AQ126" i="5" a="1"/>
  <c r="AQ126" i="5" s="1"/>
  <c r="AO126" i="5"/>
  <c r="AM126" i="5" a="1"/>
  <c r="AM126" i="5" s="1"/>
  <c r="AN126" i="5" s="1"/>
  <c r="AQ146" i="5" a="1"/>
  <c r="AQ146" i="5" s="1"/>
  <c r="AM146" i="5" a="1"/>
  <c r="AM146" i="5" s="1"/>
  <c r="AN146" i="5" s="1"/>
  <c r="AQ123" i="5" a="1"/>
  <c r="AQ123" i="5" s="1"/>
  <c r="AM123" i="5" a="1"/>
  <c r="AM123" i="5" s="1"/>
  <c r="AN123" i="5" s="1"/>
  <c r="AQ130" i="5" a="1"/>
  <c r="AQ130" i="5" s="1"/>
  <c r="AM130" i="5" a="1"/>
  <c r="AM130" i="5" s="1"/>
  <c r="AN130" i="5" s="1"/>
  <c r="AL115" i="5"/>
  <c r="AQ120" i="5" a="1"/>
  <c r="AQ120" i="5" s="1"/>
  <c r="AM120" i="5" a="1"/>
  <c r="AM120" i="5" s="1"/>
  <c r="AN120" i="5" s="1"/>
  <c r="AL119" i="5"/>
  <c r="AM142" i="5" a="1"/>
  <c r="AM142" i="5" s="1"/>
  <c r="AN142" i="5" s="1"/>
  <c r="AQ142" i="5" a="1"/>
  <c r="AQ142" i="5" s="1"/>
  <c r="AL143" i="5"/>
  <c r="AQ132" i="5" a="1"/>
  <c r="AQ132" i="5" s="1"/>
  <c r="AM132" i="5" a="1"/>
  <c r="AM132" i="5" s="1"/>
  <c r="AN132" i="5" s="1"/>
  <c r="AQ150" i="5" a="1"/>
  <c r="AQ150" i="5" s="1"/>
  <c r="AM150" i="5" a="1"/>
  <c r="AM150" i="5" s="1"/>
  <c r="AN150" i="5" s="1"/>
  <c r="AM147" i="5" a="1"/>
  <c r="AM147" i="5" s="1"/>
  <c r="AN147" i="5" s="1"/>
  <c r="AQ147" i="5" a="1"/>
  <c r="AQ147" i="5" s="1"/>
  <c r="AM135" i="5" a="1"/>
  <c r="AM135" i="5" s="1"/>
  <c r="AN135" i="5" s="1"/>
  <c r="AQ135" i="5" a="1"/>
  <c r="AQ135" i="5" s="1"/>
  <c r="AL127" i="5"/>
  <c r="AQ134" i="5" a="1"/>
  <c r="AQ134" i="5" s="1"/>
  <c r="AM134" i="5" a="1"/>
  <c r="AM134" i="5" s="1"/>
  <c r="AN134" i="5" s="1"/>
  <c r="AM153" i="5" a="1"/>
  <c r="AM153" i="5" s="1"/>
  <c r="AN153" i="5" s="1"/>
  <c r="AQ153" i="5" a="1"/>
  <c r="AQ153" i="5" s="1"/>
  <c r="AL140" i="5"/>
  <c r="AQ121" i="5" a="1"/>
  <c r="AQ121" i="5" s="1"/>
  <c r="AM121" i="5" a="1"/>
  <c r="AM121" i="5" s="1"/>
  <c r="AN121" i="5" s="1"/>
  <c r="AO125" i="5"/>
  <c r="AM125" i="5" a="1"/>
  <c r="AM125" i="5" s="1"/>
  <c r="AN125" i="5" s="1"/>
  <c r="AQ125" i="5" a="1"/>
  <c r="AQ125" i="5" s="1"/>
  <c r="AQ117" i="5" a="1"/>
  <c r="AQ117" i="5" s="1"/>
  <c r="AM117" i="5" a="1"/>
  <c r="AM117" i="5" s="1"/>
  <c r="AN117" i="5" s="1"/>
  <c r="AL151" i="5"/>
  <c r="AL148" i="5"/>
  <c r="AQ128" i="5" a="1"/>
  <c r="AQ128" i="5" s="1"/>
  <c r="AM128" i="5" a="1"/>
  <c r="AM128" i="5" s="1"/>
  <c r="AN128" i="5" s="1"/>
  <c r="AM194" i="5" a="1"/>
  <c r="AM194" i="5" s="1"/>
  <c r="AN194" i="5" s="1"/>
  <c r="AQ194" i="5" a="1"/>
  <c r="AQ194" i="5" s="1"/>
  <c r="AO194" i="5"/>
  <c r="AM137" i="5" a="1"/>
  <c r="AM137" i="5" s="1"/>
  <c r="AN137" i="5" s="1"/>
  <c r="AQ137" i="5" a="1"/>
  <c r="AQ137" i="5" s="1"/>
  <c r="AM136" i="5" a="1"/>
  <c r="AM136" i="5" s="1"/>
  <c r="AN136" i="5" s="1"/>
  <c r="AQ136" i="5" a="1"/>
  <c r="AQ136" i="5" s="1"/>
  <c r="AL131" i="5"/>
  <c r="AM111" i="5" a="1"/>
  <c r="AM111" i="5" s="1"/>
  <c r="AN111" i="5" s="1"/>
  <c r="AQ111" i="5" a="1"/>
  <c r="AQ111" i="5" s="1"/>
  <c r="AO111" i="5"/>
  <c r="AQ94" i="5" a="1"/>
  <c r="AQ94" i="5" s="1"/>
  <c r="AM94" i="5" a="1"/>
  <c r="AM94" i="5" s="1"/>
  <c r="AN94" i="5" s="1"/>
  <c r="AM91" i="5" a="1"/>
  <c r="AM91" i="5" s="1"/>
  <c r="AN91" i="5" s="1"/>
  <c r="AQ91" i="5" a="1"/>
  <c r="AQ91" i="5" s="1"/>
  <c r="AL195" i="5"/>
  <c r="AQ103" i="5" a="1"/>
  <c r="AQ103" i="5" s="1"/>
  <c r="AM103" i="5" a="1"/>
  <c r="AM103" i="5" s="1"/>
  <c r="AN103" i="5" s="1"/>
  <c r="AM104" i="5" a="1"/>
  <c r="AM104" i="5" s="1"/>
  <c r="AN104" i="5" s="1"/>
  <c r="AQ104" i="5" a="1"/>
  <c r="AQ104" i="5" s="1"/>
  <c r="AL77" i="5"/>
  <c r="AL99" i="5"/>
  <c r="AQ81" i="5" a="1"/>
  <c r="AQ81" i="5" s="1"/>
  <c r="AM81" i="5" a="1"/>
  <c r="AM81" i="5" s="1"/>
  <c r="AN81" i="5" s="1"/>
  <c r="AQ97" i="5" a="1"/>
  <c r="AQ97" i="5" s="1"/>
  <c r="AO97" i="5"/>
  <c r="AM97" i="5" a="1"/>
  <c r="AM97" i="5" s="1"/>
  <c r="AN97" i="5" s="1"/>
  <c r="AM105" i="5" a="1"/>
  <c r="AM105" i="5" s="1"/>
  <c r="AN105" i="5" s="1"/>
  <c r="AQ105" i="5" a="1"/>
  <c r="AQ105" i="5" s="1"/>
  <c r="AQ74" i="5" a="1"/>
  <c r="AQ74" i="5" s="1"/>
  <c r="AM74" i="5" a="1"/>
  <c r="AM74" i="5" s="1"/>
  <c r="AN74" i="5" s="1"/>
  <c r="AL92" i="5"/>
  <c r="AQ93" i="5" a="1"/>
  <c r="AQ93" i="5" s="1"/>
  <c r="AM93" i="5" a="1"/>
  <c r="AM93" i="5" s="1"/>
  <c r="AN93" i="5" s="1"/>
  <c r="AL102" i="5"/>
  <c r="AL100" i="5"/>
  <c r="AQ87" i="5" a="1"/>
  <c r="AQ87" i="5" s="1"/>
  <c r="AM87" i="5" a="1"/>
  <c r="AM87" i="5" s="1"/>
  <c r="AN87" i="5" s="1"/>
  <c r="AQ88" i="5" a="1"/>
  <c r="AQ88" i="5" s="1"/>
  <c r="AM88" i="5" a="1"/>
  <c r="AM88" i="5" s="1"/>
  <c r="AN88" i="5" s="1"/>
  <c r="AQ86" i="5" a="1"/>
  <c r="AQ86" i="5" s="1"/>
  <c r="AM86" i="5" a="1"/>
  <c r="AM86" i="5" s="1"/>
  <c r="AN86" i="5" s="1"/>
  <c r="AL84" i="5"/>
  <c r="AQ85" i="5" a="1"/>
  <c r="AQ85" i="5" s="1"/>
  <c r="AM85" i="5" a="1"/>
  <c r="AM85" i="5" s="1"/>
  <c r="AN85" i="5" s="1"/>
  <c r="AL95" i="5"/>
  <c r="AM101" i="5" a="1"/>
  <c r="AM101" i="5" s="1"/>
  <c r="AN101" i="5" s="1"/>
  <c r="AQ101" i="5" a="1"/>
  <c r="AQ101" i="5" s="1"/>
  <c r="AQ89" i="5" a="1"/>
  <c r="AQ89" i="5" s="1"/>
  <c r="AM89" i="5" a="1"/>
  <c r="AM89" i="5" s="1"/>
  <c r="AN89" i="5" s="1"/>
  <c r="AM82" i="5" a="1"/>
  <c r="AM82" i="5" s="1"/>
  <c r="AN82" i="5" s="1"/>
  <c r="AQ82" i="5" a="1"/>
  <c r="AQ82" i="5" s="1"/>
  <c r="AL83" i="5"/>
  <c r="AL106" i="5"/>
  <c r="AL80" i="5"/>
  <c r="AQ79" i="5" a="1"/>
  <c r="AQ79" i="5" s="1"/>
  <c r="AM79" i="5" a="1"/>
  <c r="AM79" i="5" s="1"/>
  <c r="AN79" i="5" s="1"/>
  <c r="AM98" i="5" a="1"/>
  <c r="AM98" i="5" s="1"/>
  <c r="AN98" i="5" s="1"/>
  <c r="AQ98" i="5" a="1"/>
  <c r="AQ98" i="5" s="1"/>
  <c r="AM75" i="5" a="1"/>
  <c r="AM75" i="5" s="1"/>
  <c r="AN75" i="5" s="1"/>
  <c r="AQ75" i="5" a="1"/>
  <c r="AQ75" i="5" s="1"/>
  <c r="AL78" i="5"/>
  <c r="AQ107" i="5" a="1"/>
  <c r="AQ107" i="5" s="1"/>
  <c r="AM107" i="5" a="1"/>
  <c r="AM107" i="5" s="1"/>
  <c r="AN107" i="5" s="1"/>
  <c r="AQ72" i="5" a="1"/>
  <c r="AQ72" i="5" s="1"/>
  <c r="AM72" i="5" a="1"/>
  <c r="AM72" i="5" s="1"/>
  <c r="AN72" i="5" s="1"/>
  <c r="AM76" i="5" a="1"/>
  <c r="AM76" i="5" s="1"/>
  <c r="AN76" i="5" s="1"/>
  <c r="AQ76" i="5" a="1"/>
  <c r="AQ76" i="5" s="1"/>
  <c r="AQ108" i="5" a="1"/>
  <c r="AQ108" i="5" s="1"/>
  <c r="AM108" i="5" a="1"/>
  <c r="AM108" i="5" s="1"/>
  <c r="AN108" i="5" s="1"/>
  <c r="AQ90" i="5" a="1"/>
  <c r="AQ90" i="5" s="1"/>
  <c r="AM90" i="5" a="1"/>
  <c r="AM90" i="5" s="1"/>
  <c r="AN90" i="5" s="1"/>
  <c r="AQ73" i="5" a="1"/>
  <c r="AQ73" i="5" s="1"/>
  <c r="AM73" i="5" a="1"/>
  <c r="AM73" i="5" s="1"/>
  <c r="AN73" i="5" s="1"/>
  <c r="AL70" i="5"/>
  <c r="AQ66" i="5" a="1"/>
  <c r="AQ66" i="5" s="1"/>
  <c r="AQ60" i="5" a="1"/>
  <c r="AQ60" i="5" s="1"/>
  <c r="AQ38" i="5" a="1"/>
  <c r="AQ38" i="5" s="1"/>
  <c r="AQ69" i="5" a="1"/>
  <c r="AQ69" i="5" s="1"/>
  <c r="AQ42" i="5" a="1"/>
  <c r="AQ42" i="5" s="1"/>
  <c r="AQ43" i="5" a="1"/>
  <c r="AQ43" i="5" s="1"/>
  <c r="AQ58" i="5" a="1"/>
  <c r="AQ58" i="5" s="1"/>
  <c r="AQ47" i="5" a="1"/>
  <c r="AQ47" i="5" s="1"/>
  <c r="AQ51" i="5" a="1"/>
  <c r="AQ51" i="5" s="1"/>
  <c r="AQ61" i="5" a="1"/>
  <c r="AQ61" i="5" s="1"/>
  <c r="AQ36" i="5" a="1"/>
  <c r="AQ36" i="5" s="1"/>
  <c r="AQ48" i="5" a="1"/>
  <c r="AQ48" i="5" s="1"/>
  <c r="AQ52" i="5" a="1"/>
  <c r="AQ52" i="5" s="1"/>
  <c r="AQ67" i="5" a="1"/>
  <c r="AQ67" i="5" s="1"/>
  <c r="AQ59" i="5" a="1"/>
  <c r="AQ59" i="5" s="1"/>
  <c r="AQ63" i="5" a="1"/>
  <c r="AQ63" i="5" s="1"/>
  <c r="AQ37" i="5" a="1"/>
  <c r="AQ37" i="5" s="1"/>
  <c r="AQ57" i="5" a="1"/>
  <c r="AQ57" i="5" s="1"/>
  <c r="AQ35" i="5" a="1"/>
  <c r="AQ35" i="5" s="1"/>
  <c r="AX38" i="5"/>
  <c r="N38" i="5" s="1"/>
  <c r="AM36" i="5" a="1"/>
  <c r="AM36" i="5" s="1"/>
  <c r="AN36" i="5" s="1"/>
  <c r="AM59" i="5" a="1"/>
  <c r="AM59" i="5" s="1"/>
  <c r="AN59" i="5" s="1"/>
  <c r="AM61" i="5" a="1"/>
  <c r="AM61" i="5" s="1"/>
  <c r="AN61" i="5" s="1"/>
  <c r="AM60" i="5" a="1"/>
  <c r="AM60" i="5" s="1"/>
  <c r="AN60" i="5" s="1"/>
  <c r="AM57" i="5" a="1"/>
  <c r="AM57" i="5" s="1"/>
  <c r="AN57" i="5" s="1"/>
  <c r="AM37" i="5" a="1"/>
  <c r="AM37" i="5" s="1"/>
  <c r="AN37" i="5" s="1"/>
  <c r="AM67" i="5" a="1"/>
  <c r="AM67" i="5" s="1"/>
  <c r="AN67" i="5" s="1"/>
  <c r="AM63" i="5" a="1"/>
  <c r="AM63" i="5" s="1"/>
  <c r="AN63" i="5" s="1"/>
  <c r="AM69" i="5" a="1"/>
  <c r="AM69" i="5" s="1"/>
  <c r="AN69" i="5" s="1"/>
  <c r="AM66" i="5" a="1"/>
  <c r="AM66" i="5" s="1"/>
  <c r="AN66" i="5" s="1"/>
  <c r="AO66" i="5"/>
  <c r="AM35" i="5" a="1"/>
  <c r="AM35" i="5" s="1"/>
  <c r="AN35" i="5" s="1"/>
  <c r="AM43" i="5" a="1"/>
  <c r="AM43" i="5" s="1"/>
  <c r="AN43" i="5" s="1"/>
  <c r="AM52" i="5" a="1"/>
  <c r="AM52" i="5" s="1"/>
  <c r="AN52" i="5" s="1"/>
  <c r="AM47" i="5" a="1"/>
  <c r="AM47" i="5" s="1"/>
  <c r="AN47" i="5" s="1"/>
  <c r="AM51" i="5" a="1"/>
  <c r="AM51" i="5" s="1"/>
  <c r="AN51" i="5" s="1"/>
  <c r="AM38" i="5" a="1"/>
  <c r="AM38" i="5" s="1"/>
  <c r="AN38" i="5" s="1"/>
  <c r="AM48" i="5" a="1"/>
  <c r="AM48" i="5" s="1"/>
  <c r="AN48" i="5" s="1"/>
  <c r="AM42" i="5" a="1"/>
  <c r="AM42" i="5" s="1"/>
  <c r="AN42" i="5" s="1"/>
  <c r="AM58" i="5" a="1"/>
  <c r="AM58" i="5" s="1"/>
  <c r="AN58" i="5" s="1"/>
  <c r="AP65" i="5"/>
  <c r="AR65" i="5" s="1"/>
  <c r="AS65" i="5" s="1"/>
  <c r="AL49" i="5"/>
  <c r="AQ49" i="5" s="1" a="1"/>
  <c r="AQ49" i="5" s="1"/>
  <c r="AL44" i="5"/>
  <c r="AL39" i="5"/>
  <c r="AL64" i="5"/>
  <c r="AL41" i="5"/>
  <c r="AL50" i="5"/>
  <c r="AL46" i="5"/>
  <c r="AL53" i="5"/>
  <c r="AL55" i="5"/>
  <c r="AL68" i="5"/>
  <c r="AL62" i="5"/>
  <c r="AL34" i="5"/>
  <c r="AP681" i="10" l="1"/>
  <c r="AP550" i="10"/>
  <c r="AP998" i="10"/>
  <c r="AR998" i="10" s="1"/>
  <c r="AS998" i="10" s="1"/>
  <c r="AP774" i="10"/>
  <c r="AP206" i="10"/>
  <c r="AP901" i="10"/>
  <c r="AR901" i="10" s="1"/>
  <c r="AS901" i="10" s="1"/>
  <c r="AP553" i="10"/>
  <c r="AP492" i="10"/>
  <c r="AP200" i="10"/>
  <c r="AR200" i="10" s="1"/>
  <c r="AS200" i="10" s="1"/>
  <c r="AP476" i="10"/>
  <c r="AP711" i="10"/>
  <c r="AR711" i="10" s="1"/>
  <c r="AS711" i="10" s="1"/>
  <c r="AP713" i="10"/>
  <c r="AR713" i="10" s="1"/>
  <c r="AS713" i="10" s="1"/>
  <c r="AP1042" i="10"/>
  <c r="AR1042" i="10" s="1"/>
  <c r="AS1042" i="10" s="1"/>
  <c r="AP448" i="10"/>
  <c r="AR448" i="10" s="1"/>
  <c r="AS448" i="10" s="1"/>
  <c r="AP1010" i="10"/>
  <c r="AP425" i="10"/>
  <c r="AR425" i="10" s="1"/>
  <c r="AS425" i="10" s="1"/>
  <c r="AP286" i="10"/>
  <c r="AP560" i="10"/>
  <c r="AP1022" i="10"/>
  <c r="AP494" i="10"/>
  <c r="AP743" i="10"/>
  <c r="AR743" i="10" s="1"/>
  <c r="AS743" i="10" s="1"/>
  <c r="AP196" i="10"/>
  <c r="AR196" i="10" s="1"/>
  <c r="AS196" i="10" s="1"/>
  <c r="AP845" i="10"/>
  <c r="AR845" i="10" s="1"/>
  <c r="AS845" i="10" s="1"/>
  <c r="AP828" i="10"/>
  <c r="AR828" i="10" s="1"/>
  <c r="AS828" i="10" s="1"/>
  <c r="AP515" i="10"/>
  <c r="AR515" i="10" s="1"/>
  <c r="AS515" i="10" s="1"/>
  <c r="AP745" i="10"/>
  <c r="AR745" i="10" s="1"/>
  <c r="AS745" i="10" s="1"/>
  <c r="AP369" i="10"/>
  <c r="AP268" i="10"/>
  <c r="AP778" i="10"/>
  <c r="AP749" i="10"/>
  <c r="AP685" i="10"/>
  <c r="AP404" i="10"/>
  <c r="AR404" i="10" s="1"/>
  <c r="AS404" i="10" s="1"/>
  <c r="AP516" i="10"/>
  <c r="AR516" i="10" s="1"/>
  <c r="AS516" i="10" s="1"/>
  <c r="AP788" i="10"/>
  <c r="AR788" i="10" s="1"/>
  <c r="AS788" i="10" s="1"/>
  <c r="AP653" i="10"/>
  <c r="AR653" i="10" s="1"/>
  <c r="AS653" i="10" s="1"/>
  <c r="AP539" i="10"/>
  <c r="AR539" i="10" s="1"/>
  <c r="AS539" i="10" s="1"/>
  <c r="AP759" i="10"/>
  <c r="AR759" i="10" s="1"/>
  <c r="AS759" i="10" s="1"/>
  <c r="AP756" i="10"/>
  <c r="AR756" i="10" s="1"/>
  <c r="AS756" i="10" s="1"/>
  <c r="AP818" i="10"/>
  <c r="AP605" i="10"/>
  <c r="AP967" i="10"/>
  <c r="AP978" i="10"/>
  <c r="AR978" i="10" s="1"/>
  <c r="AS978" i="10" s="1"/>
  <c r="AP584" i="10"/>
  <c r="AP698" i="10"/>
  <c r="AP920" i="10"/>
  <c r="AR920" i="10" s="1"/>
  <c r="AS920" i="10" s="1"/>
  <c r="AP602" i="10"/>
  <c r="AP648" i="10"/>
  <c r="AR648" i="10" s="1"/>
  <c r="AS648" i="10" s="1"/>
  <c r="AP762" i="10"/>
  <c r="AR762" i="10" s="1"/>
  <c r="AS762" i="10" s="1"/>
  <c r="AP912" i="10"/>
  <c r="AR912" i="10" s="1"/>
  <c r="AS912" i="10" s="1"/>
  <c r="AP980" i="10"/>
  <c r="AR980" i="10" s="1"/>
  <c r="AS980" i="10" s="1"/>
  <c r="AP211" i="10"/>
  <c r="AP364" i="10"/>
  <c r="AP662" i="10"/>
  <c r="AP846" i="10"/>
  <c r="AP540" i="10"/>
  <c r="AP452" i="10"/>
  <c r="AP939" i="10"/>
  <c r="AR939" i="10" s="1"/>
  <c r="AS939" i="10" s="1"/>
  <c r="AP563" i="10"/>
  <c r="AR563" i="10" s="1"/>
  <c r="AS563" i="10" s="1"/>
  <c r="AT563" i="10" s="1"/>
  <c r="AU563" i="10" s="1"/>
  <c r="AP530" i="10"/>
  <c r="AR530" i="10" s="1"/>
  <c r="AS530" i="10" s="1"/>
  <c r="AP319" i="10"/>
  <c r="AR319" i="10" s="1"/>
  <c r="AS319" i="10" s="1"/>
  <c r="AP227" i="10"/>
  <c r="AR227" i="10" s="1"/>
  <c r="AS227" i="10" s="1"/>
  <c r="AP590" i="10"/>
  <c r="AR590" i="10" s="1"/>
  <c r="AS590" i="10" s="1"/>
  <c r="AP905" i="10"/>
  <c r="AP965" i="10"/>
  <c r="AP789" i="10"/>
  <c r="AP473" i="10"/>
  <c r="AP623" i="10"/>
  <c r="AP801" i="10"/>
  <c r="AP479" i="10"/>
  <c r="AR479" i="10" s="1"/>
  <c r="AS479" i="10" s="1"/>
  <c r="AP422" i="10"/>
  <c r="AP647" i="10"/>
  <c r="AR647" i="10" s="1"/>
  <c r="AS647" i="10" s="1"/>
  <c r="AP208" i="10"/>
  <c r="AR208" i="10" s="1"/>
  <c r="AS208" i="10" s="1"/>
  <c r="AP842" i="10"/>
  <c r="AR842" i="10" s="1"/>
  <c r="AS842" i="10" s="1"/>
  <c r="AP969" i="10"/>
  <c r="AR969" i="10" s="1"/>
  <c r="AS969" i="10" s="1"/>
  <c r="AP213" i="10"/>
  <c r="AP754" i="10"/>
  <c r="AP272" i="10"/>
  <c r="AP984" i="10"/>
  <c r="AP613" i="10"/>
  <c r="AP1024" i="10"/>
  <c r="AP1039" i="10"/>
  <c r="AR1039" i="10" s="1"/>
  <c r="AS1039" i="10" s="1"/>
  <c r="AP707" i="10"/>
  <c r="AP776" i="10"/>
  <c r="AR776" i="10" s="1"/>
  <c r="AS776" i="10" s="1"/>
  <c r="AP786" i="10"/>
  <c r="AR786" i="10" s="1"/>
  <c r="AS786" i="10" s="1"/>
  <c r="AP467" i="10"/>
  <c r="AR467" i="10" s="1"/>
  <c r="AS467" i="10" s="1"/>
  <c r="AP758" i="10"/>
  <c r="AR758" i="10" s="1"/>
  <c r="AS758" i="10" s="1"/>
  <c r="AP736" i="10"/>
  <c r="AP744" i="10"/>
  <c r="AP243" i="10"/>
  <c r="AP483" i="10"/>
  <c r="AP802" i="10"/>
  <c r="AP567" i="10"/>
  <c r="AP688" i="10"/>
  <c r="AR688" i="10" s="1"/>
  <c r="AS688" i="10" s="1"/>
  <c r="AP798" i="10"/>
  <c r="AR798" i="10" s="1"/>
  <c r="AS798" i="10" s="1"/>
  <c r="AP619" i="10"/>
  <c r="AP854" i="10"/>
  <c r="AR854" i="10" s="1"/>
  <c r="AS854" i="10" s="1"/>
  <c r="AP520" i="10"/>
  <c r="AR520" i="10" s="1"/>
  <c r="AS520" i="10" s="1"/>
  <c r="AP922" i="10"/>
  <c r="AR922" i="10" s="1"/>
  <c r="AS922" i="10" s="1"/>
  <c r="AP857" i="10"/>
  <c r="AR857" i="10" s="1"/>
  <c r="AS857" i="10" s="1"/>
  <c r="AP409" i="10"/>
  <c r="AP498" i="10"/>
  <c r="AP963" i="10"/>
  <c r="AP302" i="10"/>
  <c r="AP359" i="10"/>
  <c r="AP800" i="10"/>
  <c r="AR800" i="10" s="1"/>
  <c r="AS800" i="10" s="1"/>
  <c r="AP462" i="10"/>
  <c r="AP902" i="10"/>
  <c r="AR902" i="10" s="1"/>
  <c r="AS902" i="10" s="1"/>
  <c r="AP237" i="10"/>
  <c r="AR237" i="10" s="1"/>
  <c r="AS237" i="10" s="1"/>
  <c r="AP285" i="10"/>
  <c r="AR285" i="10" s="1"/>
  <c r="AS285" i="10" s="1"/>
  <c r="AP512" i="10"/>
  <c r="AR512" i="10" s="1"/>
  <c r="AS512" i="10" s="1"/>
  <c r="AP345" i="10"/>
  <c r="AP637" i="10"/>
  <c r="AP276" i="10"/>
  <c r="AR276" i="10" s="1"/>
  <c r="AS276" i="10" s="1"/>
  <c r="AP689" i="10"/>
  <c r="AR689" i="10" s="1"/>
  <c r="AS689" i="10" s="1"/>
  <c r="AP511" i="10"/>
  <c r="AP340" i="10"/>
  <c r="AP561" i="10"/>
  <c r="AR561" i="10" s="1"/>
  <c r="AS561" i="10" s="1"/>
  <c r="AP470" i="10"/>
  <c r="AP899" i="10"/>
  <c r="AR899" i="10" s="1"/>
  <c r="AS899" i="10" s="1"/>
  <c r="AP946" i="10"/>
  <c r="AR946" i="10" s="1"/>
  <c r="AS946" i="10" s="1"/>
  <c r="AP817" i="10"/>
  <c r="AR817" i="10" s="1"/>
  <c r="AS817" i="10" s="1"/>
  <c r="AP859" i="10"/>
  <c r="AR859" i="10" s="1"/>
  <c r="AS859" i="10" s="1"/>
  <c r="AP657" i="10"/>
  <c r="AP431" i="10"/>
  <c r="AP1015" i="10"/>
  <c r="AP714" i="10"/>
  <c r="AR714" i="10" s="1"/>
  <c r="AS714" i="10" s="1"/>
  <c r="AP199" i="10"/>
  <c r="AP458" i="10"/>
  <c r="AP547" i="10"/>
  <c r="AR547" i="10" s="1"/>
  <c r="AS547" i="10" s="1"/>
  <c r="AP638" i="10"/>
  <c r="AP444" i="10"/>
  <c r="AR444" i="10" s="1"/>
  <c r="AS444" i="10" s="1"/>
  <c r="AP849" i="10"/>
  <c r="AR849" i="10" s="1"/>
  <c r="AS849" i="10" s="1"/>
  <c r="AP587" i="10"/>
  <c r="AR587" i="10" s="1"/>
  <c r="AS587" i="10" s="1"/>
  <c r="AP957" i="10"/>
  <c r="AR957" i="10" s="1"/>
  <c r="AS957" i="10" s="1"/>
  <c r="AP367" i="10"/>
  <c r="AP299" i="10"/>
  <c r="AP1043" i="10"/>
  <c r="AR1043" i="10" s="1"/>
  <c r="AS1043" i="10" s="1"/>
  <c r="AP799" i="10"/>
  <c r="AR799" i="10" s="1"/>
  <c r="AS799" i="10" s="1"/>
  <c r="AP898" i="10"/>
  <c r="AP190" i="10"/>
  <c r="AP977" i="10"/>
  <c r="AR977" i="10" s="1"/>
  <c r="AS977" i="10" s="1"/>
  <c r="AP437" i="10"/>
  <c r="AP454" i="10"/>
  <c r="AR454" i="10" s="1"/>
  <c r="AS454" i="10" s="1"/>
  <c r="AP931" i="10"/>
  <c r="AR931" i="10" s="1"/>
  <c r="AS931" i="10" s="1"/>
  <c r="AP461" i="10"/>
  <c r="AR461" i="10" s="1"/>
  <c r="AS461" i="10" s="1"/>
  <c r="AP937" i="10"/>
  <c r="AR937" i="10" s="1"/>
  <c r="AS937" i="10" s="1"/>
  <c r="AP897" i="10"/>
  <c r="AR897" i="10" s="1"/>
  <c r="AS897" i="10" s="1"/>
  <c r="AP981" i="10"/>
  <c r="AP597" i="10"/>
  <c r="AP242" i="10"/>
  <c r="AR242" i="10" s="1"/>
  <c r="AS242" i="10" s="1"/>
  <c r="AP568" i="10"/>
  <c r="AP389" i="10"/>
  <c r="AR389" i="10" s="1"/>
  <c r="AS389" i="10" s="1"/>
  <c r="AP496" i="10"/>
  <c r="AR496" i="10" s="1"/>
  <c r="AS496" i="10" s="1"/>
  <c r="AP975" i="10"/>
  <c r="AR975" i="10" s="1"/>
  <c r="AS975" i="10" s="1"/>
  <c r="AP676" i="10"/>
  <c r="AR676" i="10" s="1"/>
  <c r="AS676" i="10" s="1"/>
  <c r="AP270" i="10"/>
  <c r="AR270" i="10" s="1"/>
  <c r="AS270" i="10" s="1"/>
  <c r="AP535" i="10"/>
  <c r="AR535" i="10" s="1"/>
  <c r="AS535" i="10" s="1"/>
  <c r="AP570" i="10"/>
  <c r="AR570" i="10" s="1"/>
  <c r="AS570" i="10" s="1"/>
  <c r="AP524" i="10"/>
  <c r="AP372" i="10"/>
  <c r="AP308" i="10"/>
  <c r="AP1002" i="10"/>
  <c r="AR1002" i="10" s="1"/>
  <c r="AS1002" i="10" s="1"/>
  <c r="AP591" i="10"/>
  <c r="AP953" i="10"/>
  <c r="AP505" i="10"/>
  <c r="AR505" i="10" s="1"/>
  <c r="AS505" i="10" s="1"/>
  <c r="AP252" i="10"/>
  <c r="AR252" i="10" s="1"/>
  <c r="AS252" i="10" s="1"/>
  <c r="AP865" i="10"/>
  <c r="AR865" i="10" s="1"/>
  <c r="AS865" i="10" s="1"/>
  <c r="AP1001" i="10"/>
  <c r="AR1001" i="10" s="1"/>
  <c r="AS1001" i="10" s="1"/>
  <c r="AT201" i="10"/>
  <c r="AU201" i="10" s="1"/>
  <c r="AW201" i="10"/>
  <c r="AP959" i="10"/>
  <c r="AR959" i="10" s="1"/>
  <c r="AS959" i="10" s="1"/>
  <c r="AP588" i="10"/>
  <c r="AP305" i="10"/>
  <c r="AP773" i="10"/>
  <c r="AP368" i="10"/>
  <c r="AP644" i="10"/>
  <c r="AP482" i="10"/>
  <c r="AR482" i="10" s="1"/>
  <c r="AS482" i="10" s="1"/>
  <c r="AP683" i="10"/>
  <c r="AR619" i="10"/>
  <c r="AS619" i="10" s="1"/>
  <c r="AT619" i="10" s="1"/>
  <c r="AU619" i="10" s="1"/>
  <c r="AP918" i="10"/>
  <c r="AR918" i="10" s="1"/>
  <c r="AS918" i="10" s="1"/>
  <c r="AP436" i="10"/>
  <c r="AR436" i="10" s="1"/>
  <c r="AS436" i="10" s="1"/>
  <c r="AP1020" i="10"/>
  <c r="AP408" i="10"/>
  <c r="AP202" i="10"/>
  <c r="AP287" i="10"/>
  <c r="AP958" i="10"/>
  <c r="AP903" i="10"/>
  <c r="AP210" i="10"/>
  <c r="AP856" i="10"/>
  <c r="AR856" i="10" s="1"/>
  <c r="AS856" i="10" s="1"/>
  <c r="AP456" i="10"/>
  <c r="AP889" i="10"/>
  <c r="AR889" i="10" s="1"/>
  <c r="AS889" i="10" s="1"/>
  <c r="AP919" i="10"/>
  <c r="AR919" i="10" s="1"/>
  <c r="AS919" i="10" s="1"/>
  <c r="AP891" i="10"/>
  <c r="AR891" i="10" s="1"/>
  <c r="AS891" i="10" s="1"/>
  <c r="AP261" i="10"/>
  <c r="AR261" i="10" s="1"/>
  <c r="AS261" i="10" s="1"/>
  <c r="AP351" i="10"/>
  <c r="AP1017" i="10"/>
  <c r="AP204" i="10"/>
  <c r="AR204" i="10" s="1"/>
  <c r="AS204" i="10" s="1"/>
  <c r="AP222" i="10"/>
  <c r="AP814" i="10"/>
  <c r="AP527" i="10"/>
  <c r="AP930" i="10"/>
  <c r="AR930" i="10" s="1"/>
  <c r="AS930" i="10" s="1"/>
  <c r="AP248" i="10"/>
  <c r="AP719" i="10"/>
  <c r="AR719" i="10" s="1"/>
  <c r="AS719" i="10" s="1"/>
  <c r="AP589" i="10"/>
  <c r="AR589" i="10" s="1"/>
  <c r="AS589" i="10" s="1"/>
  <c r="AP542" i="10"/>
  <c r="AR542" i="10" s="1"/>
  <c r="AS542" i="10" s="1"/>
  <c r="AP188" i="10"/>
  <c r="AP598" i="10"/>
  <c r="AP742" i="10"/>
  <c r="AP821" i="10"/>
  <c r="AP579" i="10"/>
  <c r="AP908" i="10"/>
  <c r="AR908" i="10" s="1"/>
  <c r="AS908" i="10" s="1"/>
  <c r="AP218" i="10"/>
  <c r="AR218" i="10" s="1"/>
  <c r="AS218" i="10" s="1"/>
  <c r="AP214" i="10"/>
  <c r="AR214" i="10" s="1"/>
  <c r="AS214" i="10" s="1"/>
  <c r="AP757" i="10"/>
  <c r="AP259" i="10"/>
  <c r="AR259" i="10" s="1"/>
  <c r="AS259" i="10" s="1"/>
  <c r="AP450" i="10"/>
  <c r="AR450" i="10" s="1"/>
  <c r="AS450" i="10" s="1"/>
  <c r="AP833" i="10"/>
  <c r="AR833" i="10" s="1"/>
  <c r="AS833" i="10" s="1"/>
  <c r="AP358" i="10"/>
  <c r="AP765" i="10"/>
  <c r="AP1048" i="10"/>
  <c r="AP396" i="10"/>
  <c r="AP541" i="10"/>
  <c r="AP747" i="10"/>
  <c r="AP312" i="10"/>
  <c r="AP816" i="10"/>
  <c r="AR816" i="10" s="1"/>
  <c r="AS816" i="10" s="1"/>
  <c r="AP192" i="10"/>
  <c r="AP291" i="10"/>
  <c r="AR291" i="10" s="1"/>
  <c r="AS291" i="10" s="1"/>
  <c r="AP904" i="10"/>
  <c r="AR904" i="10" s="1"/>
  <c r="AS904" i="10" s="1"/>
  <c r="AP298" i="10"/>
  <c r="AR298" i="10" s="1"/>
  <c r="AS298" i="10" s="1"/>
  <c r="AP673" i="10"/>
  <c r="AP952" i="10"/>
  <c r="AP961" i="10"/>
  <c r="AP1005" i="10"/>
  <c r="AR1005" i="10" s="1"/>
  <c r="AS1005" i="10" s="1"/>
  <c r="AP510" i="10"/>
  <c r="AP996" i="10"/>
  <c r="AR996" i="10" s="1"/>
  <c r="AS996" i="10" s="1"/>
  <c r="AP892" i="10"/>
  <c r="AP232" i="10"/>
  <c r="AR232" i="10" s="1"/>
  <c r="AS232" i="10" s="1"/>
  <c r="AP517" i="10"/>
  <c r="AP543" i="10"/>
  <c r="AR543" i="10" s="1"/>
  <c r="AS543" i="10" s="1"/>
  <c r="AP697" i="10"/>
  <c r="AR697" i="10" s="1"/>
  <c r="AS697" i="10" s="1"/>
  <c r="AP328" i="10"/>
  <c r="AR328" i="10" s="1"/>
  <c r="AS328" i="10" s="1"/>
  <c r="AP551" i="10"/>
  <c r="AP1034" i="10"/>
  <c r="AR1034" i="10" s="1"/>
  <c r="AS1034" i="10" s="1"/>
  <c r="AP606" i="10"/>
  <c r="AP236" i="10"/>
  <c r="AR236" i="10" s="1"/>
  <c r="AS236" i="10" s="1"/>
  <c r="AP228" i="10"/>
  <c r="AP187" i="10"/>
  <c r="AP391" i="10"/>
  <c r="AP797" i="10"/>
  <c r="AR797" i="10" s="1"/>
  <c r="AS797" i="10" s="1"/>
  <c r="AP399" i="10"/>
  <c r="AP755" i="10"/>
  <c r="AR755" i="10" s="1"/>
  <c r="AS755" i="10" s="1"/>
  <c r="AP607" i="10"/>
  <c r="AR607" i="10" s="1"/>
  <c r="AS607" i="10" s="1"/>
  <c r="AP519" i="10"/>
  <c r="AR519" i="10" s="1"/>
  <c r="AS519" i="10" s="1"/>
  <c r="AP465" i="10"/>
  <c r="AR465" i="10" s="1"/>
  <c r="AS465" i="10" s="1"/>
  <c r="AP917" i="10"/>
  <c r="AP663" i="10"/>
  <c r="AP841" i="10"/>
  <c r="AR841" i="10" s="1"/>
  <c r="AS841" i="10" s="1"/>
  <c r="AP386" i="10"/>
  <c r="AP575" i="10"/>
  <c r="AR575" i="10" s="1"/>
  <c r="AS575" i="10" s="1"/>
  <c r="AP390" i="10"/>
  <c r="AP1013" i="10"/>
  <c r="AP453" i="10"/>
  <c r="AR453" i="10" s="1"/>
  <c r="AS453" i="10" s="1"/>
  <c r="AP716" i="10"/>
  <c r="AR716" i="10" s="1"/>
  <c r="AS716" i="10" s="1"/>
  <c r="AP986" i="10"/>
  <c r="AR986" i="10" s="1"/>
  <c r="AS986" i="10" s="1"/>
  <c r="AP811" i="10"/>
  <c r="AR811" i="10" s="1"/>
  <c r="AS811" i="10" s="1"/>
  <c r="AP906" i="10"/>
  <c r="AP371" i="10"/>
  <c r="AP317" i="10"/>
  <c r="AP826" i="10"/>
  <c r="AR826" i="10" s="1"/>
  <c r="AS826" i="10" s="1"/>
  <c r="AP970" i="10"/>
  <c r="AR970" i="10" s="1"/>
  <c r="AS970" i="10" s="1"/>
  <c r="AP791" i="10"/>
  <c r="AP426" i="10"/>
  <c r="AR426" i="10" s="1"/>
  <c r="AS426" i="10" s="1"/>
  <c r="AP484" i="10"/>
  <c r="AR484" i="10" s="1"/>
  <c r="AS484" i="10" s="1"/>
  <c r="AP410" i="10"/>
  <c r="AR410" i="10" s="1"/>
  <c r="AS410" i="10" s="1"/>
  <c r="AP267" i="10"/>
  <c r="AR267" i="10" s="1"/>
  <c r="AS267" i="10" s="1"/>
  <c r="AP497" i="10"/>
  <c r="AR497" i="10" s="1"/>
  <c r="AS497" i="10" s="1"/>
  <c r="AP708" i="10"/>
  <c r="AR708" i="10" s="1"/>
  <c r="AS708" i="10" s="1"/>
  <c r="AP400" i="10"/>
  <c r="AP985" i="10"/>
  <c r="AP696" i="10"/>
  <c r="AR696" i="10" s="1"/>
  <c r="AS696" i="10" s="1"/>
  <c r="AP1019" i="10"/>
  <c r="AP489" i="10"/>
  <c r="AP610" i="10"/>
  <c r="AR610" i="10" s="1"/>
  <c r="AS610" i="10" s="1"/>
  <c r="AP741" i="10"/>
  <c r="AP1008" i="10"/>
  <c r="AR1008" i="10" s="1"/>
  <c r="AS1008" i="10" s="1"/>
  <c r="AP942" i="10"/>
  <c r="AR942" i="10" s="1"/>
  <c r="AS942" i="10" s="1"/>
  <c r="AP661" i="10"/>
  <c r="AR661" i="10" s="1"/>
  <c r="AS661" i="10" s="1"/>
  <c r="AP234" i="10"/>
  <c r="AR234" i="10" s="1"/>
  <c r="AS234" i="10" s="1"/>
  <c r="AP557" i="10"/>
  <c r="AR557" i="10" s="1"/>
  <c r="AS557" i="10" s="1"/>
  <c r="AP344" i="10"/>
  <c r="AR344" i="10" s="1"/>
  <c r="AS344" i="10" s="1"/>
  <c r="AP309" i="10"/>
  <c r="AP724" i="10"/>
  <c r="AP508" i="10"/>
  <c r="AR508" i="10" s="1"/>
  <c r="AS508" i="10" s="1"/>
  <c r="AP612" i="10"/>
  <c r="AP642" i="10"/>
  <c r="AP872" i="10"/>
  <c r="AP1021" i="10"/>
  <c r="AR1021" i="10" s="1"/>
  <c r="AS1021" i="10" s="1"/>
  <c r="AP536" i="10"/>
  <c r="AP423" i="10"/>
  <c r="AR423" i="10" s="1"/>
  <c r="AS423" i="10" s="1"/>
  <c r="AP979" i="10"/>
  <c r="AR979" i="10" s="1"/>
  <c r="AS979" i="10" s="1"/>
  <c r="AP687" i="10"/>
  <c r="AR687" i="10" s="1"/>
  <c r="AS687" i="10" s="1"/>
  <c r="AP627" i="10"/>
  <c r="AR627" i="10" s="1"/>
  <c r="AS627" i="10" s="1"/>
  <c r="AP722" i="10"/>
  <c r="AR722" i="10" s="1"/>
  <c r="AS722" i="10" s="1"/>
  <c r="AP848" i="10"/>
  <c r="AP628" i="10"/>
  <c r="AP455" i="10"/>
  <c r="AP929" i="10"/>
  <c r="AP1050" i="10"/>
  <c r="AP805" i="10"/>
  <c r="AP837" i="10"/>
  <c r="AR837" i="10" s="1"/>
  <c r="AS837" i="10" s="1"/>
  <c r="AP239" i="10"/>
  <c r="AR239" i="10" s="1"/>
  <c r="AS239" i="10" s="1"/>
  <c r="AP869" i="10"/>
  <c r="AR869" i="10" s="1"/>
  <c r="AS869" i="10" s="1"/>
  <c r="AP394" i="10"/>
  <c r="AR394" i="10" s="1"/>
  <c r="AS394" i="10" s="1"/>
  <c r="AP735" i="10"/>
  <c r="AP796" i="10"/>
  <c r="AP442" i="10"/>
  <c r="AP220" i="10"/>
  <c r="AR220" i="10" s="1"/>
  <c r="AS220" i="10" s="1"/>
  <c r="AP728" i="10"/>
  <c r="AP480" i="10"/>
  <c r="AP574" i="10"/>
  <c r="AP419" i="10"/>
  <c r="AR419" i="10" s="1"/>
  <c r="AS419" i="10" s="1"/>
  <c r="AP750" i="10"/>
  <c r="AP1014" i="10"/>
  <c r="AR1014" i="10" s="1"/>
  <c r="AS1014" i="10" s="1"/>
  <c r="AP256" i="10"/>
  <c r="AR256" i="10" s="1"/>
  <c r="AS256" i="10" s="1"/>
  <c r="AP416" i="10"/>
  <c r="AR416" i="10" s="1"/>
  <c r="AS416" i="10" s="1"/>
  <c r="AP599" i="10"/>
  <c r="AR599" i="10" s="1"/>
  <c r="AS599" i="10" s="1"/>
  <c r="AP378" i="10"/>
  <c r="AR378" i="10" s="1"/>
  <c r="AS378" i="10" s="1"/>
  <c r="AP513" i="10"/>
  <c r="AP592" i="10"/>
  <c r="AP250" i="10"/>
  <c r="AP504" i="10"/>
  <c r="AP373" i="10"/>
  <c r="AP490" i="10"/>
  <c r="AR490" i="10" s="1"/>
  <c r="AS490" i="10" s="1"/>
  <c r="AP636" i="10"/>
  <c r="AP631" i="10"/>
  <c r="AR631" i="10" s="1"/>
  <c r="AS631" i="10" s="1"/>
  <c r="AP559" i="10"/>
  <c r="AR559" i="10" s="1"/>
  <c r="AS559" i="10" s="1"/>
  <c r="AP388" i="10"/>
  <c r="AR388" i="10" s="1"/>
  <c r="AS388" i="10" s="1"/>
  <c r="AP855" i="10"/>
  <c r="AP518" i="10"/>
  <c r="AP434" i="10"/>
  <c r="AP624" i="10"/>
  <c r="AR624" i="10" s="1"/>
  <c r="AS624" i="10" s="1"/>
  <c r="AP792" i="10"/>
  <c r="AP873" i="10"/>
  <c r="AP415" i="10"/>
  <c r="AP911" i="10"/>
  <c r="AR911" i="10" s="1"/>
  <c r="AS911" i="10" s="1"/>
  <c r="AP927" i="10"/>
  <c r="AR927" i="10" s="1"/>
  <c r="AS927" i="10" s="1"/>
  <c r="AP193" i="10"/>
  <c r="AR193" i="10" s="1"/>
  <c r="AS193" i="10" s="1"/>
  <c r="AP1016" i="10"/>
  <c r="AR1016" i="10" s="1"/>
  <c r="AS1016" i="10" s="1"/>
  <c r="AP281" i="10"/>
  <c r="AR281" i="10" s="1"/>
  <c r="AS281" i="10" s="1"/>
  <c r="AP763" i="10"/>
  <c r="AP223" i="10"/>
  <c r="AP507" i="10"/>
  <c r="AR507" i="10" s="1"/>
  <c r="AS507" i="10" s="1"/>
  <c r="AP385" i="10"/>
  <c r="AP290" i="10"/>
  <c r="AP997" i="10"/>
  <c r="AP955" i="10"/>
  <c r="AP445" i="10"/>
  <c r="AR445" i="10" s="1"/>
  <c r="AS445" i="10" s="1"/>
  <c r="AP288" i="10"/>
  <c r="AR288" i="10" s="1"/>
  <c r="AS288" i="10" s="1"/>
  <c r="AP836" i="10"/>
  <c r="AR836" i="10" s="1"/>
  <c r="AS836" i="10" s="1"/>
  <c r="AP205" i="10"/>
  <c r="AR205" i="10" s="1"/>
  <c r="AS205" i="10" s="1"/>
  <c r="AP1041" i="10"/>
  <c r="AR1041" i="10" s="1"/>
  <c r="AS1041" i="10" s="1"/>
  <c r="AP880" i="10"/>
  <c r="AP886" i="10"/>
  <c r="AP760" i="10"/>
  <c r="AP320" i="10"/>
  <c r="AP921" i="10"/>
  <c r="AP652" i="10"/>
  <c r="AP468" i="10"/>
  <c r="AP611" i="10"/>
  <c r="AR611" i="10" s="1"/>
  <c r="AS611" i="10" s="1"/>
  <c r="AP447" i="10"/>
  <c r="AR447" i="10" s="1"/>
  <c r="AS447" i="10" s="1"/>
  <c r="AP914" i="10"/>
  <c r="AR914" i="10" s="1"/>
  <c r="AS914" i="10" s="1"/>
  <c r="AP720" i="10"/>
  <c r="AR720" i="10" s="1"/>
  <c r="AS720" i="10" s="1"/>
  <c r="AP577" i="10"/>
  <c r="AR577" i="10" s="1"/>
  <c r="AS577" i="10" s="1"/>
  <c r="AP284" i="10"/>
  <c r="AP767" i="10"/>
  <c r="AP1035" i="10"/>
  <c r="AP938" i="10"/>
  <c r="AP266" i="10"/>
  <c r="AP552" i="10"/>
  <c r="AP992" i="10"/>
  <c r="AP346" i="10"/>
  <c r="AR346" i="10" s="1"/>
  <c r="AS346" i="10" s="1"/>
  <c r="AP835" i="10"/>
  <c r="AP418" i="10"/>
  <c r="AR418" i="10" s="1"/>
  <c r="AS418" i="10" s="1"/>
  <c r="AP294" i="10"/>
  <c r="AR294" i="10" s="1"/>
  <c r="AS294" i="10" s="1"/>
  <c r="AP701" i="10"/>
  <c r="AR701" i="10" s="1"/>
  <c r="AS701" i="10" s="1"/>
  <c r="AP238" i="10"/>
  <c r="AR238" i="10" s="1"/>
  <c r="AS238" i="10" s="1"/>
  <c r="AP565" i="10"/>
  <c r="AP734" i="10"/>
  <c r="AP723" i="10"/>
  <c r="AR723" i="10" s="1"/>
  <c r="AS723" i="10" s="1"/>
  <c r="AP273" i="10"/>
  <c r="AP748" i="10"/>
  <c r="AR748" i="10" s="1"/>
  <c r="AS748" i="10" s="1"/>
  <c r="AP564" i="10"/>
  <c r="AP474" i="10"/>
  <c r="AR474" i="10" s="1"/>
  <c r="AS474" i="10" s="1"/>
  <c r="AP353" i="10"/>
  <c r="AP893" i="10"/>
  <c r="AR893" i="10" s="1"/>
  <c r="AS893" i="10" s="1"/>
  <c r="AP459" i="10"/>
  <c r="AR459" i="10" s="1"/>
  <c r="AS459" i="10" s="1"/>
  <c r="AP864" i="10"/>
  <c r="AR864" i="10" s="1"/>
  <c r="AS864" i="10" s="1"/>
  <c r="AP878" i="10"/>
  <c r="AP207" i="10"/>
  <c r="AP717" i="10"/>
  <c r="AP936" i="10"/>
  <c r="AR936" i="10" s="1"/>
  <c r="AS936" i="10" s="1"/>
  <c r="AT822" i="10"/>
  <c r="AU822" i="10" s="1"/>
  <c r="AW822" i="10"/>
  <c r="AM260" i="10" a="1"/>
  <c r="AM260" i="10" s="1"/>
  <c r="AN260" i="10" s="1"/>
  <c r="AO260" i="10"/>
  <c r="AQ260" i="10" a="1"/>
  <c r="AQ260" i="10" s="1"/>
  <c r="AM601" i="10" a="1"/>
  <c r="AM601" i="10" s="1"/>
  <c r="AN601" i="10" s="1"/>
  <c r="AO601" i="10"/>
  <c r="AQ601" i="10" a="1"/>
  <c r="AQ601" i="10" s="1"/>
  <c r="AQ690" i="10" a="1"/>
  <c r="AQ690" i="10" s="1"/>
  <c r="AO690" i="10"/>
  <c r="AM690" i="10" a="1"/>
  <c r="AM690" i="10" s="1"/>
  <c r="AN690" i="10" s="1"/>
  <c r="AO1030" i="10"/>
  <c r="AQ1030" i="10" a="1"/>
  <c r="AQ1030" i="10" s="1"/>
  <c r="AM1030" i="10" a="1"/>
  <c r="AM1030" i="10" s="1"/>
  <c r="AN1030" i="10" s="1"/>
  <c r="AQ675" i="10" a="1"/>
  <c r="AQ675" i="10" s="1"/>
  <c r="AO675" i="10"/>
  <c r="AM675" i="10" a="1"/>
  <c r="AM675" i="10" s="1"/>
  <c r="AN675" i="10" s="1"/>
  <c r="AM382" i="10" a="1"/>
  <c r="AM382" i="10" s="1"/>
  <c r="AN382" i="10" s="1"/>
  <c r="AQ382" i="10" a="1"/>
  <c r="AQ382" i="10" s="1"/>
  <c r="AO382" i="10"/>
  <c r="AQ839" i="10" a="1"/>
  <c r="AQ839" i="10" s="1"/>
  <c r="AM839" i="10" a="1"/>
  <c r="AM839" i="10" s="1"/>
  <c r="AN839" i="10" s="1"/>
  <c r="AO839" i="10"/>
  <c r="AT1009" i="10"/>
  <c r="AU1009" i="10" s="1"/>
  <c r="AW1009" i="10"/>
  <c r="AT941" i="10"/>
  <c r="AU941" i="10" s="1"/>
  <c r="AW941" i="10"/>
  <c r="AT879" i="10"/>
  <c r="AU879" i="10" s="1"/>
  <c r="AW879" i="10"/>
  <c r="AQ421" i="10" a="1"/>
  <c r="AQ421" i="10" s="1"/>
  <c r="AO421" i="10"/>
  <c r="AM421" i="10" a="1"/>
  <c r="AM421" i="10" s="1"/>
  <c r="AN421" i="10" s="1"/>
  <c r="AO361" i="10"/>
  <c r="AM361" i="10" a="1"/>
  <c r="AM361" i="10" s="1"/>
  <c r="AN361" i="10" s="1"/>
  <c r="AQ361" i="10" a="1"/>
  <c r="AQ361" i="10" s="1"/>
  <c r="AT768" i="10"/>
  <c r="AU768" i="10" s="1"/>
  <c r="AW768" i="10"/>
  <c r="AT781" i="10"/>
  <c r="AU781" i="10" s="1"/>
  <c r="AW781" i="10"/>
  <c r="AM679" i="10" a="1"/>
  <c r="AM679" i="10" s="1"/>
  <c r="AN679" i="10" s="1"/>
  <c r="AQ679" i="10" a="1"/>
  <c r="AQ679" i="10" s="1"/>
  <c r="AO679" i="10"/>
  <c r="AO950" i="10"/>
  <c r="AM950" i="10" a="1"/>
  <c r="AM950" i="10" s="1"/>
  <c r="AN950" i="10" s="1"/>
  <c r="AQ950" i="10" a="1"/>
  <c r="AQ950" i="10" s="1"/>
  <c r="AR613" i="10"/>
  <c r="AS613" i="10" s="1"/>
  <c r="AT263" i="10"/>
  <c r="AU263" i="10" s="1"/>
  <c r="AW263" i="10"/>
  <c r="AO850" i="10"/>
  <c r="AM850" i="10" a="1"/>
  <c r="AM850" i="10" s="1"/>
  <c r="AN850" i="10" s="1"/>
  <c r="AQ850" i="10" a="1"/>
  <c r="AQ850" i="10" s="1"/>
  <c r="AQ412" i="10" a="1"/>
  <c r="AQ412" i="10" s="1"/>
  <c r="AO412" i="10"/>
  <c r="AM412" i="10" a="1"/>
  <c r="AM412" i="10" s="1"/>
  <c r="AN412" i="10" s="1"/>
  <c r="AM534" i="10" a="1"/>
  <c r="AM534" i="10" s="1"/>
  <c r="AN534" i="10" s="1"/>
  <c r="AQ534" i="10" a="1"/>
  <c r="AQ534" i="10" s="1"/>
  <c r="AO534" i="10"/>
  <c r="AT794" i="10"/>
  <c r="AU794" i="10" s="1"/>
  <c r="AW794" i="10"/>
  <c r="AT616" i="10"/>
  <c r="AU616" i="10" s="1"/>
  <c r="AW616" i="10"/>
  <c r="AR1024" i="10"/>
  <c r="AS1024" i="10" s="1"/>
  <c r="AQ406" i="10" a="1"/>
  <c r="AQ406" i="10" s="1"/>
  <c r="AO406" i="10"/>
  <c r="AM406" i="10" a="1"/>
  <c r="AM406" i="10" s="1"/>
  <c r="AN406" i="10" s="1"/>
  <c r="AO777" i="10"/>
  <c r="AM777" i="10" a="1"/>
  <c r="AM777" i="10" s="1"/>
  <c r="AN777" i="10" s="1"/>
  <c r="AQ777" i="10" a="1"/>
  <c r="AQ777" i="10" s="1"/>
  <c r="AO185" i="10"/>
  <c r="AM185" i="10" a="1"/>
  <c r="AM185" i="10" s="1"/>
  <c r="AN185" i="10" s="1"/>
  <c r="AQ185" i="10" a="1"/>
  <c r="AQ185" i="10" s="1"/>
  <c r="AO935" i="10"/>
  <c r="AQ935" i="10" a="1"/>
  <c r="AQ935" i="10" s="1"/>
  <c r="AM935" i="10" a="1"/>
  <c r="AM935" i="10" s="1"/>
  <c r="AN935" i="10" s="1"/>
  <c r="AT900" i="10"/>
  <c r="AU900" i="10" s="1"/>
  <c r="AW900" i="10"/>
  <c r="AT1029" i="10"/>
  <c r="AU1029" i="10" s="1"/>
  <c r="AW1029" i="10"/>
  <c r="AO323" i="10"/>
  <c r="AQ323" i="10" a="1"/>
  <c r="AQ323" i="10" s="1"/>
  <c r="AM323" i="10" a="1"/>
  <c r="AM323" i="10" s="1"/>
  <c r="AN323" i="10" s="1"/>
  <c r="AM514" i="10" a="1"/>
  <c r="AM514" i="10" s="1"/>
  <c r="AN514" i="10" s="1"/>
  <c r="AQ514" i="10" a="1"/>
  <c r="AQ514" i="10" s="1"/>
  <c r="AO514" i="10"/>
  <c r="AO823" i="10"/>
  <c r="AM823" i="10" a="1"/>
  <c r="AM823" i="10" s="1"/>
  <c r="AN823" i="10" s="1"/>
  <c r="AQ823" i="10" a="1"/>
  <c r="AQ823" i="10" s="1"/>
  <c r="AO321" i="10"/>
  <c r="AQ321" i="10" a="1"/>
  <c r="AQ321" i="10" s="1"/>
  <c r="AM321" i="10" a="1"/>
  <c r="AM321" i="10" s="1"/>
  <c r="AN321" i="10" s="1"/>
  <c r="AR747" i="10"/>
  <c r="AS747" i="10" s="1"/>
  <c r="AM278" i="10" a="1"/>
  <c r="AM278" i="10" s="1"/>
  <c r="AN278" i="10" s="1"/>
  <c r="AO278" i="10"/>
  <c r="AQ278" i="10" a="1"/>
  <c r="AQ278" i="10" s="1"/>
  <c r="AT784" i="10"/>
  <c r="AU784" i="10" s="1"/>
  <c r="AW784" i="10"/>
  <c r="AT277" i="10"/>
  <c r="AU277" i="10" s="1"/>
  <c r="AW277" i="10"/>
  <c r="AT393" i="10"/>
  <c r="AU393" i="10" s="1"/>
  <c r="AW393" i="10"/>
  <c r="AR1020" i="10"/>
  <c r="AS1020" i="10" s="1"/>
  <c r="AM656" i="10" a="1"/>
  <c r="AM656" i="10" s="1"/>
  <c r="AN656" i="10" s="1"/>
  <c r="AQ656" i="10" a="1"/>
  <c r="AQ656" i="10" s="1"/>
  <c r="AO656" i="10"/>
  <c r="AT531" i="10"/>
  <c r="AU531" i="10" s="1"/>
  <c r="AW531" i="10"/>
  <c r="AT446" i="10"/>
  <c r="AU446" i="10" s="1"/>
  <c r="AW446" i="10"/>
  <c r="AQ244" i="10" a="1"/>
  <c r="AQ244" i="10" s="1"/>
  <c r="AO244" i="10"/>
  <c r="AM244" i="10" a="1"/>
  <c r="AM244" i="10" s="1"/>
  <c r="AN244" i="10" s="1"/>
  <c r="AR965" i="10"/>
  <c r="AS965" i="10" s="1"/>
  <c r="AQ1023" i="10" a="1"/>
  <c r="AQ1023" i="10" s="1"/>
  <c r="AO1023" i="10"/>
  <c r="AM1023" i="10" a="1"/>
  <c r="AM1023" i="10" s="1"/>
  <c r="AN1023" i="10" s="1"/>
  <c r="AQ578" i="10" a="1"/>
  <c r="AQ578" i="10" s="1"/>
  <c r="AM578" i="10" a="1"/>
  <c r="AM578" i="10" s="1"/>
  <c r="AN578" i="10" s="1"/>
  <c r="AO578" i="10"/>
  <c r="AO297" i="10"/>
  <c r="AM297" i="10" a="1"/>
  <c r="AM297" i="10" s="1"/>
  <c r="AN297" i="10" s="1"/>
  <c r="AQ297" i="10" a="1"/>
  <c r="AQ297" i="10" s="1"/>
  <c r="AR286" i="10"/>
  <c r="AS286" i="10" s="1"/>
  <c r="AM430" i="10" a="1"/>
  <c r="AM430" i="10" s="1"/>
  <c r="AN430" i="10" s="1"/>
  <c r="AO430" i="10"/>
  <c r="AQ430" i="10" a="1"/>
  <c r="AQ430" i="10" s="1"/>
  <c r="AM184" i="10" a="1"/>
  <c r="AM184" i="10" s="1"/>
  <c r="AN184" i="10" s="1"/>
  <c r="AQ184" i="10" a="1"/>
  <c r="AQ184" i="10" s="1"/>
  <c r="AO184" i="10"/>
  <c r="AQ820" i="10" a="1"/>
  <c r="AQ820" i="10" s="1"/>
  <c r="AO820" i="10"/>
  <c r="AM820" i="10" a="1"/>
  <c r="AM820" i="10" s="1"/>
  <c r="AN820" i="10" s="1"/>
  <c r="AT641" i="10"/>
  <c r="AU641" i="10" s="1"/>
  <c r="AW641" i="10"/>
  <c r="AQ471" i="10" a="1"/>
  <c r="AQ471" i="10" s="1"/>
  <c r="AM471" i="10" a="1"/>
  <c r="AM471" i="10" s="1"/>
  <c r="AN471" i="10" s="1"/>
  <c r="AO471" i="10"/>
  <c r="AR199" i="10"/>
  <c r="AS199" i="10" s="1"/>
  <c r="AM840" i="10" a="1"/>
  <c r="AM840" i="10" s="1"/>
  <c r="AN840" i="10" s="1"/>
  <c r="AQ840" i="10" a="1"/>
  <c r="AQ840" i="10" s="1"/>
  <c r="AO840" i="10"/>
  <c r="AR540" i="10"/>
  <c r="AS540" i="10" s="1"/>
  <c r="AQ1047" i="10" a="1"/>
  <c r="AQ1047" i="10" s="1"/>
  <c r="AO1047" i="10"/>
  <c r="AM1047" i="10" a="1"/>
  <c r="AM1047" i="10" s="1"/>
  <c r="AN1047" i="10" s="1"/>
  <c r="AR597" i="10"/>
  <c r="AS597" i="10" s="1"/>
  <c r="AQ654" i="10" a="1"/>
  <c r="AQ654" i="10" s="1"/>
  <c r="AO654" i="10"/>
  <c r="AM654" i="10" a="1"/>
  <c r="AM654" i="10" s="1"/>
  <c r="AN654" i="10" s="1"/>
  <c r="AM982" i="10" a="1"/>
  <c r="AM982" i="10" s="1"/>
  <c r="AN982" i="10" s="1"/>
  <c r="AQ982" i="10" a="1"/>
  <c r="AQ982" i="10" s="1"/>
  <c r="AO982" i="10"/>
  <c r="AR698" i="10"/>
  <c r="AS698" i="10" s="1"/>
  <c r="AQ658" i="10" a="1"/>
  <c r="AQ658" i="10" s="1"/>
  <c r="AO658" i="10"/>
  <c r="AM658" i="10" a="1"/>
  <c r="AM658" i="10" s="1"/>
  <c r="AN658" i="10" s="1"/>
  <c r="AT533" i="10"/>
  <c r="AU533" i="10" s="1"/>
  <c r="AW533" i="10"/>
  <c r="AT858" i="10"/>
  <c r="AU858" i="10" s="1"/>
  <c r="AW858" i="10"/>
  <c r="AO782" i="10"/>
  <c r="AQ782" i="10" a="1"/>
  <c r="AQ782" i="10" s="1"/>
  <c r="AM782" i="10" a="1"/>
  <c r="AM782" i="10" s="1"/>
  <c r="AN782" i="10" s="1"/>
  <c r="AR308" i="10"/>
  <c r="AS308" i="10" s="1"/>
  <c r="AT668" i="10"/>
  <c r="AU668" i="10" s="1"/>
  <c r="AW668" i="10"/>
  <c r="AM254" i="10" a="1"/>
  <c r="AM254" i="10" s="1"/>
  <c r="AN254" i="10" s="1"/>
  <c r="AO254" i="10"/>
  <c r="AQ254" i="10" a="1"/>
  <c r="AQ254" i="10" s="1"/>
  <c r="AT337" i="10"/>
  <c r="AU337" i="10" s="1"/>
  <c r="AW337" i="10"/>
  <c r="AT280" i="10"/>
  <c r="AU280" i="10" s="1"/>
  <c r="AW280" i="10"/>
  <c r="AO203" i="10"/>
  <c r="AM203" i="10" a="1"/>
  <c r="AM203" i="10" s="1"/>
  <c r="AN203" i="10" s="1"/>
  <c r="AQ203" i="10" a="1"/>
  <c r="AQ203" i="10" s="1"/>
  <c r="AT1046" i="10"/>
  <c r="AU1046" i="10" s="1"/>
  <c r="AW1046" i="10"/>
  <c r="AR268" i="10"/>
  <c r="AS268" i="10" s="1"/>
  <c r="AQ643" i="10" a="1"/>
  <c r="AQ643" i="10" s="1"/>
  <c r="AO643" i="10"/>
  <c r="AM643" i="10" a="1"/>
  <c r="AM643" i="10" s="1"/>
  <c r="AN643" i="10" s="1"/>
  <c r="AM625" i="10" a="1"/>
  <c r="AM625" i="10" s="1"/>
  <c r="AN625" i="10" s="1"/>
  <c r="AQ625" i="10" a="1"/>
  <c r="AQ625" i="10" s="1"/>
  <c r="AO625" i="10"/>
  <c r="AQ334" i="10" a="1"/>
  <c r="AQ334" i="10" s="1"/>
  <c r="AO334" i="10"/>
  <c r="AM334" i="10" a="1"/>
  <c r="AM334" i="10" s="1"/>
  <c r="AN334" i="10" s="1"/>
  <c r="AM521" i="10" a="1"/>
  <c r="AM521" i="10" s="1"/>
  <c r="AN521" i="10" s="1"/>
  <c r="AQ521" i="10" a="1"/>
  <c r="AQ521" i="10" s="1"/>
  <c r="AO521" i="10"/>
  <c r="AT924" i="10"/>
  <c r="AU924" i="10" s="1"/>
  <c r="AW924" i="10"/>
  <c r="AQ357" i="10" a="1"/>
  <c r="AQ357" i="10" s="1"/>
  <c r="AO357" i="10"/>
  <c r="AM357" i="10" a="1"/>
  <c r="AM357" i="10" s="1"/>
  <c r="AN357" i="10" s="1"/>
  <c r="AO667" i="10"/>
  <c r="AM667" i="10" a="1"/>
  <c r="AM667" i="10" s="1"/>
  <c r="AN667" i="10" s="1"/>
  <c r="AQ667" i="10" a="1"/>
  <c r="AQ667" i="10" s="1"/>
  <c r="AR605" i="10"/>
  <c r="AS605" i="10" s="1"/>
  <c r="AT999" i="10"/>
  <c r="AU999" i="10" s="1"/>
  <c r="AW999" i="10"/>
  <c r="AR992" i="10"/>
  <c r="AS992" i="10" s="1"/>
  <c r="AQ374" i="10" a="1"/>
  <c r="AQ374" i="10" s="1"/>
  <c r="AO374" i="10"/>
  <c r="AM374" i="10" a="1"/>
  <c r="AM374" i="10" s="1"/>
  <c r="AN374" i="10" s="1"/>
  <c r="AT304" i="10"/>
  <c r="AU304" i="10" s="1"/>
  <c r="AW304" i="10"/>
  <c r="AQ1004" i="10" a="1"/>
  <c r="AQ1004" i="10" s="1"/>
  <c r="AO1004" i="10"/>
  <c r="AM1004" i="10" a="1"/>
  <c r="AM1004" i="10" s="1"/>
  <c r="AN1004" i="10" s="1"/>
  <c r="AT702" i="10"/>
  <c r="AU702" i="10" s="1"/>
  <c r="AW702" i="10"/>
  <c r="AT472" i="10"/>
  <c r="AU472" i="10" s="1"/>
  <c r="AW472" i="10"/>
  <c r="AO249" i="10"/>
  <c r="AM249" i="10" a="1"/>
  <c r="AM249" i="10" s="1"/>
  <c r="AN249" i="10" s="1"/>
  <c r="AQ249" i="10" a="1"/>
  <c r="AQ249" i="10" s="1"/>
  <c r="AM549" i="10" a="1"/>
  <c r="AM549" i="10" s="1"/>
  <c r="AN549" i="10" s="1"/>
  <c r="AQ549" i="10" a="1"/>
  <c r="AQ549" i="10" s="1"/>
  <c r="AO549" i="10"/>
  <c r="AQ572" i="10" a="1"/>
  <c r="AQ572" i="10" s="1"/>
  <c r="AM572" i="10" a="1"/>
  <c r="AM572" i="10" s="1"/>
  <c r="AN572" i="10" s="1"/>
  <c r="AO572" i="10"/>
  <c r="AT875" i="10"/>
  <c r="AU875" i="10" s="1"/>
  <c r="AW875" i="10"/>
  <c r="AM502" i="10" a="1"/>
  <c r="AM502" i="10" s="1"/>
  <c r="AN502" i="10" s="1"/>
  <c r="AQ502" i="10" a="1"/>
  <c r="AQ502" i="10" s="1"/>
  <c r="AO502" i="10"/>
  <c r="AM943" i="10" a="1"/>
  <c r="AM943" i="10" s="1"/>
  <c r="AN943" i="10" s="1"/>
  <c r="AQ943" i="10" a="1"/>
  <c r="AQ943" i="10" s="1"/>
  <c r="AO943" i="10"/>
  <c r="AT417" i="10"/>
  <c r="AU417" i="10" s="1"/>
  <c r="AW417" i="10"/>
  <c r="AT293" i="10"/>
  <c r="AU293" i="10" s="1"/>
  <c r="AW293" i="10"/>
  <c r="AT947" i="10"/>
  <c r="AU947" i="10" s="1"/>
  <c r="AW947" i="10"/>
  <c r="AT283" i="10"/>
  <c r="AU283" i="10" s="1"/>
  <c r="AW283" i="10"/>
  <c r="AT909" i="10"/>
  <c r="AU909" i="10" s="1"/>
  <c r="AW909" i="10"/>
  <c r="AM843" i="10" a="1"/>
  <c r="AM843" i="10" s="1"/>
  <c r="AN843" i="10" s="1"/>
  <c r="AQ843" i="10" a="1"/>
  <c r="AQ843" i="10" s="1"/>
  <c r="AO843" i="10"/>
  <c r="AR898" i="10"/>
  <c r="AS898" i="10" s="1"/>
  <c r="AO766" i="10"/>
  <c r="AM766" i="10" a="1"/>
  <c r="AM766" i="10" s="1"/>
  <c r="AN766" i="10" s="1"/>
  <c r="AQ766" i="10" a="1"/>
  <c r="AQ766" i="10" s="1"/>
  <c r="AQ586" i="10" a="1"/>
  <c r="AQ586" i="10" s="1"/>
  <c r="AO586" i="10"/>
  <c r="AM586" i="10" a="1"/>
  <c r="AM586" i="10" s="1"/>
  <c r="AN586" i="10" s="1"/>
  <c r="AR458" i="10"/>
  <c r="AS458" i="10" s="1"/>
  <c r="AQ851" i="10" a="1"/>
  <c r="AQ851" i="10" s="1"/>
  <c r="AM851" i="10" a="1"/>
  <c r="AM851" i="10" s="1"/>
  <c r="AN851" i="10" s="1"/>
  <c r="AO851" i="10"/>
  <c r="AO339" i="10"/>
  <c r="AQ339" i="10" a="1"/>
  <c r="AQ339" i="10" s="1"/>
  <c r="AM339" i="10" a="1"/>
  <c r="AM339" i="10" s="1"/>
  <c r="AN339" i="10" s="1"/>
  <c r="AM715" i="10" a="1"/>
  <c r="AM715" i="10" s="1"/>
  <c r="AN715" i="10" s="1"/>
  <c r="AQ715" i="10" a="1"/>
  <c r="AQ715" i="10" s="1"/>
  <c r="AO715" i="10"/>
  <c r="AO838" i="10"/>
  <c r="AQ838" i="10" a="1"/>
  <c r="AQ838" i="10" s="1"/>
  <c r="AM838" i="10" a="1"/>
  <c r="AM838" i="10" s="1"/>
  <c r="AN838" i="10" s="1"/>
  <c r="AQ428" i="10" a="1"/>
  <c r="AQ428" i="10" s="1"/>
  <c r="AM428" i="10" a="1"/>
  <c r="AM428" i="10" s="1"/>
  <c r="AN428" i="10" s="1"/>
  <c r="AO428" i="10"/>
  <c r="AT861" i="10"/>
  <c r="AU861" i="10" s="1"/>
  <c r="AW861" i="10"/>
  <c r="AR763" i="10"/>
  <c r="AS763" i="10" s="1"/>
  <c r="AT729" i="10"/>
  <c r="AU729" i="10" s="1"/>
  <c r="AW729" i="10"/>
  <c r="AQ397" i="10" a="1"/>
  <c r="AQ397" i="10" s="1"/>
  <c r="AO397" i="10"/>
  <c r="AM397" i="10" a="1"/>
  <c r="AM397" i="10" s="1"/>
  <c r="AN397" i="10" s="1"/>
  <c r="AQ666" i="10" a="1"/>
  <c r="AQ666" i="10" s="1"/>
  <c r="AO666" i="10"/>
  <c r="AM666" i="10" a="1"/>
  <c r="AM666" i="10" s="1"/>
  <c r="AN666" i="10" s="1"/>
  <c r="AR223" i="10"/>
  <c r="AS223" i="10" s="1"/>
  <c r="AR744" i="10"/>
  <c r="AS744" i="10" s="1"/>
  <c r="AO1000" i="10"/>
  <c r="AQ1000" i="10" a="1"/>
  <c r="AQ1000" i="10" s="1"/>
  <c r="AM1000" i="10" a="1"/>
  <c r="AM1000" i="10" s="1"/>
  <c r="AN1000" i="10" s="1"/>
  <c r="AQ217" i="10" a="1"/>
  <c r="AQ217" i="10" s="1"/>
  <c r="AO217" i="10"/>
  <c r="AM217" i="10" a="1"/>
  <c r="AM217" i="10" s="1"/>
  <c r="AN217" i="10" s="1"/>
  <c r="AQ733" i="10" a="1"/>
  <c r="AQ733" i="10" s="1"/>
  <c r="AM733" i="10" a="1"/>
  <c r="AM733" i="10" s="1"/>
  <c r="AN733" i="10" s="1"/>
  <c r="AO733" i="10"/>
  <c r="AR880" i="10"/>
  <c r="AS880" i="10" s="1"/>
  <c r="AR754" i="10"/>
  <c r="AS754" i="10" s="1"/>
  <c r="AO311" i="10"/>
  <c r="AQ311" i="10" a="1"/>
  <c r="AQ311" i="10" s="1"/>
  <c r="AM311" i="10" a="1"/>
  <c r="AM311" i="10" s="1"/>
  <c r="AN311" i="10" s="1"/>
  <c r="AT609" i="10"/>
  <c r="AU609" i="10" s="1"/>
  <c r="AW609" i="10"/>
  <c r="AT545" i="10"/>
  <c r="AU545" i="10" s="1"/>
  <c r="AW545" i="10"/>
  <c r="AT241" i="10"/>
  <c r="AU241" i="10" s="1"/>
  <c r="AW241" i="10"/>
  <c r="AR724" i="10"/>
  <c r="AS724" i="10" s="1"/>
  <c r="AO804" i="10"/>
  <c r="AQ804" i="10" a="1"/>
  <c r="AQ804" i="10" s="1"/>
  <c r="AM804" i="10" a="1"/>
  <c r="AM804" i="10" s="1"/>
  <c r="AN804" i="10" s="1"/>
  <c r="AR399" i="10"/>
  <c r="AS399" i="10" s="1"/>
  <c r="AQ594" i="10" a="1"/>
  <c r="AQ594" i="10" s="1"/>
  <c r="AO594" i="10"/>
  <c r="AM594" i="10" a="1"/>
  <c r="AM594" i="10" s="1"/>
  <c r="AN594" i="10" s="1"/>
  <c r="AQ693" i="10" a="1"/>
  <c r="AQ693" i="10" s="1"/>
  <c r="AO693" i="10"/>
  <c r="AM693" i="10" a="1"/>
  <c r="AM693" i="10" s="1"/>
  <c r="AN693" i="10" s="1"/>
  <c r="AT402" i="10"/>
  <c r="AU402" i="10" s="1"/>
  <c r="AW402" i="10"/>
  <c r="AQ282" i="10" a="1"/>
  <c r="AQ282" i="10" s="1"/>
  <c r="AO282" i="10"/>
  <c r="AM282" i="10" a="1"/>
  <c r="AM282" i="10" s="1"/>
  <c r="AN282" i="10" s="1"/>
  <c r="AT928" i="10"/>
  <c r="AU928" i="10" s="1"/>
  <c r="AW928" i="10"/>
  <c r="AM721" i="10" a="1"/>
  <c r="AM721" i="10" s="1"/>
  <c r="AN721" i="10" s="1"/>
  <c r="AQ721" i="10" a="1"/>
  <c r="AQ721" i="10" s="1"/>
  <c r="AO721" i="10"/>
  <c r="AR273" i="10"/>
  <c r="AS273" i="10" s="1"/>
  <c r="AQ614" i="10" a="1"/>
  <c r="AQ614" i="10" s="1"/>
  <c r="AO614" i="10"/>
  <c r="AM614" i="10" a="1"/>
  <c r="AM614" i="10" s="1"/>
  <c r="AN614" i="10" s="1"/>
  <c r="AQ306" i="10" a="1"/>
  <c r="AQ306" i="10" s="1"/>
  <c r="AM306" i="10" a="1"/>
  <c r="AM306" i="10" s="1"/>
  <c r="AN306" i="10" s="1"/>
  <c r="AO306" i="10"/>
  <c r="AR202" i="10"/>
  <c r="AS202" i="10" s="1"/>
  <c r="AT432" i="10"/>
  <c r="AU432" i="10" s="1"/>
  <c r="AW432" i="10"/>
  <c r="AQ300" i="10" a="1"/>
  <c r="AQ300" i="10" s="1"/>
  <c r="AO300" i="10"/>
  <c r="AM300" i="10" a="1"/>
  <c r="AM300" i="10" s="1"/>
  <c r="AN300" i="10" s="1"/>
  <c r="AR921" i="10"/>
  <c r="AS921" i="10" s="1"/>
  <c r="AT343" i="10"/>
  <c r="AU343" i="10" s="1"/>
  <c r="AW343" i="10"/>
  <c r="AQ725" i="10" a="1"/>
  <c r="AQ725" i="10" s="1"/>
  <c r="AO725" i="10"/>
  <c r="AM725" i="10" a="1"/>
  <c r="AM725" i="10" s="1"/>
  <c r="AN725" i="10" s="1"/>
  <c r="AQ1037" i="10" a="1"/>
  <c r="AQ1037" i="10" s="1"/>
  <c r="AO1037" i="10"/>
  <c r="AM1037" i="10" a="1"/>
  <c r="AM1037" i="10" s="1"/>
  <c r="AN1037" i="10" s="1"/>
  <c r="AT1012" i="10"/>
  <c r="AU1012" i="10" s="1"/>
  <c r="AW1012" i="10"/>
  <c r="AQ330" i="10" a="1"/>
  <c r="AQ330" i="10" s="1"/>
  <c r="AO330" i="10"/>
  <c r="AM330" i="10" a="1"/>
  <c r="AM330" i="10" s="1"/>
  <c r="AN330" i="10" s="1"/>
  <c r="AT881" i="10"/>
  <c r="AU881" i="10" s="1"/>
  <c r="AW881" i="10"/>
  <c r="AR305" i="10"/>
  <c r="AS305" i="10" s="1"/>
  <c r="AT813" i="10"/>
  <c r="AU813" i="10" s="1"/>
  <c r="AW813" i="10"/>
  <c r="AT949" i="10"/>
  <c r="AU949" i="10" s="1"/>
  <c r="AW949" i="10"/>
  <c r="AO327" i="10"/>
  <c r="AQ327" i="10" a="1"/>
  <c r="AQ327" i="10" s="1"/>
  <c r="AM327" i="10" a="1"/>
  <c r="AM327" i="10" s="1"/>
  <c r="AN327" i="10" s="1"/>
  <c r="AT649" i="10"/>
  <c r="AU649" i="10" s="1"/>
  <c r="AW649" i="10"/>
  <c r="AT824" i="10"/>
  <c r="AU824" i="10" s="1"/>
  <c r="AW824" i="10"/>
  <c r="AT269" i="10"/>
  <c r="AU269" i="10" s="1"/>
  <c r="AW269" i="10"/>
  <c r="AQ945" i="10" a="1"/>
  <c r="AQ945" i="10" s="1"/>
  <c r="AM945" i="10" a="1"/>
  <c r="AM945" i="10" s="1"/>
  <c r="AN945" i="10" s="1"/>
  <c r="AO945" i="10"/>
  <c r="AQ664" i="10" a="1"/>
  <c r="AQ664" i="10" s="1"/>
  <c r="AM664" i="10" a="1"/>
  <c r="AM664" i="10" s="1"/>
  <c r="AN664" i="10" s="1"/>
  <c r="AO664" i="10"/>
  <c r="AM235" i="10" a="1"/>
  <c r="AM235" i="10" s="1"/>
  <c r="AN235" i="10" s="1"/>
  <c r="AQ235" i="10" a="1"/>
  <c r="AQ235" i="10" s="1"/>
  <c r="AO235" i="10"/>
  <c r="AR673" i="10"/>
  <c r="AS673" i="10" s="1"/>
  <c r="AT548" i="10"/>
  <c r="AU548" i="10" s="1"/>
  <c r="AW548" i="10"/>
  <c r="AR188" i="10"/>
  <c r="AS188" i="10" s="1"/>
  <c r="AT381" i="10"/>
  <c r="AU381" i="10" s="1"/>
  <c r="AW381" i="10"/>
  <c r="AT852" i="10"/>
  <c r="AU852" i="10" s="1"/>
  <c r="AW852" i="10"/>
  <c r="AO197" i="10"/>
  <c r="AM197" i="10" a="1"/>
  <c r="AM197" i="10" s="1"/>
  <c r="AN197" i="10" s="1"/>
  <c r="AQ197" i="10" a="1"/>
  <c r="AQ197" i="10" s="1"/>
  <c r="AM224" i="10" a="1"/>
  <c r="AM224" i="10" s="1"/>
  <c r="AN224" i="10" s="1"/>
  <c r="AQ224" i="10" a="1"/>
  <c r="AQ224" i="10" s="1"/>
  <c r="AO224" i="10"/>
  <c r="AR1022" i="10"/>
  <c r="AS1022" i="10" s="1"/>
  <c r="AQ632" i="10" a="1"/>
  <c r="AQ632" i="10" s="1"/>
  <c r="AO632" i="10"/>
  <c r="AM632" i="10" a="1"/>
  <c r="AM632" i="10" s="1"/>
  <c r="AN632" i="10" s="1"/>
  <c r="AQ863" i="10" a="1"/>
  <c r="AQ863" i="10" s="1"/>
  <c r="AO863" i="10"/>
  <c r="AM863" i="10" a="1"/>
  <c r="AM863" i="10" s="1"/>
  <c r="AN863" i="10" s="1"/>
  <c r="AR765" i="10"/>
  <c r="AS765" i="10" s="1"/>
  <c r="AR1010" i="10"/>
  <c r="AS1010" i="10" s="1"/>
  <c r="AR364" i="10"/>
  <c r="AS364" i="10" s="1"/>
  <c r="AT803" i="10"/>
  <c r="AU803" i="10" s="1"/>
  <c r="AW803" i="10"/>
  <c r="AQ731" i="10" a="1"/>
  <c r="AQ731" i="10" s="1"/>
  <c r="AO731" i="10"/>
  <c r="AM731" i="10" a="1"/>
  <c r="AM731" i="10" s="1"/>
  <c r="AN731" i="10" s="1"/>
  <c r="AR792" i="10"/>
  <c r="AS792" i="10" s="1"/>
  <c r="AR791" i="10"/>
  <c r="AS791" i="10" s="1"/>
  <c r="AO973" i="10"/>
  <c r="AQ973" i="10" a="1"/>
  <c r="AQ973" i="10" s="1"/>
  <c r="AM973" i="10" a="1"/>
  <c r="AM973" i="10" s="1"/>
  <c r="AN973" i="10" s="1"/>
  <c r="AT596" i="10"/>
  <c r="AU596" i="10" s="1"/>
  <c r="AW596" i="10"/>
  <c r="AT1049" i="10"/>
  <c r="AU1049" i="10" s="1"/>
  <c r="AW1049" i="10"/>
  <c r="AR272" i="10"/>
  <c r="AS272" i="10" s="1"/>
  <c r="AT506" i="10"/>
  <c r="AU506" i="10" s="1"/>
  <c r="AW506" i="10"/>
  <c r="AT964" i="10"/>
  <c r="AU964" i="10" s="1"/>
  <c r="AW964" i="10"/>
  <c r="AO407" i="10"/>
  <c r="AM407" i="10" a="1"/>
  <c r="AM407" i="10" s="1"/>
  <c r="AN407" i="10" s="1"/>
  <c r="AQ407" i="10" a="1"/>
  <c r="AQ407" i="10" s="1"/>
  <c r="AT315" i="10"/>
  <c r="AU315" i="10" s="1"/>
  <c r="AW315" i="10"/>
  <c r="AQ825" i="10" a="1"/>
  <c r="AQ825" i="10" s="1"/>
  <c r="AM825" i="10" a="1"/>
  <c r="AM825" i="10" s="1"/>
  <c r="AN825" i="10" s="1"/>
  <c r="AO825" i="10"/>
  <c r="AR591" i="10"/>
  <c r="AS591" i="10" s="1"/>
  <c r="AM226" i="10" a="1"/>
  <c r="AM226" i="10" s="1"/>
  <c r="AN226" i="10" s="1"/>
  <c r="AQ226" i="10" a="1"/>
  <c r="AQ226" i="10" s="1"/>
  <c r="AO226" i="10"/>
  <c r="AQ495" i="10" a="1"/>
  <c r="AQ495" i="10" s="1"/>
  <c r="AO495" i="10"/>
  <c r="AM495" i="10" a="1"/>
  <c r="AM495" i="10" s="1"/>
  <c r="AN495" i="10" s="1"/>
  <c r="AQ356" i="10" a="1"/>
  <c r="AQ356" i="10" s="1"/>
  <c r="AM356" i="10" a="1"/>
  <c r="AM356" i="10" s="1"/>
  <c r="AN356" i="10" s="1"/>
  <c r="AO356" i="10"/>
  <c r="AQ375" i="10" a="1"/>
  <c r="AQ375" i="10" s="1"/>
  <c r="AO375" i="10"/>
  <c r="AM375" i="10" a="1"/>
  <c r="AM375" i="10" s="1"/>
  <c r="AN375" i="10" s="1"/>
  <c r="AR367" i="10"/>
  <c r="AS367" i="10" s="1"/>
  <c r="AR953" i="10"/>
  <c r="AS953" i="10" s="1"/>
  <c r="AT183" i="10"/>
  <c r="AU183" i="10" s="1"/>
  <c r="AW183" i="10"/>
  <c r="AT342" i="10"/>
  <c r="AU342" i="10" s="1"/>
  <c r="AW342" i="10"/>
  <c r="AR513" i="10"/>
  <c r="AS513" i="10" s="1"/>
  <c r="AR588" i="10"/>
  <c r="AS588" i="10" s="1"/>
  <c r="AT411" i="10"/>
  <c r="AU411" i="10" s="1"/>
  <c r="AW411" i="10"/>
  <c r="AQ884" i="10" a="1"/>
  <c r="AQ884" i="10" s="1"/>
  <c r="AM884" i="10" a="1"/>
  <c r="AM884" i="10" s="1"/>
  <c r="AN884" i="10" s="1"/>
  <c r="AO884" i="10"/>
  <c r="AR422" i="10"/>
  <c r="AS422" i="10" s="1"/>
  <c r="AO279" i="10"/>
  <c r="AM279" i="10" a="1"/>
  <c r="AM279" i="10" s="1"/>
  <c r="AN279" i="10" s="1"/>
  <c r="AQ279" i="10" a="1"/>
  <c r="AQ279" i="10" s="1"/>
  <c r="AR652" i="10"/>
  <c r="AS652" i="10" s="1"/>
  <c r="AR789" i="10"/>
  <c r="AS789" i="10" s="1"/>
  <c r="AR717" i="10"/>
  <c r="AS717" i="10" s="1"/>
  <c r="AR814" i="10"/>
  <c r="AS814" i="10" s="1"/>
  <c r="AT593" i="10"/>
  <c r="AU593" i="10" s="1"/>
  <c r="AW593" i="10"/>
  <c r="AR468" i="10"/>
  <c r="AS468" i="10" s="1"/>
  <c r="AR802" i="10"/>
  <c r="AS802" i="10" s="1"/>
  <c r="AT706" i="10"/>
  <c r="AU706" i="10" s="1"/>
  <c r="AW706" i="10"/>
  <c r="AT954" i="10"/>
  <c r="AU954" i="10" s="1"/>
  <c r="AW954" i="10"/>
  <c r="AT635" i="10"/>
  <c r="AU635" i="10" s="1"/>
  <c r="AW635" i="10"/>
  <c r="AO853" i="10"/>
  <c r="AQ853" i="10" a="1"/>
  <c r="AQ853" i="10" s="1"/>
  <c r="AM853" i="10" a="1"/>
  <c r="AM853" i="10" s="1"/>
  <c r="AN853" i="10" s="1"/>
  <c r="AR657" i="10"/>
  <c r="AS657" i="10" s="1"/>
  <c r="AT301" i="10"/>
  <c r="AU301" i="10" s="1"/>
  <c r="AW301" i="10"/>
  <c r="AO585" i="10"/>
  <c r="AM585" i="10" a="1"/>
  <c r="AM585" i="10" s="1"/>
  <c r="AN585" i="10" s="1"/>
  <c r="AQ585" i="10" a="1"/>
  <c r="AQ585" i="10" s="1"/>
  <c r="AR524" i="10"/>
  <c r="AS524" i="10" s="1"/>
  <c r="AT645" i="10"/>
  <c r="AU645" i="10" s="1"/>
  <c r="AW645" i="10"/>
  <c r="AR1013" i="10"/>
  <c r="AS1013" i="10" s="1"/>
  <c r="AO807" i="10"/>
  <c r="AQ807" i="10" a="1"/>
  <c r="AQ807" i="10" s="1"/>
  <c r="AM807" i="10" a="1"/>
  <c r="AM807" i="10" s="1"/>
  <c r="AN807" i="10" s="1"/>
  <c r="AT617" i="10"/>
  <c r="AU617" i="10" s="1"/>
  <c r="AW617" i="10"/>
  <c r="AQ646" i="10" a="1"/>
  <c r="AQ646" i="10" s="1"/>
  <c r="AM646" i="10" a="1"/>
  <c r="AM646" i="10" s="1"/>
  <c r="AN646" i="10" s="1"/>
  <c r="AO646" i="10"/>
  <c r="AR442" i="10"/>
  <c r="AS442" i="10" s="1"/>
  <c r="AO326" i="10"/>
  <c r="AQ326" i="10" a="1"/>
  <c r="AQ326" i="10" s="1"/>
  <c r="AM326" i="10" a="1"/>
  <c r="AM326" i="10" s="1"/>
  <c r="AN326" i="10" s="1"/>
  <c r="AQ501" i="10" a="1"/>
  <c r="AQ501" i="10" s="1"/>
  <c r="AO501" i="10"/>
  <c r="AM501" i="10" a="1"/>
  <c r="AM501" i="10" s="1"/>
  <c r="AN501" i="10" s="1"/>
  <c r="AR518" i="10"/>
  <c r="AS518" i="10" s="1"/>
  <c r="AR391" i="10"/>
  <c r="AS391" i="10" s="1"/>
  <c r="AR494" i="10"/>
  <c r="AS494" i="10" s="1"/>
  <c r="AR550" i="10"/>
  <c r="AS550" i="10" s="1"/>
  <c r="AR728" i="10"/>
  <c r="AS728" i="10" s="1"/>
  <c r="AR207" i="10"/>
  <c r="AS207" i="10" s="1"/>
  <c r="AR602" i="10"/>
  <c r="AS602" i="10" s="1"/>
  <c r="AQ633" i="10" a="1"/>
  <c r="AQ633" i="10" s="1"/>
  <c r="AO633" i="10"/>
  <c r="AM633" i="10" a="1"/>
  <c r="AM633" i="10" s="1"/>
  <c r="AN633" i="10" s="1"/>
  <c r="AT395" i="10"/>
  <c r="AU395" i="10" s="1"/>
  <c r="AW395" i="10"/>
  <c r="AO740" i="10"/>
  <c r="AM740" i="10" a="1"/>
  <c r="AM740" i="10" s="1"/>
  <c r="AN740" i="10" s="1"/>
  <c r="AQ740" i="10" a="1"/>
  <c r="AQ740" i="10" s="1"/>
  <c r="AT775" i="10"/>
  <c r="AU775" i="10" s="1"/>
  <c r="AW775" i="10"/>
  <c r="AQ956" i="10" a="1"/>
  <c r="AQ956" i="10" s="1"/>
  <c r="AO956" i="10"/>
  <c r="AM956" i="10" a="1"/>
  <c r="AM956" i="10" s="1"/>
  <c r="AN956" i="10" s="1"/>
  <c r="AO215" i="10"/>
  <c r="AM215" i="10" a="1"/>
  <c r="AM215" i="10" s="1"/>
  <c r="AN215" i="10" s="1"/>
  <c r="AQ215" i="10" a="1"/>
  <c r="AQ215" i="10" s="1"/>
  <c r="AM537" i="10" a="1"/>
  <c r="AM537" i="10" s="1"/>
  <c r="AN537" i="10" s="1"/>
  <c r="AQ537" i="10" a="1"/>
  <c r="AQ537" i="10" s="1"/>
  <c r="AO537" i="10"/>
  <c r="AR873" i="10"/>
  <c r="AS873" i="10" s="1"/>
  <c r="AT659" i="10"/>
  <c r="AU659" i="10" s="1"/>
  <c r="AW659" i="10"/>
  <c r="AT888" i="10"/>
  <c r="AU888" i="10" s="1"/>
  <c r="AW888" i="10"/>
  <c r="AQ655" i="10" a="1"/>
  <c r="AQ655" i="10" s="1"/>
  <c r="AO655" i="10"/>
  <c r="AM655" i="10" a="1"/>
  <c r="AM655" i="10" s="1"/>
  <c r="AN655" i="10" s="1"/>
  <c r="AT968" i="10"/>
  <c r="AU968" i="10" s="1"/>
  <c r="AW968" i="10"/>
  <c r="AQ240" i="10" a="1"/>
  <c r="AQ240" i="10" s="1"/>
  <c r="AO240" i="10"/>
  <c r="AM240" i="10" a="1"/>
  <c r="AM240" i="10" s="1"/>
  <c r="AN240" i="10" s="1"/>
  <c r="AR368" i="10"/>
  <c r="AS368" i="10" s="1"/>
  <c r="AM771" i="10" a="1"/>
  <c r="AM771" i="10" s="1"/>
  <c r="AN771" i="10" s="1"/>
  <c r="AQ771" i="10" a="1"/>
  <c r="AQ771" i="10" s="1"/>
  <c r="AO771" i="10"/>
  <c r="AT349" i="10"/>
  <c r="AU349" i="10" s="1"/>
  <c r="AW349" i="10"/>
  <c r="AM1051" i="10" a="1"/>
  <c r="AM1051" i="10" s="1"/>
  <c r="AN1051" i="10" s="1"/>
  <c r="AQ1051" i="10" a="1"/>
  <c r="AQ1051" i="10" s="1"/>
  <c r="AO1051" i="10"/>
  <c r="AQ433" i="10" a="1"/>
  <c r="AQ433" i="10" s="1"/>
  <c r="AO433" i="10"/>
  <c r="AM433" i="10" a="1"/>
  <c r="AM433" i="10" s="1"/>
  <c r="AN433" i="10" s="1"/>
  <c r="AM983" i="10" a="1"/>
  <c r="AM983" i="10" s="1"/>
  <c r="AN983" i="10" s="1"/>
  <c r="AO983" i="10"/>
  <c r="AQ983" i="10" a="1"/>
  <c r="AQ983" i="10" s="1"/>
  <c r="AT1031" i="10"/>
  <c r="AU1031" i="10" s="1"/>
  <c r="AW1031" i="10"/>
  <c r="AR741" i="10"/>
  <c r="AS741" i="10" s="1"/>
  <c r="AR192" i="10"/>
  <c r="AS192" i="10" s="1"/>
  <c r="AR455" i="10"/>
  <c r="AS455" i="10" s="1"/>
  <c r="AM1038" i="10" a="1"/>
  <c r="AM1038" i="10" s="1"/>
  <c r="AN1038" i="10" s="1"/>
  <c r="AQ1038" i="10" a="1"/>
  <c r="AQ1038" i="10" s="1"/>
  <c r="AO1038" i="10"/>
  <c r="AO1026" i="10"/>
  <c r="AQ1026" i="10" a="1"/>
  <c r="AQ1026" i="10" s="1"/>
  <c r="AM1026" i="10" a="1"/>
  <c r="AM1026" i="10" s="1"/>
  <c r="AN1026" i="10" s="1"/>
  <c r="AO709" i="10"/>
  <c r="AM709" i="10" a="1"/>
  <c r="AM709" i="10" s="1"/>
  <c r="AN709" i="10" s="1"/>
  <c r="AQ709" i="10" a="1"/>
  <c r="AQ709" i="10" s="1"/>
  <c r="AO819" i="10"/>
  <c r="AQ819" i="10" a="1"/>
  <c r="AQ819" i="10" s="1"/>
  <c r="AM819" i="10" a="1"/>
  <c r="AM819" i="10" s="1"/>
  <c r="AN819" i="10" s="1"/>
  <c r="AR663" i="10"/>
  <c r="AS663" i="10" s="1"/>
  <c r="AQ746" i="10" a="1"/>
  <c r="AQ746" i="10" s="1"/>
  <c r="AO746" i="10"/>
  <c r="AM746" i="10" a="1"/>
  <c r="AM746" i="10" s="1"/>
  <c r="AN746" i="10" s="1"/>
  <c r="AT895" i="10"/>
  <c r="AU895" i="10" s="1"/>
  <c r="AW895" i="10"/>
  <c r="AT948" i="10"/>
  <c r="AU948" i="10" s="1"/>
  <c r="AW948" i="10"/>
  <c r="AR606" i="10"/>
  <c r="AS606" i="10" s="1"/>
  <c r="AR955" i="10"/>
  <c r="AS955" i="10" s="1"/>
  <c r="AO772" i="10"/>
  <c r="AM772" i="10" a="1"/>
  <c r="AM772" i="10" s="1"/>
  <c r="AN772" i="10" s="1"/>
  <c r="AQ772" i="10" a="1"/>
  <c r="AQ772" i="10" s="1"/>
  <c r="AT348" i="10"/>
  <c r="AU348" i="10" s="1"/>
  <c r="AW348" i="10"/>
  <c r="AR642" i="10"/>
  <c r="AS642" i="10" s="1"/>
  <c r="AT910" i="10"/>
  <c r="AU910" i="10" s="1"/>
  <c r="AW910" i="10"/>
  <c r="AT876" i="10"/>
  <c r="AU876" i="10" s="1"/>
  <c r="AW876" i="10"/>
  <c r="AQ783" i="10" a="1"/>
  <c r="AQ783" i="10" s="1"/>
  <c r="AO783" i="10"/>
  <c r="AM783" i="10" a="1"/>
  <c r="AM783" i="10" s="1"/>
  <c r="AN783" i="10" s="1"/>
  <c r="AM414" i="10" a="1"/>
  <c r="AM414" i="10" s="1"/>
  <c r="AN414" i="10" s="1"/>
  <c r="AQ414" i="10" a="1"/>
  <c r="AQ414" i="10" s="1"/>
  <c r="AO414" i="10"/>
  <c r="AR248" i="10"/>
  <c r="AS248" i="10" s="1"/>
  <c r="AR903" i="10"/>
  <c r="AS903" i="10" s="1"/>
  <c r="AO944" i="10"/>
  <c r="AQ944" i="10" a="1"/>
  <c r="AQ944" i="10" s="1"/>
  <c r="AM944" i="10" a="1"/>
  <c r="AM944" i="10" s="1"/>
  <c r="AN944" i="10" s="1"/>
  <c r="AT677" i="10"/>
  <c r="AU677" i="10" s="1"/>
  <c r="AW677" i="10"/>
  <c r="AT265" i="10"/>
  <c r="AU265" i="10" s="1"/>
  <c r="AW265" i="10"/>
  <c r="AR340" i="10"/>
  <c r="AS340" i="10" s="1"/>
  <c r="AO379" i="10"/>
  <c r="AM379" i="10" a="1"/>
  <c r="AM379" i="10" s="1"/>
  <c r="AN379" i="10" s="1"/>
  <c r="AQ379" i="10" a="1"/>
  <c r="AQ379" i="10" s="1"/>
  <c r="AO333" i="10"/>
  <c r="AQ333" i="10" a="1"/>
  <c r="AQ333" i="10" s="1"/>
  <c r="AM333" i="10" a="1"/>
  <c r="AM333" i="10" s="1"/>
  <c r="AN333" i="10" s="1"/>
  <c r="AR476" i="10"/>
  <c r="AS476" i="10" s="1"/>
  <c r="AR735" i="10"/>
  <c r="AS735" i="10" s="1"/>
  <c r="AQ186" i="10" a="1"/>
  <c r="AQ186" i="10" s="1"/>
  <c r="AO186" i="10"/>
  <c r="AM186" i="10" a="1"/>
  <c r="AM186" i="10" s="1"/>
  <c r="AN186" i="10" s="1"/>
  <c r="AT331" i="10"/>
  <c r="AU331" i="10" s="1"/>
  <c r="AW331" i="10"/>
  <c r="AT335" i="10"/>
  <c r="AU335" i="10" s="1"/>
  <c r="AW335" i="10"/>
  <c r="AT1032" i="10"/>
  <c r="AU1032" i="10" s="1"/>
  <c r="AW1032" i="10"/>
  <c r="AT639" i="10"/>
  <c r="AU639" i="10" s="1"/>
  <c r="AW639" i="10"/>
  <c r="AR638" i="10"/>
  <c r="AS638" i="10" s="1"/>
  <c r="AM487" i="10" a="1"/>
  <c r="AM487" i="10" s="1"/>
  <c r="AN487" i="10" s="1"/>
  <c r="AO487" i="10"/>
  <c r="AQ487" i="10" a="1"/>
  <c r="AQ487" i="10" s="1"/>
  <c r="AT341" i="10"/>
  <c r="AU341" i="10" s="1"/>
  <c r="AW341" i="10"/>
  <c r="AQ705" i="10" a="1"/>
  <c r="AQ705" i="10" s="1"/>
  <c r="AO705" i="10"/>
  <c r="AM705" i="10" a="1"/>
  <c r="AM705" i="10" s="1"/>
  <c r="AN705" i="10" s="1"/>
  <c r="AT790" i="10"/>
  <c r="AU790" i="10" s="1"/>
  <c r="AW790" i="10"/>
  <c r="AO870" i="10"/>
  <c r="AM870" i="10" a="1"/>
  <c r="AM870" i="10" s="1"/>
  <c r="AN870" i="10" s="1"/>
  <c r="AQ870" i="10" a="1"/>
  <c r="AQ870" i="10" s="1"/>
  <c r="AR266" i="10"/>
  <c r="AS266" i="10" s="1"/>
  <c r="AQ739" i="10" a="1"/>
  <c r="AQ739" i="10" s="1"/>
  <c r="AM739" i="10" a="1"/>
  <c r="AM739" i="10" s="1"/>
  <c r="AN739" i="10" s="1"/>
  <c r="AO739" i="10"/>
  <c r="AR878" i="10"/>
  <c r="AS878" i="10" s="1"/>
  <c r="AR213" i="10"/>
  <c r="AS213" i="10" s="1"/>
  <c r="AT871" i="10"/>
  <c r="AU871" i="10" s="1"/>
  <c r="AW871" i="10"/>
  <c r="AR662" i="10"/>
  <c r="AS662" i="10" s="1"/>
  <c r="AT440" i="10"/>
  <c r="AU440" i="10" s="1"/>
  <c r="AW440" i="10"/>
  <c r="AM555" i="10" a="1"/>
  <c r="AM555" i="10" s="1"/>
  <c r="AN555" i="10" s="1"/>
  <c r="AQ555" i="10" a="1"/>
  <c r="AQ555" i="10" s="1"/>
  <c r="AO555" i="10"/>
  <c r="AQ808" i="10" a="1"/>
  <c r="AQ808" i="10" s="1"/>
  <c r="AO808" i="10"/>
  <c r="AM808" i="10" a="1"/>
  <c r="AM808" i="10" s="1"/>
  <c r="AN808" i="10" s="1"/>
  <c r="AM405" i="10" a="1"/>
  <c r="AM405" i="10" s="1"/>
  <c r="AN405" i="10" s="1"/>
  <c r="AQ405" i="10" a="1"/>
  <c r="AQ405" i="10" s="1"/>
  <c r="AO405" i="10"/>
  <c r="AQ478" i="10" a="1"/>
  <c r="AQ478" i="10" s="1"/>
  <c r="AO478" i="10"/>
  <c r="AM478" i="10" a="1"/>
  <c r="AM478" i="10" s="1"/>
  <c r="AN478" i="10" s="1"/>
  <c r="AQ347" i="10" a="1"/>
  <c r="AQ347" i="10" s="1"/>
  <c r="AO347" i="10"/>
  <c r="AM347" i="10" a="1"/>
  <c r="AM347" i="10" s="1"/>
  <c r="AN347" i="10" s="1"/>
  <c r="AT780" i="10"/>
  <c r="AU780" i="10" s="1"/>
  <c r="AW780" i="10"/>
  <c r="AQ604" i="10" a="1"/>
  <c r="AQ604" i="10" s="1"/>
  <c r="AM604" i="10" a="1"/>
  <c r="AM604" i="10" s="1"/>
  <c r="AN604" i="10" s="1"/>
  <c r="AO604" i="10"/>
  <c r="AT258" i="10"/>
  <c r="AU258" i="10" s="1"/>
  <c r="AW258" i="10"/>
  <c r="AT522" i="10"/>
  <c r="AU522" i="10" s="1"/>
  <c r="AW522" i="10"/>
  <c r="AR734" i="10"/>
  <c r="AS734" i="10" s="1"/>
  <c r="AQ660" i="10" a="1"/>
  <c r="AQ660" i="10" s="1"/>
  <c r="AO660" i="10"/>
  <c r="AM660" i="10" a="1"/>
  <c r="AM660" i="10" s="1"/>
  <c r="AN660" i="10" s="1"/>
  <c r="AT1040" i="10"/>
  <c r="AU1040" i="10" s="1"/>
  <c r="AW1040" i="10"/>
  <c r="AT275" i="10"/>
  <c r="AU275" i="10" s="1"/>
  <c r="AW275" i="10"/>
  <c r="AO726" i="10"/>
  <c r="AM726" i="10" a="1"/>
  <c r="AM726" i="10" s="1"/>
  <c r="AN726" i="10" s="1"/>
  <c r="AQ726" i="10" a="1"/>
  <c r="AQ726" i="10" s="1"/>
  <c r="AT329" i="10"/>
  <c r="AU329" i="10" s="1"/>
  <c r="AW329" i="10"/>
  <c r="AT737" i="10"/>
  <c r="AU737" i="10" s="1"/>
  <c r="AW737" i="10"/>
  <c r="AQ558" i="10" a="1"/>
  <c r="AQ558" i="10" s="1"/>
  <c r="AO558" i="10"/>
  <c r="AM558" i="10" a="1"/>
  <c r="AM558" i="10" s="1"/>
  <c r="AN558" i="10" s="1"/>
  <c r="AO966" i="10"/>
  <c r="AQ966" i="10" a="1"/>
  <c r="AQ966" i="10" s="1"/>
  <c r="AM966" i="10" a="1"/>
  <c r="AM966" i="10" s="1"/>
  <c r="AN966" i="10" s="1"/>
  <c r="AR320" i="10"/>
  <c r="AS320" i="10" s="1"/>
  <c r="AQ546" i="10" a="1"/>
  <c r="AQ546" i="10" s="1"/>
  <c r="AO546" i="10"/>
  <c r="AM546" i="10" a="1"/>
  <c r="AM546" i="10" s="1"/>
  <c r="AN546" i="10" s="1"/>
  <c r="AR929" i="10"/>
  <c r="AS929" i="10" s="1"/>
  <c r="AM296" i="10" a="1"/>
  <c r="AM296" i="10" s="1"/>
  <c r="AN296" i="10" s="1"/>
  <c r="AO296" i="10"/>
  <c r="AQ296" i="10" a="1"/>
  <c r="AQ296" i="10" s="1"/>
  <c r="AQ686" i="10" a="1"/>
  <c r="AQ686" i="10" s="1"/>
  <c r="AM686" i="10" a="1"/>
  <c r="AM686" i="10" s="1"/>
  <c r="AN686" i="10" s="1"/>
  <c r="AO686" i="10"/>
  <c r="AM556" i="10" a="1"/>
  <c r="AM556" i="10" s="1"/>
  <c r="AN556" i="10" s="1"/>
  <c r="AQ556" i="10" a="1"/>
  <c r="AQ556" i="10" s="1"/>
  <c r="AO556" i="10"/>
  <c r="AO987" i="10"/>
  <c r="AM987" i="10" a="1"/>
  <c r="AM987" i="10" s="1"/>
  <c r="AN987" i="10" s="1"/>
  <c r="AQ987" i="10" a="1"/>
  <c r="AQ987" i="10" s="1"/>
  <c r="AT866" i="10"/>
  <c r="AU866" i="10" s="1"/>
  <c r="AW866" i="10"/>
  <c r="AR345" i="10"/>
  <c r="AS345" i="10" s="1"/>
  <c r="AQ991" i="10" a="1"/>
  <c r="AQ991" i="10" s="1"/>
  <c r="AO991" i="10"/>
  <c r="AM991" i="10" a="1"/>
  <c r="AM991" i="10" s="1"/>
  <c r="AN991" i="10" s="1"/>
  <c r="AR637" i="10"/>
  <c r="AS637" i="10" s="1"/>
  <c r="AM618" i="10" a="1"/>
  <c r="AM618" i="10" s="1"/>
  <c r="AN618" i="10" s="1"/>
  <c r="AQ618" i="10" a="1"/>
  <c r="AQ618" i="10" s="1"/>
  <c r="AO618" i="10"/>
  <c r="AR309" i="10"/>
  <c r="AS309" i="10" s="1"/>
  <c r="AQ322" i="10" a="1"/>
  <c r="AQ322" i="10" s="1"/>
  <c r="AO322" i="10"/>
  <c r="AM322" i="10" a="1"/>
  <c r="AM322" i="10" s="1"/>
  <c r="AN322" i="10" s="1"/>
  <c r="AT189" i="10"/>
  <c r="AU189" i="10" s="1"/>
  <c r="AW189" i="10"/>
  <c r="AO509" i="10"/>
  <c r="AM509" i="10" a="1"/>
  <c r="AM509" i="10" s="1"/>
  <c r="AN509" i="10" s="1"/>
  <c r="AQ509" i="10" a="1"/>
  <c r="AQ509" i="10" s="1"/>
  <c r="AM793" i="10" a="1"/>
  <c r="AM793" i="10" s="1"/>
  <c r="AN793" i="10" s="1"/>
  <c r="AO793" i="10"/>
  <c r="AQ793" i="10" a="1"/>
  <c r="AQ793" i="10" s="1"/>
  <c r="AQ951" i="10" a="1"/>
  <c r="AQ951" i="10" s="1"/>
  <c r="AM951" i="10" a="1"/>
  <c r="AM951" i="10" s="1"/>
  <c r="AN951" i="10" s="1"/>
  <c r="AO951" i="10"/>
  <c r="AT401" i="10"/>
  <c r="AU401" i="10" s="1"/>
  <c r="AW401" i="10"/>
  <c r="AR749" i="10"/>
  <c r="AS749" i="10" s="1"/>
  <c r="AR492" i="10"/>
  <c r="AS492" i="10" s="1"/>
  <c r="AR431" i="10"/>
  <c r="AS431" i="10" s="1"/>
  <c r="AT289" i="10"/>
  <c r="AU289" i="10" s="1"/>
  <c r="AW289" i="10"/>
  <c r="AR390" i="10"/>
  <c r="AS390" i="10" s="1"/>
  <c r="AR511" i="10"/>
  <c r="AS511" i="10" s="1"/>
  <c r="AT318" i="10"/>
  <c r="AU318" i="10" s="1"/>
  <c r="AW318" i="10"/>
  <c r="AT325" i="10"/>
  <c r="AU325" i="10" s="1"/>
  <c r="AW325" i="10"/>
  <c r="AT710" i="10"/>
  <c r="AU710" i="10" s="1"/>
  <c r="AW710" i="10"/>
  <c r="AR211" i="10"/>
  <c r="AS211" i="10" s="1"/>
  <c r="AO1011" i="10"/>
  <c r="AM1011" i="10" a="1"/>
  <c r="AM1011" i="10" s="1"/>
  <c r="AN1011" i="10" s="1"/>
  <c r="AQ1011" i="10" a="1"/>
  <c r="AQ1011" i="10" s="1"/>
  <c r="AO420" i="10"/>
  <c r="AM420" i="10" a="1"/>
  <c r="AM420" i="10" s="1"/>
  <c r="AN420" i="10" s="1"/>
  <c r="AQ420" i="10" a="1"/>
  <c r="AQ420" i="10" s="1"/>
  <c r="AQ523" i="10" a="1"/>
  <c r="AQ523" i="10" s="1"/>
  <c r="AO523" i="10"/>
  <c r="AM523" i="10" a="1"/>
  <c r="AM523" i="10" s="1"/>
  <c r="AN523" i="10" s="1"/>
  <c r="AR952" i="10"/>
  <c r="AS952" i="10" s="1"/>
  <c r="AO732" i="10"/>
  <c r="AM732" i="10" a="1"/>
  <c r="AM732" i="10" s="1"/>
  <c r="AN732" i="10" s="1"/>
  <c r="AQ732" i="10" a="1"/>
  <c r="AQ732" i="10" s="1"/>
  <c r="AR400" i="10"/>
  <c r="AS400" i="10" s="1"/>
  <c r="AR206" i="10"/>
  <c r="AS206" i="10" s="1"/>
  <c r="AT972" i="10"/>
  <c r="AU972" i="10" s="1"/>
  <c r="AW972" i="10"/>
  <c r="AR938" i="10"/>
  <c r="AS938" i="10" s="1"/>
  <c r="AT466" i="10"/>
  <c r="AU466" i="10" s="1"/>
  <c r="AW466" i="10"/>
  <c r="AR510" i="10"/>
  <c r="AS510" i="10" s="1"/>
  <c r="AO626" i="10"/>
  <c r="AM626" i="10" a="1"/>
  <c r="AM626" i="10" s="1"/>
  <c r="AN626" i="10" s="1"/>
  <c r="AQ626" i="10" a="1"/>
  <c r="AQ626" i="10" s="1"/>
  <c r="AR456" i="10"/>
  <c r="AS456" i="10" s="1"/>
  <c r="AO867" i="10"/>
  <c r="AQ867" i="10" a="1"/>
  <c r="AQ867" i="10" s="1"/>
  <c r="AM867" i="10" a="1"/>
  <c r="AM867" i="10" s="1"/>
  <c r="AN867" i="10" s="1"/>
  <c r="AQ988" i="10" a="1"/>
  <c r="AQ988" i="10" s="1"/>
  <c r="AM988" i="10" a="1"/>
  <c r="AM988" i="10" s="1"/>
  <c r="AN988" i="10" s="1"/>
  <c r="AO988" i="10"/>
  <c r="AR574" i="10"/>
  <c r="AS574" i="10" s="1"/>
  <c r="AR985" i="10"/>
  <c r="AS985" i="10" s="1"/>
  <c r="AT896" i="10"/>
  <c r="AU896" i="10" s="1"/>
  <c r="AW896" i="10"/>
  <c r="AR846" i="10"/>
  <c r="AS846" i="10" s="1"/>
  <c r="AT247" i="10"/>
  <c r="AU247" i="10" s="1"/>
  <c r="AW247" i="10"/>
  <c r="AQ262" i="10" a="1"/>
  <c r="AQ262" i="10" s="1"/>
  <c r="AO262" i="10"/>
  <c r="AM262" i="10" a="1"/>
  <c r="AM262" i="10" s="1"/>
  <c r="AN262" i="10" s="1"/>
  <c r="AR452" i="10"/>
  <c r="AS452" i="10" s="1"/>
  <c r="AT274" i="10"/>
  <c r="AU274" i="10" s="1"/>
  <c r="AW274" i="10"/>
  <c r="AT752" i="10"/>
  <c r="AU752" i="10" s="1"/>
  <c r="AW752" i="10"/>
  <c r="AR312" i="10"/>
  <c r="AS312" i="10" s="1"/>
  <c r="AT363" i="10"/>
  <c r="AU363" i="10" s="1"/>
  <c r="AW363" i="10"/>
  <c r="AR892" i="10"/>
  <c r="AS892" i="10" s="1"/>
  <c r="AQ439" i="10" a="1"/>
  <c r="AQ439" i="10" s="1"/>
  <c r="AO439" i="10"/>
  <c r="AM439" i="10" a="1"/>
  <c r="AM439" i="10" s="1"/>
  <c r="AN439" i="10" s="1"/>
  <c r="AO883" i="10"/>
  <c r="AQ883" i="10" a="1"/>
  <c r="AQ883" i="10" s="1"/>
  <c r="AM883" i="10" a="1"/>
  <c r="AM883" i="10" s="1"/>
  <c r="AN883" i="10" s="1"/>
  <c r="AM976" i="10" a="1"/>
  <c r="AM976" i="10" s="1"/>
  <c r="AN976" i="10" s="1"/>
  <c r="AO976" i="10"/>
  <c r="AQ976" i="10" a="1"/>
  <c r="AQ976" i="10" s="1"/>
  <c r="AT608" i="10"/>
  <c r="AU608" i="10" s="1"/>
  <c r="AW608" i="10"/>
  <c r="AR489" i="10"/>
  <c r="AS489" i="10" s="1"/>
  <c r="AT603" i="10"/>
  <c r="AU603" i="10" s="1"/>
  <c r="AW603" i="10"/>
  <c r="AT815" i="10"/>
  <c r="AU815" i="10" s="1"/>
  <c r="AW815" i="10"/>
  <c r="AR905" i="10"/>
  <c r="AS905" i="10" s="1"/>
  <c r="AQ933" i="10" a="1"/>
  <c r="AQ933" i="10" s="1"/>
  <c r="AM933" i="10" a="1"/>
  <c r="AM933" i="10" s="1"/>
  <c r="AN933" i="10" s="1"/>
  <c r="AO933" i="10"/>
  <c r="AR774" i="10"/>
  <c r="AS774" i="10" s="1"/>
  <c r="AT198" i="10"/>
  <c r="AU198" i="10" s="1"/>
  <c r="AW198" i="10"/>
  <c r="AO829" i="10"/>
  <c r="AQ829" i="10" a="1"/>
  <c r="AQ829" i="10" s="1"/>
  <c r="AM829" i="10" a="1"/>
  <c r="AM829" i="10" s="1"/>
  <c r="AN829" i="10" s="1"/>
  <c r="AO832" i="10"/>
  <c r="AQ832" i="10" a="1"/>
  <c r="AQ832" i="10" s="1"/>
  <c r="AM832" i="10" a="1"/>
  <c r="AM832" i="10" s="1"/>
  <c r="AN832" i="10" s="1"/>
  <c r="AO1006" i="10"/>
  <c r="AM1006" i="10" a="1"/>
  <c r="AM1006" i="10" s="1"/>
  <c r="AN1006" i="10" s="1"/>
  <c r="AQ1006" i="10" a="1"/>
  <c r="AQ1006" i="10" s="1"/>
  <c r="AQ475" i="10" a="1"/>
  <c r="AQ475" i="10" s="1"/>
  <c r="AO475" i="10"/>
  <c r="AM475" i="10" a="1"/>
  <c r="AM475" i="10" s="1"/>
  <c r="AN475" i="10" s="1"/>
  <c r="AO571" i="10"/>
  <c r="AM571" i="10" a="1"/>
  <c r="AM571" i="10" s="1"/>
  <c r="AN571" i="10" s="1"/>
  <c r="AQ571" i="10" a="1"/>
  <c r="AQ571" i="10" s="1"/>
  <c r="AR1050" i="10"/>
  <c r="AS1050" i="10" s="1"/>
  <c r="AR917" i="10"/>
  <c r="AS917" i="10" s="1"/>
  <c r="AT216" i="10"/>
  <c r="AU216" i="10" s="1"/>
  <c r="AW216" i="10"/>
  <c r="AO885" i="10"/>
  <c r="AQ885" i="10" a="1"/>
  <c r="AQ885" i="10" s="1"/>
  <c r="AM885" i="10" a="1"/>
  <c r="AM885" i="10" s="1"/>
  <c r="AN885" i="10" s="1"/>
  <c r="AR801" i="10"/>
  <c r="AS801" i="10" s="1"/>
  <c r="AQ538" i="10" a="1"/>
  <c r="AQ538" i="10" s="1"/>
  <c r="AO538" i="10"/>
  <c r="AM538" i="10" a="1"/>
  <c r="AM538" i="10" s="1"/>
  <c r="AN538" i="10" s="1"/>
  <c r="AT493" i="10"/>
  <c r="AU493" i="10" s="1"/>
  <c r="AW493" i="10"/>
  <c r="AR250" i="10"/>
  <c r="AS250" i="10" s="1"/>
  <c r="AO583" i="10"/>
  <c r="AQ583" i="10" a="1"/>
  <c r="AQ583" i="10" s="1"/>
  <c r="AM583" i="10" a="1"/>
  <c r="AM583" i="10" s="1"/>
  <c r="AN583" i="10" s="1"/>
  <c r="AM769" i="10" a="1"/>
  <c r="AM769" i="10" s="1"/>
  <c r="AN769" i="10" s="1"/>
  <c r="AQ769" i="10" a="1"/>
  <c r="AQ769" i="10" s="1"/>
  <c r="AO769" i="10"/>
  <c r="AR564" i="10"/>
  <c r="AS564" i="10" s="1"/>
  <c r="AR483" i="10"/>
  <c r="AS483" i="10" s="1"/>
  <c r="AT362" i="10"/>
  <c r="AU362" i="10" s="1"/>
  <c r="AW362" i="10"/>
  <c r="AT630" i="10"/>
  <c r="AU630" i="10" s="1"/>
  <c r="AW630" i="10"/>
  <c r="AO488" i="10"/>
  <c r="AM488" i="10" a="1"/>
  <c r="AM488" i="10" s="1"/>
  <c r="AN488" i="10" s="1"/>
  <c r="AQ488" i="10" a="1"/>
  <c r="AQ488" i="10" s="1"/>
  <c r="AO700" i="10"/>
  <c r="AM700" i="10" a="1"/>
  <c r="AM700" i="10" s="1"/>
  <c r="AN700" i="10" s="1"/>
  <c r="AQ700" i="10" a="1"/>
  <c r="AQ700" i="10" s="1"/>
  <c r="AQ469" i="10" a="1"/>
  <c r="AQ469" i="10" s="1"/>
  <c r="AO469" i="10"/>
  <c r="AM469" i="10" a="1"/>
  <c r="AM469" i="10" s="1"/>
  <c r="AN469" i="10" s="1"/>
  <c r="AR773" i="10"/>
  <c r="AS773" i="10" s="1"/>
  <c r="AQ806" i="10" a="1"/>
  <c r="AQ806" i="10" s="1"/>
  <c r="AM806" i="10" a="1"/>
  <c r="AM806" i="10" s="1"/>
  <c r="AN806" i="10" s="1"/>
  <c r="AO806" i="10"/>
  <c r="AR1015" i="10"/>
  <c r="AS1015" i="10" s="1"/>
  <c r="AM194" i="10" a="1"/>
  <c r="AM194" i="10" s="1"/>
  <c r="AN194" i="10" s="1"/>
  <c r="AQ194" i="10" a="1"/>
  <c r="AQ194" i="10" s="1"/>
  <c r="AO194" i="10"/>
  <c r="AM544" i="10" a="1"/>
  <c r="AM544" i="10" s="1"/>
  <c r="AN544" i="10" s="1"/>
  <c r="AQ544" i="10" a="1"/>
  <c r="AQ544" i="10" s="1"/>
  <c r="AO544" i="10"/>
  <c r="AO338" i="10"/>
  <c r="AM338" i="10" a="1"/>
  <c r="AM338" i="10" s="1"/>
  <c r="AN338" i="10" s="1"/>
  <c r="AQ338" i="10" a="1"/>
  <c r="AQ338" i="10" s="1"/>
  <c r="AQ704" i="10" a="1"/>
  <c r="AQ704" i="10" s="1"/>
  <c r="AM704" i="10" a="1"/>
  <c r="AM704" i="10" s="1"/>
  <c r="AN704" i="10" s="1"/>
  <c r="AO704" i="10"/>
  <c r="AQ730" i="10" a="1"/>
  <c r="AQ730" i="10" s="1"/>
  <c r="AM730" i="10" a="1"/>
  <c r="AM730" i="10" s="1"/>
  <c r="AN730" i="10" s="1"/>
  <c r="AO730" i="10"/>
  <c r="AO303" i="10"/>
  <c r="AM303" i="10" a="1"/>
  <c r="AM303" i="10" s="1"/>
  <c r="AN303" i="10" s="1"/>
  <c r="AQ303" i="10" a="1"/>
  <c r="AQ303" i="10" s="1"/>
  <c r="AR821" i="10"/>
  <c r="AS821" i="10" s="1"/>
  <c r="AM629" i="10" a="1"/>
  <c r="AM629" i="10" s="1"/>
  <c r="AN629" i="10" s="1"/>
  <c r="AQ629" i="10" a="1"/>
  <c r="AQ629" i="10" s="1"/>
  <c r="AO629" i="10"/>
  <c r="AQ457" i="10" a="1"/>
  <c r="AQ457" i="10" s="1"/>
  <c r="AO457" i="10"/>
  <c r="AM457" i="10" a="1"/>
  <c r="AM457" i="10" s="1"/>
  <c r="AN457" i="10" s="1"/>
  <c r="AR358" i="10"/>
  <c r="AS358" i="10" s="1"/>
  <c r="AQ384" i="10" a="1"/>
  <c r="AQ384" i="10" s="1"/>
  <c r="AO384" i="10"/>
  <c r="AM384" i="10" a="1"/>
  <c r="AM384" i="10" s="1"/>
  <c r="AN384" i="10" s="1"/>
  <c r="AR371" i="10"/>
  <c r="AS371" i="10" s="1"/>
  <c r="AR536" i="10"/>
  <c r="AS536" i="10" s="1"/>
  <c r="AM751" i="10" a="1"/>
  <c r="AM751" i="10" s="1"/>
  <c r="AN751" i="10" s="1"/>
  <c r="AQ751" i="10" a="1"/>
  <c r="AQ751" i="10" s="1"/>
  <c r="AO751" i="10"/>
  <c r="AR470" i="10"/>
  <c r="AS470" i="10" s="1"/>
  <c r="AQ621" i="10" a="1"/>
  <c r="AQ621" i="10" s="1"/>
  <c r="AO621" i="10"/>
  <c r="AM621" i="10" a="1"/>
  <c r="AM621" i="10" s="1"/>
  <c r="AN621" i="10" s="1"/>
  <c r="AQ990" i="10" a="1"/>
  <c r="AQ990" i="10" s="1"/>
  <c r="AO990" i="10"/>
  <c r="AM990" i="10" a="1"/>
  <c r="AM990" i="10" s="1"/>
  <c r="AN990" i="10" s="1"/>
  <c r="AO877" i="10"/>
  <c r="AQ877" i="10" a="1"/>
  <c r="AQ877" i="10" s="1"/>
  <c r="AM877" i="10" a="1"/>
  <c r="AM877" i="10" s="1"/>
  <c r="AN877" i="10" s="1"/>
  <c r="AO191" i="10"/>
  <c r="AM191" i="10" a="1"/>
  <c r="AM191" i="10" s="1"/>
  <c r="AN191" i="10" s="1"/>
  <c r="AQ191" i="10" a="1"/>
  <c r="AQ191" i="10" s="1"/>
  <c r="AT377" i="10"/>
  <c r="AU377" i="10" s="1"/>
  <c r="AW377" i="10"/>
  <c r="AO255" i="10"/>
  <c r="AM255" i="10" a="1"/>
  <c r="AM255" i="10" s="1"/>
  <c r="AN255" i="10" s="1"/>
  <c r="AQ255" i="10" a="1"/>
  <c r="AQ255" i="10" s="1"/>
  <c r="AT398" i="10"/>
  <c r="AU398" i="10" s="1"/>
  <c r="AW398" i="10"/>
  <c r="AT940" i="10"/>
  <c r="AU940" i="10" s="1"/>
  <c r="AW940" i="10"/>
  <c r="AR498" i="10"/>
  <c r="AS498" i="10" s="1"/>
  <c r="AQ526" i="10" a="1"/>
  <c r="AQ526" i="10" s="1"/>
  <c r="AO526" i="10"/>
  <c r="AM526" i="10" a="1"/>
  <c r="AM526" i="10" s="1"/>
  <c r="AN526" i="10" s="1"/>
  <c r="AT464" i="10"/>
  <c r="AU464" i="10" s="1"/>
  <c r="AW464" i="10"/>
  <c r="AT785" i="10"/>
  <c r="AU785" i="10" s="1"/>
  <c r="AW785" i="10"/>
  <c r="AO438" i="10"/>
  <c r="AM438" i="10" a="1"/>
  <c r="AM438" i="10" s="1"/>
  <c r="AN438" i="10" s="1"/>
  <c r="AQ438" i="10" a="1"/>
  <c r="AQ438" i="10" s="1"/>
  <c r="AM424" i="10" a="1"/>
  <c r="AM424" i="10" s="1"/>
  <c r="AN424" i="10" s="1"/>
  <c r="AO424" i="10"/>
  <c r="AQ424" i="10" a="1"/>
  <c r="AQ424" i="10" s="1"/>
  <c r="AT1027" i="10"/>
  <c r="AU1027" i="10" s="1"/>
  <c r="AW1027" i="10"/>
  <c r="AT993" i="10"/>
  <c r="AU993" i="10" s="1"/>
  <c r="AW993" i="10"/>
  <c r="AO221" i="10"/>
  <c r="AM221" i="10" a="1"/>
  <c r="AM221" i="10" s="1"/>
  <c r="AN221" i="10" s="1"/>
  <c r="AQ221" i="10" a="1"/>
  <c r="AQ221" i="10" s="1"/>
  <c r="AQ387" i="10" a="1"/>
  <c r="AQ387" i="10" s="1"/>
  <c r="AO387" i="10"/>
  <c r="AM387" i="10" a="1"/>
  <c r="AM387" i="10" s="1"/>
  <c r="AN387" i="10" s="1"/>
  <c r="AT827" i="10"/>
  <c r="AU827" i="10" s="1"/>
  <c r="AW827" i="10"/>
  <c r="AT246" i="10"/>
  <c r="AU246" i="10" s="1"/>
  <c r="AW246" i="10"/>
  <c r="AR984" i="10"/>
  <c r="AS984" i="10" s="1"/>
  <c r="AT916" i="10"/>
  <c r="AU916" i="10" s="1"/>
  <c r="AW916" i="10"/>
  <c r="AQ383" i="10" a="1"/>
  <c r="AQ383" i="10" s="1"/>
  <c r="AO383" i="10"/>
  <c r="AM383" i="10" a="1"/>
  <c r="AM383" i="10" s="1"/>
  <c r="AN383" i="10" s="1"/>
  <c r="AR527" i="10"/>
  <c r="AS527" i="10" s="1"/>
  <c r="AR504" i="10"/>
  <c r="AS504" i="10" s="1"/>
  <c r="AR553" i="10"/>
  <c r="AS553" i="10" s="1"/>
  <c r="AR835" i="10"/>
  <c r="AS835" i="10" s="1"/>
  <c r="AT1033" i="10"/>
  <c r="AU1033" i="10" s="1"/>
  <c r="AW1033" i="10"/>
  <c r="AQ868" i="10" a="1"/>
  <c r="AQ868" i="10" s="1"/>
  <c r="AO868" i="10"/>
  <c r="AM868" i="10" a="1"/>
  <c r="AM868" i="10" s="1"/>
  <c r="AN868" i="10" s="1"/>
  <c r="AM913" i="10" a="1"/>
  <c r="AM913" i="10" s="1"/>
  <c r="AN913" i="10" s="1"/>
  <c r="AQ913" i="10" a="1"/>
  <c r="AQ913" i="10" s="1"/>
  <c r="AO913" i="10"/>
  <c r="AT882" i="10"/>
  <c r="AU882" i="10" s="1"/>
  <c r="AW882" i="10"/>
  <c r="AT651" i="10"/>
  <c r="AU651" i="10" s="1"/>
  <c r="AW651" i="10"/>
  <c r="AQ352" i="10" a="1"/>
  <c r="AQ352" i="10" s="1"/>
  <c r="AO352" i="10"/>
  <c r="AM352" i="10" a="1"/>
  <c r="AM352" i="10" s="1"/>
  <c r="AN352" i="10" s="1"/>
  <c r="AQ451" i="10" a="1"/>
  <c r="AQ451" i="10" s="1"/>
  <c r="AO451" i="10"/>
  <c r="AM451" i="10" a="1"/>
  <c r="AM451" i="10" s="1"/>
  <c r="AN451" i="10" s="1"/>
  <c r="AQ695" i="10" a="1"/>
  <c r="AQ695" i="10" s="1"/>
  <c r="AM695" i="10" a="1"/>
  <c r="AM695" i="10" s="1"/>
  <c r="AN695" i="10" s="1"/>
  <c r="AO695" i="10"/>
  <c r="AR736" i="10"/>
  <c r="AS736" i="10" s="1"/>
  <c r="AQ669" i="10" a="1"/>
  <c r="AQ669" i="10" s="1"/>
  <c r="AO669" i="10"/>
  <c r="AM669" i="10" a="1"/>
  <c r="AM669" i="10" s="1"/>
  <c r="AN669" i="10" s="1"/>
  <c r="AR981" i="10"/>
  <c r="AS981" i="10" s="1"/>
  <c r="AT753" i="10"/>
  <c r="AU753" i="10" s="1"/>
  <c r="AW753" i="10"/>
  <c r="AQ264" i="10" a="1"/>
  <c r="AQ264" i="10" s="1"/>
  <c r="AO264" i="10"/>
  <c r="AM264" i="10" a="1"/>
  <c r="AM264" i="10" s="1"/>
  <c r="AN264" i="10" s="1"/>
  <c r="AR961" i="10"/>
  <c r="AS961" i="10" s="1"/>
  <c r="AT684" i="10"/>
  <c r="AU684" i="10" s="1"/>
  <c r="AW684" i="10"/>
  <c r="AR560" i="10"/>
  <c r="AS560" i="10" s="1"/>
  <c r="AT380" i="10"/>
  <c r="AU380" i="10" s="1"/>
  <c r="AW380" i="10"/>
  <c r="AQ1007" i="10" a="1"/>
  <c r="AQ1007" i="10" s="1"/>
  <c r="AO1007" i="10"/>
  <c r="AM1007" i="10" a="1"/>
  <c r="AM1007" i="10" s="1"/>
  <c r="AN1007" i="10" s="1"/>
  <c r="AR579" i="10"/>
  <c r="AS579" i="10" s="1"/>
  <c r="AR434" i="10"/>
  <c r="AS434" i="10" s="1"/>
  <c r="AQ413" i="10" a="1"/>
  <c r="AQ413" i="10" s="1"/>
  <c r="AO413" i="10"/>
  <c r="AM413" i="10" a="1"/>
  <c r="AM413" i="10" s="1"/>
  <c r="AN413" i="10" s="1"/>
  <c r="AR681" i="10"/>
  <c r="AS681" i="10" s="1"/>
  <c r="AQ615" i="10" a="1"/>
  <c r="AQ615" i="10" s="1"/>
  <c r="AO615" i="10"/>
  <c r="AM615" i="10" a="1"/>
  <c r="AM615" i="10" s="1"/>
  <c r="AN615" i="10" s="1"/>
  <c r="AT257" i="10"/>
  <c r="AU257" i="10" s="1"/>
  <c r="AW257" i="10"/>
  <c r="AT834" i="10"/>
  <c r="AU834" i="10" s="1"/>
  <c r="AW834" i="10"/>
  <c r="AT313" i="10"/>
  <c r="AU313" i="10" s="1"/>
  <c r="AW313" i="10"/>
  <c r="AO332" i="10"/>
  <c r="AQ332" i="10" a="1"/>
  <c r="AQ332" i="10" s="1"/>
  <c r="AM332" i="10" a="1"/>
  <c r="AM332" i="10" s="1"/>
  <c r="AN332" i="10" s="1"/>
  <c r="AT862" i="10"/>
  <c r="AU862" i="10" s="1"/>
  <c r="AW862" i="10"/>
  <c r="AT680" i="10"/>
  <c r="AU680" i="10" s="1"/>
  <c r="AW680" i="10"/>
  <c r="AR1048" i="10"/>
  <c r="AS1048" i="10" s="1"/>
  <c r="AO209" i="10"/>
  <c r="AM209" i="10" a="1"/>
  <c r="AM209" i="10" s="1"/>
  <c r="AN209" i="10" s="1"/>
  <c r="AQ209" i="10" a="1"/>
  <c r="AQ209" i="10" s="1"/>
  <c r="AT674" i="10"/>
  <c r="AU674" i="10" s="1"/>
  <c r="AW674" i="10"/>
  <c r="AT580" i="10"/>
  <c r="AU580" i="10" s="1"/>
  <c r="AW580" i="10"/>
  <c r="AR750" i="10"/>
  <c r="AS750" i="10" s="1"/>
  <c r="AT1028" i="10"/>
  <c r="AU1028" i="10" s="1"/>
  <c r="AW1028" i="10"/>
  <c r="AM764" i="10" a="1"/>
  <c r="AM764" i="10" s="1"/>
  <c r="AN764" i="10" s="1"/>
  <c r="AQ764" i="10" a="1"/>
  <c r="AQ764" i="10" s="1"/>
  <c r="AO764" i="10"/>
  <c r="AQ403" i="10" a="1"/>
  <c r="AQ403" i="10" s="1"/>
  <c r="AO403" i="10"/>
  <c r="AM403" i="10" a="1"/>
  <c r="AM403" i="10" s="1"/>
  <c r="AN403" i="10" s="1"/>
  <c r="AQ477" i="10" a="1"/>
  <c r="AQ477" i="10" s="1"/>
  <c r="AM477" i="10" a="1"/>
  <c r="AM477" i="10" s="1"/>
  <c r="AN477" i="10" s="1"/>
  <c r="AO477" i="10"/>
  <c r="AT295" i="10"/>
  <c r="AU295" i="10" s="1"/>
  <c r="AW295" i="10"/>
  <c r="AM671" i="10" a="1"/>
  <c r="AM671" i="10" s="1"/>
  <c r="AN671" i="10" s="1"/>
  <c r="AO671" i="10"/>
  <c r="AQ671" i="10" a="1"/>
  <c r="AQ671" i="10" s="1"/>
  <c r="AT994" i="10"/>
  <c r="AU994" i="10" s="1"/>
  <c r="AW994" i="10"/>
  <c r="AR565" i="10"/>
  <c r="AS565" i="10" s="1"/>
  <c r="AR778" i="10"/>
  <c r="AS778" i="10" s="1"/>
  <c r="AR415" i="10"/>
  <c r="AS415" i="10" s="1"/>
  <c r="AT738" i="10"/>
  <c r="AU738" i="10" s="1"/>
  <c r="AW738" i="10"/>
  <c r="AR552" i="10"/>
  <c r="AS552" i="10" s="1"/>
  <c r="AR243" i="10"/>
  <c r="AS243" i="10" s="1"/>
  <c r="AT314" i="10"/>
  <c r="AU314" i="10" s="1"/>
  <c r="AW314" i="10"/>
  <c r="AQ874" i="10" a="1"/>
  <c r="AQ874" i="10" s="1"/>
  <c r="AO874" i="10"/>
  <c r="AM874" i="10" a="1"/>
  <c r="AM874" i="10" s="1"/>
  <c r="AN874" i="10" s="1"/>
  <c r="AT576" i="10"/>
  <c r="AU576" i="10" s="1"/>
  <c r="AW576" i="10"/>
  <c r="AQ670" i="10" a="1"/>
  <c r="AQ670" i="10" s="1"/>
  <c r="AO670" i="10"/>
  <c r="AM670" i="10" a="1"/>
  <c r="AM670" i="10" s="1"/>
  <c r="AN670" i="10" s="1"/>
  <c r="AR299" i="10"/>
  <c r="AS299" i="10" s="1"/>
  <c r="AR351" i="10"/>
  <c r="AS351" i="10" s="1"/>
  <c r="AM230" i="10" a="1"/>
  <c r="AM230" i="10" s="1"/>
  <c r="AN230" i="10" s="1"/>
  <c r="AQ230" i="10" a="1"/>
  <c r="AQ230" i="10" s="1"/>
  <c r="AO230" i="10"/>
  <c r="AT233" i="10"/>
  <c r="AU233" i="10" s="1"/>
  <c r="AW233" i="10"/>
  <c r="AR818" i="10"/>
  <c r="AS818" i="10" s="1"/>
  <c r="AT310" i="10"/>
  <c r="AU310" i="10" s="1"/>
  <c r="AW310" i="10"/>
  <c r="AT995" i="10"/>
  <c r="AU995" i="10" s="1"/>
  <c r="AW995" i="10"/>
  <c r="AQ529" i="10" a="1"/>
  <c r="AQ529" i="10" s="1"/>
  <c r="AO529" i="10"/>
  <c r="AM529" i="10" a="1"/>
  <c r="AM529" i="10" s="1"/>
  <c r="AN529" i="10" s="1"/>
  <c r="AQ427" i="10" a="1"/>
  <c r="AQ427" i="10" s="1"/>
  <c r="AO427" i="10"/>
  <c r="AM427" i="10" a="1"/>
  <c r="AM427" i="10" s="1"/>
  <c r="AN427" i="10" s="1"/>
  <c r="AT225" i="10"/>
  <c r="AU225" i="10" s="1"/>
  <c r="AW225" i="10"/>
  <c r="AR353" i="10"/>
  <c r="AS353" i="10" s="1"/>
  <c r="AT253" i="10"/>
  <c r="AU253" i="10" s="1"/>
  <c r="AW253" i="10"/>
  <c r="AT830" i="10"/>
  <c r="AU830" i="10" s="1"/>
  <c r="AW830" i="10"/>
  <c r="AT251" i="10"/>
  <c r="AU251" i="10" s="1"/>
  <c r="AW251" i="10"/>
  <c r="AT860" i="10"/>
  <c r="AU860" i="10" s="1"/>
  <c r="AW860" i="10"/>
  <c r="AO532" i="10"/>
  <c r="AM532" i="10" a="1"/>
  <c r="AM532" i="10" s="1"/>
  <c r="AN532" i="10" s="1"/>
  <c r="AQ532" i="10" a="1"/>
  <c r="AQ532" i="10" s="1"/>
  <c r="AQ525" i="10" a="1"/>
  <c r="AQ525" i="10" s="1"/>
  <c r="AO525" i="10"/>
  <c r="AM525" i="10" a="1"/>
  <c r="AM525" i="10" s="1"/>
  <c r="AN525" i="10" s="1"/>
  <c r="AO703" i="10"/>
  <c r="AM703" i="10" a="1"/>
  <c r="AM703" i="10" s="1"/>
  <c r="AN703" i="10" s="1"/>
  <c r="AQ703" i="10" a="1"/>
  <c r="AQ703" i="10" s="1"/>
  <c r="AT581" i="10"/>
  <c r="AU581" i="10" s="1"/>
  <c r="AW581" i="10"/>
  <c r="AT441" i="10"/>
  <c r="AU441" i="10" s="1"/>
  <c r="AW441" i="10"/>
  <c r="AR767" i="10"/>
  <c r="AS767" i="10" s="1"/>
  <c r="AR584" i="10"/>
  <c r="AS584" i="10" s="1"/>
  <c r="AQ727" i="10" a="1"/>
  <c r="AQ727" i="10" s="1"/>
  <c r="AM727" i="10" a="1"/>
  <c r="AM727" i="10" s="1"/>
  <c r="AN727" i="10" s="1"/>
  <c r="AO727" i="10"/>
  <c r="AR372" i="10"/>
  <c r="AS372" i="10" s="1"/>
  <c r="AR568" i="10"/>
  <c r="AS568" i="10" s="1"/>
  <c r="AM795" i="10" a="1"/>
  <c r="AM795" i="10" s="1"/>
  <c r="AN795" i="10" s="1"/>
  <c r="AQ795" i="10" a="1"/>
  <c r="AQ795" i="10" s="1"/>
  <c r="AO795" i="10"/>
  <c r="AQ692" i="10" a="1"/>
  <c r="AQ692" i="10" s="1"/>
  <c r="AM692" i="10" a="1"/>
  <c r="AM692" i="10" s="1"/>
  <c r="AN692" i="10" s="1"/>
  <c r="AO692" i="10"/>
  <c r="AQ812" i="10" a="1"/>
  <c r="AQ812" i="10" s="1"/>
  <c r="AM812" i="10" a="1"/>
  <c r="AM812" i="10" s="1"/>
  <c r="AN812" i="10" s="1"/>
  <c r="AO812" i="10"/>
  <c r="AR210" i="10"/>
  <c r="AS210" i="10" s="1"/>
  <c r="AO932" i="10"/>
  <c r="AQ932" i="10" a="1"/>
  <c r="AQ932" i="10" s="1"/>
  <c r="AM932" i="10" a="1"/>
  <c r="AM932" i="10" s="1"/>
  <c r="AN932" i="10" s="1"/>
  <c r="AM566" i="10" a="1"/>
  <c r="AM566" i="10" s="1"/>
  <c r="AN566" i="10" s="1"/>
  <c r="AQ566" i="10" a="1"/>
  <c r="AQ566" i="10" s="1"/>
  <c r="AO566" i="10"/>
  <c r="AT370" i="10"/>
  <c r="AU370" i="10" s="1"/>
  <c r="AW370" i="10"/>
  <c r="AT694" i="10"/>
  <c r="AU694" i="10" s="1"/>
  <c r="AW694" i="10"/>
  <c r="AO503" i="10"/>
  <c r="AM503" i="10" a="1"/>
  <c r="AM503" i="10" s="1"/>
  <c r="AN503" i="10" s="1"/>
  <c r="AQ503" i="10" a="1"/>
  <c r="AQ503" i="10" s="1"/>
  <c r="AT376" i="10"/>
  <c r="AU376" i="10" s="1"/>
  <c r="AW376" i="10"/>
  <c r="AT915" i="10"/>
  <c r="AU915" i="10" s="1"/>
  <c r="AW915" i="10"/>
  <c r="AT481" i="10"/>
  <c r="AU481" i="10" s="1"/>
  <c r="AW481" i="10"/>
  <c r="AT316" i="10"/>
  <c r="AU316" i="10" s="1"/>
  <c r="AW316" i="10"/>
  <c r="AO1018" i="10"/>
  <c r="AQ1018" i="10" a="1"/>
  <c r="AQ1018" i="10" s="1"/>
  <c r="AM1018" i="10" a="1"/>
  <c r="AM1018" i="10" s="1"/>
  <c r="AN1018" i="10" s="1"/>
  <c r="AM718" i="10" a="1"/>
  <c r="AM718" i="10" s="1"/>
  <c r="AN718" i="10" s="1"/>
  <c r="AQ718" i="10" a="1"/>
  <c r="AQ718" i="10" s="1"/>
  <c r="AO718" i="10"/>
  <c r="AT429" i="10"/>
  <c r="AU429" i="10" s="1"/>
  <c r="AW429" i="10"/>
  <c r="AR683" i="10"/>
  <c r="AS683" i="10" s="1"/>
  <c r="AT354" i="10"/>
  <c r="AU354" i="10" s="1"/>
  <c r="AW354" i="10"/>
  <c r="AT890" i="10"/>
  <c r="AU890" i="10" s="1"/>
  <c r="AW890" i="10"/>
  <c r="AR409" i="10"/>
  <c r="AS409" i="10" s="1"/>
  <c r="AT443" i="10"/>
  <c r="AU443" i="10" s="1"/>
  <c r="AW443" i="10"/>
  <c r="AR541" i="10"/>
  <c r="AS541" i="10" s="1"/>
  <c r="AR462" i="10"/>
  <c r="AS462" i="10" s="1"/>
  <c r="AT923" i="10"/>
  <c r="AU923" i="10" s="1"/>
  <c r="AW923" i="10"/>
  <c r="AR1019" i="10"/>
  <c r="AS1019" i="10" s="1"/>
  <c r="AQ486" i="10" a="1"/>
  <c r="AQ486" i="10" s="1"/>
  <c r="AM486" i="10" a="1"/>
  <c r="AM486" i="10" s="1"/>
  <c r="AN486" i="10" s="1"/>
  <c r="AO486" i="10"/>
  <c r="AR517" i="10"/>
  <c r="AS517" i="10" s="1"/>
  <c r="AM907" i="10" a="1"/>
  <c r="AM907" i="10" s="1"/>
  <c r="AN907" i="10" s="1"/>
  <c r="AO907" i="10"/>
  <c r="AQ907" i="10" a="1"/>
  <c r="AQ907" i="10" s="1"/>
  <c r="AO620" i="10"/>
  <c r="AQ620" i="10" a="1"/>
  <c r="AQ620" i="10" s="1"/>
  <c r="AM620" i="10" a="1"/>
  <c r="AM620" i="10" s="1"/>
  <c r="AN620" i="10" s="1"/>
  <c r="AQ934" i="10" a="1"/>
  <c r="AQ934" i="10" s="1"/>
  <c r="AO934" i="10"/>
  <c r="AM934" i="10" a="1"/>
  <c r="AM934" i="10" s="1"/>
  <c r="AN934" i="10" s="1"/>
  <c r="AR997" i="10"/>
  <c r="AS997" i="10" s="1"/>
  <c r="AR408" i="10"/>
  <c r="AS408" i="10" s="1"/>
  <c r="AT712" i="10"/>
  <c r="AU712" i="10" s="1"/>
  <c r="AW712" i="10"/>
  <c r="AR848" i="10"/>
  <c r="AS848" i="10" s="1"/>
  <c r="AT271" i="10"/>
  <c r="AU271" i="10" s="1"/>
  <c r="AW271" i="10"/>
  <c r="AM463" i="10" a="1"/>
  <c r="AM463" i="10" s="1"/>
  <c r="AN463" i="10" s="1"/>
  <c r="AQ463" i="10" a="1"/>
  <c r="AQ463" i="10" s="1"/>
  <c r="AO463" i="10"/>
  <c r="AO779" i="10"/>
  <c r="AQ779" i="10" a="1"/>
  <c r="AQ779" i="10" s="1"/>
  <c r="AM779" i="10" a="1"/>
  <c r="AM779" i="10" s="1"/>
  <c r="AN779" i="10" s="1"/>
  <c r="AO844" i="10"/>
  <c r="AQ844" i="10" a="1"/>
  <c r="AQ844" i="10" s="1"/>
  <c r="AM844" i="10" a="1"/>
  <c r="AM844" i="10" s="1"/>
  <c r="AN844" i="10" s="1"/>
  <c r="AT926" i="10"/>
  <c r="AU926" i="10" s="1"/>
  <c r="AW926" i="10"/>
  <c r="AR1017" i="10"/>
  <c r="AS1017" i="10" s="1"/>
  <c r="AR222" i="10"/>
  <c r="AS222" i="10" s="1"/>
  <c r="AR805" i="10"/>
  <c r="AS805" i="10" s="1"/>
  <c r="AM595" i="10" a="1"/>
  <c r="AM595" i="10" s="1"/>
  <c r="AN595" i="10" s="1"/>
  <c r="AQ595" i="10" a="1"/>
  <c r="AQ595" i="10" s="1"/>
  <c r="AO595" i="10"/>
  <c r="AT569" i="10"/>
  <c r="AU569" i="10" s="1"/>
  <c r="AW569" i="10"/>
  <c r="AQ1025" i="10" a="1"/>
  <c r="AQ1025" i="10" s="1"/>
  <c r="AM1025" i="10" a="1"/>
  <c r="AM1025" i="10" s="1"/>
  <c r="AN1025" i="10" s="1"/>
  <c r="AO1025" i="10"/>
  <c r="AR592" i="10"/>
  <c r="AS592" i="10" s="1"/>
  <c r="AQ894" i="10" a="1"/>
  <c r="AQ894" i="10" s="1"/>
  <c r="AM894" i="10" a="1"/>
  <c r="AM894" i="10" s="1"/>
  <c r="AN894" i="10" s="1"/>
  <c r="AO894" i="10"/>
  <c r="AR963" i="10"/>
  <c r="AS963" i="10" s="1"/>
  <c r="AR612" i="10"/>
  <c r="AS612" i="10" s="1"/>
  <c r="AQ640" i="10" a="1"/>
  <c r="AQ640" i="10" s="1"/>
  <c r="AM640" i="10" a="1"/>
  <c r="AM640" i="10" s="1"/>
  <c r="AN640" i="10" s="1"/>
  <c r="AO640" i="10"/>
  <c r="AQ499" i="10" a="1"/>
  <c r="AQ499" i="10" s="1"/>
  <c r="AO499" i="10"/>
  <c r="AM499" i="10" a="1"/>
  <c r="AM499" i="10" s="1"/>
  <c r="AN499" i="10" s="1"/>
  <c r="AR386" i="10"/>
  <c r="AS386" i="10" s="1"/>
  <c r="AO491" i="10"/>
  <c r="AQ491" i="10" a="1"/>
  <c r="AQ491" i="10" s="1"/>
  <c r="AM491" i="10" a="1"/>
  <c r="AM491" i="10" s="1"/>
  <c r="AN491" i="10" s="1"/>
  <c r="AT770" i="10"/>
  <c r="AU770" i="10" s="1"/>
  <c r="AW770" i="10"/>
  <c r="AR369" i="10"/>
  <c r="AS369" i="10" s="1"/>
  <c r="AT500" i="10"/>
  <c r="AU500" i="10" s="1"/>
  <c r="AW500" i="10"/>
  <c r="AO1036" i="10"/>
  <c r="AQ1036" i="10" a="1"/>
  <c r="AQ1036" i="10" s="1"/>
  <c r="AM1036" i="10" a="1"/>
  <c r="AM1036" i="10" s="1"/>
  <c r="AN1036" i="10" s="1"/>
  <c r="AR567" i="10"/>
  <c r="AS567" i="10" s="1"/>
  <c r="AR473" i="10"/>
  <c r="AS473" i="10" s="1"/>
  <c r="AT974" i="10"/>
  <c r="AU974" i="10" s="1"/>
  <c r="AW974" i="10"/>
  <c r="AT307" i="10"/>
  <c r="AU307" i="10" s="1"/>
  <c r="AW307" i="10"/>
  <c r="AR190" i="10"/>
  <c r="AS190" i="10" s="1"/>
  <c r="AT392" i="10"/>
  <c r="AU392" i="10" s="1"/>
  <c r="AW392" i="10"/>
  <c r="AT809" i="10"/>
  <c r="AU809" i="10" s="1"/>
  <c r="AW809" i="10"/>
  <c r="AR598" i="10"/>
  <c r="AS598" i="10" s="1"/>
  <c r="AT960" i="10"/>
  <c r="AU960" i="10" s="1"/>
  <c r="AW960" i="10"/>
  <c r="AM1045" i="10" a="1"/>
  <c r="AM1045" i="10" s="1"/>
  <c r="AN1045" i="10" s="1"/>
  <c r="AQ1045" i="10" a="1"/>
  <c r="AQ1045" i="10" s="1"/>
  <c r="AO1045" i="10"/>
  <c r="AR636" i="10"/>
  <c r="AS636" i="10" s="1"/>
  <c r="AM435" i="10" a="1"/>
  <c r="AM435" i="10" s="1"/>
  <c r="AN435" i="10" s="1"/>
  <c r="AQ435" i="10" a="1"/>
  <c r="AQ435" i="10" s="1"/>
  <c r="AO435" i="10"/>
  <c r="AQ360" i="10" a="1"/>
  <c r="AQ360" i="10" s="1"/>
  <c r="AO360" i="10"/>
  <c r="AM360" i="10" a="1"/>
  <c r="AM360" i="10" s="1"/>
  <c r="AN360" i="10" s="1"/>
  <c r="AQ229" i="10" a="1"/>
  <c r="AQ229" i="10" s="1"/>
  <c r="AO229" i="10"/>
  <c r="AM229" i="10" a="1"/>
  <c r="AM229" i="10" s="1"/>
  <c r="AN229" i="10" s="1"/>
  <c r="AT887" i="10"/>
  <c r="AU887" i="10" s="1"/>
  <c r="AW887" i="10"/>
  <c r="AR906" i="10"/>
  <c r="AS906" i="10" s="1"/>
  <c r="AT528" i="10"/>
  <c r="AU528" i="10" s="1"/>
  <c r="AW528" i="10"/>
  <c r="AO554" i="10"/>
  <c r="AM554" i="10" a="1"/>
  <c r="AM554" i="10" s="1"/>
  <c r="AN554" i="10" s="1"/>
  <c r="AQ554" i="10" a="1"/>
  <c r="AQ554" i="10" s="1"/>
  <c r="AR644" i="10"/>
  <c r="AS644" i="10" s="1"/>
  <c r="AO600" i="10"/>
  <c r="AM600" i="10" a="1"/>
  <c r="AM600" i="10" s="1"/>
  <c r="AN600" i="10" s="1"/>
  <c r="AQ600" i="10" a="1"/>
  <c r="AQ600" i="10" s="1"/>
  <c r="AR685" i="10"/>
  <c r="AS685" i="10" s="1"/>
  <c r="AO810" i="10"/>
  <c r="AM810" i="10" a="1"/>
  <c r="AM810" i="10" s="1"/>
  <c r="AN810" i="10" s="1"/>
  <c r="AQ810" i="10" a="1"/>
  <c r="AQ810" i="10" s="1"/>
  <c r="AO989" i="10"/>
  <c r="AM989" i="10" a="1"/>
  <c r="AM989" i="10" s="1"/>
  <c r="AN989" i="10" s="1"/>
  <c r="AQ989" i="10" a="1"/>
  <c r="AQ989" i="10" s="1"/>
  <c r="AR480" i="10"/>
  <c r="AS480" i="10" s="1"/>
  <c r="AT1044" i="10"/>
  <c r="AU1044" i="10" s="1"/>
  <c r="AW1044" i="10"/>
  <c r="AR396" i="10"/>
  <c r="AS396" i="10" s="1"/>
  <c r="AT562" i="10"/>
  <c r="AU562" i="10" s="1"/>
  <c r="AW562" i="10"/>
  <c r="AR886" i="10"/>
  <c r="AS886" i="10" s="1"/>
  <c r="AR760" i="10"/>
  <c r="AS760" i="10" s="1"/>
  <c r="AR707" i="10"/>
  <c r="AS707" i="10" s="1"/>
  <c r="AR385" i="10"/>
  <c r="AS385" i="10" s="1"/>
  <c r="AQ245" i="10" a="1"/>
  <c r="AQ245" i="10" s="1"/>
  <c r="AO245" i="10"/>
  <c r="AM245" i="10" a="1"/>
  <c r="AM245" i="10" s="1"/>
  <c r="AN245" i="10" s="1"/>
  <c r="AR623" i="10"/>
  <c r="AS623" i="10" s="1"/>
  <c r="AT219" i="10"/>
  <c r="AU219" i="10" s="1"/>
  <c r="AW219" i="10"/>
  <c r="AQ622" i="10" a="1"/>
  <c r="AQ622" i="10" s="1"/>
  <c r="AM622" i="10" a="1"/>
  <c r="AM622" i="10" s="1"/>
  <c r="AN622" i="10" s="1"/>
  <c r="AO622" i="10"/>
  <c r="AQ212" i="10" a="1"/>
  <c r="AQ212" i="10" s="1"/>
  <c r="AO212" i="10"/>
  <c r="AM212" i="10" a="1"/>
  <c r="AM212" i="10" s="1"/>
  <c r="AN212" i="10" s="1"/>
  <c r="AQ831" i="10" a="1"/>
  <c r="AQ831" i="10" s="1"/>
  <c r="AO831" i="10"/>
  <c r="AM831" i="10" a="1"/>
  <c r="AM831" i="10" s="1"/>
  <c r="AN831" i="10" s="1"/>
  <c r="AR290" i="10"/>
  <c r="AS290" i="10" s="1"/>
  <c r="AT292" i="10"/>
  <c r="AU292" i="10" s="1"/>
  <c r="AW292" i="10"/>
  <c r="AR359" i="10"/>
  <c r="AS359" i="10" s="1"/>
  <c r="AO573" i="10"/>
  <c r="AQ573" i="10" a="1"/>
  <c r="AQ573" i="10" s="1"/>
  <c r="AM573" i="10" a="1"/>
  <c r="AM573" i="10" s="1"/>
  <c r="AN573" i="10" s="1"/>
  <c r="AT485" i="10"/>
  <c r="AU485" i="10" s="1"/>
  <c r="AW485" i="10"/>
  <c r="AQ699" i="10" a="1"/>
  <c r="AQ699" i="10" s="1"/>
  <c r="AO699" i="10"/>
  <c r="AM699" i="10" a="1"/>
  <c r="AM699" i="10" s="1"/>
  <c r="AN699" i="10" s="1"/>
  <c r="AR284" i="10"/>
  <c r="AS284" i="10" s="1"/>
  <c r="AT925" i="10"/>
  <c r="AU925" i="10" s="1"/>
  <c r="AW925" i="10"/>
  <c r="AO582" i="10"/>
  <c r="AM582" i="10" a="1"/>
  <c r="AM582" i="10" s="1"/>
  <c r="AN582" i="10" s="1"/>
  <c r="AQ582" i="10" a="1"/>
  <c r="AQ582" i="10" s="1"/>
  <c r="AR628" i="10"/>
  <c r="AS628" i="10" s="1"/>
  <c r="AM682" i="10" a="1"/>
  <c r="AM682" i="10" s="1"/>
  <c r="AN682" i="10" s="1"/>
  <c r="AQ682" i="10" a="1"/>
  <c r="AQ682" i="10" s="1"/>
  <c r="AO682" i="10"/>
  <c r="AT195" i="10"/>
  <c r="AU195" i="10" s="1"/>
  <c r="AW195" i="10"/>
  <c r="AT634" i="10"/>
  <c r="AU634" i="10" s="1"/>
  <c r="AW634" i="10"/>
  <c r="AT787" i="10"/>
  <c r="AU787" i="10" s="1"/>
  <c r="AW787" i="10"/>
  <c r="AR757" i="10"/>
  <c r="AS757" i="10" s="1"/>
  <c r="AQ365" i="10" a="1"/>
  <c r="AQ365" i="10" s="1"/>
  <c r="AO365" i="10"/>
  <c r="AM365" i="10" a="1"/>
  <c r="AM365" i="10" s="1"/>
  <c r="AN365" i="10" s="1"/>
  <c r="AR437" i="10"/>
  <c r="AS437" i="10" s="1"/>
  <c r="AT324" i="10"/>
  <c r="AU324" i="10" s="1"/>
  <c r="AW324" i="10"/>
  <c r="AR967" i="10"/>
  <c r="AS967" i="10" s="1"/>
  <c r="AR551" i="10"/>
  <c r="AS551" i="10" s="1"/>
  <c r="AR373" i="10"/>
  <c r="AS373" i="10" s="1"/>
  <c r="AT366" i="10"/>
  <c r="AU366" i="10" s="1"/>
  <c r="AW366" i="10"/>
  <c r="AR287" i="10"/>
  <c r="AS287" i="10" s="1"/>
  <c r="AM672" i="10" a="1"/>
  <c r="AM672" i="10" s="1"/>
  <c r="AN672" i="10" s="1"/>
  <c r="AQ672" i="10" a="1"/>
  <c r="AQ672" i="10" s="1"/>
  <c r="AO672" i="10"/>
  <c r="AR228" i="10"/>
  <c r="AS228" i="10" s="1"/>
  <c r="AT691" i="10"/>
  <c r="AU691" i="10" s="1"/>
  <c r="AW691" i="10"/>
  <c r="AT761" i="10"/>
  <c r="AU761" i="10" s="1"/>
  <c r="AW761" i="10"/>
  <c r="AT678" i="10"/>
  <c r="AU678" i="10" s="1"/>
  <c r="AW678" i="10"/>
  <c r="AR958" i="10"/>
  <c r="AS958" i="10" s="1"/>
  <c r="AO350" i="10"/>
  <c r="AQ350" i="10" a="1"/>
  <c r="AQ350" i="10" s="1"/>
  <c r="AM350" i="10" a="1"/>
  <c r="AM350" i="10" s="1"/>
  <c r="AN350" i="10" s="1"/>
  <c r="AO231" i="10"/>
  <c r="AQ231" i="10" a="1"/>
  <c r="AQ231" i="10" s="1"/>
  <c r="AM231" i="10" a="1"/>
  <c r="AM231" i="10" s="1"/>
  <c r="AN231" i="10" s="1"/>
  <c r="AR872" i="10"/>
  <c r="AS872" i="10" s="1"/>
  <c r="AT971" i="10"/>
  <c r="AU971" i="10" s="1"/>
  <c r="AW971" i="10"/>
  <c r="AR302" i="10"/>
  <c r="AS302" i="10" s="1"/>
  <c r="AT460" i="10"/>
  <c r="AU460" i="10" s="1"/>
  <c r="AW460" i="10"/>
  <c r="AT1003" i="10"/>
  <c r="AU1003" i="10" s="1"/>
  <c r="AW1003" i="10"/>
  <c r="AT449" i="10"/>
  <c r="AU449" i="10" s="1"/>
  <c r="AW449" i="10"/>
  <c r="AQ962" i="10" a="1"/>
  <c r="AQ962" i="10" s="1"/>
  <c r="AO962" i="10"/>
  <c r="AM962" i="10" a="1"/>
  <c r="AM962" i="10" s="1"/>
  <c r="AN962" i="10" s="1"/>
  <c r="AM665" i="10" a="1"/>
  <c r="AM665" i="10" s="1"/>
  <c r="AN665" i="10" s="1"/>
  <c r="AO665" i="10"/>
  <c r="AQ665" i="10" a="1"/>
  <c r="AQ665" i="10" s="1"/>
  <c r="AR1035" i="10"/>
  <c r="AS1035" i="10" s="1"/>
  <c r="AQ336" i="10" a="1"/>
  <c r="AQ336" i="10" s="1"/>
  <c r="AO336" i="10"/>
  <c r="AM336" i="10" a="1"/>
  <c r="AM336" i="10" s="1"/>
  <c r="AN336" i="10" s="1"/>
  <c r="AO847" i="10"/>
  <c r="AQ847" i="10" a="1"/>
  <c r="AQ847" i="10" s="1"/>
  <c r="AM847" i="10" a="1"/>
  <c r="AM847" i="10" s="1"/>
  <c r="AN847" i="10" s="1"/>
  <c r="AT650" i="10"/>
  <c r="AU650" i="10" s="1"/>
  <c r="AW650" i="10"/>
  <c r="AR742" i="10"/>
  <c r="AS742" i="10" s="1"/>
  <c r="AR796" i="10"/>
  <c r="AS796" i="10" s="1"/>
  <c r="AR187" i="10"/>
  <c r="AS187" i="10" s="1"/>
  <c r="AR855" i="10"/>
  <c r="AS855" i="10" s="1"/>
  <c r="AO355" i="10"/>
  <c r="AM355" i="10" a="1"/>
  <c r="AM355" i="10" s="1"/>
  <c r="AN355" i="10" s="1"/>
  <c r="AQ355" i="10" a="1"/>
  <c r="AQ355" i="10" s="1"/>
  <c r="AR317" i="10"/>
  <c r="AS317" i="10" s="1"/>
  <c r="AP179" i="10"/>
  <c r="AR179" i="10" s="1"/>
  <c r="AS179" i="10" s="1"/>
  <c r="AP181" i="10"/>
  <c r="AR181" i="10" s="1"/>
  <c r="AS181" i="10" s="1"/>
  <c r="AP178" i="10"/>
  <c r="AR178" i="10" s="1"/>
  <c r="AS178" i="10" s="1"/>
  <c r="AT177" i="10"/>
  <c r="AU177" i="10" s="1"/>
  <c r="AW177" i="10"/>
  <c r="AQ174" i="10" a="1"/>
  <c r="AQ174" i="10" s="1"/>
  <c r="AO174" i="10"/>
  <c r="AM174" i="10" a="1"/>
  <c r="AM174" i="10" s="1"/>
  <c r="AN174" i="10" s="1"/>
  <c r="AM176" i="10" a="1"/>
  <c r="AM176" i="10" s="1"/>
  <c r="AN176" i="10" s="1"/>
  <c r="AQ176" i="10" a="1"/>
  <c r="AQ176" i="10" s="1"/>
  <c r="AO176" i="10"/>
  <c r="AT180" i="10"/>
  <c r="AU180" i="10" s="1"/>
  <c r="AW180" i="10"/>
  <c r="AM182" i="10" a="1"/>
  <c r="AM182" i="10" s="1"/>
  <c r="AN182" i="10" s="1"/>
  <c r="AQ182" i="10" a="1"/>
  <c r="AQ182" i="10" s="1"/>
  <c r="AO182" i="10"/>
  <c r="AT175" i="10"/>
  <c r="AU175" i="10" s="1"/>
  <c r="AW175" i="10"/>
  <c r="AP66" i="11"/>
  <c r="AR66" i="11" s="1"/>
  <c r="AS66" i="11" s="1"/>
  <c r="AO125" i="10"/>
  <c r="AQ125" i="10" a="1"/>
  <c r="AQ125" i="10" s="1"/>
  <c r="AM25" i="10" a="1"/>
  <c r="AM25" i="10" s="1"/>
  <c r="AN25" i="10" s="1"/>
  <c r="AO25" i="10"/>
  <c r="AM86" i="10" a="1"/>
  <c r="AM86" i="10" s="1"/>
  <c r="AN86" i="10" s="1"/>
  <c r="AO86" i="10"/>
  <c r="AM150" i="10" a="1"/>
  <c r="AM150" i="10" s="1"/>
  <c r="AN150" i="10" s="1"/>
  <c r="AO150" i="10"/>
  <c r="AP78" i="11"/>
  <c r="AR78" i="11" s="1"/>
  <c r="AS78" i="11" s="1"/>
  <c r="AM26" i="10" a="1"/>
  <c r="AM26" i="10" s="1"/>
  <c r="AN26" i="10" s="1"/>
  <c r="AO26" i="10"/>
  <c r="AM70" i="10" a="1"/>
  <c r="AM70" i="10" s="1"/>
  <c r="AN70" i="10" s="1"/>
  <c r="AO70" i="10"/>
  <c r="AM58" i="10" a="1"/>
  <c r="AM58" i="10" s="1"/>
  <c r="AN58" i="10" s="1"/>
  <c r="AO58" i="10"/>
  <c r="AM105" i="10" a="1"/>
  <c r="AM105" i="10" s="1"/>
  <c r="AN105" i="10" s="1"/>
  <c r="AO105" i="10"/>
  <c r="AM160" i="10" a="1"/>
  <c r="AM160" i="10" s="1"/>
  <c r="AN160" i="10" s="1"/>
  <c r="AO160" i="10"/>
  <c r="AM17" i="10" a="1"/>
  <c r="AM17" i="10" s="1"/>
  <c r="AN17" i="10" s="1"/>
  <c r="AO17" i="10"/>
  <c r="AM91" i="10" a="1"/>
  <c r="AM91" i="10" s="1"/>
  <c r="AN91" i="10" s="1"/>
  <c r="AO91" i="10"/>
  <c r="AM119" i="10" a="1"/>
  <c r="AM119" i="10" s="1"/>
  <c r="AN119" i="10" s="1"/>
  <c r="AO119" i="10"/>
  <c r="AM115" i="10" a="1"/>
  <c r="AM115" i="10" s="1"/>
  <c r="AN115" i="10" s="1"/>
  <c r="AO115" i="10"/>
  <c r="AM122" i="10" a="1"/>
  <c r="AM122" i="10" s="1"/>
  <c r="AN122" i="10" s="1"/>
  <c r="AO122" i="10"/>
  <c r="AM124" i="10" a="1"/>
  <c r="AM124" i="10" s="1"/>
  <c r="AN124" i="10" s="1"/>
  <c r="AO124" i="10"/>
  <c r="AM158" i="10" a="1"/>
  <c r="AM158" i="10" s="1"/>
  <c r="AN158" i="10" s="1"/>
  <c r="AO158" i="10"/>
  <c r="AM145" i="10" a="1"/>
  <c r="AM145" i="10" s="1"/>
  <c r="AN145" i="10" s="1"/>
  <c r="AO145" i="10"/>
  <c r="AM121" i="10" a="1"/>
  <c r="AM121" i="10" s="1"/>
  <c r="AN121" i="10" s="1"/>
  <c r="AO121" i="10"/>
  <c r="AM130" i="10" a="1"/>
  <c r="AM130" i="10" s="1"/>
  <c r="AN130" i="10" s="1"/>
  <c r="AO130" i="10"/>
  <c r="AM43" i="10" a="1"/>
  <c r="AM43" i="10" s="1"/>
  <c r="AN43" i="10" s="1"/>
  <c r="AO43" i="10"/>
  <c r="AM15" i="10" a="1"/>
  <c r="AM15" i="10" s="1"/>
  <c r="AN15" i="10" s="1"/>
  <c r="AM47" i="10" a="1"/>
  <c r="AM47" i="10" s="1"/>
  <c r="AN47" i="10" s="1"/>
  <c r="AO47" i="10"/>
  <c r="AM111" i="10" a="1"/>
  <c r="AM111" i="10" s="1"/>
  <c r="AN111" i="10" s="1"/>
  <c r="AO111" i="10"/>
  <c r="AM18" i="10" a="1"/>
  <c r="AM18" i="10" s="1"/>
  <c r="AN18" i="10" s="1"/>
  <c r="AO18" i="10"/>
  <c r="AM37" i="10" a="1"/>
  <c r="AM37" i="10" s="1"/>
  <c r="AN37" i="10" s="1"/>
  <c r="AO37" i="10"/>
  <c r="AM93" i="10" a="1"/>
  <c r="AM93" i="10" s="1"/>
  <c r="AN93" i="10" s="1"/>
  <c r="AO93" i="10"/>
  <c r="AM165" i="10" a="1"/>
  <c r="AM165" i="10" s="1"/>
  <c r="AN165" i="10" s="1"/>
  <c r="AO165" i="10"/>
  <c r="AM143" i="10" a="1"/>
  <c r="AM143" i="10" s="1"/>
  <c r="AN143" i="10" s="1"/>
  <c r="AO143" i="10"/>
  <c r="AM92" i="10" a="1"/>
  <c r="AM92" i="10" s="1"/>
  <c r="AN92" i="10" s="1"/>
  <c r="AO92" i="10"/>
  <c r="AM59" i="10" a="1"/>
  <c r="AM59" i="10" s="1"/>
  <c r="AN59" i="10" s="1"/>
  <c r="AO59" i="10"/>
  <c r="AM129" i="10" a="1"/>
  <c r="AM129" i="10" s="1"/>
  <c r="AN129" i="10" s="1"/>
  <c r="AO129" i="10"/>
  <c r="AM27" i="10" a="1"/>
  <c r="AM27" i="10" s="1"/>
  <c r="AN27" i="10" s="1"/>
  <c r="AO27" i="10"/>
  <c r="AM146" i="10" a="1"/>
  <c r="AM146" i="10" s="1"/>
  <c r="AN146" i="10" s="1"/>
  <c r="AO146" i="10"/>
  <c r="AM123" i="10" a="1"/>
  <c r="AM123" i="10" s="1"/>
  <c r="AN123" i="10" s="1"/>
  <c r="AO123" i="10"/>
  <c r="AM62" i="10" a="1"/>
  <c r="AM62" i="10" s="1"/>
  <c r="AN62" i="10" s="1"/>
  <c r="AO62" i="10"/>
  <c r="AM22" i="10" a="1"/>
  <c r="AM22" i="10" s="1"/>
  <c r="AN22" i="10" s="1"/>
  <c r="AO22" i="10"/>
  <c r="AM172" i="10" a="1"/>
  <c r="AM172" i="10" s="1"/>
  <c r="AN172" i="10" s="1"/>
  <c r="AO172" i="10"/>
  <c r="AM100" i="10" a="1"/>
  <c r="AM100" i="10" s="1"/>
  <c r="AN100" i="10" s="1"/>
  <c r="AO100" i="10"/>
  <c r="AM85" i="10" a="1"/>
  <c r="AM85" i="10" s="1"/>
  <c r="AN85" i="10" s="1"/>
  <c r="AO85" i="10"/>
  <c r="AM156" i="10" a="1"/>
  <c r="AM156" i="10" s="1"/>
  <c r="AN156" i="10" s="1"/>
  <c r="AO156" i="10"/>
  <c r="AM21" i="10" a="1"/>
  <c r="AM21" i="10" s="1"/>
  <c r="AN21" i="10" s="1"/>
  <c r="AO21" i="10"/>
  <c r="AM118" i="10" a="1"/>
  <c r="AM118" i="10" s="1"/>
  <c r="AN118" i="10" s="1"/>
  <c r="AO118" i="10"/>
  <c r="AM68" i="10" a="1"/>
  <c r="AM68" i="10" s="1"/>
  <c r="AN68" i="10" s="1"/>
  <c r="AO68" i="10"/>
  <c r="AM173" i="10" a="1"/>
  <c r="AM173" i="10" s="1"/>
  <c r="AN173" i="10" s="1"/>
  <c r="AO173" i="10"/>
  <c r="AM95" i="10" a="1"/>
  <c r="AM95" i="10" s="1"/>
  <c r="AN95" i="10" s="1"/>
  <c r="AO95" i="10"/>
  <c r="AM142" i="10" a="1"/>
  <c r="AM142" i="10" s="1"/>
  <c r="AN142" i="10" s="1"/>
  <c r="AO142" i="10"/>
  <c r="AM67" i="10" a="1"/>
  <c r="AM67" i="10" s="1"/>
  <c r="AN67" i="10" s="1"/>
  <c r="AO67" i="10"/>
  <c r="AM31" i="10" a="1"/>
  <c r="AM31" i="10" s="1"/>
  <c r="AN31" i="10" s="1"/>
  <c r="AO31" i="10"/>
  <c r="AP102" i="11"/>
  <c r="AR102" i="11" s="1"/>
  <c r="AS102" i="11" s="1"/>
  <c r="AM125" i="10" a="1"/>
  <c r="AM125" i="10" s="1"/>
  <c r="AN125" i="10" s="1"/>
  <c r="AP80" i="11"/>
  <c r="AR80" i="11" s="1"/>
  <c r="AS80" i="11" s="1"/>
  <c r="AP50" i="11"/>
  <c r="AR50" i="11" s="1"/>
  <c r="AS50" i="11" s="1"/>
  <c r="AP44" i="11"/>
  <c r="AR44" i="11" s="1"/>
  <c r="AS44" i="11" s="1"/>
  <c r="AP104" i="11"/>
  <c r="AR104" i="11" s="1"/>
  <c r="AS104" i="11" s="1"/>
  <c r="AP138" i="11"/>
  <c r="AR138" i="11" s="1"/>
  <c r="AS138" i="11" s="1"/>
  <c r="AP173" i="11"/>
  <c r="AR173" i="11" s="1"/>
  <c r="AS173" i="11" s="1"/>
  <c r="AP69" i="11"/>
  <c r="AR69" i="11" s="1"/>
  <c r="AS69" i="11" s="1"/>
  <c r="AT23" i="11"/>
  <c r="AU23" i="11" s="1"/>
  <c r="AV23" i="11" s="1"/>
  <c r="P23" i="11" s="1"/>
  <c r="AW23" i="11"/>
  <c r="AX23" i="11" s="1"/>
  <c r="N23" i="11" s="1"/>
  <c r="AP31" i="11"/>
  <c r="AR31" i="11" s="1"/>
  <c r="AS31" i="11" s="1"/>
  <c r="AP113" i="11"/>
  <c r="AR113" i="11" s="1"/>
  <c r="AS113" i="11" s="1"/>
  <c r="AP127" i="11"/>
  <c r="AR127" i="11" s="1"/>
  <c r="AS127" i="11" s="1"/>
  <c r="AP42" i="11"/>
  <c r="AR42" i="11" s="1"/>
  <c r="AS42" i="11" s="1"/>
  <c r="AP103" i="11"/>
  <c r="AR103" i="11" s="1"/>
  <c r="AS103" i="11" s="1"/>
  <c r="AP152" i="11"/>
  <c r="AR152" i="11" s="1"/>
  <c r="AS152" i="11" s="1"/>
  <c r="AP140" i="11"/>
  <c r="AR140" i="11" s="1"/>
  <c r="AS140" i="11" s="1"/>
  <c r="AP84" i="11"/>
  <c r="AR84" i="11" s="1"/>
  <c r="AS84" i="11" s="1"/>
  <c r="AP63" i="11"/>
  <c r="AR63" i="11" s="1"/>
  <c r="AS63" i="11" s="1"/>
  <c r="AP35" i="11"/>
  <c r="AR35" i="11" s="1"/>
  <c r="AS35" i="11" s="1"/>
  <c r="AP170" i="11"/>
  <c r="AR170" i="11" s="1"/>
  <c r="AS170" i="11" s="1"/>
  <c r="AP77" i="11"/>
  <c r="AR77" i="11" s="1"/>
  <c r="AS77" i="11" s="1"/>
  <c r="AP60" i="11"/>
  <c r="AR60" i="11" s="1"/>
  <c r="AS60" i="11" s="1"/>
  <c r="AP30" i="11"/>
  <c r="AR30" i="11" s="1"/>
  <c r="AS30" i="11" s="1"/>
  <c r="AP118" i="11"/>
  <c r="AR118" i="11" s="1"/>
  <c r="AS118" i="11" s="1"/>
  <c r="AP71" i="11"/>
  <c r="AR71" i="11" s="1"/>
  <c r="AS71" i="11" s="1"/>
  <c r="AP124" i="11"/>
  <c r="AR124" i="11" s="1"/>
  <c r="AS124" i="11" s="1"/>
  <c r="AP75" i="11"/>
  <c r="AR75" i="11" s="1"/>
  <c r="AS75" i="11" s="1"/>
  <c r="AP105" i="11"/>
  <c r="AR105" i="11" s="1"/>
  <c r="AS105" i="11" s="1"/>
  <c r="AP38" i="11"/>
  <c r="AR38" i="11" s="1"/>
  <c r="AS38" i="11" s="1"/>
  <c r="AP117" i="11"/>
  <c r="AR117" i="11" s="1"/>
  <c r="AS117" i="11" s="1"/>
  <c r="AP21" i="11"/>
  <c r="AP112" i="11"/>
  <c r="AR112" i="11" s="1"/>
  <c r="AS112" i="11" s="1"/>
  <c r="AP130" i="11"/>
  <c r="AR130" i="11" s="1"/>
  <c r="AS130" i="11" s="1"/>
  <c r="AP24" i="11"/>
  <c r="AR24" i="11" s="1"/>
  <c r="AS24" i="11" s="1"/>
  <c r="AP15" i="11"/>
  <c r="AR15" i="11" s="1"/>
  <c r="AS15" i="11" s="1"/>
  <c r="AP58" i="11"/>
  <c r="AR58" i="11" s="1"/>
  <c r="AS58" i="11" s="1"/>
  <c r="AP72" i="11"/>
  <c r="AR72" i="11" s="1"/>
  <c r="AS72" i="11" s="1"/>
  <c r="AP36" i="11"/>
  <c r="AR36" i="11" s="1"/>
  <c r="AS36" i="11" s="1"/>
  <c r="AP70" i="11"/>
  <c r="AR70" i="11" s="1"/>
  <c r="AS70" i="11" s="1"/>
  <c r="AP16" i="11"/>
  <c r="AR16" i="11" s="1"/>
  <c r="AS16" i="11" s="1"/>
  <c r="AP68" i="11"/>
  <c r="AR68" i="11" s="1"/>
  <c r="AS68" i="11" s="1"/>
  <c r="AP49" i="11"/>
  <c r="AR49" i="11" s="1"/>
  <c r="AS49" i="11" s="1"/>
  <c r="AP34" i="10"/>
  <c r="AR34" i="10" s="1"/>
  <c r="AS34" i="10" s="1"/>
  <c r="AT34" i="10" s="1"/>
  <c r="AU34" i="10" s="1"/>
  <c r="AP26" i="11"/>
  <c r="AR26" i="11" s="1"/>
  <c r="AS26" i="11" s="1"/>
  <c r="AP116" i="11"/>
  <c r="AR116" i="11" s="1"/>
  <c r="AS116" i="11" s="1"/>
  <c r="AP119" i="11"/>
  <c r="AR119" i="11" s="1"/>
  <c r="AS119" i="11" s="1"/>
  <c r="AP146" i="11"/>
  <c r="AR146" i="11" s="1"/>
  <c r="AS146" i="11" s="1"/>
  <c r="AP128" i="11"/>
  <c r="AR128" i="11" s="1"/>
  <c r="AS128" i="11" s="1"/>
  <c r="AP120" i="11"/>
  <c r="AR120" i="11" s="1"/>
  <c r="AS120" i="11" s="1"/>
  <c r="AP27" i="11"/>
  <c r="AR27" i="11" s="1"/>
  <c r="AS27" i="11" s="1"/>
  <c r="AP83" i="11"/>
  <c r="AR83" i="11" s="1"/>
  <c r="AS83" i="11" s="1"/>
  <c r="AP111" i="11"/>
  <c r="AR111" i="11" s="1"/>
  <c r="AS111" i="11" s="1"/>
  <c r="AP51" i="11"/>
  <c r="AR51" i="11" s="1"/>
  <c r="AS51" i="11" s="1"/>
  <c r="AP88" i="11"/>
  <c r="AR88" i="11" s="1"/>
  <c r="AS88" i="11" s="1"/>
  <c r="AP76" i="11"/>
  <c r="AR76" i="11" s="1"/>
  <c r="AS76" i="11" s="1"/>
  <c r="AP94" i="11"/>
  <c r="AR94" i="11" s="1"/>
  <c r="AS94" i="11" s="1"/>
  <c r="AP92" i="11"/>
  <c r="AR92" i="11" s="1"/>
  <c r="AS92" i="11" s="1"/>
  <c r="AP108" i="11"/>
  <c r="AR108" i="11" s="1"/>
  <c r="AS108" i="11" s="1"/>
  <c r="AP109" i="11"/>
  <c r="AR109" i="11" s="1"/>
  <c r="AS109" i="11" s="1"/>
  <c r="AP95" i="11"/>
  <c r="AR95" i="11" s="1"/>
  <c r="AS95" i="11" s="1"/>
  <c r="AP143" i="11"/>
  <c r="AR143" i="11" s="1"/>
  <c r="AS143" i="11" s="1"/>
  <c r="AP122" i="11"/>
  <c r="AR122" i="11" s="1"/>
  <c r="AS122" i="11" s="1"/>
  <c r="AP148" i="11"/>
  <c r="AR148" i="11" s="1"/>
  <c r="AS148" i="11" s="1"/>
  <c r="AT166" i="11"/>
  <c r="AU166" i="11" s="1"/>
  <c r="AV166" i="11" s="1"/>
  <c r="P166" i="11" s="1"/>
  <c r="AW166" i="11"/>
  <c r="AP99" i="11"/>
  <c r="AR99" i="11" s="1"/>
  <c r="AS99" i="11" s="1"/>
  <c r="AP25" i="11"/>
  <c r="AR25" i="11" s="1"/>
  <c r="AS25" i="11" s="1"/>
  <c r="AP53" i="11"/>
  <c r="AR53" i="11" s="1"/>
  <c r="AS53" i="11" s="1"/>
  <c r="AP162" i="11"/>
  <c r="AR162" i="11" s="1"/>
  <c r="AS162" i="11" s="1"/>
  <c r="AP45" i="11"/>
  <c r="AR45" i="11" s="1"/>
  <c r="AS45" i="11" s="1"/>
  <c r="AP169" i="11"/>
  <c r="AR169" i="11" s="1"/>
  <c r="AS169" i="11" s="1"/>
  <c r="AP46" i="11"/>
  <c r="AR46" i="11" s="1"/>
  <c r="AS46" i="11" s="1"/>
  <c r="AT165" i="11"/>
  <c r="AU165" i="11" s="1"/>
  <c r="AV165" i="11" s="1"/>
  <c r="P165" i="11" s="1"/>
  <c r="AW165" i="11"/>
  <c r="AM93" i="11" a="1"/>
  <c r="AM93" i="11" s="1"/>
  <c r="AN93" i="11" s="1"/>
  <c r="AO93" i="11"/>
  <c r="AQ93" i="11" a="1"/>
  <c r="AQ93" i="11" s="1"/>
  <c r="AT126" i="11"/>
  <c r="AU126" i="11" s="1"/>
  <c r="AV126" i="11" s="1"/>
  <c r="P126" i="11" s="1"/>
  <c r="AW126" i="11"/>
  <c r="AO87" i="11"/>
  <c r="AQ87" i="11" a="1"/>
  <c r="AQ87" i="11" s="1"/>
  <c r="AM87" i="11" a="1"/>
  <c r="AM87" i="11" s="1"/>
  <c r="AN87" i="11" s="1"/>
  <c r="AQ67" i="11" a="1"/>
  <c r="AQ67" i="11" s="1"/>
  <c r="AO67" i="11"/>
  <c r="AM67" i="11" a="1"/>
  <c r="AM67" i="11" s="1"/>
  <c r="AN67" i="11" s="1"/>
  <c r="AM135" i="11" a="1"/>
  <c r="AM135" i="11" s="1"/>
  <c r="AN135" i="11" s="1"/>
  <c r="AQ135" i="11" a="1"/>
  <c r="AQ135" i="11" s="1"/>
  <c r="AO135" i="11"/>
  <c r="AM43" i="11" a="1"/>
  <c r="AM43" i="11" s="1"/>
  <c r="AN43" i="11" s="1"/>
  <c r="AQ43" i="11" a="1"/>
  <c r="AQ43" i="11" s="1"/>
  <c r="AO107" i="11"/>
  <c r="AM107" i="11" a="1"/>
  <c r="AM107" i="11" s="1"/>
  <c r="AN107" i="11" s="1"/>
  <c r="AQ107" i="11" a="1"/>
  <c r="AQ107" i="11" s="1"/>
  <c r="AQ158" i="11" a="1"/>
  <c r="AQ158" i="11" s="1"/>
  <c r="AO158" i="11"/>
  <c r="AM158" i="11" a="1"/>
  <c r="AM158" i="11" s="1"/>
  <c r="AN158" i="11" s="1"/>
  <c r="AO61" i="11"/>
  <c r="AM61" i="11" a="1"/>
  <c r="AM61" i="11" s="1"/>
  <c r="AN61" i="11" s="1"/>
  <c r="AQ61" i="11" a="1"/>
  <c r="AQ61" i="11" s="1"/>
  <c r="AT133" i="11"/>
  <c r="AU133" i="11" s="1"/>
  <c r="AV133" i="11" s="1"/>
  <c r="P133" i="11" s="1"/>
  <c r="AW133" i="11"/>
  <c r="AQ137" i="11" a="1"/>
  <c r="AQ137" i="11" s="1"/>
  <c r="AO137" i="11"/>
  <c r="AM137" i="11" a="1"/>
  <c r="AM137" i="11" s="1"/>
  <c r="AN137" i="11" s="1"/>
  <c r="AO106" i="11"/>
  <c r="AQ106" i="11" a="1"/>
  <c r="AQ106" i="11" s="1"/>
  <c r="AM106" i="11" a="1"/>
  <c r="AM106" i="11" s="1"/>
  <c r="AN106" i="11" s="1"/>
  <c r="AO14" i="11"/>
  <c r="AQ14" i="11" a="1"/>
  <c r="AQ14" i="11" s="1"/>
  <c r="AM14" i="11" a="1"/>
  <c r="AM14" i="11" s="1"/>
  <c r="AN14" i="11" s="1"/>
  <c r="AT167" i="11"/>
  <c r="AU167" i="11" s="1"/>
  <c r="AV167" i="11" s="1"/>
  <c r="P167" i="11" s="1"/>
  <c r="AW167" i="11"/>
  <c r="AO52" i="11"/>
  <c r="AM52" i="11" a="1"/>
  <c r="AM52" i="11" s="1"/>
  <c r="AN52" i="11" s="1"/>
  <c r="AQ52" i="11" a="1"/>
  <c r="AQ52" i="11" s="1"/>
  <c r="AQ54" i="11" a="1"/>
  <c r="AQ54" i="11" s="1"/>
  <c r="AO54" i="11"/>
  <c r="AM54" i="11" a="1"/>
  <c r="AM54" i="11" s="1"/>
  <c r="AN54" i="11" s="1"/>
  <c r="AT171" i="11"/>
  <c r="AU171" i="11" s="1"/>
  <c r="AV171" i="11" s="1"/>
  <c r="P171" i="11" s="1"/>
  <c r="AW171" i="11"/>
  <c r="AT85" i="11"/>
  <c r="AU85" i="11" s="1"/>
  <c r="AV85" i="11" s="1"/>
  <c r="P85" i="11" s="1"/>
  <c r="AW85" i="11"/>
  <c r="AQ125" i="11" a="1"/>
  <c r="AQ125" i="11" s="1"/>
  <c r="AO125" i="11"/>
  <c r="AM125" i="11" a="1"/>
  <c r="AM125" i="11" s="1"/>
  <c r="AN125" i="11" s="1"/>
  <c r="AQ141" i="11" a="1"/>
  <c r="AQ141" i="11" s="1"/>
  <c r="AO141" i="11"/>
  <c r="AM141" i="11" a="1"/>
  <c r="AM141" i="11" s="1"/>
  <c r="AN141" i="11" s="1"/>
  <c r="AQ100" i="11" a="1"/>
  <c r="AQ100" i="11" s="1"/>
  <c r="AO100" i="11"/>
  <c r="AM100" i="11" a="1"/>
  <c r="AM100" i="11" s="1"/>
  <c r="AN100" i="11" s="1"/>
  <c r="AT159" i="11"/>
  <c r="AU159" i="11" s="1"/>
  <c r="AV159" i="11" s="1"/>
  <c r="P159" i="11" s="1"/>
  <c r="AW159" i="11"/>
  <c r="AO62" i="11"/>
  <c r="AQ62" i="11" a="1"/>
  <c r="AQ62" i="11" s="1"/>
  <c r="AM62" i="11" a="1"/>
  <c r="AM62" i="11" s="1"/>
  <c r="AN62" i="11" s="1"/>
  <c r="AQ17" i="11" a="1"/>
  <c r="AQ17" i="11" s="1"/>
  <c r="AO17" i="11"/>
  <c r="AM17" i="11" a="1"/>
  <c r="AM17" i="11" s="1"/>
  <c r="AN17" i="11" s="1"/>
  <c r="AO74" i="11"/>
  <c r="AQ74" i="11" a="1"/>
  <c r="AQ74" i="11" s="1"/>
  <c r="AM74" i="11" a="1"/>
  <c r="AM74" i="11" s="1"/>
  <c r="AN74" i="11" s="1"/>
  <c r="AT132" i="11"/>
  <c r="AU132" i="11" s="1"/>
  <c r="AV132" i="11" s="1"/>
  <c r="P132" i="11" s="1"/>
  <c r="AW132" i="11"/>
  <c r="AQ57" i="11" a="1"/>
  <c r="AQ57" i="11" s="1"/>
  <c r="AO57" i="11"/>
  <c r="AM57" i="11" a="1"/>
  <c r="AM57" i="11" s="1"/>
  <c r="AN57" i="11" s="1"/>
  <c r="AQ96" i="11" a="1"/>
  <c r="AQ96" i="11" s="1"/>
  <c r="AO96" i="11"/>
  <c r="AM96" i="11" a="1"/>
  <c r="AM96" i="11" s="1"/>
  <c r="AN96" i="11" s="1"/>
  <c r="AT160" i="11"/>
  <c r="AU160" i="11" s="1"/>
  <c r="AV160" i="11" s="1"/>
  <c r="P160" i="11" s="1"/>
  <c r="AW160" i="11"/>
  <c r="AQ147" i="11" a="1"/>
  <c r="AQ147" i="11" s="1"/>
  <c r="AO147" i="11"/>
  <c r="AM147" i="11" a="1"/>
  <c r="AM147" i="11" s="1"/>
  <c r="AN147" i="11" s="1"/>
  <c r="AQ91" i="11" a="1"/>
  <c r="AQ91" i="11" s="1"/>
  <c r="AO91" i="11"/>
  <c r="AM91" i="11" a="1"/>
  <c r="AM91" i="11" s="1"/>
  <c r="AN91" i="11" s="1"/>
  <c r="AT154" i="11"/>
  <c r="AU154" i="11" s="1"/>
  <c r="AV154" i="11" s="1"/>
  <c r="P154" i="11" s="1"/>
  <c r="AW154" i="11"/>
  <c r="AT89" i="11"/>
  <c r="AU89" i="11" s="1"/>
  <c r="AV89" i="11" s="1"/>
  <c r="P89" i="11" s="1"/>
  <c r="AW89" i="11"/>
  <c r="AM65" i="11" a="1"/>
  <c r="AM65" i="11" s="1"/>
  <c r="AN65" i="11" s="1"/>
  <c r="AO65" i="11"/>
  <c r="AQ65" i="11" a="1"/>
  <c r="AQ65" i="11" s="1"/>
  <c r="AQ150" i="11" a="1"/>
  <c r="AQ150" i="11" s="1"/>
  <c r="AO150" i="11"/>
  <c r="AM150" i="11" a="1"/>
  <c r="AM150" i="11" s="1"/>
  <c r="AN150" i="11" s="1"/>
  <c r="AT86" i="11"/>
  <c r="AU86" i="11" s="1"/>
  <c r="AV86" i="11" s="1"/>
  <c r="P86" i="11" s="1"/>
  <c r="AW86" i="11"/>
  <c r="AO168" i="11"/>
  <c r="AM168" i="11" a="1"/>
  <c r="AM168" i="11" s="1"/>
  <c r="AN168" i="11" s="1"/>
  <c r="AQ168" i="11" a="1"/>
  <c r="AQ168" i="11" s="1"/>
  <c r="AO41" i="11"/>
  <c r="AQ41" i="11" a="1"/>
  <c r="AQ41" i="11" s="1"/>
  <c r="AM41" i="11" a="1"/>
  <c r="AM41" i="11" s="1"/>
  <c r="AN41" i="11" s="1"/>
  <c r="AT136" i="11"/>
  <c r="AU136" i="11" s="1"/>
  <c r="AV136" i="11" s="1"/>
  <c r="P136" i="11" s="1"/>
  <c r="AW136" i="11"/>
  <c r="AQ82" i="11" a="1"/>
  <c r="AQ82" i="11" s="1"/>
  <c r="AM82" i="11" a="1"/>
  <c r="AM82" i="11" s="1"/>
  <c r="AN82" i="11" s="1"/>
  <c r="AO82" i="11"/>
  <c r="AT149" i="11"/>
  <c r="AU149" i="11" s="1"/>
  <c r="AV149" i="11" s="1"/>
  <c r="P149" i="11" s="1"/>
  <c r="AW149" i="11"/>
  <c r="AT155" i="11"/>
  <c r="AU155" i="11" s="1"/>
  <c r="AV155" i="11" s="1"/>
  <c r="P155" i="11" s="1"/>
  <c r="AW155" i="11"/>
  <c r="AO32" i="11"/>
  <c r="AQ32" i="11" a="1"/>
  <c r="AQ32" i="11" s="1"/>
  <c r="AM32" i="11" a="1"/>
  <c r="AM32" i="11" s="1"/>
  <c r="AN32" i="11" s="1"/>
  <c r="AT144" i="11"/>
  <c r="AU144" i="11" s="1"/>
  <c r="AV144" i="11" s="1"/>
  <c r="P144" i="11" s="1"/>
  <c r="AW144" i="11"/>
  <c r="AT114" i="11"/>
  <c r="AU114" i="11" s="1"/>
  <c r="AV114" i="11" s="1"/>
  <c r="P114" i="11" s="1"/>
  <c r="AW114" i="11"/>
  <c r="AO145" i="11"/>
  <c r="AM145" i="11" a="1"/>
  <c r="AM145" i="11" s="1"/>
  <c r="AN145" i="11" s="1"/>
  <c r="AQ145" i="11" a="1"/>
  <c r="AQ145" i="11" s="1"/>
  <c r="AQ110" i="11" a="1"/>
  <c r="AQ110" i="11" s="1"/>
  <c r="AO110" i="11"/>
  <c r="AM110" i="11" a="1"/>
  <c r="AM110" i="11" s="1"/>
  <c r="AN110" i="11" s="1"/>
  <c r="AT129" i="11"/>
  <c r="AU129" i="11" s="1"/>
  <c r="AV129" i="11" s="1"/>
  <c r="P129" i="11" s="1"/>
  <c r="AW129" i="11"/>
  <c r="AQ157" i="11" a="1"/>
  <c r="AQ157" i="11" s="1"/>
  <c r="AO157" i="11"/>
  <c r="AM157" i="11" a="1"/>
  <c r="AM157" i="11" s="1"/>
  <c r="AN157" i="11" s="1"/>
  <c r="AQ64" i="11" a="1"/>
  <c r="AQ64" i="11" s="1"/>
  <c r="AM64" i="11" a="1"/>
  <c r="AM64" i="11" s="1"/>
  <c r="AN64" i="11" s="1"/>
  <c r="AO64" i="11"/>
  <c r="AT79" i="11"/>
  <c r="AU79" i="11" s="1"/>
  <c r="AV79" i="11" s="1"/>
  <c r="P79" i="11" s="1"/>
  <c r="AW79" i="11"/>
  <c r="AO151" i="11"/>
  <c r="AM151" i="11" a="1"/>
  <c r="AM151" i="11" s="1"/>
  <c r="AN151" i="11" s="1"/>
  <c r="AQ151" i="11" a="1"/>
  <c r="AQ151" i="11" s="1"/>
  <c r="AO123" i="11"/>
  <c r="AQ123" i="11" a="1"/>
  <c r="AQ123" i="11" s="1"/>
  <c r="AM123" i="11" a="1"/>
  <c r="AM123" i="11" s="1"/>
  <c r="AN123" i="11" s="1"/>
  <c r="AO139" i="11"/>
  <c r="AM139" i="11" a="1"/>
  <c r="AM139" i="11" s="1"/>
  <c r="AN139" i="11" s="1"/>
  <c r="AQ139" i="11" a="1"/>
  <c r="AQ139" i="11" s="1"/>
  <c r="AM59" i="11" a="1"/>
  <c r="AM59" i="11" s="1"/>
  <c r="AN59" i="11" s="1"/>
  <c r="AQ59" i="11" a="1"/>
  <c r="AQ59" i="11" s="1"/>
  <c r="AO59" i="11"/>
  <c r="AT37" i="11"/>
  <c r="AU37" i="11" s="1"/>
  <c r="AV37" i="11" s="1"/>
  <c r="P37" i="11" s="1"/>
  <c r="AW37" i="11"/>
  <c r="AM39" i="11" a="1"/>
  <c r="AM39" i="11" s="1"/>
  <c r="AN39" i="11" s="1"/>
  <c r="AQ39" i="11" a="1"/>
  <c r="AQ39" i="11" s="1"/>
  <c r="AO39" i="11"/>
  <c r="AT56" i="11"/>
  <c r="AU56" i="11" s="1"/>
  <c r="AV56" i="11" s="1"/>
  <c r="P56" i="11" s="1"/>
  <c r="AW56" i="11"/>
  <c r="AM33" i="11" a="1"/>
  <c r="AM33" i="11" s="1"/>
  <c r="AN33" i="11" s="1"/>
  <c r="AQ33" i="11" a="1"/>
  <c r="AQ33" i="11" s="1"/>
  <c r="AO33" i="11"/>
  <c r="AQ97" i="11" a="1"/>
  <c r="AQ97" i="11" s="1"/>
  <c r="AM97" i="11" a="1"/>
  <c r="AM97" i="11" s="1"/>
  <c r="AN97" i="11" s="1"/>
  <c r="AO97" i="11"/>
  <c r="AO156" i="11"/>
  <c r="AM156" i="11" a="1"/>
  <c r="AM156" i="11" s="1"/>
  <c r="AN156" i="11" s="1"/>
  <c r="AQ156" i="11" a="1"/>
  <c r="AQ156" i="11" s="1"/>
  <c r="AT73" i="11"/>
  <c r="AU73" i="11" s="1"/>
  <c r="AV73" i="11" s="1"/>
  <c r="P73" i="11" s="1"/>
  <c r="AW73" i="11"/>
  <c r="AQ121" i="11" a="1"/>
  <c r="AQ121" i="11" s="1"/>
  <c r="AO121" i="11"/>
  <c r="AM121" i="11" a="1"/>
  <c r="AM121" i="11" s="1"/>
  <c r="AN121" i="11" s="1"/>
  <c r="AQ48" i="11" a="1"/>
  <c r="AQ48" i="11" s="1"/>
  <c r="AO48" i="11"/>
  <c r="AM48" i="11" a="1"/>
  <c r="AM48" i="11" s="1"/>
  <c r="AN48" i="11" s="1"/>
  <c r="AQ81" i="11" a="1"/>
  <c r="AQ81" i="11" s="1"/>
  <c r="AO81" i="11"/>
  <c r="AM81" i="11" a="1"/>
  <c r="AM81" i="11" s="1"/>
  <c r="AN81" i="11" s="1"/>
  <c r="AT172" i="11"/>
  <c r="AU172" i="11" s="1"/>
  <c r="AV172" i="11" s="1"/>
  <c r="P172" i="11" s="1"/>
  <c r="AW172" i="11"/>
  <c r="AT55" i="11"/>
  <c r="AU55" i="11" s="1"/>
  <c r="AV55" i="11" s="1"/>
  <c r="P55" i="11" s="1"/>
  <c r="AW55" i="11"/>
  <c r="AM98" i="11" a="1"/>
  <c r="AM98" i="11" s="1"/>
  <c r="AN98" i="11" s="1"/>
  <c r="AO98" i="11"/>
  <c r="AQ98" i="11" a="1"/>
  <c r="AQ98" i="11" s="1"/>
  <c r="AT161" i="11"/>
  <c r="AU161" i="11" s="1"/>
  <c r="AV161" i="11" s="1"/>
  <c r="P161" i="11" s="1"/>
  <c r="AW161" i="11"/>
  <c r="AQ12" i="11" a="1"/>
  <c r="AQ12" i="11" s="1"/>
  <c r="AO12" i="11"/>
  <c r="AM12" i="11" a="1"/>
  <c r="AM12" i="11" s="1"/>
  <c r="AN12" i="11" s="1"/>
  <c r="AQ142" i="11" a="1"/>
  <c r="AQ142" i="11" s="1"/>
  <c r="AO142" i="11"/>
  <c r="AM142" i="11" a="1"/>
  <c r="AM142" i="11" s="1"/>
  <c r="AN142" i="11" s="1"/>
  <c r="AO101" i="11"/>
  <c r="AM101" i="11" a="1"/>
  <c r="AM101" i="11" s="1"/>
  <c r="AN101" i="11" s="1"/>
  <c r="AQ101" i="11" a="1"/>
  <c r="AQ101" i="11" s="1"/>
  <c r="AQ153" i="11" a="1"/>
  <c r="AQ153" i="11" s="1"/>
  <c r="AO153" i="11"/>
  <c r="AM153" i="11" a="1"/>
  <c r="AM153" i="11" s="1"/>
  <c r="AN153" i="11" s="1"/>
  <c r="AO90" i="11"/>
  <c r="AM90" i="11" a="1"/>
  <c r="AM90" i="11" s="1"/>
  <c r="AN90" i="11" s="1"/>
  <c r="AQ90" i="11" a="1"/>
  <c r="AQ90" i="11" s="1"/>
  <c r="AQ34" i="11" a="1"/>
  <c r="AQ34" i="11" s="1"/>
  <c r="AO34" i="11"/>
  <c r="AM34" i="11" a="1"/>
  <c r="AM34" i="11" s="1"/>
  <c r="AN34" i="11" s="1"/>
  <c r="AT134" i="11"/>
  <c r="AU134" i="11" s="1"/>
  <c r="AV134" i="11" s="1"/>
  <c r="P134" i="11" s="1"/>
  <c r="AW134" i="11"/>
  <c r="AO47" i="11"/>
  <c r="AM47" i="11" a="1"/>
  <c r="AM47" i="11" s="1"/>
  <c r="AN47" i="11" s="1"/>
  <c r="AQ47" i="11" a="1"/>
  <c r="AQ47" i="11" s="1"/>
  <c r="AQ164" i="11" a="1"/>
  <c r="AQ164" i="11" s="1"/>
  <c r="AO164" i="11"/>
  <c r="AM164" i="11" a="1"/>
  <c r="AM164" i="11" s="1"/>
  <c r="AN164" i="11" s="1"/>
  <c r="AQ131" i="11" a="1"/>
  <c r="AQ131" i="11" s="1"/>
  <c r="AM131" i="11" a="1"/>
  <c r="AM131" i="11" s="1"/>
  <c r="AN131" i="11" s="1"/>
  <c r="AO131" i="11"/>
  <c r="AQ115" i="11" a="1"/>
  <c r="AQ115" i="11" s="1"/>
  <c r="AM115" i="11" a="1"/>
  <c r="AM115" i="11" s="1"/>
  <c r="AN115" i="11" s="1"/>
  <c r="AO115" i="11"/>
  <c r="AQ163" i="11" a="1"/>
  <c r="AQ163" i="11" s="1"/>
  <c r="AO163" i="11"/>
  <c r="AM163" i="11" a="1"/>
  <c r="AM163" i="11" s="1"/>
  <c r="AN163" i="11" s="1"/>
  <c r="AP63" i="10"/>
  <c r="AR63" i="10" s="1"/>
  <c r="AS63" i="10" s="1"/>
  <c r="AT63" i="10" s="1"/>
  <c r="AU63" i="10" s="1"/>
  <c r="AP151" i="10"/>
  <c r="AR151" i="10" s="1"/>
  <c r="AS151" i="10" s="1"/>
  <c r="AP69" i="10"/>
  <c r="AR69" i="10" s="1"/>
  <c r="AS69" i="10" s="1"/>
  <c r="AP155" i="10"/>
  <c r="AR155" i="10" s="1"/>
  <c r="AS155" i="10" s="1"/>
  <c r="AP117" i="10"/>
  <c r="AR117" i="10" s="1"/>
  <c r="AS117" i="10" s="1"/>
  <c r="AP77" i="10"/>
  <c r="AR77" i="10" s="1"/>
  <c r="AS77" i="10" s="1"/>
  <c r="AP40" i="10"/>
  <c r="AR40" i="10" s="1"/>
  <c r="AS40" i="10" s="1"/>
  <c r="AT28" i="10"/>
  <c r="AU28" i="10" s="1"/>
  <c r="AW28" i="10"/>
  <c r="AX28" i="10" s="1"/>
  <c r="N28" i="10" s="1"/>
  <c r="AT135" i="10"/>
  <c r="AU135" i="10" s="1"/>
  <c r="AW135" i="10"/>
  <c r="AX135" i="10" s="1"/>
  <c r="N135" i="10" s="1"/>
  <c r="AT38" i="10"/>
  <c r="AU38" i="10" s="1"/>
  <c r="AW38" i="10"/>
  <c r="AX38" i="10" s="1"/>
  <c r="N38" i="10" s="1"/>
  <c r="AT132" i="10"/>
  <c r="AU132" i="10" s="1"/>
  <c r="AW132" i="10"/>
  <c r="AX132" i="10" s="1"/>
  <c r="N132" i="10" s="1"/>
  <c r="AT137" i="10"/>
  <c r="AU137" i="10" s="1"/>
  <c r="AW137" i="10"/>
  <c r="AX137" i="10" s="1"/>
  <c r="N137" i="10" s="1"/>
  <c r="AT14" i="10"/>
  <c r="AU14" i="10" s="1"/>
  <c r="AW14" i="10"/>
  <c r="AT32" i="10"/>
  <c r="AU32" i="10" s="1"/>
  <c r="AW32" i="10"/>
  <c r="AX32" i="10" s="1"/>
  <c r="N32" i="10" s="1"/>
  <c r="AT64" i="10"/>
  <c r="AU64" i="10" s="1"/>
  <c r="AW64" i="10"/>
  <c r="AX64" i="10" s="1"/>
  <c r="N64" i="10" s="1"/>
  <c r="AT74" i="10"/>
  <c r="AU74" i="10" s="1"/>
  <c r="AW74" i="10"/>
  <c r="AX74" i="10" s="1"/>
  <c r="N74" i="10" s="1"/>
  <c r="AT51" i="10"/>
  <c r="AU51" i="10" s="1"/>
  <c r="AW51" i="10"/>
  <c r="AX51" i="10" s="1"/>
  <c r="N51" i="10" s="1"/>
  <c r="AT127" i="10"/>
  <c r="AU127" i="10" s="1"/>
  <c r="AW127" i="10"/>
  <c r="AX127" i="10" s="1"/>
  <c r="N127" i="10" s="1"/>
  <c r="AP76" i="10"/>
  <c r="AR76" i="10" s="1"/>
  <c r="AS76" i="10" s="1"/>
  <c r="AP75" i="10"/>
  <c r="AR75" i="10" s="1"/>
  <c r="AS75" i="10" s="1"/>
  <c r="AP147" i="10"/>
  <c r="AR147" i="10" s="1"/>
  <c r="AS147" i="10" s="1"/>
  <c r="AP39" i="10"/>
  <c r="AR39" i="10" s="1"/>
  <c r="AS39" i="10" s="1"/>
  <c r="AP147" i="8"/>
  <c r="AR147" i="8" s="1"/>
  <c r="AS147" i="8" s="1"/>
  <c r="AP99" i="10"/>
  <c r="AR99" i="10" s="1"/>
  <c r="AS99" i="10" s="1"/>
  <c r="AP103" i="10"/>
  <c r="AR103" i="10" s="1"/>
  <c r="AS103" i="10" s="1"/>
  <c r="AP42" i="10"/>
  <c r="AR42" i="10" s="1"/>
  <c r="AS42" i="10" s="1"/>
  <c r="AP116" i="10"/>
  <c r="AR116" i="10" s="1"/>
  <c r="AS116" i="10" s="1"/>
  <c r="AP101" i="10"/>
  <c r="AR101" i="10" s="1"/>
  <c r="AS101" i="10" s="1"/>
  <c r="AP139" i="10"/>
  <c r="AR139" i="10" s="1"/>
  <c r="AS139" i="10" s="1"/>
  <c r="AP61" i="10"/>
  <c r="AR61" i="10" s="1"/>
  <c r="AS61" i="10" s="1"/>
  <c r="AP87" i="10"/>
  <c r="AR87" i="10" s="1"/>
  <c r="AS87" i="10" s="1"/>
  <c r="AP36" i="10"/>
  <c r="AR36" i="10" s="1"/>
  <c r="AS36" i="10" s="1"/>
  <c r="AP120" i="10"/>
  <c r="AR120" i="10" s="1"/>
  <c r="AS120" i="10" s="1"/>
  <c r="AP54" i="10"/>
  <c r="AR54" i="10" s="1"/>
  <c r="AS54" i="10" s="1"/>
  <c r="AP79" i="10"/>
  <c r="AR79" i="10" s="1"/>
  <c r="AS79" i="10" s="1"/>
  <c r="AP25" i="8"/>
  <c r="AR25" i="8" s="1"/>
  <c r="AS25" i="8" s="1"/>
  <c r="AP80" i="10"/>
  <c r="AR80" i="10" s="1"/>
  <c r="AS80" i="10" s="1"/>
  <c r="AP164" i="10"/>
  <c r="AR164" i="10" s="1"/>
  <c r="AS164" i="10" s="1"/>
  <c r="AP141" i="10"/>
  <c r="AR141" i="10" s="1"/>
  <c r="AS141" i="10" s="1"/>
  <c r="AP57" i="10"/>
  <c r="AR57" i="10" s="1"/>
  <c r="AS57" i="10" s="1"/>
  <c r="AP24" i="10"/>
  <c r="AR24" i="10" s="1"/>
  <c r="AS24" i="10" s="1"/>
  <c r="AP94" i="10"/>
  <c r="AR94" i="10" s="1"/>
  <c r="AS94" i="10" s="1"/>
  <c r="AP109" i="10"/>
  <c r="AR109" i="10" s="1"/>
  <c r="AS109" i="10" s="1"/>
  <c r="AP71" i="10"/>
  <c r="AR71" i="10" s="1"/>
  <c r="AS71" i="10" s="1"/>
  <c r="AP23" i="10"/>
  <c r="AR23" i="10" s="1"/>
  <c r="AS23" i="10" s="1"/>
  <c r="AP35" i="10"/>
  <c r="AR35" i="10" s="1"/>
  <c r="AS35" i="10" s="1"/>
  <c r="AT110" i="10"/>
  <c r="AU110" i="10" s="1"/>
  <c r="AW110" i="10"/>
  <c r="AX110" i="10" s="1"/>
  <c r="AY110" i="10" s="1"/>
  <c r="AP82" i="10"/>
  <c r="AR82" i="10" s="1"/>
  <c r="AS82" i="10" s="1"/>
  <c r="AP144" i="10"/>
  <c r="AR144" i="10" s="1"/>
  <c r="AS144" i="10" s="1"/>
  <c r="AP50" i="10"/>
  <c r="AR50" i="10" s="1"/>
  <c r="AS50" i="10" s="1"/>
  <c r="AP90" i="10"/>
  <c r="AR90" i="10" s="1"/>
  <c r="AS90" i="10" s="1"/>
  <c r="AP46" i="10"/>
  <c r="AR46" i="10" s="1"/>
  <c r="AS46" i="10" s="1"/>
  <c r="AP96" i="10"/>
  <c r="AR96" i="10" s="1"/>
  <c r="AS96" i="10" s="1"/>
  <c r="AP133" i="10"/>
  <c r="AR133" i="10" s="1"/>
  <c r="AS133" i="10" s="1"/>
  <c r="AP168" i="10"/>
  <c r="AR168" i="10" s="1"/>
  <c r="AS168" i="10" s="1"/>
  <c r="AP166" i="10"/>
  <c r="AR166" i="10" s="1"/>
  <c r="AS166" i="10" s="1"/>
  <c r="AP44" i="10"/>
  <c r="AR44" i="10" s="1"/>
  <c r="AS44" i="10" s="1"/>
  <c r="AP41" i="10"/>
  <c r="AR41" i="10" s="1"/>
  <c r="AS41" i="10" s="1"/>
  <c r="AP60" i="10"/>
  <c r="AR60" i="10" s="1"/>
  <c r="AS60" i="10" s="1"/>
  <c r="AP78" i="10"/>
  <c r="AR78" i="10" s="1"/>
  <c r="AS78" i="10" s="1"/>
  <c r="AP52" i="10"/>
  <c r="AR52" i="10" s="1"/>
  <c r="AS52" i="10" s="1"/>
  <c r="AP112" i="10"/>
  <c r="AR112" i="10" s="1"/>
  <c r="AS112" i="10" s="1"/>
  <c r="AP163" i="10"/>
  <c r="AR163" i="10" s="1"/>
  <c r="AS163" i="10" s="1"/>
  <c r="AP45" i="10"/>
  <c r="AR45" i="10" s="1"/>
  <c r="AS45" i="10" s="1"/>
  <c r="AP49" i="10"/>
  <c r="AR49" i="10" s="1"/>
  <c r="AS49" i="10" s="1"/>
  <c r="AP157" i="10"/>
  <c r="AR157" i="10" s="1"/>
  <c r="AS157" i="10" s="1"/>
  <c r="AP81" i="10"/>
  <c r="AR81" i="10" s="1"/>
  <c r="AS81" i="10" s="1"/>
  <c r="AP161" i="10"/>
  <c r="AR161" i="10" s="1"/>
  <c r="AS161" i="10" s="1"/>
  <c r="AP56" i="10"/>
  <c r="AR56" i="10" s="1"/>
  <c r="AS56" i="10" s="1"/>
  <c r="AP128" i="10"/>
  <c r="AR128" i="10" s="1"/>
  <c r="AS128" i="10" s="1"/>
  <c r="AP53" i="10"/>
  <c r="AR53" i="10" s="1"/>
  <c r="AS53" i="10" s="1"/>
  <c r="AP66" i="10"/>
  <c r="AR66" i="10" s="1"/>
  <c r="AS66" i="10" s="1"/>
  <c r="AP114" i="10"/>
  <c r="AR114" i="10" s="1"/>
  <c r="AS114" i="10" s="1"/>
  <c r="AP19" i="8"/>
  <c r="AR19" i="8" s="1"/>
  <c r="AS19" i="8" s="1"/>
  <c r="AP33" i="10"/>
  <c r="AR33" i="10" s="1"/>
  <c r="AS33" i="10" s="1"/>
  <c r="AP153" i="10"/>
  <c r="AR153" i="10" s="1"/>
  <c r="AS153" i="10" s="1"/>
  <c r="AP162" i="10"/>
  <c r="AR162" i="10" s="1"/>
  <c r="AS162" i="10" s="1"/>
  <c r="AP65" i="10"/>
  <c r="AR65" i="10" s="1"/>
  <c r="AS65" i="10" s="1"/>
  <c r="AP89" i="10"/>
  <c r="AR89" i="10" s="1"/>
  <c r="AS89" i="10" s="1"/>
  <c r="AP131" i="10"/>
  <c r="AR131" i="10" s="1"/>
  <c r="AS131" i="10" s="1"/>
  <c r="AP30" i="10"/>
  <c r="AR30" i="10" s="1"/>
  <c r="AS30" i="10" s="1"/>
  <c r="AP167" i="10"/>
  <c r="AR167" i="10" s="1"/>
  <c r="AS167" i="10" s="1"/>
  <c r="AP20" i="10"/>
  <c r="AR20" i="10" s="1"/>
  <c r="AS20" i="10" s="1"/>
  <c r="AP140" i="10"/>
  <c r="AR140" i="10" s="1"/>
  <c r="AS140" i="10" s="1"/>
  <c r="AP104" i="10"/>
  <c r="AR104" i="10" s="1"/>
  <c r="AS104" i="10" s="1"/>
  <c r="AP113" i="10"/>
  <c r="AR113" i="10" s="1"/>
  <c r="AS113" i="10" s="1"/>
  <c r="AP29" i="10"/>
  <c r="AR29" i="10" s="1"/>
  <c r="AS29" i="10" s="1"/>
  <c r="AP12" i="10"/>
  <c r="AR12" i="10" s="1"/>
  <c r="AS12" i="10" s="1"/>
  <c r="AP134" i="10"/>
  <c r="AR134" i="10" s="1"/>
  <c r="AS134" i="10" s="1"/>
  <c r="AP55" i="10"/>
  <c r="AR55" i="10" s="1"/>
  <c r="AS55" i="10" s="1"/>
  <c r="AP169" i="10"/>
  <c r="AR169" i="10" s="1"/>
  <c r="AS169" i="10" s="1"/>
  <c r="AP171" i="10"/>
  <c r="AR171" i="10" s="1"/>
  <c r="AS171" i="10" s="1"/>
  <c r="AP149" i="10"/>
  <c r="AR149" i="10" s="1"/>
  <c r="AS149" i="10" s="1"/>
  <c r="AP97" i="10"/>
  <c r="AR97" i="10" s="1"/>
  <c r="AS97" i="10" s="1"/>
  <c r="AP83" i="10"/>
  <c r="AR83" i="10" s="1"/>
  <c r="AS83" i="10" s="1"/>
  <c r="AT108" i="10"/>
  <c r="AU108" i="10" s="1"/>
  <c r="AW108" i="10"/>
  <c r="AT102" i="10"/>
  <c r="AU102" i="10" s="1"/>
  <c r="AW102" i="10"/>
  <c r="AT98" i="10"/>
  <c r="AU98" i="10" s="1"/>
  <c r="AW98" i="10"/>
  <c r="AT48" i="10"/>
  <c r="AU48" i="10" s="1"/>
  <c r="AW48" i="10"/>
  <c r="AT84" i="10"/>
  <c r="AU84" i="10" s="1"/>
  <c r="AW84" i="10"/>
  <c r="AT170" i="10"/>
  <c r="AU170" i="10" s="1"/>
  <c r="AW170" i="10"/>
  <c r="AT152" i="10"/>
  <c r="AU152" i="10" s="1"/>
  <c r="AW152" i="10"/>
  <c r="AO54" i="8"/>
  <c r="AQ54" i="8" a="1"/>
  <c r="AQ54" i="8" s="1"/>
  <c r="AO121" i="8"/>
  <c r="AQ121" i="8" a="1"/>
  <c r="AQ121" i="8" s="1"/>
  <c r="AO49" i="8"/>
  <c r="AQ49" i="8" a="1"/>
  <c r="AQ49" i="8" s="1"/>
  <c r="AO164" i="8"/>
  <c r="AQ164" i="8" a="1"/>
  <c r="AQ164" i="8" s="1"/>
  <c r="AO171" i="8"/>
  <c r="AQ171" i="8" a="1"/>
  <c r="AQ171" i="8" s="1"/>
  <c r="AO162" i="8"/>
  <c r="AQ162" i="8" a="1"/>
  <c r="AQ162" i="8" s="1"/>
  <c r="AO138" i="8"/>
  <c r="AQ138" i="8" a="1"/>
  <c r="AQ138" i="8" s="1"/>
  <c r="AO163" i="8"/>
  <c r="AQ163" i="8" a="1"/>
  <c r="AQ163" i="8" s="1"/>
  <c r="AO74" i="8"/>
  <c r="AQ74" i="8" a="1"/>
  <c r="AQ74" i="8" s="1"/>
  <c r="AO148" i="8"/>
  <c r="AQ148" i="8" a="1"/>
  <c r="AQ148" i="8" s="1"/>
  <c r="AO50" i="8"/>
  <c r="AQ50" i="8" a="1"/>
  <c r="AQ50" i="8" s="1"/>
  <c r="AO43" i="8"/>
  <c r="AQ43" i="8" a="1"/>
  <c r="AQ43" i="8" s="1"/>
  <c r="AO86" i="8"/>
  <c r="AQ86" i="8" a="1"/>
  <c r="AQ86" i="8" s="1"/>
  <c r="AO98" i="8"/>
  <c r="AQ98" i="8" a="1"/>
  <c r="AQ98" i="8" s="1"/>
  <c r="AO107" i="8"/>
  <c r="AQ107" i="8" a="1"/>
  <c r="AQ107" i="8" s="1"/>
  <c r="AO108" i="8"/>
  <c r="AQ108" i="8" a="1"/>
  <c r="AQ108" i="8" s="1"/>
  <c r="AO55" i="8"/>
  <c r="AQ55" i="8" a="1"/>
  <c r="AQ55" i="8" s="1"/>
  <c r="AO75" i="8"/>
  <c r="AQ75" i="8" a="1"/>
  <c r="AQ75" i="8" s="1"/>
  <c r="AO129" i="8"/>
  <c r="AQ129" i="8" a="1"/>
  <c r="AQ129" i="8" s="1"/>
  <c r="AO76" i="8"/>
  <c r="AQ76" i="8" a="1"/>
  <c r="AQ76" i="8" s="1"/>
  <c r="AO69" i="8"/>
  <c r="AQ69" i="8" a="1"/>
  <c r="AQ69" i="8" s="1"/>
  <c r="AO173" i="8"/>
  <c r="AQ173" i="8" a="1"/>
  <c r="AQ173" i="8" s="1"/>
  <c r="AO157" i="8"/>
  <c r="AQ157" i="8" a="1"/>
  <c r="AQ157" i="8" s="1"/>
  <c r="AO136" i="8"/>
  <c r="AQ136" i="8" a="1"/>
  <c r="AQ136" i="8" s="1"/>
  <c r="AO47" i="8"/>
  <c r="AQ47" i="8" a="1"/>
  <c r="AQ47" i="8" s="1"/>
  <c r="AO88" i="8"/>
  <c r="AQ88" i="8" a="1"/>
  <c r="AQ88" i="8" s="1"/>
  <c r="AO122" i="8"/>
  <c r="AQ122" i="8" a="1"/>
  <c r="AQ122" i="8" s="1"/>
  <c r="AO139" i="8"/>
  <c r="AQ139" i="8" a="1"/>
  <c r="AQ139" i="8" s="1"/>
  <c r="AO130" i="8"/>
  <c r="AQ130" i="8" a="1"/>
  <c r="AQ130" i="8" s="1"/>
  <c r="AO106" i="8"/>
  <c r="AQ106" i="8" a="1"/>
  <c r="AQ106" i="8" s="1"/>
  <c r="AO45" i="8"/>
  <c r="AQ45" i="8" a="1"/>
  <c r="AQ45" i="8" s="1"/>
  <c r="AO99" i="8"/>
  <c r="AQ99" i="8" a="1"/>
  <c r="AQ99" i="8" s="1"/>
  <c r="AO112" i="8"/>
  <c r="AQ112" i="8" a="1"/>
  <c r="AQ112" i="8" s="1"/>
  <c r="AO127" i="8"/>
  <c r="AQ127" i="8" a="1"/>
  <c r="AQ127" i="8" s="1"/>
  <c r="AO168" i="8"/>
  <c r="AQ168" i="8" a="1"/>
  <c r="AQ168" i="8" s="1"/>
  <c r="AO24" i="8"/>
  <c r="AQ24" i="8" a="1"/>
  <c r="AQ24" i="8" s="1"/>
  <c r="AO154" i="8"/>
  <c r="AQ154" i="8" a="1"/>
  <c r="AQ154" i="8" s="1"/>
  <c r="AO93" i="8"/>
  <c r="AQ93" i="8" a="1"/>
  <c r="AQ93" i="8" s="1"/>
  <c r="AO17" i="8"/>
  <c r="AQ17" i="8" a="1"/>
  <c r="AQ17" i="8" s="1"/>
  <c r="AO172" i="8"/>
  <c r="AQ172" i="8" a="1"/>
  <c r="AQ172" i="8" s="1"/>
  <c r="AO32" i="8"/>
  <c r="AQ32" i="8" a="1"/>
  <c r="AQ32" i="8" s="1"/>
  <c r="AO64" i="8"/>
  <c r="AQ64" i="8" a="1"/>
  <c r="AQ64" i="8" s="1"/>
  <c r="AO21" i="8"/>
  <c r="AQ21" i="8" a="1"/>
  <c r="AQ21" i="8" s="1"/>
  <c r="AO105" i="8"/>
  <c r="AQ105" i="8" a="1"/>
  <c r="AQ105" i="8" s="1"/>
  <c r="AO114" i="8"/>
  <c r="AQ114" i="8" a="1"/>
  <c r="AQ114" i="8" s="1"/>
  <c r="AO23" i="8"/>
  <c r="AQ23" i="8" a="1"/>
  <c r="AQ23" i="8" s="1"/>
  <c r="AO44" i="8"/>
  <c r="AQ44" i="8" a="1"/>
  <c r="AQ44" i="8" s="1"/>
  <c r="AO161" i="8"/>
  <c r="AQ161" i="8" a="1"/>
  <c r="AQ161" i="8" s="1"/>
  <c r="AO124" i="8"/>
  <c r="AQ124" i="8" a="1"/>
  <c r="AQ124" i="8" s="1"/>
  <c r="AO46" i="8"/>
  <c r="AQ46" i="8" a="1"/>
  <c r="AQ46" i="8" s="1"/>
  <c r="AO84" i="8"/>
  <c r="AQ84" i="8" a="1"/>
  <c r="AQ84" i="8" s="1"/>
  <c r="AO71" i="8"/>
  <c r="AQ71" i="8" a="1"/>
  <c r="AQ71" i="8" s="1"/>
  <c r="AO18" i="8"/>
  <c r="AQ18" i="8" a="1"/>
  <c r="AQ18" i="8" s="1"/>
  <c r="AO61" i="8"/>
  <c r="AQ61" i="8" a="1"/>
  <c r="AQ61" i="8" s="1"/>
  <c r="AO67" i="8"/>
  <c r="AQ67" i="8" a="1"/>
  <c r="AQ67" i="8" s="1"/>
  <c r="AO170" i="8"/>
  <c r="AQ170" i="8" a="1"/>
  <c r="AQ170" i="8" s="1"/>
  <c r="AO58" i="8"/>
  <c r="AQ58" i="8" a="1"/>
  <c r="AQ58" i="8" s="1"/>
  <c r="AO38" i="8"/>
  <c r="AQ38" i="8" a="1"/>
  <c r="AQ38" i="8" s="1"/>
  <c r="AO103" i="8"/>
  <c r="AQ103" i="8" a="1"/>
  <c r="AQ103" i="8" s="1"/>
  <c r="AO166" i="8"/>
  <c r="AQ166" i="8" a="1"/>
  <c r="AQ166" i="8" s="1"/>
  <c r="AO149" i="8"/>
  <c r="AQ149" i="8" a="1"/>
  <c r="AQ149" i="8" s="1"/>
  <c r="AO81" i="8"/>
  <c r="AQ81" i="8" a="1"/>
  <c r="AQ81" i="8" s="1"/>
  <c r="AO33" i="8"/>
  <c r="AQ33" i="8" a="1"/>
  <c r="AQ33" i="8" s="1"/>
  <c r="AO92" i="8"/>
  <c r="AQ92" i="8" a="1"/>
  <c r="AQ92" i="8" s="1"/>
  <c r="AO85" i="8"/>
  <c r="AQ85" i="8" a="1"/>
  <c r="AQ85" i="8" s="1"/>
  <c r="AT22" i="8"/>
  <c r="AU22" i="8" s="1"/>
  <c r="AV22" i="8" s="1"/>
  <c r="P22" i="8" s="1"/>
  <c r="AW22" i="8"/>
  <c r="AT142" i="8"/>
  <c r="AU142" i="8" s="1"/>
  <c r="AV142" i="8" s="1"/>
  <c r="P142" i="8" s="1"/>
  <c r="AW142" i="8"/>
  <c r="AT145" i="8"/>
  <c r="AU145" i="8" s="1"/>
  <c r="AV145" i="8" s="1"/>
  <c r="P145" i="8" s="1"/>
  <c r="AW145" i="8"/>
  <c r="AT131" i="8"/>
  <c r="AU131" i="8" s="1"/>
  <c r="AV131" i="8" s="1"/>
  <c r="P131" i="8" s="1"/>
  <c r="AW131" i="8"/>
  <c r="AT65" i="8"/>
  <c r="AU65" i="8" s="1"/>
  <c r="AV65" i="8" s="1"/>
  <c r="P65" i="8" s="1"/>
  <c r="AW65" i="8"/>
  <c r="AT126" i="8"/>
  <c r="AU126" i="8" s="1"/>
  <c r="AV126" i="8" s="1"/>
  <c r="P126" i="8" s="1"/>
  <c r="AW126" i="8"/>
  <c r="AT135" i="8"/>
  <c r="AU135" i="8" s="1"/>
  <c r="AV135" i="8" s="1"/>
  <c r="P135" i="8" s="1"/>
  <c r="AW135" i="8"/>
  <c r="AT42" i="8"/>
  <c r="AU42" i="8" s="1"/>
  <c r="AV42" i="8" s="1"/>
  <c r="P42" i="8" s="1"/>
  <c r="AW42" i="8"/>
  <c r="AT152" i="8"/>
  <c r="AU152" i="8" s="1"/>
  <c r="AV152" i="8" s="1"/>
  <c r="P152" i="8" s="1"/>
  <c r="AW152" i="8"/>
  <c r="AT16" i="8"/>
  <c r="AU16" i="8" s="1"/>
  <c r="AV16" i="8" s="1"/>
  <c r="P16" i="8" s="1"/>
  <c r="AW16" i="8"/>
  <c r="AX16" i="8" s="1"/>
  <c r="N16" i="8" s="1"/>
  <c r="AT137" i="8"/>
  <c r="AU137" i="8" s="1"/>
  <c r="AV137" i="8" s="1"/>
  <c r="AW137" i="8"/>
  <c r="AT118" i="8"/>
  <c r="AU118" i="8" s="1"/>
  <c r="AV118" i="8" s="1"/>
  <c r="P118" i="8" s="1"/>
  <c r="AW118" i="8"/>
  <c r="AT176" i="8"/>
  <c r="AU176" i="8" s="1"/>
  <c r="AV176" i="8" s="1"/>
  <c r="AW176" i="8"/>
  <c r="AT134" i="8"/>
  <c r="AU134" i="8" s="1"/>
  <c r="AV134" i="8" s="1"/>
  <c r="P134" i="8" s="1"/>
  <c r="AW134" i="8"/>
  <c r="AT48" i="8"/>
  <c r="AU48" i="8" s="1"/>
  <c r="AV48" i="8" s="1"/>
  <c r="P48" i="8" s="1"/>
  <c r="AW48" i="8"/>
  <c r="AT153" i="8"/>
  <c r="AU153" i="8" s="1"/>
  <c r="AV153" i="8" s="1"/>
  <c r="P153" i="8" s="1"/>
  <c r="AW153" i="8"/>
  <c r="AT68" i="8"/>
  <c r="AU68" i="8" s="1"/>
  <c r="AV68" i="8" s="1"/>
  <c r="P68" i="8" s="1"/>
  <c r="AW68" i="8"/>
  <c r="AT95" i="8"/>
  <c r="AU95" i="8" s="1"/>
  <c r="AV95" i="8" s="1"/>
  <c r="P95" i="8" s="1"/>
  <c r="AW95" i="8"/>
  <c r="AT91" i="8"/>
  <c r="AU91" i="8" s="1"/>
  <c r="AV91" i="8" s="1"/>
  <c r="AW91" i="8"/>
  <c r="AT120" i="8"/>
  <c r="AU120" i="8" s="1"/>
  <c r="AV120" i="8" s="1"/>
  <c r="P120" i="8" s="1"/>
  <c r="AW120" i="8"/>
  <c r="AT70" i="8"/>
  <c r="AU70" i="8" s="1"/>
  <c r="AV70" i="8" s="1"/>
  <c r="P70" i="8" s="1"/>
  <c r="AW70" i="8"/>
  <c r="AT119" i="8"/>
  <c r="AU119" i="8" s="1"/>
  <c r="AV119" i="8" s="1"/>
  <c r="P119" i="8" s="1"/>
  <c r="AW119" i="8"/>
  <c r="AP133" i="8"/>
  <c r="AR133" i="8" s="1"/>
  <c r="AS133" i="8" s="1"/>
  <c r="AP31" i="8"/>
  <c r="AR31" i="8" s="1"/>
  <c r="AS31" i="8" s="1"/>
  <c r="AP87" i="8"/>
  <c r="AR87" i="8" s="1"/>
  <c r="AS87" i="8" s="1"/>
  <c r="AP53" i="8"/>
  <c r="AR53" i="8" s="1"/>
  <c r="AS53" i="8" s="1"/>
  <c r="AP72" i="8"/>
  <c r="AR72" i="8" s="1"/>
  <c r="AS72" i="8" s="1"/>
  <c r="AP82" i="8"/>
  <c r="AR82" i="8" s="1"/>
  <c r="AS82" i="8" s="1"/>
  <c r="AP59" i="8"/>
  <c r="AR59" i="8" s="1"/>
  <c r="AS59" i="8" s="1"/>
  <c r="AP143" i="8"/>
  <c r="AR143" i="8" s="1"/>
  <c r="AS143" i="8" s="1"/>
  <c r="AP175" i="8"/>
  <c r="AR175" i="8" s="1"/>
  <c r="AS175" i="8" s="1"/>
  <c r="AP29" i="8"/>
  <c r="AR29" i="8" s="1"/>
  <c r="AS29" i="8" s="1"/>
  <c r="AP78" i="8"/>
  <c r="AR78" i="8" s="1"/>
  <c r="AS78" i="8" s="1"/>
  <c r="AP77" i="8"/>
  <c r="AR77" i="8" s="1"/>
  <c r="AS77" i="8" s="1"/>
  <c r="AP39" i="8"/>
  <c r="AR39" i="8" s="1"/>
  <c r="AS39" i="8" s="1"/>
  <c r="AP160" i="8"/>
  <c r="AR160" i="8" s="1"/>
  <c r="AS160" i="8" s="1"/>
  <c r="AP159" i="8"/>
  <c r="AR159" i="8" s="1"/>
  <c r="AS159" i="8" s="1"/>
  <c r="AP151" i="8"/>
  <c r="AR151" i="8" s="1"/>
  <c r="AS151" i="8" s="1"/>
  <c r="AP56" i="8"/>
  <c r="AR56" i="8" s="1"/>
  <c r="AS56" i="8" s="1"/>
  <c r="AP141" i="8"/>
  <c r="AR141" i="8" s="1"/>
  <c r="AS141" i="8" s="1"/>
  <c r="AP60" i="8"/>
  <c r="AR60" i="8" s="1"/>
  <c r="AS60" i="8" s="1"/>
  <c r="AP30" i="8"/>
  <c r="AR30" i="8" s="1"/>
  <c r="AS30" i="8" s="1"/>
  <c r="AP79" i="8"/>
  <c r="AR79" i="8" s="1"/>
  <c r="AS79" i="8" s="1"/>
  <c r="AP125" i="8"/>
  <c r="AR125" i="8" s="1"/>
  <c r="AS125" i="8" s="1"/>
  <c r="AP116" i="8"/>
  <c r="AR116" i="8" s="1"/>
  <c r="AS116" i="8" s="1"/>
  <c r="AP96" i="8"/>
  <c r="AR96" i="8" s="1"/>
  <c r="AS96" i="8" s="1"/>
  <c r="AP150" i="8"/>
  <c r="AR150" i="8" s="1"/>
  <c r="AS150" i="8" s="1"/>
  <c r="AP117" i="8"/>
  <c r="AR117" i="8" s="1"/>
  <c r="AS117" i="8" s="1"/>
  <c r="AP94" i="8"/>
  <c r="AR94" i="8" s="1"/>
  <c r="AS94" i="8" s="1"/>
  <c r="AP40" i="8"/>
  <c r="AR40" i="8" s="1"/>
  <c r="AS40" i="8" s="1"/>
  <c r="AP80" i="8"/>
  <c r="AR80" i="8" s="1"/>
  <c r="AS80" i="8" s="1"/>
  <c r="AP111" i="8"/>
  <c r="AR111" i="8" s="1"/>
  <c r="AS111" i="8" s="1"/>
  <c r="AP66" i="8"/>
  <c r="AR66" i="8" s="1"/>
  <c r="AS66" i="8" s="1"/>
  <c r="AP97" i="8"/>
  <c r="AR97" i="8" s="1"/>
  <c r="AS97" i="8" s="1"/>
  <c r="AP101" i="8"/>
  <c r="AR101" i="8" s="1"/>
  <c r="AS101" i="8" s="1"/>
  <c r="AP104" i="8"/>
  <c r="AR104" i="8" s="1"/>
  <c r="AS104" i="8" s="1"/>
  <c r="AP156" i="8"/>
  <c r="AR156" i="8" s="1"/>
  <c r="AS156" i="8" s="1"/>
  <c r="AP63" i="8"/>
  <c r="AR63" i="8" s="1"/>
  <c r="AS63" i="8" s="1"/>
  <c r="AP109" i="8"/>
  <c r="AR109" i="8" s="1"/>
  <c r="AS109" i="8" s="1"/>
  <c r="AP27" i="8"/>
  <c r="AR27" i="8" s="1"/>
  <c r="AS27" i="8" s="1"/>
  <c r="AP123" i="8"/>
  <c r="AR123" i="8" s="1"/>
  <c r="AS123" i="8" s="1"/>
  <c r="AP113" i="8"/>
  <c r="AR113" i="8" s="1"/>
  <c r="AS113" i="8" s="1"/>
  <c r="AP158" i="8"/>
  <c r="AR158" i="8" s="1"/>
  <c r="AS158" i="8" s="1"/>
  <c r="AP36" i="8"/>
  <c r="AR36" i="8" s="1"/>
  <c r="AS36" i="8" s="1"/>
  <c r="AP144" i="8"/>
  <c r="AR144" i="8" s="1"/>
  <c r="AS144" i="8" s="1"/>
  <c r="AP52" i="8"/>
  <c r="AR52" i="8" s="1"/>
  <c r="AS52" i="8" s="1"/>
  <c r="AP62" i="8"/>
  <c r="AR62" i="8" s="1"/>
  <c r="AS62" i="8" s="1"/>
  <c r="AP174" i="8"/>
  <c r="AR174" i="8" s="1"/>
  <c r="AS174" i="8" s="1"/>
  <c r="AP155" i="8"/>
  <c r="AR155" i="8" s="1"/>
  <c r="AS155" i="8" s="1"/>
  <c r="AP34" i="8"/>
  <c r="AR34" i="8" s="1"/>
  <c r="AS34" i="8" s="1"/>
  <c r="AP57" i="8"/>
  <c r="AR57" i="8" s="1"/>
  <c r="AS57" i="8" s="1"/>
  <c r="AP20" i="8"/>
  <c r="AR20" i="8" s="1"/>
  <c r="AS20" i="8" s="1"/>
  <c r="AP37" i="8"/>
  <c r="AR37" i="8" s="1"/>
  <c r="AS37" i="8" s="1"/>
  <c r="AP146" i="8"/>
  <c r="AR146" i="8" s="1"/>
  <c r="AS146" i="8" s="1"/>
  <c r="AP167" i="8"/>
  <c r="AR167" i="8" s="1"/>
  <c r="AS167" i="8" s="1"/>
  <c r="AP100" i="8"/>
  <c r="AR100" i="8" s="1"/>
  <c r="AS100" i="8" s="1"/>
  <c r="AP115" i="8"/>
  <c r="AR115" i="8" s="1"/>
  <c r="AS115" i="8" s="1"/>
  <c r="AP26" i="8"/>
  <c r="AR26" i="8" s="1"/>
  <c r="AS26" i="8" s="1"/>
  <c r="AP35" i="8"/>
  <c r="AR35" i="8" s="1"/>
  <c r="AS35" i="8" s="1"/>
  <c r="AP89" i="8"/>
  <c r="AR89" i="8" s="1"/>
  <c r="AS89" i="8" s="1"/>
  <c r="AP90" i="8"/>
  <c r="AR90" i="8" s="1"/>
  <c r="AS90" i="8" s="1"/>
  <c r="AP41" i="8"/>
  <c r="AR41" i="8" s="1"/>
  <c r="AS41" i="8" s="1"/>
  <c r="AP169" i="8"/>
  <c r="AR169" i="8" s="1"/>
  <c r="AS169" i="8" s="1"/>
  <c r="AP51" i="8"/>
  <c r="AR51" i="8" s="1"/>
  <c r="AS51" i="8" s="1"/>
  <c r="AP15" i="8"/>
  <c r="AR15" i="8" s="1"/>
  <c r="AS15" i="8" s="1"/>
  <c r="AT15" i="8" s="1"/>
  <c r="AU15" i="8" s="1"/>
  <c r="AV15" i="8" s="1"/>
  <c r="AP102" i="8"/>
  <c r="AR102" i="8" s="1"/>
  <c r="AS102" i="8" s="1"/>
  <c r="AP165" i="8"/>
  <c r="AR165" i="8" s="1"/>
  <c r="AS165" i="8" s="1"/>
  <c r="AP73" i="8"/>
  <c r="AR73" i="8" s="1"/>
  <c r="AS73" i="8" s="1"/>
  <c r="AP83" i="8"/>
  <c r="AR83" i="8" s="1"/>
  <c r="AS83" i="8" s="1"/>
  <c r="AP132" i="8"/>
  <c r="AR132" i="8" s="1"/>
  <c r="AS132" i="8" s="1"/>
  <c r="AP140" i="8"/>
  <c r="AR140" i="8" s="1"/>
  <c r="AS140" i="8" s="1"/>
  <c r="AP110" i="8"/>
  <c r="AR110" i="8" s="1"/>
  <c r="AS110" i="8" s="1"/>
  <c r="AP128" i="8"/>
  <c r="AR128" i="8" s="1"/>
  <c r="AS128" i="8" s="1"/>
  <c r="AP28" i="8"/>
  <c r="AR28" i="8" s="1"/>
  <c r="AS28" i="8" s="1"/>
  <c r="AM74" i="8" a="1"/>
  <c r="AM74" i="8" s="1"/>
  <c r="AN74" i="8" s="1"/>
  <c r="AM105" i="8" a="1"/>
  <c r="AM105" i="8" s="1"/>
  <c r="AN105" i="8" s="1"/>
  <c r="AM136" i="8" a="1"/>
  <c r="AM136" i="8" s="1"/>
  <c r="AN136" i="8" s="1"/>
  <c r="AM164" i="8" a="1"/>
  <c r="AM164" i="8" s="1"/>
  <c r="AN164" i="8" s="1"/>
  <c r="AM148" i="8" a="1"/>
  <c r="AM148" i="8" s="1"/>
  <c r="AN148" i="8" s="1"/>
  <c r="AM162" i="8" a="1"/>
  <c r="AM162" i="8" s="1"/>
  <c r="AN162" i="8" s="1"/>
  <c r="AM71" i="8" a="1"/>
  <c r="AM71" i="8" s="1"/>
  <c r="AN71" i="8" s="1"/>
  <c r="AM61" i="8" a="1"/>
  <c r="AM61" i="8" s="1"/>
  <c r="AN61" i="8" s="1"/>
  <c r="AM47" i="8" a="1"/>
  <c r="AM47" i="8" s="1"/>
  <c r="AN47" i="8" s="1"/>
  <c r="AM114" i="8" a="1"/>
  <c r="AM114" i="8" s="1"/>
  <c r="AN114" i="8" s="1"/>
  <c r="AM46" i="8" a="1"/>
  <c r="AM46" i="8" s="1"/>
  <c r="AN46" i="8" s="1"/>
  <c r="AM50" i="8" a="1"/>
  <c r="AM50" i="8" s="1"/>
  <c r="AN50" i="8" s="1"/>
  <c r="AM103" i="8" a="1"/>
  <c r="AM103" i="8" s="1"/>
  <c r="AN103" i="8" s="1"/>
  <c r="AM49" i="8" a="1"/>
  <c r="AM49" i="8" s="1"/>
  <c r="AN49" i="8" s="1"/>
  <c r="AM24" i="8" a="1"/>
  <c r="AM24" i="8" s="1"/>
  <c r="AN24" i="8" s="1"/>
  <c r="AM84" i="8" a="1"/>
  <c r="AM84" i="8" s="1"/>
  <c r="AN84" i="8" s="1"/>
  <c r="AM124" i="8" a="1"/>
  <c r="AM124" i="8" s="1"/>
  <c r="AN124" i="8" s="1"/>
  <c r="AM157" i="8" a="1"/>
  <c r="AM157" i="8" s="1"/>
  <c r="AN157" i="8" s="1"/>
  <c r="AM108" i="8" a="1"/>
  <c r="AM108" i="8" s="1"/>
  <c r="AN108" i="8" s="1"/>
  <c r="AM98" i="8" a="1"/>
  <c r="AM98" i="8" s="1"/>
  <c r="AN98" i="8" s="1"/>
  <c r="AM38" i="8" a="1"/>
  <c r="AM38" i="8" s="1"/>
  <c r="AN38" i="8" s="1"/>
  <c r="AM173" i="8" a="1"/>
  <c r="AM173" i="8" s="1"/>
  <c r="AN173" i="8" s="1"/>
  <c r="AM81" i="8" a="1"/>
  <c r="AM81" i="8" s="1"/>
  <c r="AN81" i="8" s="1"/>
  <c r="AM106" i="8" a="1"/>
  <c r="AM106" i="8" s="1"/>
  <c r="AN106" i="8" s="1"/>
  <c r="AM154" i="8" a="1"/>
  <c r="AM154" i="8" s="1"/>
  <c r="AN154" i="8" s="1"/>
  <c r="AM138" i="8" a="1"/>
  <c r="AM138" i="8" s="1"/>
  <c r="AN138" i="8" s="1"/>
  <c r="AM21" i="8" a="1"/>
  <c r="AM21" i="8" s="1"/>
  <c r="AN21" i="8" s="1"/>
  <c r="AM149" i="8" a="1"/>
  <c r="AM149" i="8" s="1"/>
  <c r="AN149" i="8" s="1"/>
  <c r="AM127" i="8" a="1"/>
  <c r="AM127" i="8" s="1"/>
  <c r="AN127" i="8" s="1"/>
  <c r="AM45" i="8" a="1"/>
  <c r="AM45" i="8" s="1"/>
  <c r="AN45" i="8" s="1"/>
  <c r="AM170" i="8" a="1"/>
  <c r="AM170" i="8" s="1"/>
  <c r="AN170" i="8" s="1"/>
  <c r="AM107" i="8" a="1"/>
  <c r="AM107" i="8" s="1"/>
  <c r="AN107" i="8" s="1"/>
  <c r="AM163" i="8" a="1"/>
  <c r="AM163" i="8" s="1"/>
  <c r="AN163" i="8" s="1"/>
  <c r="AM139" i="8" a="1"/>
  <c r="AM139" i="8" s="1"/>
  <c r="AN139" i="8" s="1"/>
  <c r="AM130" i="8" a="1"/>
  <c r="AM130" i="8" s="1"/>
  <c r="AN130" i="8" s="1"/>
  <c r="AM168" i="8" a="1"/>
  <c r="AM168" i="8" s="1"/>
  <c r="AN168" i="8" s="1"/>
  <c r="AM33" i="8" a="1"/>
  <c r="AM33" i="8" s="1"/>
  <c r="AN33" i="8" s="1"/>
  <c r="AM67" i="8" a="1"/>
  <c r="AM67" i="8" s="1"/>
  <c r="AN67" i="8" s="1"/>
  <c r="AM58" i="8" a="1"/>
  <c r="AM58" i="8" s="1"/>
  <c r="AN58" i="8" s="1"/>
  <c r="AM32" i="8" a="1"/>
  <c r="AM32" i="8" s="1"/>
  <c r="AN32" i="8" s="1"/>
  <c r="AM129" i="8" a="1"/>
  <c r="AM129" i="8" s="1"/>
  <c r="AN129" i="8" s="1"/>
  <c r="AM161" i="8" a="1"/>
  <c r="AM161" i="8" s="1"/>
  <c r="AN161" i="8" s="1"/>
  <c r="AM99" i="8" a="1"/>
  <c r="AM99" i="8" s="1"/>
  <c r="AN99" i="8" s="1"/>
  <c r="AM75" i="8" a="1"/>
  <c r="AM75" i="8" s="1"/>
  <c r="AN75" i="8" s="1"/>
  <c r="AM93" i="8" a="1"/>
  <c r="AM93" i="8" s="1"/>
  <c r="AN93" i="8" s="1"/>
  <c r="AM86" i="8" a="1"/>
  <c r="AM86" i="8" s="1"/>
  <c r="AN86" i="8" s="1"/>
  <c r="AM112" i="8" a="1"/>
  <c r="AM112" i="8" s="1"/>
  <c r="AN112" i="8" s="1"/>
  <c r="AM54" i="8" a="1"/>
  <c r="AM54" i="8" s="1"/>
  <c r="AN54" i="8" s="1"/>
  <c r="AM121" i="8" a="1"/>
  <c r="AM121" i="8" s="1"/>
  <c r="AN121" i="8" s="1"/>
  <c r="AM92" i="8" a="1"/>
  <c r="AM92" i="8" s="1"/>
  <c r="AN92" i="8" s="1"/>
  <c r="AM166" i="8" a="1"/>
  <c r="AM166" i="8" s="1"/>
  <c r="AN166" i="8" s="1"/>
  <c r="AM18" i="8" a="1"/>
  <c r="AM18" i="8" s="1"/>
  <c r="AN18" i="8" s="1"/>
  <c r="AM172" i="8" a="1"/>
  <c r="AM172" i="8" s="1"/>
  <c r="AN172" i="8" s="1"/>
  <c r="AM122" i="8" a="1"/>
  <c r="AM122" i="8" s="1"/>
  <c r="AN122" i="8" s="1"/>
  <c r="AM43" i="8" a="1"/>
  <c r="AM43" i="8" s="1"/>
  <c r="AN43" i="8" s="1"/>
  <c r="AM69" i="8" a="1"/>
  <c r="AM69" i="8" s="1"/>
  <c r="AN69" i="8" s="1"/>
  <c r="AM17" i="8" a="1"/>
  <c r="AM17" i="8" s="1"/>
  <c r="AN17" i="8" s="1"/>
  <c r="AM171" i="8" a="1"/>
  <c r="AM171" i="8" s="1"/>
  <c r="AN171" i="8" s="1"/>
  <c r="AM55" i="8" a="1"/>
  <c r="AM55" i="8" s="1"/>
  <c r="AN55" i="8" s="1"/>
  <c r="AM88" i="8" a="1"/>
  <c r="AM88" i="8" s="1"/>
  <c r="AN88" i="8" s="1"/>
  <c r="AM23" i="8" a="1"/>
  <c r="AM23" i="8" s="1"/>
  <c r="AN23" i="8" s="1"/>
  <c r="AM85" i="8" a="1"/>
  <c r="AM85" i="8" s="1"/>
  <c r="AN85" i="8" s="1"/>
  <c r="AM64" i="8" a="1"/>
  <c r="AM64" i="8" s="1"/>
  <c r="AN64" i="8" s="1"/>
  <c r="AM44" i="8" a="1"/>
  <c r="AM44" i="8" s="1"/>
  <c r="AN44" i="8" s="1"/>
  <c r="AM76" i="8" a="1"/>
  <c r="AM76" i="8" s="1"/>
  <c r="AN76" i="8" s="1"/>
  <c r="AP177" i="8"/>
  <c r="AR177" i="8" s="1"/>
  <c r="AS177" i="8" s="1"/>
  <c r="AY38" i="5"/>
  <c r="AP189" i="5"/>
  <c r="AR189" i="5" s="1"/>
  <c r="AS189" i="5" s="1"/>
  <c r="AP185" i="5"/>
  <c r="AR185" i="5" s="1"/>
  <c r="AS185" i="5" s="1"/>
  <c r="AT191" i="5"/>
  <c r="AU191" i="5" s="1"/>
  <c r="AW191" i="5"/>
  <c r="AM157" i="5" a="1"/>
  <c r="AM157" i="5" s="1"/>
  <c r="AN157" i="5" s="1"/>
  <c r="AQ157" i="5" a="1"/>
  <c r="AQ157" i="5" s="1"/>
  <c r="AQ183" i="5" a="1"/>
  <c r="AQ183" i="5" s="1"/>
  <c r="AM183" i="5" a="1"/>
  <c r="AM183" i="5" s="1"/>
  <c r="AN183" i="5" s="1"/>
  <c r="AQ167" i="5" a="1"/>
  <c r="AQ167" i="5" s="1"/>
  <c r="AM167" i="5" a="1"/>
  <c r="AM167" i="5" s="1"/>
  <c r="AN167" i="5" s="1"/>
  <c r="AM193" i="5" a="1"/>
  <c r="AM193" i="5" s="1"/>
  <c r="AN193" i="5" s="1"/>
  <c r="AQ193" i="5" a="1"/>
  <c r="AQ193" i="5" s="1"/>
  <c r="AO193" i="5"/>
  <c r="AQ170" i="5" a="1"/>
  <c r="AQ170" i="5" s="1"/>
  <c r="AM170" i="5" a="1"/>
  <c r="AM170" i="5" s="1"/>
  <c r="AN170" i="5" s="1"/>
  <c r="AM182" i="5" a="1"/>
  <c r="AM182" i="5" s="1"/>
  <c r="AN182" i="5" s="1"/>
  <c r="AQ182" i="5" a="1"/>
  <c r="AQ182" i="5" s="1"/>
  <c r="AT186" i="5"/>
  <c r="AU186" i="5" s="1"/>
  <c r="AW186" i="5"/>
  <c r="AQ173" i="5" a="1"/>
  <c r="AQ173" i="5" s="1"/>
  <c r="AM173" i="5" a="1"/>
  <c r="AM173" i="5" s="1"/>
  <c r="AN173" i="5" s="1"/>
  <c r="AQ190" i="5" a="1"/>
  <c r="AQ190" i="5" s="1"/>
  <c r="AO190" i="5"/>
  <c r="AM190" i="5" a="1"/>
  <c r="AM190" i="5" s="1"/>
  <c r="AN190" i="5" s="1"/>
  <c r="AM175" i="5" a="1"/>
  <c r="AM175" i="5" s="1"/>
  <c r="AN175" i="5" s="1"/>
  <c r="AQ175" i="5" a="1"/>
  <c r="AQ175" i="5" s="1"/>
  <c r="AT187" i="5"/>
  <c r="AU187" i="5" s="1"/>
  <c r="AW187" i="5"/>
  <c r="AO188" i="5"/>
  <c r="AM188" i="5" a="1"/>
  <c r="AM188" i="5" s="1"/>
  <c r="AN188" i="5" s="1"/>
  <c r="AQ188" i="5" a="1"/>
  <c r="AQ188" i="5" s="1"/>
  <c r="AT192" i="5"/>
  <c r="AU192" i="5" s="1"/>
  <c r="AW192" i="5"/>
  <c r="AM171" i="5" a="1"/>
  <c r="AM171" i="5" s="1"/>
  <c r="AN171" i="5" s="1"/>
  <c r="AQ171" i="5" a="1"/>
  <c r="AQ171" i="5" s="1"/>
  <c r="AP194" i="5"/>
  <c r="AR194" i="5" s="1"/>
  <c r="AS194" i="5" s="1"/>
  <c r="AP126" i="5"/>
  <c r="AR126" i="5" s="1"/>
  <c r="AS126" i="5" s="1"/>
  <c r="AP125" i="5"/>
  <c r="AR125" i="5" s="1"/>
  <c r="AS125" i="5" s="1"/>
  <c r="AM143" i="5" a="1"/>
  <c r="AM143" i="5" s="1"/>
  <c r="AN143" i="5" s="1"/>
  <c r="AQ143" i="5" a="1"/>
  <c r="AQ143" i="5" s="1"/>
  <c r="AQ131" i="5" a="1"/>
  <c r="AQ131" i="5" s="1"/>
  <c r="AM131" i="5" a="1"/>
  <c r="AM131" i="5" s="1"/>
  <c r="AN131" i="5" s="1"/>
  <c r="AQ152" i="5" a="1"/>
  <c r="AQ152" i="5" s="1"/>
  <c r="AM152" i="5" a="1"/>
  <c r="AM152" i="5" s="1"/>
  <c r="AN152" i="5" s="1"/>
  <c r="AW112" i="5"/>
  <c r="AQ140" i="5" a="1"/>
  <c r="AQ140" i="5" s="1"/>
  <c r="AM140" i="5" a="1"/>
  <c r="AM140" i="5" s="1"/>
  <c r="AN140" i="5" s="1"/>
  <c r="AM148" i="5" a="1"/>
  <c r="AM148" i="5" s="1"/>
  <c r="AN148" i="5" s="1"/>
  <c r="AQ148" i="5" a="1"/>
  <c r="AQ148" i="5" s="1"/>
  <c r="AW116" i="5"/>
  <c r="AQ115" i="5" a="1"/>
  <c r="AQ115" i="5" s="1"/>
  <c r="AM115" i="5" a="1"/>
  <c r="AM115" i="5" s="1"/>
  <c r="AN115" i="5" s="1"/>
  <c r="AQ151" i="5" a="1"/>
  <c r="AQ151" i="5" s="1"/>
  <c r="AM151" i="5" a="1"/>
  <c r="AM151" i="5" s="1"/>
  <c r="AN151" i="5" s="1"/>
  <c r="AQ127" i="5" a="1"/>
  <c r="AQ127" i="5" s="1"/>
  <c r="AM127" i="5" a="1"/>
  <c r="AM127" i="5" s="1"/>
  <c r="AN127" i="5" s="1"/>
  <c r="AT124" i="5"/>
  <c r="AU124" i="5" s="1"/>
  <c r="AW124" i="5"/>
  <c r="AM119" i="5" a="1"/>
  <c r="AM119" i="5" s="1"/>
  <c r="AN119" i="5" s="1"/>
  <c r="AQ119" i="5" a="1"/>
  <c r="AQ119" i="5" s="1"/>
  <c r="AW139" i="5"/>
  <c r="AP97" i="5"/>
  <c r="AR97" i="5" s="1"/>
  <c r="AS97" i="5" s="1"/>
  <c r="AP111" i="5"/>
  <c r="AR111" i="5" s="1"/>
  <c r="AS111" i="5" s="1"/>
  <c r="AM106" i="5" a="1"/>
  <c r="AM106" i="5" s="1"/>
  <c r="AN106" i="5" s="1"/>
  <c r="AQ106" i="5" a="1"/>
  <c r="AQ106" i="5" s="1"/>
  <c r="AM95" i="5" a="1"/>
  <c r="AM95" i="5" s="1"/>
  <c r="AN95" i="5" s="1"/>
  <c r="AQ95" i="5" a="1"/>
  <c r="AQ95" i="5" s="1"/>
  <c r="AW71" i="5"/>
  <c r="AQ83" i="5" a="1"/>
  <c r="AQ83" i="5" s="1"/>
  <c r="AM83" i="5" a="1"/>
  <c r="AM83" i="5" s="1"/>
  <c r="AN83" i="5" s="1"/>
  <c r="AM195" i="5" a="1"/>
  <c r="AM195" i="5" s="1"/>
  <c r="AN195" i="5" s="1"/>
  <c r="AQ195" i="5" a="1"/>
  <c r="AQ195" i="5" s="1"/>
  <c r="AO195" i="5"/>
  <c r="AW96" i="5"/>
  <c r="AQ92" i="5" a="1"/>
  <c r="AQ92" i="5" s="1"/>
  <c r="AM92" i="5" a="1"/>
  <c r="AM92" i="5" s="1"/>
  <c r="AN92" i="5" s="1"/>
  <c r="AM84" i="5" a="1"/>
  <c r="AM84" i="5" s="1"/>
  <c r="AN84" i="5" s="1"/>
  <c r="AQ84" i="5" a="1"/>
  <c r="AQ84" i="5" s="1"/>
  <c r="AQ100" i="5" a="1"/>
  <c r="AQ100" i="5" s="1"/>
  <c r="AM100" i="5" a="1"/>
  <c r="AM100" i="5" s="1"/>
  <c r="AN100" i="5" s="1"/>
  <c r="AQ99" i="5" a="1"/>
  <c r="AQ99" i="5" s="1"/>
  <c r="AM99" i="5" a="1"/>
  <c r="AM99" i="5" s="1"/>
  <c r="AN99" i="5" s="1"/>
  <c r="AQ78" i="5" a="1"/>
  <c r="AQ78" i="5" s="1"/>
  <c r="AM78" i="5" a="1"/>
  <c r="AM78" i="5" s="1"/>
  <c r="AN78" i="5" s="1"/>
  <c r="AW109" i="5"/>
  <c r="AQ102" i="5" a="1"/>
  <c r="AQ102" i="5" s="1"/>
  <c r="AM102" i="5" a="1"/>
  <c r="AM102" i="5" s="1"/>
  <c r="AN102" i="5" s="1"/>
  <c r="AQ80" i="5" a="1"/>
  <c r="AQ80" i="5" s="1"/>
  <c r="AM80" i="5" a="1"/>
  <c r="AM80" i="5" s="1"/>
  <c r="AN80" i="5" s="1"/>
  <c r="AQ77" i="5" a="1"/>
  <c r="AQ77" i="5" s="1"/>
  <c r="AM77" i="5" a="1"/>
  <c r="AM77" i="5" s="1"/>
  <c r="AN77" i="5" s="1"/>
  <c r="AM70" i="5" a="1"/>
  <c r="AM70" i="5" s="1"/>
  <c r="AN70" i="5" s="1"/>
  <c r="AQ70" i="5" a="1"/>
  <c r="AQ70" i="5" s="1"/>
  <c r="AQ50" i="5" a="1"/>
  <c r="AQ50" i="5" s="1"/>
  <c r="AQ41" i="5" a="1"/>
  <c r="AQ41" i="5" s="1"/>
  <c r="AQ34" i="5" a="1"/>
  <c r="AQ34" i="5" s="1"/>
  <c r="AQ64" i="5" a="1"/>
  <c r="AQ64" i="5" s="1"/>
  <c r="AQ62" i="5" a="1"/>
  <c r="AQ62" i="5" s="1"/>
  <c r="AQ39" i="5" a="1"/>
  <c r="AQ39" i="5" s="1"/>
  <c r="AQ68" i="5" a="1"/>
  <c r="AQ68" i="5" s="1"/>
  <c r="AQ44" i="5" a="1"/>
  <c r="AQ44" i="5" s="1"/>
  <c r="AQ55" i="5" a="1"/>
  <c r="AQ55" i="5" s="1"/>
  <c r="AQ53" i="5" a="1"/>
  <c r="AQ53" i="5" s="1"/>
  <c r="AQ46" i="5" a="1"/>
  <c r="AQ46" i="5" s="1"/>
  <c r="AM50" i="5" a="1"/>
  <c r="AM50" i="5" s="1"/>
  <c r="AN50" i="5" s="1"/>
  <c r="AM64" i="5" a="1"/>
  <c r="AM64" i="5" s="1"/>
  <c r="AN64" i="5" s="1"/>
  <c r="AM39" i="5" a="1"/>
  <c r="AM39" i="5" s="1"/>
  <c r="AN39" i="5" s="1"/>
  <c r="AM55" i="5" a="1"/>
  <c r="AM55" i="5" s="1"/>
  <c r="AN55" i="5" s="1"/>
  <c r="AM62" i="5" a="1"/>
  <c r="AM62" i="5" s="1"/>
  <c r="AN62" i="5" s="1"/>
  <c r="AM44" i="5" a="1"/>
  <c r="AM44" i="5" s="1"/>
  <c r="AN44" i="5" s="1"/>
  <c r="AM68" i="5" a="1"/>
  <c r="AM68" i="5" s="1"/>
  <c r="AN68" i="5" s="1"/>
  <c r="AM49" i="5" a="1"/>
  <c r="AM49" i="5" s="1"/>
  <c r="AN49" i="5" s="1"/>
  <c r="AO49" i="5"/>
  <c r="AM41" i="5" a="1"/>
  <c r="AM41" i="5" s="1"/>
  <c r="AN41" i="5" s="1"/>
  <c r="AM53" i="5" a="1"/>
  <c r="AM53" i="5" s="1"/>
  <c r="AN53" i="5" s="1"/>
  <c r="AM46" i="5" a="1"/>
  <c r="AM46" i="5" s="1"/>
  <c r="AN46" i="5" s="1"/>
  <c r="AM34" i="5" a="1"/>
  <c r="AM34" i="5" s="1"/>
  <c r="AN34" i="5" s="1"/>
  <c r="AP66" i="5"/>
  <c r="AR66" i="5" s="1"/>
  <c r="AS66" i="5" s="1"/>
  <c r="AW54" i="5"/>
  <c r="AW56" i="5"/>
  <c r="AW40" i="5"/>
  <c r="AW45" i="5"/>
  <c r="AT65" i="5"/>
  <c r="AU65" i="5" s="1"/>
  <c r="AV65" i="5" s="1"/>
  <c r="AW65" i="5"/>
  <c r="AV48" i="10" l="1"/>
  <c r="P48" i="10" s="1"/>
  <c r="AV14" i="10"/>
  <c r="P14" i="10" s="1"/>
  <c r="AV634" i="10"/>
  <c r="P634" i="10" s="1"/>
  <c r="AV292" i="10"/>
  <c r="P292" i="10" s="1"/>
  <c r="AV219" i="10"/>
  <c r="P219" i="10" s="1"/>
  <c r="AV960" i="10"/>
  <c r="P960" i="10" s="1"/>
  <c r="AV271" i="10"/>
  <c r="P271" i="10" s="1"/>
  <c r="AV376" i="10"/>
  <c r="P376" i="10" s="1"/>
  <c r="AV1028" i="10"/>
  <c r="P1028" i="10" s="1"/>
  <c r="AV380" i="10"/>
  <c r="P380" i="10" s="1"/>
  <c r="AV216" i="10"/>
  <c r="P216" i="10" s="1"/>
  <c r="AV325" i="10"/>
  <c r="P325" i="10" s="1"/>
  <c r="AV866" i="10"/>
  <c r="P866" i="10" s="1"/>
  <c r="AV780" i="10"/>
  <c r="P780" i="10" s="1"/>
  <c r="AV341" i="10"/>
  <c r="P341" i="10" s="1"/>
  <c r="AV331" i="10"/>
  <c r="P331" i="10" s="1"/>
  <c r="AV813" i="10"/>
  <c r="P813" i="10" s="1"/>
  <c r="AV861" i="10"/>
  <c r="P861" i="10" s="1"/>
  <c r="AV417" i="10"/>
  <c r="P417" i="10" s="1"/>
  <c r="AV98" i="10"/>
  <c r="P98" i="10" s="1"/>
  <c r="AV127" i="10"/>
  <c r="P127" i="10" s="1"/>
  <c r="AV137" i="10"/>
  <c r="P137" i="10" s="1"/>
  <c r="AV34" i="10"/>
  <c r="P34" i="10" s="1"/>
  <c r="AV175" i="10"/>
  <c r="P175" i="10" s="1"/>
  <c r="AV971" i="10"/>
  <c r="P971" i="10" s="1"/>
  <c r="AV761" i="10"/>
  <c r="P761" i="10" s="1"/>
  <c r="AV1044" i="10"/>
  <c r="P1044" i="10" s="1"/>
  <c r="AV926" i="10"/>
  <c r="P926" i="10" s="1"/>
  <c r="AV443" i="10"/>
  <c r="P443" i="10" s="1"/>
  <c r="AV830" i="10"/>
  <c r="P830" i="10" s="1"/>
  <c r="AV295" i="10"/>
  <c r="P295" i="10" s="1"/>
  <c r="AV862" i="10"/>
  <c r="P862" i="10" s="1"/>
  <c r="AV651" i="10"/>
  <c r="P651" i="10" s="1"/>
  <c r="AV827" i="10"/>
  <c r="P827" i="10" s="1"/>
  <c r="AV630" i="10"/>
  <c r="P630" i="10" s="1"/>
  <c r="AV274" i="10"/>
  <c r="P274" i="10" s="1"/>
  <c r="AV466" i="10"/>
  <c r="P466" i="10" s="1"/>
  <c r="AV737" i="10"/>
  <c r="P737" i="10" s="1"/>
  <c r="AV968" i="10"/>
  <c r="P968" i="10" s="1"/>
  <c r="AV395" i="10"/>
  <c r="P395" i="10" s="1"/>
  <c r="AV593" i="10"/>
  <c r="P593" i="10" s="1"/>
  <c r="AV548" i="10"/>
  <c r="P548" i="10" s="1"/>
  <c r="AV269" i="10"/>
  <c r="P269" i="10" s="1"/>
  <c r="AV280" i="10"/>
  <c r="P280" i="10" s="1"/>
  <c r="AV619" i="10"/>
  <c r="P619" i="10" s="1"/>
  <c r="AV995" i="10"/>
  <c r="P995" i="10" s="1"/>
  <c r="AV493" i="10"/>
  <c r="P493" i="10" s="1"/>
  <c r="AV815" i="10"/>
  <c r="P815" i="10" s="1"/>
  <c r="AV318" i="10"/>
  <c r="P318" i="10" s="1"/>
  <c r="AV265" i="10"/>
  <c r="P265" i="10" s="1"/>
  <c r="AV411" i="10"/>
  <c r="P411" i="10" s="1"/>
  <c r="AV1049" i="10"/>
  <c r="P1049" i="10" s="1"/>
  <c r="AV803" i="10"/>
  <c r="P803" i="10" s="1"/>
  <c r="AV304" i="10"/>
  <c r="P304" i="10" s="1"/>
  <c r="AV1029" i="10"/>
  <c r="P1029" i="10" s="1"/>
  <c r="AV563" i="10"/>
  <c r="P563" i="10" s="1"/>
  <c r="AV650" i="10"/>
  <c r="P650" i="10" s="1"/>
  <c r="AV691" i="10"/>
  <c r="P691" i="10" s="1"/>
  <c r="AV324" i="10"/>
  <c r="P324" i="10" s="1"/>
  <c r="AV809" i="10"/>
  <c r="P809" i="10" s="1"/>
  <c r="AV712" i="10"/>
  <c r="P712" i="10" s="1"/>
  <c r="AV253" i="10"/>
  <c r="P253" i="10" s="1"/>
  <c r="AV738" i="10"/>
  <c r="P738" i="10" s="1"/>
  <c r="AV580" i="10"/>
  <c r="P580" i="10" s="1"/>
  <c r="AV684" i="10"/>
  <c r="P684" i="10" s="1"/>
  <c r="AV882" i="10"/>
  <c r="P882" i="10" s="1"/>
  <c r="AV940" i="10"/>
  <c r="P940" i="10" s="1"/>
  <c r="AV362" i="10"/>
  <c r="P362" i="10" s="1"/>
  <c r="AV329" i="10"/>
  <c r="P329" i="10" s="1"/>
  <c r="AV349" i="10"/>
  <c r="P349" i="10" s="1"/>
  <c r="AV824" i="10"/>
  <c r="P824" i="10" s="1"/>
  <c r="AV881" i="10"/>
  <c r="P881" i="10" s="1"/>
  <c r="AV337" i="10"/>
  <c r="P337" i="10" s="1"/>
  <c r="AV858" i="10"/>
  <c r="P858" i="10" s="1"/>
  <c r="AV393" i="10"/>
  <c r="P393" i="10" s="1"/>
  <c r="AV879" i="10"/>
  <c r="P879" i="10" s="1"/>
  <c r="AV177" i="10"/>
  <c r="P177" i="10" s="1"/>
  <c r="AV102" i="10"/>
  <c r="P102" i="10" s="1"/>
  <c r="AV51" i="10"/>
  <c r="P51" i="10" s="1"/>
  <c r="AV132" i="10"/>
  <c r="P132" i="10" s="1"/>
  <c r="AV63" i="10"/>
  <c r="P63" i="10" s="1"/>
  <c r="AV310" i="10"/>
  <c r="P310" i="10" s="1"/>
  <c r="AV603" i="10"/>
  <c r="P603" i="10" s="1"/>
  <c r="AV972" i="10"/>
  <c r="P972" i="10" s="1"/>
  <c r="AV677" i="10"/>
  <c r="P677" i="10" s="1"/>
  <c r="AV1031" i="10"/>
  <c r="P1031" i="10" s="1"/>
  <c r="AV315" i="10"/>
  <c r="P315" i="10" s="1"/>
  <c r="AV596" i="10"/>
  <c r="P596" i="10" s="1"/>
  <c r="AV343" i="10"/>
  <c r="P343" i="10" s="1"/>
  <c r="AV402" i="10"/>
  <c r="P402" i="10" s="1"/>
  <c r="AV909" i="10"/>
  <c r="P909" i="10" s="1"/>
  <c r="AV900" i="10"/>
  <c r="P900" i="10" s="1"/>
  <c r="AV32" i="10"/>
  <c r="P32" i="10" s="1"/>
  <c r="AV108" i="10"/>
  <c r="P108" i="10" s="1"/>
  <c r="AV38" i="10"/>
  <c r="P38" i="10" s="1"/>
  <c r="AV392" i="10"/>
  <c r="P392" i="10" s="1"/>
  <c r="AV500" i="10"/>
  <c r="P500" i="10" s="1"/>
  <c r="AV569" i="10"/>
  <c r="P569" i="10" s="1"/>
  <c r="AV890" i="10"/>
  <c r="P890" i="10" s="1"/>
  <c r="AV694" i="10"/>
  <c r="P694" i="10" s="1"/>
  <c r="AV674" i="10"/>
  <c r="P674" i="10" s="1"/>
  <c r="AV398" i="10"/>
  <c r="P398" i="10" s="1"/>
  <c r="AV522" i="10"/>
  <c r="P522" i="10" s="1"/>
  <c r="AV440" i="10"/>
  <c r="P440" i="10" s="1"/>
  <c r="AV876" i="10"/>
  <c r="P876" i="10" s="1"/>
  <c r="AV948" i="10"/>
  <c r="P948" i="10" s="1"/>
  <c r="AV645" i="10"/>
  <c r="P645" i="10" s="1"/>
  <c r="AV635" i="10"/>
  <c r="P635" i="10" s="1"/>
  <c r="AV649" i="10"/>
  <c r="P649" i="10" s="1"/>
  <c r="AV241" i="10"/>
  <c r="P241" i="10" s="1"/>
  <c r="AV924" i="10"/>
  <c r="P924" i="10" s="1"/>
  <c r="AV533" i="10"/>
  <c r="P533" i="10" s="1"/>
  <c r="AV641" i="10"/>
  <c r="P641" i="10" s="1"/>
  <c r="AV277" i="10"/>
  <c r="P277" i="10" s="1"/>
  <c r="AV781" i="10"/>
  <c r="P781" i="10" s="1"/>
  <c r="AV941" i="10"/>
  <c r="P941" i="10" s="1"/>
  <c r="AV152" i="10"/>
  <c r="P152" i="10" s="1"/>
  <c r="AV180" i="10"/>
  <c r="P180" i="10" s="1"/>
  <c r="AV449" i="10"/>
  <c r="P449" i="10" s="1"/>
  <c r="AV485" i="10"/>
  <c r="P485" i="10" s="1"/>
  <c r="AV528" i="10"/>
  <c r="P528" i="10" s="1"/>
  <c r="AV316" i="10"/>
  <c r="P316" i="10" s="1"/>
  <c r="AV225" i="10"/>
  <c r="P225" i="10" s="1"/>
  <c r="AV576" i="10"/>
  <c r="P576" i="10" s="1"/>
  <c r="AV313" i="10"/>
  <c r="P313" i="10" s="1"/>
  <c r="AV289" i="10"/>
  <c r="P289" i="10" s="1"/>
  <c r="AV639" i="10"/>
  <c r="P639" i="10" s="1"/>
  <c r="AV888" i="10"/>
  <c r="P888" i="10" s="1"/>
  <c r="AV342" i="10"/>
  <c r="P342" i="10" s="1"/>
  <c r="AV283" i="10"/>
  <c r="P283" i="10" s="1"/>
  <c r="AV822" i="10"/>
  <c r="P822" i="10" s="1"/>
  <c r="AV74" i="10"/>
  <c r="P74" i="10" s="1"/>
  <c r="AV170" i="10"/>
  <c r="P170" i="10" s="1"/>
  <c r="AV64" i="10"/>
  <c r="P64" i="10" s="1"/>
  <c r="AV135" i="10"/>
  <c r="P135" i="10" s="1"/>
  <c r="AV354" i="10"/>
  <c r="P354" i="10" s="1"/>
  <c r="AV370" i="10"/>
  <c r="P370" i="10" s="1"/>
  <c r="AV785" i="10"/>
  <c r="P785" i="10" s="1"/>
  <c r="AV198" i="10"/>
  <c r="P198" i="10" s="1"/>
  <c r="AV608" i="10"/>
  <c r="P608" i="10" s="1"/>
  <c r="AV363" i="10"/>
  <c r="P363" i="10" s="1"/>
  <c r="AV247" i="10"/>
  <c r="P247" i="10" s="1"/>
  <c r="AV258" i="10"/>
  <c r="P258" i="10" s="1"/>
  <c r="AV790" i="10"/>
  <c r="P790" i="10" s="1"/>
  <c r="AV910" i="10"/>
  <c r="P910" i="10" s="1"/>
  <c r="AV895" i="10"/>
  <c r="P895" i="10" s="1"/>
  <c r="AV954" i="10"/>
  <c r="P954" i="10" s="1"/>
  <c r="AV545" i="10"/>
  <c r="P545" i="10" s="1"/>
  <c r="AV472" i="10"/>
  <c r="P472" i="10" s="1"/>
  <c r="AV446" i="10"/>
  <c r="P446" i="10" s="1"/>
  <c r="AV616" i="10"/>
  <c r="P616" i="10" s="1"/>
  <c r="AV768" i="10"/>
  <c r="P768" i="10" s="1"/>
  <c r="AV1009" i="10"/>
  <c r="P1009" i="10" s="1"/>
  <c r="AV84" i="10"/>
  <c r="P84" i="10" s="1"/>
  <c r="AV28" i="10"/>
  <c r="P28" i="10" s="1"/>
  <c r="AV195" i="10"/>
  <c r="P195" i="10" s="1"/>
  <c r="AV110" i="10"/>
  <c r="P110" i="10" s="1"/>
  <c r="AV1003" i="10"/>
  <c r="P1003" i="10" s="1"/>
  <c r="AV307" i="10"/>
  <c r="P307" i="10" s="1"/>
  <c r="AV770" i="10"/>
  <c r="P770" i="10" s="1"/>
  <c r="AV481" i="10"/>
  <c r="P481" i="10" s="1"/>
  <c r="AV441" i="10"/>
  <c r="P441" i="10" s="1"/>
  <c r="AV233" i="10"/>
  <c r="P233" i="10" s="1"/>
  <c r="AV994" i="10"/>
  <c r="P994" i="10" s="1"/>
  <c r="AV834" i="10"/>
  <c r="P834" i="10" s="1"/>
  <c r="AV916" i="10"/>
  <c r="P916" i="10" s="1"/>
  <c r="AV871" i="10"/>
  <c r="P871" i="10" s="1"/>
  <c r="AV1032" i="10"/>
  <c r="P1032" i="10" s="1"/>
  <c r="AV659" i="10"/>
  <c r="P659" i="10" s="1"/>
  <c r="AV775" i="10"/>
  <c r="P775" i="10" s="1"/>
  <c r="AV183" i="10"/>
  <c r="P183" i="10" s="1"/>
  <c r="AV852" i="10"/>
  <c r="P852" i="10" s="1"/>
  <c r="AV1012" i="10"/>
  <c r="P1012" i="10" s="1"/>
  <c r="AV947" i="10"/>
  <c r="P947" i="10" s="1"/>
  <c r="AV875" i="10"/>
  <c r="P875" i="10" s="1"/>
  <c r="AV999" i="10"/>
  <c r="P999" i="10" s="1"/>
  <c r="AV1046" i="10"/>
  <c r="P1046" i="10" s="1"/>
  <c r="AV784" i="10"/>
  <c r="P784" i="10" s="1"/>
  <c r="AV263" i="10"/>
  <c r="P263" i="10" s="1"/>
  <c r="AV993" i="10"/>
  <c r="P993" i="10" s="1"/>
  <c r="AV464" i="10"/>
  <c r="P464" i="10" s="1"/>
  <c r="AV275" i="10"/>
  <c r="P275" i="10" s="1"/>
  <c r="AV706" i="10"/>
  <c r="P706" i="10" s="1"/>
  <c r="AV964" i="10"/>
  <c r="P964" i="10" s="1"/>
  <c r="AV609" i="10"/>
  <c r="P609" i="10" s="1"/>
  <c r="AV729" i="10"/>
  <c r="P729" i="10" s="1"/>
  <c r="AV702" i="10"/>
  <c r="P702" i="10" s="1"/>
  <c r="AV668" i="10"/>
  <c r="P668" i="10" s="1"/>
  <c r="AV531" i="10"/>
  <c r="P531" i="10" s="1"/>
  <c r="AV794" i="10"/>
  <c r="P794" i="10" s="1"/>
  <c r="AV887" i="10"/>
  <c r="P887" i="10" s="1"/>
  <c r="AV923" i="10"/>
  <c r="P923" i="10" s="1"/>
  <c r="AV860" i="10"/>
  <c r="P860" i="10" s="1"/>
  <c r="AV753" i="10"/>
  <c r="P753" i="10" s="1"/>
  <c r="AV460" i="10"/>
  <c r="P460" i="10" s="1"/>
  <c r="AV366" i="10"/>
  <c r="P366" i="10" s="1"/>
  <c r="AV787" i="10"/>
  <c r="P787" i="10" s="1"/>
  <c r="AV562" i="10"/>
  <c r="P562" i="10" s="1"/>
  <c r="AV974" i="10"/>
  <c r="P974" i="10" s="1"/>
  <c r="AV429" i="10"/>
  <c r="P429" i="10" s="1"/>
  <c r="AV915" i="10"/>
  <c r="P915" i="10" s="1"/>
  <c r="AV581" i="10"/>
  <c r="P581" i="10" s="1"/>
  <c r="AV257" i="10"/>
  <c r="P257" i="10" s="1"/>
  <c r="AV377" i="10"/>
  <c r="P377" i="10" s="1"/>
  <c r="AV896" i="10"/>
  <c r="P896" i="10" s="1"/>
  <c r="AV710" i="10"/>
  <c r="P710" i="10" s="1"/>
  <c r="AV189" i="10"/>
  <c r="P189" i="10" s="1"/>
  <c r="AV335" i="10"/>
  <c r="P335" i="10" s="1"/>
  <c r="AV348" i="10"/>
  <c r="P348" i="10" s="1"/>
  <c r="AV381" i="10"/>
  <c r="P381" i="10" s="1"/>
  <c r="AV949" i="10"/>
  <c r="P949" i="10" s="1"/>
  <c r="AV432" i="10"/>
  <c r="P432" i="10" s="1"/>
  <c r="AV293" i="10"/>
  <c r="P293" i="10" s="1"/>
  <c r="AV678" i="10"/>
  <c r="P678" i="10" s="1"/>
  <c r="AV925" i="10"/>
  <c r="P925" i="10" s="1"/>
  <c r="AV251" i="10"/>
  <c r="O251" i="10" s="1"/>
  <c r="AV314" i="10"/>
  <c r="P314" i="10" s="1"/>
  <c r="AV680" i="10"/>
  <c r="P680" i="10" s="1"/>
  <c r="AV1033" i="10"/>
  <c r="P1033" i="10" s="1"/>
  <c r="AV246" i="10"/>
  <c r="P246" i="10" s="1"/>
  <c r="AV1027" i="10"/>
  <c r="P1027" i="10" s="1"/>
  <c r="AV752" i="10"/>
  <c r="P752" i="10" s="1"/>
  <c r="AV401" i="10"/>
  <c r="P401" i="10" s="1"/>
  <c r="AV1040" i="10"/>
  <c r="P1040" i="10" s="1"/>
  <c r="AV617" i="10"/>
  <c r="P617" i="10" s="1"/>
  <c r="AV301" i="10"/>
  <c r="P301" i="10" s="1"/>
  <c r="AV506" i="10"/>
  <c r="P506" i="10" s="1"/>
  <c r="AV928" i="10"/>
  <c r="P928" i="10" s="1"/>
  <c r="AV201" i="10"/>
  <c r="P201" i="10" s="1"/>
  <c r="AV187" i="5"/>
  <c r="P187" i="5" s="1"/>
  <c r="AV191" i="5"/>
  <c r="P191" i="5" s="1"/>
  <c r="AV124" i="5"/>
  <c r="P124" i="5" s="1"/>
  <c r="AV192" i="5"/>
  <c r="P192" i="5" s="1"/>
  <c r="AV186" i="5"/>
  <c r="P186" i="5" s="1"/>
  <c r="AW619" i="10"/>
  <c r="AP690" i="10"/>
  <c r="AP819" i="10"/>
  <c r="AR819" i="10" s="1"/>
  <c r="AS819" i="10" s="1"/>
  <c r="AP382" i="10"/>
  <c r="AR382" i="10" s="1"/>
  <c r="AS382" i="10" s="1"/>
  <c r="AP913" i="10"/>
  <c r="AR913" i="10" s="1"/>
  <c r="AS913" i="10" s="1"/>
  <c r="AP944" i="10"/>
  <c r="AR944" i="10" s="1"/>
  <c r="AS944" i="10" s="1"/>
  <c r="AP412" i="10"/>
  <c r="AP795" i="10"/>
  <c r="AR795" i="10" s="1"/>
  <c r="AS795" i="10" s="1"/>
  <c r="AP487" i="10"/>
  <c r="AR487" i="10" s="1"/>
  <c r="AS487" i="10" s="1"/>
  <c r="AP656" i="10"/>
  <c r="AR656" i="10" s="1"/>
  <c r="AS656" i="10" s="1"/>
  <c r="AT977" i="10"/>
  <c r="AU977" i="10" s="1"/>
  <c r="AW977" i="10"/>
  <c r="AX977" i="10" s="1"/>
  <c r="N977" i="10" s="1"/>
  <c r="AP739" i="10"/>
  <c r="AR739" i="10" s="1"/>
  <c r="AS739" i="10" s="1"/>
  <c r="AP950" i="10"/>
  <c r="AR950" i="10" s="1"/>
  <c r="AS950" i="10" s="1"/>
  <c r="AP718" i="10"/>
  <c r="AR718" i="10" s="1"/>
  <c r="AS718" i="10" s="1"/>
  <c r="AP733" i="10"/>
  <c r="AR733" i="10" s="1"/>
  <c r="AS733" i="10" s="1"/>
  <c r="AP488" i="10"/>
  <c r="AP323" i="10"/>
  <c r="AR323" i="10" s="1"/>
  <c r="AS323" i="10" s="1"/>
  <c r="AP405" i="10"/>
  <c r="AP709" i="10"/>
  <c r="AR709" i="10" s="1"/>
  <c r="AS709" i="10" s="1"/>
  <c r="AP244" i="10"/>
  <c r="AT404" i="10"/>
  <c r="AU404" i="10" s="1"/>
  <c r="AW404" i="10"/>
  <c r="AX404" i="10" s="1"/>
  <c r="N404" i="10" s="1"/>
  <c r="AP692" i="10"/>
  <c r="AR692" i="10" s="1"/>
  <c r="AS692" i="10" s="1"/>
  <c r="AP430" i="10"/>
  <c r="AR430" i="10" s="1"/>
  <c r="AS430" i="10" s="1"/>
  <c r="AP1047" i="10"/>
  <c r="AR1047" i="10" s="1"/>
  <c r="AS1047" i="10" s="1"/>
  <c r="AP806" i="10"/>
  <c r="AR806" i="10" s="1"/>
  <c r="AS806" i="10" s="1"/>
  <c r="AX201" i="10"/>
  <c r="N201" i="10" s="1"/>
  <c r="AP679" i="10"/>
  <c r="AR679" i="10" s="1"/>
  <c r="AS679" i="10" s="1"/>
  <c r="AT15" i="11"/>
  <c r="AU15" i="11" s="1"/>
  <c r="AV15" i="11" s="1"/>
  <c r="AW15" i="11"/>
  <c r="AX15" i="11" s="1"/>
  <c r="N15" i="11" s="1"/>
  <c r="AW563" i="10"/>
  <c r="O563" i="10" s="1"/>
  <c r="AP215" i="10"/>
  <c r="AR215" i="10" s="1"/>
  <c r="AS215" i="10" s="1"/>
  <c r="AP406" i="10"/>
  <c r="AR406" i="10" s="1"/>
  <c r="AS406" i="10" s="1"/>
  <c r="AT931" i="10"/>
  <c r="AU931" i="10" s="1"/>
  <c r="AW931" i="10"/>
  <c r="AX931" i="10" s="1"/>
  <c r="N931" i="10" s="1"/>
  <c r="AP868" i="10"/>
  <c r="AR868" i="10" s="1"/>
  <c r="AS868" i="10" s="1"/>
  <c r="AP851" i="10"/>
  <c r="AR851" i="10" s="1"/>
  <c r="AS851" i="10" s="1"/>
  <c r="AP640" i="10"/>
  <c r="AR640" i="10" s="1"/>
  <c r="AS640" i="10" s="1"/>
  <c r="AP509" i="10"/>
  <c r="AR509" i="10" s="1"/>
  <c r="AS509" i="10" s="1"/>
  <c r="AP943" i="10"/>
  <c r="AP355" i="10"/>
  <c r="AR355" i="10" s="1"/>
  <c r="AS355" i="10" s="1"/>
  <c r="AP229" i="10"/>
  <c r="AR229" i="10" s="1"/>
  <c r="AS229" i="10" s="1"/>
  <c r="AP682" i="10"/>
  <c r="AR682" i="10" s="1"/>
  <c r="AS682" i="10" s="1"/>
  <c r="AP658" i="10"/>
  <c r="AR658" i="10" s="1"/>
  <c r="AS658" i="10" s="1"/>
  <c r="AP935" i="10"/>
  <c r="AR935" i="10" s="1"/>
  <c r="AS935" i="10" s="1"/>
  <c r="AP595" i="10"/>
  <c r="AR595" i="10" s="1"/>
  <c r="AS595" i="10" s="1"/>
  <c r="AP779" i="10"/>
  <c r="AR779" i="10" s="1"/>
  <c r="AS779" i="10" s="1"/>
  <c r="AP730" i="10"/>
  <c r="AR730" i="10" s="1"/>
  <c r="AS730" i="10" s="1"/>
  <c r="AP523" i="10"/>
  <c r="AR523" i="10" s="1"/>
  <c r="AS523" i="10" s="1"/>
  <c r="AP840" i="10"/>
  <c r="AR840" i="10" s="1"/>
  <c r="AS840" i="10" s="1"/>
  <c r="AP982" i="10"/>
  <c r="AR982" i="10" s="1"/>
  <c r="AS982" i="10" s="1"/>
  <c r="AP808" i="10"/>
  <c r="AR808" i="10" s="1"/>
  <c r="AS808" i="10" s="1"/>
  <c r="AP501" i="10"/>
  <c r="AP594" i="10"/>
  <c r="AR594" i="10" s="1"/>
  <c r="AS594" i="10" s="1"/>
  <c r="AP654" i="10"/>
  <c r="AR654" i="10" s="1"/>
  <c r="AS654" i="10" s="1"/>
  <c r="AP538" i="10"/>
  <c r="AR538" i="10" s="1"/>
  <c r="AS538" i="10" s="1"/>
  <c r="AP555" i="10"/>
  <c r="AR555" i="10" s="1"/>
  <c r="AS555" i="10" s="1"/>
  <c r="AP387" i="10"/>
  <c r="AR387" i="10" s="1"/>
  <c r="AS387" i="10" s="1"/>
  <c r="AP438" i="10"/>
  <c r="AR438" i="10" s="1"/>
  <c r="AS438" i="10" s="1"/>
  <c r="AP783" i="10"/>
  <c r="AR783" i="10" s="1"/>
  <c r="AS783" i="10" s="1"/>
  <c r="AP746" i="10"/>
  <c r="AR746" i="10" s="1"/>
  <c r="AS746" i="10" s="1"/>
  <c r="AP831" i="10"/>
  <c r="AR831" i="10" s="1"/>
  <c r="AS831" i="10" s="1"/>
  <c r="AP672" i="10"/>
  <c r="AR672" i="10" s="1"/>
  <c r="AS672" i="10" s="1"/>
  <c r="AP255" i="10"/>
  <c r="AR255" i="10" s="1"/>
  <c r="AS255" i="10" s="1"/>
  <c r="AP384" i="10"/>
  <c r="AR384" i="10" s="1"/>
  <c r="AS384" i="10" s="1"/>
  <c r="AP254" i="10"/>
  <c r="AR254" i="10" s="1"/>
  <c r="AS254" i="10" s="1"/>
  <c r="AP185" i="10"/>
  <c r="AR185" i="10" s="1"/>
  <c r="AS185" i="10" s="1"/>
  <c r="AP529" i="10"/>
  <c r="AR529" i="10" s="1"/>
  <c r="AS529" i="10" s="1"/>
  <c r="AP874" i="10"/>
  <c r="AR874" i="10" s="1"/>
  <c r="AS874" i="10" s="1"/>
  <c r="AP839" i="10"/>
  <c r="AR839" i="10" s="1"/>
  <c r="AS839" i="10" s="1"/>
  <c r="AP278" i="10"/>
  <c r="AR278" i="10" s="1"/>
  <c r="AS278" i="10" s="1"/>
  <c r="AP894" i="10"/>
  <c r="AR894" i="10" s="1"/>
  <c r="AS894" i="10" s="1"/>
  <c r="AP934" i="10"/>
  <c r="AR934" i="10" s="1"/>
  <c r="AS934" i="10" s="1"/>
  <c r="AP486" i="10"/>
  <c r="AR486" i="10" s="1"/>
  <c r="AS486" i="10" s="1"/>
  <c r="AP987" i="10"/>
  <c r="AR987" i="10" s="1"/>
  <c r="AS987" i="10" s="1"/>
  <c r="AP705" i="10"/>
  <c r="AR705" i="10" s="1"/>
  <c r="AS705" i="10" s="1"/>
  <c r="AP356" i="10"/>
  <c r="AP731" i="10"/>
  <c r="AP664" i="10"/>
  <c r="AR664" i="10" s="1"/>
  <c r="AS664" i="10" s="1"/>
  <c r="AP643" i="10"/>
  <c r="AR643" i="10" s="1"/>
  <c r="AS643" i="10" s="1"/>
  <c r="AP732" i="10"/>
  <c r="AR732" i="10" s="1"/>
  <c r="AS732" i="10" s="1"/>
  <c r="AP264" i="10"/>
  <c r="AR264" i="10" s="1"/>
  <c r="AS264" i="10" s="1"/>
  <c r="AP457" i="10"/>
  <c r="AR457" i="10" s="1"/>
  <c r="AS457" i="10" s="1"/>
  <c r="AP669" i="10"/>
  <c r="AR669" i="10" s="1"/>
  <c r="AS669" i="10" s="1"/>
  <c r="AP212" i="10"/>
  <c r="AR212" i="10" s="1"/>
  <c r="AS212" i="10" s="1"/>
  <c r="AP221" i="10"/>
  <c r="AR221" i="10" s="1"/>
  <c r="AS221" i="10" s="1"/>
  <c r="AP769" i="10"/>
  <c r="AR769" i="10" s="1"/>
  <c r="AS769" i="10" s="1"/>
  <c r="AP347" i="10"/>
  <c r="AR347" i="10" s="1"/>
  <c r="AS347" i="10" s="1"/>
  <c r="AP300" i="10"/>
  <c r="AR300" i="10" s="1"/>
  <c r="AS300" i="10" s="1"/>
  <c r="AP184" i="10"/>
  <c r="AP655" i="10"/>
  <c r="AR655" i="10" s="1"/>
  <c r="AS655" i="10" s="1"/>
  <c r="AP646" i="10"/>
  <c r="AR646" i="10" s="1"/>
  <c r="AS646" i="10" s="1"/>
  <c r="AP407" i="10"/>
  <c r="AR407" i="10" s="1"/>
  <c r="AS407" i="10" s="1"/>
  <c r="AP812" i="10"/>
  <c r="AR812" i="10" s="1"/>
  <c r="AS812" i="10" s="1"/>
  <c r="AP990" i="10"/>
  <c r="AR990" i="10" s="1"/>
  <c r="AS990" i="10" s="1"/>
  <c r="AP514" i="10"/>
  <c r="AR514" i="10" s="1"/>
  <c r="AS514" i="10" s="1"/>
  <c r="AP231" i="10"/>
  <c r="AR231" i="10" s="1"/>
  <c r="AS231" i="10" s="1"/>
  <c r="AP622" i="10"/>
  <c r="AR622" i="10" s="1"/>
  <c r="AS622" i="10" s="1"/>
  <c r="AP499" i="10"/>
  <c r="AP439" i="10"/>
  <c r="AR439" i="10" s="1"/>
  <c r="AS439" i="10" s="1"/>
  <c r="AP991" i="10"/>
  <c r="AR991" i="10" s="1"/>
  <c r="AS991" i="10" s="1"/>
  <c r="AP726" i="10"/>
  <c r="AR726" i="10" s="1"/>
  <c r="AS726" i="10" s="1"/>
  <c r="AP1038" i="10"/>
  <c r="AR1038" i="10" s="1"/>
  <c r="AS1038" i="10" s="1"/>
  <c r="AP585" i="10"/>
  <c r="AR585" i="10" s="1"/>
  <c r="AS585" i="10" s="1"/>
  <c r="AP226" i="10"/>
  <c r="AR226" i="10" s="1"/>
  <c r="AS226" i="10" s="1"/>
  <c r="AP249" i="10"/>
  <c r="AR249" i="10" s="1"/>
  <c r="AS249" i="10" s="1"/>
  <c r="AP374" i="10"/>
  <c r="AR374" i="10" s="1"/>
  <c r="AS374" i="10" s="1"/>
  <c r="AP357" i="10"/>
  <c r="AR357" i="10" s="1"/>
  <c r="AS357" i="10" s="1"/>
  <c r="AP471" i="10"/>
  <c r="AR471" i="10" s="1"/>
  <c r="AS471" i="10" s="1"/>
  <c r="AP262" i="10"/>
  <c r="AR262" i="10" s="1"/>
  <c r="AS262" i="10" s="1"/>
  <c r="AP956" i="10"/>
  <c r="AR956" i="10" s="1"/>
  <c r="AS956" i="10" s="1"/>
  <c r="AP973" i="10"/>
  <c r="AR973" i="10" s="1"/>
  <c r="AS973" i="10" s="1"/>
  <c r="AP197" i="10"/>
  <c r="AP621" i="10"/>
  <c r="AR621" i="10" s="1"/>
  <c r="AS621" i="10" s="1"/>
  <c r="AP666" i="10"/>
  <c r="AR666" i="10" s="1"/>
  <c r="AS666" i="10" s="1"/>
  <c r="AP435" i="10"/>
  <c r="AR435" i="10" s="1"/>
  <c r="AS435" i="10" s="1"/>
  <c r="AP1025" i="10"/>
  <c r="AR1025" i="10" s="1"/>
  <c r="AS1025" i="10" s="1"/>
  <c r="AP670" i="10"/>
  <c r="AR670" i="10" s="1"/>
  <c r="AS670" i="10" s="1"/>
  <c r="AP671" i="10"/>
  <c r="AR671" i="10" s="1"/>
  <c r="AS671" i="10" s="1"/>
  <c r="AP764" i="10"/>
  <c r="AR764" i="10" s="1"/>
  <c r="AS764" i="10" s="1"/>
  <c r="AP695" i="10"/>
  <c r="AR695" i="10" s="1"/>
  <c r="AS695" i="10" s="1"/>
  <c r="AP825" i="10"/>
  <c r="AR825" i="10" s="1"/>
  <c r="AS825" i="10" s="1"/>
  <c r="AP1023" i="10"/>
  <c r="AR1023" i="10" s="1"/>
  <c r="AS1023" i="10" s="1"/>
  <c r="AP336" i="10"/>
  <c r="AR336" i="10" s="1"/>
  <c r="AS336" i="10" s="1"/>
  <c r="AP191" i="10"/>
  <c r="AR191" i="10" s="1"/>
  <c r="AS191" i="10" s="1"/>
  <c r="AP469" i="10"/>
  <c r="AR469" i="10" s="1"/>
  <c r="AS469" i="10" s="1"/>
  <c r="AP428" i="10"/>
  <c r="AR428" i="10" s="1"/>
  <c r="AS428" i="10" s="1"/>
  <c r="AP1006" i="10"/>
  <c r="AR1006" i="10" s="1"/>
  <c r="AS1006" i="10" s="1"/>
  <c r="AP186" i="10"/>
  <c r="AR186" i="10" s="1"/>
  <c r="AS186" i="10" s="1"/>
  <c r="AP414" i="10"/>
  <c r="AR414" i="10" s="1"/>
  <c r="AS414" i="10" s="1"/>
  <c r="AP306" i="10"/>
  <c r="AR306" i="10" s="1"/>
  <c r="AS306" i="10" s="1"/>
  <c r="AP782" i="10"/>
  <c r="AR782" i="10" s="1"/>
  <c r="AS782" i="10" s="1"/>
  <c r="AP350" i="10"/>
  <c r="AR350" i="10" s="1"/>
  <c r="AS350" i="10" s="1"/>
  <c r="AP843" i="10"/>
  <c r="AR843" i="10" s="1"/>
  <c r="AS843" i="10" s="1"/>
  <c r="AP933" i="10"/>
  <c r="AR933" i="10" s="1"/>
  <c r="AS933" i="10" s="1"/>
  <c r="AP282" i="10"/>
  <c r="AR282" i="10" s="1"/>
  <c r="AS282" i="10" s="1"/>
  <c r="AP1000" i="10"/>
  <c r="AR1000" i="10" s="1"/>
  <c r="AS1000" i="10" s="1"/>
  <c r="AP877" i="10"/>
  <c r="AR877" i="10" s="1"/>
  <c r="AS877" i="10" s="1"/>
  <c r="AP704" i="10"/>
  <c r="AR704" i="10" s="1"/>
  <c r="AS704" i="10" s="1"/>
  <c r="AP618" i="10"/>
  <c r="AR618" i="10" s="1"/>
  <c r="AS618" i="10" s="1"/>
  <c r="AP1026" i="10"/>
  <c r="AR1026" i="10" s="1"/>
  <c r="AS1026" i="10" s="1"/>
  <c r="AP549" i="10"/>
  <c r="AR549" i="10" s="1"/>
  <c r="AS549" i="10" s="1"/>
  <c r="AP424" i="10"/>
  <c r="AR424" i="10" s="1"/>
  <c r="AS424" i="10" s="1"/>
  <c r="AP572" i="10"/>
  <c r="AR572" i="10" s="1"/>
  <c r="AS572" i="10" s="1"/>
  <c r="AP230" i="10"/>
  <c r="AR230" i="10" s="1"/>
  <c r="AS230" i="10" s="1"/>
  <c r="AP546" i="10"/>
  <c r="AR546" i="10" s="1"/>
  <c r="AS546" i="10" s="1"/>
  <c r="AP665" i="10"/>
  <c r="AR665" i="10" s="1"/>
  <c r="AS665" i="10" s="1"/>
  <c r="AP907" i="10"/>
  <c r="AR907" i="10" s="1"/>
  <c r="AS907" i="10" s="1"/>
  <c r="AP832" i="10"/>
  <c r="AR832" i="10" s="1"/>
  <c r="AS832" i="10" s="1"/>
  <c r="AP976" i="10"/>
  <c r="AR976" i="10" s="1"/>
  <c r="AS976" i="10" s="1"/>
  <c r="AP988" i="10"/>
  <c r="AR988" i="10" s="1"/>
  <c r="AS988" i="10" s="1"/>
  <c r="AP633" i="10"/>
  <c r="AR633" i="10" s="1"/>
  <c r="AS633" i="10" s="1"/>
  <c r="AP945" i="10"/>
  <c r="AR945" i="10" s="1"/>
  <c r="AS945" i="10" s="1"/>
  <c r="AP614" i="10"/>
  <c r="AR614" i="10" s="1"/>
  <c r="AS614" i="10" s="1"/>
  <c r="AP521" i="10"/>
  <c r="AR521" i="10" s="1"/>
  <c r="AS521" i="10" s="1"/>
  <c r="AP810" i="10"/>
  <c r="AP582" i="10"/>
  <c r="AR582" i="10" s="1"/>
  <c r="AS582" i="10" s="1"/>
  <c r="AP573" i="10"/>
  <c r="AR573" i="10" s="1"/>
  <c r="AS573" i="10" s="1"/>
  <c r="AP413" i="10"/>
  <c r="AR413" i="10" s="1"/>
  <c r="AS413" i="10" s="1"/>
  <c r="AP352" i="10"/>
  <c r="AP751" i="10"/>
  <c r="AR751" i="10" s="1"/>
  <c r="AS751" i="10" s="1"/>
  <c r="AP303" i="10"/>
  <c r="AR303" i="10" s="1"/>
  <c r="AS303" i="10" s="1"/>
  <c r="AP951" i="10"/>
  <c r="AR951" i="10" s="1"/>
  <c r="AS951" i="10" s="1"/>
  <c r="AP686" i="10"/>
  <c r="AR686" i="10" s="1"/>
  <c r="AS686" i="10" s="1"/>
  <c r="AP870" i="10"/>
  <c r="AR870" i="10" s="1"/>
  <c r="AS870" i="10" s="1"/>
  <c r="AP1051" i="10"/>
  <c r="AR1051" i="10" s="1"/>
  <c r="AS1051" i="10" s="1"/>
  <c r="AP932" i="10"/>
  <c r="AR932" i="10" s="1"/>
  <c r="AS932" i="10" s="1"/>
  <c r="AP209" i="10"/>
  <c r="AR209" i="10" s="1"/>
  <c r="AS209" i="10" s="1"/>
  <c r="AP338" i="10"/>
  <c r="AR338" i="10" s="1"/>
  <c r="AS338" i="10" s="1"/>
  <c r="AP966" i="10"/>
  <c r="AR966" i="10" s="1"/>
  <c r="AS966" i="10" s="1"/>
  <c r="AP279" i="10"/>
  <c r="AR279" i="10" s="1"/>
  <c r="AS279" i="10" s="1"/>
  <c r="AP863" i="10"/>
  <c r="AR863" i="10" s="1"/>
  <c r="AS863" i="10" s="1"/>
  <c r="AP1036" i="10"/>
  <c r="AR1036" i="10" s="1"/>
  <c r="AS1036" i="10" s="1"/>
  <c r="AP583" i="10"/>
  <c r="AR583" i="10" s="1"/>
  <c r="AS583" i="10" s="1"/>
  <c r="AP571" i="10"/>
  <c r="AR571" i="10" s="1"/>
  <c r="AS571" i="10" s="1"/>
  <c r="AP235" i="10"/>
  <c r="AP721" i="10"/>
  <c r="AR721" i="10" s="1"/>
  <c r="AS721" i="10" s="1"/>
  <c r="AP297" i="10"/>
  <c r="AR297" i="10" s="1"/>
  <c r="AS297" i="10" s="1"/>
  <c r="AP361" i="10"/>
  <c r="AR361" i="10" s="1"/>
  <c r="AS361" i="10" s="1"/>
  <c r="AP1018" i="10"/>
  <c r="AR1018" i="10" s="1"/>
  <c r="AS1018" i="10" s="1"/>
  <c r="AP427" i="10"/>
  <c r="AR427" i="10" s="1"/>
  <c r="AS427" i="10" s="1"/>
  <c r="AP420" i="10"/>
  <c r="AR420" i="10" s="1"/>
  <c r="AS420" i="10" s="1"/>
  <c r="AP322" i="10"/>
  <c r="AR322" i="10" s="1"/>
  <c r="AS322" i="10" s="1"/>
  <c r="AP804" i="10"/>
  <c r="AR804" i="10" s="1"/>
  <c r="AS804" i="10" s="1"/>
  <c r="AP397" i="10"/>
  <c r="AR397" i="10" s="1"/>
  <c r="AS397" i="10" s="1"/>
  <c r="AP675" i="10"/>
  <c r="AR675" i="10" s="1"/>
  <c r="AS675" i="10" s="1"/>
  <c r="AP600" i="10"/>
  <c r="AR600" i="10" s="1"/>
  <c r="AS600" i="10" s="1"/>
  <c r="AP1045" i="10"/>
  <c r="AP503" i="10"/>
  <c r="AR503" i="10" s="1"/>
  <c r="AS503" i="10" s="1"/>
  <c r="AP829" i="10"/>
  <c r="AR829" i="10" s="1"/>
  <c r="AS829" i="10" s="1"/>
  <c r="AP884" i="10"/>
  <c r="AR884" i="10" s="1"/>
  <c r="AS884" i="10" s="1"/>
  <c r="AP725" i="10"/>
  <c r="AR725" i="10" s="1"/>
  <c r="AS725" i="10" s="1"/>
  <c r="AP421" i="10"/>
  <c r="AR421" i="10" s="1"/>
  <c r="AS421" i="10" s="1"/>
  <c r="AP463" i="10"/>
  <c r="AR463" i="10" s="1"/>
  <c r="AS463" i="10" s="1"/>
  <c r="AP620" i="10"/>
  <c r="AR620" i="10" s="1"/>
  <c r="AS620" i="10" s="1"/>
  <c r="AP629" i="10"/>
  <c r="AR629" i="10" s="1"/>
  <c r="AS629" i="10" s="1"/>
  <c r="AP867" i="10"/>
  <c r="AR867" i="10" s="1"/>
  <c r="AS867" i="10" s="1"/>
  <c r="AP793" i="10"/>
  <c r="AR793" i="10" s="1"/>
  <c r="AS793" i="10" s="1"/>
  <c r="AP333" i="10"/>
  <c r="AR333" i="10" s="1"/>
  <c r="AS333" i="10" s="1"/>
  <c r="AP983" i="10"/>
  <c r="AP326" i="10"/>
  <c r="AR326" i="10" s="1"/>
  <c r="AS326" i="10" s="1"/>
  <c r="AP693" i="10"/>
  <c r="AR693" i="10" s="1"/>
  <c r="AS693" i="10" s="1"/>
  <c r="AP838" i="10"/>
  <c r="AR838" i="10" s="1"/>
  <c r="AS838" i="10" s="1"/>
  <c r="AP625" i="10"/>
  <c r="AR625" i="10" s="1"/>
  <c r="AS625" i="10" s="1"/>
  <c r="AP260" i="10"/>
  <c r="AR260" i="10" s="1"/>
  <c r="AS260" i="10" s="1"/>
  <c r="AP699" i="10"/>
  <c r="AR699" i="10" s="1"/>
  <c r="AS699" i="10" s="1"/>
  <c r="AP615" i="10"/>
  <c r="AP544" i="10"/>
  <c r="AR544" i="10" s="1"/>
  <c r="AS544" i="10" s="1"/>
  <c r="AP558" i="10"/>
  <c r="AR558" i="10" s="1"/>
  <c r="AS558" i="10" s="1"/>
  <c r="AP495" i="10"/>
  <c r="AR495" i="10" s="1"/>
  <c r="AS495" i="10" s="1"/>
  <c r="AP632" i="10"/>
  <c r="AR632" i="10" s="1"/>
  <c r="AS632" i="10" s="1"/>
  <c r="AP586" i="10"/>
  <c r="AP1004" i="10"/>
  <c r="AR1004" i="10" s="1"/>
  <c r="AS1004" i="10" s="1"/>
  <c r="AP989" i="10"/>
  <c r="AR989" i="10" s="1"/>
  <c r="AS989" i="10" s="1"/>
  <c r="AP203" i="10"/>
  <c r="AR203" i="10" s="1"/>
  <c r="AS203" i="10" s="1"/>
  <c r="AP321" i="10"/>
  <c r="AR321" i="10" s="1"/>
  <c r="AS321" i="10" s="1"/>
  <c r="AP703" i="10"/>
  <c r="AR703" i="10" s="1"/>
  <c r="AS703" i="10" s="1"/>
  <c r="AP525" i="10"/>
  <c r="AR525" i="10" s="1"/>
  <c r="AS525" i="10" s="1"/>
  <c r="AP477" i="10"/>
  <c r="AR477" i="10" s="1"/>
  <c r="AS477" i="10" s="1"/>
  <c r="AP700" i="10"/>
  <c r="AR700" i="10" s="1"/>
  <c r="AS700" i="10" s="1"/>
  <c r="AP556" i="10"/>
  <c r="AR556" i="10" s="1"/>
  <c r="AS556" i="10" s="1"/>
  <c r="AP379" i="10"/>
  <c r="AR379" i="10" s="1"/>
  <c r="AS379" i="10" s="1"/>
  <c r="AP771" i="10"/>
  <c r="AR771" i="10" s="1"/>
  <c r="AS771" i="10" s="1"/>
  <c r="AP766" i="10"/>
  <c r="AR766" i="10" s="1"/>
  <c r="AS766" i="10" s="1"/>
  <c r="AP667" i="10"/>
  <c r="AR667" i="10" s="1"/>
  <c r="AS667" i="10" s="1"/>
  <c r="AP365" i="10"/>
  <c r="AR365" i="10" s="1"/>
  <c r="AS365" i="10" s="1"/>
  <c r="AP554" i="10"/>
  <c r="AR554" i="10" s="1"/>
  <c r="AS554" i="10" s="1"/>
  <c r="AP844" i="10"/>
  <c r="AR844" i="10" s="1"/>
  <c r="AS844" i="10" s="1"/>
  <c r="AP451" i="10"/>
  <c r="AR451" i="10" s="1"/>
  <c r="AS451" i="10" s="1"/>
  <c r="AP526" i="10"/>
  <c r="AR526" i="10" s="1"/>
  <c r="AS526" i="10" s="1"/>
  <c r="AP194" i="10"/>
  <c r="AR194" i="10" s="1"/>
  <c r="AS194" i="10" s="1"/>
  <c r="AP339" i="10"/>
  <c r="AR339" i="10" s="1"/>
  <c r="AS339" i="10" s="1"/>
  <c r="AP502" i="10"/>
  <c r="AR502" i="10" s="1"/>
  <c r="AS502" i="10" s="1"/>
  <c r="AP850" i="10"/>
  <c r="AR850" i="10" s="1"/>
  <c r="AS850" i="10" s="1"/>
  <c r="AP403" i="10"/>
  <c r="AR403" i="10" s="1"/>
  <c r="AS403" i="10" s="1"/>
  <c r="AP332" i="10"/>
  <c r="AR332" i="10" s="1"/>
  <c r="AS332" i="10" s="1"/>
  <c r="AP660" i="10"/>
  <c r="AR660" i="10" s="1"/>
  <c r="AS660" i="10" s="1"/>
  <c r="AP534" i="10"/>
  <c r="AR534" i="10" s="1"/>
  <c r="AS534" i="10" s="1"/>
  <c r="AP962" i="10"/>
  <c r="AR962" i="10" s="1"/>
  <c r="AS962" i="10" s="1"/>
  <c r="AP245" i="10"/>
  <c r="AR245" i="10" s="1"/>
  <c r="AS245" i="10" s="1"/>
  <c r="AP532" i="10"/>
  <c r="AR532" i="10" s="1"/>
  <c r="AS532" i="10" s="1"/>
  <c r="AP772" i="10"/>
  <c r="AR772" i="10" s="1"/>
  <c r="AS772" i="10" s="1"/>
  <c r="AP240" i="10"/>
  <c r="AR240" i="10" s="1"/>
  <c r="AS240" i="10" s="1"/>
  <c r="AP1037" i="10"/>
  <c r="AR1037" i="10" s="1"/>
  <c r="AS1037" i="10" s="1"/>
  <c r="AP311" i="10"/>
  <c r="AR311" i="10" s="1"/>
  <c r="AS311" i="10" s="1"/>
  <c r="AP334" i="10"/>
  <c r="AR334" i="10" s="1"/>
  <c r="AS334" i="10" s="1"/>
  <c r="AP847" i="10"/>
  <c r="AR847" i="10" s="1"/>
  <c r="AS847" i="10" s="1"/>
  <c r="AP883" i="10"/>
  <c r="AP807" i="10"/>
  <c r="AR807" i="10" s="1"/>
  <c r="AS807" i="10" s="1"/>
  <c r="AP601" i="10"/>
  <c r="AR601" i="10" s="1"/>
  <c r="AS601" i="10" s="1"/>
  <c r="AP537" i="10"/>
  <c r="AR537" i="10" s="1"/>
  <c r="AS537" i="10" s="1"/>
  <c r="AP475" i="10"/>
  <c r="AR475" i="10" s="1"/>
  <c r="AS475" i="10" s="1"/>
  <c r="AP296" i="10"/>
  <c r="AP478" i="10"/>
  <c r="AR478" i="10" s="1"/>
  <c r="AS478" i="10" s="1"/>
  <c r="AP740" i="10"/>
  <c r="AP853" i="10"/>
  <c r="AR853" i="10" s="1"/>
  <c r="AS853" i="10" s="1"/>
  <c r="AP578" i="10"/>
  <c r="AR578" i="10" s="1"/>
  <c r="AS578" i="10" s="1"/>
  <c r="AP823" i="10"/>
  <c r="AR823" i="10" s="1"/>
  <c r="AS823" i="10" s="1"/>
  <c r="AP885" i="10"/>
  <c r="AR885" i="10" s="1"/>
  <c r="AS885" i="10" s="1"/>
  <c r="AT447" i="10"/>
  <c r="AU447" i="10" s="1"/>
  <c r="AW447" i="10"/>
  <c r="AP727" i="10"/>
  <c r="AR727" i="10" s="1"/>
  <c r="AS727" i="10" s="1"/>
  <c r="AP1007" i="10"/>
  <c r="AR1007" i="10" s="1"/>
  <c r="AS1007" i="10" s="1"/>
  <c r="AP1011" i="10"/>
  <c r="AR1011" i="10" s="1"/>
  <c r="AS1011" i="10" s="1"/>
  <c r="AP604" i="10"/>
  <c r="AR604" i="10" s="1"/>
  <c r="AS604" i="10" s="1"/>
  <c r="AP715" i="10"/>
  <c r="AR715" i="10" s="1"/>
  <c r="AS715" i="10" s="1"/>
  <c r="AP1030" i="10"/>
  <c r="AP375" i="10"/>
  <c r="AP330" i="10"/>
  <c r="AR330" i="10" s="1"/>
  <c r="AS330" i="10" s="1"/>
  <c r="AP820" i="10"/>
  <c r="AR820" i="10" s="1"/>
  <c r="AS820" i="10" s="1"/>
  <c r="AP327" i="10"/>
  <c r="AR327" i="10" s="1"/>
  <c r="AS327" i="10" s="1"/>
  <c r="AP360" i="10"/>
  <c r="AP491" i="10"/>
  <c r="AR491" i="10" s="1"/>
  <c r="AS491" i="10" s="1"/>
  <c r="AP566" i="10"/>
  <c r="AR566" i="10" s="1"/>
  <c r="AS566" i="10" s="1"/>
  <c r="AP383" i="10"/>
  <c r="AR383" i="10" s="1"/>
  <c r="AS383" i="10" s="1"/>
  <c r="AP626" i="10"/>
  <c r="AR626" i="10" s="1"/>
  <c r="AS626" i="10" s="1"/>
  <c r="AP433" i="10"/>
  <c r="AR433" i="10" s="1"/>
  <c r="AS433" i="10" s="1"/>
  <c r="AP224" i="10"/>
  <c r="AR224" i="10" s="1"/>
  <c r="AS224" i="10" s="1"/>
  <c r="AP217" i="10"/>
  <c r="AR217" i="10" s="1"/>
  <c r="AS217" i="10" s="1"/>
  <c r="AP777" i="10"/>
  <c r="AR777" i="10" s="1"/>
  <c r="AS777" i="10" s="1"/>
  <c r="AT187" i="10"/>
  <c r="AU187" i="10" s="1"/>
  <c r="AW187" i="10"/>
  <c r="AT490" i="10"/>
  <c r="AU490" i="10" s="1"/>
  <c r="AW490" i="10"/>
  <c r="O691" i="10"/>
  <c r="AX691" i="10"/>
  <c r="AY691" i="10" s="1"/>
  <c r="AT373" i="10"/>
  <c r="AU373" i="10" s="1"/>
  <c r="AW373" i="10"/>
  <c r="AT284" i="10"/>
  <c r="AU284" i="10" s="1"/>
  <c r="AW284" i="10"/>
  <c r="AT385" i="10"/>
  <c r="AU385" i="10" s="1"/>
  <c r="AW385" i="10"/>
  <c r="AT480" i="10"/>
  <c r="AU480" i="10" s="1"/>
  <c r="AW480" i="10"/>
  <c r="AT598" i="10"/>
  <c r="AU598" i="10" s="1"/>
  <c r="AW598" i="10"/>
  <c r="AT473" i="10"/>
  <c r="AU473" i="10" s="1"/>
  <c r="AW473" i="10"/>
  <c r="AT1017" i="10"/>
  <c r="AU1017" i="10" s="1"/>
  <c r="AW1017" i="10"/>
  <c r="AT848" i="10"/>
  <c r="AU848" i="10" s="1"/>
  <c r="AW848" i="10"/>
  <c r="AT517" i="10"/>
  <c r="AU517" i="10" s="1"/>
  <c r="AW517" i="10"/>
  <c r="AX443" i="10"/>
  <c r="N443" i="10" s="1"/>
  <c r="O443" i="10"/>
  <c r="AX316" i="10"/>
  <c r="AY316" i="10" s="1"/>
  <c r="O316" i="10"/>
  <c r="AT767" i="10"/>
  <c r="AU767" i="10" s="1"/>
  <c r="AW767" i="10"/>
  <c r="AX860" i="10"/>
  <c r="N860" i="10" s="1"/>
  <c r="O860" i="10"/>
  <c r="O995" i="10"/>
  <c r="AX995" i="10"/>
  <c r="N995" i="10" s="1"/>
  <c r="AX576" i="10"/>
  <c r="N576" i="10" s="1"/>
  <c r="O576" i="10"/>
  <c r="AT552" i="10"/>
  <c r="AU552" i="10" s="1"/>
  <c r="AW552" i="10"/>
  <c r="AX1028" i="10"/>
  <c r="N1028" i="10" s="1"/>
  <c r="AX882" i="10"/>
  <c r="N882" i="10" s="1"/>
  <c r="O882" i="10"/>
  <c r="AT536" i="10"/>
  <c r="AU536" i="10" s="1"/>
  <c r="AW536" i="10"/>
  <c r="AT1016" i="10"/>
  <c r="AU1016" i="10" s="1"/>
  <c r="AW1016" i="10"/>
  <c r="AT250" i="10"/>
  <c r="AU250" i="10" s="1"/>
  <c r="AW250" i="10"/>
  <c r="AT846" i="10"/>
  <c r="AU846" i="10" s="1"/>
  <c r="AW846" i="10"/>
  <c r="AT510" i="10"/>
  <c r="AU510" i="10" s="1"/>
  <c r="AW510" i="10"/>
  <c r="AT211" i="10"/>
  <c r="AU211" i="10" s="1"/>
  <c r="AW211" i="10"/>
  <c r="AT454" i="10"/>
  <c r="AU454" i="10" s="1"/>
  <c r="AW454" i="10"/>
  <c r="O189" i="10"/>
  <c r="AX189" i="10"/>
  <c r="AY189" i="10" s="1"/>
  <c r="AX866" i="10"/>
  <c r="N866" i="10" s="1"/>
  <c r="O866" i="10"/>
  <c r="AX275" i="10"/>
  <c r="N275" i="10" s="1"/>
  <c r="AX1032" i="10"/>
  <c r="N1032" i="10" s="1"/>
  <c r="AT735" i="10"/>
  <c r="AU735" i="10" s="1"/>
  <c r="AW735" i="10"/>
  <c r="AT204" i="10"/>
  <c r="AU204" i="10" s="1"/>
  <c r="AW204" i="10"/>
  <c r="AT722" i="10"/>
  <c r="AU722" i="10" s="1"/>
  <c r="AW722" i="10"/>
  <c r="AT602" i="10"/>
  <c r="AU602" i="10" s="1"/>
  <c r="AW602" i="10"/>
  <c r="AT515" i="10"/>
  <c r="AU515" i="10" s="1"/>
  <c r="AW515" i="10"/>
  <c r="AT717" i="10"/>
  <c r="AU717" i="10" s="1"/>
  <c r="AW717" i="10"/>
  <c r="AT919" i="10"/>
  <c r="AU919" i="10" s="1"/>
  <c r="AW919" i="10"/>
  <c r="AT969" i="10"/>
  <c r="AU969" i="10" s="1"/>
  <c r="AW969" i="10"/>
  <c r="AT575" i="10"/>
  <c r="AU575" i="10" s="1"/>
  <c r="AW575" i="10"/>
  <c r="AT425" i="10"/>
  <c r="AU425" i="10" s="1"/>
  <c r="AW425" i="10"/>
  <c r="AT482" i="10"/>
  <c r="AU482" i="10" s="1"/>
  <c r="AW482" i="10"/>
  <c r="AT199" i="10"/>
  <c r="AU199" i="10" s="1"/>
  <c r="AW199" i="10"/>
  <c r="AT519" i="10"/>
  <c r="AU519" i="10" s="1"/>
  <c r="AW519" i="10"/>
  <c r="AT1020" i="10"/>
  <c r="AU1020" i="10" s="1"/>
  <c r="AW1020" i="10"/>
  <c r="AX879" i="10"/>
  <c r="AY879" i="10" s="1"/>
  <c r="AT970" i="10"/>
  <c r="AU970" i="10" s="1"/>
  <c r="AW970" i="10"/>
  <c r="O460" i="10"/>
  <c r="AX460" i="10"/>
  <c r="N460" i="10" s="1"/>
  <c r="AT551" i="10"/>
  <c r="AU551" i="10" s="1"/>
  <c r="AW551" i="10"/>
  <c r="AT757" i="10"/>
  <c r="AU757" i="10" s="1"/>
  <c r="AW757" i="10"/>
  <c r="AX329" i="10"/>
  <c r="N329" i="10" s="1"/>
  <c r="O258" i="10"/>
  <c r="AX258" i="10"/>
  <c r="N258" i="10" s="1"/>
  <c r="AT213" i="10"/>
  <c r="AU213" i="10" s="1"/>
  <c r="AW213" i="10"/>
  <c r="AT368" i="10"/>
  <c r="AU368" i="10" s="1"/>
  <c r="AW368" i="10"/>
  <c r="AT1014" i="10"/>
  <c r="AU1014" i="10" s="1"/>
  <c r="AW1014" i="10"/>
  <c r="AT207" i="10"/>
  <c r="AU207" i="10" s="1"/>
  <c r="AW207" i="10"/>
  <c r="AT1013" i="10"/>
  <c r="AU1013" i="10" s="1"/>
  <c r="AW1013" i="10"/>
  <c r="AT657" i="10"/>
  <c r="AU657" i="10" s="1"/>
  <c r="AW657" i="10"/>
  <c r="O706" i="10"/>
  <c r="AX706" i="10"/>
  <c r="N706" i="10" s="1"/>
  <c r="AT789" i="10"/>
  <c r="AU789" i="10" s="1"/>
  <c r="AW789" i="10"/>
  <c r="AT953" i="10"/>
  <c r="AU953" i="10" s="1"/>
  <c r="AW953" i="10"/>
  <c r="AX964" i="10"/>
  <c r="N964" i="10" s="1"/>
  <c r="AX803" i="10"/>
  <c r="N803" i="10" s="1"/>
  <c r="O803" i="10"/>
  <c r="AT856" i="10"/>
  <c r="AU856" i="10" s="1"/>
  <c r="AW856" i="10"/>
  <c r="AT724" i="10"/>
  <c r="AU724" i="10" s="1"/>
  <c r="AW724" i="10"/>
  <c r="AT223" i="10"/>
  <c r="AU223" i="10" s="1"/>
  <c r="AW223" i="10"/>
  <c r="O909" i="10"/>
  <c r="AX909" i="10"/>
  <c r="AY909" i="10" s="1"/>
  <c r="O875" i="10"/>
  <c r="AX875" i="10"/>
  <c r="N875" i="10" s="1"/>
  <c r="AT234" i="10"/>
  <c r="AU234" i="10" s="1"/>
  <c r="AW234" i="10"/>
  <c r="AX446" i="10"/>
  <c r="AY446" i="10" s="1"/>
  <c r="AT1024" i="10"/>
  <c r="AU1024" i="10" s="1"/>
  <c r="AW1024" i="10"/>
  <c r="AT922" i="10"/>
  <c r="AU922" i="10" s="1"/>
  <c r="AW922" i="10"/>
  <c r="AT281" i="10"/>
  <c r="AU281" i="10" s="1"/>
  <c r="AW281" i="10"/>
  <c r="AT720" i="10"/>
  <c r="AU720" i="10" s="1"/>
  <c r="AW720" i="10"/>
  <c r="AX493" i="10"/>
  <c r="N493" i="10" s="1"/>
  <c r="AX274" i="10"/>
  <c r="AY274" i="10" s="1"/>
  <c r="AT456" i="10"/>
  <c r="AU456" i="10" s="1"/>
  <c r="AW456" i="10"/>
  <c r="O466" i="10"/>
  <c r="AX466" i="10"/>
  <c r="N466" i="10" s="1"/>
  <c r="AX710" i="10"/>
  <c r="N710" i="10" s="1"/>
  <c r="AT492" i="10"/>
  <c r="AU492" i="10" s="1"/>
  <c r="AW492" i="10"/>
  <c r="AX341" i="10"/>
  <c r="N341" i="10" s="1"/>
  <c r="O341" i="10"/>
  <c r="AT476" i="10"/>
  <c r="AU476" i="10" s="1"/>
  <c r="AW476" i="10"/>
  <c r="AX895" i="10"/>
  <c r="N895" i="10" s="1"/>
  <c r="O895" i="10"/>
  <c r="AT193" i="10"/>
  <c r="AU193" i="10" s="1"/>
  <c r="AW193" i="10"/>
  <c r="AT796" i="10"/>
  <c r="AU796" i="10" s="1"/>
  <c r="AW796" i="10"/>
  <c r="AT228" i="10"/>
  <c r="AU228" i="10" s="1"/>
  <c r="AW228" i="10"/>
  <c r="AT967" i="10"/>
  <c r="AU967" i="10" s="1"/>
  <c r="AW967" i="10"/>
  <c r="AX787" i="10"/>
  <c r="N787" i="10" s="1"/>
  <c r="O787" i="10"/>
  <c r="AT628" i="10"/>
  <c r="AU628" i="10" s="1"/>
  <c r="AW628" i="10"/>
  <c r="AT416" i="10"/>
  <c r="AU416" i="10" s="1"/>
  <c r="AW416" i="10"/>
  <c r="AX809" i="10"/>
  <c r="N809" i="10" s="1"/>
  <c r="AT889" i="10"/>
  <c r="AU889" i="10" s="1"/>
  <c r="AW889" i="10"/>
  <c r="AX481" i="10"/>
  <c r="N481" i="10" s="1"/>
  <c r="O481" i="10"/>
  <c r="O694" i="10"/>
  <c r="AX694" i="10"/>
  <c r="AY694" i="10" s="1"/>
  <c r="AT568" i="10"/>
  <c r="AU568" i="10" s="1"/>
  <c r="AW568" i="10"/>
  <c r="AX251" i="10"/>
  <c r="N251" i="10" s="1"/>
  <c r="AT697" i="10"/>
  <c r="AU697" i="10" s="1"/>
  <c r="AW697" i="10"/>
  <c r="AT849" i="10"/>
  <c r="AU849" i="10" s="1"/>
  <c r="AW849" i="10"/>
  <c r="AT1048" i="10"/>
  <c r="AU1048" i="10" s="1"/>
  <c r="AW1048" i="10"/>
  <c r="AX313" i="10"/>
  <c r="AY313" i="10" s="1"/>
  <c r="O313" i="10"/>
  <c r="AT681" i="10"/>
  <c r="AU681" i="10" s="1"/>
  <c r="AW681" i="10"/>
  <c r="AX1033" i="10"/>
  <c r="AY1033" i="10" s="1"/>
  <c r="O1033" i="10"/>
  <c r="AT854" i="10"/>
  <c r="AU854" i="10" s="1"/>
  <c r="AW854" i="10"/>
  <c r="AT371" i="10"/>
  <c r="AU371" i="10" s="1"/>
  <c r="AW371" i="10"/>
  <c r="AT1015" i="10"/>
  <c r="AU1015" i="10" s="1"/>
  <c r="AW1015" i="10"/>
  <c r="AT701" i="10"/>
  <c r="AU701" i="10" s="1"/>
  <c r="AW701" i="10"/>
  <c r="AT749" i="10"/>
  <c r="AU749" i="10" s="1"/>
  <c r="AW749" i="10"/>
  <c r="AX1040" i="10"/>
  <c r="N1040" i="10" s="1"/>
  <c r="O1040" i="10"/>
  <c r="AT878" i="10"/>
  <c r="AU878" i="10" s="1"/>
  <c r="AW878" i="10"/>
  <c r="AX335" i="10"/>
  <c r="N335" i="10" s="1"/>
  <c r="O335" i="10"/>
  <c r="AT903" i="10"/>
  <c r="AU903" i="10" s="1"/>
  <c r="AW903" i="10"/>
  <c r="AT455" i="10"/>
  <c r="AU455" i="10" s="1"/>
  <c r="AW455" i="10"/>
  <c r="AT723" i="10"/>
  <c r="AU723" i="10" s="1"/>
  <c r="AW723" i="10"/>
  <c r="AT755" i="10"/>
  <c r="AU755" i="10" s="1"/>
  <c r="AW755" i="10"/>
  <c r="AT444" i="10"/>
  <c r="AU444" i="10" s="1"/>
  <c r="AW444" i="10"/>
  <c r="AT728" i="10"/>
  <c r="AU728" i="10" s="1"/>
  <c r="AW728" i="10"/>
  <c r="AR501" i="10"/>
  <c r="AS501" i="10" s="1"/>
  <c r="O645" i="10"/>
  <c r="AX645" i="10"/>
  <c r="N645" i="10" s="1"/>
  <c r="AT652" i="10"/>
  <c r="AU652" i="10" s="1"/>
  <c r="AW652" i="10"/>
  <c r="AT367" i="10"/>
  <c r="AU367" i="10" s="1"/>
  <c r="AW367" i="10"/>
  <c r="AT232" i="10"/>
  <c r="AU232" i="10" s="1"/>
  <c r="AW232" i="10"/>
  <c r="AT188" i="10"/>
  <c r="AU188" i="10" s="1"/>
  <c r="AW188" i="10"/>
  <c r="AX269" i="10"/>
  <c r="N269" i="10" s="1"/>
  <c r="O269" i="10"/>
  <c r="O241" i="10"/>
  <c r="AX241" i="10"/>
  <c r="N241" i="10" s="1"/>
  <c r="AT754" i="10"/>
  <c r="AU754" i="10" s="1"/>
  <c r="AW754" i="10"/>
  <c r="AT610" i="10"/>
  <c r="AU610" i="10" s="1"/>
  <c r="AW610" i="10"/>
  <c r="AT542" i="10"/>
  <c r="AU542" i="10" s="1"/>
  <c r="AW542" i="10"/>
  <c r="AX768" i="10"/>
  <c r="AY768" i="10" s="1"/>
  <c r="O768" i="10"/>
  <c r="AT426" i="10"/>
  <c r="AU426" i="10" s="1"/>
  <c r="AW426" i="10"/>
  <c r="AT687" i="10"/>
  <c r="AU687" i="10" s="1"/>
  <c r="AW687" i="10"/>
  <c r="O738" i="10"/>
  <c r="AX738" i="10"/>
  <c r="N738" i="10" s="1"/>
  <c r="AX993" i="10"/>
  <c r="N993" i="10" s="1"/>
  <c r="AT742" i="10"/>
  <c r="AU742" i="10" s="1"/>
  <c r="AW742" i="10"/>
  <c r="AT302" i="10"/>
  <c r="AU302" i="10" s="1"/>
  <c r="AW302" i="10"/>
  <c r="O324" i="10"/>
  <c r="AX324" i="10"/>
  <c r="N324" i="10" s="1"/>
  <c r="O219" i="10"/>
  <c r="AX219" i="10"/>
  <c r="N219" i="10" s="1"/>
  <c r="AT760" i="10"/>
  <c r="AU760" i="10" s="1"/>
  <c r="AW760" i="10"/>
  <c r="AX528" i="10"/>
  <c r="N528" i="10" s="1"/>
  <c r="O528" i="10"/>
  <c r="AT636" i="10"/>
  <c r="AU636" i="10" s="1"/>
  <c r="AW636" i="10"/>
  <c r="AT408" i="10"/>
  <c r="AU408" i="10" s="1"/>
  <c r="AW408" i="10"/>
  <c r="AT409" i="10"/>
  <c r="AU409" i="10" s="1"/>
  <c r="AW409" i="10"/>
  <c r="AT394" i="10"/>
  <c r="AU394" i="10" s="1"/>
  <c r="AW394" i="10"/>
  <c r="O581" i="10"/>
  <c r="AX581" i="10"/>
  <c r="N581" i="10" s="1"/>
  <c r="AX310" i="10"/>
  <c r="N310" i="10" s="1"/>
  <c r="O310" i="10"/>
  <c r="AT743" i="10"/>
  <c r="AU743" i="10" s="1"/>
  <c r="AW743" i="10"/>
  <c r="AT750" i="10"/>
  <c r="AU750" i="10" s="1"/>
  <c r="AW750" i="10"/>
  <c r="AX680" i="10"/>
  <c r="N680" i="10" s="1"/>
  <c r="O680" i="10"/>
  <c r="AT736" i="10"/>
  <c r="AU736" i="10" s="1"/>
  <c r="AW736" i="10"/>
  <c r="O1027" i="10"/>
  <c r="AX1027" i="10"/>
  <c r="N1027" i="10" s="1"/>
  <c r="AT498" i="10"/>
  <c r="AU498" i="10" s="1"/>
  <c r="AW498" i="10"/>
  <c r="AX377" i="10"/>
  <c r="AY377" i="10" s="1"/>
  <c r="AT200" i="10"/>
  <c r="AU200" i="10" s="1"/>
  <c r="AW200" i="10"/>
  <c r="AT661" i="10"/>
  <c r="AU661" i="10" s="1"/>
  <c r="AW661" i="10"/>
  <c r="AT905" i="10"/>
  <c r="AU905" i="10" s="1"/>
  <c r="AW905" i="10"/>
  <c r="AT452" i="10"/>
  <c r="AU452" i="10" s="1"/>
  <c r="AW452" i="10"/>
  <c r="AT938" i="10"/>
  <c r="AU938" i="10" s="1"/>
  <c r="AW938" i="10"/>
  <c r="AX325" i="10"/>
  <c r="N325" i="10" s="1"/>
  <c r="AX401" i="10"/>
  <c r="N401" i="10" s="1"/>
  <c r="O401" i="10"/>
  <c r="AT929" i="10"/>
  <c r="AU929" i="10" s="1"/>
  <c r="AW929" i="10"/>
  <c r="AT419" i="10"/>
  <c r="AU419" i="10" s="1"/>
  <c r="AW419" i="10"/>
  <c r="AT340" i="10"/>
  <c r="AU340" i="10" s="1"/>
  <c r="AW340" i="10"/>
  <c r="AT248" i="10"/>
  <c r="AU248" i="10" s="1"/>
  <c r="AW248" i="10"/>
  <c r="AT450" i="10"/>
  <c r="AU450" i="10" s="1"/>
  <c r="AW450" i="10"/>
  <c r="AT270" i="10"/>
  <c r="AU270" i="10" s="1"/>
  <c r="AW270" i="10"/>
  <c r="AT713" i="10"/>
  <c r="AU713" i="10" s="1"/>
  <c r="AW713" i="10"/>
  <c r="AT836" i="10"/>
  <c r="AU836" i="10" s="1"/>
  <c r="AW836" i="10"/>
  <c r="AT920" i="10"/>
  <c r="AU920" i="10" s="1"/>
  <c r="AW920" i="10"/>
  <c r="AT802" i="10"/>
  <c r="AU802" i="10" s="1"/>
  <c r="AW802" i="10"/>
  <c r="AX315" i="10"/>
  <c r="AY315" i="10" s="1"/>
  <c r="AX506" i="10"/>
  <c r="N506" i="10" s="1"/>
  <c r="O506" i="10"/>
  <c r="AT459" i="10"/>
  <c r="AU459" i="10" s="1"/>
  <c r="AW459" i="10"/>
  <c r="AR197" i="10"/>
  <c r="AS197" i="10" s="1"/>
  <c r="AX548" i="10"/>
  <c r="N548" i="10" s="1"/>
  <c r="O548" i="10"/>
  <c r="AX949" i="10"/>
  <c r="N949" i="10" s="1"/>
  <c r="O949" i="10"/>
  <c r="O402" i="10"/>
  <c r="AX402" i="10"/>
  <c r="N402" i="10" s="1"/>
  <c r="AT880" i="10"/>
  <c r="AU880" i="10" s="1"/>
  <c r="AW880" i="10"/>
  <c r="AT708" i="10"/>
  <c r="AU708" i="10" s="1"/>
  <c r="AW708" i="10"/>
  <c r="O283" i="10"/>
  <c r="AX283" i="10"/>
  <c r="N283" i="10" s="1"/>
  <c r="AT975" i="10"/>
  <c r="AU975" i="10" s="1"/>
  <c r="AW975" i="10"/>
  <c r="AX280" i="10"/>
  <c r="N280" i="10" s="1"/>
  <c r="O280" i="10"/>
  <c r="AX531" i="10"/>
  <c r="AY531" i="10" s="1"/>
  <c r="AX393" i="10"/>
  <c r="AY393" i="10" s="1"/>
  <c r="O393" i="10"/>
  <c r="AT696" i="10"/>
  <c r="AU696" i="10" s="1"/>
  <c r="AW696" i="10"/>
  <c r="AT589" i="10"/>
  <c r="AU589" i="10" s="1"/>
  <c r="AW589" i="10"/>
  <c r="AT1001" i="10"/>
  <c r="AU1001" i="10" s="1"/>
  <c r="AW1001" i="10"/>
  <c r="AX941" i="10"/>
  <c r="AY941" i="10" s="1"/>
  <c r="O941" i="10"/>
  <c r="AT389" i="10"/>
  <c r="AU389" i="10" s="1"/>
  <c r="AW389" i="10"/>
  <c r="AR690" i="10"/>
  <c r="AS690" i="10" s="1"/>
  <c r="AR615" i="10"/>
  <c r="AS615" i="10" s="1"/>
  <c r="AT719" i="10"/>
  <c r="AU719" i="10" s="1"/>
  <c r="AW719" i="10"/>
  <c r="AT317" i="10"/>
  <c r="AU317" i="10" s="1"/>
  <c r="AW317" i="10"/>
  <c r="AX650" i="10"/>
  <c r="AY650" i="10" s="1"/>
  <c r="O971" i="10"/>
  <c r="AX971" i="10"/>
  <c r="N971" i="10" s="1"/>
  <c r="AX634" i="10"/>
  <c r="N634" i="10" s="1"/>
  <c r="O634" i="10"/>
  <c r="AT359" i="10"/>
  <c r="AU359" i="10" s="1"/>
  <c r="AW359" i="10"/>
  <c r="AT937" i="10"/>
  <c r="AU937" i="10" s="1"/>
  <c r="AW937" i="10"/>
  <c r="AX392" i="10"/>
  <c r="N392" i="10" s="1"/>
  <c r="O392" i="10"/>
  <c r="AT997" i="10"/>
  <c r="AU997" i="10" s="1"/>
  <c r="AW997" i="10"/>
  <c r="O890" i="10"/>
  <c r="AX890" i="10"/>
  <c r="N890" i="10" s="1"/>
  <c r="AX915" i="10"/>
  <c r="N915" i="10" s="1"/>
  <c r="AX370" i="10"/>
  <c r="N370" i="10" s="1"/>
  <c r="O370" i="10"/>
  <c r="AT372" i="10"/>
  <c r="AU372" i="10" s="1"/>
  <c r="AW372" i="10"/>
  <c r="AT611" i="10"/>
  <c r="AU611" i="10" s="1"/>
  <c r="AW611" i="10"/>
  <c r="AT351" i="10"/>
  <c r="AU351" i="10" s="1"/>
  <c r="AW351" i="10"/>
  <c r="AT415" i="10"/>
  <c r="AU415" i="10" s="1"/>
  <c r="AW415" i="10"/>
  <c r="O295" i="10"/>
  <c r="AX295" i="10"/>
  <c r="AY295" i="10" s="1"/>
  <c r="AX580" i="10"/>
  <c r="AY580" i="10" s="1"/>
  <c r="O580" i="10"/>
  <c r="AX834" i="10"/>
  <c r="AY834" i="10" s="1"/>
  <c r="AT835" i="10"/>
  <c r="AU835" i="10" s="1"/>
  <c r="AW835" i="10"/>
  <c r="AX940" i="10"/>
  <c r="AY940" i="10" s="1"/>
  <c r="O940" i="10"/>
  <c r="AX815" i="10"/>
  <c r="AY815" i="10" s="1"/>
  <c r="AT914" i="10"/>
  <c r="AU914" i="10" s="1"/>
  <c r="AW914" i="10"/>
  <c r="AT716" i="10"/>
  <c r="AU716" i="10" s="1"/>
  <c r="AW716" i="10"/>
  <c r="AT637" i="10"/>
  <c r="AU637" i="10" s="1"/>
  <c r="AW637" i="10"/>
  <c r="AR405" i="10"/>
  <c r="AS405" i="10" s="1"/>
  <c r="O331" i="10"/>
  <c r="AX331" i="10"/>
  <c r="N331" i="10" s="1"/>
  <c r="O265" i="10"/>
  <c r="AX265" i="10"/>
  <c r="N265" i="10" s="1"/>
  <c r="AT298" i="10"/>
  <c r="AU298" i="10" s="1"/>
  <c r="AW298" i="10"/>
  <c r="AT192" i="10"/>
  <c r="AU192" i="10" s="1"/>
  <c r="AW192" i="10"/>
  <c r="O349" i="10"/>
  <c r="AX349" i="10"/>
  <c r="N349" i="10" s="1"/>
  <c r="AX395" i="10"/>
  <c r="AY395" i="10" s="1"/>
  <c r="O395" i="10"/>
  <c r="AT550" i="10"/>
  <c r="AU550" i="10" s="1"/>
  <c r="AW550" i="10"/>
  <c r="AX617" i="10"/>
  <c r="N617" i="10" s="1"/>
  <c r="AT524" i="10"/>
  <c r="AU524" i="10" s="1"/>
  <c r="AW524" i="10"/>
  <c r="AT474" i="10"/>
  <c r="AU474" i="10" s="1"/>
  <c r="AW474" i="10"/>
  <c r="AX411" i="10"/>
  <c r="N411" i="10" s="1"/>
  <c r="O411" i="10"/>
  <c r="AT364" i="10"/>
  <c r="AU364" i="10" s="1"/>
  <c r="AW364" i="10"/>
  <c r="AT978" i="10"/>
  <c r="AU978" i="10" s="1"/>
  <c r="AW978" i="10"/>
  <c r="AT508" i="10"/>
  <c r="AU508" i="10" s="1"/>
  <c r="AW508" i="10"/>
  <c r="AX545" i="10"/>
  <c r="AY545" i="10" s="1"/>
  <c r="O545" i="10"/>
  <c r="AT205" i="10"/>
  <c r="AU205" i="10" s="1"/>
  <c r="AW205" i="10"/>
  <c r="O729" i="10"/>
  <c r="AX729" i="10"/>
  <c r="AY729" i="10" s="1"/>
  <c r="AT458" i="10"/>
  <c r="AU458" i="10" s="1"/>
  <c r="AW458" i="10"/>
  <c r="AR943" i="10"/>
  <c r="AS943" i="10" s="1"/>
  <c r="AT992" i="10"/>
  <c r="AU992" i="10" s="1"/>
  <c r="AW992" i="10"/>
  <c r="AT957" i="10"/>
  <c r="AU957" i="10" s="1"/>
  <c r="AW957" i="10"/>
  <c r="AT714" i="10"/>
  <c r="AU714" i="10" s="1"/>
  <c r="AW714" i="10"/>
  <c r="AT748" i="10"/>
  <c r="AU748" i="10" s="1"/>
  <c r="AW748" i="10"/>
  <c r="AT1002" i="10"/>
  <c r="AU1002" i="10" s="1"/>
  <c r="AW1002" i="10"/>
  <c r="AT539" i="10"/>
  <c r="AU539" i="10" s="1"/>
  <c r="AW539" i="10"/>
  <c r="AX616" i="10"/>
  <c r="N616" i="10" s="1"/>
  <c r="O616" i="10"/>
  <c r="AT841" i="10"/>
  <c r="AU841" i="10" s="1"/>
  <c r="AW841" i="10"/>
  <c r="AT959" i="10"/>
  <c r="AU959" i="10" s="1"/>
  <c r="AW959" i="10"/>
  <c r="AT908" i="10"/>
  <c r="AU908" i="10" s="1"/>
  <c r="AW908" i="10"/>
  <c r="AT437" i="10"/>
  <c r="AU437" i="10" s="1"/>
  <c r="AW437" i="10"/>
  <c r="AX292" i="10"/>
  <c r="AY292" i="10" s="1"/>
  <c r="O292" i="10"/>
  <c r="AT623" i="10"/>
  <c r="AU623" i="10" s="1"/>
  <c r="AW623" i="10"/>
  <c r="AT886" i="10"/>
  <c r="AU886" i="10" s="1"/>
  <c r="AW886" i="10"/>
  <c r="AT1021" i="10"/>
  <c r="AU1021" i="10" s="1"/>
  <c r="AW1021" i="10"/>
  <c r="AT467" i="10"/>
  <c r="AU467" i="10" s="1"/>
  <c r="AW467" i="10"/>
  <c r="AT418" i="10"/>
  <c r="AU418" i="10" s="1"/>
  <c r="AW418" i="10"/>
  <c r="O830" i="10"/>
  <c r="AX830" i="10"/>
  <c r="N830" i="10" s="1"/>
  <c r="AT530" i="10"/>
  <c r="AU530" i="10" s="1"/>
  <c r="AW530" i="10"/>
  <c r="AT299" i="10"/>
  <c r="AU299" i="10" s="1"/>
  <c r="AW299" i="10"/>
  <c r="AT778" i="10"/>
  <c r="AU778" i="10" s="1"/>
  <c r="AW778" i="10"/>
  <c r="AT980" i="10"/>
  <c r="AU980" i="10" s="1"/>
  <c r="AW980" i="10"/>
  <c r="AT865" i="10"/>
  <c r="AU865" i="10" s="1"/>
  <c r="AW865" i="10"/>
  <c r="AT319" i="10"/>
  <c r="AU319" i="10" s="1"/>
  <c r="AW319" i="10"/>
  <c r="AX785" i="10"/>
  <c r="N785" i="10" s="1"/>
  <c r="O785" i="10"/>
  <c r="AT470" i="10"/>
  <c r="AU470" i="10" s="1"/>
  <c r="AW470" i="10"/>
  <c r="AX630" i="10"/>
  <c r="N630" i="10" s="1"/>
  <c r="O630" i="10"/>
  <c r="AT291" i="10"/>
  <c r="AU291" i="10" s="1"/>
  <c r="AW291" i="10"/>
  <c r="O896" i="10"/>
  <c r="AX896" i="10"/>
  <c r="N896" i="10" s="1"/>
  <c r="AT561" i="10"/>
  <c r="AU561" i="10" s="1"/>
  <c r="AW561" i="10"/>
  <c r="AT952" i="10"/>
  <c r="AU952" i="10" s="1"/>
  <c r="AW952" i="10"/>
  <c r="O318" i="10"/>
  <c r="AX318" i="10"/>
  <c r="AY318" i="10" s="1"/>
  <c r="AX790" i="10"/>
  <c r="AY790" i="10" s="1"/>
  <c r="AX876" i="10"/>
  <c r="AY876" i="10" s="1"/>
  <c r="O876" i="10"/>
  <c r="AT1008" i="10"/>
  <c r="AU1008" i="10" s="1"/>
  <c r="AW1008" i="10"/>
  <c r="AT741" i="10"/>
  <c r="AU741" i="10" s="1"/>
  <c r="AW741" i="10"/>
  <c r="AX888" i="10"/>
  <c r="AY888" i="10" s="1"/>
  <c r="O888" i="10"/>
  <c r="AX775" i="10"/>
  <c r="N775" i="10" s="1"/>
  <c r="O775" i="10"/>
  <c r="AT494" i="10"/>
  <c r="AU494" i="10" s="1"/>
  <c r="AW494" i="10"/>
  <c r="AT468" i="10"/>
  <c r="AU468" i="10" s="1"/>
  <c r="AW468" i="10"/>
  <c r="AR356" i="10"/>
  <c r="AS356" i="10" s="1"/>
  <c r="AT912" i="10"/>
  <c r="AU912" i="10" s="1"/>
  <c r="AW912" i="10"/>
  <c r="AT272" i="10"/>
  <c r="AU272" i="10" s="1"/>
  <c r="AW272" i="10"/>
  <c r="AT791" i="10"/>
  <c r="AU791" i="10" s="1"/>
  <c r="AW791" i="10"/>
  <c r="AT1010" i="10"/>
  <c r="AU1010" i="10" s="1"/>
  <c r="AW1010" i="10"/>
  <c r="AT673" i="10"/>
  <c r="AU673" i="10" s="1"/>
  <c r="AW673" i="10"/>
  <c r="O824" i="10"/>
  <c r="AX824" i="10"/>
  <c r="AY824" i="10" s="1"/>
  <c r="AX813" i="10"/>
  <c r="N813" i="10" s="1"/>
  <c r="O813" i="10"/>
  <c r="AT898" i="10"/>
  <c r="AU898" i="10" s="1"/>
  <c r="AW898" i="10"/>
  <c r="O947" i="10"/>
  <c r="AX947" i="10"/>
  <c r="AY947" i="10" s="1"/>
  <c r="AX999" i="10"/>
  <c r="N999" i="10" s="1"/>
  <c r="O999" i="10"/>
  <c r="AT268" i="10"/>
  <c r="AU268" i="10" s="1"/>
  <c r="AW268" i="10"/>
  <c r="AT899" i="10"/>
  <c r="AU899" i="10" s="1"/>
  <c r="AW899" i="10"/>
  <c r="AT540" i="10"/>
  <c r="AU540" i="10" s="1"/>
  <c r="AW540" i="10"/>
  <c r="AT286" i="10"/>
  <c r="AU286" i="10" s="1"/>
  <c r="AW286" i="10"/>
  <c r="AT965" i="10"/>
  <c r="AU965" i="10" s="1"/>
  <c r="AW965" i="10"/>
  <c r="AT599" i="10"/>
  <c r="AU599" i="10" s="1"/>
  <c r="AW599" i="10"/>
  <c r="O277" i="10"/>
  <c r="AX277" i="10"/>
  <c r="N277" i="10" s="1"/>
  <c r="AX619" i="10"/>
  <c r="AY619" i="10" s="1"/>
  <c r="AT762" i="10"/>
  <c r="AU762" i="10" s="1"/>
  <c r="AW762" i="10"/>
  <c r="AT986" i="10"/>
  <c r="AU986" i="10" s="1"/>
  <c r="AW986" i="10"/>
  <c r="AX263" i="10"/>
  <c r="N263" i="10" s="1"/>
  <c r="O263" i="10"/>
  <c r="AT711" i="10"/>
  <c r="AU711" i="10" s="1"/>
  <c r="AW711" i="10"/>
  <c r="AT816" i="10"/>
  <c r="AU816" i="10" s="1"/>
  <c r="AW816" i="10"/>
  <c r="AT996" i="10"/>
  <c r="AU996" i="10" s="1"/>
  <c r="AW996" i="10"/>
  <c r="AT872" i="10"/>
  <c r="AU872" i="10" s="1"/>
  <c r="AW872" i="10"/>
  <c r="AT259" i="10"/>
  <c r="AU259" i="10" s="1"/>
  <c r="AW259" i="10"/>
  <c r="AX195" i="10"/>
  <c r="N195" i="10" s="1"/>
  <c r="AX562" i="10"/>
  <c r="N562" i="10" s="1"/>
  <c r="O562" i="10"/>
  <c r="AT906" i="10"/>
  <c r="AU906" i="10" s="1"/>
  <c r="AW906" i="10"/>
  <c r="AT190" i="10"/>
  <c r="AU190" i="10" s="1"/>
  <c r="AW190" i="10"/>
  <c r="AT592" i="10"/>
  <c r="AU592" i="10" s="1"/>
  <c r="AW592" i="10"/>
  <c r="AX354" i="10"/>
  <c r="N354" i="10" s="1"/>
  <c r="O354" i="10"/>
  <c r="O376" i="10"/>
  <c r="AX376" i="10"/>
  <c r="N376" i="10" s="1"/>
  <c r="AT631" i="10"/>
  <c r="AU631" i="10" s="1"/>
  <c r="AW631" i="10"/>
  <c r="AT818" i="10"/>
  <c r="AU818" i="10" s="1"/>
  <c r="AW818" i="10"/>
  <c r="AT577" i="10"/>
  <c r="AU577" i="10" s="1"/>
  <c r="AW577" i="10"/>
  <c r="AX674" i="10"/>
  <c r="AY674" i="10" s="1"/>
  <c r="O674" i="10"/>
  <c r="O862" i="10"/>
  <c r="AX862" i="10"/>
  <c r="AY862" i="10" s="1"/>
  <c r="AX257" i="10"/>
  <c r="N257" i="10" s="1"/>
  <c r="O257" i="10"/>
  <c r="AX380" i="10"/>
  <c r="AY380" i="10" s="1"/>
  <c r="O380" i="10"/>
  <c r="AX753" i="10"/>
  <c r="AY753" i="10" s="1"/>
  <c r="AT553" i="10"/>
  <c r="AU553" i="10" s="1"/>
  <c r="AW553" i="10"/>
  <c r="AX916" i="10"/>
  <c r="N916" i="10" s="1"/>
  <c r="O916" i="10"/>
  <c r="AX398" i="10"/>
  <c r="AY398" i="10" s="1"/>
  <c r="O398" i="10"/>
  <c r="AT535" i="10"/>
  <c r="AU535" i="10" s="1"/>
  <c r="AW535" i="10"/>
  <c r="AX198" i="10"/>
  <c r="AY198" i="10" s="1"/>
  <c r="O198" i="10"/>
  <c r="AT285" i="10"/>
  <c r="AU285" i="10" s="1"/>
  <c r="AW285" i="10"/>
  <c r="AT892" i="10"/>
  <c r="AU892" i="10" s="1"/>
  <c r="AW892" i="10"/>
  <c r="AX972" i="10"/>
  <c r="N972" i="10" s="1"/>
  <c r="AT902" i="10"/>
  <c r="AU902" i="10" s="1"/>
  <c r="AW902" i="10"/>
  <c r="AX677" i="10"/>
  <c r="AY677" i="10" s="1"/>
  <c r="O677" i="10"/>
  <c r="AT817" i="10"/>
  <c r="AU817" i="10" s="1"/>
  <c r="AW817" i="10"/>
  <c r="AX1031" i="10"/>
  <c r="N1031" i="10" s="1"/>
  <c r="O1031" i="10"/>
  <c r="AT1005" i="10"/>
  <c r="AU1005" i="10" s="1"/>
  <c r="AW1005" i="10"/>
  <c r="O593" i="10"/>
  <c r="AX593" i="10"/>
  <c r="N593" i="10" s="1"/>
  <c r="AT588" i="10"/>
  <c r="AU588" i="10" s="1"/>
  <c r="AW588" i="10"/>
  <c r="AT901" i="10"/>
  <c r="AU901" i="10" s="1"/>
  <c r="AW901" i="10"/>
  <c r="AT587" i="10"/>
  <c r="AU587" i="10" s="1"/>
  <c r="AW587" i="10"/>
  <c r="AT792" i="10"/>
  <c r="AU792" i="10" s="1"/>
  <c r="AW792" i="10"/>
  <c r="AT765" i="10"/>
  <c r="AU765" i="10" s="1"/>
  <c r="AW765" i="10"/>
  <c r="AT294" i="10"/>
  <c r="AU294" i="10" s="1"/>
  <c r="AW294" i="10"/>
  <c r="AX1012" i="10"/>
  <c r="N1012" i="10" s="1"/>
  <c r="O1012" i="10"/>
  <c r="AX432" i="10"/>
  <c r="N432" i="10" s="1"/>
  <c r="O432" i="10"/>
  <c r="AX928" i="10"/>
  <c r="AY928" i="10" s="1"/>
  <c r="AT399" i="10"/>
  <c r="AU399" i="10" s="1"/>
  <c r="AW399" i="10"/>
  <c r="AX609" i="10"/>
  <c r="N609" i="10" s="1"/>
  <c r="O609" i="10"/>
  <c r="AT763" i="10"/>
  <c r="AU763" i="10" s="1"/>
  <c r="AW763" i="10"/>
  <c r="AT869" i="10"/>
  <c r="AU869" i="10" s="1"/>
  <c r="AW869" i="10"/>
  <c r="AX1046" i="10"/>
  <c r="AY1046" i="10" s="1"/>
  <c r="O1046" i="10"/>
  <c r="AT237" i="10"/>
  <c r="AU237" i="10" s="1"/>
  <c r="AW237" i="10"/>
  <c r="AT811" i="10"/>
  <c r="AU811" i="10" s="1"/>
  <c r="AW811" i="10"/>
  <c r="AT239" i="10"/>
  <c r="AU239" i="10" s="1"/>
  <c r="AW239" i="10"/>
  <c r="AT747" i="10"/>
  <c r="AU747" i="10" s="1"/>
  <c r="AW747" i="10"/>
  <c r="AX1029" i="10"/>
  <c r="N1029" i="10" s="1"/>
  <c r="AT448" i="10"/>
  <c r="AU448" i="10" s="1"/>
  <c r="AW448" i="10"/>
  <c r="AT857" i="10"/>
  <c r="AU857" i="10" s="1"/>
  <c r="AW857" i="10"/>
  <c r="AT505" i="10"/>
  <c r="AU505" i="10" s="1"/>
  <c r="AW505" i="10"/>
  <c r="O1009" i="10"/>
  <c r="AX1009" i="10"/>
  <c r="N1009" i="10" s="1"/>
  <c r="AT1035" i="10"/>
  <c r="AU1035" i="10" s="1"/>
  <c r="AW1035" i="10"/>
  <c r="AT958" i="10"/>
  <c r="AU958" i="10" s="1"/>
  <c r="AW958" i="10"/>
  <c r="AT776" i="10"/>
  <c r="AU776" i="10" s="1"/>
  <c r="AW776" i="10"/>
  <c r="AT290" i="10"/>
  <c r="AU290" i="10" s="1"/>
  <c r="AW290" i="10"/>
  <c r="O887" i="10"/>
  <c r="AX887" i="10"/>
  <c r="N887" i="10" s="1"/>
  <c r="AR1045" i="10"/>
  <c r="AS1045" i="10" s="1"/>
  <c r="AX307" i="10"/>
  <c r="N307" i="10" s="1"/>
  <c r="O307" i="10"/>
  <c r="AT386" i="10"/>
  <c r="AU386" i="10" s="1"/>
  <c r="AW386" i="10"/>
  <c r="AT1019" i="10"/>
  <c r="AU1019" i="10" s="1"/>
  <c r="AW1019" i="10"/>
  <c r="AT210" i="10"/>
  <c r="AU210" i="10" s="1"/>
  <c r="AW210" i="10"/>
  <c r="O253" i="10"/>
  <c r="AX253" i="10"/>
  <c r="N253" i="10" s="1"/>
  <c r="AT520" i="10"/>
  <c r="AU520" i="10" s="1"/>
  <c r="AW520" i="10"/>
  <c r="AT565" i="10"/>
  <c r="AU565" i="10" s="1"/>
  <c r="AW565" i="10"/>
  <c r="AT758" i="10"/>
  <c r="AU758" i="10" s="1"/>
  <c r="AW758" i="10"/>
  <c r="AX464" i="10"/>
  <c r="N464" i="10" s="1"/>
  <c r="O464" i="10"/>
  <c r="O362" i="10"/>
  <c r="AX362" i="10"/>
  <c r="N362" i="10" s="1"/>
  <c r="AX216" i="10"/>
  <c r="N216" i="10" s="1"/>
  <c r="O216" i="10"/>
  <c r="AX603" i="10"/>
  <c r="N603" i="10" s="1"/>
  <c r="O603" i="10"/>
  <c r="AX363" i="10"/>
  <c r="AY363" i="10" s="1"/>
  <c r="O363" i="10"/>
  <c r="AT985" i="10"/>
  <c r="AU985" i="10" s="1"/>
  <c r="AW985" i="10"/>
  <c r="AT511" i="10"/>
  <c r="AU511" i="10" s="1"/>
  <c r="AW511" i="10"/>
  <c r="AX440" i="10"/>
  <c r="N440" i="10" s="1"/>
  <c r="O440" i="10"/>
  <c r="AX910" i="10"/>
  <c r="AY910" i="10" s="1"/>
  <c r="O910" i="10"/>
  <c r="AT904" i="10"/>
  <c r="AU904" i="10" s="1"/>
  <c r="AW904" i="10"/>
  <c r="AX659" i="10"/>
  <c r="N659" i="10" s="1"/>
  <c r="O659" i="10"/>
  <c r="AR740" i="10"/>
  <c r="AS740" i="10" s="1"/>
  <c r="AT391" i="10"/>
  <c r="AU391" i="10" s="1"/>
  <c r="AW391" i="10"/>
  <c r="AT513" i="10"/>
  <c r="AU513" i="10" s="1"/>
  <c r="AW513" i="10"/>
  <c r="AT591" i="10"/>
  <c r="AU591" i="10" s="1"/>
  <c r="AW591" i="10"/>
  <c r="AX1049" i="10"/>
  <c r="AY1049" i="10" s="1"/>
  <c r="O1049" i="10"/>
  <c r="AT1039" i="10"/>
  <c r="AU1039" i="10" s="1"/>
  <c r="AW1039" i="10"/>
  <c r="AT453" i="10"/>
  <c r="AU453" i="10" s="1"/>
  <c r="AW453" i="10"/>
  <c r="O649" i="10"/>
  <c r="AX649" i="10"/>
  <c r="AY649" i="10" s="1"/>
  <c r="AT305" i="10"/>
  <c r="AU305" i="10" s="1"/>
  <c r="AW305" i="10"/>
  <c r="AX861" i="10"/>
  <c r="N861" i="10" s="1"/>
  <c r="O861" i="10"/>
  <c r="AX293" i="10"/>
  <c r="N293" i="10" s="1"/>
  <c r="O293" i="10"/>
  <c r="AT605" i="10"/>
  <c r="AU605" i="10" s="1"/>
  <c r="AW605" i="10"/>
  <c r="AT410" i="10"/>
  <c r="AU410" i="10" s="1"/>
  <c r="AW410" i="10"/>
  <c r="O337" i="10"/>
  <c r="AX337" i="10"/>
  <c r="N337" i="10" s="1"/>
  <c r="AT1041" i="10"/>
  <c r="AU1041" i="10" s="1"/>
  <c r="AW1041" i="10"/>
  <c r="AX858" i="10"/>
  <c r="N858" i="10" s="1"/>
  <c r="O858" i="10"/>
  <c r="AT288" i="10"/>
  <c r="AU288" i="10" s="1"/>
  <c r="AW288" i="10"/>
  <c r="AT799" i="10"/>
  <c r="AU799" i="10" s="1"/>
  <c r="AW799" i="10"/>
  <c r="AR184" i="10"/>
  <c r="AS184" i="10" s="1"/>
  <c r="AT1034" i="10"/>
  <c r="AU1034" i="10" s="1"/>
  <c r="AW1034" i="10"/>
  <c r="AT845" i="10"/>
  <c r="AU845" i="10" s="1"/>
  <c r="AW845" i="10"/>
  <c r="AT256" i="10"/>
  <c r="AU256" i="10" s="1"/>
  <c r="AW256" i="10"/>
  <c r="AT800" i="10"/>
  <c r="AU800" i="10" s="1"/>
  <c r="AW800" i="10"/>
  <c r="O794" i="10"/>
  <c r="AX794" i="10"/>
  <c r="N794" i="10" s="1"/>
  <c r="AT859" i="10"/>
  <c r="AU859" i="10" s="1"/>
  <c r="AW859" i="10"/>
  <c r="AT344" i="10"/>
  <c r="AU344" i="10" s="1"/>
  <c r="AW344" i="10"/>
  <c r="AT798" i="10"/>
  <c r="AU798" i="10" s="1"/>
  <c r="AW798" i="10"/>
  <c r="AT227" i="10"/>
  <c r="AU227" i="10" s="1"/>
  <c r="AW227" i="10"/>
  <c r="AT567" i="10"/>
  <c r="AU567" i="10" s="1"/>
  <c r="AW567" i="10"/>
  <c r="AR499" i="10"/>
  <c r="AS499" i="10" s="1"/>
  <c r="O569" i="10"/>
  <c r="AX569" i="10"/>
  <c r="N569" i="10" s="1"/>
  <c r="AX926" i="10"/>
  <c r="AY926" i="10" s="1"/>
  <c r="O926" i="10"/>
  <c r="AX712" i="10"/>
  <c r="N712" i="10" s="1"/>
  <c r="O712" i="10"/>
  <c r="AX441" i="10"/>
  <c r="N441" i="10" s="1"/>
  <c r="O441" i="10"/>
  <c r="AT893" i="10"/>
  <c r="AU893" i="10" s="1"/>
  <c r="AW893" i="10"/>
  <c r="AX923" i="10"/>
  <c r="N923" i="10" s="1"/>
  <c r="AT683" i="10"/>
  <c r="AU683" i="10" s="1"/>
  <c r="AW683" i="10"/>
  <c r="AX233" i="10"/>
  <c r="N233" i="10" s="1"/>
  <c r="O233" i="10"/>
  <c r="AT759" i="10"/>
  <c r="AU759" i="10" s="1"/>
  <c r="AW759" i="10"/>
  <c r="AX994" i="10"/>
  <c r="AY994" i="10" s="1"/>
  <c r="O994" i="10"/>
  <c r="AT560" i="10"/>
  <c r="AU560" i="10" s="1"/>
  <c r="AW560" i="10"/>
  <c r="AT981" i="10"/>
  <c r="AU981" i="10" s="1"/>
  <c r="AW981" i="10"/>
  <c r="AT504" i="10"/>
  <c r="AU504" i="10" s="1"/>
  <c r="AW504" i="10"/>
  <c r="AT984" i="10"/>
  <c r="AU984" i="10" s="1"/>
  <c r="AW984" i="10"/>
  <c r="AT774" i="10"/>
  <c r="AU774" i="10" s="1"/>
  <c r="AW774" i="10"/>
  <c r="AT574" i="10"/>
  <c r="AU574" i="10" s="1"/>
  <c r="AW574" i="10"/>
  <c r="AT206" i="10"/>
  <c r="AU206" i="10" s="1"/>
  <c r="AW206" i="10"/>
  <c r="AT390" i="10"/>
  <c r="AU390" i="10" s="1"/>
  <c r="AW390" i="10"/>
  <c r="AT309" i="10"/>
  <c r="AU309" i="10" s="1"/>
  <c r="AW309" i="10"/>
  <c r="AT479" i="10"/>
  <c r="AU479" i="10" s="1"/>
  <c r="AW479" i="10"/>
  <c r="AT688" i="10"/>
  <c r="AU688" i="10" s="1"/>
  <c r="AW688" i="10"/>
  <c r="AT955" i="10"/>
  <c r="AU955" i="10" s="1"/>
  <c r="AW955" i="10"/>
  <c r="AT518" i="10"/>
  <c r="AU518" i="10" s="1"/>
  <c r="AW518" i="10"/>
  <c r="AT1042" i="10"/>
  <c r="AU1042" i="10" s="1"/>
  <c r="AW1042" i="10"/>
  <c r="AT570" i="10"/>
  <c r="AU570" i="10" s="1"/>
  <c r="AW570" i="10"/>
  <c r="AT653" i="10"/>
  <c r="AU653" i="10" s="1"/>
  <c r="AW653" i="10"/>
  <c r="AR375" i="10"/>
  <c r="AS375" i="10" s="1"/>
  <c r="AT1022" i="10"/>
  <c r="AU1022" i="10" s="1"/>
  <c r="AW1022" i="10"/>
  <c r="O881" i="10"/>
  <c r="AX881" i="10"/>
  <c r="AY881" i="10" s="1"/>
  <c r="O343" i="10"/>
  <c r="AX343" i="10"/>
  <c r="N343" i="10" s="1"/>
  <c r="AT202" i="10"/>
  <c r="AU202" i="10" s="1"/>
  <c r="AW202" i="10"/>
  <c r="AT590" i="10"/>
  <c r="AU590" i="10" s="1"/>
  <c r="AW590" i="10"/>
  <c r="AT842" i="10"/>
  <c r="AU842" i="10" s="1"/>
  <c r="AW842" i="10"/>
  <c r="AX304" i="10"/>
  <c r="N304" i="10" s="1"/>
  <c r="O304" i="10"/>
  <c r="AT252" i="10"/>
  <c r="AU252" i="10" s="1"/>
  <c r="AW252" i="10"/>
  <c r="AT788" i="10"/>
  <c r="AU788" i="10" s="1"/>
  <c r="AW788" i="10"/>
  <c r="AX668" i="10"/>
  <c r="N668" i="10" s="1"/>
  <c r="O668" i="10"/>
  <c r="AT242" i="10"/>
  <c r="AU242" i="10" s="1"/>
  <c r="AW242" i="10"/>
  <c r="AX641" i="10"/>
  <c r="N641" i="10" s="1"/>
  <c r="O641" i="10"/>
  <c r="AT196" i="10"/>
  <c r="AU196" i="10" s="1"/>
  <c r="AW196" i="10"/>
  <c r="AT627" i="10"/>
  <c r="AU627" i="10" s="1"/>
  <c r="AW627" i="10"/>
  <c r="AT939" i="10"/>
  <c r="AU939" i="10" s="1"/>
  <c r="AW939" i="10"/>
  <c r="AT238" i="10"/>
  <c r="AU238" i="10" s="1"/>
  <c r="AW238" i="10"/>
  <c r="AT388" i="10"/>
  <c r="AU388" i="10" s="1"/>
  <c r="AW388" i="10"/>
  <c r="AT236" i="10"/>
  <c r="AU236" i="10" s="1"/>
  <c r="AW236" i="10"/>
  <c r="AT512" i="10"/>
  <c r="AU512" i="10" s="1"/>
  <c r="AW512" i="10"/>
  <c r="AX822" i="10"/>
  <c r="AY822" i="10" s="1"/>
  <c r="O822" i="10"/>
  <c r="O678" i="10"/>
  <c r="AX678" i="10"/>
  <c r="AY678" i="10" s="1"/>
  <c r="AX485" i="10"/>
  <c r="N485" i="10" s="1"/>
  <c r="AT946" i="10"/>
  <c r="AU946" i="10" s="1"/>
  <c r="AW946" i="10"/>
  <c r="AT864" i="10"/>
  <c r="AU864" i="10" s="1"/>
  <c r="AW864" i="10"/>
  <c r="AR810" i="10"/>
  <c r="AS810" i="10" s="1"/>
  <c r="AT644" i="10"/>
  <c r="AU644" i="10" s="1"/>
  <c r="AW644" i="10"/>
  <c r="AR360" i="10"/>
  <c r="AS360" i="10" s="1"/>
  <c r="AX500" i="10"/>
  <c r="AY500" i="10" s="1"/>
  <c r="O500" i="10"/>
  <c r="AT612" i="10"/>
  <c r="AU612" i="10" s="1"/>
  <c r="AW612" i="10"/>
  <c r="AX449" i="10"/>
  <c r="N449" i="10" s="1"/>
  <c r="AT287" i="10"/>
  <c r="AU287" i="10" s="1"/>
  <c r="AW287" i="10"/>
  <c r="AT786" i="10"/>
  <c r="AU786" i="10" s="1"/>
  <c r="AW786" i="10"/>
  <c r="AT396" i="10"/>
  <c r="AU396" i="10" s="1"/>
  <c r="AW396" i="10"/>
  <c r="AT828" i="10"/>
  <c r="AU828" i="10" s="1"/>
  <c r="AW828" i="10"/>
  <c r="AT328" i="10"/>
  <c r="AU328" i="10" s="1"/>
  <c r="AW328" i="10"/>
  <c r="AT805" i="10"/>
  <c r="AU805" i="10" s="1"/>
  <c r="AW805" i="10"/>
  <c r="O271" i="10"/>
  <c r="AX271" i="10"/>
  <c r="N271" i="10" s="1"/>
  <c r="AX429" i="10"/>
  <c r="N429" i="10" s="1"/>
  <c r="O429" i="10"/>
  <c r="AT353" i="10"/>
  <c r="AU353" i="10" s="1"/>
  <c r="AW353" i="10"/>
  <c r="O314" i="10"/>
  <c r="AX314" i="10"/>
  <c r="N314" i="10" s="1"/>
  <c r="AT434" i="10"/>
  <c r="AU434" i="10" s="1"/>
  <c r="AW434" i="10"/>
  <c r="AX684" i="10"/>
  <c r="N684" i="10" s="1"/>
  <c r="O684" i="10"/>
  <c r="AR352" i="10"/>
  <c r="AS352" i="10" s="1"/>
  <c r="AT527" i="10"/>
  <c r="AU527" i="10" s="1"/>
  <c r="AW527" i="10"/>
  <c r="O246" i="10"/>
  <c r="AX246" i="10"/>
  <c r="AY246" i="10" s="1"/>
  <c r="AT358" i="10"/>
  <c r="AU358" i="10" s="1"/>
  <c r="AW358" i="10"/>
  <c r="AT483" i="10"/>
  <c r="AU483" i="10" s="1"/>
  <c r="AW483" i="10"/>
  <c r="AT917" i="10"/>
  <c r="AU917" i="10" s="1"/>
  <c r="AW917" i="10"/>
  <c r="AT489" i="10"/>
  <c r="AU489" i="10" s="1"/>
  <c r="AW489" i="10"/>
  <c r="AT312" i="10"/>
  <c r="AU312" i="10" s="1"/>
  <c r="AW312" i="10"/>
  <c r="AT624" i="10"/>
  <c r="AU624" i="10" s="1"/>
  <c r="AW624" i="10"/>
  <c r="AT400" i="10"/>
  <c r="AU400" i="10" s="1"/>
  <c r="AW400" i="10"/>
  <c r="O289" i="10"/>
  <c r="AX289" i="10"/>
  <c r="AY289" i="10" s="1"/>
  <c r="AT936" i="10"/>
  <c r="AU936" i="10" s="1"/>
  <c r="AW936" i="10"/>
  <c r="AT378" i="10"/>
  <c r="AU378" i="10" s="1"/>
  <c r="AW378" i="10"/>
  <c r="O780" i="10"/>
  <c r="AX780" i="10"/>
  <c r="AY780" i="10" s="1"/>
  <c r="AT918" i="10"/>
  <c r="AU918" i="10" s="1"/>
  <c r="AW918" i="10"/>
  <c r="AT638" i="10"/>
  <c r="AU638" i="10" s="1"/>
  <c r="AW638" i="10"/>
  <c r="AT642" i="10"/>
  <c r="AU642" i="10" s="1"/>
  <c r="AW642" i="10"/>
  <c r="AT606" i="10"/>
  <c r="AU606" i="10" s="1"/>
  <c r="AW606" i="10"/>
  <c r="AX968" i="10"/>
  <c r="AY968" i="10" s="1"/>
  <c r="O968" i="10"/>
  <c r="AT797" i="10"/>
  <c r="AU797" i="10" s="1"/>
  <c r="AW797" i="10"/>
  <c r="AT442" i="10"/>
  <c r="AU442" i="10" s="1"/>
  <c r="AW442" i="10"/>
  <c r="AX635" i="10"/>
  <c r="AY635" i="10" s="1"/>
  <c r="AT346" i="10"/>
  <c r="AU346" i="10" s="1"/>
  <c r="AW346" i="10"/>
  <c r="AT422" i="10"/>
  <c r="AU422" i="10" s="1"/>
  <c r="AW422" i="10"/>
  <c r="AX342" i="10"/>
  <c r="N342" i="10" s="1"/>
  <c r="AT208" i="10"/>
  <c r="AU208" i="10" s="1"/>
  <c r="AW208" i="10"/>
  <c r="AX596" i="10"/>
  <c r="AY596" i="10" s="1"/>
  <c r="O596" i="10"/>
  <c r="AX852" i="10"/>
  <c r="AY852" i="10" s="1"/>
  <c r="AT607" i="10"/>
  <c r="AU607" i="10" s="1"/>
  <c r="AW607" i="10"/>
  <c r="AT220" i="10"/>
  <c r="AU220" i="10" s="1"/>
  <c r="AW220" i="10"/>
  <c r="AX417" i="10"/>
  <c r="AY417" i="10" s="1"/>
  <c r="O417" i="10"/>
  <c r="AX472" i="10"/>
  <c r="N472" i="10" s="1"/>
  <c r="O472" i="10"/>
  <c r="AT465" i="10"/>
  <c r="AU465" i="10" s="1"/>
  <c r="AW465" i="10"/>
  <c r="AT496" i="10"/>
  <c r="AU496" i="10" s="1"/>
  <c r="AW496" i="10"/>
  <c r="AT547" i="10"/>
  <c r="AU547" i="10" s="1"/>
  <c r="AW547" i="10"/>
  <c r="AT698" i="10"/>
  <c r="AU698" i="10" s="1"/>
  <c r="AW698" i="10"/>
  <c r="AT276" i="10"/>
  <c r="AU276" i="10" s="1"/>
  <c r="AW276" i="10"/>
  <c r="AT897" i="10"/>
  <c r="AU897" i="10" s="1"/>
  <c r="AW897" i="10"/>
  <c r="AT507" i="10"/>
  <c r="AU507" i="10" s="1"/>
  <c r="AW507" i="10"/>
  <c r="O900" i="10"/>
  <c r="AX900" i="10"/>
  <c r="N900" i="10" s="1"/>
  <c r="AR412" i="10"/>
  <c r="AS412" i="10" s="1"/>
  <c r="AT1043" i="10"/>
  <c r="AU1043" i="10" s="1"/>
  <c r="AW1043" i="10"/>
  <c r="AT942" i="10"/>
  <c r="AU942" i="10" s="1"/>
  <c r="AW942" i="10"/>
  <c r="AR1030" i="10"/>
  <c r="AS1030" i="10" s="1"/>
  <c r="AT707" i="10"/>
  <c r="AU707" i="10" s="1"/>
  <c r="AW707" i="10"/>
  <c r="AT685" i="10"/>
  <c r="AU685" i="10" s="1"/>
  <c r="AW685" i="10"/>
  <c r="AX761" i="10"/>
  <c r="AY761" i="10" s="1"/>
  <c r="O761" i="10"/>
  <c r="AX366" i="10"/>
  <c r="AY366" i="10" s="1"/>
  <c r="O366" i="10"/>
  <c r="AX925" i="10"/>
  <c r="N925" i="10" s="1"/>
  <c r="O925" i="10"/>
  <c r="O1044" i="10"/>
  <c r="AX1044" i="10"/>
  <c r="N1044" i="10" s="1"/>
  <c r="O960" i="10"/>
  <c r="AX960" i="10"/>
  <c r="N960" i="10" s="1"/>
  <c r="AX974" i="10"/>
  <c r="N974" i="10" s="1"/>
  <c r="O974" i="10"/>
  <c r="AT369" i="10"/>
  <c r="AU369" i="10" s="1"/>
  <c r="AW369" i="10"/>
  <c r="AT963" i="10"/>
  <c r="AU963" i="10" s="1"/>
  <c r="AW963" i="10"/>
  <c r="AT222" i="10"/>
  <c r="AU222" i="10" s="1"/>
  <c r="AW222" i="10"/>
  <c r="AT462" i="10"/>
  <c r="AU462" i="10" s="1"/>
  <c r="AW462" i="10"/>
  <c r="O225" i="10"/>
  <c r="AX225" i="10"/>
  <c r="N225" i="10" s="1"/>
  <c r="AT579" i="10"/>
  <c r="AU579" i="10" s="1"/>
  <c r="AW579" i="10"/>
  <c r="O651" i="10"/>
  <c r="AX651" i="10"/>
  <c r="N651" i="10" s="1"/>
  <c r="AT557" i="10"/>
  <c r="AU557" i="10" s="1"/>
  <c r="AW557" i="10"/>
  <c r="AT445" i="10"/>
  <c r="AU445" i="10" s="1"/>
  <c r="AW445" i="10"/>
  <c r="AT773" i="10"/>
  <c r="AU773" i="10" s="1"/>
  <c r="AW773" i="10"/>
  <c r="AT564" i="10"/>
  <c r="AU564" i="10" s="1"/>
  <c r="AW564" i="10"/>
  <c r="AT648" i="10"/>
  <c r="AU648" i="10" s="1"/>
  <c r="AW648" i="10"/>
  <c r="AT1050" i="10"/>
  <c r="AU1050" i="10" s="1"/>
  <c r="AW1050" i="10"/>
  <c r="AX608" i="10"/>
  <c r="N608" i="10" s="1"/>
  <c r="AR883" i="10"/>
  <c r="AS883" i="10" s="1"/>
  <c r="AT647" i="10"/>
  <c r="AU647" i="10" s="1"/>
  <c r="AW647" i="10"/>
  <c r="O247" i="10"/>
  <c r="AX247" i="10"/>
  <c r="N247" i="10" s="1"/>
  <c r="AT320" i="10"/>
  <c r="AU320" i="10" s="1"/>
  <c r="AW320" i="10"/>
  <c r="AT745" i="10"/>
  <c r="AU745" i="10" s="1"/>
  <c r="AW745" i="10"/>
  <c r="AT734" i="10"/>
  <c r="AU734" i="10" s="1"/>
  <c r="AW734" i="10"/>
  <c r="AT662" i="10"/>
  <c r="AU662" i="10" s="1"/>
  <c r="AW662" i="10"/>
  <c r="AT266" i="10"/>
  <c r="AU266" i="10" s="1"/>
  <c r="AW266" i="10"/>
  <c r="O639" i="10"/>
  <c r="AX639" i="10"/>
  <c r="N639" i="10" s="1"/>
  <c r="O348" i="10"/>
  <c r="AX348" i="10"/>
  <c r="AY348" i="10" s="1"/>
  <c r="AT689" i="10"/>
  <c r="AU689" i="10" s="1"/>
  <c r="AW689" i="10"/>
  <c r="AT663" i="10"/>
  <c r="AU663" i="10" s="1"/>
  <c r="AW663" i="10"/>
  <c r="AR983" i="10"/>
  <c r="AS983" i="10" s="1"/>
  <c r="AT873" i="10"/>
  <c r="AU873" i="10" s="1"/>
  <c r="AW873" i="10"/>
  <c r="AT516" i="10"/>
  <c r="AU516" i="10" s="1"/>
  <c r="AW516" i="10"/>
  <c r="AT676" i="10"/>
  <c r="AU676" i="10" s="1"/>
  <c r="AW676" i="10"/>
  <c r="AR731" i="10"/>
  <c r="AS731" i="10" s="1"/>
  <c r="AT267" i="10"/>
  <c r="AU267" i="10" s="1"/>
  <c r="AW267" i="10"/>
  <c r="AT543" i="10"/>
  <c r="AU543" i="10" s="1"/>
  <c r="AW543" i="10"/>
  <c r="AR586" i="10"/>
  <c r="AS586" i="10" s="1"/>
  <c r="AT927" i="10"/>
  <c r="AU927" i="10" s="1"/>
  <c r="AW927" i="10"/>
  <c r="AT979" i="10"/>
  <c r="AU979" i="10" s="1"/>
  <c r="AW979" i="10"/>
  <c r="AT308" i="10"/>
  <c r="AU308" i="10" s="1"/>
  <c r="AW308" i="10"/>
  <c r="O533" i="10"/>
  <c r="AX533" i="10"/>
  <c r="AY533" i="10" s="1"/>
  <c r="AT597" i="10"/>
  <c r="AU597" i="10" s="1"/>
  <c r="AW597" i="10"/>
  <c r="AX784" i="10"/>
  <c r="N784" i="10" s="1"/>
  <c r="O784" i="10"/>
  <c r="AT613" i="10"/>
  <c r="AU613" i="10" s="1"/>
  <c r="AW613" i="10"/>
  <c r="AT826" i="10"/>
  <c r="AU826" i="10" s="1"/>
  <c r="AW826" i="10"/>
  <c r="AT855" i="10"/>
  <c r="AU855" i="10" s="1"/>
  <c r="AW855" i="10"/>
  <c r="O1003" i="10"/>
  <c r="AX1003" i="10"/>
  <c r="N1003" i="10" s="1"/>
  <c r="O770" i="10"/>
  <c r="AX770" i="10"/>
  <c r="AY770" i="10" s="1"/>
  <c r="AT214" i="10"/>
  <c r="AU214" i="10" s="1"/>
  <c r="AW214" i="10"/>
  <c r="AT484" i="10"/>
  <c r="AU484" i="10" s="1"/>
  <c r="AW484" i="10"/>
  <c r="AT891" i="10"/>
  <c r="AU891" i="10" s="1"/>
  <c r="AW891" i="10"/>
  <c r="AT541" i="10"/>
  <c r="AU541" i="10" s="1"/>
  <c r="AW541" i="10"/>
  <c r="AT423" i="10"/>
  <c r="AU423" i="10" s="1"/>
  <c r="AW423" i="10"/>
  <c r="AT584" i="10"/>
  <c r="AU584" i="10" s="1"/>
  <c r="AW584" i="10"/>
  <c r="AT243" i="10"/>
  <c r="AU243" i="10" s="1"/>
  <c r="AW243" i="10"/>
  <c r="AT559" i="10"/>
  <c r="AU559" i="10" s="1"/>
  <c r="AW559" i="10"/>
  <c r="AT961" i="10"/>
  <c r="AU961" i="10" s="1"/>
  <c r="AW961" i="10"/>
  <c r="O827" i="10"/>
  <c r="AX827" i="10"/>
  <c r="N827" i="10" s="1"/>
  <c r="AT821" i="10"/>
  <c r="AU821" i="10" s="1"/>
  <c r="AW821" i="10"/>
  <c r="AR488" i="10"/>
  <c r="AS488" i="10" s="1"/>
  <c r="AT930" i="10"/>
  <c r="AU930" i="10" s="1"/>
  <c r="AW930" i="10"/>
  <c r="AT801" i="10"/>
  <c r="AU801" i="10" s="1"/>
  <c r="AW801" i="10"/>
  <c r="AX752" i="10"/>
  <c r="N752" i="10" s="1"/>
  <c r="O752" i="10"/>
  <c r="AT431" i="10"/>
  <c r="AU431" i="10" s="1"/>
  <c r="AW431" i="10"/>
  <c r="AT833" i="10"/>
  <c r="AU833" i="10" s="1"/>
  <c r="AW833" i="10"/>
  <c r="AT345" i="10"/>
  <c r="AU345" i="10" s="1"/>
  <c r="AW345" i="10"/>
  <c r="AR296" i="10"/>
  <c r="AS296" i="10" s="1"/>
  <c r="AX737" i="10"/>
  <c r="AY737" i="10" s="1"/>
  <c r="O737" i="10"/>
  <c r="AT756" i="10"/>
  <c r="AU756" i="10" s="1"/>
  <c r="AW756" i="10"/>
  <c r="O522" i="10"/>
  <c r="AX522" i="10"/>
  <c r="AY522" i="10" s="1"/>
  <c r="AT436" i="10"/>
  <c r="AU436" i="10" s="1"/>
  <c r="AW436" i="10"/>
  <c r="O871" i="10"/>
  <c r="AX871" i="10"/>
  <c r="N871" i="10" s="1"/>
  <c r="O948" i="10"/>
  <c r="AX948" i="10"/>
  <c r="AY948" i="10" s="1"/>
  <c r="O301" i="10"/>
  <c r="AX301" i="10"/>
  <c r="N301" i="10" s="1"/>
  <c r="AX954" i="10"/>
  <c r="N954" i="10" s="1"/>
  <c r="O954" i="10"/>
  <c r="AT814" i="10"/>
  <c r="AU814" i="10" s="1"/>
  <c r="AW814" i="10"/>
  <c r="O183" i="10"/>
  <c r="AX183" i="10"/>
  <c r="N183" i="10" s="1"/>
  <c r="AT911" i="10"/>
  <c r="AU911" i="10" s="1"/>
  <c r="AW911" i="10"/>
  <c r="AX381" i="10"/>
  <c r="N381" i="10" s="1"/>
  <c r="O381" i="10"/>
  <c r="AR235" i="10"/>
  <c r="AS235" i="10" s="1"/>
  <c r="AT837" i="10"/>
  <c r="AU837" i="10" s="1"/>
  <c r="AW837" i="10"/>
  <c r="AT921" i="10"/>
  <c r="AU921" i="10" s="1"/>
  <c r="AW921" i="10"/>
  <c r="AT273" i="10"/>
  <c r="AU273" i="10" s="1"/>
  <c r="AW273" i="10"/>
  <c r="AT218" i="10"/>
  <c r="AU218" i="10" s="1"/>
  <c r="AW218" i="10"/>
  <c r="AT744" i="10"/>
  <c r="AU744" i="10" s="1"/>
  <c r="AW744" i="10"/>
  <c r="AT497" i="10"/>
  <c r="AU497" i="10" s="1"/>
  <c r="AW497" i="10"/>
  <c r="AX702" i="10"/>
  <c r="AY702" i="10" s="1"/>
  <c r="O702" i="10"/>
  <c r="O924" i="10"/>
  <c r="AX924" i="10"/>
  <c r="N924" i="10" s="1"/>
  <c r="AT998" i="10"/>
  <c r="AU998" i="10" s="1"/>
  <c r="AW998" i="10"/>
  <c r="AT461" i="10"/>
  <c r="AU461" i="10" s="1"/>
  <c r="AW461" i="10"/>
  <c r="AR244" i="10"/>
  <c r="AS244" i="10" s="1"/>
  <c r="AX781" i="10"/>
  <c r="N781" i="10" s="1"/>
  <c r="O781" i="10"/>
  <c r="AT261" i="10"/>
  <c r="AU261" i="10" s="1"/>
  <c r="AW261" i="10"/>
  <c r="AP125" i="10"/>
  <c r="AR125" i="10" s="1"/>
  <c r="AS125" i="10" s="1"/>
  <c r="AP176" i="10"/>
  <c r="AR176" i="10" s="1"/>
  <c r="AS176" i="10" s="1"/>
  <c r="AP174" i="10"/>
  <c r="AR174" i="10" s="1"/>
  <c r="AS174" i="10" s="1"/>
  <c r="AP182" i="10"/>
  <c r="AR182" i="10" s="1"/>
  <c r="AS182" i="10" s="1"/>
  <c r="AT178" i="10"/>
  <c r="AU178" i="10" s="1"/>
  <c r="AW178" i="10"/>
  <c r="AX180" i="10"/>
  <c r="N180" i="10" s="1"/>
  <c r="O180" i="10"/>
  <c r="O175" i="10"/>
  <c r="AX175" i="10"/>
  <c r="AY175" i="10" s="1"/>
  <c r="AX177" i="10"/>
  <c r="N177" i="10" s="1"/>
  <c r="O177" i="10"/>
  <c r="AT181" i="10"/>
  <c r="AU181" i="10" s="1"/>
  <c r="AW181" i="10"/>
  <c r="AT179" i="10"/>
  <c r="AU179" i="10" s="1"/>
  <c r="AW179" i="10"/>
  <c r="AW34" i="10"/>
  <c r="AX34" i="10" s="1"/>
  <c r="N34" i="10" s="1"/>
  <c r="AP93" i="11"/>
  <c r="AR93" i="11" s="1"/>
  <c r="AS93" i="11" s="1"/>
  <c r="O23" i="11"/>
  <c r="AP61" i="11"/>
  <c r="AR61" i="11" s="1"/>
  <c r="AS61" i="11" s="1"/>
  <c r="AT31" i="11"/>
  <c r="AU31" i="11" s="1"/>
  <c r="AV31" i="11" s="1"/>
  <c r="P31" i="11" s="1"/>
  <c r="AW31" i="11"/>
  <c r="AX31" i="11" s="1"/>
  <c r="N31" i="11" s="1"/>
  <c r="AP39" i="11"/>
  <c r="AR39" i="11" s="1"/>
  <c r="AS39" i="11" s="1"/>
  <c r="AP145" i="11"/>
  <c r="AR145" i="11" s="1"/>
  <c r="AS145" i="11" s="1"/>
  <c r="AP57" i="11"/>
  <c r="AR57" i="11" s="1"/>
  <c r="AS57" i="11" s="1"/>
  <c r="AP153" i="11"/>
  <c r="AR153" i="11" s="1"/>
  <c r="AS153" i="11" s="1"/>
  <c r="AP121" i="11"/>
  <c r="AR121" i="11" s="1"/>
  <c r="AS121" i="11" s="1"/>
  <c r="AP64" i="11"/>
  <c r="AR64" i="11" s="1"/>
  <c r="AS64" i="11" s="1"/>
  <c r="AT64" i="11" s="1"/>
  <c r="AU64" i="11" s="1"/>
  <c r="AV64" i="11" s="1"/>
  <c r="P64" i="11" s="1"/>
  <c r="AP34" i="11"/>
  <c r="AR34" i="11" s="1"/>
  <c r="AS34" i="11" s="1"/>
  <c r="AP157" i="11"/>
  <c r="AR157" i="11" s="1"/>
  <c r="AS157" i="11" s="1"/>
  <c r="AP82" i="11"/>
  <c r="AR82" i="11" s="1"/>
  <c r="AS82" i="11" s="1"/>
  <c r="AP17" i="11"/>
  <c r="AR17" i="11" s="1"/>
  <c r="AS17" i="11" s="1"/>
  <c r="AP115" i="11"/>
  <c r="AR115" i="11" s="1"/>
  <c r="AS115" i="11" s="1"/>
  <c r="AP156" i="11"/>
  <c r="AR156" i="11" s="1"/>
  <c r="AS156" i="11" s="1"/>
  <c r="AP32" i="11"/>
  <c r="AR32" i="11" s="1"/>
  <c r="AS32" i="11" s="1"/>
  <c r="AP101" i="11"/>
  <c r="AR101" i="11" s="1"/>
  <c r="AS101" i="11" s="1"/>
  <c r="AP96" i="11"/>
  <c r="AR96" i="11" s="1"/>
  <c r="AS96" i="11" s="1"/>
  <c r="AP33" i="11"/>
  <c r="AR33" i="11" s="1"/>
  <c r="AS33" i="11" s="1"/>
  <c r="AP163" i="11"/>
  <c r="AR163" i="11" s="1"/>
  <c r="AS163" i="11" s="1"/>
  <c r="AP139" i="11"/>
  <c r="AR139" i="11" s="1"/>
  <c r="AS139" i="11" s="1"/>
  <c r="AW63" i="10"/>
  <c r="O63" i="10" s="1"/>
  <c r="AP164" i="11"/>
  <c r="AR164" i="11" s="1"/>
  <c r="AS164" i="11" s="1"/>
  <c r="AP125" i="11"/>
  <c r="AR125" i="11" s="1"/>
  <c r="AS125" i="11" s="1"/>
  <c r="AT105" i="11"/>
  <c r="AU105" i="11" s="1"/>
  <c r="AV105" i="11" s="1"/>
  <c r="P105" i="11" s="1"/>
  <c r="AW105" i="11"/>
  <c r="AX105" i="11" s="1"/>
  <c r="N105" i="11" s="1"/>
  <c r="AP65" i="11"/>
  <c r="AR65" i="11" s="1"/>
  <c r="AS65" i="11" s="1"/>
  <c r="AP131" i="11"/>
  <c r="AR131" i="11" s="1"/>
  <c r="AS131" i="11" s="1"/>
  <c r="AP97" i="11"/>
  <c r="AR97" i="11" s="1"/>
  <c r="AS97" i="11" s="1"/>
  <c r="AP147" i="11"/>
  <c r="AR147" i="11" s="1"/>
  <c r="AS147" i="11" s="1"/>
  <c r="AP158" i="11"/>
  <c r="AR158" i="11" s="1"/>
  <c r="AS158" i="11" s="1"/>
  <c r="AP47" i="11"/>
  <c r="AR47" i="11" s="1"/>
  <c r="AS47" i="11" s="1"/>
  <c r="AP90" i="11"/>
  <c r="AR90" i="11" s="1"/>
  <c r="AS90" i="11" s="1"/>
  <c r="AP151" i="11"/>
  <c r="AR151" i="11" s="1"/>
  <c r="AS151" i="11" s="1"/>
  <c r="AP137" i="11"/>
  <c r="AR137" i="11" s="1"/>
  <c r="AS137" i="11" s="1"/>
  <c r="AP87" i="11"/>
  <c r="AR87" i="11" s="1"/>
  <c r="AS87" i="11" s="1"/>
  <c r="O28" i="10"/>
  <c r="AP107" i="11"/>
  <c r="AR107" i="11" s="1"/>
  <c r="AS107" i="11" s="1"/>
  <c r="AP54" i="11"/>
  <c r="AR54" i="11" s="1"/>
  <c r="AS54" i="11" s="1"/>
  <c r="AP150" i="11"/>
  <c r="AR150" i="11" s="1"/>
  <c r="AS150" i="11" s="1"/>
  <c r="AP74" i="11"/>
  <c r="AR74" i="11" s="1"/>
  <c r="AS74" i="11" s="1"/>
  <c r="AP14" i="11"/>
  <c r="AR14" i="11" s="1"/>
  <c r="AS14" i="11" s="1"/>
  <c r="AT14" i="11" s="1"/>
  <c r="AU14" i="11" s="1"/>
  <c r="AV14" i="11" s="1"/>
  <c r="AP91" i="11"/>
  <c r="AR91" i="11" s="1"/>
  <c r="AS91" i="11" s="1"/>
  <c r="AP59" i="11"/>
  <c r="AR59" i="11" s="1"/>
  <c r="AS59" i="11" s="1"/>
  <c r="AP110" i="11"/>
  <c r="AR110" i="11" s="1"/>
  <c r="AS110" i="11" s="1"/>
  <c r="AP41" i="11"/>
  <c r="AR41" i="11" s="1"/>
  <c r="AS41" i="11" s="1"/>
  <c r="AP100" i="11"/>
  <c r="AR100" i="11" s="1"/>
  <c r="AS100" i="11" s="1"/>
  <c r="AP12" i="11"/>
  <c r="AR12" i="11" s="1"/>
  <c r="AS12" i="11" s="1"/>
  <c r="AP81" i="11"/>
  <c r="AR81" i="11" s="1"/>
  <c r="AS81" i="11" s="1"/>
  <c r="AP123" i="11"/>
  <c r="AR123" i="11" s="1"/>
  <c r="AS123" i="11" s="1"/>
  <c r="AP141" i="11"/>
  <c r="AR141" i="11" s="1"/>
  <c r="AS141" i="11" s="1"/>
  <c r="AP48" i="11"/>
  <c r="AR48" i="11" s="1"/>
  <c r="AS48" i="11" s="1"/>
  <c r="AP168" i="11"/>
  <c r="AR168" i="11" s="1"/>
  <c r="AS168" i="11" s="1"/>
  <c r="AP106" i="11"/>
  <c r="AR106" i="11" s="1"/>
  <c r="AS106" i="11" s="1"/>
  <c r="AP67" i="11"/>
  <c r="AR67" i="11" s="1"/>
  <c r="AS67" i="11" s="1"/>
  <c r="AP52" i="11"/>
  <c r="AR52" i="11" s="1"/>
  <c r="AS52" i="11" s="1"/>
  <c r="AP62" i="11"/>
  <c r="AR62" i="11" s="1"/>
  <c r="AS62" i="11" s="1"/>
  <c r="AP98" i="11"/>
  <c r="AR98" i="11" s="1"/>
  <c r="AS98" i="11" s="1"/>
  <c r="AP142" i="11"/>
  <c r="AR142" i="11" s="1"/>
  <c r="AS142" i="11" s="1"/>
  <c r="AP135" i="11"/>
  <c r="AR135" i="11" s="1"/>
  <c r="AS135" i="11" s="1"/>
  <c r="AT46" i="11"/>
  <c r="AU46" i="11" s="1"/>
  <c r="AV46" i="11" s="1"/>
  <c r="P46" i="11" s="1"/>
  <c r="AW46" i="11"/>
  <c r="AT16" i="11"/>
  <c r="AU16" i="11" s="1"/>
  <c r="AV16" i="11" s="1"/>
  <c r="P16" i="11" s="1"/>
  <c r="AW16" i="11"/>
  <c r="AT146" i="11"/>
  <c r="AU146" i="11" s="1"/>
  <c r="AV146" i="11" s="1"/>
  <c r="P146" i="11" s="1"/>
  <c r="AW146" i="11"/>
  <c r="AT169" i="11"/>
  <c r="AU169" i="11" s="1"/>
  <c r="AV169" i="11" s="1"/>
  <c r="P169" i="11" s="1"/>
  <c r="AW169" i="11"/>
  <c r="AT44" i="11"/>
  <c r="AU44" i="11" s="1"/>
  <c r="AV44" i="11" s="1"/>
  <c r="P44" i="11" s="1"/>
  <c r="AW44" i="11"/>
  <c r="AT36" i="11"/>
  <c r="AU36" i="11" s="1"/>
  <c r="AV36" i="11" s="1"/>
  <c r="P36" i="11" s="1"/>
  <c r="AW36" i="11"/>
  <c r="AT143" i="11"/>
  <c r="AU143" i="11" s="1"/>
  <c r="AV143" i="11" s="1"/>
  <c r="P143" i="11" s="1"/>
  <c r="AW143" i="11"/>
  <c r="AT127" i="11"/>
  <c r="AU127" i="11" s="1"/>
  <c r="AV127" i="11" s="1"/>
  <c r="P127" i="11" s="1"/>
  <c r="AW127" i="11"/>
  <c r="AX161" i="11"/>
  <c r="N161" i="11" s="1"/>
  <c r="O161" i="11"/>
  <c r="AT60" i="11"/>
  <c r="AU60" i="11" s="1"/>
  <c r="AV60" i="11" s="1"/>
  <c r="P60" i="11" s="1"/>
  <c r="AW60" i="11"/>
  <c r="AT50" i="11"/>
  <c r="AU50" i="11" s="1"/>
  <c r="AV50" i="11" s="1"/>
  <c r="P50" i="11" s="1"/>
  <c r="AW50" i="11"/>
  <c r="AX79" i="11"/>
  <c r="N79" i="11" s="1"/>
  <c r="O79" i="11"/>
  <c r="AT112" i="11"/>
  <c r="AU112" i="11" s="1"/>
  <c r="AV112" i="11" s="1"/>
  <c r="P112" i="11" s="1"/>
  <c r="AW112" i="11"/>
  <c r="O154" i="11"/>
  <c r="AX154" i="11"/>
  <c r="N154" i="11" s="1"/>
  <c r="AT24" i="11"/>
  <c r="AU24" i="11" s="1"/>
  <c r="AV24" i="11" s="1"/>
  <c r="P24" i="11" s="1"/>
  <c r="AW24" i="11"/>
  <c r="AX171" i="11"/>
  <c r="AY171" i="11" s="1"/>
  <c r="O171" i="11"/>
  <c r="AT102" i="11"/>
  <c r="AU102" i="11" s="1"/>
  <c r="AV102" i="11" s="1"/>
  <c r="P102" i="11" s="1"/>
  <c r="AW102" i="11"/>
  <c r="AT45" i="11"/>
  <c r="AU45" i="11" s="1"/>
  <c r="AV45" i="11" s="1"/>
  <c r="P45" i="11" s="1"/>
  <c r="AW45" i="11"/>
  <c r="AT138" i="11"/>
  <c r="AU138" i="11" s="1"/>
  <c r="AV138" i="11" s="1"/>
  <c r="P138" i="11" s="1"/>
  <c r="AW138" i="11"/>
  <c r="AT95" i="11"/>
  <c r="AU95" i="11" s="1"/>
  <c r="AV95" i="11" s="1"/>
  <c r="P95" i="11" s="1"/>
  <c r="AW95" i="11"/>
  <c r="AT51" i="11"/>
  <c r="AU51" i="11" s="1"/>
  <c r="AV51" i="11" s="1"/>
  <c r="P51" i="11" s="1"/>
  <c r="AW51" i="11"/>
  <c r="AX155" i="11"/>
  <c r="N155" i="11" s="1"/>
  <c r="O155" i="11"/>
  <c r="AT35" i="11"/>
  <c r="AU35" i="11" s="1"/>
  <c r="AV35" i="11" s="1"/>
  <c r="P35" i="11" s="1"/>
  <c r="AW35" i="11"/>
  <c r="AT130" i="11"/>
  <c r="AU130" i="11" s="1"/>
  <c r="AV130" i="11" s="1"/>
  <c r="P130" i="11" s="1"/>
  <c r="AW130" i="11"/>
  <c r="AT128" i="11"/>
  <c r="AU128" i="11" s="1"/>
  <c r="AV128" i="11" s="1"/>
  <c r="P128" i="11" s="1"/>
  <c r="AW128" i="11"/>
  <c r="AT69" i="11"/>
  <c r="AU69" i="11" s="1"/>
  <c r="AV69" i="11" s="1"/>
  <c r="P69" i="11" s="1"/>
  <c r="AW69" i="11"/>
  <c r="AT71" i="11"/>
  <c r="AU71" i="11" s="1"/>
  <c r="AV71" i="11" s="1"/>
  <c r="P71" i="11" s="1"/>
  <c r="AW71" i="11"/>
  <c r="O56" i="11"/>
  <c r="AX56" i="11"/>
  <c r="N56" i="11" s="1"/>
  <c r="AX37" i="11"/>
  <c r="AY37" i="11" s="1"/>
  <c r="O37" i="11"/>
  <c r="AT27" i="11"/>
  <c r="AU27" i="11" s="1"/>
  <c r="AV27" i="11" s="1"/>
  <c r="P27" i="11" s="1"/>
  <c r="AW27" i="11"/>
  <c r="AX114" i="11"/>
  <c r="N114" i="11" s="1"/>
  <c r="O114" i="11"/>
  <c r="AT83" i="11"/>
  <c r="AU83" i="11" s="1"/>
  <c r="AV83" i="11" s="1"/>
  <c r="P83" i="11" s="1"/>
  <c r="AW83" i="11"/>
  <c r="AT113" i="11"/>
  <c r="AU113" i="11" s="1"/>
  <c r="AV113" i="11" s="1"/>
  <c r="P113" i="11" s="1"/>
  <c r="AW113" i="11"/>
  <c r="AY23" i="11"/>
  <c r="AT77" i="11"/>
  <c r="AU77" i="11" s="1"/>
  <c r="AV77" i="11" s="1"/>
  <c r="P77" i="11" s="1"/>
  <c r="AW77" i="11"/>
  <c r="AT94" i="11"/>
  <c r="AU94" i="11" s="1"/>
  <c r="AV94" i="11" s="1"/>
  <c r="P94" i="11" s="1"/>
  <c r="AW94" i="11"/>
  <c r="AT152" i="11"/>
  <c r="AU152" i="11" s="1"/>
  <c r="AV152" i="11" s="1"/>
  <c r="P152" i="11" s="1"/>
  <c r="AW152" i="11"/>
  <c r="O160" i="11"/>
  <c r="AX160" i="11"/>
  <c r="N160" i="11" s="1"/>
  <c r="AX167" i="11"/>
  <c r="N167" i="11" s="1"/>
  <c r="O167" i="11"/>
  <c r="AT109" i="11"/>
  <c r="AU109" i="11" s="1"/>
  <c r="AV109" i="11" s="1"/>
  <c r="P109" i="11" s="1"/>
  <c r="AW109" i="11"/>
  <c r="AT49" i="11"/>
  <c r="AU49" i="11" s="1"/>
  <c r="AV49" i="11" s="1"/>
  <c r="P49" i="11" s="1"/>
  <c r="AW49" i="11"/>
  <c r="AX129" i="11"/>
  <c r="N129" i="11" s="1"/>
  <c r="O129" i="11"/>
  <c r="AT173" i="11"/>
  <c r="AU173" i="11" s="1"/>
  <c r="AV173" i="11" s="1"/>
  <c r="P173" i="11" s="1"/>
  <c r="AW173" i="11"/>
  <c r="O149" i="11"/>
  <c r="AX149" i="11"/>
  <c r="N149" i="11" s="1"/>
  <c r="O136" i="11"/>
  <c r="AX136" i="11"/>
  <c r="AY136" i="11" s="1"/>
  <c r="AT53" i="11"/>
  <c r="AU53" i="11" s="1"/>
  <c r="AV53" i="11" s="1"/>
  <c r="P53" i="11" s="1"/>
  <c r="AW53" i="11"/>
  <c r="AT26" i="11"/>
  <c r="AU26" i="11" s="1"/>
  <c r="AV26" i="11" s="1"/>
  <c r="P26" i="11" s="1"/>
  <c r="AW26" i="11"/>
  <c r="AT170" i="11"/>
  <c r="AU170" i="11" s="1"/>
  <c r="AV170" i="11" s="1"/>
  <c r="P170" i="11" s="1"/>
  <c r="AW170" i="11"/>
  <c r="AT66" i="11"/>
  <c r="AU66" i="11" s="1"/>
  <c r="AV66" i="11" s="1"/>
  <c r="P66" i="11" s="1"/>
  <c r="AW66" i="11"/>
  <c r="AX144" i="11"/>
  <c r="N144" i="11" s="1"/>
  <c r="O144" i="11"/>
  <c r="AT99" i="11"/>
  <c r="AU99" i="11" s="1"/>
  <c r="AV99" i="11" s="1"/>
  <c r="P99" i="11" s="1"/>
  <c r="AW99" i="11"/>
  <c r="AT68" i="11"/>
  <c r="AU68" i="11" s="1"/>
  <c r="AV68" i="11" s="1"/>
  <c r="P68" i="11" s="1"/>
  <c r="AW68" i="11"/>
  <c r="AX126" i="11"/>
  <c r="N126" i="11" s="1"/>
  <c r="O126" i="11"/>
  <c r="AT119" i="11"/>
  <c r="AU119" i="11" s="1"/>
  <c r="AV119" i="11" s="1"/>
  <c r="P119" i="11" s="1"/>
  <c r="AW119" i="11"/>
  <c r="O166" i="11"/>
  <c r="AX166" i="11"/>
  <c r="AY166" i="11" s="1"/>
  <c r="AT116" i="11"/>
  <c r="AU116" i="11" s="1"/>
  <c r="AV116" i="11" s="1"/>
  <c r="P116" i="11" s="1"/>
  <c r="AW116" i="11"/>
  <c r="AX73" i="11"/>
  <c r="AY73" i="11" s="1"/>
  <c r="O73" i="11"/>
  <c r="AT38" i="11"/>
  <c r="AU38" i="11" s="1"/>
  <c r="AV38" i="11" s="1"/>
  <c r="P38" i="11" s="1"/>
  <c r="AW38" i="11"/>
  <c r="AT72" i="11"/>
  <c r="AU72" i="11" s="1"/>
  <c r="AV72" i="11" s="1"/>
  <c r="P72" i="11" s="1"/>
  <c r="AW72" i="11"/>
  <c r="AX86" i="11"/>
  <c r="AY86" i="11" s="1"/>
  <c r="O86" i="11"/>
  <c r="AX159" i="11"/>
  <c r="N159" i="11" s="1"/>
  <c r="O159" i="11"/>
  <c r="AT148" i="11"/>
  <c r="AU148" i="11" s="1"/>
  <c r="AV148" i="11" s="1"/>
  <c r="P148" i="11" s="1"/>
  <c r="AW148" i="11"/>
  <c r="AT76" i="11"/>
  <c r="AU76" i="11" s="1"/>
  <c r="AV76" i="11" s="1"/>
  <c r="P76" i="11" s="1"/>
  <c r="AW76" i="11"/>
  <c r="AX165" i="11"/>
  <c r="AY165" i="11" s="1"/>
  <c r="O165" i="11"/>
  <c r="AT42" i="11"/>
  <c r="AU42" i="11" s="1"/>
  <c r="AV42" i="11" s="1"/>
  <c r="P42" i="11" s="1"/>
  <c r="AW42" i="11"/>
  <c r="AT111" i="11"/>
  <c r="AU111" i="11" s="1"/>
  <c r="AV111" i="11" s="1"/>
  <c r="P111" i="11" s="1"/>
  <c r="AW111" i="11"/>
  <c r="AT78" i="11"/>
  <c r="AU78" i="11" s="1"/>
  <c r="AV78" i="11" s="1"/>
  <c r="P78" i="11" s="1"/>
  <c r="AW78" i="11"/>
  <c r="AT25" i="11"/>
  <c r="AU25" i="11" s="1"/>
  <c r="AV25" i="11" s="1"/>
  <c r="P25" i="11" s="1"/>
  <c r="AW25" i="11"/>
  <c r="O133" i="11"/>
  <c r="AX133" i="11"/>
  <c r="N133" i="11" s="1"/>
  <c r="AT108" i="11"/>
  <c r="AU108" i="11" s="1"/>
  <c r="AV108" i="11" s="1"/>
  <c r="P108" i="11" s="1"/>
  <c r="AW108" i="11"/>
  <c r="AT92" i="11"/>
  <c r="AU92" i="11" s="1"/>
  <c r="AV92" i="11" s="1"/>
  <c r="P92" i="11" s="1"/>
  <c r="AW92" i="11"/>
  <c r="AT63" i="11"/>
  <c r="AU63" i="11" s="1"/>
  <c r="AV63" i="11" s="1"/>
  <c r="P63" i="11" s="1"/>
  <c r="AW63" i="11"/>
  <c r="O55" i="11"/>
  <c r="AX55" i="11"/>
  <c r="N55" i="11" s="1"/>
  <c r="AT118" i="11"/>
  <c r="AU118" i="11" s="1"/>
  <c r="AV118" i="11" s="1"/>
  <c r="P118" i="11" s="1"/>
  <c r="AW118" i="11"/>
  <c r="AT140" i="11"/>
  <c r="AU140" i="11" s="1"/>
  <c r="AV140" i="11" s="1"/>
  <c r="P140" i="11" s="1"/>
  <c r="AW140" i="11"/>
  <c r="AT122" i="11"/>
  <c r="AU122" i="11" s="1"/>
  <c r="AV122" i="11" s="1"/>
  <c r="P122" i="11" s="1"/>
  <c r="AW122" i="11"/>
  <c r="AT124" i="11"/>
  <c r="AU124" i="11" s="1"/>
  <c r="AV124" i="11" s="1"/>
  <c r="P124" i="11" s="1"/>
  <c r="AW124" i="11"/>
  <c r="P15" i="11"/>
  <c r="AY15" i="11"/>
  <c r="AT117" i="11"/>
  <c r="AU117" i="11" s="1"/>
  <c r="AV117" i="11" s="1"/>
  <c r="P117" i="11" s="1"/>
  <c r="AW117" i="11"/>
  <c r="AT162" i="11"/>
  <c r="AU162" i="11" s="1"/>
  <c r="AV162" i="11" s="1"/>
  <c r="P162" i="11" s="1"/>
  <c r="AW162" i="11"/>
  <c r="AT58" i="11"/>
  <c r="AU58" i="11" s="1"/>
  <c r="AV58" i="11" s="1"/>
  <c r="P58" i="11" s="1"/>
  <c r="AW58" i="11"/>
  <c r="AT103" i="11"/>
  <c r="AU103" i="11" s="1"/>
  <c r="AV103" i="11" s="1"/>
  <c r="P103" i="11" s="1"/>
  <c r="AW103" i="11"/>
  <c r="AT104" i="11"/>
  <c r="AU104" i="11" s="1"/>
  <c r="AV104" i="11" s="1"/>
  <c r="P104" i="11" s="1"/>
  <c r="AW104" i="11"/>
  <c r="AT120" i="11"/>
  <c r="AU120" i="11" s="1"/>
  <c r="AV120" i="11" s="1"/>
  <c r="P120" i="11" s="1"/>
  <c r="AW120" i="11"/>
  <c r="AT75" i="11"/>
  <c r="AU75" i="11" s="1"/>
  <c r="AV75" i="11" s="1"/>
  <c r="P75" i="11" s="1"/>
  <c r="AW75" i="11"/>
  <c r="AX132" i="11"/>
  <c r="AY132" i="11" s="1"/>
  <c r="O132" i="11"/>
  <c r="AT88" i="11"/>
  <c r="AU88" i="11" s="1"/>
  <c r="AV88" i="11" s="1"/>
  <c r="P88" i="11" s="1"/>
  <c r="AW88" i="11"/>
  <c r="O85" i="11"/>
  <c r="AX85" i="11"/>
  <c r="N85" i="11" s="1"/>
  <c r="AT84" i="11"/>
  <c r="AU84" i="11" s="1"/>
  <c r="AV84" i="11" s="1"/>
  <c r="P84" i="11" s="1"/>
  <c r="AW84" i="11"/>
  <c r="O134" i="11"/>
  <c r="AX134" i="11"/>
  <c r="AY134" i="11" s="1"/>
  <c r="AT80" i="11"/>
  <c r="AU80" i="11" s="1"/>
  <c r="AV80" i="11" s="1"/>
  <c r="P80" i="11" s="1"/>
  <c r="AW80" i="11"/>
  <c r="O172" i="11"/>
  <c r="AX172" i="11"/>
  <c r="AY172" i="11" s="1"/>
  <c r="AT70" i="11"/>
  <c r="AU70" i="11" s="1"/>
  <c r="AV70" i="11" s="1"/>
  <c r="P70" i="11" s="1"/>
  <c r="AW70" i="11"/>
  <c r="AT30" i="11"/>
  <c r="AU30" i="11" s="1"/>
  <c r="AV30" i="11" s="1"/>
  <c r="P30" i="11" s="1"/>
  <c r="AW30" i="11"/>
  <c r="AX89" i="11"/>
  <c r="AY89" i="11" s="1"/>
  <c r="O89" i="11"/>
  <c r="AY51" i="10"/>
  <c r="AY127" i="10"/>
  <c r="AY32" i="10"/>
  <c r="AY28" i="10"/>
  <c r="AY135" i="10"/>
  <c r="O135" i="10"/>
  <c r="O64" i="10"/>
  <c r="AP165" i="10"/>
  <c r="AR165" i="10" s="1"/>
  <c r="AS165" i="10" s="1"/>
  <c r="O38" i="10"/>
  <c r="AP22" i="10"/>
  <c r="AR22" i="10" s="1"/>
  <c r="AS22" i="10" s="1"/>
  <c r="O32" i="10"/>
  <c r="O48" i="8"/>
  <c r="O134" i="8"/>
  <c r="O142" i="8"/>
  <c r="AY74" i="10"/>
  <c r="O74" i="10"/>
  <c r="AY132" i="10"/>
  <c r="O132" i="10"/>
  <c r="AY137" i="10"/>
  <c r="AY64" i="10"/>
  <c r="O137" i="10"/>
  <c r="AY38" i="10"/>
  <c r="O51" i="10"/>
  <c r="O110" i="10"/>
  <c r="AT155" i="10"/>
  <c r="AU155" i="10" s="1"/>
  <c r="AW155" i="10"/>
  <c r="AX155" i="10" s="1"/>
  <c r="N155" i="10" s="1"/>
  <c r="AT44" i="10"/>
  <c r="AU44" i="10" s="1"/>
  <c r="AW44" i="10"/>
  <c r="AX44" i="10" s="1"/>
  <c r="N44" i="10" s="1"/>
  <c r="AT57" i="10"/>
  <c r="AU57" i="10" s="1"/>
  <c r="AW57" i="10"/>
  <c r="AX57" i="10" s="1"/>
  <c r="N57" i="10" s="1"/>
  <c r="AT30" i="10"/>
  <c r="AU30" i="10" s="1"/>
  <c r="AW30" i="10"/>
  <c r="AX30" i="10" s="1"/>
  <c r="N30" i="10" s="1"/>
  <c r="AT82" i="10"/>
  <c r="AU82" i="10" s="1"/>
  <c r="AW82" i="10"/>
  <c r="AX82" i="10" s="1"/>
  <c r="N82" i="10" s="1"/>
  <c r="AT69" i="10"/>
  <c r="AU69" i="10" s="1"/>
  <c r="AW69" i="10"/>
  <c r="AX69" i="10" s="1"/>
  <c r="N69" i="10" s="1"/>
  <c r="AT49" i="10"/>
  <c r="AU49" i="10" s="1"/>
  <c r="AW49" i="10"/>
  <c r="AX49" i="10" s="1"/>
  <c r="N49" i="10" s="1"/>
  <c r="AT75" i="10"/>
  <c r="AU75" i="10" s="1"/>
  <c r="AW75" i="10"/>
  <c r="AX75" i="10" s="1"/>
  <c r="N75" i="10" s="1"/>
  <c r="AT40" i="10"/>
  <c r="AU40" i="10" s="1"/>
  <c r="AW40" i="10"/>
  <c r="AX40" i="10" s="1"/>
  <c r="N40" i="10" s="1"/>
  <c r="AT42" i="10"/>
  <c r="AU42" i="10" s="1"/>
  <c r="AW42" i="10"/>
  <c r="AX42" i="10" s="1"/>
  <c r="N42" i="10" s="1"/>
  <c r="AT90" i="10"/>
  <c r="AU90" i="10" s="1"/>
  <c r="AW90" i="10"/>
  <c r="AX90" i="10" s="1"/>
  <c r="N90" i="10" s="1"/>
  <c r="AT117" i="10"/>
  <c r="AU117" i="10" s="1"/>
  <c r="AW117" i="10"/>
  <c r="AX117" i="10" s="1"/>
  <c r="N117" i="10" s="1"/>
  <c r="AT147" i="10"/>
  <c r="AU147" i="10" s="1"/>
  <c r="AW147" i="10"/>
  <c r="AX147" i="10" s="1"/>
  <c r="N147" i="10" s="1"/>
  <c r="AT94" i="10"/>
  <c r="AU94" i="10" s="1"/>
  <c r="AW94" i="10"/>
  <c r="AX94" i="10" s="1"/>
  <c r="N94" i="10" s="1"/>
  <c r="AT36" i="10"/>
  <c r="AU36" i="10" s="1"/>
  <c r="AW36" i="10"/>
  <c r="AX36" i="10" s="1"/>
  <c r="N36" i="10" s="1"/>
  <c r="AT60" i="10"/>
  <c r="AU60" i="10" s="1"/>
  <c r="AW60" i="10"/>
  <c r="AX60" i="10" s="1"/>
  <c r="N60" i="10" s="1"/>
  <c r="AT20" i="10"/>
  <c r="AU20" i="10" s="1"/>
  <c r="AW20" i="10"/>
  <c r="AT76" i="10"/>
  <c r="AU76" i="10" s="1"/>
  <c r="AW76" i="10"/>
  <c r="AX76" i="10" s="1"/>
  <c r="N76" i="10" s="1"/>
  <c r="AT149" i="10"/>
  <c r="AU149" i="10" s="1"/>
  <c r="AW149" i="10"/>
  <c r="AX149" i="10" s="1"/>
  <c r="N149" i="10" s="1"/>
  <c r="O14" i="10"/>
  <c r="AX14" i="10"/>
  <c r="N14" i="10" s="1"/>
  <c r="AT54" i="10"/>
  <c r="AU54" i="10" s="1"/>
  <c r="AW54" i="10"/>
  <c r="AX54" i="10" s="1"/>
  <c r="N54" i="10" s="1"/>
  <c r="AT99" i="10"/>
  <c r="AU99" i="10" s="1"/>
  <c r="AW99" i="10"/>
  <c r="AX99" i="10" s="1"/>
  <c r="N99" i="10" s="1"/>
  <c r="O127" i="10"/>
  <c r="AT39" i="10"/>
  <c r="AU39" i="10" s="1"/>
  <c r="AV39" i="10" s="1"/>
  <c r="AW39" i="10"/>
  <c r="AX39" i="10" s="1"/>
  <c r="N39" i="10" s="1"/>
  <c r="AT78" i="10"/>
  <c r="AU78" i="10" s="1"/>
  <c r="AW78" i="10"/>
  <c r="AX78" i="10" s="1"/>
  <c r="N78" i="10" s="1"/>
  <c r="AT56" i="10"/>
  <c r="AU56" i="10" s="1"/>
  <c r="AV56" i="10" s="1"/>
  <c r="AW56" i="10"/>
  <c r="AX56" i="10" s="1"/>
  <c r="N56" i="10" s="1"/>
  <c r="AT157" i="10"/>
  <c r="AU157" i="10" s="1"/>
  <c r="AW157" i="10"/>
  <c r="AX157" i="10" s="1"/>
  <c r="N157" i="10" s="1"/>
  <c r="O120" i="8"/>
  <c r="AT23" i="10"/>
  <c r="AU23" i="10" s="1"/>
  <c r="AW23" i="10"/>
  <c r="AT35" i="10"/>
  <c r="AU35" i="10" s="1"/>
  <c r="AW35" i="10"/>
  <c r="AX35" i="10" s="1"/>
  <c r="N35" i="10" s="1"/>
  <c r="AT87" i="10"/>
  <c r="AU87" i="10" s="1"/>
  <c r="AW87" i="10"/>
  <c r="AX87" i="10" s="1"/>
  <c r="N87" i="10" s="1"/>
  <c r="AT151" i="10"/>
  <c r="AU151" i="10" s="1"/>
  <c r="AW151" i="10"/>
  <c r="AX151" i="10" s="1"/>
  <c r="N151" i="10" s="1"/>
  <c r="AT24" i="10"/>
  <c r="AU24" i="10" s="1"/>
  <c r="AW24" i="10"/>
  <c r="AT139" i="10"/>
  <c r="AU139" i="10" s="1"/>
  <c r="AW139" i="10"/>
  <c r="AX139" i="10" s="1"/>
  <c r="N139" i="10" s="1"/>
  <c r="AP121" i="10"/>
  <c r="AR121" i="10" s="1"/>
  <c r="AS121" i="10" s="1"/>
  <c r="AP25" i="10"/>
  <c r="AR25" i="10" s="1"/>
  <c r="AS25" i="10" s="1"/>
  <c r="AP62" i="10"/>
  <c r="AR62" i="10" s="1"/>
  <c r="AS62" i="10" s="1"/>
  <c r="AP172" i="10"/>
  <c r="AR172" i="10" s="1"/>
  <c r="AS172" i="10" s="1"/>
  <c r="O145" i="8"/>
  <c r="AP173" i="10"/>
  <c r="AR173" i="10" s="1"/>
  <c r="AS173" i="10" s="1"/>
  <c r="AP145" i="10"/>
  <c r="AR145" i="10" s="1"/>
  <c r="AS145" i="10" s="1"/>
  <c r="AP130" i="10"/>
  <c r="AR130" i="10" s="1"/>
  <c r="AS130" i="10" s="1"/>
  <c r="AP160" i="10"/>
  <c r="AR160" i="10" s="1"/>
  <c r="AS160" i="10" s="1"/>
  <c r="AP26" i="10"/>
  <c r="AR26" i="10" s="1"/>
  <c r="AS26" i="10" s="1"/>
  <c r="AP27" i="10"/>
  <c r="AR27" i="10" s="1"/>
  <c r="AS27" i="10" s="1"/>
  <c r="AP68" i="10"/>
  <c r="AR68" i="10" s="1"/>
  <c r="AS68" i="10" s="1"/>
  <c r="O152" i="8"/>
  <c r="AP92" i="10"/>
  <c r="AR92" i="10" s="1"/>
  <c r="AS92" i="10" s="1"/>
  <c r="AP115" i="10"/>
  <c r="AR115" i="10" s="1"/>
  <c r="AS115" i="10" s="1"/>
  <c r="AP156" i="10"/>
  <c r="AR156" i="10" s="1"/>
  <c r="AS156" i="10" s="1"/>
  <c r="AP91" i="10"/>
  <c r="AR91" i="10" s="1"/>
  <c r="AS91" i="10" s="1"/>
  <c r="AP122" i="10"/>
  <c r="AR122" i="10" s="1"/>
  <c r="AS122" i="10" s="1"/>
  <c r="N110" i="10"/>
  <c r="AP95" i="10"/>
  <c r="AR95" i="10" s="1"/>
  <c r="AS95" i="10" s="1"/>
  <c r="AP31" i="10"/>
  <c r="AR31" i="10" s="1"/>
  <c r="AS31" i="10" s="1"/>
  <c r="AP37" i="10"/>
  <c r="AR37" i="10" s="1"/>
  <c r="AS37" i="10" s="1"/>
  <c r="AP105" i="10"/>
  <c r="AR105" i="10" s="1"/>
  <c r="AS105" i="10" s="1"/>
  <c r="AP111" i="10"/>
  <c r="AR111" i="10" s="1"/>
  <c r="AS111" i="10" s="1"/>
  <c r="O119" i="8"/>
  <c r="O42" i="8"/>
  <c r="AP124" i="10"/>
  <c r="AR124" i="10" s="1"/>
  <c r="AS124" i="10" s="1"/>
  <c r="AP158" i="10"/>
  <c r="AR158" i="10" s="1"/>
  <c r="AS158" i="10" s="1"/>
  <c r="AP119" i="10"/>
  <c r="AR119" i="10" s="1"/>
  <c r="AS119" i="10" s="1"/>
  <c r="AP85" i="10"/>
  <c r="AR85" i="10" s="1"/>
  <c r="AS85" i="10" s="1"/>
  <c r="AP146" i="10"/>
  <c r="AR146" i="10" s="1"/>
  <c r="AS146" i="10" s="1"/>
  <c r="AP123" i="10"/>
  <c r="AR123" i="10" s="1"/>
  <c r="AS123" i="10" s="1"/>
  <c r="AP70" i="10"/>
  <c r="AR70" i="10" s="1"/>
  <c r="AS70" i="10" s="1"/>
  <c r="O137" i="8"/>
  <c r="O153" i="8"/>
  <c r="O131" i="8"/>
  <c r="AP67" i="10"/>
  <c r="AR67" i="10" s="1"/>
  <c r="AS67" i="10" s="1"/>
  <c r="AP143" i="10"/>
  <c r="AR143" i="10" s="1"/>
  <c r="AS143" i="10" s="1"/>
  <c r="AP18" i="10"/>
  <c r="AT171" i="10"/>
  <c r="AU171" i="10" s="1"/>
  <c r="AW171" i="10"/>
  <c r="AP129" i="10"/>
  <c r="AR129" i="10" s="1"/>
  <c r="AS129" i="10" s="1"/>
  <c r="AP58" i="10"/>
  <c r="AR58" i="10" s="1"/>
  <c r="AS58" i="10" s="1"/>
  <c r="AP59" i="10"/>
  <c r="AR59" i="10" s="1"/>
  <c r="AS59" i="10" s="1"/>
  <c r="AP43" i="10"/>
  <c r="AR43" i="10" s="1"/>
  <c r="AS43" i="10" s="1"/>
  <c r="AP118" i="10"/>
  <c r="AR118" i="10" s="1"/>
  <c r="AS118" i="10" s="1"/>
  <c r="AP93" i="10"/>
  <c r="AR93" i="10" s="1"/>
  <c r="AS93" i="10" s="1"/>
  <c r="AP21" i="10"/>
  <c r="AR21" i="10" s="1"/>
  <c r="AS21" i="10" s="1"/>
  <c r="AP142" i="10"/>
  <c r="AR142" i="10" s="1"/>
  <c r="AS142" i="10" s="1"/>
  <c r="AP47" i="10"/>
  <c r="AR47" i="10" s="1"/>
  <c r="AS47" i="10" s="1"/>
  <c r="AP150" i="10"/>
  <c r="AR150" i="10" s="1"/>
  <c r="AS150" i="10" s="1"/>
  <c r="AT33" i="10"/>
  <c r="AU33" i="10" s="1"/>
  <c r="AW33" i="10"/>
  <c r="AT65" i="10"/>
  <c r="AU65" i="10" s="1"/>
  <c r="AW65" i="10"/>
  <c r="AT80" i="10"/>
  <c r="AU80" i="10" s="1"/>
  <c r="AW80" i="10"/>
  <c r="AT96" i="10"/>
  <c r="AU96" i="10" s="1"/>
  <c r="AW96" i="10"/>
  <c r="P137" i="8"/>
  <c r="AT112" i="10"/>
  <c r="AU112" i="10" s="1"/>
  <c r="AW112" i="10"/>
  <c r="AT164" i="10"/>
  <c r="AU164" i="10" s="1"/>
  <c r="AW164" i="10"/>
  <c r="AT131" i="10"/>
  <c r="AU131" i="10" s="1"/>
  <c r="AW131" i="10"/>
  <c r="AT79" i="10"/>
  <c r="AU79" i="10" s="1"/>
  <c r="AW79" i="10"/>
  <c r="AT12" i="10"/>
  <c r="AU12" i="10" s="1"/>
  <c r="AW12" i="10"/>
  <c r="AT153" i="10"/>
  <c r="AU153" i="10" s="1"/>
  <c r="AW153" i="10"/>
  <c r="O65" i="8"/>
  <c r="AT101" i="10"/>
  <c r="AU101" i="10" s="1"/>
  <c r="AW101" i="10"/>
  <c r="AT50" i="10"/>
  <c r="AU50" i="10" s="1"/>
  <c r="AW50" i="10"/>
  <c r="AT169" i="10"/>
  <c r="AU169" i="10" s="1"/>
  <c r="AW169" i="10"/>
  <c r="AT52" i="10"/>
  <c r="AU52" i="10" s="1"/>
  <c r="AW52" i="10"/>
  <c r="AT167" i="10"/>
  <c r="AU167" i="10" s="1"/>
  <c r="AW167" i="10"/>
  <c r="AT66" i="10"/>
  <c r="AU66" i="10" s="1"/>
  <c r="AW66" i="10"/>
  <c r="AT133" i="10"/>
  <c r="AU133" i="10" s="1"/>
  <c r="AW133" i="10"/>
  <c r="AT140" i="10"/>
  <c r="AU140" i="10" s="1"/>
  <c r="AW140" i="10"/>
  <c r="AP139" i="8"/>
  <c r="AR139" i="8" s="1"/>
  <c r="AS139" i="8" s="1"/>
  <c r="O70" i="8"/>
  <c r="AT53" i="10"/>
  <c r="AU53" i="10" s="1"/>
  <c r="AW53" i="10"/>
  <c r="AT114" i="10"/>
  <c r="AU114" i="10" s="1"/>
  <c r="AW114" i="10"/>
  <c r="AX84" i="10"/>
  <c r="N84" i="10" s="1"/>
  <c r="O84" i="10"/>
  <c r="AT41" i="10"/>
  <c r="AU41" i="10" s="1"/>
  <c r="AW41" i="10"/>
  <c r="AT77" i="10"/>
  <c r="AU77" i="10" s="1"/>
  <c r="AW77" i="10"/>
  <c r="AT162" i="10"/>
  <c r="AU162" i="10" s="1"/>
  <c r="AW162" i="10"/>
  <c r="AT113" i="10"/>
  <c r="AU113" i="10" s="1"/>
  <c r="AW113" i="10"/>
  <c r="AT55" i="10"/>
  <c r="AU55" i="10" s="1"/>
  <c r="AW55" i="10"/>
  <c r="AT89" i="10"/>
  <c r="AU89" i="10" s="1"/>
  <c r="AW89" i="10"/>
  <c r="AT29" i="10"/>
  <c r="AU29" i="10" s="1"/>
  <c r="AW29" i="10"/>
  <c r="O68" i="8"/>
  <c r="O16" i="8"/>
  <c r="O152" i="10"/>
  <c r="AX152" i="10"/>
  <c r="N152" i="10" s="1"/>
  <c r="AT103" i="10"/>
  <c r="AU103" i="10" s="1"/>
  <c r="AW103" i="10"/>
  <c r="AT144" i="10"/>
  <c r="AU144" i="10" s="1"/>
  <c r="AW144" i="10"/>
  <c r="AX98" i="10"/>
  <c r="N98" i="10" s="1"/>
  <c r="O98" i="10"/>
  <c r="AT168" i="10"/>
  <c r="AU168" i="10" s="1"/>
  <c r="AW168" i="10"/>
  <c r="AP148" i="8"/>
  <c r="AR148" i="8" s="1"/>
  <c r="AS148" i="8" s="1"/>
  <c r="AT128" i="10"/>
  <c r="AU128" i="10" s="1"/>
  <c r="AW128" i="10"/>
  <c r="AX48" i="10"/>
  <c r="N48" i="10" s="1"/>
  <c r="O48" i="10"/>
  <c r="AT120" i="10"/>
  <c r="AU120" i="10" s="1"/>
  <c r="AW120" i="10"/>
  <c r="AT141" i="10"/>
  <c r="AU141" i="10" s="1"/>
  <c r="AW141" i="10"/>
  <c r="O108" i="10"/>
  <c r="AX108" i="10"/>
  <c r="N108" i="10" s="1"/>
  <c r="O91" i="8"/>
  <c r="O176" i="8"/>
  <c r="AT166" i="10"/>
  <c r="AU166" i="10" s="1"/>
  <c r="AW166" i="10"/>
  <c r="AT163" i="10"/>
  <c r="AU163" i="10" s="1"/>
  <c r="AW163" i="10"/>
  <c r="AT46" i="10"/>
  <c r="AU46" i="10" s="1"/>
  <c r="AW46" i="10"/>
  <c r="AT45" i="10"/>
  <c r="AU45" i="10" s="1"/>
  <c r="AW45" i="10"/>
  <c r="AT61" i="10"/>
  <c r="AU61" i="10" s="1"/>
  <c r="AW61" i="10"/>
  <c r="AT71" i="10"/>
  <c r="AU71" i="10" s="1"/>
  <c r="AW71" i="10"/>
  <c r="AT161" i="10"/>
  <c r="AU161" i="10" s="1"/>
  <c r="AW161" i="10"/>
  <c r="AT81" i="10"/>
  <c r="AU81" i="10" s="1"/>
  <c r="AW81" i="10"/>
  <c r="AT116" i="10"/>
  <c r="AU116" i="10" s="1"/>
  <c r="AW116" i="10"/>
  <c r="AX170" i="10"/>
  <c r="N170" i="10" s="1"/>
  <c r="O170" i="10"/>
  <c r="AT104" i="10"/>
  <c r="AU104" i="10" s="1"/>
  <c r="AW104" i="10"/>
  <c r="AT83" i="10"/>
  <c r="AU83" i="10" s="1"/>
  <c r="AW83" i="10"/>
  <c r="AT134" i="10"/>
  <c r="AU134" i="10" s="1"/>
  <c r="AW134" i="10"/>
  <c r="AT109" i="10"/>
  <c r="AU109" i="10" s="1"/>
  <c r="AW109" i="10"/>
  <c r="AT97" i="10"/>
  <c r="AU97" i="10" s="1"/>
  <c r="AW97" i="10"/>
  <c r="O102" i="10"/>
  <c r="AX102" i="10"/>
  <c r="AY102" i="10" s="1"/>
  <c r="P91" i="8"/>
  <c r="P176" i="8"/>
  <c r="O135" i="8"/>
  <c r="O22" i="8"/>
  <c r="AP74" i="8"/>
  <c r="AR74" i="8" s="1"/>
  <c r="AS74" i="8" s="1"/>
  <c r="AT94" i="8"/>
  <c r="AU94" i="8" s="1"/>
  <c r="AV94" i="8" s="1"/>
  <c r="P94" i="8" s="1"/>
  <c r="AW94" i="8"/>
  <c r="AT20" i="8"/>
  <c r="AU20" i="8" s="1"/>
  <c r="AV20" i="8" s="1"/>
  <c r="AW20" i="8"/>
  <c r="AT27" i="8"/>
  <c r="AU27" i="8" s="1"/>
  <c r="AV27" i="8" s="1"/>
  <c r="P27" i="8" s="1"/>
  <c r="AW27" i="8"/>
  <c r="AT51" i="8"/>
  <c r="AU51" i="8" s="1"/>
  <c r="AV51" i="8" s="1"/>
  <c r="P51" i="8" s="1"/>
  <c r="AW51" i="8"/>
  <c r="AT77" i="8"/>
  <c r="AU77" i="8" s="1"/>
  <c r="AV77" i="8" s="1"/>
  <c r="P77" i="8" s="1"/>
  <c r="AW77" i="8"/>
  <c r="AT87" i="8"/>
  <c r="AU87" i="8" s="1"/>
  <c r="AV87" i="8" s="1"/>
  <c r="P87" i="8" s="1"/>
  <c r="AW87" i="8"/>
  <c r="AT159" i="8"/>
  <c r="AU159" i="8" s="1"/>
  <c r="AV159" i="8" s="1"/>
  <c r="P159" i="8" s="1"/>
  <c r="AW159" i="8"/>
  <c r="AT60" i="8"/>
  <c r="AU60" i="8" s="1"/>
  <c r="AV60" i="8" s="1"/>
  <c r="P60" i="8" s="1"/>
  <c r="AW60" i="8"/>
  <c r="AT140" i="8"/>
  <c r="AU140" i="8" s="1"/>
  <c r="AV140" i="8" s="1"/>
  <c r="P140" i="8" s="1"/>
  <c r="AW140" i="8"/>
  <c r="AT31" i="8"/>
  <c r="AU31" i="8" s="1"/>
  <c r="AV31" i="8" s="1"/>
  <c r="P31" i="8" s="1"/>
  <c r="AW31" i="8"/>
  <c r="AT37" i="8"/>
  <c r="AU37" i="8" s="1"/>
  <c r="AV37" i="8" s="1"/>
  <c r="P37" i="8" s="1"/>
  <c r="AW37" i="8"/>
  <c r="AT123" i="8"/>
  <c r="AU123" i="8" s="1"/>
  <c r="AV123" i="8" s="1"/>
  <c r="P123" i="8" s="1"/>
  <c r="AW123" i="8"/>
  <c r="AX95" i="8"/>
  <c r="N95" i="8" s="1"/>
  <c r="AX118" i="8"/>
  <c r="N118" i="8" s="1"/>
  <c r="AX126" i="8"/>
  <c r="N126" i="8" s="1"/>
  <c r="AT101" i="8"/>
  <c r="AU101" i="8" s="1"/>
  <c r="AV101" i="8" s="1"/>
  <c r="P101" i="8" s="1"/>
  <c r="AW101" i="8"/>
  <c r="AT169" i="8"/>
  <c r="AU169" i="8" s="1"/>
  <c r="AV169" i="8" s="1"/>
  <c r="P169" i="8" s="1"/>
  <c r="AW169" i="8"/>
  <c r="AT57" i="8"/>
  <c r="AU57" i="8" s="1"/>
  <c r="AV57" i="8" s="1"/>
  <c r="P57" i="8" s="1"/>
  <c r="AW57" i="8"/>
  <c r="AT117" i="8"/>
  <c r="AU117" i="8" s="1"/>
  <c r="AV117" i="8" s="1"/>
  <c r="P117" i="8" s="1"/>
  <c r="AW117" i="8"/>
  <c r="AT160" i="8"/>
  <c r="AU160" i="8" s="1"/>
  <c r="AV160" i="8" s="1"/>
  <c r="AW160" i="8"/>
  <c r="AX68" i="8"/>
  <c r="N68" i="8" s="1"/>
  <c r="AX137" i="8"/>
  <c r="N137" i="8" s="1"/>
  <c r="AX65" i="8"/>
  <c r="N65" i="8" s="1"/>
  <c r="AT143" i="8"/>
  <c r="AU143" i="8" s="1"/>
  <c r="AV143" i="8" s="1"/>
  <c r="P143" i="8" s="1"/>
  <c r="AW143" i="8"/>
  <c r="AT52" i="8"/>
  <c r="AU52" i="8" s="1"/>
  <c r="AV52" i="8" s="1"/>
  <c r="P52" i="8" s="1"/>
  <c r="AW52" i="8"/>
  <c r="AT151" i="8"/>
  <c r="AU151" i="8" s="1"/>
  <c r="AV151" i="8" s="1"/>
  <c r="P151" i="8" s="1"/>
  <c r="AW151" i="8"/>
  <c r="AT175" i="8"/>
  <c r="AU175" i="8" s="1"/>
  <c r="AV175" i="8" s="1"/>
  <c r="P175" i="8" s="1"/>
  <c r="AW175" i="8"/>
  <c r="AT28" i="8"/>
  <c r="AU28" i="8" s="1"/>
  <c r="AV28" i="8" s="1"/>
  <c r="P28" i="8" s="1"/>
  <c r="AW28" i="8"/>
  <c r="AT41" i="8"/>
  <c r="AU41" i="8" s="1"/>
  <c r="AV41" i="8" s="1"/>
  <c r="P41" i="8" s="1"/>
  <c r="AW41" i="8"/>
  <c r="AT34" i="8"/>
  <c r="AU34" i="8" s="1"/>
  <c r="AV34" i="8" s="1"/>
  <c r="P34" i="8" s="1"/>
  <c r="AW34" i="8"/>
  <c r="AT109" i="8"/>
  <c r="AU109" i="8" s="1"/>
  <c r="AV109" i="8" s="1"/>
  <c r="P109" i="8" s="1"/>
  <c r="AW109" i="8"/>
  <c r="AT150" i="8"/>
  <c r="AU150" i="8" s="1"/>
  <c r="AV150" i="8" s="1"/>
  <c r="P150" i="8" s="1"/>
  <c r="AW150" i="8"/>
  <c r="AT39" i="8"/>
  <c r="AU39" i="8" s="1"/>
  <c r="AV39" i="8" s="1"/>
  <c r="P39" i="8" s="1"/>
  <c r="AW39" i="8"/>
  <c r="AT115" i="8"/>
  <c r="AU115" i="8" s="1"/>
  <c r="AV115" i="8" s="1"/>
  <c r="P115" i="8" s="1"/>
  <c r="AW115" i="8"/>
  <c r="AT97" i="8"/>
  <c r="AU97" i="8" s="1"/>
  <c r="AV97" i="8" s="1"/>
  <c r="AW97" i="8"/>
  <c r="AT82" i="8"/>
  <c r="AU82" i="8" s="1"/>
  <c r="AV82" i="8" s="1"/>
  <c r="P82" i="8" s="1"/>
  <c r="AW82" i="8"/>
  <c r="AT40" i="8"/>
  <c r="AU40" i="8" s="1"/>
  <c r="AV40" i="8" s="1"/>
  <c r="P40" i="8" s="1"/>
  <c r="AW40" i="8"/>
  <c r="AX119" i="8"/>
  <c r="N119" i="8" s="1"/>
  <c r="AX153" i="8"/>
  <c r="N153" i="8" s="1"/>
  <c r="AX131" i="8"/>
  <c r="N131" i="8" s="1"/>
  <c r="AT79" i="8"/>
  <c r="AU79" i="8" s="1"/>
  <c r="AV79" i="8" s="1"/>
  <c r="P79" i="8" s="1"/>
  <c r="AW79" i="8"/>
  <c r="AT113" i="8"/>
  <c r="AU113" i="8" s="1"/>
  <c r="AV113" i="8" s="1"/>
  <c r="P113" i="8" s="1"/>
  <c r="AW113" i="8"/>
  <c r="AT90" i="8"/>
  <c r="AU90" i="8" s="1"/>
  <c r="AV90" i="8" s="1"/>
  <c r="AW90" i="8"/>
  <c r="AT89" i="8"/>
  <c r="AU89" i="8" s="1"/>
  <c r="AV89" i="8" s="1"/>
  <c r="P89" i="8" s="1"/>
  <c r="AW89" i="8"/>
  <c r="AT174" i="8"/>
  <c r="AU174" i="8" s="1"/>
  <c r="AV174" i="8" s="1"/>
  <c r="P174" i="8" s="1"/>
  <c r="AW174" i="8"/>
  <c r="AT156" i="8"/>
  <c r="AU156" i="8" s="1"/>
  <c r="AV156" i="8" s="1"/>
  <c r="P156" i="8" s="1"/>
  <c r="AW156" i="8"/>
  <c r="AT116" i="8"/>
  <c r="AU116" i="8" s="1"/>
  <c r="AV116" i="8" s="1"/>
  <c r="P116" i="8" s="1"/>
  <c r="AW116" i="8"/>
  <c r="AT78" i="8"/>
  <c r="AU78" i="8" s="1"/>
  <c r="AV78" i="8" s="1"/>
  <c r="P78" i="8" s="1"/>
  <c r="AW78" i="8"/>
  <c r="AT147" i="8"/>
  <c r="AU147" i="8" s="1"/>
  <c r="AV147" i="8" s="1"/>
  <c r="P147" i="8" s="1"/>
  <c r="AW147" i="8"/>
  <c r="AT155" i="8"/>
  <c r="AU155" i="8" s="1"/>
  <c r="AV155" i="8" s="1"/>
  <c r="P155" i="8" s="1"/>
  <c r="AW155" i="8"/>
  <c r="AT29" i="8"/>
  <c r="AU29" i="8" s="1"/>
  <c r="AV29" i="8" s="1"/>
  <c r="P29" i="8" s="1"/>
  <c r="AW29" i="8"/>
  <c r="O126" i="8"/>
  <c r="AT62" i="8"/>
  <c r="AU62" i="8" s="1"/>
  <c r="AV62" i="8" s="1"/>
  <c r="P62" i="8" s="1"/>
  <c r="AW62" i="8"/>
  <c r="AT104" i="8"/>
  <c r="AU104" i="8" s="1"/>
  <c r="AV104" i="8" s="1"/>
  <c r="P104" i="8" s="1"/>
  <c r="AW104" i="8"/>
  <c r="AT125" i="8"/>
  <c r="AU125" i="8" s="1"/>
  <c r="AV125" i="8" s="1"/>
  <c r="P125" i="8" s="1"/>
  <c r="AW125" i="8"/>
  <c r="AX70" i="8"/>
  <c r="N70" i="8" s="1"/>
  <c r="AX48" i="8"/>
  <c r="N48" i="8" s="1"/>
  <c r="AX152" i="8"/>
  <c r="N152" i="8" s="1"/>
  <c r="AX145" i="8"/>
  <c r="N145" i="8" s="1"/>
  <c r="AT25" i="8"/>
  <c r="AU25" i="8" s="1"/>
  <c r="AV25" i="8" s="1"/>
  <c r="AW25" i="8"/>
  <c r="AT132" i="8"/>
  <c r="AU132" i="8" s="1"/>
  <c r="AV132" i="8" s="1"/>
  <c r="P132" i="8" s="1"/>
  <c r="AW132" i="8"/>
  <c r="AT96" i="8"/>
  <c r="AU96" i="8" s="1"/>
  <c r="AV96" i="8" s="1"/>
  <c r="P96" i="8" s="1"/>
  <c r="AW96" i="8"/>
  <c r="AT26" i="8"/>
  <c r="AU26" i="8" s="1"/>
  <c r="AV26" i="8" s="1"/>
  <c r="P26" i="8" s="1"/>
  <c r="AW26" i="8"/>
  <c r="O95" i="8"/>
  <c r="AT128" i="8"/>
  <c r="AU128" i="8" s="1"/>
  <c r="AV128" i="8" s="1"/>
  <c r="P128" i="8" s="1"/>
  <c r="AW128" i="8"/>
  <c r="AT83" i="8"/>
  <c r="AU83" i="8" s="1"/>
  <c r="AV83" i="8" s="1"/>
  <c r="P83" i="8" s="1"/>
  <c r="AW83" i="8"/>
  <c r="AX120" i="8"/>
  <c r="N120" i="8" s="1"/>
  <c r="AX134" i="8"/>
  <c r="N134" i="8" s="1"/>
  <c r="AX42" i="8"/>
  <c r="N42" i="8" s="1"/>
  <c r="AX142" i="8"/>
  <c r="N142" i="8" s="1"/>
  <c r="AT110" i="8"/>
  <c r="AU110" i="8" s="1"/>
  <c r="AV110" i="8" s="1"/>
  <c r="P110" i="8" s="1"/>
  <c r="AW110" i="8"/>
  <c r="AT144" i="8"/>
  <c r="AU144" i="8" s="1"/>
  <c r="AV144" i="8" s="1"/>
  <c r="P144" i="8" s="1"/>
  <c r="AW144" i="8"/>
  <c r="AT146" i="8"/>
  <c r="AU146" i="8" s="1"/>
  <c r="AV146" i="8" s="1"/>
  <c r="P146" i="8" s="1"/>
  <c r="AW146" i="8"/>
  <c r="AT19" i="8"/>
  <c r="AU19" i="8" s="1"/>
  <c r="AV19" i="8" s="1"/>
  <c r="P19" i="8" s="1"/>
  <c r="AW19" i="8"/>
  <c r="AX19" i="8" s="1"/>
  <c r="N19" i="8" s="1"/>
  <c r="AT73" i="8"/>
  <c r="AU73" i="8" s="1"/>
  <c r="AV73" i="8" s="1"/>
  <c r="P73" i="8" s="1"/>
  <c r="AW73" i="8"/>
  <c r="AT100" i="8"/>
  <c r="AU100" i="8" s="1"/>
  <c r="AV100" i="8" s="1"/>
  <c r="P100" i="8" s="1"/>
  <c r="AW100" i="8"/>
  <c r="AT36" i="8"/>
  <c r="AU36" i="8" s="1"/>
  <c r="AV36" i="8" s="1"/>
  <c r="P36" i="8" s="1"/>
  <c r="AW36" i="8"/>
  <c r="AT66" i="8"/>
  <c r="AU66" i="8" s="1"/>
  <c r="AV66" i="8" s="1"/>
  <c r="P66" i="8" s="1"/>
  <c r="AW66" i="8"/>
  <c r="AT30" i="8"/>
  <c r="AU30" i="8" s="1"/>
  <c r="AV30" i="8" s="1"/>
  <c r="P30" i="8" s="1"/>
  <c r="AW30" i="8"/>
  <c r="O118" i="8"/>
  <c r="AT133" i="8"/>
  <c r="AU133" i="8" s="1"/>
  <c r="AV133" i="8" s="1"/>
  <c r="P133" i="8" s="1"/>
  <c r="AW133" i="8"/>
  <c r="AT165" i="8"/>
  <c r="AU165" i="8" s="1"/>
  <c r="AV165" i="8" s="1"/>
  <c r="P165" i="8" s="1"/>
  <c r="AW165" i="8"/>
  <c r="AT167" i="8"/>
  <c r="AU167" i="8" s="1"/>
  <c r="AV167" i="8" s="1"/>
  <c r="P167" i="8" s="1"/>
  <c r="AW167" i="8"/>
  <c r="AT158" i="8"/>
  <c r="AU158" i="8" s="1"/>
  <c r="AV158" i="8" s="1"/>
  <c r="AW158" i="8"/>
  <c r="AT111" i="8"/>
  <c r="AU111" i="8" s="1"/>
  <c r="AV111" i="8" s="1"/>
  <c r="P111" i="8" s="1"/>
  <c r="AW111" i="8"/>
  <c r="AT141" i="8"/>
  <c r="AU141" i="8" s="1"/>
  <c r="AV141" i="8" s="1"/>
  <c r="P141" i="8" s="1"/>
  <c r="AW141" i="8"/>
  <c r="AX91" i="8"/>
  <c r="N91" i="8" s="1"/>
  <c r="AX176" i="8"/>
  <c r="N176" i="8" s="1"/>
  <c r="AX135" i="8"/>
  <c r="N135" i="8" s="1"/>
  <c r="AX22" i="8"/>
  <c r="N22" i="8" s="1"/>
  <c r="AT53" i="8"/>
  <c r="AU53" i="8" s="1"/>
  <c r="AV53" i="8" s="1"/>
  <c r="P53" i="8" s="1"/>
  <c r="AW53" i="8"/>
  <c r="AT59" i="8"/>
  <c r="AU59" i="8" s="1"/>
  <c r="AV59" i="8" s="1"/>
  <c r="P59" i="8" s="1"/>
  <c r="AW59" i="8"/>
  <c r="AT35" i="8"/>
  <c r="AU35" i="8" s="1"/>
  <c r="AV35" i="8" s="1"/>
  <c r="P35" i="8" s="1"/>
  <c r="AW35" i="8"/>
  <c r="AT63" i="8"/>
  <c r="AU63" i="8" s="1"/>
  <c r="AV63" i="8" s="1"/>
  <c r="P63" i="8" s="1"/>
  <c r="AW63" i="8"/>
  <c r="AT72" i="8"/>
  <c r="AU72" i="8" s="1"/>
  <c r="AV72" i="8" s="1"/>
  <c r="P72" i="8" s="1"/>
  <c r="AW72" i="8"/>
  <c r="AT102" i="8"/>
  <c r="AU102" i="8" s="1"/>
  <c r="AV102" i="8" s="1"/>
  <c r="P102" i="8" s="1"/>
  <c r="AW102" i="8"/>
  <c r="AT80" i="8"/>
  <c r="AU80" i="8" s="1"/>
  <c r="AV80" i="8" s="1"/>
  <c r="P80" i="8" s="1"/>
  <c r="AW80" i="8"/>
  <c r="AT56" i="8"/>
  <c r="AU56" i="8" s="1"/>
  <c r="AV56" i="8" s="1"/>
  <c r="P56" i="8" s="1"/>
  <c r="AW56" i="8"/>
  <c r="AP85" i="8"/>
  <c r="AR85" i="8" s="1"/>
  <c r="AS85" i="8" s="1"/>
  <c r="AP58" i="8"/>
  <c r="AR58" i="8" s="1"/>
  <c r="AS58" i="8" s="1"/>
  <c r="AP161" i="8"/>
  <c r="AR161" i="8" s="1"/>
  <c r="AS161" i="8" s="1"/>
  <c r="AP67" i="8"/>
  <c r="AR67" i="8" s="1"/>
  <c r="AS67" i="8" s="1"/>
  <c r="AP75" i="8"/>
  <c r="AR75" i="8" s="1"/>
  <c r="AS75" i="8" s="1"/>
  <c r="AP122" i="8"/>
  <c r="AR122" i="8" s="1"/>
  <c r="AS122" i="8" s="1"/>
  <c r="AP47" i="8"/>
  <c r="AR47" i="8" s="1"/>
  <c r="AS47" i="8" s="1"/>
  <c r="AP44" i="8"/>
  <c r="AR44" i="8" s="1"/>
  <c r="AS44" i="8" s="1"/>
  <c r="AP45" i="8"/>
  <c r="AR45" i="8" s="1"/>
  <c r="AS45" i="8" s="1"/>
  <c r="AP106" i="8"/>
  <c r="AR106" i="8" s="1"/>
  <c r="AS106" i="8" s="1"/>
  <c r="AP107" i="8"/>
  <c r="AR107" i="8" s="1"/>
  <c r="AS107" i="8" s="1"/>
  <c r="AP149" i="8"/>
  <c r="AR149" i="8" s="1"/>
  <c r="AS149" i="8" s="1"/>
  <c r="AP173" i="8"/>
  <c r="AR173" i="8" s="1"/>
  <c r="AS173" i="8" s="1"/>
  <c r="AP61" i="8"/>
  <c r="AR61" i="8" s="1"/>
  <c r="AS61" i="8" s="1"/>
  <c r="AP138" i="8"/>
  <c r="AR138" i="8" s="1"/>
  <c r="AS138" i="8" s="1"/>
  <c r="AP172" i="8"/>
  <c r="AR172" i="8" s="1"/>
  <c r="AS172" i="8" s="1"/>
  <c r="AP129" i="8"/>
  <c r="AR129" i="8" s="1"/>
  <c r="AS129" i="8" s="1"/>
  <c r="AP69" i="8"/>
  <c r="AR69" i="8" s="1"/>
  <c r="AS69" i="8" s="1"/>
  <c r="AP93" i="8"/>
  <c r="AR93" i="8" s="1"/>
  <c r="AS93" i="8" s="1"/>
  <c r="AP127" i="8"/>
  <c r="AR127" i="8" s="1"/>
  <c r="AS127" i="8" s="1"/>
  <c r="AP105" i="8"/>
  <c r="AR105" i="8" s="1"/>
  <c r="AS105" i="8" s="1"/>
  <c r="AP170" i="8"/>
  <c r="AR170" i="8" s="1"/>
  <c r="AS170" i="8" s="1"/>
  <c r="AP124" i="8"/>
  <c r="AR124" i="8" s="1"/>
  <c r="AS124" i="8" s="1"/>
  <c r="AP86" i="8"/>
  <c r="AR86" i="8" s="1"/>
  <c r="AS86" i="8" s="1"/>
  <c r="AP92" i="8"/>
  <c r="AR92" i="8" s="1"/>
  <c r="AS92" i="8" s="1"/>
  <c r="AP130" i="8"/>
  <c r="AR130" i="8" s="1"/>
  <c r="AS130" i="8" s="1"/>
  <c r="AP50" i="8"/>
  <c r="AR50" i="8" s="1"/>
  <c r="AS50" i="8" s="1"/>
  <c r="AP171" i="8"/>
  <c r="AR171" i="8" s="1"/>
  <c r="AS171" i="8" s="1"/>
  <c r="AP38" i="8"/>
  <c r="AR38" i="8" s="1"/>
  <c r="AS38" i="8" s="1"/>
  <c r="AP23" i="8"/>
  <c r="AR23" i="8" s="1"/>
  <c r="AS23" i="8" s="1"/>
  <c r="AP162" i="8"/>
  <c r="AR162" i="8" s="1"/>
  <c r="AS162" i="8" s="1"/>
  <c r="AP81" i="8"/>
  <c r="AR81" i="8" s="1"/>
  <c r="AS81" i="8" s="1"/>
  <c r="AP108" i="8"/>
  <c r="AR108" i="8" s="1"/>
  <c r="AS108" i="8" s="1"/>
  <c r="AP24" i="8"/>
  <c r="AR24" i="8" s="1"/>
  <c r="AS24" i="8" s="1"/>
  <c r="AP64" i="8"/>
  <c r="AR64" i="8" s="1"/>
  <c r="AS64" i="8" s="1"/>
  <c r="AP99" i="8"/>
  <c r="AR99" i="8" s="1"/>
  <c r="AS99" i="8" s="1"/>
  <c r="AP168" i="8"/>
  <c r="AR168" i="8" s="1"/>
  <c r="AS168" i="8" s="1"/>
  <c r="AP114" i="8"/>
  <c r="AR114" i="8" s="1"/>
  <c r="AS114" i="8" s="1"/>
  <c r="AP54" i="8"/>
  <c r="AR54" i="8" s="1"/>
  <c r="AS54" i="8" s="1"/>
  <c r="AP154" i="8"/>
  <c r="AR154" i="8" s="1"/>
  <c r="AS154" i="8" s="1"/>
  <c r="AP166" i="8"/>
  <c r="AR166" i="8" s="1"/>
  <c r="AS166" i="8" s="1"/>
  <c r="AP76" i="8"/>
  <c r="AR76" i="8" s="1"/>
  <c r="AS76" i="8" s="1"/>
  <c r="AP43" i="8"/>
  <c r="AR43" i="8" s="1"/>
  <c r="AS43" i="8" s="1"/>
  <c r="AP84" i="8"/>
  <c r="AR84" i="8" s="1"/>
  <c r="AS84" i="8" s="1"/>
  <c r="AP121" i="8"/>
  <c r="AR121" i="8" s="1"/>
  <c r="AS121" i="8" s="1"/>
  <c r="AP32" i="8"/>
  <c r="AR32" i="8" s="1"/>
  <c r="AS32" i="8" s="1"/>
  <c r="AP136" i="8"/>
  <c r="AR136" i="8" s="1"/>
  <c r="AS136" i="8" s="1"/>
  <c r="AP17" i="8"/>
  <c r="AR17" i="8" s="1"/>
  <c r="AS17" i="8" s="1"/>
  <c r="AP112" i="8"/>
  <c r="AR112" i="8" s="1"/>
  <c r="AS112" i="8" s="1"/>
  <c r="AP33" i="8"/>
  <c r="AR33" i="8" s="1"/>
  <c r="AS33" i="8" s="1"/>
  <c r="AP71" i="8"/>
  <c r="AR71" i="8" s="1"/>
  <c r="AS71" i="8" s="1"/>
  <c r="AP18" i="8"/>
  <c r="AR18" i="8" s="1"/>
  <c r="AS18" i="8" s="1"/>
  <c r="AT18" i="8" s="1"/>
  <c r="AU18" i="8" s="1"/>
  <c r="AV18" i="8" s="1"/>
  <c r="AP21" i="8"/>
  <c r="AR21" i="8" s="1"/>
  <c r="AS21" i="8" s="1"/>
  <c r="AP98" i="8"/>
  <c r="AR98" i="8" s="1"/>
  <c r="AS98" i="8" s="1"/>
  <c r="AP164" i="8"/>
  <c r="AR164" i="8" s="1"/>
  <c r="AS164" i="8" s="1"/>
  <c r="AP88" i="8"/>
  <c r="AR88" i="8" s="1"/>
  <c r="AS88" i="8" s="1"/>
  <c r="AP49" i="8"/>
  <c r="AR49" i="8" s="1"/>
  <c r="AS49" i="8" s="1"/>
  <c r="AP163" i="8"/>
  <c r="AR163" i="8" s="1"/>
  <c r="AS163" i="8" s="1"/>
  <c r="AP157" i="8"/>
  <c r="AR157" i="8" s="1"/>
  <c r="AS157" i="8" s="1"/>
  <c r="AP103" i="8"/>
  <c r="AR103" i="8" s="1"/>
  <c r="AS103" i="8" s="1"/>
  <c r="AP46" i="8"/>
  <c r="AR46" i="8" s="1"/>
  <c r="AS46" i="8" s="1"/>
  <c r="AP55" i="8"/>
  <c r="AR55" i="8" s="1"/>
  <c r="AS55" i="8" s="1"/>
  <c r="P15" i="8"/>
  <c r="O15" i="8"/>
  <c r="AY15" i="8"/>
  <c r="K16" i="8" s="1"/>
  <c r="AT177" i="8"/>
  <c r="AU177" i="8" s="1"/>
  <c r="AV177" i="8" s="1"/>
  <c r="P177" i="8" s="1"/>
  <c r="AW177" i="8"/>
  <c r="AP188" i="5"/>
  <c r="AR188" i="5" s="1"/>
  <c r="AS188" i="5" s="1"/>
  <c r="AP190" i="5"/>
  <c r="AR190" i="5" s="1"/>
  <c r="AS190" i="5" s="1"/>
  <c r="AP193" i="5"/>
  <c r="AR193" i="5" s="1"/>
  <c r="AS193" i="5" s="1"/>
  <c r="O186" i="5"/>
  <c r="AX186" i="5"/>
  <c r="N186" i="5" s="1"/>
  <c r="AW159" i="5"/>
  <c r="AT189" i="5"/>
  <c r="AU189" i="5" s="1"/>
  <c r="AW189" i="5"/>
  <c r="AW161" i="5"/>
  <c r="O192" i="5"/>
  <c r="AX192" i="5"/>
  <c r="N192" i="5" s="1"/>
  <c r="AW179" i="5"/>
  <c r="AT185" i="5"/>
  <c r="AU185" i="5" s="1"/>
  <c r="AW185" i="5"/>
  <c r="AX187" i="5"/>
  <c r="N187" i="5" s="1"/>
  <c r="O187" i="5"/>
  <c r="AX191" i="5"/>
  <c r="AY191" i="5" s="1"/>
  <c r="O191" i="5"/>
  <c r="AW169" i="5"/>
  <c r="AT126" i="5"/>
  <c r="AU126" i="5" s="1"/>
  <c r="AW126" i="5"/>
  <c r="AT194" i="5"/>
  <c r="AU194" i="5" s="1"/>
  <c r="AW194" i="5"/>
  <c r="AT125" i="5"/>
  <c r="AU125" i="5" s="1"/>
  <c r="AW125" i="5"/>
  <c r="AX139" i="5"/>
  <c r="N139" i="5" s="1"/>
  <c r="AX124" i="5"/>
  <c r="N124" i="5" s="1"/>
  <c r="O124" i="5"/>
  <c r="AX116" i="5"/>
  <c r="N116" i="5" s="1"/>
  <c r="AW113" i="5"/>
  <c r="AW147" i="5"/>
  <c r="AW149" i="5"/>
  <c r="AW121" i="5"/>
  <c r="AW114" i="5"/>
  <c r="AX112" i="5"/>
  <c r="N112" i="5" s="1"/>
  <c r="P65" i="5"/>
  <c r="AW79" i="5"/>
  <c r="AP195" i="5"/>
  <c r="AR195" i="5" s="1"/>
  <c r="AS195" i="5" s="1"/>
  <c r="AW91" i="5"/>
  <c r="AW104" i="5"/>
  <c r="AX96" i="5"/>
  <c r="N96" i="5" s="1"/>
  <c r="AW82" i="5"/>
  <c r="AW73" i="5"/>
  <c r="AW98" i="5"/>
  <c r="AX71" i="5"/>
  <c r="N71" i="5" s="1"/>
  <c r="AX109" i="5"/>
  <c r="AW86" i="5"/>
  <c r="AW76" i="5"/>
  <c r="AT111" i="5"/>
  <c r="AU111" i="5" s="1"/>
  <c r="AV111" i="5" s="1"/>
  <c r="AW111" i="5"/>
  <c r="AT97" i="5"/>
  <c r="AU97" i="5" s="1"/>
  <c r="AV97" i="5" s="1"/>
  <c r="AW97" i="5"/>
  <c r="AW107" i="5"/>
  <c r="AX54" i="5"/>
  <c r="AX65" i="5"/>
  <c r="AY65" i="5" s="1"/>
  <c r="AX45" i="5"/>
  <c r="AY45" i="5" s="1"/>
  <c r="AX40" i="5"/>
  <c r="N40" i="5" s="1"/>
  <c r="AX56" i="5"/>
  <c r="O38" i="5"/>
  <c r="AW58" i="5"/>
  <c r="AW52" i="5"/>
  <c r="AW43" i="5"/>
  <c r="AW36" i="5"/>
  <c r="AW47" i="5"/>
  <c r="O40" i="5"/>
  <c r="AW61" i="5"/>
  <c r="AW57" i="5"/>
  <c r="AT66" i="5"/>
  <c r="AU66" i="5" s="1"/>
  <c r="AV66" i="5" s="1"/>
  <c r="AW66" i="5"/>
  <c r="AW60" i="5"/>
  <c r="AW37" i="5"/>
  <c r="AW48" i="5"/>
  <c r="AW69" i="5"/>
  <c r="O65" i="5"/>
  <c r="O45" i="5"/>
  <c r="AW42" i="5"/>
  <c r="O15" i="11" l="1"/>
  <c r="O531" i="10"/>
  <c r="O915" i="10"/>
  <c r="O650" i="10"/>
  <c r="O617" i="10"/>
  <c r="O834" i="10"/>
  <c r="O329" i="10"/>
  <c r="O1028" i="10"/>
  <c r="O485" i="10"/>
  <c r="O790" i="10"/>
  <c r="O377" i="10"/>
  <c r="O809" i="10"/>
  <c r="O923" i="10"/>
  <c r="O993" i="10"/>
  <c r="O195" i="10"/>
  <c r="O274" i="10"/>
  <c r="O815" i="10"/>
  <c r="O972" i="10"/>
  <c r="O1032" i="10"/>
  <c r="O493" i="10"/>
  <c r="O275" i="10"/>
  <c r="O201" i="10"/>
  <c r="O449" i="10"/>
  <c r="O446" i="10"/>
  <c r="P251" i="10"/>
  <c r="O879" i="10"/>
  <c r="O852" i="10"/>
  <c r="O1029" i="10"/>
  <c r="O635" i="10"/>
  <c r="O315" i="10"/>
  <c r="O325" i="10"/>
  <c r="O710" i="10"/>
  <c r="O964" i="10"/>
  <c r="O342" i="10"/>
  <c r="O619" i="10"/>
  <c r="O608" i="10"/>
  <c r="O928" i="10"/>
  <c r="O753" i="10"/>
  <c r="AV479" i="10"/>
  <c r="P479" i="10" s="1"/>
  <c r="AV134" i="10"/>
  <c r="P134" i="10" s="1"/>
  <c r="AV161" i="10"/>
  <c r="P161" i="10" s="1"/>
  <c r="AV166" i="10"/>
  <c r="P166" i="10" s="1"/>
  <c r="AV128" i="10"/>
  <c r="P128" i="10" s="1"/>
  <c r="AV131" i="10"/>
  <c r="P131" i="10" s="1"/>
  <c r="AV78" i="10"/>
  <c r="P78" i="10" s="1"/>
  <c r="AV178" i="10"/>
  <c r="P178" i="10" s="1"/>
  <c r="AV218" i="10"/>
  <c r="P218" i="10" s="1"/>
  <c r="AV267" i="10"/>
  <c r="P267" i="10" s="1"/>
  <c r="AV689" i="10"/>
  <c r="P689" i="10" s="1"/>
  <c r="AV745" i="10"/>
  <c r="P745" i="10" s="1"/>
  <c r="AV547" i="10"/>
  <c r="P547" i="10" s="1"/>
  <c r="AV842" i="10"/>
  <c r="P842" i="10" s="1"/>
  <c r="AV1041" i="10"/>
  <c r="P1041" i="10" s="1"/>
  <c r="AV305" i="10"/>
  <c r="P305" i="10" s="1"/>
  <c r="AV513" i="10"/>
  <c r="P513" i="10" s="1"/>
  <c r="AV816" i="10"/>
  <c r="P816" i="10" s="1"/>
  <c r="AV268" i="10"/>
  <c r="P268" i="10" s="1"/>
  <c r="AV468" i="10"/>
  <c r="P468" i="10" s="1"/>
  <c r="AV291" i="10"/>
  <c r="P291" i="10" s="1"/>
  <c r="AV418" i="10"/>
  <c r="P418" i="10" s="1"/>
  <c r="AV539" i="10"/>
  <c r="P539" i="10" s="1"/>
  <c r="AV835" i="10"/>
  <c r="P835" i="10" s="1"/>
  <c r="AV611" i="10"/>
  <c r="P611" i="10" s="1"/>
  <c r="AV317" i="10"/>
  <c r="P317" i="10" s="1"/>
  <c r="AV589" i="10"/>
  <c r="P589" i="10" s="1"/>
  <c r="AV455" i="10"/>
  <c r="P455" i="10" s="1"/>
  <c r="AV213" i="10"/>
  <c r="P213" i="10" s="1"/>
  <c r="AV970" i="10"/>
  <c r="P970" i="10" s="1"/>
  <c r="AV425" i="10"/>
  <c r="P425" i="10" s="1"/>
  <c r="AV602" i="10"/>
  <c r="P602" i="10" s="1"/>
  <c r="AV250" i="10"/>
  <c r="P250" i="10" s="1"/>
  <c r="AV517" i="10"/>
  <c r="P517" i="10" s="1"/>
  <c r="AV385" i="10"/>
  <c r="P385" i="10" s="1"/>
  <c r="AV50" i="10"/>
  <c r="P50" i="10" s="1"/>
  <c r="AV511" i="10"/>
  <c r="P511" i="10" s="1"/>
  <c r="AV1019" i="10"/>
  <c r="P1019" i="10" s="1"/>
  <c r="AV776" i="10"/>
  <c r="P776" i="10" s="1"/>
  <c r="AV448" i="10"/>
  <c r="P448" i="10" s="1"/>
  <c r="AV901" i="10"/>
  <c r="P901" i="10" s="1"/>
  <c r="AV535" i="10"/>
  <c r="P535" i="10" s="1"/>
  <c r="AV631" i="10"/>
  <c r="P631" i="10" s="1"/>
  <c r="AV673" i="10"/>
  <c r="P673" i="10" s="1"/>
  <c r="AV437" i="10"/>
  <c r="P437" i="10" s="1"/>
  <c r="AV458" i="10"/>
  <c r="P458" i="10" s="1"/>
  <c r="AV364" i="10"/>
  <c r="P364" i="10" s="1"/>
  <c r="AV459" i="10"/>
  <c r="P459" i="10" s="1"/>
  <c r="AV713" i="10"/>
  <c r="P713" i="10" s="1"/>
  <c r="AV929" i="10"/>
  <c r="P929" i="10" s="1"/>
  <c r="AV661" i="10"/>
  <c r="P661" i="10" s="1"/>
  <c r="AV409" i="10"/>
  <c r="P409" i="10" s="1"/>
  <c r="AV426" i="10"/>
  <c r="P426" i="10" s="1"/>
  <c r="AV701" i="10"/>
  <c r="P701" i="10" s="1"/>
  <c r="AV476" i="10"/>
  <c r="P476" i="10" s="1"/>
  <c r="AV76" i="10"/>
  <c r="P76" i="10" s="1"/>
  <c r="AV833" i="10"/>
  <c r="P833" i="10" s="1"/>
  <c r="AV607" i="10"/>
  <c r="P607" i="10" s="1"/>
  <c r="AV798" i="10"/>
  <c r="P798" i="10" s="1"/>
  <c r="AV71" i="10"/>
  <c r="P71" i="10" s="1"/>
  <c r="AV164" i="10"/>
  <c r="P164" i="10" s="1"/>
  <c r="AV179" i="10"/>
  <c r="P179" i="10" s="1"/>
  <c r="AV273" i="10"/>
  <c r="P273" i="10" s="1"/>
  <c r="AV436" i="10"/>
  <c r="P436" i="10" s="1"/>
  <c r="AV496" i="10"/>
  <c r="P496" i="10" s="1"/>
  <c r="AV917" i="10"/>
  <c r="P917" i="10" s="1"/>
  <c r="AV590" i="10"/>
  <c r="P590" i="10" s="1"/>
  <c r="AV759" i="10"/>
  <c r="P759" i="10" s="1"/>
  <c r="AV391" i="10"/>
  <c r="P391" i="10" s="1"/>
  <c r="AV711" i="10"/>
  <c r="P711" i="10" s="1"/>
  <c r="AV599" i="10"/>
  <c r="P599" i="10" s="1"/>
  <c r="AV494" i="10"/>
  <c r="P494" i="10" s="1"/>
  <c r="AV980" i="10"/>
  <c r="P980" i="10" s="1"/>
  <c r="AV467" i="10"/>
  <c r="P467" i="10" s="1"/>
  <c r="AV1002" i="10"/>
  <c r="P1002" i="10" s="1"/>
  <c r="AV637" i="10"/>
  <c r="P637" i="10" s="1"/>
  <c r="AV372" i="10"/>
  <c r="P372" i="10" s="1"/>
  <c r="AV937" i="10"/>
  <c r="P937" i="10" s="1"/>
  <c r="AV719" i="10"/>
  <c r="P719" i="10" s="1"/>
  <c r="AV696" i="10"/>
  <c r="P696" i="10" s="1"/>
  <c r="AV708" i="10"/>
  <c r="P708" i="10" s="1"/>
  <c r="AV856" i="10"/>
  <c r="P856" i="10" s="1"/>
  <c r="AV657" i="10"/>
  <c r="P657" i="10" s="1"/>
  <c r="AV575" i="10"/>
  <c r="P575" i="10" s="1"/>
  <c r="AV722" i="10"/>
  <c r="P722" i="10" s="1"/>
  <c r="AV1016" i="10"/>
  <c r="P1016" i="10" s="1"/>
  <c r="AV848" i="10"/>
  <c r="P848" i="10" s="1"/>
  <c r="AV284" i="10"/>
  <c r="P284" i="10" s="1"/>
  <c r="AV388" i="10"/>
  <c r="P388" i="10" s="1"/>
  <c r="AV83" i="10"/>
  <c r="P83" i="10" s="1"/>
  <c r="AV168" i="10"/>
  <c r="P168" i="10" s="1"/>
  <c r="AV29" i="10"/>
  <c r="P29" i="10" s="1"/>
  <c r="AV41" i="10"/>
  <c r="P41" i="10" s="1"/>
  <c r="AV133" i="10"/>
  <c r="P133" i="10" s="1"/>
  <c r="AV101" i="10"/>
  <c r="P101" i="10" s="1"/>
  <c r="AV35" i="10"/>
  <c r="P35" i="10" s="1"/>
  <c r="AV20" i="10"/>
  <c r="P20" i="10" s="1"/>
  <c r="AV90" i="10"/>
  <c r="P90" i="10" s="1"/>
  <c r="AV82" i="10"/>
  <c r="P82" i="10" s="1"/>
  <c r="AV814" i="10"/>
  <c r="P814" i="10" s="1"/>
  <c r="AV431" i="10"/>
  <c r="P431" i="10" s="1"/>
  <c r="AV541" i="10"/>
  <c r="P541" i="10" s="1"/>
  <c r="AV855" i="10"/>
  <c r="P855" i="10" s="1"/>
  <c r="AV308" i="10"/>
  <c r="P308" i="10" s="1"/>
  <c r="AV676" i="10"/>
  <c r="P676" i="10" s="1"/>
  <c r="AV320" i="10"/>
  <c r="P320" i="10" s="1"/>
  <c r="AV648" i="10"/>
  <c r="P648" i="10" s="1"/>
  <c r="AV579" i="10"/>
  <c r="P579" i="10" s="1"/>
  <c r="AV685" i="10"/>
  <c r="P685" i="10" s="1"/>
  <c r="AV434" i="10"/>
  <c r="P434" i="10" s="1"/>
  <c r="AV328" i="10"/>
  <c r="P328" i="10" s="1"/>
  <c r="AV612" i="10"/>
  <c r="P612" i="10" s="1"/>
  <c r="AV238" i="10"/>
  <c r="P238" i="10" s="1"/>
  <c r="AV570" i="10"/>
  <c r="P570" i="10" s="1"/>
  <c r="AV309" i="10"/>
  <c r="P309" i="10" s="1"/>
  <c r="AV344" i="10"/>
  <c r="P344" i="10" s="1"/>
  <c r="AV1034" i="10"/>
  <c r="P1034" i="10" s="1"/>
  <c r="AV985" i="10"/>
  <c r="P985" i="10" s="1"/>
  <c r="AV758" i="10"/>
  <c r="P758" i="10" s="1"/>
  <c r="AV958" i="10"/>
  <c r="P958" i="10" s="1"/>
  <c r="AV869" i="10"/>
  <c r="P869" i="10" s="1"/>
  <c r="AV588" i="10"/>
  <c r="P588" i="10" s="1"/>
  <c r="AV902" i="10"/>
  <c r="P902" i="10" s="1"/>
  <c r="AV1010" i="10"/>
  <c r="P1010" i="10" s="1"/>
  <c r="AV270" i="10"/>
  <c r="P270" i="10" s="1"/>
  <c r="AV200" i="10"/>
  <c r="P200" i="10" s="1"/>
  <c r="AV750" i="10"/>
  <c r="P750" i="10" s="1"/>
  <c r="AV408" i="10"/>
  <c r="P408" i="10" s="1"/>
  <c r="AV302" i="10"/>
  <c r="P302" i="10" s="1"/>
  <c r="AV903" i="10"/>
  <c r="P903" i="10" s="1"/>
  <c r="AV1015" i="10"/>
  <c r="P1015" i="10" s="1"/>
  <c r="AV1048" i="10"/>
  <c r="P1048" i="10" s="1"/>
  <c r="AV967" i="10"/>
  <c r="P967" i="10" s="1"/>
  <c r="AV234" i="10"/>
  <c r="P234" i="10" s="1"/>
  <c r="AV998" i="10"/>
  <c r="P998" i="10" s="1"/>
  <c r="AV369" i="10"/>
  <c r="P369" i="10" s="1"/>
  <c r="AV936" i="10"/>
  <c r="P936" i="10" s="1"/>
  <c r="AV242" i="10"/>
  <c r="P242" i="10" s="1"/>
  <c r="AV104" i="10"/>
  <c r="P104" i="10" s="1"/>
  <c r="AV61" i="10"/>
  <c r="P61" i="10" s="1"/>
  <c r="AV112" i="10"/>
  <c r="P112" i="10" s="1"/>
  <c r="AV181" i="10"/>
  <c r="P181" i="10" s="1"/>
  <c r="AV921" i="10"/>
  <c r="P921" i="10" s="1"/>
  <c r="AV507" i="10"/>
  <c r="P507" i="10" s="1"/>
  <c r="AV465" i="10"/>
  <c r="P465" i="10" s="1"/>
  <c r="AV638" i="10"/>
  <c r="P638" i="10" s="1"/>
  <c r="AV483" i="10"/>
  <c r="P483" i="10" s="1"/>
  <c r="AV202" i="10"/>
  <c r="P202" i="10" s="1"/>
  <c r="AV984" i="10"/>
  <c r="P984" i="10" s="1"/>
  <c r="AV410" i="10"/>
  <c r="P410" i="10" s="1"/>
  <c r="AV453" i="10"/>
  <c r="P453" i="10" s="1"/>
  <c r="AV386" i="10"/>
  <c r="P386" i="10" s="1"/>
  <c r="AV965" i="10"/>
  <c r="P965" i="10" s="1"/>
  <c r="AV470" i="10"/>
  <c r="P470" i="10" s="1"/>
  <c r="AV778" i="10"/>
  <c r="P778" i="10" s="1"/>
  <c r="AV908" i="10"/>
  <c r="P908" i="10" s="1"/>
  <c r="AV748" i="10"/>
  <c r="P748" i="10" s="1"/>
  <c r="AV716" i="10"/>
  <c r="P716" i="10" s="1"/>
  <c r="AV359" i="10"/>
  <c r="P359" i="10" s="1"/>
  <c r="AV880" i="10"/>
  <c r="P880" i="10" s="1"/>
  <c r="AV728" i="10"/>
  <c r="P728" i="10" s="1"/>
  <c r="AV1013" i="10"/>
  <c r="P1013" i="10" s="1"/>
  <c r="AV1020" i="10"/>
  <c r="P1020" i="10" s="1"/>
  <c r="AV969" i="10"/>
  <c r="P969" i="10" s="1"/>
  <c r="AV204" i="10"/>
  <c r="P204" i="10" s="1"/>
  <c r="AV454" i="10"/>
  <c r="P454" i="10" s="1"/>
  <c r="AV536" i="10"/>
  <c r="P536" i="10" s="1"/>
  <c r="AV1017" i="10"/>
  <c r="P1017" i="10" s="1"/>
  <c r="AV373" i="10"/>
  <c r="P373" i="10" s="1"/>
  <c r="AV346" i="10"/>
  <c r="P346" i="10" s="1"/>
  <c r="AV89" i="10"/>
  <c r="P89" i="10" s="1"/>
  <c r="AV66" i="10"/>
  <c r="P66" i="10" s="1"/>
  <c r="AV23" i="10"/>
  <c r="P23" i="10" s="1"/>
  <c r="AV99" i="10"/>
  <c r="P99" i="10" s="1"/>
  <c r="AV60" i="10"/>
  <c r="P60" i="10" s="1"/>
  <c r="AV42" i="10"/>
  <c r="P42" i="10" s="1"/>
  <c r="AV30" i="10"/>
  <c r="P30" i="10" s="1"/>
  <c r="AV961" i="10"/>
  <c r="P961" i="10" s="1"/>
  <c r="AV891" i="10"/>
  <c r="P891" i="10" s="1"/>
  <c r="AV826" i="10"/>
  <c r="P826" i="10" s="1"/>
  <c r="AV979" i="10"/>
  <c r="P979" i="10" s="1"/>
  <c r="AV516" i="10"/>
  <c r="P516" i="10" s="1"/>
  <c r="AV564" i="10"/>
  <c r="P564" i="10" s="1"/>
  <c r="AV707" i="10"/>
  <c r="P707" i="10" s="1"/>
  <c r="AV442" i="10"/>
  <c r="P442" i="10" s="1"/>
  <c r="AV400" i="10"/>
  <c r="P400" i="10" s="1"/>
  <c r="AV828" i="10"/>
  <c r="P828" i="10" s="1"/>
  <c r="AV939" i="10"/>
  <c r="P939" i="10" s="1"/>
  <c r="AV788" i="10"/>
  <c r="P788" i="10" s="1"/>
  <c r="AV1042" i="10"/>
  <c r="P1042" i="10" s="1"/>
  <c r="AV390" i="10"/>
  <c r="P390" i="10" s="1"/>
  <c r="AV859" i="10"/>
  <c r="P859" i="10" s="1"/>
  <c r="AV565" i="10"/>
  <c r="P565" i="10" s="1"/>
  <c r="AV1035" i="10"/>
  <c r="P1035" i="10" s="1"/>
  <c r="AV747" i="10"/>
  <c r="P747" i="10" s="1"/>
  <c r="AV763" i="10"/>
  <c r="P763" i="10" s="1"/>
  <c r="AV294" i="10"/>
  <c r="P294" i="10" s="1"/>
  <c r="AV259" i="10"/>
  <c r="P259" i="10" s="1"/>
  <c r="AV791" i="10"/>
  <c r="P791" i="10" s="1"/>
  <c r="AV1021" i="10"/>
  <c r="P1021" i="10" s="1"/>
  <c r="AV205" i="10"/>
  <c r="P205" i="10" s="1"/>
  <c r="AV474" i="10"/>
  <c r="P474" i="10" s="1"/>
  <c r="AV192" i="10"/>
  <c r="P192" i="10" s="1"/>
  <c r="AV450" i="10"/>
  <c r="P450" i="10" s="1"/>
  <c r="AV743" i="10"/>
  <c r="P743" i="10" s="1"/>
  <c r="AV636" i="10"/>
  <c r="P636" i="10" s="1"/>
  <c r="AV742" i="10"/>
  <c r="P742" i="10" s="1"/>
  <c r="AV542" i="10"/>
  <c r="P542" i="10" s="1"/>
  <c r="AV188" i="10"/>
  <c r="P188" i="10" s="1"/>
  <c r="AV371" i="10"/>
  <c r="P371" i="10" s="1"/>
  <c r="AV849" i="10"/>
  <c r="O849" i="10" s="1"/>
  <c r="AV889" i="10"/>
  <c r="P889" i="10" s="1"/>
  <c r="AV228" i="10"/>
  <c r="P228" i="10" s="1"/>
  <c r="AV492" i="10"/>
  <c r="P492" i="10" s="1"/>
  <c r="AV720" i="10"/>
  <c r="P720" i="10" s="1"/>
  <c r="AV931" i="10"/>
  <c r="O931" i="10" s="1"/>
  <c r="AV977" i="10"/>
  <c r="P977" i="10" s="1"/>
  <c r="AV805" i="10"/>
  <c r="P805" i="10" s="1"/>
  <c r="AV45" i="10"/>
  <c r="P45" i="10" s="1"/>
  <c r="AV141" i="10"/>
  <c r="P141" i="10" s="1"/>
  <c r="AV153" i="10"/>
  <c r="P153" i="10" s="1"/>
  <c r="AV261" i="10"/>
  <c r="P261" i="10" s="1"/>
  <c r="AV837" i="10"/>
  <c r="P837" i="10" s="1"/>
  <c r="AV756" i="10"/>
  <c r="P756" i="10" s="1"/>
  <c r="AV266" i="10"/>
  <c r="P266" i="10" s="1"/>
  <c r="AV897" i="10"/>
  <c r="P897" i="10" s="1"/>
  <c r="AV358" i="10"/>
  <c r="P358" i="10" s="1"/>
  <c r="AV504" i="10"/>
  <c r="P504" i="10" s="1"/>
  <c r="AV683" i="10"/>
  <c r="P683" i="10" s="1"/>
  <c r="AV799" i="10"/>
  <c r="P799" i="10" s="1"/>
  <c r="AV605" i="10"/>
  <c r="P605" i="10" s="1"/>
  <c r="AV1039" i="10"/>
  <c r="P1039" i="10" s="1"/>
  <c r="AV986" i="10"/>
  <c r="P986" i="10" s="1"/>
  <c r="AV286" i="10"/>
  <c r="P286" i="10" s="1"/>
  <c r="AV898" i="10"/>
  <c r="P898" i="10" s="1"/>
  <c r="AV952" i="10"/>
  <c r="P952" i="10" s="1"/>
  <c r="AV299" i="10"/>
  <c r="P299" i="10" s="1"/>
  <c r="AV959" i="10"/>
  <c r="P959" i="10" s="1"/>
  <c r="AV714" i="10"/>
  <c r="P714" i="10" s="1"/>
  <c r="AV914" i="10"/>
  <c r="P914" i="10" s="1"/>
  <c r="AV389" i="10"/>
  <c r="P389" i="10" s="1"/>
  <c r="AV444" i="10"/>
  <c r="P444" i="10" s="1"/>
  <c r="AV207" i="10"/>
  <c r="P207" i="10" s="1"/>
  <c r="AV757" i="10"/>
  <c r="P757" i="10" s="1"/>
  <c r="AV519" i="10"/>
  <c r="P519" i="10" s="1"/>
  <c r="AV919" i="10"/>
  <c r="P919" i="10" s="1"/>
  <c r="AV735" i="10"/>
  <c r="P735" i="10" s="1"/>
  <c r="AV211" i="10"/>
  <c r="P211" i="10" s="1"/>
  <c r="AV767" i="10"/>
  <c r="P767" i="10" s="1"/>
  <c r="AV473" i="10"/>
  <c r="P473" i="10" s="1"/>
  <c r="AV404" i="10"/>
  <c r="P404" i="10" s="1"/>
  <c r="AV144" i="10"/>
  <c r="P144" i="10" s="1"/>
  <c r="AV55" i="10"/>
  <c r="P55" i="10" s="1"/>
  <c r="AV114" i="10"/>
  <c r="P114" i="10" s="1"/>
  <c r="AV167" i="10"/>
  <c r="P167" i="10" s="1"/>
  <c r="AV96" i="10"/>
  <c r="P96" i="10" s="1"/>
  <c r="AV139" i="10"/>
  <c r="P139" i="10" s="1"/>
  <c r="AV54" i="10"/>
  <c r="P54" i="10" s="1"/>
  <c r="AV36" i="10"/>
  <c r="P36" i="10" s="1"/>
  <c r="AV40" i="10"/>
  <c r="P40" i="10" s="1"/>
  <c r="AV57" i="10"/>
  <c r="P57" i="10" s="1"/>
  <c r="AV497" i="10"/>
  <c r="P497" i="10" s="1"/>
  <c r="AV559" i="10"/>
  <c r="P559" i="10" s="1"/>
  <c r="AV484" i="10"/>
  <c r="P484" i="10" s="1"/>
  <c r="AV613" i="10"/>
  <c r="P613" i="10" s="1"/>
  <c r="AV927" i="10"/>
  <c r="P927" i="10" s="1"/>
  <c r="AV873" i="10"/>
  <c r="P873" i="10" s="1"/>
  <c r="AV773" i="10"/>
  <c r="P773" i="10" s="1"/>
  <c r="AV462" i="10"/>
  <c r="P462" i="10" s="1"/>
  <c r="AV208" i="10"/>
  <c r="P208" i="10" s="1"/>
  <c r="AV797" i="10"/>
  <c r="P797" i="10" s="1"/>
  <c r="AV918" i="10"/>
  <c r="P918" i="10" s="1"/>
  <c r="AV624" i="10"/>
  <c r="P624" i="10" s="1"/>
  <c r="AV353" i="10"/>
  <c r="P353" i="10" s="1"/>
  <c r="AV396" i="10"/>
  <c r="P396" i="10" s="1"/>
  <c r="AV627" i="10"/>
  <c r="P627" i="10" s="1"/>
  <c r="AV252" i="10"/>
  <c r="P252" i="10" s="1"/>
  <c r="AV518" i="10"/>
  <c r="P518" i="10" s="1"/>
  <c r="AV206" i="10"/>
  <c r="P206" i="10" s="1"/>
  <c r="AV904" i="10"/>
  <c r="P904" i="10" s="1"/>
  <c r="AV520" i="10"/>
  <c r="P520" i="10" s="1"/>
  <c r="AV239" i="10"/>
  <c r="P239" i="10" s="1"/>
  <c r="AV765" i="10"/>
  <c r="P765" i="10" s="1"/>
  <c r="AV1005" i="10"/>
  <c r="P1005" i="10" s="1"/>
  <c r="AV892" i="10"/>
  <c r="P892" i="10" s="1"/>
  <c r="AV592" i="10"/>
  <c r="P592" i="10" s="1"/>
  <c r="AV872" i="10"/>
  <c r="P872" i="10" s="1"/>
  <c r="AV272" i="10"/>
  <c r="P272" i="10" s="1"/>
  <c r="AV886" i="10"/>
  <c r="P886" i="10" s="1"/>
  <c r="AV524" i="10"/>
  <c r="P524" i="10" s="1"/>
  <c r="AV298" i="10"/>
  <c r="P298" i="10" s="1"/>
  <c r="AV802" i="10"/>
  <c r="P802" i="10" s="1"/>
  <c r="AV248" i="10"/>
  <c r="P248" i="10" s="1"/>
  <c r="AV938" i="10"/>
  <c r="P938" i="10" s="1"/>
  <c r="AV498" i="10"/>
  <c r="P498" i="10" s="1"/>
  <c r="AV232" i="10"/>
  <c r="P232" i="10" s="1"/>
  <c r="AV878" i="10"/>
  <c r="P878" i="10" s="1"/>
  <c r="AV854" i="10"/>
  <c r="P854" i="10" s="1"/>
  <c r="AV697" i="10"/>
  <c r="P697" i="10" s="1"/>
  <c r="AV796" i="10"/>
  <c r="P796" i="10" s="1"/>
  <c r="AV281" i="10"/>
  <c r="P281" i="10" s="1"/>
  <c r="AV447" i="10"/>
  <c r="P447" i="10" s="1"/>
  <c r="AV77" i="10"/>
  <c r="P77" i="10" s="1"/>
  <c r="AV171" i="10"/>
  <c r="P171" i="10" s="1"/>
  <c r="AV821" i="10"/>
  <c r="P821" i="10" s="1"/>
  <c r="AV642" i="10"/>
  <c r="P642" i="10" s="1"/>
  <c r="AV653" i="10"/>
  <c r="P653" i="10" s="1"/>
  <c r="AV116" i="10"/>
  <c r="P116" i="10" s="1"/>
  <c r="AV801" i="10"/>
  <c r="P801" i="10" s="1"/>
  <c r="AV662" i="10"/>
  <c r="P662" i="10" s="1"/>
  <c r="AV647" i="10"/>
  <c r="P647" i="10" s="1"/>
  <c r="AV942" i="10"/>
  <c r="P942" i="10" s="1"/>
  <c r="AV276" i="10"/>
  <c r="P276" i="10" s="1"/>
  <c r="AV644" i="10"/>
  <c r="P644" i="10" s="1"/>
  <c r="AV981" i="10"/>
  <c r="P981" i="10" s="1"/>
  <c r="AV288" i="10"/>
  <c r="P288" i="10" s="1"/>
  <c r="AV762" i="10"/>
  <c r="P762" i="10" s="1"/>
  <c r="AV540" i="10"/>
  <c r="P540" i="10" s="1"/>
  <c r="AV741" i="10"/>
  <c r="P741" i="10" s="1"/>
  <c r="AV561" i="10"/>
  <c r="P561" i="10" s="1"/>
  <c r="AV530" i="10"/>
  <c r="P530" i="10" s="1"/>
  <c r="AV841" i="10"/>
  <c r="P841" i="10" s="1"/>
  <c r="AV957" i="10"/>
  <c r="P957" i="10" s="1"/>
  <c r="AV415" i="10"/>
  <c r="P415" i="10" s="1"/>
  <c r="AV610" i="10"/>
  <c r="P610" i="10" s="1"/>
  <c r="AV755" i="10"/>
  <c r="P755" i="10" s="1"/>
  <c r="AV953" i="10"/>
  <c r="P953" i="10" s="1"/>
  <c r="AV1014" i="10"/>
  <c r="P1014" i="10" s="1"/>
  <c r="AV551" i="10"/>
  <c r="P551" i="10" s="1"/>
  <c r="AV199" i="10"/>
  <c r="P199" i="10" s="1"/>
  <c r="AV717" i="10"/>
  <c r="P717" i="10" s="1"/>
  <c r="AV510" i="10"/>
  <c r="P510" i="10" s="1"/>
  <c r="AV598" i="10"/>
  <c r="P598" i="10" s="1"/>
  <c r="AV490" i="10"/>
  <c r="P490" i="10" s="1"/>
  <c r="AV33" i="10"/>
  <c r="P33" i="10" s="1"/>
  <c r="AV87" i="10"/>
  <c r="P87" i="10" s="1"/>
  <c r="AV69" i="10"/>
  <c r="P69" i="10" s="1"/>
  <c r="AV423" i="10"/>
  <c r="P423" i="10" s="1"/>
  <c r="AV1050" i="10"/>
  <c r="P1050" i="10" s="1"/>
  <c r="AV97" i="10"/>
  <c r="P97" i="10" s="1"/>
  <c r="AV103" i="10"/>
  <c r="P103" i="10" s="1"/>
  <c r="AV113" i="10"/>
  <c r="P113" i="10" s="1"/>
  <c r="AV53" i="10"/>
  <c r="P53" i="10" s="1"/>
  <c r="AV52" i="10"/>
  <c r="P52" i="10" s="1"/>
  <c r="AV80" i="10"/>
  <c r="P80" i="10" s="1"/>
  <c r="AV24" i="10"/>
  <c r="P24" i="10" s="1"/>
  <c r="AV94" i="10"/>
  <c r="P94" i="10" s="1"/>
  <c r="AV75" i="10"/>
  <c r="P75" i="10" s="1"/>
  <c r="AV44" i="10"/>
  <c r="P44" i="10" s="1"/>
  <c r="AV744" i="10"/>
  <c r="P744" i="10" s="1"/>
  <c r="AV243" i="10"/>
  <c r="P243" i="10" s="1"/>
  <c r="AV214" i="10"/>
  <c r="P214" i="10" s="1"/>
  <c r="AV445" i="10"/>
  <c r="P445" i="10" s="1"/>
  <c r="AV222" i="10"/>
  <c r="P222" i="10" s="1"/>
  <c r="AV312" i="10"/>
  <c r="P312" i="10" s="1"/>
  <c r="AV786" i="10"/>
  <c r="P786" i="10" s="1"/>
  <c r="AV512" i="10"/>
  <c r="P512" i="10" s="1"/>
  <c r="AV196" i="10"/>
  <c r="P196" i="10" s="1"/>
  <c r="AV955" i="10"/>
  <c r="P955" i="10" s="1"/>
  <c r="AV574" i="10"/>
  <c r="P574" i="10" s="1"/>
  <c r="AV567" i="10"/>
  <c r="P567" i="10" s="1"/>
  <c r="AV800" i="10"/>
  <c r="P800" i="10" s="1"/>
  <c r="AV505" i="10"/>
  <c r="P505" i="10" s="1"/>
  <c r="AV811" i="10"/>
  <c r="P811" i="10" s="1"/>
  <c r="AV399" i="10"/>
  <c r="P399" i="10" s="1"/>
  <c r="AV792" i="10"/>
  <c r="P792" i="10" s="1"/>
  <c r="AV285" i="10"/>
  <c r="P285" i="10" s="1"/>
  <c r="AV553" i="10"/>
  <c r="P553" i="10" s="1"/>
  <c r="AV577" i="10"/>
  <c r="P577" i="10" s="1"/>
  <c r="AV190" i="10"/>
  <c r="P190" i="10" s="1"/>
  <c r="AV912" i="10"/>
  <c r="P912" i="10" s="1"/>
  <c r="AV319" i="10"/>
  <c r="P319" i="10" s="1"/>
  <c r="AV623" i="10"/>
  <c r="P623" i="10" s="1"/>
  <c r="AV508" i="10"/>
  <c r="P508" i="10" s="1"/>
  <c r="AV920" i="10"/>
  <c r="P920" i="10" s="1"/>
  <c r="AV340" i="10"/>
  <c r="P340" i="10" s="1"/>
  <c r="AV452" i="10"/>
  <c r="P452" i="10" s="1"/>
  <c r="AV760" i="10"/>
  <c r="P760" i="10" s="1"/>
  <c r="AV367" i="10"/>
  <c r="P367" i="10" s="1"/>
  <c r="AV416" i="10"/>
  <c r="P416" i="10" s="1"/>
  <c r="AV193" i="10"/>
  <c r="P193" i="10" s="1"/>
  <c r="AV922" i="10"/>
  <c r="P922" i="10" s="1"/>
  <c r="AV223" i="10"/>
  <c r="P223" i="10" s="1"/>
  <c r="AV140" i="10"/>
  <c r="P140" i="10" s="1"/>
  <c r="AV117" i="10"/>
  <c r="P117" i="10" s="1"/>
  <c r="AV946" i="10"/>
  <c r="P946" i="10" s="1"/>
  <c r="AV46" i="10"/>
  <c r="P46" i="10" s="1"/>
  <c r="AV81" i="10"/>
  <c r="P81" i="10" s="1"/>
  <c r="AV79" i="10"/>
  <c r="P79" i="10" s="1"/>
  <c r="AV930" i="10"/>
  <c r="P930" i="10" s="1"/>
  <c r="AV543" i="10"/>
  <c r="P543" i="10" s="1"/>
  <c r="AV663" i="10"/>
  <c r="P663" i="10" s="1"/>
  <c r="AV734" i="10"/>
  <c r="P734" i="10" s="1"/>
  <c r="AV698" i="10"/>
  <c r="P698" i="10" s="1"/>
  <c r="AV220" i="10"/>
  <c r="P220" i="10" s="1"/>
  <c r="AV527" i="10"/>
  <c r="P527" i="10" s="1"/>
  <c r="AV1022" i="10"/>
  <c r="P1022" i="10" s="1"/>
  <c r="AV560" i="10"/>
  <c r="P560" i="10" s="1"/>
  <c r="AV893" i="10"/>
  <c r="P893" i="10" s="1"/>
  <c r="AV591" i="10"/>
  <c r="P591" i="10" s="1"/>
  <c r="AV996" i="10"/>
  <c r="P996" i="10" s="1"/>
  <c r="AV899" i="10"/>
  <c r="P899" i="10" s="1"/>
  <c r="AV1008" i="10"/>
  <c r="P1008" i="10" s="1"/>
  <c r="AV992" i="10"/>
  <c r="P992" i="10" s="1"/>
  <c r="AV351" i="10"/>
  <c r="P351" i="10" s="1"/>
  <c r="AV997" i="10"/>
  <c r="P997" i="10" s="1"/>
  <c r="AV1001" i="10"/>
  <c r="P1001" i="10" s="1"/>
  <c r="AV975" i="10"/>
  <c r="P975" i="10" s="1"/>
  <c r="AV754" i="10"/>
  <c r="P754" i="10" s="1"/>
  <c r="AV723" i="10"/>
  <c r="P723" i="10" s="1"/>
  <c r="AV789" i="10"/>
  <c r="P789" i="10" s="1"/>
  <c r="AV368" i="10"/>
  <c r="P368" i="10" s="1"/>
  <c r="AV482" i="10"/>
  <c r="P482" i="10" s="1"/>
  <c r="AV515" i="10"/>
  <c r="P515" i="10" s="1"/>
  <c r="AV846" i="10"/>
  <c r="P846" i="10" s="1"/>
  <c r="AV552" i="10"/>
  <c r="P552" i="10" s="1"/>
  <c r="AV480" i="10"/>
  <c r="P480" i="10" s="1"/>
  <c r="AV187" i="10"/>
  <c r="P187" i="10" s="1"/>
  <c r="AV845" i="10"/>
  <c r="P845" i="10" s="1"/>
  <c r="AV120" i="10"/>
  <c r="P120" i="10" s="1"/>
  <c r="AV157" i="10"/>
  <c r="P157" i="10" s="1"/>
  <c r="AV109" i="10"/>
  <c r="P109" i="10" s="1"/>
  <c r="AV163" i="10"/>
  <c r="P163" i="10" s="1"/>
  <c r="AV162" i="10"/>
  <c r="P162" i="10" s="1"/>
  <c r="AV169" i="10"/>
  <c r="P169" i="10" s="1"/>
  <c r="AV65" i="10"/>
  <c r="P65" i="10" s="1"/>
  <c r="AV151" i="10"/>
  <c r="P151" i="10" s="1"/>
  <c r="AV149" i="10"/>
  <c r="P149" i="10" s="1"/>
  <c r="AV147" i="10"/>
  <c r="P147" i="10" s="1"/>
  <c r="AV49" i="10"/>
  <c r="P49" i="10" s="1"/>
  <c r="AV155" i="10"/>
  <c r="P155" i="10" s="1"/>
  <c r="AV461" i="10"/>
  <c r="P461" i="10" s="1"/>
  <c r="AV911" i="10"/>
  <c r="P911" i="10" s="1"/>
  <c r="AV345" i="10"/>
  <c r="P345" i="10" s="1"/>
  <c r="AV584" i="10"/>
  <c r="P584" i="10" s="1"/>
  <c r="AV597" i="10"/>
  <c r="P597" i="10" s="1"/>
  <c r="AV557" i="10"/>
  <c r="P557" i="10" s="1"/>
  <c r="AV963" i="10"/>
  <c r="P963" i="10" s="1"/>
  <c r="AV1043" i="10"/>
  <c r="P1043" i="10" s="1"/>
  <c r="AV422" i="10"/>
  <c r="P422" i="10" s="1"/>
  <c r="AV606" i="10"/>
  <c r="P606" i="10" s="1"/>
  <c r="AV378" i="10"/>
  <c r="P378" i="10" s="1"/>
  <c r="AV489" i="10"/>
  <c r="P489" i="10" s="1"/>
  <c r="AV287" i="10"/>
  <c r="P287" i="10" s="1"/>
  <c r="AV864" i="10"/>
  <c r="P864" i="10" s="1"/>
  <c r="AV236" i="10"/>
  <c r="P236" i="10" s="1"/>
  <c r="AV688" i="10"/>
  <c r="P688" i="10" s="1"/>
  <c r="AV774" i="10"/>
  <c r="P774" i="10" s="1"/>
  <c r="AV227" i="10"/>
  <c r="P227" i="10" s="1"/>
  <c r="AV256" i="10"/>
  <c r="P256" i="10" s="1"/>
  <c r="AV210" i="10"/>
  <c r="P210" i="10" s="1"/>
  <c r="AV290" i="10"/>
  <c r="P290" i="10" s="1"/>
  <c r="AV857" i="10"/>
  <c r="P857" i="10" s="1"/>
  <c r="AV237" i="10"/>
  <c r="P237" i="10" s="1"/>
  <c r="AV587" i="10"/>
  <c r="P587" i="10" s="1"/>
  <c r="AV817" i="10"/>
  <c r="P817" i="10" s="1"/>
  <c r="AV818" i="10"/>
  <c r="P818" i="10" s="1"/>
  <c r="AV906" i="10"/>
  <c r="P906" i="10" s="1"/>
  <c r="AV865" i="10"/>
  <c r="P865" i="10" s="1"/>
  <c r="AV978" i="10"/>
  <c r="P978" i="10" s="1"/>
  <c r="AV550" i="10"/>
  <c r="P550" i="10" s="1"/>
  <c r="AV836" i="10"/>
  <c r="P836" i="10" s="1"/>
  <c r="AV419" i="10"/>
  <c r="P419" i="10" s="1"/>
  <c r="AV905" i="10"/>
  <c r="P905" i="10" s="1"/>
  <c r="AV736" i="10"/>
  <c r="P736" i="10" s="1"/>
  <c r="AV394" i="10"/>
  <c r="P394" i="10" s="1"/>
  <c r="AV687" i="10"/>
  <c r="P687" i="10" s="1"/>
  <c r="AV652" i="10"/>
  <c r="P652" i="10" s="1"/>
  <c r="AV749" i="10"/>
  <c r="P749" i="10" s="1"/>
  <c r="AV681" i="10"/>
  <c r="P681" i="10" s="1"/>
  <c r="AV568" i="10"/>
  <c r="P568" i="10" s="1"/>
  <c r="AV628" i="10"/>
  <c r="P628" i="10" s="1"/>
  <c r="AV456" i="10"/>
  <c r="P456" i="10" s="1"/>
  <c r="AV1024" i="10"/>
  <c r="P1024" i="10" s="1"/>
  <c r="AV724" i="10"/>
  <c r="P724" i="10" s="1"/>
  <c r="AV12" i="10"/>
  <c r="P12" i="10" s="1"/>
  <c r="AV185" i="5"/>
  <c r="P185" i="5" s="1"/>
  <c r="AV194" i="5"/>
  <c r="P194" i="5" s="1"/>
  <c r="AV126" i="5"/>
  <c r="P126" i="5" s="1"/>
  <c r="AV189" i="5"/>
  <c r="P189" i="5" s="1"/>
  <c r="AV125" i="5"/>
  <c r="P125" i="5" s="1"/>
  <c r="AX563" i="10"/>
  <c r="N563" i="10" s="1"/>
  <c r="AW779" i="10"/>
  <c r="AT779" i="10"/>
  <c r="AU779" i="10" s="1"/>
  <c r="AY784" i="10"/>
  <c r="AT831" i="10"/>
  <c r="AU831" i="10" s="1"/>
  <c r="AW831" i="10"/>
  <c r="AX831" i="10" s="1"/>
  <c r="AY831" i="10" s="1"/>
  <c r="AW572" i="10"/>
  <c r="AX572" i="10" s="1"/>
  <c r="N572" i="10" s="1"/>
  <c r="AT572" i="10"/>
  <c r="AU572" i="10" s="1"/>
  <c r="N500" i="10"/>
  <c r="AY201" i="10"/>
  <c r="N674" i="10"/>
  <c r="N780" i="10"/>
  <c r="N737" i="10"/>
  <c r="AY871" i="10"/>
  <c r="AY924" i="10"/>
  <c r="AT730" i="10"/>
  <c r="AU730" i="10" s="1"/>
  <c r="AW730" i="10"/>
  <c r="AT538" i="10"/>
  <c r="AU538" i="10" s="1"/>
  <c r="AW538" i="10"/>
  <c r="AX538" i="10" s="1"/>
  <c r="N538" i="10" s="1"/>
  <c r="AY342" i="10"/>
  <c r="N246" i="10"/>
  <c r="AY429" i="10"/>
  <c r="AY195" i="10"/>
  <c r="N649" i="10"/>
  <c r="N1046" i="10"/>
  <c r="N928" i="10"/>
  <c r="AT17" i="11"/>
  <c r="AU17" i="11" s="1"/>
  <c r="AV17" i="11" s="1"/>
  <c r="P17" i="11" s="1"/>
  <c r="AW17" i="11"/>
  <c r="AX17" i="11" s="1"/>
  <c r="N17" i="11" s="1"/>
  <c r="N1049" i="10"/>
  <c r="AY710" i="10"/>
  <c r="N694" i="10"/>
  <c r="AY247" i="10"/>
  <c r="N596" i="10"/>
  <c r="N910" i="10"/>
  <c r="AY310" i="10"/>
  <c r="AY1040" i="10"/>
  <c r="AY895" i="10"/>
  <c r="N348" i="10"/>
  <c r="N994" i="10"/>
  <c r="N729" i="10"/>
  <c r="N815" i="10"/>
  <c r="AY392" i="10"/>
  <c r="N393" i="10"/>
  <c r="AY803" i="10"/>
  <c r="AY460" i="10"/>
  <c r="AY916" i="10"/>
  <c r="N941" i="10"/>
  <c r="N531" i="10"/>
  <c r="N790" i="10"/>
  <c r="AY616" i="10"/>
  <c r="AY329" i="10"/>
  <c r="AY781" i="10"/>
  <c r="AY354" i="10"/>
  <c r="N545" i="10"/>
  <c r="AY269" i="10"/>
  <c r="N879" i="10"/>
  <c r="N417" i="10"/>
  <c r="AY277" i="10"/>
  <c r="AY401" i="10"/>
  <c r="AY787" i="10"/>
  <c r="AY954" i="10"/>
  <c r="AY314" i="10"/>
  <c r="AY265" i="10"/>
  <c r="AY335" i="10"/>
  <c r="AY608" i="10"/>
  <c r="AY603" i="10"/>
  <c r="N834" i="10"/>
  <c r="AY830" i="10"/>
  <c r="N313" i="10"/>
  <c r="N702" i="10"/>
  <c r="N770" i="10"/>
  <c r="AY1044" i="10"/>
  <c r="N968" i="10"/>
  <c r="N881" i="10"/>
  <c r="AY923" i="10"/>
  <c r="N363" i="10"/>
  <c r="AY263" i="10"/>
  <c r="N876" i="10"/>
  <c r="N318" i="10"/>
  <c r="N650" i="10"/>
  <c r="AY645" i="10"/>
  <c r="N274" i="10"/>
  <c r="N852" i="10"/>
  <c r="AY253" i="10"/>
  <c r="AY915" i="10"/>
  <c r="AY283" i="10"/>
  <c r="AY1027" i="10"/>
  <c r="N862" i="10"/>
  <c r="AY813" i="10"/>
  <c r="N315" i="10"/>
  <c r="AY481" i="10"/>
  <c r="AY925" i="10"/>
  <c r="N635" i="10"/>
  <c r="N926" i="10"/>
  <c r="AY337" i="10"/>
  <c r="AY609" i="10"/>
  <c r="AY1012" i="10"/>
  <c r="AY972" i="10"/>
  <c r="AY562" i="10"/>
  <c r="N888" i="10"/>
  <c r="N395" i="10"/>
  <c r="AY890" i="10"/>
  <c r="N678" i="10"/>
  <c r="AY569" i="10"/>
  <c r="AY216" i="10"/>
  <c r="AY1029" i="10"/>
  <c r="AY441" i="10"/>
  <c r="AY887" i="10"/>
  <c r="AY993" i="10"/>
  <c r="AY225" i="10"/>
  <c r="AY974" i="10"/>
  <c r="N366" i="10"/>
  <c r="AY794" i="10"/>
  <c r="AY1009" i="10"/>
  <c r="N824" i="10"/>
  <c r="AY241" i="10"/>
  <c r="N446" i="10"/>
  <c r="AY275" i="10"/>
  <c r="N691" i="10"/>
  <c r="AY752" i="10"/>
  <c r="N677" i="10"/>
  <c r="N398" i="10"/>
  <c r="N380" i="10"/>
  <c r="N619" i="10"/>
  <c r="N947" i="10"/>
  <c r="AY896" i="10"/>
  <c r="N580" i="10"/>
  <c r="AY404" i="10"/>
  <c r="AY472" i="10"/>
  <c r="AY712" i="10"/>
  <c r="N940" i="10"/>
  <c r="AY866" i="10"/>
  <c r="AY402" i="10"/>
  <c r="AY882" i="10"/>
  <c r="O998" i="10"/>
  <c r="AX998" i="10"/>
  <c r="N998" i="10" s="1"/>
  <c r="AT235" i="10"/>
  <c r="AU235" i="10" s="1"/>
  <c r="AW235" i="10"/>
  <c r="N948" i="10"/>
  <c r="N522" i="10"/>
  <c r="AT488" i="10"/>
  <c r="AU488" i="10" s="1"/>
  <c r="AW488" i="10"/>
  <c r="AX559" i="10"/>
  <c r="N559" i="10" s="1"/>
  <c r="O559" i="10"/>
  <c r="AX541" i="10"/>
  <c r="N541" i="10" s="1"/>
  <c r="O541" i="10"/>
  <c r="AT245" i="10"/>
  <c r="AU245" i="10" s="1"/>
  <c r="AW245" i="10"/>
  <c r="N533" i="10"/>
  <c r="AX267" i="10"/>
  <c r="AY267" i="10" s="1"/>
  <c r="O267" i="10"/>
  <c r="AT951" i="10"/>
  <c r="AU951" i="10" s="1"/>
  <c r="AW951" i="10"/>
  <c r="AT883" i="10"/>
  <c r="AU883" i="10" s="1"/>
  <c r="AW883" i="10"/>
  <c r="AT671" i="10"/>
  <c r="AU671" i="10" s="1"/>
  <c r="AW671" i="10"/>
  <c r="N761" i="10"/>
  <c r="AT203" i="10"/>
  <c r="AU203" i="10" s="1"/>
  <c r="AW203" i="10"/>
  <c r="N289" i="10"/>
  <c r="AX434" i="10"/>
  <c r="N434" i="10" s="1"/>
  <c r="AT934" i="10"/>
  <c r="AU934" i="10" s="1"/>
  <c r="AW934" i="10"/>
  <c r="AX396" i="10"/>
  <c r="N396" i="10" s="1"/>
  <c r="O396" i="10"/>
  <c r="N822" i="10"/>
  <c r="AY668" i="10"/>
  <c r="AX1042" i="10"/>
  <c r="N1042" i="10" s="1"/>
  <c r="O1042" i="10"/>
  <c r="AT660" i="10"/>
  <c r="AU660" i="10" s="1"/>
  <c r="AW660" i="10"/>
  <c r="AT209" i="10"/>
  <c r="AU209" i="10" s="1"/>
  <c r="AW209" i="10"/>
  <c r="AT503" i="10"/>
  <c r="AU503" i="10" s="1"/>
  <c r="AW503" i="10"/>
  <c r="AX859" i="10"/>
  <c r="N859" i="10" s="1"/>
  <c r="AX1041" i="10"/>
  <c r="N1041" i="10" s="1"/>
  <c r="O1041" i="10"/>
  <c r="AY293" i="10"/>
  <c r="AX591" i="10"/>
  <c r="N591" i="10" s="1"/>
  <c r="AT771" i="10"/>
  <c r="AU771" i="10" s="1"/>
  <c r="AW771" i="10"/>
  <c r="AT686" i="10"/>
  <c r="AU686" i="10" s="1"/>
  <c r="AW686" i="10"/>
  <c r="AY464" i="10"/>
  <c r="AX520" i="10"/>
  <c r="N520" i="10" s="1"/>
  <c r="AT907" i="10"/>
  <c r="AU907" i="10" s="1"/>
  <c r="AW907" i="10"/>
  <c r="AX399" i="10"/>
  <c r="AY399" i="10" s="1"/>
  <c r="AT407" i="10"/>
  <c r="AU407" i="10" s="1"/>
  <c r="AW407" i="10"/>
  <c r="AY1031" i="10"/>
  <c r="O902" i="10"/>
  <c r="AX902" i="10"/>
  <c r="AY902" i="10" s="1"/>
  <c r="N198" i="10"/>
  <c r="N753" i="10"/>
  <c r="AY376" i="10"/>
  <c r="AX190" i="10"/>
  <c r="AY190" i="10" s="1"/>
  <c r="O190" i="10"/>
  <c r="O259" i="10"/>
  <c r="AX259" i="10"/>
  <c r="N259" i="10" s="1"/>
  <c r="O540" i="10"/>
  <c r="AX540" i="10"/>
  <c r="N540" i="10" s="1"/>
  <c r="AT215" i="10"/>
  <c r="AU215" i="10" s="1"/>
  <c r="AW215" i="10"/>
  <c r="AY785" i="10"/>
  <c r="AX418" i="10"/>
  <c r="N418" i="10" s="1"/>
  <c r="O418" i="10"/>
  <c r="N292" i="10"/>
  <c r="AX959" i="10"/>
  <c r="AY959" i="10" s="1"/>
  <c r="O959" i="10"/>
  <c r="O748" i="10"/>
  <c r="AX748" i="10"/>
  <c r="N748" i="10" s="1"/>
  <c r="AY349" i="10"/>
  <c r="AY331" i="10"/>
  <c r="N295" i="10"/>
  <c r="AY370" i="10"/>
  <c r="O997" i="10"/>
  <c r="AX997" i="10"/>
  <c r="N997" i="10" s="1"/>
  <c r="AT582" i="10"/>
  <c r="AU582" i="10" s="1"/>
  <c r="AW582" i="10"/>
  <c r="AT521" i="10"/>
  <c r="AU521" i="10" s="1"/>
  <c r="AW521" i="10"/>
  <c r="AX880" i="10"/>
  <c r="N880" i="10" s="1"/>
  <c r="AY548" i="10"/>
  <c r="AX248" i="10"/>
  <c r="N248" i="10" s="1"/>
  <c r="AY325" i="10"/>
  <c r="AT829" i="10"/>
  <c r="AU829" i="10" s="1"/>
  <c r="AW829" i="10"/>
  <c r="N377" i="10"/>
  <c r="AY680" i="10"/>
  <c r="AY581" i="10"/>
  <c r="AY528" i="10"/>
  <c r="AY324" i="10"/>
  <c r="N768" i="10"/>
  <c r="AX754" i="10"/>
  <c r="AY754" i="10" s="1"/>
  <c r="AX728" i="10"/>
  <c r="N728" i="10" s="1"/>
  <c r="AX749" i="10"/>
  <c r="N749" i="10" s="1"/>
  <c r="O749" i="10"/>
  <c r="AX849" i="10"/>
  <c r="N849" i="10" s="1"/>
  <c r="AY809" i="10"/>
  <c r="O922" i="10"/>
  <c r="AX922" i="10"/>
  <c r="AY922" i="10" s="1"/>
  <c r="AT224" i="10"/>
  <c r="AU224" i="10" s="1"/>
  <c r="AW224" i="10"/>
  <c r="O789" i="10"/>
  <c r="AX789" i="10"/>
  <c r="N789" i="10" s="1"/>
  <c r="AX1014" i="10"/>
  <c r="N1014" i="10" s="1"/>
  <c r="AT430" i="10"/>
  <c r="AU430" i="10" s="1"/>
  <c r="AW430" i="10"/>
  <c r="AT311" i="10"/>
  <c r="AU311" i="10" s="1"/>
  <c r="AW311" i="10"/>
  <c r="AT870" i="10"/>
  <c r="AU870" i="10" s="1"/>
  <c r="AW870" i="10"/>
  <c r="N189" i="10"/>
  <c r="AT571" i="10"/>
  <c r="AU571" i="10" s="1"/>
  <c r="AW571" i="10"/>
  <c r="AY995" i="10"/>
  <c r="N316" i="10"/>
  <c r="AT1025" i="10"/>
  <c r="AU1025" i="10" s="1"/>
  <c r="AW1025" i="10"/>
  <c r="AT682" i="10"/>
  <c r="AU682" i="10" s="1"/>
  <c r="AW682" i="10"/>
  <c r="AT361" i="10"/>
  <c r="AU361" i="10" s="1"/>
  <c r="AW361" i="10"/>
  <c r="O744" i="10"/>
  <c r="AX744" i="10"/>
  <c r="N744" i="10" s="1"/>
  <c r="AY381" i="10"/>
  <c r="AX431" i="10"/>
  <c r="N431" i="10" s="1"/>
  <c r="AY1003" i="10"/>
  <c r="AT823" i="10"/>
  <c r="AU823" i="10" s="1"/>
  <c r="AW823" i="10"/>
  <c r="AX308" i="10"/>
  <c r="AY308" i="10" s="1"/>
  <c r="O689" i="10"/>
  <c r="AX689" i="10"/>
  <c r="N689" i="10" s="1"/>
  <c r="AX662" i="10"/>
  <c r="N662" i="10" s="1"/>
  <c r="O662" i="10"/>
  <c r="AT523" i="10"/>
  <c r="AU523" i="10" s="1"/>
  <c r="AW523" i="10"/>
  <c r="AX445" i="10"/>
  <c r="N445" i="10" s="1"/>
  <c r="AT529" i="10"/>
  <c r="AU529" i="10" s="1"/>
  <c r="AW529" i="10"/>
  <c r="AX369" i="10"/>
  <c r="N369" i="10" s="1"/>
  <c r="AT679" i="10"/>
  <c r="AU679" i="10" s="1"/>
  <c r="AW679" i="10"/>
  <c r="AT656" i="10"/>
  <c r="AU656" i="10" s="1"/>
  <c r="AW656" i="10"/>
  <c r="AX465" i="10"/>
  <c r="N465" i="10" s="1"/>
  <c r="O465" i="10"/>
  <c r="AT1000" i="10"/>
  <c r="AU1000" i="10" s="1"/>
  <c r="AW1000" i="10"/>
  <c r="AT746" i="10"/>
  <c r="AU746" i="10" s="1"/>
  <c r="AW746" i="10"/>
  <c r="AX489" i="10"/>
  <c r="AY489" i="10" s="1"/>
  <c r="AY271" i="10"/>
  <c r="AY485" i="10"/>
  <c r="AX627" i="10"/>
  <c r="N627" i="10" s="1"/>
  <c r="AX479" i="10"/>
  <c r="N479" i="10" s="1"/>
  <c r="O479" i="10"/>
  <c r="AT629" i="10"/>
  <c r="AU629" i="10" s="1"/>
  <c r="AW629" i="10"/>
  <c r="AT764" i="10"/>
  <c r="AU764" i="10" s="1"/>
  <c r="AW764" i="10"/>
  <c r="AT1018" i="10"/>
  <c r="AU1018" i="10" s="1"/>
  <c r="AW1018" i="10"/>
  <c r="O1034" i="10"/>
  <c r="AX1034" i="10"/>
  <c r="AY1034" i="10" s="1"/>
  <c r="AX904" i="10"/>
  <c r="N904" i="10" s="1"/>
  <c r="AT322" i="10"/>
  <c r="AU322" i="10" s="1"/>
  <c r="AW322" i="10"/>
  <c r="AT595" i="10"/>
  <c r="AU595" i="10" s="1"/>
  <c r="AW595" i="10"/>
  <c r="AX747" i="10"/>
  <c r="N747" i="10" s="1"/>
  <c r="O747" i="10"/>
  <c r="AX901" i="10"/>
  <c r="N901" i="10" s="1"/>
  <c r="O912" i="10"/>
  <c r="AX912" i="10"/>
  <c r="N912" i="10" s="1"/>
  <c r="AT487" i="10"/>
  <c r="AU487" i="10" s="1"/>
  <c r="AW487" i="10"/>
  <c r="AX952" i="10"/>
  <c r="AY952" i="10" s="1"/>
  <c r="O778" i="10"/>
  <c r="AX778" i="10"/>
  <c r="N778" i="10" s="1"/>
  <c r="AX978" i="10"/>
  <c r="N978" i="10" s="1"/>
  <c r="AY617" i="10"/>
  <c r="AT988" i="10"/>
  <c r="AU988" i="10" s="1"/>
  <c r="AW988" i="10"/>
  <c r="AY634" i="10"/>
  <c r="AT374" i="10"/>
  <c r="AU374" i="10" s="1"/>
  <c r="AW374" i="10"/>
  <c r="O836" i="10"/>
  <c r="AX836" i="10"/>
  <c r="AY836" i="10" s="1"/>
  <c r="AT885" i="10"/>
  <c r="AU885" i="10" s="1"/>
  <c r="AW885" i="10"/>
  <c r="AY738" i="10"/>
  <c r="AX542" i="10"/>
  <c r="N542" i="10" s="1"/>
  <c r="AX232" i="10"/>
  <c r="N232" i="10" s="1"/>
  <c r="N1033" i="10"/>
  <c r="N909" i="10"/>
  <c r="O970" i="10"/>
  <c r="AX970" i="10"/>
  <c r="AY970" i="10" s="1"/>
  <c r="AX199" i="10"/>
  <c r="N199" i="10" s="1"/>
  <c r="AT863" i="10"/>
  <c r="AU863" i="10" s="1"/>
  <c r="AW863" i="10"/>
  <c r="AT1051" i="10"/>
  <c r="AU1051" i="10" s="1"/>
  <c r="AW1051" i="10"/>
  <c r="AX250" i="10"/>
  <c r="N250" i="10" s="1"/>
  <c r="O250" i="10"/>
  <c r="AT332" i="10"/>
  <c r="AU332" i="10" s="1"/>
  <c r="AW332" i="10"/>
  <c r="O473" i="10"/>
  <c r="AX473" i="10"/>
  <c r="N473" i="10" s="1"/>
  <c r="AT365" i="10"/>
  <c r="AU365" i="10" s="1"/>
  <c r="AW365" i="10"/>
  <c r="AT186" i="10"/>
  <c r="AU186" i="10" s="1"/>
  <c r="AW186" i="10"/>
  <c r="AX756" i="10"/>
  <c r="N756" i="10" s="1"/>
  <c r="AT477" i="10"/>
  <c r="AU477" i="10" s="1"/>
  <c r="AW477" i="10"/>
  <c r="O891" i="10"/>
  <c r="AX891" i="10"/>
  <c r="N891" i="10" s="1"/>
  <c r="AT731" i="10"/>
  <c r="AU731" i="10" s="1"/>
  <c r="AW731" i="10"/>
  <c r="AX1043" i="10"/>
  <c r="N1043" i="10" s="1"/>
  <c r="AT578" i="10"/>
  <c r="AU578" i="10" s="1"/>
  <c r="AW578" i="10"/>
  <c r="AT733" i="10"/>
  <c r="AU733" i="10" s="1"/>
  <c r="AW733" i="10"/>
  <c r="AX208" i="10"/>
  <c r="N208" i="10" s="1"/>
  <c r="O208" i="10"/>
  <c r="AX606" i="10"/>
  <c r="N606" i="10" s="1"/>
  <c r="O606" i="10"/>
  <c r="O400" i="10"/>
  <c r="AX400" i="10"/>
  <c r="N400" i="10" s="1"/>
  <c r="AX786" i="10"/>
  <c r="N786" i="10" s="1"/>
  <c r="AT339" i="10"/>
  <c r="AU339" i="10" s="1"/>
  <c r="AW339" i="10"/>
  <c r="AX518" i="10"/>
  <c r="N518" i="10" s="1"/>
  <c r="O518" i="10"/>
  <c r="AT751" i="10"/>
  <c r="AU751" i="10" s="1"/>
  <c r="AW751" i="10"/>
  <c r="O683" i="10"/>
  <c r="AX683" i="10"/>
  <c r="AY683" i="10" s="1"/>
  <c r="AX513" i="10"/>
  <c r="AY513" i="10" s="1"/>
  <c r="AX511" i="10"/>
  <c r="AY511" i="10" s="1"/>
  <c r="O511" i="10"/>
  <c r="AT640" i="10"/>
  <c r="AU640" i="10" s="1"/>
  <c r="AW640" i="10"/>
  <c r="AX290" i="10"/>
  <c r="N290" i="10" s="1"/>
  <c r="AT625" i="10"/>
  <c r="AU625" i="10" s="1"/>
  <c r="AW625" i="10"/>
  <c r="AT664" i="10"/>
  <c r="AU664" i="10" s="1"/>
  <c r="AW664" i="10"/>
  <c r="AT1011" i="10"/>
  <c r="AU1011" i="10" s="1"/>
  <c r="AW1011" i="10"/>
  <c r="AT387" i="10"/>
  <c r="AU387" i="10" s="1"/>
  <c r="AW387" i="10"/>
  <c r="O906" i="10"/>
  <c r="AX906" i="10"/>
  <c r="N906" i="10" s="1"/>
  <c r="AT672" i="10"/>
  <c r="AU672" i="10" s="1"/>
  <c r="AW672" i="10"/>
  <c r="AT658" i="10"/>
  <c r="AU658" i="10" s="1"/>
  <c r="AW658" i="10"/>
  <c r="AT439" i="10"/>
  <c r="AU439" i="10" s="1"/>
  <c r="AW439" i="10"/>
  <c r="AX467" i="10"/>
  <c r="AY467" i="10" s="1"/>
  <c r="O467" i="10"/>
  <c r="AX841" i="10"/>
  <c r="AY841" i="10" s="1"/>
  <c r="O841" i="10"/>
  <c r="AX714" i="10"/>
  <c r="AY714" i="10" s="1"/>
  <c r="O714" i="10"/>
  <c r="AX415" i="10"/>
  <c r="N415" i="10" s="1"/>
  <c r="AT844" i="10"/>
  <c r="AU844" i="10" s="1"/>
  <c r="AW844" i="10"/>
  <c r="O317" i="10"/>
  <c r="AX317" i="10"/>
  <c r="AY317" i="10" s="1"/>
  <c r="O1001" i="10"/>
  <c r="AX1001" i="10"/>
  <c r="AY1001" i="10" s="1"/>
  <c r="AT249" i="10"/>
  <c r="AU249" i="10" s="1"/>
  <c r="AW249" i="10"/>
  <c r="AX340" i="10"/>
  <c r="N340" i="10" s="1"/>
  <c r="O661" i="10"/>
  <c r="AX661" i="10"/>
  <c r="AY661" i="10" s="1"/>
  <c r="AX498" i="10"/>
  <c r="N498" i="10" s="1"/>
  <c r="AX444" i="10"/>
  <c r="N444" i="10" s="1"/>
  <c r="O444" i="10"/>
  <c r="O701" i="10"/>
  <c r="AX701" i="10"/>
  <c r="N701" i="10" s="1"/>
  <c r="AT230" i="10"/>
  <c r="AU230" i="10" s="1"/>
  <c r="AW230" i="10"/>
  <c r="AY493" i="10"/>
  <c r="AX1024" i="10"/>
  <c r="N1024" i="10" s="1"/>
  <c r="O1024" i="10"/>
  <c r="AT334" i="10"/>
  <c r="AU334" i="10" s="1"/>
  <c r="AW334" i="10"/>
  <c r="AT715" i="10"/>
  <c r="AU715" i="10" s="1"/>
  <c r="AW715" i="10"/>
  <c r="AY706" i="10"/>
  <c r="AT537" i="10"/>
  <c r="AU537" i="10" s="1"/>
  <c r="AW537" i="10"/>
  <c r="AX919" i="10"/>
  <c r="N919" i="10" s="1"/>
  <c r="O919" i="10"/>
  <c r="AX204" i="10"/>
  <c r="N204" i="10" s="1"/>
  <c r="O204" i="10"/>
  <c r="AT793" i="10"/>
  <c r="AU793" i="10" s="1"/>
  <c r="AW793" i="10"/>
  <c r="AY1028" i="10"/>
  <c r="AY443" i="10"/>
  <c r="AX373" i="10"/>
  <c r="N373" i="10" s="1"/>
  <c r="O373" i="10"/>
  <c r="AT804" i="10"/>
  <c r="AU804" i="10" s="1"/>
  <c r="AW804" i="10"/>
  <c r="AT867" i="10"/>
  <c r="AU867" i="10" s="1"/>
  <c r="AW867" i="10"/>
  <c r="AX821" i="10"/>
  <c r="AY821" i="10" s="1"/>
  <c r="AX243" i="10"/>
  <c r="AY243" i="10" s="1"/>
  <c r="O243" i="10"/>
  <c r="O979" i="10"/>
  <c r="AX979" i="10"/>
  <c r="N979" i="10" s="1"/>
  <c r="AX676" i="10"/>
  <c r="AY676" i="10" s="1"/>
  <c r="O676" i="10"/>
  <c r="AX734" i="10"/>
  <c r="N734" i="10" s="1"/>
  <c r="O734" i="10"/>
  <c r="AT990" i="10"/>
  <c r="AU990" i="10" s="1"/>
  <c r="AW990" i="10"/>
  <c r="AT231" i="10"/>
  <c r="AU231" i="10" s="1"/>
  <c r="AW231" i="10"/>
  <c r="O276" i="10"/>
  <c r="AX276" i="10"/>
  <c r="N276" i="10" s="1"/>
  <c r="AT614" i="10"/>
  <c r="AU614" i="10" s="1"/>
  <c r="AW614" i="10"/>
  <c r="AT832" i="10"/>
  <c r="AU832" i="10" s="1"/>
  <c r="AW832" i="10"/>
  <c r="AX512" i="10"/>
  <c r="N512" i="10" s="1"/>
  <c r="O512" i="10"/>
  <c r="AX196" i="10"/>
  <c r="N196" i="10" s="1"/>
  <c r="O196" i="10"/>
  <c r="O842" i="10"/>
  <c r="AX842" i="10"/>
  <c r="AY842" i="10" s="1"/>
  <c r="AX309" i="10"/>
  <c r="N309" i="10" s="1"/>
  <c r="AT255" i="10"/>
  <c r="AU255" i="10" s="1"/>
  <c r="AW255" i="10"/>
  <c r="AT499" i="10"/>
  <c r="AU499" i="10" s="1"/>
  <c r="AW499" i="10"/>
  <c r="AT184" i="10"/>
  <c r="AU184" i="10" s="1"/>
  <c r="AW184" i="10"/>
  <c r="AX386" i="10"/>
  <c r="AY386" i="10" s="1"/>
  <c r="AX505" i="10"/>
  <c r="N505" i="10" s="1"/>
  <c r="O505" i="10"/>
  <c r="AX239" i="10"/>
  <c r="AY239" i="10" s="1"/>
  <c r="O239" i="10"/>
  <c r="AX869" i="10"/>
  <c r="AY869" i="10" s="1"/>
  <c r="O869" i="10"/>
  <c r="AX294" i="10"/>
  <c r="AY294" i="10" s="1"/>
  <c r="AX588" i="10"/>
  <c r="N588" i="10" s="1"/>
  <c r="O588" i="10"/>
  <c r="AX535" i="10"/>
  <c r="N535" i="10" s="1"/>
  <c r="O535" i="10"/>
  <c r="AX872" i="10"/>
  <c r="AY872" i="10" s="1"/>
  <c r="O872" i="10"/>
  <c r="AT782" i="10"/>
  <c r="AU782" i="10" s="1"/>
  <c r="AW782" i="10"/>
  <c r="AT356" i="10"/>
  <c r="AU356" i="10" s="1"/>
  <c r="AW356" i="10"/>
  <c r="AX561" i="10"/>
  <c r="N561" i="10" s="1"/>
  <c r="AX291" i="10"/>
  <c r="N291" i="10" s="1"/>
  <c r="O291" i="10"/>
  <c r="AX299" i="10"/>
  <c r="N299" i="10" s="1"/>
  <c r="O299" i="10"/>
  <c r="AX437" i="10"/>
  <c r="N437" i="10" s="1"/>
  <c r="O437" i="10"/>
  <c r="O364" i="10"/>
  <c r="AX364" i="10"/>
  <c r="N364" i="10" s="1"/>
  <c r="AT894" i="10"/>
  <c r="AU894" i="10" s="1"/>
  <c r="AW894" i="10"/>
  <c r="AT655" i="10"/>
  <c r="AU655" i="10" s="1"/>
  <c r="AW655" i="10"/>
  <c r="AT777" i="10"/>
  <c r="AU777" i="10" s="1"/>
  <c r="AW777" i="10"/>
  <c r="AX367" i="10"/>
  <c r="N367" i="10" s="1"/>
  <c r="AT669" i="10"/>
  <c r="AU669" i="10" s="1"/>
  <c r="AW669" i="10"/>
  <c r="AX697" i="10"/>
  <c r="N697" i="10" s="1"/>
  <c r="O697" i="10"/>
  <c r="O967" i="10"/>
  <c r="AX967" i="10"/>
  <c r="N967" i="10" s="1"/>
  <c r="AX476" i="10"/>
  <c r="AY476" i="10" s="1"/>
  <c r="O476" i="10"/>
  <c r="AY466" i="10"/>
  <c r="O234" i="10"/>
  <c r="AX234" i="10"/>
  <c r="AY234" i="10" s="1"/>
  <c r="AX223" i="10"/>
  <c r="N223" i="10" s="1"/>
  <c r="O223" i="10"/>
  <c r="AX368" i="10"/>
  <c r="N368" i="10" s="1"/>
  <c r="AT1006" i="10"/>
  <c r="AU1006" i="10" s="1"/>
  <c r="AW1006" i="10"/>
  <c r="AX482" i="10"/>
  <c r="N482" i="10" s="1"/>
  <c r="O454" i="10"/>
  <c r="AX454" i="10"/>
  <c r="N454" i="10" s="1"/>
  <c r="AT194" i="10"/>
  <c r="AU194" i="10" s="1"/>
  <c r="AW194" i="10"/>
  <c r="O598" i="10"/>
  <c r="AX598" i="10"/>
  <c r="N598" i="10" s="1"/>
  <c r="AX218" i="10"/>
  <c r="N218" i="10" s="1"/>
  <c r="O218" i="10"/>
  <c r="AX484" i="10"/>
  <c r="N484" i="10" s="1"/>
  <c r="O484" i="10"/>
  <c r="AX557" i="10"/>
  <c r="AY557" i="10" s="1"/>
  <c r="AX685" i="10"/>
  <c r="N685" i="10" s="1"/>
  <c r="O685" i="10"/>
  <c r="AT412" i="10"/>
  <c r="AU412" i="10" s="1"/>
  <c r="AW412" i="10"/>
  <c r="O607" i="10"/>
  <c r="AX607" i="10"/>
  <c r="N607" i="10" s="1"/>
  <c r="AT807" i="10"/>
  <c r="AU807" i="10" s="1"/>
  <c r="AW807" i="10"/>
  <c r="O642" i="10"/>
  <c r="AX642" i="10"/>
  <c r="AY642" i="10" s="1"/>
  <c r="O624" i="10"/>
  <c r="AX624" i="10"/>
  <c r="N624" i="10" s="1"/>
  <c r="AT475" i="10"/>
  <c r="AU475" i="10" s="1"/>
  <c r="AW475" i="10"/>
  <c r="AX527" i="10"/>
  <c r="N527" i="10" s="1"/>
  <c r="AX287" i="10"/>
  <c r="AY287" i="10" s="1"/>
  <c r="O287" i="10"/>
  <c r="AT360" i="10"/>
  <c r="AU360" i="10" s="1"/>
  <c r="AW360" i="10"/>
  <c r="AX788" i="10"/>
  <c r="N788" i="10" s="1"/>
  <c r="O788" i="10"/>
  <c r="AT240" i="10"/>
  <c r="AU240" i="10" s="1"/>
  <c r="AW240" i="10"/>
  <c r="AX984" i="10"/>
  <c r="AY984" i="10" s="1"/>
  <c r="O567" i="10"/>
  <c r="AX567" i="10"/>
  <c r="N567" i="10" s="1"/>
  <c r="AX799" i="10"/>
  <c r="N799" i="10" s="1"/>
  <c r="O799" i="10"/>
  <c r="AT838" i="10"/>
  <c r="AU838" i="10" s="1"/>
  <c r="AW838" i="10"/>
  <c r="AX453" i="10"/>
  <c r="N453" i="10" s="1"/>
  <c r="AT326" i="10"/>
  <c r="AU326" i="10" s="1"/>
  <c r="AW326" i="10"/>
  <c r="O985" i="10"/>
  <c r="AX985" i="10"/>
  <c r="AY985" i="10" s="1"/>
  <c r="AT424" i="10"/>
  <c r="AU424" i="10" s="1"/>
  <c r="AW424" i="10"/>
  <c r="AX776" i="10"/>
  <c r="N776" i="10" s="1"/>
  <c r="O776" i="10"/>
  <c r="AT709" i="10"/>
  <c r="AU709" i="10" s="1"/>
  <c r="AW709" i="10"/>
  <c r="AX899" i="10"/>
  <c r="N899" i="10" s="1"/>
  <c r="O899" i="10"/>
  <c r="AX898" i="10"/>
  <c r="N898" i="10" s="1"/>
  <c r="AX468" i="10"/>
  <c r="AY468" i="10" s="1"/>
  <c r="O319" i="10"/>
  <c r="AX319" i="10"/>
  <c r="AY319" i="10" s="1"/>
  <c r="AT1036" i="10"/>
  <c r="AU1036" i="10" s="1"/>
  <c r="AW1036" i="10"/>
  <c r="AT1047" i="10"/>
  <c r="AU1047" i="10" s="1"/>
  <c r="AW1047" i="10"/>
  <c r="AX205" i="10"/>
  <c r="AY205" i="10" s="1"/>
  <c r="O205" i="10"/>
  <c r="AX192" i="10"/>
  <c r="N192" i="10" s="1"/>
  <c r="O192" i="10"/>
  <c r="AT555" i="10"/>
  <c r="AU555" i="10" s="1"/>
  <c r="AW555" i="10"/>
  <c r="AX351" i="10"/>
  <c r="N351" i="10" s="1"/>
  <c r="O351" i="10"/>
  <c r="AX719" i="10"/>
  <c r="N719" i="10" s="1"/>
  <c r="O719" i="10"/>
  <c r="O589" i="10"/>
  <c r="AX589" i="10"/>
  <c r="N589" i="10" s="1"/>
  <c r="AT820" i="10"/>
  <c r="AU820" i="10" s="1"/>
  <c r="AW820" i="10"/>
  <c r="AT197" i="10"/>
  <c r="AU197" i="10" s="1"/>
  <c r="AW197" i="10"/>
  <c r="AT226" i="10"/>
  <c r="AU226" i="10" s="1"/>
  <c r="AW226" i="10"/>
  <c r="O713" i="10"/>
  <c r="AX713" i="10"/>
  <c r="N713" i="10" s="1"/>
  <c r="AX419" i="10"/>
  <c r="N419" i="10" s="1"/>
  <c r="AT420" i="10"/>
  <c r="AU420" i="10" s="1"/>
  <c r="AW420" i="10"/>
  <c r="AT469" i="10"/>
  <c r="AU469" i="10" s="1"/>
  <c r="AW469" i="10"/>
  <c r="AX750" i="10"/>
  <c r="N750" i="10" s="1"/>
  <c r="O394" i="10"/>
  <c r="AX394" i="10"/>
  <c r="AY394" i="10" s="1"/>
  <c r="AT989" i="10"/>
  <c r="AU989" i="10" s="1"/>
  <c r="AW989" i="10"/>
  <c r="AX302" i="10"/>
  <c r="N302" i="10" s="1"/>
  <c r="O302" i="10"/>
  <c r="AT323" i="10"/>
  <c r="AU323" i="10" s="1"/>
  <c r="AW323" i="10"/>
  <c r="AX755" i="10"/>
  <c r="N755" i="10" s="1"/>
  <c r="O755" i="10"/>
  <c r="AT933" i="10"/>
  <c r="AU933" i="10" s="1"/>
  <c r="AW933" i="10"/>
  <c r="O681" i="10"/>
  <c r="AX681" i="10"/>
  <c r="N681" i="10" s="1"/>
  <c r="AT229" i="10"/>
  <c r="AU229" i="10" s="1"/>
  <c r="AW229" i="10"/>
  <c r="AT935" i="10"/>
  <c r="AU935" i="10" s="1"/>
  <c r="AW935" i="10"/>
  <c r="AT868" i="10"/>
  <c r="AU868" i="10" s="1"/>
  <c r="AW868" i="10"/>
  <c r="AT495" i="10"/>
  <c r="AU495" i="10" s="1"/>
  <c r="AW495" i="10"/>
  <c r="AT772" i="10"/>
  <c r="AU772" i="10" s="1"/>
  <c r="AW772" i="10"/>
  <c r="O1016" i="10"/>
  <c r="AX1016" i="10"/>
  <c r="N1016" i="10" s="1"/>
  <c r="AY860" i="10"/>
  <c r="AX911" i="10"/>
  <c r="N911" i="10" s="1"/>
  <c r="O911" i="10"/>
  <c r="AY301" i="10"/>
  <c r="AT438" i="10"/>
  <c r="AU438" i="10" s="1"/>
  <c r="AW438" i="10"/>
  <c r="AT670" i="10"/>
  <c r="AU670" i="10" s="1"/>
  <c r="AW670" i="10"/>
  <c r="AX855" i="10"/>
  <c r="AY855" i="10" s="1"/>
  <c r="O855" i="10"/>
  <c r="O927" i="10"/>
  <c r="AX927" i="10"/>
  <c r="AY927" i="10" s="1"/>
  <c r="AX516" i="10"/>
  <c r="N516" i="10" s="1"/>
  <c r="O516" i="10"/>
  <c r="AX745" i="10"/>
  <c r="AY745" i="10" s="1"/>
  <c r="O745" i="10"/>
  <c r="O1050" i="10"/>
  <c r="AX1050" i="10"/>
  <c r="N1050" i="10" s="1"/>
  <c r="AY900" i="10"/>
  <c r="AT840" i="10"/>
  <c r="AU840" i="10" s="1"/>
  <c r="AW840" i="10"/>
  <c r="AX442" i="10"/>
  <c r="N442" i="10" s="1"/>
  <c r="AX378" i="10"/>
  <c r="AY378" i="10" s="1"/>
  <c r="O378" i="10"/>
  <c r="AX917" i="10"/>
  <c r="N917" i="10" s="1"/>
  <c r="O917" i="10"/>
  <c r="O805" i="10"/>
  <c r="AX805" i="10"/>
  <c r="N805" i="10" s="1"/>
  <c r="AX644" i="10"/>
  <c r="N644" i="10" s="1"/>
  <c r="O644" i="10"/>
  <c r="AX236" i="10"/>
  <c r="N236" i="10" s="1"/>
  <c r="O236" i="10"/>
  <c r="AY641" i="10"/>
  <c r="AX590" i="10"/>
  <c r="AY590" i="10" s="1"/>
  <c r="O590" i="10"/>
  <c r="O1022" i="10"/>
  <c r="AX1022" i="10"/>
  <c r="AY1022" i="10" s="1"/>
  <c r="AT433" i="10"/>
  <c r="AU433" i="10" s="1"/>
  <c r="AW433" i="10"/>
  <c r="AX390" i="10"/>
  <c r="N390" i="10" s="1"/>
  <c r="O390" i="10"/>
  <c r="AY861" i="10"/>
  <c r="AX391" i="10"/>
  <c r="N391" i="10" s="1"/>
  <c r="O391" i="10"/>
  <c r="AT221" i="10"/>
  <c r="AU221" i="10" s="1"/>
  <c r="AW221" i="10"/>
  <c r="AY307" i="10"/>
  <c r="AX857" i="10"/>
  <c r="N857" i="10" s="1"/>
  <c r="O857" i="10"/>
  <c r="AT471" i="10"/>
  <c r="AU471" i="10" s="1"/>
  <c r="AW471" i="10"/>
  <c r="AX763" i="10"/>
  <c r="N763" i="10" s="1"/>
  <c r="AT632" i="10"/>
  <c r="AU632" i="10" s="1"/>
  <c r="AW632" i="10"/>
  <c r="AY593" i="10"/>
  <c r="O817" i="10"/>
  <c r="AX817" i="10"/>
  <c r="N817" i="10" s="1"/>
  <c r="AY257" i="10"/>
  <c r="O577" i="10"/>
  <c r="AX577" i="10"/>
  <c r="AY577" i="10" s="1"/>
  <c r="AT336" i="10"/>
  <c r="AU336" i="10" s="1"/>
  <c r="AW336" i="10"/>
  <c r="AX986" i="10"/>
  <c r="N986" i="10" s="1"/>
  <c r="AX673" i="10"/>
  <c r="N673" i="10" s="1"/>
  <c r="AX741" i="10"/>
  <c r="N741" i="10" s="1"/>
  <c r="AT626" i="10"/>
  <c r="AU626" i="10" s="1"/>
  <c r="AW626" i="10"/>
  <c r="AY630" i="10"/>
  <c r="O530" i="10"/>
  <c r="AX530" i="10"/>
  <c r="AY530" i="10" s="1"/>
  <c r="AX1021" i="10"/>
  <c r="AY1021" i="10" s="1"/>
  <c r="AT355" i="10"/>
  <c r="AU355" i="10" s="1"/>
  <c r="AW355" i="10"/>
  <c r="AX957" i="10"/>
  <c r="N957" i="10" s="1"/>
  <c r="O957" i="10"/>
  <c r="AY411" i="10"/>
  <c r="AX550" i="10"/>
  <c r="N550" i="10" s="1"/>
  <c r="AT405" i="10"/>
  <c r="AU405" i="10" s="1"/>
  <c r="AW405" i="10"/>
  <c r="AT350" i="10"/>
  <c r="AU350" i="10" s="1"/>
  <c r="AW350" i="10"/>
  <c r="AT254" i="10"/>
  <c r="AU254" i="10" s="1"/>
  <c r="AW254" i="10"/>
  <c r="O459" i="10"/>
  <c r="AX459" i="10"/>
  <c r="N459" i="10" s="1"/>
  <c r="AT884" i="10"/>
  <c r="AU884" i="10" s="1"/>
  <c r="AW884" i="10"/>
  <c r="O938" i="10"/>
  <c r="AX938" i="10"/>
  <c r="AY938" i="10" s="1"/>
  <c r="AX200" i="10"/>
  <c r="N200" i="10" s="1"/>
  <c r="O200" i="10"/>
  <c r="AX760" i="10"/>
  <c r="N760" i="10" s="1"/>
  <c r="O760" i="10"/>
  <c r="AX687" i="10"/>
  <c r="AY687" i="10" s="1"/>
  <c r="O687" i="10"/>
  <c r="AT278" i="10"/>
  <c r="AU278" i="10" s="1"/>
  <c r="AW278" i="10"/>
  <c r="AX652" i="10"/>
  <c r="AY652" i="10" s="1"/>
  <c r="O652" i="10"/>
  <c r="AX878" i="10"/>
  <c r="N878" i="10" s="1"/>
  <c r="O878" i="10"/>
  <c r="O1015" i="10"/>
  <c r="AX1015" i="10"/>
  <c r="N1015" i="10" s="1"/>
  <c r="AY251" i="10"/>
  <c r="AT600" i="10"/>
  <c r="AU600" i="10" s="1"/>
  <c r="AW600" i="10"/>
  <c r="AX228" i="10"/>
  <c r="N228" i="10" s="1"/>
  <c r="O228" i="10"/>
  <c r="AY341" i="10"/>
  <c r="AT321" i="10"/>
  <c r="AU321" i="10" s="1"/>
  <c r="AW321" i="10"/>
  <c r="AT549" i="10"/>
  <c r="AU549" i="10" s="1"/>
  <c r="AW549" i="10"/>
  <c r="AX724" i="10"/>
  <c r="N724" i="10" s="1"/>
  <c r="AY964" i="10"/>
  <c r="AX213" i="10"/>
  <c r="AY213" i="10" s="1"/>
  <c r="AX757" i="10"/>
  <c r="N757" i="10" s="1"/>
  <c r="AX425" i="10"/>
  <c r="N425" i="10" s="1"/>
  <c r="O425" i="10"/>
  <c r="AX717" i="10"/>
  <c r="AY717" i="10" s="1"/>
  <c r="AT379" i="10"/>
  <c r="AU379" i="10" s="1"/>
  <c r="AW379" i="10"/>
  <c r="AX211" i="10"/>
  <c r="N211" i="10" s="1"/>
  <c r="AT435" i="10"/>
  <c r="AU435" i="10" s="1"/>
  <c r="AW435" i="10"/>
  <c r="AT950" i="10"/>
  <c r="AU950" i="10" s="1"/>
  <c r="AW950" i="10"/>
  <c r="AX273" i="10"/>
  <c r="AY273" i="10" s="1"/>
  <c r="O273" i="10"/>
  <c r="AY827" i="10"/>
  <c r="AX584" i="10"/>
  <c r="N584" i="10" s="1"/>
  <c r="O584" i="10"/>
  <c r="AX214" i="10"/>
  <c r="N214" i="10" s="1"/>
  <c r="AT297" i="10"/>
  <c r="AU297" i="10" s="1"/>
  <c r="AW297" i="10"/>
  <c r="AY651" i="10"/>
  <c r="AT727" i="10"/>
  <c r="AU727" i="10" s="1"/>
  <c r="AW727" i="10"/>
  <c r="AX707" i="10"/>
  <c r="N707" i="10" s="1"/>
  <c r="O698" i="10"/>
  <c r="AX698" i="10"/>
  <c r="N698" i="10" s="1"/>
  <c r="AT944" i="10"/>
  <c r="AU944" i="10" s="1"/>
  <c r="AW944" i="10"/>
  <c r="AY977" i="10"/>
  <c r="AT352" i="10"/>
  <c r="AU352" i="10" s="1"/>
  <c r="AW352" i="10"/>
  <c r="AX353" i="10"/>
  <c r="AY353" i="10" s="1"/>
  <c r="O353" i="10"/>
  <c r="AY449" i="10"/>
  <c r="O252" i="10"/>
  <c r="AX252" i="10"/>
  <c r="AY252" i="10" s="1"/>
  <c r="AX955" i="10"/>
  <c r="N955" i="10" s="1"/>
  <c r="O955" i="10"/>
  <c r="AX504" i="10"/>
  <c r="N504" i="10" s="1"/>
  <c r="O504" i="10"/>
  <c r="AX759" i="10"/>
  <c r="AY759" i="10" s="1"/>
  <c r="AX227" i="10"/>
  <c r="N227" i="10" s="1"/>
  <c r="AT185" i="10"/>
  <c r="AU185" i="10" s="1"/>
  <c r="AW185" i="10"/>
  <c r="AX288" i="10"/>
  <c r="N288" i="10" s="1"/>
  <c r="O410" i="10"/>
  <c r="AX410" i="10"/>
  <c r="N410" i="10" s="1"/>
  <c r="AX1039" i="10"/>
  <c r="N1039" i="10" s="1"/>
  <c r="AT583" i="10"/>
  <c r="AU583" i="10" s="1"/>
  <c r="AW583" i="10"/>
  <c r="O758" i="10"/>
  <c r="AX758" i="10"/>
  <c r="AY758" i="10" s="1"/>
  <c r="AT703" i="10"/>
  <c r="AU703" i="10" s="1"/>
  <c r="AW703" i="10"/>
  <c r="O958" i="10"/>
  <c r="AX958" i="10"/>
  <c r="N958" i="10" s="1"/>
  <c r="AX811" i="10"/>
  <c r="N811" i="10" s="1"/>
  <c r="AY432" i="10"/>
  <c r="AX765" i="10"/>
  <c r="AY765" i="10" s="1"/>
  <c r="AT675" i="10"/>
  <c r="AU675" i="10" s="1"/>
  <c r="AW675" i="10"/>
  <c r="O599" i="10"/>
  <c r="AX599" i="10"/>
  <c r="N599" i="10" s="1"/>
  <c r="AX268" i="10"/>
  <c r="N268" i="10" s="1"/>
  <c r="O268" i="10"/>
  <c r="AT300" i="10"/>
  <c r="AU300" i="10" s="1"/>
  <c r="AW300" i="10"/>
  <c r="AX494" i="10"/>
  <c r="AY494" i="10" s="1"/>
  <c r="O494" i="10"/>
  <c r="AT726" i="10"/>
  <c r="AU726" i="10" s="1"/>
  <c r="AW726" i="10"/>
  <c r="AY931" i="10"/>
  <c r="O865" i="10"/>
  <c r="AX865" i="10"/>
  <c r="N865" i="10" s="1"/>
  <c r="AT812" i="10"/>
  <c r="AU812" i="10" s="1"/>
  <c r="AW812" i="10"/>
  <c r="AX298" i="10"/>
  <c r="N298" i="10" s="1"/>
  <c r="O298" i="10"/>
  <c r="AT347" i="10"/>
  <c r="AU347" i="10" s="1"/>
  <c r="AW347" i="10"/>
  <c r="AT621" i="10"/>
  <c r="AU621" i="10" s="1"/>
  <c r="AW621" i="10"/>
  <c r="O611" i="10"/>
  <c r="AX611" i="10"/>
  <c r="N611" i="10" s="1"/>
  <c r="AY971" i="10"/>
  <c r="AT615" i="10"/>
  <c r="AU615" i="10" s="1"/>
  <c r="AW615" i="10"/>
  <c r="AX696" i="10"/>
  <c r="AY696" i="10" s="1"/>
  <c r="AY280" i="10"/>
  <c r="AT721" i="10"/>
  <c r="AU721" i="10" s="1"/>
  <c r="AW721" i="10"/>
  <c r="AT279" i="10"/>
  <c r="AU279" i="10" s="1"/>
  <c r="AW279" i="10"/>
  <c r="AX270" i="10"/>
  <c r="N270" i="10" s="1"/>
  <c r="AX929" i="10"/>
  <c r="AY929" i="10" s="1"/>
  <c r="O929" i="10"/>
  <c r="AX743" i="10"/>
  <c r="N743" i="10" s="1"/>
  <c r="O743" i="10"/>
  <c r="AX409" i="10"/>
  <c r="N409" i="10" s="1"/>
  <c r="O742" i="10"/>
  <c r="AX742" i="10"/>
  <c r="N742" i="10" s="1"/>
  <c r="AT1023" i="10"/>
  <c r="AU1023" i="10" s="1"/>
  <c r="AW1023" i="10"/>
  <c r="AT282" i="10"/>
  <c r="AU282" i="10" s="1"/>
  <c r="AW282" i="10"/>
  <c r="AX723" i="10"/>
  <c r="AY723" i="10" s="1"/>
  <c r="O723" i="10"/>
  <c r="AX416" i="10"/>
  <c r="AY416" i="10" s="1"/>
  <c r="AT769" i="10"/>
  <c r="AU769" i="10" s="1"/>
  <c r="AW769" i="10"/>
  <c r="AY563" i="10"/>
  <c r="AY875" i="10"/>
  <c r="O657" i="10"/>
  <c r="AX657" i="10"/>
  <c r="N657" i="10" s="1"/>
  <c r="AX735" i="10"/>
  <c r="N735" i="10" s="1"/>
  <c r="O735" i="10"/>
  <c r="AT303" i="10"/>
  <c r="AU303" i="10" s="1"/>
  <c r="AW303" i="10"/>
  <c r="AX552" i="10"/>
  <c r="N552" i="10" s="1"/>
  <c r="AX517" i="10"/>
  <c r="N517" i="10" s="1"/>
  <c r="O517" i="10"/>
  <c r="O480" i="10"/>
  <c r="AX480" i="10"/>
  <c r="AY480" i="10" s="1"/>
  <c r="AT850" i="10"/>
  <c r="AU850" i="10" s="1"/>
  <c r="AW850" i="10"/>
  <c r="AY183" i="10"/>
  <c r="AT808" i="10"/>
  <c r="AU808" i="10" s="1"/>
  <c r="AW808" i="10"/>
  <c r="O826" i="10"/>
  <c r="AX826" i="10"/>
  <c r="N826" i="10" s="1"/>
  <c r="AX597" i="10"/>
  <c r="N597" i="10" s="1"/>
  <c r="AT667" i="10"/>
  <c r="AU667" i="10" s="1"/>
  <c r="AW667" i="10"/>
  <c r="AX873" i="10"/>
  <c r="N873" i="10" s="1"/>
  <c r="O873" i="10"/>
  <c r="AY639" i="10"/>
  <c r="AT558" i="10"/>
  <c r="AU558" i="10" s="1"/>
  <c r="AW558" i="10"/>
  <c r="AX648" i="10"/>
  <c r="N648" i="10" s="1"/>
  <c r="O648" i="10"/>
  <c r="O462" i="10"/>
  <c r="AX462" i="10"/>
  <c r="N462" i="10" s="1"/>
  <c r="AY960" i="10"/>
  <c r="AX797" i="10"/>
  <c r="AY797" i="10" s="1"/>
  <c r="AX638" i="10"/>
  <c r="N638" i="10" s="1"/>
  <c r="O638" i="10"/>
  <c r="AT546" i="10"/>
  <c r="AU546" i="10" s="1"/>
  <c r="AW546" i="10"/>
  <c r="O483" i="10"/>
  <c r="AX483" i="10"/>
  <c r="N483" i="10" s="1"/>
  <c r="AT695" i="10"/>
  <c r="AU695" i="10" s="1"/>
  <c r="AW695" i="10"/>
  <c r="AX328" i="10"/>
  <c r="N328" i="10" s="1"/>
  <c r="O328" i="10"/>
  <c r="AT810" i="10"/>
  <c r="AU810" i="10" s="1"/>
  <c r="AW810" i="10"/>
  <c r="AX388" i="10"/>
  <c r="N388" i="10" s="1"/>
  <c r="AX202" i="10"/>
  <c r="AY202" i="10" s="1"/>
  <c r="AT375" i="10"/>
  <c r="AU375" i="10" s="1"/>
  <c r="AW375" i="10"/>
  <c r="AX206" i="10"/>
  <c r="AY206" i="10" s="1"/>
  <c r="O206" i="10"/>
  <c r="AX800" i="10"/>
  <c r="N800" i="10" s="1"/>
  <c r="O800" i="10"/>
  <c r="AT740" i="10"/>
  <c r="AU740" i="10" s="1"/>
  <c r="AW740" i="10"/>
  <c r="AT414" i="10"/>
  <c r="AU414" i="10" s="1"/>
  <c r="AW414" i="10"/>
  <c r="AY362" i="10"/>
  <c r="AT692" i="10"/>
  <c r="AU692" i="10" s="1"/>
  <c r="AW692" i="10"/>
  <c r="AX448" i="10"/>
  <c r="AY448" i="10" s="1"/>
  <c r="AT666" i="10"/>
  <c r="AU666" i="10" s="1"/>
  <c r="AW666" i="10"/>
  <c r="AX892" i="10"/>
  <c r="N892" i="10" s="1"/>
  <c r="O892" i="10"/>
  <c r="AT700" i="10"/>
  <c r="AU700" i="10" s="1"/>
  <c r="AW700" i="10"/>
  <c r="AX553" i="10"/>
  <c r="N553" i="10" s="1"/>
  <c r="AX818" i="10"/>
  <c r="N818" i="10" s="1"/>
  <c r="O818" i="10"/>
  <c r="AX996" i="10"/>
  <c r="N996" i="10" s="1"/>
  <c r="AX762" i="10"/>
  <c r="AY762" i="10" s="1"/>
  <c r="AT725" i="10"/>
  <c r="AU725" i="10" s="1"/>
  <c r="AW725" i="10"/>
  <c r="AX1010" i="10"/>
  <c r="AY1010" i="10" s="1"/>
  <c r="AX1008" i="10"/>
  <c r="AY1008" i="10" s="1"/>
  <c r="O1008" i="10"/>
  <c r="AT987" i="10"/>
  <c r="AU987" i="10" s="1"/>
  <c r="AW987" i="10"/>
  <c r="AT427" i="10"/>
  <c r="AU427" i="10" s="1"/>
  <c r="AW427" i="10"/>
  <c r="O886" i="10"/>
  <c r="AX886" i="10"/>
  <c r="AY886" i="10" s="1"/>
  <c r="AX779" i="10"/>
  <c r="AY779" i="10" s="1"/>
  <c r="AX992" i="10"/>
  <c r="N992" i="10" s="1"/>
  <c r="O637" i="10"/>
  <c r="AX637" i="10"/>
  <c r="AY637" i="10" s="1"/>
  <c r="AT690" i="10"/>
  <c r="AU690" i="10" s="1"/>
  <c r="AW690" i="10"/>
  <c r="AT851" i="10"/>
  <c r="AU851" i="10" s="1"/>
  <c r="AW851" i="10"/>
  <c r="AT306" i="10"/>
  <c r="AU306" i="10" s="1"/>
  <c r="AW306" i="10"/>
  <c r="AT973" i="10"/>
  <c r="AU973" i="10" s="1"/>
  <c r="AW973" i="10"/>
  <c r="AX802" i="10"/>
  <c r="AY802" i="10" s="1"/>
  <c r="AX452" i="10"/>
  <c r="AY452" i="10" s="1"/>
  <c r="AT544" i="10"/>
  <c r="AU544" i="10" s="1"/>
  <c r="AW544" i="10"/>
  <c r="AY219" i="10"/>
  <c r="AX426" i="10"/>
  <c r="N426" i="10" s="1"/>
  <c r="AT982" i="10"/>
  <c r="AU982" i="10" s="1"/>
  <c r="AW982" i="10"/>
  <c r="O371" i="10"/>
  <c r="AX371" i="10"/>
  <c r="N371" i="10" s="1"/>
  <c r="AT718" i="10"/>
  <c r="AU718" i="10" s="1"/>
  <c r="AW718" i="10"/>
  <c r="O796" i="10"/>
  <c r="AX796" i="10"/>
  <c r="N796" i="10" s="1"/>
  <c r="AX456" i="10"/>
  <c r="N456" i="10" s="1"/>
  <c r="AX720" i="10"/>
  <c r="N720" i="10" s="1"/>
  <c r="O720" i="10"/>
  <c r="AT1037" i="10"/>
  <c r="AU1037" i="10" s="1"/>
  <c r="AW1037" i="10"/>
  <c r="AY258" i="10"/>
  <c r="AX551" i="10"/>
  <c r="N551" i="10" s="1"/>
  <c r="O551" i="10"/>
  <c r="AT534" i="10"/>
  <c r="AU534" i="10" s="1"/>
  <c r="AW534" i="10"/>
  <c r="O575" i="10"/>
  <c r="AX575" i="10"/>
  <c r="N575" i="10" s="1"/>
  <c r="AX515" i="10"/>
  <c r="N515" i="10" s="1"/>
  <c r="O515" i="10"/>
  <c r="AT732" i="10"/>
  <c r="AU732" i="10" s="1"/>
  <c r="AW732" i="10"/>
  <c r="O536" i="10"/>
  <c r="AX536" i="10"/>
  <c r="AY536" i="10" s="1"/>
  <c r="AT406" i="10"/>
  <c r="AU406" i="10" s="1"/>
  <c r="AW406" i="10"/>
  <c r="O921" i="10"/>
  <c r="AX921" i="10"/>
  <c r="AY921" i="10" s="1"/>
  <c r="AX436" i="10"/>
  <c r="N436" i="10" s="1"/>
  <c r="AT296" i="10"/>
  <c r="AU296" i="10" s="1"/>
  <c r="AW296" i="10"/>
  <c r="O801" i="10"/>
  <c r="AX801" i="10"/>
  <c r="N801" i="10" s="1"/>
  <c r="AT795" i="10"/>
  <c r="AU795" i="10" s="1"/>
  <c r="AW795" i="10"/>
  <c r="AT843" i="10"/>
  <c r="AU843" i="10" s="1"/>
  <c r="AW843" i="10"/>
  <c r="AX320" i="10"/>
  <c r="AY320" i="10" s="1"/>
  <c r="O320" i="10"/>
  <c r="AT573" i="10"/>
  <c r="AU573" i="10" s="1"/>
  <c r="AW573" i="10"/>
  <c r="AX547" i="10"/>
  <c r="N547" i="10" s="1"/>
  <c r="O547" i="10"/>
  <c r="AX422" i="10"/>
  <c r="N422" i="10" s="1"/>
  <c r="AX936" i="10"/>
  <c r="N936" i="10" s="1"/>
  <c r="AY684" i="10"/>
  <c r="O864" i="10"/>
  <c r="AX864" i="10"/>
  <c r="AY864" i="10" s="1"/>
  <c r="AY304" i="10"/>
  <c r="AX653" i="10"/>
  <c r="N653" i="10" s="1"/>
  <c r="O688" i="10"/>
  <c r="AX688" i="10"/>
  <c r="AY688" i="10" s="1"/>
  <c r="O981" i="10"/>
  <c r="AX981" i="10"/>
  <c r="N981" i="10" s="1"/>
  <c r="AY233" i="10"/>
  <c r="AT962" i="10"/>
  <c r="AU962" i="10" s="1"/>
  <c r="AW962" i="10"/>
  <c r="O798" i="10"/>
  <c r="AX798" i="10"/>
  <c r="N798" i="10" s="1"/>
  <c r="AY858" i="10"/>
  <c r="AT357" i="10"/>
  <c r="AU357" i="10" s="1"/>
  <c r="AW357" i="10"/>
  <c r="AY659" i="10"/>
  <c r="AY440" i="10"/>
  <c r="AT413" i="10"/>
  <c r="AU413" i="10" s="1"/>
  <c r="AW413" i="10"/>
  <c r="AX210" i="10"/>
  <c r="N210" i="10" s="1"/>
  <c r="AX1035" i="10"/>
  <c r="N1035" i="10" s="1"/>
  <c r="O1035" i="10"/>
  <c r="AX237" i="10"/>
  <c r="N237" i="10" s="1"/>
  <c r="O237" i="10"/>
  <c r="O792" i="10"/>
  <c r="AX792" i="10"/>
  <c r="N792" i="10" s="1"/>
  <c r="AT704" i="10"/>
  <c r="AU704" i="10" s="1"/>
  <c r="AW704" i="10"/>
  <c r="AT486" i="10"/>
  <c r="AU486" i="10" s="1"/>
  <c r="AW486" i="10"/>
  <c r="O965" i="10"/>
  <c r="AX965" i="10"/>
  <c r="AY965" i="10" s="1"/>
  <c r="AY999" i="10"/>
  <c r="AT330" i="10"/>
  <c r="AU330" i="10" s="1"/>
  <c r="AW330" i="10"/>
  <c r="AY775" i="10"/>
  <c r="AT509" i="10"/>
  <c r="AU509" i="10" s="1"/>
  <c r="AW509" i="10"/>
  <c r="AT913" i="10"/>
  <c r="AU913" i="10" s="1"/>
  <c r="AW913" i="10"/>
  <c r="AX539" i="10"/>
  <c r="N539" i="10" s="1"/>
  <c r="O539" i="10"/>
  <c r="AT525" i="10"/>
  <c r="AU525" i="10" s="1"/>
  <c r="AW525" i="10"/>
  <c r="AX937" i="10"/>
  <c r="N937" i="10" s="1"/>
  <c r="O937" i="10"/>
  <c r="AX389" i="10"/>
  <c r="N389" i="10" s="1"/>
  <c r="O389" i="10"/>
  <c r="AX708" i="10"/>
  <c r="N708" i="10" s="1"/>
  <c r="O708" i="10"/>
  <c r="AY949" i="10"/>
  <c r="AY506" i="10"/>
  <c r="AT1026" i="10"/>
  <c r="AU1026" i="10" s="1"/>
  <c r="AW1026" i="10"/>
  <c r="AT457" i="10"/>
  <c r="AU457" i="10" s="1"/>
  <c r="AW457" i="10"/>
  <c r="AT383" i="10"/>
  <c r="AU383" i="10" s="1"/>
  <c r="AW383" i="10"/>
  <c r="AX408" i="10"/>
  <c r="N408" i="10" s="1"/>
  <c r="AT526" i="10"/>
  <c r="AU526" i="10" s="1"/>
  <c r="AW526" i="10"/>
  <c r="AT643" i="10"/>
  <c r="AU643" i="10" s="1"/>
  <c r="AW643" i="10"/>
  <c r="AX455" i="10"/>
  <c r="N455" i="10" s="1"/>
  <c r="AX889" i="10"/>
  <c r="AY889" i="10" s="1"/>
  <c r="AT622" i="10"/>
  <c r="AU622" i="10" s="1"/>
  <c r="AW622" i="10"/>
  <c r="AT327" i="10"/>
  <c r="AU327" i="10" s="1"/>
  <c r="AW327" i="10"/>
  <c r="O1013" i="10"/>
  <c r="AX1013" i="10"/>
  <c r="N1013" i="10" s="1"/>
  <c r="AX1020" i="10"/>
  <c r="AY1020" i="10" s="1"/>
  <c r="O1020" i="10"/>
  <c r="AY1032" i="10"/>
  <c r="AX510" i="10"/>
  <c r="N510" i="10" s="1"/>
  <c r="O510" i="10"/>
  <c r="AY576" i="10"/>
  <c r="AX767" i="10"/>
  <c r="N767" i="10" s="1"/>
  <c r="O767" i="10"/>
  <c r="O848" i="10"/>
  <c r="AX848" i="10"/>
  <c r="N848" i="10" s="1"/>
  <c r="AX385" i="10"/>
  <c r="N385" i="10" s="1"/>
  <c r="O385" i="10"/>
  <c r="AT665" i="10"/>
  <c r="AU665" i="10" s="1"/>
  <c r="AW665" i="10"/>
  <c r="AX447" i="10"/>
  <c r="AY447" i="10" s="1"/>
  <c r="O447" i="10"/>
  <c r="AT244" i="10"/>
  <c r="AU244" i="10" s="1"/>
  <c r="AW244" i="10"/>
  <c r="AT633" i="10"/>
  <c r="AU633" i="10" s="1"/>
  <c r="AW633" i="10"/>
  <c r="AX345" i="10"/>
  <c r="N345" i="10" s="1"/>
  <c r="O345" i="10"/>
  <c r="AT566" i="10"/>
  <c r="AU566" i="10" s="1"/>
  <c r="AW566" i="10"/>
  <c r="AT382" i="10"/>
  <c r="AU382" i="10" s="1"/>
  <c r="AW382" i="10"/>
  <c r="AT586" i="10"/>
  <c r="AU586" i="10" s="1"/>
  <c r="AW586" i="10"/>
  <c r="AT983" i="10"/>
  <c r="AU983" i="10" s="1"/>
  <c r="AW983" i="10"/>
  <c r="O564" i="10"/>
  <c r="AX564" i="10"/>
  <c r="N564" i="10" s="1"/>
  <c r="AX222" i="10"/>
  <c r="AY222" i="10" s="1"/>
  <c r="O222" i="10"/>
  <c r="AT601" i="10"/>
  <c r="AU601" i="10" s="1"/>
  <c r="AW601" i="10"/>
  <c r="O507" i="10"/>
  <c r="AX507" i="10"/>
  <c r="N507" i="10" s="1"/>
  <c r="AT705" i="10"/>
  <c r="AU705" i="10" s="1"/>
  <c r="AW705" i="10"/>
  <c r="AT806" i="10"/>
  <c r="AU806" i="10" s="1"/>
  <c r="AW806" i="10"/>
  <c r="AX828" i="10"/>
  <c r="N828" i="10" s="1"/>
  <c r="AX238" i="10"/>
  <c r="AY238" i="10" s="1"/>
  <c r="O238" i="10"/>
  <c r="AT654" i="10"/>
  <c r="AU654" i="10" s="1"/>
  <c r="AW654" i="10"/>
  <c r="AY343" i="10"/>
  <c r="AX574" i="10"/>
  <c r="N574" i="10" s="1"/>
  <c r="O574" i="10"/>
  <c r="AX893" i="10"/>
  <c r="N893" i="10" s="1"/>
  <c r="O893" i="10"/>
  <c r="AX256" i="10"/>
  <c r="N256" i="10" s="1"/>
  <c r="O256" i="10"/>
  <c r="AX605" i="10"/>
  <c r="N605" i="10" s="1"/>
  <c r="O605" i="10"/>
  <c r="AT693" i="10"/>
  <c r="AU693" i="10" s="1"/>
  <c r="AW693" i="10"/>
  <c r="O565" i="10"/>
  <c r="AX565" i="10"/>
  <c r="AY565" i="10" s="1"/>
  <c r="AT1045" i="10"/>
  <c r="AU1045" i="10" s="1"/>
  <c r="AW1045" i="10"/>
  <c r="AT585" i="10"/>
  <c r="AU585" i="10" s="1"/>
  <c r="AW585" i="10"/>
  <c r="AX285" i="10"/>
  <c r="N285" i="10" s="1"/>
  <c r="O285" i="10"/>
  <c r="AT384" i="10"/>
  <c r="AU384" i="10" s="1"/>
  <c r="AW384" i="10"/>
  <c r="AT532" i="10"/>
  <c r="AU532" i="10" s="1"/>
  <c r="AW532" i="10"/>
  <c r="AT463" i="10"/>
  <c r="AU463" i="10" s="1"/>
  <c r="AW463" i="10"/>
  <c r="AX816" i="10"/>
  <c r="N816" i="10" s="1"/>
  <c r="O816" i="10"/>
  <c r="AT514" i="10"/>
  <c r="AU514" i="10" s="1"/>
  <c r="AW514" i="10"/>
  <c r="AX791" i="10"/>
  <c r="N791" i="10" s="1"/>
  <c r="O791" i="10"/>
  <c r="AX470" i="10"/>
  <c r="N470" i="10" s="1"/>
  <c r="O470" i="10"/>
  <c r="AT264" i="10"/>
  <c r="AU264" i="10" s="1"/>
  <c r="AW264" i="10"/>
  <c r="O623" i="10"/>
  <c r="AX623" i="10"/>
  <c r="N623" i="10" s="1"/>
  <c r="AT260" i="10"/>
  <c r="AU260" i="10" s="1"/>
  <c r="AW260" i="10"/>
  <c r="AT943" i="10"/>
  <c r="AU943" i="10" s="1"/>
  <c r="AW943" i="10"/>
  <c r="O474" i="10"/>
  <c r="AX474" i="10"/>
  <c r="N474" i="10" s="1"/>
  <c r="O716" i="10"/>
  <c r="AX716" i="10"/>
  <c r="N716" i="10" s="1"/>
  <c r="AT403" i="10"/>
  <c r="AU403" i="10" s="1"/>
  <c r="AW403" i="10"/>
  <c r="AX372" i="10"/>
  <c r="N372" i="10" s="1"/>
  <c r="AT853" i="10"/>
  <c r="AU853" i="10" s="1"/>
  <c r="AW853" i="10"/>
  <c r="AX450" i="10"/>
  <c r="AY450" i="10" s="1"/>
  <c r="O450" i="10"/>
  <c r="AT976" i="10"/>
  <c r="AU976" i="10" s="1"/>
  <c r="AW976" i="10"/>
  <c r="AT877" i="10"/>
  <c r="AU877" i="10" s="1"/>
  <c r="AW877" i="10"/>
  <c r="AT451" i="10"/>
  <c r="AU451" i="10" s="1"/>
  <c r="AW451" i="10"/>
  <c r="AX610" i="10"/>
  <c r="AY610" i="10" s="1"/>
  <c r="O610" i="10"/>
  <c r="O854" i="10"/>
  <c r="AX854" i="10"/>
  <c r="AY854" i="10" s="1"/>
  <c r="O568" i="10"/>
  <c r="AX568" i="10"/>
  <c r="AY568" i="10" s="1"/>
  <c r="AX628" i="10"/>
  <c r="AY628" i="10" s="1"/>
  <c r="AX193" i="10"/>
  <c r="N193" i="10" s="1"/>
  <c r="O193" i="10"/>
  <c r="O492" i="10"/>
  <c r="AX492" i="10"/>
  <c r="N492" i="10" s="1"/>
  <c r="AX281" i="10"/>
  <c r="N281" i="10" s="1"/>
  <c r="O281" i="10"/>
  <c r="AT945" i="10"/>
  <c r="AU945" i="10" s="1"/>
  <c r="AW945" i="10"/>
  <c r="AT825" i="10"/>
  <c r="AU825" i="10" s="1"/>
  <c r="AW825" i="10"/>
  <c r="AT766" i="10"/>
  <c r="AU766" i="10" s="1"/>
  <c r="AW766" i="10"/>
  <c r="AX602" i="10"/>
  <c r="AY602" i="10" s="1"/>
  <c r="AT618" i="10"/>
  <c r="AU618" i="10" s="1"/>
  <c r="AW618" i="10"/>
  <c r="AX490" i="10"/>
  <c r="N490" i="10" s="1"/>
  <c r="O490" i="10"/>
  <c r="O461" i="10"/>
  <c r="AX461" i="10"/>
  <c r="N461" i="10" s="1"/>
  <c r="AT502" i="10"/>
  <c r="AU502" i="10" s="1"/>
  <c r="AW502" i="10"/>
  <c r="AX837" i="10"/>
  <c r="N837" i="10" s="1"/>
  <c r="O837" i="10"/>
  <c r="O930" i="10"/>
  <c r="AX930" i="10"/>
  <c r="N930" i="10" s="1"/>
  <c r="O961" i="10"/>
  <c r="AX961" i="10"/>
  <c r="N961" i="10" s="1"/>
  <c r="AX423" i="10"/>
  <c r="N423" i="10" s="1"/>
  <c r="O423" i="10"/>
  <c r="AT421" i="10"/>
  <c r="AU421" i="10" s="1"/>
  <c r="AW421" i="10"/>
  <c r="O543" i="10"/>
  <c r="AX543" i="10"/>
  <c r="AY543" i="10" s="1"/>
  <c r="AT1038" i="10"/>
  <c r="AU1038" i="10" s="1"/>
  <c r="AW1038" i="10"/>
  <c r="AT556" i="10"/>
  <c r="AU556" i="10" s="1"/>
  <c r="AW556" i="10"/>
  <c r="AX647" i="10"/>
  <c r="AY647" i="10" s="1"/>
  <c r="O647" i="10"/>
  <c r="AX579" i="10"/>
  <c r="AY579" i="10" s="1"/>
  <c r="O579" i="10"/>
  <c r="AT1030" i="10"/>
  <c r="AU1030" i="10" s="1"/>
  <c r="AW1030" i="10"/>
  <c r="AX496" i="10"/>
  <c r="N496" i="10" s="1"/>
  <c r="AX346" i="10"/>
  <c r="N346" i="10" s="1"/>
  <c r="O346" i="10"/>
  <c r="AT739" i="10"/>
  <c r="AU739" i="10" s="1"/>
  <c r="AW739" i="10"/>
  <c r="AT262" i="10"/>
  <c r="AU262" i="10" s="1"/>
  <c r="AW262" i="10"/>
  <c r="O358" i="10"/>
  <c r="AX358" i="10"/>
  <c r="N358" i="10" s="1"/>
  <c r="AX612" i="10"/>
  <c r="N612" i="10" s="1"/>
  <c r="AT212" i="10"/>
  <c r="AU212" i="10" s="1"/>
  <c r="AW212" i="10"/>
  <c r="AX242" i="10"/>
  <c r="N242" i="10" s="1"/>
  <c r="O242" i="10"/>
  <c r="AX570" i="10"/>
  <c r="N570" i="10" s="1"/>
  <c r="O570" i="10"/>
  <c r="AT478" i="10"/>
  <c r="AU478" i="10" s="1"/>
  <c r="AW478" i="10"/>
  <c r="AX560" i="10"/>
  <c r="N560" i="10" s="1"/>
  <c r="O560" i="10"/>
  <c r="AX344" i="10"/>
  <c r="N344" i="10" s="1"/>
  <c r="AX305" i="10"/>
  <c r="AY305" i="10" s="1"/>
  <c r="O1019" i="10"/>
  <c r="AX1019" i="10"/>
  <c r="N1019" i="10" s="1"/>
  <c r="AT847" i="10"/>
  <c r="AU847" i="10" s="1"/>
  <c r="AW847" i="10"/>
  <c r="O587" i="10"/>
  <c r="AX587" i="10"/>
  <c r="N587" i="10" s="1"/>
  <c r="AX1005" i="10"/>
  <c r="N1005" i="10" s="1"/>
  <c r="AX631" i="10"/>
  <c r="N631" i="10" s="1"/>
  <c r="O631" i="10"/>
  <c r="AX592" i="10"/>
  <c r="N592" i="10" s="1"/>
  <c r="O592" i="10"/>
  <c r="AX286" i="10"/>
  <c r="N286" i="10" s="1"/>
  <c r="O286" i="10"/>
  <c r="AT1007" i="10"/>
  <c r="AU1007" i="10" s="1"/>
  <c r="AW1007" i="10"/>
  <c r="AX908" i="10"/>
  <c r="N908" i="10" s="1"/>
  <c r="O908" i="10"/>
  <c r="AX1002" i="10"/>
  <c r="N1002" i="10" s="1"/>
  <c r="O1002" i="10"/>
  <c r="O458" i="10"/>
  <c r="AX458" i="10"/>
  <c r="AY458" i="10" s="1"/>
  <c r="AT594" i="10"/>
  <c r="AU594" i="10" s="1"/>
  <c r="AW594" i="10"/>
  <c r="O359" i="10"/>
  <c r="AX359" i="10"/>
  <c r="N359" i="10" s="1"/>
  <c r="O975" i="10"/>
  <c r="AX975" i="10"/>
  <c r="AY975" i="10" s="1"/>
  <c r="AT397" i="10"/>
  <c r="AU397" i="10" s="1"/>
  <c r="AW397" i="10"/>
  <c r="AT646" i="10"/>
  <c r="AU646" i="10" s="1"/>
  <c r="AW646" i="10"/>
  <c r="AX905" i="10"/>
  <c r="AY905" i="10" s="1"/>
  <c r="O736" i="10"/>
  <c r="AX736" i="10"/>
  <c r="N736" i="10" s="1"/>
  <c r="O636" i="10"/>
  <c r="AX636" i="10"/>
  <c r="N636" i="10" s="1"/>
  <c r="AT819" i="10"/>
  <c r="AU819" i="10" s="1"/>
  <c r="AW819" i="10"/>
  <c r="AX1048" i="10"/>
  <c r="N1048" i="10" s="1"/>
  <c r="O1048" i="10"/>
  <c r="AT620" i="10"/>
  <c r="AU620" i="10" s="1"/>
  <c r="AW620" i="10"/>
  <c r="AX856" i="10"/>
  <c r="N856" i="10" s="1"/>
  <c r="O856" i="10"/>
  <c r="AX953" i="10"/>
  <c r="AY953" i="10" s="1"/>
  <c r="O953" i="10"/>
  <c r="O207" i="10"/>
  <c r="AX207" i="10"/>
  <c r="N207" i="10" s="1"/>
  <c r="AX519" i="10"/>
  <c r="N519" i="10" s="1"/>
  <c r="AX969" i="10"/>
  <c r="AY969" i="10" s="1"/>
  <c r="AX846" i="10"/>
  <c r="N846" i="10" s="1"/>
  <c r="O846" i="10"/>
  <c r="AX1017" i="10"/>
  <c r="N1017" i="10" s="1"/>
  <c r="O1017" i="10"/>
  <c r="AX284" i="10"/>
  <c r="AY284" i="10" s="1"/>
  <c r="AX261" i="10"/>
  <c r="N261" i="10" s="1"/>
  <c r="O261" i="10"/>
  <c r="AX497" i="10"/>
  <c r="AY497" i="10" s="1"/>
  <c r="O497" i="10"/>
  <c r="AX814" i="10"/>
  <c r="N814" i="10" s="1"/>
  <c r="O833" i="10"/>
  <c r="AX833" i="10"/>
  <c r="N833" i="10" s="1"/>
  <c r="O613" i="10"/>
  <c r="AX613" i="10"/>
  <c r="N613" i="10" s="1"/>
  <c r="AX663" i="10"/>
  <c r="N663" i="10" s="1"/>
  <c r="AX266" i="10"/>
  <c r="N266" i="10" s="1"/>
  <c r="O266" i="10"/>
  <c r="AT991" i="10"/>
  <c r="AU991" i="10" s="1"/>
  <c r="AW991" i="10"/>
  <c r="AX773" i="10"/>
  <c r="AY773" i="10" s="1"/>
  <c r="O963" i="10"/>
  <c r="AX963" i="10"/>
  <c r="N963" i="10" s="1"/>
  <c r="O942" i="10"/>
  <c r="AX942" i="10"/>
  <c r="N942" i="10" s="1"/>
  <c r="O897" i="10"/>
  <c r="AX897" i="10"/>
  <c r="N897" i="10" s="1"/>
  <c r="AX220" i="10"/>
  <c r="N220" i="10" s="1"/>
  <c r="O220" i="10"/>
  <c r="AX918" i="10"/>
  <c r="N918" i="10" s="1"/>
  <c r="O312" i="10"/>
  <c r="AX312" i="10"/>
  <c r="N312" i="10" s="1"/>
  <c r="AT554" i="10"/>
  <c r="AU554" i="10" s="1"/>
  <c r="AW554" i="10"/>
  <c r="AX946" i="10"/>
  <c r="N946" i="10" s="1"/>
  <c r="O946" i="10"/>
  <c r="AX939" i="10"/>
  <c r="N939" i="10" s="1"/>
  <c r="AT604" i="10"/>
  <c r="AU604" i="10" s="1"/>
  <c r="AW604" i="10"/>
  <c r="AX774" i="10"/>
  <c r="AY774" i="10" s="1"/>
  <c r="O774" i="10"/>
  <c r="O845" i="10"/>
  <c r="AX845" i="10"/>
  <c r="N845" i="10" s="1"/>
  <c r="AT1004" i="10"/>
  <c r="AU1004" i="10" s="1"/>
  <c r="AW1004" i="10"/>
  <c r="AT338" i="10"/>
  <c r="AU338" i="10" s="1"/>
  <c r="AW338" i="10"/>
  <c r="AT874" i="10"/>
  <c r="AU874" i="10" s="1"/>
  <c r="AW874" i="10"/>
  <c r="AT333" i="10"/>
  <c r="AU333" i="10" s="1"/>
  <c r="AW333" i="10"/>
  <c r="AX711" i="10"/>
  <c r="N711" i="10" s="1"/>
  <c r="O711" i="10"/>
  <c r="AX272" i="10"/>
  <c r="AY272" i="10" s="1"/>
  <c r="O272" i="10"/>
  <c r="AT191" i="10"/>
  <c r="AU191" i="10" s="1"/>
  <c r="AW191" i="10"/>
  <c r="AX980" i="10"/>
  <c r="AY980" i="10" s="1"/>
  <c r="O980" i="10"/>
  <c r="AX508" i="10"/>
  <c r="AY508" i="10" s="1"/>
  <c r="O508" i="10"/>
  <c r="O524" i="10"/>
  <c r="AX524" i="10"/>
  <c r="N524" i="10" s="1"/>
  <c r="AT956" i="10"/>
  <c r="AU956" i="10" s="1"/>
  <c r="AW956" i="10"/>
  <c r="AX914" i="10"/>
  <c r="N914" i="10" s="1"/>
  <c r="O914" i="10"/>
  <c r="AX835" i="10"/>
  <c r="AY835" i="10" s="1"/>
  <c r="O835" i="10"/>
  <c r="AT932" i="10"/>
  <c r="AU932" i="10" s="1"/>
  <c r="AW932" i="10"/>
  <c r="AT217" i="10"/>
  <c r="AU217" i="10" s="1"/>
  <c r="AW217" i="10"/>
  <c r="AX920" i="10"/>
  <c r="N920" i="10" s="1"/>
  <c r="O920" i="10"/>
  <c r="AT783" i="10"/>
  <c r="AU783" i="10" s="1"/>
  <c r="AW783" i="10"/>
  <c r="AT699" i="10"/>
  <c r="AU699" i="10" s="1"/>
  <c r="AW699" i="10"/>
  <c r="AT428" i="10"/>
  <c r="AU428" i="10" s="1"/>
  <c r="AW428" i="10"/>
  <c r="AX188" i="10"/>
  <c r="N188" i="10" s="1"/>
  <c r="AT501" i="10"/>
  <c r="AU501" i="10" s="1"/>
  <c r="AW501" i="10"/>
  <c r="O903" i="10"/>
  <c r="AX903" i="10"/>
  <c r="AY903" i="10" s="1"/>
  <c r="AT966" i="10"/>
  <c r="AU966" i="10" s="1"/>
  <c r="AW966" i="10"/>
  <c r="AT491" i="10"/>
  <c r="AU491" i="10" s="1"/>
  <c r="AW491" i="10"/>
  <c r="AT839" i="10"/>
  <c r="AU839" i="10" s="1"/>
  <c r="AW839" i="10"/>
  <c r="AX722" i="10"/>
  <c r="AY722" i="10" s="1"/>
  <c r="O722" i="10"/>
  <c r="AX187" i="10"/>
  <c r="N187" i="10" s="1"/>
  <c r="O187" i="10"/>
  <c r="O34" i="10"/>
  <c r="AY34" i="10"/>
  <c r="AX63" i="10"/>
  <c r="N63" i="10" s="1"/>
  <c r="AT125" i="10"/>
  <c r="AU125" i="10" s="1"/>
  <c r="AW125" i="10"/>
  <c r="AX125" i="10" s="1"/>
  <c r="N125" i="10" s="1"/>
  <c r="AY180" i="10"/>
  <c r="O31" i="11"/>
  <c r="AT182" i="10"/>
  <c r="AU182" i="10" s="1"/>
  <c r="AW182" i="10"/>
  <c r="AT174" i="10"/>
  <c r="AU174" i="10" s="1"/>
  <c r="AW174" i="10"/>
  <c r="N175" i="10"/>
  <c r="AT176" i="10"/>
  <c r="AU176" i="10" s="1"/>
  <c r="AW176" i="10"/>
  <c r="AX179" i="10"/>
  <c r="N179" i="10" s="1"/>
  <c r="O179" i="10"/>
  <c r="O181" i="10"/>
  <c r="AX181" i="10"/>
  <c r="N181" i="10" s="1"/>
  <c r="AY177" i="10"/>
  <c r="AX178" i="10"/>
  <c r="AY178" i="10" s="1"/>
  <c r="O105" i="11"/>
  <c r="O40" i="10"/>
  <c r="AY57" i="10"/>
  <c r="AY133" i="11"/>
  <c r="AY144" i="11"/>
  <c r="O57" i="10"/>
  <c r="N89" i="11"/>
  <c r="AY55" i="11"/>
  <c r="AW64" i="11"/>
  <c r="AX64" i="11" s="1"/>
  <c r="AY64" i="11" s="1"/>
  <c r="N166" i="11"/>
  <c r="AY126" i="11"/>
  <c r="N37" i="11"/>
  <c r="N165" i="11"/>
  <c r="AY31" i="11"/>
  <c r="AY56" i="11"/>
  <c r="N73" i="11"/>
  <c r="AY129" i="11"/>
  <c r="N134" i="11"/>
  <c r="AY159" i="11"/>
  <c r="AY79" i="11"/>
  <c r="AY160" i="11"/>
  <c r="N86" i="11"/>
  <c r="AY149" i="11"/>
  <c r="AT135" i="11"/>
  <c r="AU135" i="11" s="1"/>
  <c r="AV135" i="11" s="1"/>
  <c r="P135" i="11" s="1"/>
  <c r="AW135" i="11"/>
  <c r="AT62" i="11"/>
  <c r="AU62" i="11" s="1"/>
  <c r="AV62" i="11" s="1"/>
  <c r="P62" i="11" s="1"/>
  <c r="AW62" i="11"/>
  <c r="AT52" i="11"/>
  <c r="AU52" i="11" s="1"/>
  <c r="AV52" i="11" s="1"/>
  <c r="P52" i="11" s="1"/>
  <c r="AW52" i="11"/>
  <c r="AT12" i="11"/>
  <c r="AU12" i="11" s="1"/>
  <c r="AV12" i="11" s="1"/>
  <c r="P12" i="11" s="1"/>
  <c r="AW12" i="11"/>
  <c r="AT59" i="11"/>
  <c r="AU59" i="11" s="1"/>
  <c r="AV59" i="11" s="1"/>
  <c r="P59" i="11" s="1"/>
  <c r="AW59" i="11"/>
  <c r="O49" i="11"/>
  <c r="AX49" i="11"/>
  <c r="N49" i="11" s="1"/>
  <c r="AT106" i="11"/>
  <c r="AU106" i="11" s="1"/>
  <c r="AV106" i="11" s="1"/>
  <c r="P106" i="11" s="1"/>
  <c r="AW106" i="11"/>
  <c r="O127" i="11"/>
  <c r="AX127" i="11"/>
  <c r="N127" i="11" s="1"/>
  <c r="P14" i="11"/>
  <c r="O14" i="11"/>
  <c r="AY14" i="11"/>
  <c r="N172" i="11"/>
  <c r="AX84" i="11"/>
  <c r="N84" i="11" s="1"/>
  <c r="O84" i="11"/>
  <c r="N132" i="11"/>
  <c r="AX58" i="11"/>
  <c r="N58" i="11" s="1"/>
  <c r="O58" i="11"/>
  <c r="AX76" i="11"/>
  <c r="AY76" i="11" s="1"/>
  <c r="O76" i="11"/>
  <c r="AX72" i="11"/>
  <c r="N72" i="11" s="1"/>
  <c r="O72" i="11"/>
  <c r="O99" i="11"/>
  <c r="AX99" i="11"/>
  <c r="AY99" i="11" s="1"/>
  <c r="AX170" i="11"/>
  <c r="AY170" i="11" s="1"/>
  <c r="O170" i="11"/>
  <c r="N136" i="11"/>
  <c r="AT100" i="11"/>
  <c r="AU100" i="11" s="1"/>
  <c r="AV100" i="11" s="1"/>
  <c r="P100" i="11" s="1"/>
  <c r="AW100" i="11"/>
  <c r="AX83" i="11"/>
  <c r="AY83" i="11" s="1"/>
  <c r="O83" i="11"/>
  <c r="AT164" i="11"/>
  <c r="AU164" i="11" s="1"/>
  <c r="AV164" i="11" s="1"/>
  <c r="P164" i="11" s="1"/>
  <c r="AW164" i="11"/>
  <c r="AX146" i="11"/>
  <c r="N146" i="11" s="1"/>
  <c r="O146" i="11"/>
  <c r="AX122" i="11"/>
  <c r="N122" i="11" s="1"/>
  <c r="O122" i="11"/>
  <c r="AT153" i="11"/>
  <c r="AU153" i="11" s="1"/>
  <c r="AV153" i="11" s="1"/>
  <c r="P153" i="11" s="1"/>
  <c r="AW153" i="11"/>
  <c r="O38" i="11"/>
  <c r="AX38" i="11"/>
  <c r="AY38" i="11" s="1"/>
  <c r="AT147" i="11"/>
  <c r="AU147" i="11" s="1"/>
  <c r="AV147" i="11" s="1"/>
  <c r="P147" i="11" s="1"/>
  <c r="AW147" i="11"/>
  <c r="AX140" i="11"/>
  <c r="N140" i="11" s="1"/>
  <c r="O140" i="11"/>
  <c r="AX63" i="11"/>
  <c r="N63" i="11" s="1"/>
  <c r="O63" i="11"/>
  <c r="AT57" i="11"/>
  <c r="AU57" i="11" s="1"/>
  <c r="AV57" i="11" s="1"/>
  <c r="P57" i="11" s="1"/>
  <c r="AW57" i="11"/>
  <c r="AX119" i="11"/>
  <c r="N119" i="11" s="1"/>
  <c r="O119" i="11"/>
  <c r="AT131" i="11"/>
  <c r="AU131" i="11" s="1"/>
  <c r="AV131" i="11" s="1"/>
  <c r="P131" i="11" s="1"/>
  <c r="AW131" i="11"/>
  <c r="AT142" i="11"/>
  <c r="AU142" i="11" s="1"/>
  <c r="AV142" i="11" s="1"/>
  <c r="P142" i="11" s="1"/>
  <c r="AW142" i="11"/>
  <c r="AY105" i="11"/>
  <c r="AT65" i="11"/>
  <c r="AU65" i="11" s="1"/>
  <c r="AV65" i="11" s="1"/>
  <c r="P65" i="11" s="1"/>
  <c r="AW65" i="11"/>
  <c r="O130" i="11"/>
  <c r="AX130" i="11"/>
  <c r="AY130" i="11" s="1"/>
  <c r="AT123" i="11"/>
  <c r="AU123" i="11" s="1"/>
  <c r="AV123" i="11" s="1"/>
  <c r="P123" i="11" s="1"/>
  <c r="AW123" i="11"/>
  <c r="O24" i="11"/>
  <c r="AX24" i="11"/>
  <c r="AY24" i="11" s="1"/>
  <c r="O77" i="11"/>
  <c r="AX77" i="11"/>
  <c r="N77" i="11" s="1"/>
  <c r="AY85" i="11"/>
  <c r="AX120" i="11"/>
  <c r="AY120" i="11" s="1"/>
  <c r="O120" i="11"/>
  <c r="AT158" i="11"/>
  <c r="AU158" i="11" s="1"/>
  <c r="AV158" i="11" s="1"/>
  <c r="P158" i="11" s="1"/>
  <c r="AW158" i="11"/>
  <c r="AT91" i="11"/>
  <c r="AU91" i="11" s="1"/>
  <c r="AV91" i="11" s="1"/>
  <c r="P91" i="11" s="1"/>
  <c r="AW91" i="11"/>
  <c r="O42" i="11"/>
  <c r="AX42" i="11"/>
  <c r="N42" i="11" s="1"/>
  <c r="AT97" i="11"/>
  <c r="AU97" i="11" s="1"/>
  <c r="AV97" i="11" s="1"/>
  <c r="P97" i="11" s="1"/>
  <c r="AW97" i="11"/>
  <c r="AX26" i="11"/>
  <c r="N26" i="11" s="1"/>
  <c r="O26" i="11"/>
  <c r="AT101" i="11"/>
  <c r="AU101" i="11" s="1"/>
  <c r="AV101" i="11" s="1"/>
  <c r="P101" i="11" s="1"/>
  <c r="AW101" i="11"/>
  <c r="AT82" i="11"/>
  <c r="AU82" i="11" s="1"/>
  <c r="AV82" i="11" s="1"/>
  <c r="P82" i="11" s="1"/>
  <c r="AW82" i="11"/>
  <c r="AT139" i="11"/>
  <c r="AU139" i="11" s="1"/>
  <c r="AV139" i="11" s="1"/>
  <c r="P139" i="11" s="1"/>
  <c r="AW139" i="11"/>
  <c r="O143" i="11"/>
  <c r="AX143" i="11"/>
  <c r="N143" i="11" s="1"/>
  <c r="AT48" i="11"/>
  <c r="AU48" i="11" s="1"/>
  <c r="AV48" i="11" s="1"/>
  <c r="P48" i="11" s="1"/>
  <c r="AW48" i="11"/>
  <c r="AT54" i="11"/>
  <c r="AU54" i="11" s="1"/>
  <c r="AV54" i="11" s="1"/>
  <c r="P54" i="11" s="1"/>
  <c r="AW54" i="11"/>
  <c r="AT34" i="11"/>
  <c r="AU34" i="11" s="1"/>
  <c r="AV34" i="11" s="1"/>
  <c r="P34" i="11" s="1"/>
  <c r="AW34" i="11"/>
  <c r="AX117" i="11"/>
  <c r="AY117" i="11" s="1"/>
  <c r="O117" i="11"/>
  <c r="O92" i="11"/>
  <c r="AX92" i="11"/>
  <c r="N92" i="11" s="1"/>
  <c r="AT41" i="11"/>
  <c r="AU41" i="11" s="1"/>
  <c r="AV41" i="11" s="1"/>
  <c r="P41" i="11" s="1"/>
  <c r="AW41" i="11"/>
  <c r="AX173" i="11"/>
  <c r="N173" i="11" s="1"/>
  <c r="O173" i="11"/>
  <c r="AT47" i="11"/>
  <c r="AU47" i="11" s="1"/>
  <c r="AV47" i="11" s="1"/>
  <c r="P47" i="11" s="1"/>
  <c r="AW47" i="11"/>
  <c r="AX152" i="11"/>
  <c r="N152" i="11" s="1"/>
  <c r="O152" i="11"/>
  <c r="AY114" i="11"/>
  <c r="O35" i="11"/>
  <c r="AX35" i="11"/>
  <c r="N35" i="11" s="1"/>
  <c r="AX138" i="11"/>
  <c r="N138" i="11" s="1"/>
  <c r="O138" i="11"/>
  <c r="AY154" i="11"/>
  <c r="O50" i="11"/>
  <c r="AX50" i="11"/>
  <c r="N50" i="11" s="1"/>
  <c r="AX44" i="11"/>
  <c r="N44" i="11" s="1"/>
  <c r="O44" i="11"/>
  <c r="O75" i="11"/>
  <c r="AX75" i="11"/>
  <c r="N75" i="11" s="1"/>
  <c r="O30" i="11"/>
  <c r="AX30" i="11"/>
  <c r="N30" i="11" s="1"/>
  <c r="AT39" i="11"/>
  <c r="AU39" i="11" s="1"/>
  <c r="AV39" i="11" s="1"/>
  <c r="P39" i="11" s="1"/>
  <c r="AW39" i="11"/>
  <c r="AX25" i="11"/>
  <c r="AY25" i="11" s="1"/>
  <c r="O25" i="11"/>
  <c r="AT115" i="11"/>
  <c r="AU115" i="11" s="1"/>
  <c r="AV115" i="11" s="1"/>
  <c r="P115" i="11" s="1"/>
  <c r="AW115" i="11"/>
  <c r="AT145" i="11"/>
  <c r="AU145" i="11" s="1"/>
  <c r="AV145" i="11" s="1"/>
  <c r="P145" i="11" s="1"/>
  <c r="AW145" i="11"/>
  <c r="O53" i="11"/>
  <c r="AX53" i="11"/>
  <c r="N53" i="11" s="1"/>
  <c r="O109" i="11"/>
  <c r="AX109" i="11"/>
  <c r="N109" i="11" s="1"/>
  <c r="AT163" i="11"/>
  <c r="AU163" i="11" s="1"/>
  <c r="AV163" i="11" s="1"/>
  <c r="P163" i="11" s="1"/>
  <c r="AW163" i="11"/>
  <c r="AX16" i="11"/>
  <c r="AY16" i="11" s="1"/>
  <c r="O16" i="11"/>
  <c r="AX80" i="11"/>
  <c r="AY80" i="11" s="1"/>
  <c r="O80" i="11"/>
  <c r="AX162" i="11"/>
  <c r="N162" i="11" s="1"/>
  <c r="O162" i="11"/>
  <c r="AX148" i="11"/>
  <c r="AY148" i="11" s="1"/>
  <c r="O148" i="11"/>
  <c r="AX104" i="11"/>
  <c r="N104" i="11" s="1"/>
  <c r="O104" i="11"/>
  <c r="AT125" i="11"/>
  <c r="AU125" i="11" s="1"/>
  <c r="AV125" i="11" s="1"/>
  <c r="P125" i="11" s="1"/>
  <c r="AW125" i="11"/>
  <c r="AX118" i="11"/>
  <c r="N118" i="11" s="1"/>
  <c r="O118" i="11"/>
  <c r="O108" i="11"/>
  <c r="AX108" i="11"/>
  <c r="N108" i="11" s="1"/>
  <c r="AX66" i="11"/>
  <c r="AY66" i="11" s="1"/>
  <c r="O66" i="11"/>
  <c r="AT87" i="11"/>
  <c r="AU87" i="11" s="1"/>
  <c r="AV87" i="11" s="1"/>
  <c r="P87" i="11" s="1"/>
  <c r="AW87" i="11"/>
  <c r="AY155" i="11"/>
  <c r="O45" i="11"/>
  <c r="AX45" i="11"/>
  <c r="N45" i="11" s="1"/>
  <c r="AX60" i="11"/>
  <c r="N60" i="11" s="1"/>
  <c r="O60" i="11"/>
  <c r="AT93" i="11"/>
  <c r="AU93" i="11" s="1"/>
  <c r="AV93" i="11" s="1"/>
  <c r="P93" i="11" s="1"/>
  <c r="AW93" i="11"/>
  <c r="AT96" i="11"/>
  <c r="AU96" i="11" s="1"/>
  <c r="AV96" i="11" s="1"/>
  <c r="P96" i="11" s="1"/>
  <c r="AW96" i="11"/>
  <c r="AT141" i="11"/>
  <c r="AU141" i="11" s="1"/>
  <c r="AV141" i="11" s="1"/>
  <c r="P141" i="11" s="1"/>
  <c r="AW141" i="11"/>
  <c r="O70" i="11"/>
  <c r="AX70" i="11"/>
  <c r="AY70" i="11" s="1"/>
  <c r="O88" i="11"/>
  <c r="AX88" i="11"/>
  <c r="N88" i="11" s="1"/>
  <c r="AT74" i="11"/>
  <c r="AU74" i="11" s="1"/>
  <c r="AV74" i="11" s="1"/>
  <c r="P74" i="11" s="1"/>
  <c r="AW74" i="11"/>
  <c r="AY167" i="11"/>
  <c r="AX71" i="11"/>
  <c r="N71" i="11" s="1"/>
  <c r="O71" i="11"/>
  <c r="AT32" i="11"/>
  <c r="AU32" i="11" s="1"/>
  <c r="AV32" i="11" s="1"/>
  <c r="P32" i="11" s="1"/>
  <c r="AW32" i="11"/>
  <c r="AX46" i="11"/>
  <c r="N46" i="11" s="1"/>
  <c r="O46" i="11"/>
  <c r="AX95" i="11"/>
  <c r="N95" i="11" s="1"/>
  <c r="O95" i="11"/>
  <c r="O111" i="11"/>
  <c r="AX111" i="11"/>
  <c r="N111" i="11" s="1"/>
  <c r="AX103" i="11"/>
  <c r="N103" i="11" s="1"/>
  <c r="O103" i="11"/>
  <c r="AT156" i="11"/>
  <c r="AU156" i="11" s="1"/>
  <c r="AV156" i="11" s="1"/>
  <c r="P156" i="11" s="1"/>
  <c r="AW156" i="11"/>
  <c r="AT67" i="11"/>
  <c r="AU67" i="11" s="1"/>
  <c r="AV67" i="11" s="1"/>
  <c r="P67" i="11" s="1"/>
  <c r="AW67" i="11"/>
  <c r="AX116" i="11"/>
  <c r="N116" i="11" s="1"/>
  <c r="O116" i="11"/>
  <c r="AT121" i="11"/>
  <c r="AU121" i="11" s="1"/>
  <c r="AV121" i="11" s="1"/>
  <c r="P121" i="11" s="1"/>
  <c r="AW121" i="11"/>
  <c r="AX113" i="11"/>
  <c r="N113" i="11" s="1"/>
  <c r="O113" i="11"/>
  <c r="O27" i="11"/>
  <c r="AX27" i="11"/>
  <c r="N27" i="11" s="1"/>
  <c r="O102" i="11"/>
  <c r="AX102" i="11"/>
  <c r="N102" i="11" s="1"/>
  <c r="AT150" i="11"/>
  <c r="AU150" i="11" s="1"/>
  <c r="AV150" i="11" s="1"/>
  <c r="P150" i="11" s="1"/>
  <c r="AW150" i="11"/>
  <c r="AT33" i="11"/>
  <c r="AU33" i="11" s="1"/>
  <c r="AV33" i="11" s="1"/>
  <c r="P33" i="11" s="1"/>
  <c r="AW33" i="11"/>
  <c r="AT107" i="11"/>
  <c r="AU107" i="11" s="1"/>
  <c r="AV107" i="11" s="1"/>
  <c r="P107" i="11" s="1"/>
  <c r="AW107" i="11"/>
  <c r="AX169" i="11"/>
  <c r="N169" i="11" s="1"/>
  <c r="O169" i="11"/>
  <c r="O128" i="11"/>
  <c r="AX128" i="11"/>
  <c r="N128" i="11" s="1"/>
  <c r="N171" i="11"/>
  <c r="AT151" i="11"/>
  <c r="AU151" i="11" s="1"/>
  <c r="AV151" i="11" s="1"/>
  <c r="P151" i="11" s="1"/>
  <c r="AW151" i="11"/>
  <c r="AX68" i="11"/>
  <c r="AY68" i="11" s="1"/>
  <c r="O68" i="11"/>
  <c r="AT81" i="11"/>
  <c r="AU81" i="11" s="1"/>
  <c r="AV81" i="11" s="1"/>
  <c r="P81" i="11" s="1"/>
  <c r="AW81" i="11"/>
  <c r="AX69" i="11"/>
  <c r="N69" i="11" s="1"/>
  <c r="O69" i="11"/>
  <c r="AT168" i="11"/>
  <c r="AU168" i="11" s="1"/>
  <c r="AV168" i="11" s="1"/>
  <c r="P168" i="11" s="1"/>
  <c r="AW168" i="11"/>
  <c r="AY161" i="11"/>
  <c r="O36" i="11"/>
  <c r="AX36" i="11"/>
  <c r="N36" i="11" s="1"/>
  <c r="AT61" i="11"/>
  <c r="AU61" i="11" s="1"/>
  <c r="AV61" i="11" s="1"/>
  <c r="P61" i="11" s="1"/>
  <c r="AW61" i="11"/>
  <c r="AT90" i="11"/>
  <c r="AU90" i="11" s="1"/>
  <c r="AV90" i="11" s="1"/>
  <c r="P90" i="11" s="1"/>
  <c r="AW90" i="11"/>
  <c r="AX124" i="11"/>
  <c r="N124" i="11" s="1"/>
  <c r="O124" i="11"/>
  <c r="O78" i="11"/>
  <c r="AX78" i="11"/>
  <c r="N78" i="11" s="1"/>
  <c r="AT137" i="11"/>
  <c r="AU137" i="11" s="1"/>
  <c r="AV137" i="11" s="1"/>
  <c r="P137" i="11" s="1"/>
  <c r="AW137" i="11"/>
  <c r="AT98" i="11"/>
  <c r="AU98" i="11" s="1"/>
  <c r="AV98" i="11" s="1"/>
  <c r="P98" i="11" s="1"/>
  <c r="AW98" i="11"/>
  <c r="AX94" i="11"/>
  <c r="N94" i="11" s="1"/>
  <c r="O94" i="11"/>
  <c r="AT157" i="11"/>
  <c r="AU157" i="11" s="1"/>
  <c r="AV157" i="11" s="1"/>
  <c r="P157" i="11" s="1"/>
  <c r="AW157" i="11"/>
  <c r="AX51" i="11"/>
  <c r="N51" i="11" s="1"/>
  <c r="O51" i="11"/>
  <c r="AX112" i="11"/>
  <c r="N112" i="11" s="1"/>
  <c r="O112" i="11"/>
  <c r="AT110" i="11"/>
  <c r="AU110" i="11" s="1"/>
  <c r="AV110" i="11" s="1"/>
  <c r="P110" i="11" s="1"/>
  <c r="AW110" i="11"/>
  <c r="O44" i="10"/>
  <c r="O90" i="10"/>
  <c r="O99" i="10"/>
  <c r="AY69" i="10"/>
  <c r="AY82" i="10"/>
  <c r="AY157" i="10"/>
  <c r="O56" i="10"/>
  <c r="O69" i="10"/>
  <c r="AY78" i="10"/>
  <c r="AY117" i="10"/>
  <c r="O20" i="8"/>
  <c r="P20" i="8"/>
  <c r="AY40" i="10"/>
  <c r="O41" i="8"/>
  <c r="AY49" i="10"/>
  <c r="AY75" i="10"/>
  <c r="O75" i="10"/>
  <c r="AY44" i="10"/>
  <c r="AY155" i="10"/>
  <c r="O147" i="10"/>
  <c r="O39" i="10"/>
  <c r="O49" i="10"/>
  <c r="AY39" i="10"/>
  <c r="O82" i="10"/>
  <c r="O60" i="10"/>
  <c r="AY30" i="10"/>
  <c r="O54" i="10"/>
  <c r="O30" i="10"/>
  <c r="O155" i="10"/>
  <c r="O147" i="8"/>
  <c r="O101" i="8"/>
  <c r="P39" i="10"/>
  <c r="O60" i="8"/>
  <c r="AY90" i="10"/>
  <c r="AY56" i="10"/>
  <c r="AY54" i="10"/>
  <c r="AY42" i="10"/>
  <c r="O117" i="10"/>
  <c r="AY94" i="10"/>
  <c r="O90" i="8"/>
  <c r="O94" i="10"/>
  <c r="O76" i="10"/>
  <c r="AY151" i="10"/>
  <c r="P56" i="10"/>
  <c r="AY87" i="10"/>
  <c r="AY36" i="10"/>
  <c r="O78" i="10"/>
  <c r="P90" i="8"/>
  <c r="O36" i="10"/>
  <c r="AY60" i="10"/>
  <c r="AY76" i="10"/>
  <c r="O151" i="10"/>
  <c r="O87" i="10"/>
  <c r="O157" i="10"/>
  <c r="AY149" i="10"/>
  <c r="AY147" i="10"/>
  <c r="AY139" i="10"/>
  <c r="AT91" i="10"/>
  <c r="AU91" i="10" s="1"/>
  <c r="AW91" i="10"/>
  <c r="AX91" i="10" s="1"/>
  <c r="N91" i="10" s="1"/>
  <c r="AT22" i="10"/>
  <c r="AU22" i="10" s="1"/>
  <c r="AW22" i="10"/>
  <c r="AY35" i="10"/>
  <c r="AY99" i="10"/>
  <c r="AT21" i="10"/>
  <c r="AU21" i="10" s="1"/>
  <c r="AW21" i="10"/>
  <c r="O35" i="10"/>
  <c r="AT129" i="10"/>
  <c r="AU129" i="10" s="1"/>
  <c r="AW129" i="10"/>
  <c r="AX129" i="10" s="1"/>
  <c r="N129" i="10" s="1"/>
  <c r="AX20" i="10"/>
  <c r="N20" i="10" s="1"/>
  <c r="O20" i="10"/>
  <c r="AT25" i="10"/>
  <c r="AU25" i="10" s="1"/>
  <c r="AW25" i="10"/>
  <c r="AT62" i="10"/>
  <c r="AU62" i="10" s="1"/>
  <c r="AW62" i="10"/>
  <c r="AX62" i="10" s="1"/>
  <c r="N62" i="10" s="1"/>
  <c r="AT43" i="10"/>
  <c r="AU43" i="10" s="1"/>
  <c r="AW43" i="10"/>
  <c r="AX43" i="10" s="1"/>
  <c r="N43" i="10" s="1"/>
  <c r="AT92" i="10"/>
  <c r="AU92" i="10" s="1"/>
  <c r="AW92" i="10"/>
  <c r="AX92" i="10" s="1"/>
  <c r="N92" i="10" s="1"/>
  <c r="AY152" i="10"/>
  <c r="AT58" i="10"/>
  <c r="AU58" i="10" s="1"/>
  <c r="AW58" i="10"/>
  <c r="AX58" i="10" s="1"/>
  <c r="N58" i="10" s="1"/>
  <c r="AY14" i="10"/>
  <c r="AT115" i="10"/>
  <c r="AU115" i="10" s="1"/>
  <c r="AW115" i="10"/>
  <c r="AX115" i="10" s="1"/>
  <c r="N115" i="10" s="1"/>
  <c r="AT105" i="10"/>
  <c r="AU105" i="10" s="1"/>
  <c r="AW105" i="10"/>
  <c r="AX105" i="10" s="1"/>
  <c r="N105" i="10" s="1"/>
  <c r="AT123" i="10"/>
  <c r="AU123" i="10" s="1"/>
  <c r="AW123" i="10"/>
  <c r="AX123" i="10" s="1"/>
  <c r="N123" i="10" s="1"/>
  <c r="AT31" i="10"/>
  <c r="AU31" i="10" s="1"/>
  <c r="AV31" i="10" s="1"/>
  <c r="AW31" i="10"/>
  <c r="AX31" i="10" s="1"/>
  <c r="N31" i="10" s="1"/>
  <c r="AT26" i="10"/>
  <c r="AU26" i="10" s="1"/>
  <c r="AW26" i="10"/>
  <c r="AT85" i="10"/>
  <c r="AU85" i="10" s="1"/>
  <c r="AW85" i="10"/>
  <c r="AX85" i="10" s="1"/>
  <c r="N85" i="10" s="1"/>
  <c r="AX23" i="10"/>
  <c r="N23" i="10" s="1"/>
  <c r="O158" i="8"/>
  <c r="O97" i="8"/>
  <c r="AT47" i="10"/>
  <c r="AU47" i="10" s="1"/>
  <c r="AW47" i="10"/>
  <c r="AX47" i="10" s="1"/>
  <c r="N47" i="10" s="1"/>
  <c r="O149" i="10"/>
  <c r="AT145" i="10"/>
  <c r="AU145" i="10" s="1"/>
  <c r="AW145" i="10"/>
  <c r="AX145" i="10" s="1"/>
  <c r="N145" i="10" s="1"/>
  <c r="O24" i="10"/>
  <c r="AX24" i="10"/>
  <c r="N24" i="10" s="1"/>
  <c r="AY108" i="10"/>
  <c r="O159" i="8"/>
  <c r="P97" i="8"/>
  <c r="O51" i="8"/>
  <c r="O62" i="8"/>
  <c r="O160" i="8"/>
  <c r="P160" i="8"/>
  <c r="C16" i="8" a="1"/>
  <c r="C16" i="8" s="1"/>
  <c r="O116" i="8"/>
  <c r="O79" i="8"/>
  <c r="N102" i="10"/>
  <c r="AX109" i="10"/>
  <c r="AY109" i="10" s="1"/>
  <c r="O109" i="10"/>
  <c r="O71" i="10"/>
  <c r="AX71" i="10"/>
  <c r="N71" i="10" s="1"/>
  <c r="AT130" i="10"/>
  <c r="AU130" i="10" s="1"/>
  <c r="AW130" i="10"/>
  <c r="AT122" i="10"/>
  <c r="AU122" i="10" s="1"/>
  <c r="AW122" i="10"/>
  <c r="AX89" i="10"/>
  <c r="N89" i="10" s="1"/>
  <c r="O89" i="10"/>
  <c r="AT172" i="10"/>
  <c r="AU172" i="10" s="1"/>
  <c r="AW172" i="10"/>
  <c r="AX101" i="10"/>
  <c r="N101" i="10" s="1"/>
  <c r="O101" i="10"/>
  <c r="AX164" i="10"/>
  <c r="AY164" i="10" s="1"/>
  <c r="O164" i="10"/>
  <c r="O80" i="10"/>
  <c r="AX80" i="10"/>
  <c r="AY80" i="10" s="1"/>
  <c r="O174" i="8"/>
  <c r="O29" i="10"/>
  <c r="AX29" i="10"/>
  <c r="N29" i="10" s="1"/>
  <c r="AX55" i="10"/>
  <c r="N55" i="10" s="1"/>
  <c r="O55" i="10"/>
  <c r="AX140" i="10"/>
  <c r="N140" i="10" s="1"/>
  <c r="O140" i="10"/>
  <c r="AT143" i="10"/>
  <c r="AU143" i="10" s="1"/>
  <c r="AW143" i="10"/>
  <c r="O65" i="10"/>
  <c r="AX65" i="10"/>
  <c r="N65" i="10" s="1"/>
  <c r="AX141" i="10"/>
  <c r="N141" i="10" s="1"/>
  <c r="AX167" i="10"/>
  <c r="N167" i="10" s="1"/>
  <c r="O167" i="10"/>
  <c r="AT165" i="10"/>
  <c r="AU165" i="10" s="1"/>
  <c r="AW165" i="10"/>
  <c r="AX81" i="10"/>
  <c r="N81" i="10" s="1"/>
  <c r="O52" i="10"/>
  <c r="AX52" i="10"/>
  <c r="N52" i="10" s="1"/>
  <c r="AX12" i="10"/>
  <c r="AY12" i="10" s="1"/>
  <c r="K13" i="10" s="1"/>
  <c r="O155" i="8"/>
  <c r="AY170" i="10"/>
  <c r="AX161" i="10"/>
  <c r="AY161" i="10" s="1"/>
  <c r="O161" i="10"/>
  <c r="AX168" i="10"/>
  <c r="N168" i="10" s="1"/>
  <c r="O168" i="10"/>
  <c r="O113" i="10"/>
  <c r="AX113" i="10"/>
  <c r="N113" i="10" s="1"/>
  <c r="AY84" i="10"/>
  <c r="AX134" i="10"/>
  <c r="N134" i="10" s="1"/>
  <c r="O134" i="10"/>
  <c r="O45" i="10"/>
  <c r="AX45" i="10"/>
  <c r="N45" i="10" s="1"/>
  <c r="AT146" i="10"/>
  <c r="AU146" i="10" s="1"/>
  <c r="AW146" i="10"/>
  <c r="AT27" i="10"/>
  <c r="AU27" i="10" s="1"/>
  <c r="AW27" i="10"/>
  <c r="AT173" i="10"/>
  <c r="AU173" i="10" s="1"/>
  <c r="AW173" i="10"/>
  <c r="O33" i="10"/>
  <c r="AX33" i="10"/>
  <c r="N33" i="10" s="1"/>
  <c r="AX171" i="10"/>
  <c r="N171" i="10" s="1"/>
  <c r="AX144" i="10"/>
  <c r="N144" i="10" s="1"/>
  <c r="O144" i="10"/>
  <c r="AT93" i="10"/>
  <c r="AU93" i="10" s="1"/>
  <c r="AW93" i="10"/>
  <c r="AX83" i="10"/>
  <c r="N83" i="10" s="1"/>
  <c r="O83" i="10"/>
  <c r="AT59" i="10"/>
  <c r="AU59" i="10" s="1"/>
  <c r="AW59" i="10"/>
  <c r="AX162" i="10"/>
  <c r="N162" i="10" s="1"/>
  <c r="AT111" i="10"/>
  <c r="AU111" i="10" s="1"/>
  <c r="AW111" i="10"/>
  <c r="AX133" i="10"/>
  <c r="N133" i="10" s="1"/>
  <c r="O133" i="10"/>
  <c r="AX169" i="10"/>
  <c r="AY169" i="10" s="1"/>
  <c r="AX153" i="10"/>
  <c r="N153" i="10" s="1"/>
  <c r="O79" i="10"/>
  <c r="AX79" i="10"/>
  <c r="N79" i="10" s="1"/>
  <c r="AT37" i="10"/>
  <c r="AU37" i="10" s="1"/>
  <c r="AW37" i="10"/>
  <c r="AX120" i="10"/>
  <c r="N120" i="10" s="1"/>
  <c r="O120" i="10"/>
  <c r="AT67" i="10"/>
  <c r="AU67" i="10" s="1"/>
  <c r="AW67" i="10"/>
  <c r="AT124" i="10"/>
  <c r="AU124" i="10" s="1"/>
  <c r="AW124" i="10"/>
  <c r="AX112" i="10"/>
  <c r="N112" i="10" s="1"/>
  <c r="O112" i="10"/>
  <c r="AX97" i="10"/>
  <c r="N97" i="10" s="1"/>
  <c r="O104" i="10"/>
  <c r="AX104" i="10"/>
  <c r="N104" i="10" s="1"/>
  <c r="AX116" i="10"/>
  <c r="AY116" i="10" s="1"/>
  <c r="O116" i="10"/>
  <c r="AX163" i="10"/>
  <c r="AY163" i="10" s="1"/>
  <c r="O163" i="10"/>
  <c r="AT68" i="10"/>
  <c r="AU68" i="10" s="1"/>
  <c r="AW68" i="10"/>
  <c r="AT121" i="10"/>
  <c r="AU121" i="10" s="1"/>
  <c r="AW121" i="10"/>
  <c r="O41" i="10"/>
  <c r="AX41" i="10"/>
  <c r="N41" i="10" s="1"/>
  <c r="AX114" i="10"/>
  <c r="N114" i="10" s="1"/>
  <c r="O114" i="10"/>
  <c r="AX50" i="10"/>
  <c r="N50" i="10" s="1"/>
  <c r="O50" i="10"/>
  <c r="AT142" i="10"/>
  <c r="AU142" i="10" s="1"/>
  <c r="AW142" i="10"/>
  <c r="AT119" i="10"/>
  <c r="AU119" i="10" s="1"/>
  <c r="AW119" i="10"/>
  <c r="AX128" i="10"/>
  <c r="N128" i="10" s="1"/>
  <c r="AY98" i="10"/>
  <c r="AT70" i="10"/>
  <c r="AU70" i="10" s="1"/>
  <c r="AW70" i="10"/>
  <c r="AT118" i="10"/>
  <c r="AU118" i="10" s="1"/>
  <c r="AW118" i="10"/>
  <c r="AX61" i="10"/>
  <c r="N61" i="10" s="1"/>
  <c r="O61" i="10"/>
  <c r="AX166" i="10"/>
  <c r="N166" i="10" s="1"/>
  <c r="AY48" i="10"/>
  <c r="AX103" i="10"/>
  <c r="AY103" i="10" s="1"/>
  <c r="AT150" i="10"/>
  <c r="AU150" i="10" s="1"/>
  <c r="AW150" i="10"/>
  <c r="AX53" i="10"/>
  <c r="N53" i="10" s="1"/>
  <c r="O53" i="10"/>
  <c r="AT95" i="10"/>
  <c r="AU95" i="10" s="1"/>
  <c r="AW95" i="10"/>
  <c r="O131" i="10"/>
  <c r="AX131" i="10"/>
  <c r="N131" i="10" s="1"/>
  <c r="AX96" i="10"/>
  <c r="AY96" i="10" s="1"/>
  <c r="P31" i="10"/>
  <c r="AT158" i="10"/>
  <c r="AU158" i="10" s="1"/>
  <c r="AW158" i="10"/>
  <c r="O46" i="10"/>
  <c r="AX46" i="10"/>
  <c r="N46" i="10" s="1"/>
  <c r="AT160" i="10"/>
  <c r="AU160" i="10" s="1"/>
  <c r="AW160" i="10"/>
  <c r="O77" i="10"/>
  <c r="AX77" i="10"/>
  <c r="N77" i="10" s="1"/>
  <c r="AX66" i="10"/>
  <c r="N66" i="10" s="1"/>
  <c r="AT156" i="10"/>
  <c r="AU156" i="10" s="1"/>
  <c r="AW156" i="10"/>
  <c r="O140" i="8"/>
  <c r="O27" i="8"/>
  <c r="O96" i="8"/>
  <c r="O115" i="8"/>
  <c r="O28" i="8"/>
  <c r="O94" i="8"/>
  <c r="O100" i="8"/>
  <c r="O72" i="8"/>
  <c r="O150" i="8"/>
  <c r="O151" i="8"/>
  <c r="O37" i="8"/>
  <c r="O77" i="8"/>
  <c r="O87" i="8"/>
  <c r="O25" i="8"/>
  <c r="O63" i="8"/>
  <c r="O73" i="8"/>
  <c r="O34" i="8"/>
  <c r="P158" i="8"/>
  <c r="O66" i="8"/>
  <c r="O59" i="8"/>
  <c r="O113" i="8"/>
  <c r="P25" i="8"/>
  <c r="O19" i="8"/>
  <c r="O35" i="8"/>
  <c r="AY152" i="8"/>
  <c r="O40" i="8"/>
  <c r="O109" i="8"/>
  <c r="O52" i="8"/>
  <c r="O31" i="8"/>
  <c r="O89" i="8"/>
  <c r="O169" i="8"/>
  <c r="O26" i="8"/>
  <c r="O36" i="8"/>
  <c r="O110" i="8"/>
  <c r="O167" i="8"/>
  <c r="O117" i="8"/>
  <c r="AY135" i="8"/>
  <c r="O39" i="8"/>
  <c r="O175" i="8"/>
  <c r="AY22" i="8"/>
  <c r="O144" i="8"/>
  <c r="O57" i="8"/>
  <c r="AY70" i="8"/>
  <c r="O156" i="8"/>
  <c r="AY176" i="8"/>
  <c r="O165" i="8"/>
  <c r="O80" i="8"/>
  <c r="O102" i="8"/>
  <c r="O128" i="8"/>
  <c r="AY91" i="8"/>
  <c r="O133" i="8"/>
  <c r="AY120" i="8"/>
  <c r="O29" i="8"/>
  <c r="AY48" i="8"/>
  <c r="O83" i="8"/>
  <c r="AY145" i="8"/>
  <c r="AT85" i="8"/>
  <c r="AU85" i="8" s="1"/>
  <c r="AV85" i="8" s="1"/>
  <c r="P85" i="8" s="1"/>
  <c r="AW85" i="8"/>
  <c r="AT164" i="8"/>
  <c r="AU164" i="8" s="1"/>
  <c r="AV164" i="8" s="1"/>
  <c r="P164" i="8" s="1"/>
  <c r="AW164" i="8"/>
  <c r="AT47" i="8"/>
  <c r="AU47" i="8" s="1"/>
  <c r="AV47" i="8" s="1"/>
  <c r="P47" i="8" s="1"/>
  <c r="AW47" i="8"/>
  <c r="AT23" i="8"/>
  <c r="AU23" i="8" s="1"/>
  <c r="AV23" i="8" s="1"/>
  <c r="P23" i="8" s="1"/>
  <c r="AW23" i="8"/>
  <c r="AT24" i="8"/>
  <c r="AU24" i="8" s="1"/>
  <c r="AV24" i="8" s="1"/>
  <c r="P24" i="8" s="1"/>
  <c r="AW24" i="8"/>
  <c r="AT86" i="8"/>
  <c r="AU86" i="8" s="1"/>
  <c r="AV86" i="8" s="1"/>
  <c r="P86" i="8" s="1"/>
  <c r="AW86" i="8"/>
  <c r="AT172" i="8"/>
  <c r="AU172" i="8" s="1"/>
  <c r="AV172" i="8" s="1"/>
  <c r="P172" i="8" s="1"/>
  <c r="AW172" i="8"/>
  <c r="AT58" i="8"/>
  <c r="AU58" i="8" s="1"/>
  <c r="AV58" i="8" s="1"/>
  <c r="P58" i="8" s="1"/>
  <c r="AW58" i="8"/>
  <c r="AT161" i="8"/>
  <c r="AU161" i="8" s="1"/>
  <c r="AV161" i="8" s="1"/>
  <c r="P161" i="8" s="1"/>
  <c r="AW161" i="8"/>
  <c r="AT121" i="8"/>
  <c r="AU121" i="8" s="1"/>
  <c r="AV121" i="8" s="1"/>
  <c r="P121" i="8" s="1"/>
  <c r="AW121" i="8"/>
  <c r="AT108" i="8"/>
  <c r="AU108" i="8" s="1"/>
  <c r="AV108" i="8" s="1"/>
  <c r="P108" i="8" s="1"/>
  <c r="AW108" i="8"/>
  <c r="AT105" i="8"/>
  <c r="AU105" i="8" s="1"/>
  <c r="AV105" i="8" s="1"/>
  <c r="P105" i="8" s="1"/>
  <c r="AW105" i="8"/>
  <c r="AT45" i="8"/>
  <c r="AU45" i="8" s="1"/>
  <c r="AV45" i="8" s="1"/>
  <c r="P45" i="8" s="1"/>
  <c r="AW45" i="8"/>
  <c r="AX80" i="8"/>
  <c r="N80" i="8" s="1"/>
  <c r="AX53" i="8"/>
  <c r="N53" i="8" s="1"/>
  <c r="AX111" i="8"/>
  <c r="N111" i="8" s="1"/>
  <c r="AX25" i="8"/>
  <c r="N25" i="8" s="1"/>
  <c r="AX104" i="8"/>
  <c r="N104" i="8" s="1"/>
  <c r="AT98" i="8"/>
  <c r="AU98" i="8" s="1"/>
  <c r="AV98" i="8" s="1"/>
  <c r="P98" i="8" s="1"/>
  <c r="AW98" i="8"/>
  <c r="AT84" i="8"/>
  <c r="AU84" i="8" s="1"/>
  <c r="AV84" i="8" s="1"/>
  <c r="P84" i="8" s="1"/>
  <c r="AW84" i="8"/>
  <c r="AT81" i="8"/>
  <c r="AU81" i="8" s="1"/>
  <c r="AV81" i="8" s="1"/>
  <c r="P81" i="8" s="1"/>
  <c r="AW81" i="8"/>
  <c r="AT127" i="8"/>
  <c r="AU127" i="8" s="1"/>
  <c r="AV127" i="8" s="1"/>
  <c r="P127" i="8" s="1"/>
  <c r="AW127" i="8"/>
  <c r="AT44" i="8"/>
  <c r="AU44" i="8" s="1"/>
  <c r="AV44" i="8" s="1"/>
  <c r="P44" i="8" s="1"/>
  <c r="AW44" i="8"/>
  <c r="AX66" i="8"/>
  <c r="N66" i="8" s="1"/>
  <c r="AX144" i="8"/>
  <c r="N144" i="8" s="1"/>
  <c r="AX83" i="8"/>
  <c r="N83" i="8" s="1"/>
  <c r="AX116" i="8"/>
  <c r="N116" i="8" s="1"/>
  <c r="AX79" i="8"/>
  <c r="N79" i="8" s="1"/>
  <c r="AX97" i="8"/>
  <c r="N97" i="8" s="1"/>
  <c r="AX41" i="8"/>
  <c r="N41" i="8" s="1"/>
  <c r="AY65" i="8"/>
  <c r="AX169" i="8"/>
  <c r="N169" i="8" s="1"/>
  <c r="AX37" i="8"/>
  <c r="N37" i="8" s="1"/>
  <c r="AX77" i="8"/>
  <c r="N77" i="8" s="1"/>
  <c r="AT50" i="8"/>
  <c r="AU50" i="8" s="1"/>
  <c r="AV50" i="8" s="1"/>
  <c r="AW50" i="8"/>
  <c r="AX78" i="8"/>
  <c r="N78" i="8" s="1"/>
  <c r="AX87" i="8"/>
  <c r="N87" i="8" s="1"/>
  <c r="AT75" i="8"/>
  <c r="AU75" i="8" s="1"/>
  <c r="AV75" i="8" s="1"/>
  <c r="P75" i="8" s="1"/>
  <c r="AW75" i="8"/>
  <c r="AT74" i="8"/>
  <c r="AU74" i="8" s="1"/>
  <c r="AV74" i="8" s="1"/>
  <c r="AW74" i="8"/>
  <c r="AT61" i="8"/>
  <c r="AU61" i="8" s="1"/>
  <c r="AV61" i="8" s="1"/>
  <c r="P61" i="8" s="1"/>
  <c r="AW61" i="8"/>
  <c r="AT149" i="8"/>
  <c r="AU149" i="8" s="1"/>
  <c r="AV149" i="8" s="1"/>
  <c r="P149" i="8" s="1"/>
  <c r="AW149" i="8"/>
  <c r="O132" i="8"/>
  <c r="AT43" i="8"/>
  <c r="AU43" i="8" s="1"/>
  <c r="AV43" i="8" s="1"/>
  <c r="P43" i="8" s="1"/>
  <c r="AW43" i="8"/>
  <c r="AT162" i="8"/>
  <c r="AU162" i="8" s="1"/>
  <c r="AV162" i="8" s="1"/>
  <c r="P162" i="8" s="1"/>
  <c r="AW162" i="8"/>
  <c r="AX102" i="8"/>
  <c r="N102" i="8" s="1"/>
  <c r="AX158" i="8"/>
  <c r="N158" i="8" s="1"/>
  <c r="AX62" i="8"/>
  <c r="N62" i="8" s="1"/>
  <c r="AX146" i="8"/>
  <c r="N146" i="8" s="1"/>
  <c r="AX82" i="8"/>
  <c r="N82" i="8" s="1"/>
  <c r="AT38" i="8"/>
  <c r="AU38" i="8" s="1"/>
  <c r="AV38" i="8" s="1"/>
  <c r="P38" i="8" s="1"/>
  <c r="AW38" i="8"/>
  <c r="O56" i="8"/>
  <c r="O82" i="8"/>
  <c r="O53" i="8"/>
  <c r="AT55" i="8"/>
  <c r="AU55" i="8" s="1"/>
  <c r="AV55" i="8" s="1"/>
  <c r="P55" i="8" s="1"/>
  <c r="AW55" i="8"/>
  <c r="AT76" i="8"/>
  <c r="AU76" i="8" s="1"/>
  <c r="AV76" i="8" s="1"/>
  <c r="P76" i="8" s="1"/>
  <c r="AW76" i="8"/>
  <c r="AT69" i="8"/>
  <c r="AU69" i="8" s="1"/>
  <c r="AV69" i="8" s="1"/>
  <c r="P69" i="8" s="1"/>
  <c r="AW69" i="8"/>
  <c r="AT122" i="8"/>
  <c r="AU122" i="8" s="1"/>
  <c r="AV122" i="8" s="1"/>
  <c r="P122" i="8" s="1"/>
  <c r="AW122" i="8"/>
  <c r="AX36" i="8"/>
  <c r="N36" i="8" s="1"/>
  <c r="AX110" i="8"/>
  <c r="N110" i="8" s="1"/>
  <c r="AX128" i="8"/>
  <c r="N128" i="8" s="1"/>
  <c r="AX156" i="8"/>
  <c r="N156" i="8" s="1"/>
  <c r="AY131" i="8"/>
  <c r="AX115" i="8"/>
  <c r="N115" i="8" s="1"/>
  <c r="AX28" i="8"/>
  <c r="N28" i="8" s="1"/>
  <c r="AY137" i="8"/>
  <c r="AX101" i="8"/>
  <c r="N101" i="8" s="1"/>
  <c r="AX31" i="8"/>
  <c r="N31" i="8" s="1"/>
  <c r="AX51" i="8"/>
  <c r="N51" i="8" s="1"/>
  <c r="O125" i="8"/>
  <c r="AT46" i="8"/>
  <c r="AU46" i="8" s="1"/>
  <c r="AV46" i="8" s="1"/>
  <c r="P46" i="8" s="1"/>
  <c r="AW46" i="8"/>
  <c r="AT21" i="8"/>
  <c r="AU21" i="8" s="1"/>
  <c r="AV21" i="8" s="1"/>
  <c r="P21" i="8" s="1"/>
  <c r="AW21" i="8"/>
  <c r="AX21" i="8" s="1"/>
  <c r="N21" i="8" s="1"/>
  <c r="AT166" i="8"/>
  <c r="AU166" i="8" s="1"/>
  <c r="AV166" i="8" s="1"/>
  <c r="P166" i="8" s="1"/>
  <c r="AW166" i="8"/>
  <c r="AX72" i="8"/>
  <c r="N72" i="8" s="1"/>
  <c r="AX167" i="8"/>
  <c r="N167" i="8" s="1"/>
  <c r="AT32" i="8"/>
  <c r="AU32" i="8" s="1"/>
  <c r="AV32" i="8" s="1"/>
  <c r="P32" i="8" s="1"/>
  <c r="AW32" i="8"/>
  <c r="AX143" i="8"/>
  <c r="N143" i="8" s="1"/>
  <c r="AT129" i="8"/>
  <c r="AU129" i="8" s="1"/>
  <c r="AV129" i="8" s="1"/>
  <c r="P129" i="8" s="1"/>
  <c r="AW129" i="8"/>
  <c r="AT103" i="8"/>
  <c r="AU103" i="8" s="1"/>
  <c r="AV103" i="8" s="1"/>
  <c r="P103" i="8" s="1"/>
  <c r="AW103" i="8"/>
  <c r="AT154" i="8"/>
  <c r="AU154" i="8" s="1"/>
  <c r="AV154" i="8" s="1"/>
  <c r="P154" i="8" s="1"/>
  <c r="AW154" i="8"/>
  <c r="AT171" i="8"/>
  <c r="AU171" i="8" s="1"/>
  <c r="AV171" i="8" s="1"/>
  <c r="P171" i="8" s="1"/>
  <c r="AW171" i="8"/>
  <c r="AT67" i="8"/>
  <c r="AU67" i="8" s="1"/>
  <c r="AV67" i="8" s="1"/>
  <c r="AW67" i="8"/>
  <c r="AX100" i="8"/>
  <c r="N100" i="8" s="1"/>
  <c r="AY142" i="8"/>
  <c r="AX29" i="8"/>
  <c r="N29" i="8" s="1"/>
  <c r="AX174" i="8"/>
  <c r="N174" i="8" s="1"/>
  <c r="AY153" i="8"/>
  <c r="AX39" i="8"/>
  <c r="N39" i="8" s="1"/>
  <c r="AX175" i="8"/>
  <c r="N175" i="8" s="1"/>
  <c r="AY68" i="8"/>
  <c r="AY126" i="8"/>
  <c r="AX140" i="8"/>
  <c r="N140" i="8" s="1"/>
  <c r="AX27" i="8"/>
  <c r="N27" i="8" s="1"/>
  <c r="AX30" i="8"/>
  <c r="N30" i="8" s="1"/>
  <c r="AT93" i="8"/>
  <c r="AU93" i="8" s="1"/>
  <c r="AV93" i="8" s="1"/>
  <c r="P93" i="8" s="1"/>
  <c r="AW93" i="8"/>
  <c r="AT157" i="8"/>
  <c r="AU157" i="8" s="1"/>
  <c r="AV157" i="8" s="1"/>
  <c r="P157" i="8" s="1"/>
  <c r="AW157" i="8"/>
  <c r="AT71" i="8"/>
  <c r="AU71" i="8" s="1"/>
  <c r="AV71" i="8" s="1"/>
  <c r="P71" i="8" s="1"/>
  <c r="AW71" i="8"/>
  <c r="AT54" i="8"/>
  <c r="AU54" i="8" s="1"/>
  <c r="AV54" i="8" s="1"/>
  <c r="P54" i="8" s="1"/>
  <c r="AW54" i="8"/>
  <c r="AT138" i="8"/>
  <c r="AU138" i="8" s="1"/>
  <c r="AV138" i="8" s="1"/>
  <c r="AW138" i="8"/>
  <c r="AX63" i="8"/>
  <c r="N63" i="8" s="1"/>
  <c r="AX165" i="8"/>
  <c r="N165" i="8" s="1"/>
  <c r="AX26" i="8"/>
  <c r="N26" i="8" s="1"/>
  <c r="AT170" i="8"/>
  <c r="AU170" i="8" s="1"/>
  <c r="AV170" i="8" s="1"/>
  <c r="P170" i="8" s="1"/>
  <c r="AW170" i="8"/>
  <c r="AX34" i="8"/>
  <c r="N34" i="8" s="1"/>
  <c r="AT139" i="8"/>
  <c r="AU139" i="8" s="1"/>
  <c r="AV139" i="8" s="1"/>
  <c r="P139" i="8" s="1"/>
  <c r="AW139" i="8"/>
  <c r="O30" i="8"/>
  <c r="AT148" i="8"/>
  <c r="AU148" i="8" s="1"/>
  <c r="AV148" i="8" s="1"/>
  <c r="P148" i="8" s="1"/>
  <c r="AW148" i="8"/>
  <c r="AT163" i="8"/>
  <c r="AU163" i="8" s="1"/>
  <c r="AV163" i="8" s="1"/>
  <c r="P163" i="8" s="1"/>
  <c r="AW163" i="8"/>
  <c r="AT33" i="8"/>
  <c r="AU33" i="8" s="1"/>
  <c r="AV33" i="8" s="1"/>
  <c r="P33" i="8" s="1"/>
  <c r="AW33" i="8"/>
  <c r="AT114" i="8"/>
  <c r="AU114" i="8" s="1"/>
  <c r="AV114" i="8" s="1"/>
  <c r="P114" i="8" s="1"/>
  <c r="AW114" i="8"/>
  <c r="AT130" i="8"/>
  <c r="AU130" i="8" s="1"/>
  <c r="AV130" i="8" s="1"/>
  <c r="P130" i="8" s="1"/>
  <c r="AW130" i="8"/>
  <c r="AX73" i="8"/>
  <c r="AY73" i="8" s="1"/>
  <c r="AY42" i="8"/>
  <c r="AX155" i="8"/>
  <c r="N155" i="8" s="1"/>
  <c r="AX89" i="8"/>
  <c r="N89" i="8" s="1"/>
  <c r="AY119" i="8"/>
  <c r="AX150" i="8"/>
  <c r="N150" i="8" s="1"/>
  <c r="AX151" i="8"/>
  <c r="N151" i="8" s="1"/>
  <c r="AX160" i="8"/>
  <c r="N160" i="8" s="1"/>
  <c r="AY118" i="8"/>
  <c r="AX60" i="8"/>
  <c r="N60" i="8" s="1"/>
  <c r="AX20" i="8"/>
  <c r="N20" i="8" s="1"/>
  <c r="AX113" i="8"/>
  <c r="N113" i="8" s="1"/>
  <c r="AX123" i="8"/>
  <c r="N123" i="8" s="1"/>
  <c r="O123" i="8"/>
  <c r="O143" i="8"/>
  <c r="O111" i="8"/>
  <c r="AT49" i="8"/>
  <c r="AU49" i="8" s="1"/>
  <c r="AV49" i="8" s="1"/>
  <c r="P49" i="8" s="1"/>
  <c r="AW49" i="8"/>
  <c r="AT112" i="8"/>
  <c r="AU112" i="8" s="1"/>
  <c r="AV112" i="8" s="1"/>
  <c r="P112" i="8" s="1"/>
  <c r="AW112" i="8"/>
  <c r="AT168" i="8"/>
  <c r="AU168" i="8" s="1"/>
  <c r="AV168" i="8" s="1"/>
  <c r="P168" i="8" s="1"/>
  <c r="AW168" i="8"/>
  <c r="AT92" i="8"/>
  <c r="AU92" i="8" s="1"/>
  <c r="AV92" i="8" s="1"/>
  <c r="P92" i="8" s="1"/>
  <c r="AW92" i="8"/>
  <c r="AT173" i="8"/>
  <c r="AU173" i="8" s="1"/>
  <c r="AV173" i="8" s="1"/>
  <c r="P173" i="8" s="1"/>
  <c r="AW173" i="8"/>
  <c r="AX35" i="8"/>
  <c r="N35" i="8" s="1"/>
  <c r="AX133" i="8"/>
  <c r="N133" i="8" s="1"/>
  <c r="AX96" i="8"/>
  <c r="N96" i="8" s="1"/>
  <c r="O141" i="8"/>
  <c r="AT88" i="8"/>
  <c r="AU88" i="8" s="1"/>
  <c r="AV88" i="8" s="1"/>
  <c r="P88" i="8" s="1"/>
  <c r="AW88" i="8"/>
  <c r="AT17" i="8"/>
  <c r="AU17" i="8" s="1"/>
  <c r="AV17" i="8" s="1"/>
  <c r="P17" i="8" s="1"/>
  <c r="AW17" i="8"/>
  <c r="AT99" i="8"/>
  <c r="AU99" i="8" s="1"/>
  <c r="AV99" i="8" s="1"/>
  <c r="P99" i="8" s="1"/>
  <c r="AW99" i="8"/>
  <c r="AY134" i="8"/>
  <c r="AX147" i="8"/>
  <c r="N147" i="8" s="1"/>
  <c r="AX90" i="8"/>
  <c r="N90" i="8" s="1"/>
  <c r="AX40" i="8"/>
  <c r="N40" i="8" s="1"/>
  <c r="AX109" i="8"/>
  <c r="N109" i="8" s="1"/>
  <c r="AX52" i="8"/>
  <c r="N52" i="8" s="1"/>
  <c r="AX117" i="8"/>
  <c r="N117" i="8" s="1"/>
  <c r="AY95" i="8"/>
  <c r="AX159" i="8"/>
  <c r="N159" i="8" s="1"/>
  <c r="AX94" i="8"/>
  <c r="N94" i="8" s="1"/>
  <c r="AT106" i="8"/>
  <c r="AU106" i="8" s="1"/>
  <c r="AV106" i="8" s="1"/>
  <c r="P106" i="8" s="1"/>
  <c r="AW106" i="8"/>
  <c r="AX57" i="8"/>
  <c r="N57" i="8" s="1"/>
  <c r="O78" i="8"/>
  <c r="O146" i="8"/>
  <c r="O104" i="8"/>
  <c r="AT136" i="8"/>
  <c r="AU136" i="8" s="1"/>
  <c r="AV136" i="8" s="1"/>
  <c r="P136" i="8" s="1"/>
  <c r="AW136" i="8"/>
  <c r="AT64" i="8"/>
  <c r="AU64" i="8" s="1"/>
  <c r="AV64" i="8" s="1"/>
  <c r="P64" i="8" s="1"/>
  <c r="AW64" i="8"/>
  <c r="AT124" i="8"/>
  <c r="AU124" i="8" s="1"/>
  <c r="AV124" i="8" s="1"/>
  <c r="P124" i="8" s="1"/>
  <c r="AW124" i="8"/>
  <c r="AT107" i="8"/>
  <c r="AU107" i="8" s="1"/>
  <c r="AV107" i="8" s="1"/>
  <c r="P107" i="8" s="1"/>
  <c r="AW107" i="8"/>
  <c r="AX56" i="8"/>
  <c r="N56" i="8" s="1"/>
  <c r="AX59" i="8"/>
  <c r="N59" i="8" s="1"/>
  <c r="AX141" i="8"/>
  <c r="N141" i="8" s="1"/>
  <c r="AX132" i="8"/>
  <c r="N132" i="8" s="1"/>
  <c r="AX125" i="8"/>
  <c r="N125" i="8" s="1"/>
  <c r="C15" i="8" a="1"/>
  <c r="C15" i="8" s="1"/>
  <c r="M16" i="8"/>
  <c r="K17" i="8"/>
  <c r="P18" i="8"/>
  <c r="O18" i="8"/>
  <c r="AY18" i="8"/>
  <c r="AX177" i="8"/>
  <c r="N177" i="8" s="1"/>
  <c r="O177" i="8"/>
  <c r="AX79" i="5"/>
  <c r="N79" i="5" s="1"/>
  <c r="AY187" i="5"/>
  <c r="AY124" i="5"/>
  <c r="AY186" i="5"/>
  <c r="AY192" i="5"/>
  <c r="AY40" i="5"/>
  <c r="AO179" i="5"/>
  <c r="AP179" i="5" s="1"/>
  <c r="AR179" i="5" s="1"/>
  <c r="AS179" i="5" s="1"/>
  <c r="AT179" i="5" s="1"/>
  <c r="AU179" i="5" s="1"/>
  <c r="AO180" i="5"/>
  <c r="AP180" i="5" s="1"/>
  <c r="AR180" i="5" s="1"/>
  <c r="AS180" i="5" s="1"/>
  <c r="AO177" i="5"/>
  <c r="AP177" i="5" s="1"/>
  <c r="AR177" i="5" s="1"/>
  <c r="AS177" i="5" s="1"/>
  <c r="AO175" i="5"/>
  <c r="AP175" i="5" s="1"/>
  <c r="AR175" i="5" s="1"/>
  <c r="AS175" i="5" s="1"/>
  <c r="AT175" i="5" s="1"/>
  <c r="AU175" i="5" s="1"/>
  <c r="AO173" i="5"/>
  <c r="AP173" i="5" s="1"/>
  <c r="AR173" i="5" s="1"/>
  <c r="AS173" i="5" s="1"/>
  <c r="AT173" i="5" s="1"/>
  <c r="AU173" i="5" s="1"/>
  <c r="AO174" i="5"/>
  <c r="AP174" i="5" s="1"/>
  <c r="AR174" i="5" s="1"/>
  <c r="AS174" i="5" s="1"/>
  <c r="AO167" i="5"/>
  <c r="AP167" i="5" s="1"/>
  <c r="AR167" i="5" s="1"/>
  <c r="AS167" i="5" s="1"/>
  <c r="AT167" i="5" s="1"/>
  <c r="AU167" i="5" s="1"/>
  <c r="AO168" i="5"/>
  <c r="AP168" i="5" s="1"/>
  <c r="AR168" i="5" s="1"/>
  <c r="AS168" i="5" s="1"/>
  <c r="AO165" i="5"/>
  <c r="AP165" i="5" s="1"/>
  <c r="AR165" i="5" s="1"/>
  <c r="AS165" i="5" s="1"/>
  <c r="AT165" i="5" s="1"/>
  <c r="AU165" i="5" s="1"/>
  <c r="AO166" i="5"/>
  <c r="AP166" i="5" s="1"/>
  <c r="AR166" i="5" s="1"/>
  <c r="AS166" i="5" s="1"/>
  <c r="AO163" i="5"/>
  <c r="AP163" i="5" s="1"/>
  <c r="AR163" i="5" s="1"/>
  <c r="AS163" i="5" s="1"/>
  <c r="AO164" i="5"/>
  <c r="AP164" i="5" s="1"/>
  <c r="AR164" i="5" s="1"/>
  <c r="AS164" i="5" s="1"/>
  <c r="AO161" i="5"/>
  <c r="AP161" i="5" s="1"/>
  <c r="AR161" i="5" s="1"/>
  <c r="AS161" i="5" s="1"/>
  <c r="AT161" i="5" s="1"/>
  <c r="AU161" i="5" s="1"/>
  <c r="AO156" i="5"/>
  <c r="AP156" i="5" s="1"/>
  <c r="AR156" i="5" s="1"/>
  <c r="AS156" i="5" s="1"/>
  <c r="AT156" i="5" s="1"/>
  <c r="AU156" i="5" s="1"/>
  <c r="AO154" i="5"/>
  <c r="AP154" i="5" s="1"/>
  <c r="AR154" i="5" s="1"/>
  <c r="AS154" i="5" s="1"/>
  <c r="AO155" i="5"/>
  <c r="AP155" i="5" s="1"/>
  <c r="AR155" i="5" s="1"/>
  <c r="AS155" i="5" s="1"/>
  <c r="N191" i="5"/>
  <c r="AX189" i="5"/>
  <c r="N189" i="5" s="1"/>
  <c r="O189" i="5"/>
  <c r="AX161" i="5"/>
  <c r="AT190" i="5"/>
  <c r="AU190" i="5" s="1"/>
  <c r="AW190" i="5"/>
  <c r="AX159" i="5"/>
  <c r="N159" i="5" s="1"/>
  <c r="AT193" i="5"/>
  <c r="AU193" i="5" s="1"/>
  <c r="AW193" i="5"/>
  <c r="AX169" i="5"/>
  <c r="N169" i="5" s="1"/>
  <c r="AX185" i="5"/>
  <c r="N185" i="5" s="1"/>
  <c r="O185" i="5"/>
  <c r="AX179" i="5"/>
  <c r="AT188" i="5"/>
  <c r="AU188" i="5" s="1"/>
  <c r="AW188" i="5"/>
  <c r="AW173" i="5"/>
  <c r="AW171" i="5"/>
  <c r="AO152" i="5"/>
  <c r="AP152" i="5" s="1"/>
  <c r="AR152" i="5" s="1"/>
  <c r="AS152" i="5" s="1"/>
  <c r="AT152" i="5" s="1"/>
  <c r="AU152" i="5" s="1"/>
  <c r="AO153" i="5"/>
  <c r="AP153" i="5" s="1"/>
  <c r="AR153" i="5" s="1"/>
  <c r="AS153" i="5" s="1"/>
  <c r="AO151" i="5"/>
  <c r="AP151" i="5" s="1"/>
  <c r="AR151" i="5" s="1"/>
  <c r="AS151" i="5" s="1"/>
  <c r="AT151" i="5" s="1"/>
  <c r="AU151" i="5" s="1"/>
  <c r="AO146" i="5"/>
  <c r="AP146" i="5" s="1"/>
  <c r="AR146" i="5" s="1"/>
  <c r="AS146" i="5" s="1"/>
  <c r="AO144" i="5"/>
  <c r="AP144" i="5" s="1"/>
  <c r="AR144" i="5" s="1"/>
  <c r="AS144" i="5" s="1"/>
  <c r="AT144" i="5" s="1"/>
  <c r="AU144" i="5" s="1"/>
  <c r="AO145" i="5"/>
  <c r="AP145" i="5" s="1"/>
  <c r="AR145" i="5" s="1"/>
  <c r="AS145" i="5" s="1"/>
  <c r="AO142" i="5"/>
  <c r="AP142" i="5" s="1"/>
  <c r="AR142" i="5" s="1"/>
  <c r="AS142" i="5" s="1"/>
  <c r="AT142" i="5" s="1"/>
  <c r="AU142" i="5" s="1"/>
  <c r="AO143" i="5"/>
  <c r="AP143" i="5" s="1"/>
  <c r="AR143" i="5" s="1"/>
  <c r="AS143" i="5" s="1"/>
  <c r="AT143" i="5" s="1"/>
  <c r="AU143" i="5" s="1"/>
  <c r="AO140" i="5"/>
  <c r="AP140" i="5" s="1"/>
  <c r="AR140" i="5" s="1"/>
  <c r="AS140" i="5" s="1"/>
  <c r="AT140" i="5" s="1"/>
  <c r="AU140" i="5" s="1"/>
  <c r="AO141" i="5"/>
  <c r="AP141" i="5" s="1"/>
  <c r="AR141" i="5" s="1"/>
  <c r="AS141" i="5" s="1"/>
  <c r="AO138" i="5"/>
  <c r="AP138" i="5" s="1"/>
  <c r="AR138" i="5" s="1"/>
  <c r="AS138" i="5" s="1"/>
  <c r="AT138" i="5" s="1"/>
  <c r="AU138" i="5" s="1"/>
  <c r="AO139" i="5"/>
  <c r="AP139" i="5" s="1"/>
  <c r="AR139" i="5" s="1"/>
  <c r="AS139" i="5" s="1"/>
  <c r="AT139" i="5" s="1"/>
  <c r="AU139" i="5" s="1"/>
  <c r="AO136" i="5"/>
  <c r="AP136" i="5" s="1"/>
  <c r="AR136" i="5" s="1"/>
  <c r="AS136" i="5" s="1"/>
  <c r="AW136" i="5" s="1"/>
  <c r="AO137" i="5"/>
  <c r="AP137" i="5" s="1"/>
  <c r="AR137" i="5" s="1"/>
  <c r="AS137" i="5" s="1"/>
  <c r="AO133" i="5"/>
  <c r="AP133" i="5" s="1"/>
  <c r="AR133" i="5" s="1"/>
  <c r="AS133" i="5" s="1"/>
  <c r="AT133" i="5" s="1"/>
  <c r="AU133" i="5" s="1"/>
  <c r="AO134" i="5"/>
  <c r="AP134" i="5" s="1"/>
  <c r="AR134" i="5" s="1"/>
  <c r="AS134" i="5" s="1"/>
  <c r="AO132" i="5"/>
  <c r="AP132" i="5" s="1"/>
  <c r="AR132" i="5" s="1"/>
  <c r="AS132" i="5" s="1"/>
  <c r="AO127" i="5"/>
  <c r="AP127" i="5" s="1"/>
  <c r="AR127" i="5" s="1"/>
  <c r="AS127" i="5" s="1"/>
  <c r="AT127" i="5" s="1"/>
  <c r="AU127" i="5" s="1"/>
  <c r="AO123" i="5"/>
  <c r="AP123" i="5" s="1"/>
  <c r="AR123" i="5" s="1"/>
  <c r="AS123" i="5" s="1"/>
  <c r="AO120" i="5"/>
  <c r="AP120" i="5" s="1"/>
  <c r="AR120" i="5" s="1"/>
  <c r="AS120" i="5" s="1"/>
  <c r="AT120" i="5" s="1"/>
  <c r="AU120" i="5" s="1"/>
  <c r="AO121" i="5"/>
  <c r="AP121" i="5" s="1"/>
  <c r="AR121" i="5" s="1"/>
  <c r="AS121" i="5" s="1"/>
  <c r="AT121" i="5" s="1"/>
  <c r="AU121" i="5" s="1"/>
  <c r="AO118" i="5"/>
  <c r="AP118" i="5" s="1"/>
  <c r="AR118" i="5" s="1"/>
  <c r="AS118" i="5" s="1"/>
  <c r="AT118" i="5" s="1"/>
  <c r="AU118" i="5" s="1"/>
  <c r="AO119" i="5"/>
  <c r="AP119" i="5" s="1"/>
  <c r="AR119" i="5" s="1"/>
  <c r="AS119" i="5" s="1"/>
  <c r="AT119" i="5" s="1"/>
  <c r="AU119" i="5" s="1"/>
  <c r="AO116" i="5"/>
  <c r="AP116" i="5" s="1"/>
  <c r="AR116" i="5" s="1"/>
  <c r="AS116" i="5" s="1"/>
  <c r="AT116" i="5" s="1"/>
  <c r="AU116" i="5" s="1"/>
  <c r="AO117" i="5"/>
  <c r="AP117" i="5" s="1"/>
  <c r="AR117" i="5" s="1"/>
  <c r="AS117" i="5" s="1"/>
  <c r="AO114" i="5"/>
  <c r="AP114" i="5" s="1"/>
  <c r="AR114" i="5" s="1"/>
  <c r="AS114" i="5" s="1"/>
  <c r="AT114" i="5" s="1"/>
  <c r="AU114" i="5" s="1"/>
  <c r="AO115" i="5"/>
  <c r="AP115" i="5" s="1"/>
  <c r="AR115" i="5" s="1"/>
  <c r="AS115" i="5" s="1"/>
  <c r="AW115" i="5" s="1"/>
  <c r="AO112" i="5"/>
  <c r="AP112" i="5" s="1"/>
  <c r="AR112" i="5" s="1"/>
  <c r="AS112" i="5" s="1"/>
  <c r="AT112" i="5" s="1"/>
  <c r="AU112" i="5" s="1"/>
  <c r="AO113" i="5"/>
  <c r="AP113" i="5" s="1"/>
  <c r="AR113" i="5" s="1"/>
  <c r="AS113" i="5" s="1"/>
  <c r="AT113" i="5" s="1"/>
  <c r="AU113" i="5" s="1"/>
  <c r="AX121" i="5"/>
  <c r="N121" i="5" s="1"/>
  <c r="AW151" i="5"/>
  <c r="AX113" i="5"/>
  <c r="N113" i="5" s="1"/>
  <c r="AX194" i="5"/>
  <c r="N194" i="5" s="1"/>
  <c r="O194" i="5"/>
  <c r="AX147" i="5"/>
  <c r="AX126" i="5"/>
  <c r="AY126" i="5" s="1"/>
  <c r="O126" i="5"/>
  <c r="AX125" i="5"/>
  <c r="N125" i="5" s="1"/>
  <c r="O125" i="5"/>
  <c r="AX114" i="5"/>
  <c r="AX149" i="5"/>
  <c r="N149" i="5" s="1"/>
  <c r="P97" i="5"/>
  <c r="P111" i="5"/>
  <c r="P66" i="5"/>
  <c r="AO105" i="5"/>
  <c r="AP105" i="5" s="1"/>
  <c r="AR105" i="5" s="1"/>
  <c r="AS105" i="5" s="1"/>
  <c r="AT105" i="5" s="1"/>
  <c r="AU105" i="5" s="1"/>
  <c r="AV105" i="5" s="1"/>
  <c r="AO106" i="5"/>
  <c r="AP106" i="5" s="1"/>
  <c r="AR106" i="5" s="1"/>
  <c r="AS106" i="5" s="1"/>
  <c r="AW106" i="5" s="1"/>
  <c r="AO103" i="5"/>
  <c r="AP103" i="5" s="1"/>
  <c r="AR103" i="5" s="1"/>
  <c r="AS103" i="5" s="1"/>
  <c r="AT103" i="5" s="1"/>
  <c r="AU103" i="5" s="1"/>
  <c r="AV103" i="5" s="1"/>
  <c r="AO104" i="5"/>
  <c r="AP104" i="5" s="1"/>
  <c r="AR104" i="5" s="1"/>
  <c r="AS104" i="5" s="1"/>
  <c r="AT104" i="5" s="1"/>
  <c r="AU104" i="5" s="1"/>
  <c r="AV104" i="5" s="1"/>
  <c r="AO101" i="5"/>
  <c r="AP101" i="5" s="1"/>
  <c r="AR101" i="5" s="1"/>
  <c r="AS101" i="5" s="1"/>
  <c r="AT101" i="5" s="1"/>
  <c r="AU101" i="5" s="1"/>
  <c r="AV101" i="5" s="1"/>
  <c r="AO102" i="5"/>
  <c r="AP102" i="5" s="1"/>
  <c r="AR102" i="5" s="1"/>
  <c r="AS102" i="5" s="1"/>
  <c r="AT102" i="5" s="1"/>
  <c r="AU102" i="5" s="1"/>
  <c r="AV102" i="5" s="1"/>
  <c r="AO99" i="5"/>
  <c r="AP99" i="5" s="1"/>
  <c r="AR99" i="5" s="1"/>
  <c r="AS99" i="5" s="1"/>
  <c r="AT99" i="5" s="1"/>
  <c r="AU99" i="5" s="1"/>
  <c r="AV99" i="5" s="1"/>
  <c r="AO100" i="5"/>
  <c r="AP100" i="5" s="1"/>
  <c r="AR100" i="5" s="1"/>
  <c r="AS100" i="5" s="1"/>
  <c r="AT100" i="5" s="1"/>
  <c r="AU100" i="5" s="1"/>
  <c r="AV100" i="5" s="1"/>
  <c r="AO96" i="5"/>
  <c r="AP96" i="5" s="1"/>
  <c r="AR96" i="5" s="1"/>
  <c r="AS96" i="5" s="1"/>
  <c r="AT96" i="5" s="1"/>
  <c r="AU96" i="5" s="1"/>
  <c r="AO98" i="5"/>
  <c r="AP98" i="5" s="1"/>
  <c r="AR98" i="5" s="1"/>
  <c r="AS98" i="5" s="1"/>
  <c r="AT98" i="5" s="1"/>
  <c r="AU98" i="5" s="1"/>
  <c r="AV98" i="5" s="1"/>
  <c r="AO93" i="5"/>
  <c r="AP93" i="5" s="1"/>
  <c r="AR93" i="5" s="1"/>
  <c r="AS93" i="5" s="1"/>
  <c r="AT93" i="5" s="1"/>
  <c r="AU93" i="5" s="1"/>
  <c r="AV93" i="5" s="1"/>
  <c r="AO91" i="5"/>
  <c r="AP91" i="5" s="1"/>
  <c r="AR91" i="5" s="1"/>
  <c r="AS91" i="5" s="1"/>
  <c r="AT91" i="5" s="1"/>
  <c r="AU91" i="5" s="1"/>
  <c r="AV91" i="5" s="1"/>
  <c r="AO92" i="5"/>
  <c r="AP92" i="5" s="1"/>
  <c r="AR92" i="5" s="1"/>
  <c r="AS92" i="5" s="1"/>
  <c r="AT92" i="5" s="1"/>
  <c r="AU92" i="5" s="1"/>
  <c r="AV92" i="5" s="1"/>
  <c r="AO89" i="5"/>
  <c r="AP89" i="5" s="1"/>
  <c r="AR89" i="5" s="1"/>
  <c r="AS89" i="5" s="1"/>
  <c r="AT89" i="5" s="1"/>
  <c r="AU89" i="5" s="1"/>
  <c r="AV89" i="5" s="1"/>
  <c r="AO90" i="5"/>
  <c r="AP90" i="5" s="1"/>
  <c r="AR90" i="5" s="1"/>
  <c r="AS90" i="5" s="1"/>
  <c r="AO87" i="5"/>
  <c r="AP87" i="5" s="1"/>
  <c r="AR87" i="5" s="1"/>
  <c r="AS87" i="5" s="1"/>
  <c r="AT87" i="5" s="1"/>
  <c r="AU87" i="5" s="1"/>
  <c r="AV87" i="5" s="1"/>
  <c r="AO88" i="5"/>
  <c r="AP88" i="5" s="1"/>
  <c r="AR88" i="5" s="1"/>
  <c r="AS88" i="5" s="1"/>
  <c r="AO85" i="5"/>
  <c r="AP85" i="5" s="1"/>
  <c r="AR85" i="5" s="1"/>
  <c r="AS85" i="5" s="1"/>
  <c r="AT85" i="5" s="1"/>
  <c r="AU85" i="5" s="1"/>
  <c r="AV85" i="5" s="1"/>
  <c r="AO86" i="5"/>
  <c r="AP86" i="5" s="1"/>
  <c r="AR86" i="5" s="1"/>
  <c r="AS86" i="5" s="1"/>
  <c r="AT86" i="5" s="1"/>
  <c r="AU86" i="5" s="1"/>
  <c r="AV86" i="5" s="1"/>
  <c r="AO83" i="5"/>
  <c r="AP83" i="5" s="1"/>
  <c r="AR83" i="5" s="1"/>
  <c r="AS83" i="5" s="1"/>
  <c r="AT83" i="5" s="1"/>
  <c r="AU83" i="5" s="1"/>
  <c r="AV83" i="5" s="1"/>
  <c r="AO84" i="5"/>
  <c r="AP84" i="5" s="1"/>
  <c r="AR84" i="5" s="1"/>
  <c r="AS84" i="5" s="1"/>
  <c r="AT84" i="5" s="1"/>
  <c r="AU84" i="5" s="1"/>
  <c r="AV84" i="5" s="1"/>
  <c r="AO81" i="5"/>
  <c r="AP81" i="5" s="1"/>
  <c r="AR81" i="5" s="1"/>
  <c r="AS81" i="5" s="1"/>
  <c r="AT81" i="5" s="1"/>
  <c r="AU81" i="5" s="1"/>
  <c r="AV81" i="5" s="1"/>
  <c r="AO82" i="5"/>
  <c r="AP82" i="5" s="1"/>
  <c r="AR82" i="5" s="1"/>
  <c r="AS82" i="5" s="1"/>
  <c r="AT82" i="5" s="1"/>
  <c r="AU82" i="5" s="1"/>
  <c r="AV82" i="5" s="1"/>
  <c r="AO79" i="5"/>
  <c r="AP79" i="5" s="1"/>
  <c r="AR79" i="5" s="1"/>
  <c r="AS79" i="5" s="1"/>
  <c r="AT79" i="5" s="1"/>
  <c r="AU79" i="5" s="1"/>
  <c r="AV79" i="5" s="1"/>
  <c r="AO80" i="5"/>
  <c r="AP80" i="5" s="1"/>
  <c r="AR80" i="5" s="1"/>
  <c r="AS80" i="5" s="1"/>
  <c r="AT80" i="5" s="1"/>
  <c r="AU80" i="5" s="1"/>
  <c r="AV80" i="5" s="1"/>
  <c r="AO77" i="5"/>
  <c r="AP77" i="5" s="1"/>
  <c r="AR77" i="5" s="1"/>
  <c r="AS77" i="5" s="1"/>
  <c r="AT77" i="5" s="1"/>
  <c r="AU77" i="5" s="1"/>
  <c r="AV77" i="5" s="1"/>
  <c r="AO78" i="5"/>
  <c r="AP78" i="5" s="1"/>
  <c r="AR78" i="5" s="1"/>
  <c r="AS78" i="5" s="1"/>
  <c r="AT78" i="5" s="1"/>
  <c r="AU78" i="5" s="1"/>
  <c r="AV78" i="5" s="1"/>
  <c r="AO75" i="5"/>
  <c r="AP75" i="5" s="1"/>
  <c r="AR75" i="5" s="1"/>
  <c r="AS75" i="5" s="1"/>
  <c r="AT75" i="5" s="1"/>
  <c r="AU75" i="5" s="1"/>
  <c r="AV75" i="5" s="1"/>
  <c r="AO76" i="5"/>
  <c r="AP76" i="5" s="1"/>
  <c r="AR76" i="5" s="1"/>
  <c r="AS76" i="5" s="1"/>
  <c r="AT76" i="5" s="1"/>
  <c r="AU76" i="5" s="1"/>
  <c r="AV76" i="5" s="1"/>
  <c r="AO73" i="5"/>
  <c r="AP73" i="5" s="1"/>
  <c r="AR73" i="5" s="1"/>
  <c r="AS73" i="5" s="1"/>
  <c r="AT73" i="5" s="1"/>
  <c r="AU73" i="5" s="1"/>
  <c r="AV73" i="5" s="1"/>
  <c r="AO74" i="5"/>
  <c r="AP74" i="5" s="1"/>
  <c r="AR74" i="5" s="1"/>
  <c r="AS74" i="5" s="1"/>
  <c r="AO71" i="5"/>
  <c r="AP71" i="5" s="1"/>
  <c r="AR71" i="5" s="1"/>
  <c r="AS71" i="5" s="1"/>
  <c r="AT71" i="5" s="1"/>
  <c r="AU71" i="5" s="1"/>
  <c r="AO72" i="5"/>
  <c r="AP72" i="5" s="1"/>
  <c r="AR72" i="5" s="1"/>
  <c r="AS72" i="5" s="1"/>
  <c r="AO69" i="5"/>
  <c r="AP69" i="5" s="1"/>
  <c r="AR69" i="5" s="1"/>
  <c r="AS69" i="5" s="1"/>
  <c r="AT69" i="5" s="1"/>
  <c r="AU69" i="5" s="1"/>
  <c r="AV69" i="5" s="1"/>
  <c r="AO70" i="5"/>
  <c r="AP70" i="5" s="1"/>
  <c r="AR70" i="5" s="1"/>
  <c r="AS70" i="5" s="1"/>
  <c r="AT70" i="5" s="1"/>
  <c r="AU70" i="5" s="1"/>
  <c r="AV70" i="5" s="1"/>
  <c r="AX98" i="5"/>
  <c r="N98" i="5" s="1"/>
  <c r="N109" i="5"/>
  <c r="AX73" i="5"/>
  <c r="N73" i="5" s="1"/>
  <c r="AW100" i="5"/>
  <c r="AW84" i="5"/>
  <c r="AX107" i="5"/>
  <c r="N107" i="5" s="1"/>
  <c r="AX76" i="5"/>
  <c r="AW78" i="5"/>
  <c r="O97" i="5"/>
  <c r="AX97" i="5"/>
  <c r="N97" i="5" s="1"/>
  <c r="AX111" i="5"/>
  <c r="N111" i="5" s="1"/>
  <c r="O111" i="5"/>
  <c r="AW80" i="5"/>
  <c r="AX104" i="5"/>
  <c r="N104" i="5" s="1"/>
  <c r="AX86" i="5"/>
  <c r="N86" i="5" s="1"/>
  <c r="AT195" i="5"/>
  <c r="AU195" i="5" s="1"/>
  <c r="AV195" i="5" s="1"/>
  <c r="AW195" i="5"/>
  <c r="AX82" i="5"/>
  <c r="AX91" i="5"/>
  <c r="N91" i="5" s="1"/>
  <c r="AO64" i="5"/>
  <c r="AP64" i="5" s="1"/>
  <c r="AR64" i="5" s="1"/>
  <c r="AS64" i="5" s="1"/>
  <c r="AT64" i="5" s="1"/>
  <c r="AU64" i="5" s="1"/>
  <c r="AV64" i="5" s="1"/>
  <c r="AO67" i="5"/>
  <c r="AP67" i="5" s="1"/>
  <c r="AR67" i="5" s="1"/>
  <c r="AS67" i="5" s="1"/>
  <c r="AO62" i="5"/>
  <c r="AP62" i="5" s="1"/>
  <c r="AR62" i="5" s="1"/>
  <c r="AS62" i="5" s="1"/>
  <c r="AT62" i="5" s="1"/>
  <c r="AU62" i="5" s="1"/>
  <c r="AV62" i="5" s="1"/>
  <c r="AO63" i="5"/>
  <c r="AP63" i="5" s="1"/>
  <c r="AR63" i="5" s="1"/>
  <c r="AS63" i="5" s="1"/>
  <c r="AO60" i="5"/>
  <c r="AP60" i="5" s="1"/>
  <c r="AR60" i="5" s="1"/>
  <c r="AS60" i="5" s="1"/>
  <c r="AT60" i="5" s="1"/>
  <c r="AU60" i="5" s="1"/>
  <c r="AV60" i="5" s="1"/>
  <c r="AO61" i="5"/>
  <c r="AP61" i="5" s="1"/>
  <c r="AR61" i="5" s="1"/>
  <c r="AS61" i="5" s="1"/>
  <c r="AT61" i="5" s="1"/>
  <c r="AU61" i="5" s="1"/>
  <c r="AV61" i="5" s="1"/>
  <c r="AO58" i="5"/>
  <c r="AP58" i="5" s="1"/>
  <c r="AR58" i="5" s="1"/>
  <c r="AS58" i="5" s="1"/>
  <c r="AT58" i="5" s="1"/>
  <c r="AU58" i="5" s="1"/>
  <c r="AV58" i="5" s="1"/>
  <c r="AO59" i="5"/>
  <c r="AP59" i="5" s="1"/>
  <c r="AR59" i="5" s="1"/>
  <c r="AS59" i="5" s="1"/>
  <c r="AO56" i="5"/>
  <c r="AP56" i="5" s="1"/>
  <c r="AR56" i="5" s="1"/>
  <c r="AS56" i="5" s="1"/>
  <c r="AT56" i="5" s="1"/>
  <c r="AU56" i="5" s="1"/>
  <c r="AO57" i="5"/>
  <c r="AP57" i="5" s="1"/>
  <c r="AR57" i="5" s="1"/>
  <c r="AS57" i="5" s="1"/>
  <c r="AT57" i="5" s="1"/>
  <c r="AU57" i="5" s="1"/>
  <c r="AV57" i="5" s="1"/>
  <c r="AO54" i="5"/>
  <c r="AP54" i="5" s="1"/>
  <c r="AR54" i="5" s="1"/>
  <c r="AS54" i="5" s="1"/>
  <c r="AT54" i="5" s="1"/>
  <c r="AU54" i="5" s="1"/>
  <c r="AO55" i="5"/>
  <c r="AP55" i="5" s="1"/>
  <c r="AR55" i="5" s="1"/>
  <c r="AS55" i="5" s="1"/>
  <c r="AW55" i="5" s="1"/>
  <c r="AO52" i="5"/>
  <c r="AP52" i="5" s="1"/>
  <c r="AR52" i="5" s="1"/>
  <c r="AS52" i="5" s="1"/>
  <c r="AT52" i="5" s="1"/>
  <c r="AU52" i="5" s="1"/>
  <c r="AV52" i="5" s="1"/>
  <c r="AO53" i="5"/>
  <c r="AP53" i="5" s="1"/>
  <c r="AR53" i="5" s="1"/>
  <c r="AS53" i="5" s="1"/>
  <c r="AT53" i="5" s="1"/>
  <c r="AU53" i="5" s="1"/>
  <c r="AV53" i="5" s="1"/>
  <c r="AO50" i="5"/>
  <c r="AP50" i="5" s="1"/>
  <c r="AR50" i="5" s="1"/>
  <c r="AS50" i="5" s="1"/>
  <c r="AT50" i="5" s="1"/>
  <c r="AU50" i="5" s="1"/>
  <c r="AV50" i="5" s="1"/>
  <c r="AO51" i="5"/>
  <c r="AP51" i="5" s="1"/>
  <c r="AR51" i="5" s="1"/>
  <c r="AS51" i="5" s="1"/>
  <c r="AX36" i="5"/>
  <c r="AY36" i="5" s="1"/>
  <c r="AX61" i="5"/>
  <c r="AX43" i="5"/>
  <c r="N43" i="5" s="1"/>
  <c r="N45" i="5"/>
  <c r="AX52" i="5"/>
  <c r="AX42" i="5"/>
  <c r="AY42" i="5" s="1"/>
  <c r="N65" i="5"/>
  <c r="AX58" i="5"/>
  <c r="AX69" i="5"/>
  <c r="AX60" i="5"/>
  <c r="AX66" i="5"/>
  <c r="AY66" i="5" s="1"/>
  <c r="AX48" i="5"/>
  <c r="AY48" i="5" s="1"/>
  <c r="AX57" i="5"/>
  <c r="N57" i="5" s="1"/>
  <c r="AX47" i="5"/>
  <c r="AY47" i="5" s="1"/>
  <c r="AX37" i="5"/>
  <c r="AY37" i="5" s="1"/>
  <c r="AP49" i="5"/>
  <c r="AR49" i="5" s="1"/>
  <c r="AS49" i="5" s="1"/>
  <c r="AT49" i="5" s="1"/>
  <c r="AU49" i="5" s="1"/>
  <c r="AV49" i="5" s="1"/>
  <c r="N54" i="5"/>
  <c r="N56" i="5"/>
  <c r="O48" i="5"/>
  <c r="O43" i="5"/>
  <c r="O42" i="5"/>
  <c r="O37" i="5"/>
  <c r="AW62" i="5"/>
  <c r="AW50" i="5"/>
  <c r="AW44" i="5"/>
  <c r="AW46" i="5"/>
  <c r="AW64" i="5"/>
  <c r="O47" i="5"/>
  <c r="O66" i="5"/>
  <c r="AW39" i="5"/>
  <c r="AW53" i="5"/>
  <c r="AW41" i="5"/>
  <c r="O36" i="5"/>
  <c r="O290" i="10" l="1"/>
  <c r="O308" i="10"/>
  <c r="O663" i="10"/>
  <c r="O1005" i="10"/>
  <c r="O422" i="10"/>
  <c r="O939" i="10"/>
  <c r="O602" i="10"/>
  <c r="O889" i="10"/>
  <c r="O561" i="10"/>
  <c r="O969" i="10"/>
  <c r="O992" i="10"/>
  <c r="O786" i="10"/>
  <c r="O178" i="10"/>
  <c r="O211" i="10"/>
  <c r="O673" i="10"/>
  <c r="O696" i="10"/>
  <c r="O232" i="10"/>
  <c r="O759" i="10"/>
  <c r="O12" i="10"/>
  <c r="O42" i="10"/>
  <c r="O408" i="10"/>
  <c r="O553" i="10"/>
  <c r="O386" i="10"/>
  <c r="O918" i="10"/>
  <c r="O344" i="10"/>
  <c r="O468" i="10"/>
  <c r="O756" i="10"/>
  <c r="O905" i="10"/>
  <c r="O552" i="10"/>
  <c r="O416" i="10"/>
  <c r="O1021" i="10"/>
  <c r="O653" i="10"/>
  <c r="O898" i="10"/>
  <c r="O724" i="10"/>
  <c r="O750" i="10"/>
  <c r="O453" i="10"/>
  <c r="O367" i="10"/>
  <c r="O741" i="10"/>
  <c r="O828" i="10"/>
  <c r="O797" i="10"/>
  <c r="O210" i="10"/>
  <c r="O717" i="10"/>
  <c r="O498" i="10"/>
  <c r="O765" i="10"/>
  <c r="O1043" i="10"/>
  <c r="O309" i="10"/>
  <c r="O139" i="10"/>
  <c r="O442" i="10"/>
  <c r="O188" i="10"/>
  <c r="O762" i="10"/>
  <c r="O128" i="10"/>
  <c r="O153" i="10"/>
  <c r="O270" i="10"/>
  <c r="O821" i="10"/>
  <c r="O728" i="10"/>
  <c r="O248" i="10"/>
  <c r="O169" i="10"/>
  <c r="O23" i="10"/>
  <c r="O103" i="10"/>
  <c r="O936" i="10"/>
  <c r="O996" i="10"/>
  <c r="O986" i="10"/>
  <c r="O513" i="10"/>
  <c r="O901" i="10"/>
  <c r="O399" i="10"/>
  <c r="O519" i="10"/>
  <c r="O426" i="10"/>
  <c r="O445" i="10"/>
  <c r="O431" i="10"/>
  <c r="O496" i="10"/>
  <c r="O213" i="10"/>
  <c r="O456" i="10"/>
  <c r="O388" i="10"/>
  <c r="O227" i="10"/>
  <c r="O984" i="10"/>
  <c r="O294" i="10"/>
  <c r="O372" i="10"/>
  <c r="O557" i="10"/>
  <c r="O482" i="10"/>
  <c r="O520" i="10"/>
  <c r="O452" i="10"/>
  <c r="O550" i="10"/>
  <c r="O419" i="10"/>
  <c r="O773" i="10"/>
  <c r="O814" i="10"/>
  <c r="O1014" i="10"/>
  <c r="O1010" i="10"/>
  <c r="O811" i="10"/>
  <c r="O542" i="10"/>
  <c r="O591" i="10"/>
  <c r="O66" i="10"/>
  <c r="O96" i="10"/>
  <c r="O628" i="10"/>
  <c r="O802" i="10"/>
  <c r="O166" i="10"/>
  <c r="O141" i="10"/>
  <c r="O409" i="10"/>
  <c r="O288" i="10"/>
  <c r="O707" i="10"/>
  <c r="O880" i="10"/>
  <c r="O284" i="10"/>
  <c r="O597" i="10"/>
  <c r="O757" i="10"/>
  <c r="O171" i="10"/>
  <c r="O305" i="10"/>
  <c r="O455" i="10"/>
  <c r="O763" i="10"/>
  <c r="O368" i="10"/>
  <c r="O340" i="10"/>
  <c r="O904" i="10"/>
  <c r="O162" i="10"/>
  <c r="AY17" i="11"/>
  <c r="O612" i="10"/>
  <c r="O448" i="10"/>
  <c r="O81" i="10"/>
  <c r="O17" i="11"/>
  <c r="O369" i="10"/>
  <c r="O97" i="10"/>
  <c r="O202" i="10"/>
  <c r="O214" i="10"/>
  <c r="O436" i="10"/>
  <c r="O1039" i="10"/>
  <c r="O415" i="10"/>
  <c r="O627" i="10"/>
  <c r="O859" i="10"/>
  <c r="O527" i="10"/>
  <c r="O489" i="10"/>
  <c r="O434" i="10"/>
  <c r="O754" i="10"/>
  <c r="O977" i="10"/>
  <c r="O978" i="10"/>
  <c r="P931" i="10"/>
  <c r="O199" i="10"/>
  <c r="O952" i="10"/>
  <c r="P849" i="10"/>
  <c r="O404" i="10"/>
  <c r="AV158" i="10"/>
  <c r="P158" i="10" s="1"/>
  <c r="AV165" i="10"/>
  <c r="P165" i="10" s="1"/>
  <c r="AV145" i="10"/>
  <c r="P145" i="10" s="1"/>
  <c r="AV839" i="10"/>
  <c r="P839" i="10" s="1"/>
  <c r="AV428" i="10"/>
  <c r="P428" i="10" s="1"/>
  <c r="AV191" i="10"/>
  <c r="P191" i="10" s="1"/>
  <c r="AV1004" i="10"/>
  <c r="P1004" i="10" s="1"/>
  <c r="AV554" i="10"/>
  <c r="P554" i="10" s="1"/>
  <c r="AV620" i="10"/>
  <c r="P620" i="10" s="1"/>
  <c r="AV646" i="10"/>
  <c r="P646" i="10" s="1"/>
  <c r="AV121" i="10"/>
  <c r="P121" i="10" s="1"/>
  <c r="AV27" i="10"/>
  <c r="P27" i="10" s="1"/>
  <c r="AV92" i="10"/>
  <c r="P92" i="10" s="1"/>
  <c r="AV156" i="10"/>
  <c r="P156" i="10" s="1"/>
  <c r="AV21" i="10"/>
  <c r="P21" i="10" s="1"/>
  <c r="AV119" i="10"/>
  <c r="P119" i="10" s="1"/>
  <c r="AV124" i="10"/>
  <c r="P124" i="10" s="1"/>
  <c r="AV93" i="10"/>
  <c r="P93" i="10" s="1"/>
  <c r="AV146" i="10"/>
  <c r="P146" i="10" s="1"/>
  <c r="AV122" i="10"/>
  <c r="P122" i="10" s="1"/>
  <c r="AV47" i="10"/>
  <c r="P47" i="10" s="1"/>
  <c r="AV123" i="10"/>
  <c r="P123" i="10" s="1"/>
  <c r="AV43" i="10"/>
  <c r="P43" i="10" s="1"/>
  <c r="AV125" i="10"/>
  <c r="P125" i="10" s="1"/>
  <c r="AV68" i="10"/>
  <c r="P68" i="10" s="1"/>
  <c r="AV142" i="10"/>
  <c r="P142" i="10" s="1"/>
  <c r="AV67" i="10"/>
  <c r="P67" i="10" s="1"/>
  <c r="AV22" i="10"/>
  <c r="P22" i="10" s="1"/>
  <c r="AV111" i="10"/>
  <c r="P111" i="10" s="1"/>
  <c r="AV115" i="10"/>
  <c r="P115" i="10" s="1"/>
  <c r="AV25" i="10"/>
  <c r="P25" i="10" s="1"/>
  <c r="AV806" i="10"/>
  <c r="P806" i="10" s="1"/>
  <c r="AV983" i="10"/>
  <c r="P983" i="10" s="1"/>
  <c r="AV95" i="10"/>
  <c r="P95" i="10" s="1"/>
  <c r="AV160" i="10"/>
  <c r="P160" i="10" s="1"/>
  <c r="AV118" i="10"/>
  <c r="P118" i="10" s="1"/>
  <c r="AV143" i="10"/>
  <c r="P143" i="10" s="1"/>
  <c r="AV37" i="10"/>
  <c r="P37" i="10" s="1"/>
  <c r="AV85" i="10"/>
  <c r="P85" i="10" s="1"/>
  <c r="AV70" i="10"/>
  <c r="P70" i="10" s="1"/>
  <c r="AV58" i="10"/>
  <c r="P58" i="10" s="1"/>
  <c r="AV150" i="10"/>
  <c r="P150" i="10" s="1"/>
  <c r="AV59" i="10"/>
  <c r="P59" i="10" s="1"/>
  <c r="AV173" i="10"/>
  <c r="P173" i="10" s="1"/>
  <c r="AV172" i="10"/>
  <c r="P172" i="10" s="1"/>
  <c r="AV26" i="10"/>
  <c r="P26" i="10" s="1"/>
  <c r="AV129" i="10"/>
  <c r="P129" i="10" s="1"/>
  <c r="AV966" i="10"/>
  <c r="P966" i="10" s="1"/>
  <c r="AV783" i="10"/>
  <c r="P783" i="10" s="1"/>
  <c r="AV956" i="10"/>
  <c r="P956" i="10" s="1"/>
  <c r="AV991" i="10"/>
  <c r="P991" i="10" s="1"/>
  <c r="AV819" i="10"/>
  <c r="P819" i="10" s="1"/>
  <c r="AV1007" i="10"/>
  <c r="P1007" i="10" s="1"/>
  <c r="AV847" i="10"/>
  <c r="P847" i="10" s="1"/>
  <c r="AV739" i="10"/>
  <c r="P739" i="10" s="1"/>
  <c r="AV556" i="10"/>
  <c r="P556" i="10" s="1"/>
  <c r="AV877" i="10"/>
  <c r="P877" i="10" s="1"/>
  <c r="AV384" i="10"/>
  <c r="P384" i="10" s="1"/>
  <c r="AV330" i="10"/>
  <c r="P330" i="10" s="1"/>
  <c r="AV718" i="10"/>
  <c r="O718" i="10" s="1"/>
  <c r="AV700" i="10"/>
  <c r="P700" i="10" s="1"/>
  <c r="AV721" i="10"/>
  <c r="P721" i="10" s="1"/>
  <c r="AV347" i="10"/>
  <c r="P347" i="10" s="1"/>
  <c r="AV221" i="10"/>
  <c r="P221" i="10" s="1"/>
  <c r="AV655" i="10"/>
  <c r="P655" i="10" s="1"/>
  <c r="AV499" i="10"/>
  <c r="P499" i="10" s="1"/>
  <c r="AV832" i="10"/>
  <c r="P832" i="10" s="1"/>
  <c r="AV439" i="10"/>
  <c r="P439" i="10" s="1"/>
  <c r="AV664" i="10"/>
  <c r="P664" i="10" s="1"/>
  <c r="AV332" i="10"/>
  <c r="P332" i="10" s="1"/>
  <c r="AV870" i="10"/>
  <c r="P870" i="10" s="1"/>
  <c r="AV779" i="10"/>
  <c r="P779" i="10" s="1"/>
  <c r="AV130" i="10"/>
  <c r="P130" i="10" s="1"/>
  <c r="AV105" i="10"/>
  <c r="P105" i="10" s="1"/>
  <c r="AV62" i="10"/>
  <c r="P62" i="10" s="1"/>
  <c r="AV633" i="10"/>
  <c r="P633" i="10" s="1"/>
  <c r="AV622" i="10"/>
  <c r="P622" i="10" s="1"/>
  <c r="AV383" i="10"/>
  <c r="P383" i="10" s="1"/>
  <c r="AV843" i="10"/>
  <c r="P843" i="10" s="1"/>
  <c r="AV406" i="10"/>
  <c r="P406" i="10" s="1"/>
  <c r="AV740" i="10"/>
  <c r="P740" i="10" s="1"/>
  <c r="AV810" i="10"/>
  <c r="P810" i="10" s="1"/>
  <c r="AV667" i="10"/>
  <c r="P667" i="10" s="1"/>
  <c r="AV300" i="10"/>
  <c r="P300" i="10" s="1"/>
  <c r="AV321" i="10"/>
  <c r="P321" i="10" s="1"/>
  <c r="AV884" i="10"/>
  <c r="P884" i="10" s="1"/>
  <c r="AV772" i="10"/>
  <c r="P772" i="10" s="1"/>
  <c r="AV933" i="10"/>
  <c r="P933" i="10" s="1"/>
  <c r="AV197" i="10"/>
  <c r="P197" i="10" s="1"/>
  <c r="AV326" i="10"/>
  <c r="P326" i="10" s="1"/>
  <c r="AV240" i="10"/>
  <c r="P240" i="10" s="1"/>
  <c r="AV715" i="10"/>
  <c r="P715" i="10" s="1"/>
  <c r="AV679" i="10"/>
  <c r="P679" i="10" s="1"/>
  <c r="AV361" i="10"/>
  <c r="P361" i="10" s="1"/>
  <c r="AV521" i="10"/>
  <c r="P521" i="10" s="1"/>
  <c r="AV907" i="10"/>
  <c r="P907" i="10" s="1"/>
  <c r="AV671" i="10"/>
  <c r="P671" i="10" s="1"/>
  <c r="AV176" i="10"/>
  <c r="P176" i="10" s="1"/>
  <c r="AV333" i="10"/>
  <c r="P333" i="10" s="1"/>
  <c r="AV604" i="10"/>
  <c r="P604" i="10" s="1"/>
  <c r="AV1038" i="10"/>
  <c r="P1038" i="10" s="1"/>
  <c r="AV766" i="10"/>
  <c r="P766" i="10" s="1"/>
  <c r="AV976" i="10"/>
  <c r="P976" i="10" s="1"/>
  <c r="AV962" i="10"/>
  <c r="P962" i="10" s="1"/>
  <c r="AV725" i="10"/>
  <c r="P725" i="10" s="1"/>
  <c r="AV769" i="10"/>
  <c r="P769" i="10" s="1"/>
  <c r="AV840" i="10"/>
  <c r="P840" i="10" s="1"/>
  <c r="AV894" i="10"/>
  <c r="P894" i="10" s="1"/>
  <c r="AV356" i="10"/>
  <c r="P356" i="10" s="1"/>
  <c r="AV255" i="10"/>
  <c r="P255" i="10" s="1"/>
  <c r="AV614" i="10"/>
  <c r="P614" i="10" s="1"/>
  <c r="AV844" i="10"/>
  <c r="P844" i="10" s="1"/>
  <c r="AV658" i="10"/>
  <c r="P658" i="10" s="1"/>
  <c r="AV625" i="10"/>
  <c r="P625" i="10" s="1"/>
  <c r="AV751" i="10"/>
  <c r="P751" i="10" s="1"/>
  <c r="AV477" i="10"/>
  <c r="P477" i="10" s="1"/>
  <c r="AV988" i="10"/>
  <c r="P988" i="10" s="1"/>
  <c r="AV311" i="10"/>
  <c r="P311" i="10" s="1"/>
  <c r="AV244" i="10"/>
  <c r="P244" i="10" s="1"/>
  <c r="AV457" i="10"/>
  <c r="P457" i="10" s="1"/>
  <c r="AV525" i="10"/>
  <c r="P525" i="10" s="1"/>
  <c r="AV795" i="10"/>
  <c r="P795" i="10" s="1"/>
  <c r="AV973" i="10"/>
  <c r="P973" i="10" s="1"/>
  <c r="AV278" i="10"/>
  <c r="P278" i="10" s="1"/>
  <c r="AV632" i="10"/>
  <c r="P632" i="10" s="1"/>
  <c r="AV670" i="10"/>
  <c r="P670" i="10" s="1"/>
  <c r="AV495" i="10"/>
  <c r="P495" i="10" s="1"/>
  <c r="AV469" i="10"/>
  <c r="P469" i="10" s="1"/>
  <c r="AV820" i="10"/>
  <c r="P820" i="10" s="1"/>
  <c r="AV1006" i="10"/>
  <c r="P1006" i="10" s="1"/>
  <c r="AV334" i="10"/>
  <c r="P334" i="10" s="1"/>
  <c r="AV1018" i="10"/>
  <c r="P1018" i="10" s="1"/>
  <c r="AV682" i="10"/>
  <c r="P682" i="10" s="1"/>
  <c r="AV582" i="10"/>
  <c r="P582" i="10" s="1"/>
  <c r="AV883" i="10"/>
  <c r="P883" i="10" s="1"/>
  <c r="AV501" i="10"/>
  <c r="P501" i="10" s="1"/>
  <c r="AV217" i="10"/>
  <c r="P217" i="10" s="1"/>
  <c r="AV874" i="10"/>
  <c r="P874" i="10" s="1"/>
  <c r="AV594" i="10"/>
  <c r="P594" i="10" s="1"/>
  <c r="AV212" i="10"/>
  <c r="P212" i="10" s="1"/>
  <c r="AV502" i="10"/>
  <c r="P502" i="10" s="1"/>
  <c r="AV825" i="10"/>
  <c r="P825" i="10" s="1"/>
  <c r="AV943" i="10"/>
  <c r="P943" i="10" s="1"/>
  <c r="AV514" i="10"/>
  <c r="P514" i="10" s="1"/>
  <c r="AV585" i="10"/>
  <c r="P585" i="10" s="1"/>
  <c r="AV1037" i="10"/>
  <c r="P1037" i="10" s="1"/>
  <c r="AV982" i="10"/>
  <c r="P982" i="10" s="1"/>
  <c r="AV666" i="10"/>
  <c r="P666" i="10" s="1"/>
  <c r="AV812" i="10"/>
  <c r="P812" i="10" s="1"/>
  <c r="AV703" i="10"/>
  <c r="P703" i="10" s="1"/>
  <c r="AV185" i="10"/>
  <c r="P185" i="10" s="1"/>
  <c r="AV727" i="10"/>
  <c r="P727" i="10" s="1"/>
  <c r="AV950" i="10"/>
  <c r="P950" i="10" s="1"/>
  <c r="AV355" i="10"/>
  <c r="P355" i="10" s="1"/>
  <c r="AV782" i="10"/>
  <c r="O782" i="10" s="1"/>
  <c r="AV793" i="10"/>
  <c r="P793" i="10" s="1"/>
  <c r="AV672" i="10"/>
  <c r="P672" i="10" s="1"/>
  <c r="AV733" i="10"/>
  <c r="P733" i="10" s="1"/>
  <c r="AV1051" i="10"/>
  <c r="P1051" i="10" s="1"/>
  <c r="AV430" i="10"/>
  <c r="P430" i="10" s="1"/>
  <c r="AV488" i="10"/>
  <c r="P488" i="10" s="1"/>
  <c r="AV174" i="10"/>
  <c r="P174" i="10" s="1"/>
  <c r="AV705" i="10"/>
  <c r="P705" i="10" s="1"/>
  <c r="AV586" i="10"/>
  <c r="P586" i="10" s="1"/>
  <c r="AV1026" i="10"/>
  <c r="P1026" i="10" s="1"/>
  <c r="AV486" i="10"/>
  <c r="P486" i="10" s="1"/>
  <c r="AV413" i="10"/>
  <c r="P413" i="10" s="1"/>
  <c r="AV732" i="10"/>
  <c r="P732" i="10" s="1"/>
  <c r="AV306" i="10"/>
  <c r="P306" i="10" s="1"/>
  <c r="AV695" i="10"/>
  <c r="P695" i="10" s="1"/>
  <c r="AV615" i="10"/>
  <c r="P615" i="10" s="1"/>
  <c r="AV254" i="10"/>
  <c r="P254" i="10" s="1"/>
  <c r="AV438" i="10"/>
  <c r="P438" i="10" s="1"/>
  <c r="AV868" i="10"/>
  <c r="P868" i="10" s="1"/>
  <c r="AV323" i="10"/>
  <c r="P323" i="10" s="1"/>
  <c r="AV420" i="10"/>
  <c r="P420" i="10" s="1"/>
  <c r="AV1047" i="10"/>
  <c r="P1047" i="10" s="1"/>
  <c r="AV709" i="10"/>
  <c r="P709" i="10" s="1"/>
  <c r="AV838" i="10"/>
  <c r="P838" i="10" s="1"/>
  <c r="AV360" i="10"/>
  <c r="P360" i="10" s="1"/>
  <c r="AV807" i="10"/>
  <c r="P807" i="10" s="1"/>
  <c r="AV764" i="10"/>
  <c r="P764" i="10" s="1"/>
  <c r="AV746" i="10"/>
  <c r="P746" i="10" s="1"/>
  <c r="AV529" i="10"/>
  <c r="P529" i="10" s="1"/>
  <c r="AV823" i="10"/>
  <c r="P823" i="10" s="1"/>
  <c r="AV1025" i="10"/>
  <c r="P1025" i="10" s="1"/>
  <c r="AV829" i="10"/>
  <c r="P829" i="10" s="1"/>
  <c r="AV503" i="10"/>
  <c r="P503" i="10" s="1"/>
  <c r="AV934" i="10"/>
  <c r="P934" i="10" s="1"/>
  <c r="AV951" i="10"/>
  <c r="P951" i="10" s="1"/>
  <c r="AV572" i="10"/>
  <c r="P572" i="10" s="1"/>
  <c r="AV91" i="10"/>
  <c r="P91" i="10" s="1"/>
  <c r="AV932" i="10"/>
  <c r="P932" i="10" s="1"/>
  <c r="AV338" i="10"/>
  <c r="P338" i="10" s="1"/>
  <c r="AV1030" i="10"/>
  <c r="P1030" i="10" s="1"/>
  <c r="AV421" i="10"/>
  <c r="P421" i="10" s="1"/>
  <c r="AV945" i="10"/>
  <c r="P945" i="10" s="1"/>
  <c r="AV853" i="10"/>
  <c r="P853" i="10" s="1"/>
  <c r="AV260" i="10"/>
  <c r="P260" i="10" s="1"/>
  <c r="AV1045" i="10"/>
  <c r="P1045" i="10" s="1"/>
  <c r="AV427" i="10"/>
  <c r="P427" i="10" s="1"/>
  <c r="AV303" i="10"/>
  <c r="P303" i="10" s="1"/>
  <c r="AV435" i="10"/>
  <c r="P435" i="10" s="1"/>
  <c r="AV600" i="10"/>
  <c r="P600" i="10" s="1"/>
  <c r="AV669" i="10"/>
  <c r="P669" i="10" s="1"/>
  <c r="AV231" i="10"/>
  <c r="P231" i="10" s="1"/>
  <c r="AV640" i="10"/>
  <c r="P640" i="10" s="1"/>
  <c r="AV339" i="10"/>
  <c r="P339" i="10" s="1"/>
  <c r="AV578" i="10"/>
  <c r="P578" i="10" s="1"/>
  <c r="AV186" i="10"/>
  <c r="P186" i="10" s="1"/>
  <c r="AV863" i="10"/>
  <c r="P863" i="10" s="1"/>
  <c r="AV686" i="10"/>
  <c r="P686" i="10" s="1"/>
  <c r="AV182" i="10"/>
  <c r="P182" i="10" s="1"/>
  <c r="AV382" i="10"/>
  <c r="P382" i="10" s="1"/>
  <c r="AV665" i="10"/>
  <c r="P665" i="10" s="1"/>
  <c r="AV643" i="10"/>
  <c r="P643" i="10" s="1"/>
  <c r="AV913" i="10"/>
  <c r="P913" i="10" s="1"/>
  <c r="AV704" i="10"/>
  <c r="P704" i="10" s="1"/>
  <c r="AV296" i="10"/>
  <c r="P296" i="10" s="1"/>
  <c r="AV851" i="10"/>
  <c r="P851" i="10" s="1"/>
  <c r="AV375" i="10"/>
  <c r="P375" i="10" s="1"/>
  <c r="AV808" i="10"/>
  <c r="P808" i="10" s="1"/>
  <c r="AV675" i="10"/>
  <c r="P675" i="10" s="1"/>
  <c r="AV352" i="10"/>
  <c r="P352" i="10" s="1"/>
  <c r="AV297" i="10"/>
  <c r="P297" i="10" s="1"/>
  <c r="AV350" i="10"/>
  <c r="P350" i="10" s="1"/>
  <c r="AV336" i="10"/>
  <c r="P336" i="10" s="1"/>
  <c r="AV471" i="10"/>
  <c r="P471" i="10" s="1"/>
  <c r="AV433" i="10"/>
  <c r="P433" i="10" s="1"/>
  <c r="AV935" i="10"/>
  <c r="P935" i="10" s="1"/>
  <c r="AV1036" i="10"/>
  <c r="P1036" i="10" s="1"/>
  <c r="AV885" i="10"/>
  <c r="P885" i="10" s="1"/>
  <c r="AV595" i="10"/>
  <c r="P595" i="10" s="1"/>
  <c r="AV629" i="10"/>
  <c r="P629" i="10" s="1"/>
  <c r="AV1000" i="10"/>
  <c r="P1000" i="10" s="1"/>
  <c r="AV215" i="10"/>
  <c r="P215" i="10" s="1"/>
  <c r="AV209" i="10"/>
  <c r="P209" i="10" s="1"/>
  <c r="AV538" i="10"/>
  <c r="O538" i="10" s="1"/>
  <c r="AV463" i="10"/>
  <c r="P463" i="10" s="1"/>
  <c r="AV987" i="10"/>
  <c r="P987" i="10" s="1"/>
  <c r="AV692" i="10"/>
  <c r="P692" i="10" s="1"/>
  <c r="AV558" i="10"/>
  <c r="P558" i="10" s="1"/>
  <c r="AV282" i="10"/>
  <c r="P282" i="10" s="1"/>
  <c r="AV583" i="10"/>
  <c r="P583" i="10" s="1"/>
  <c r="AV990" i="10"/>
  <c r="P990" i="10" s="1"/>
  <c r="AV867" i="10"/>
  <c r="P867" i="10" s="1"/>
  <c r="AV230" i="10"/>
  <c r="P230" i="10" s="1"/>
  <c r="AV249" i="10"/>
  <c r="P249" i="10" s="1"/>
  <c r="AV387" i="10"/>
  <c r="P387" i="10" s="1"/>
  <c r="AV365" i="10"/>
  <c r="P365" i="10" s="1"/>
  <c r="AV771" i="10"/>
  <c r="P771" i="10" s="1"/>
  <c r="AV235" i="10"/>
  <c r="P235" i="10" s="1"/>
  <c r="AV831" i="10"/>
  <c r="P831" i="10" s="1"/>
  <c r="AV654" i="10"/>
  <c r="P654" i="10" s="1"/>
  <c r="AV601" i="10"/>
  <c r="P601" i="10" s="1"/>
  <c r="AV566" i="10"/>
  <c r="P566" i="10" s="1"/>
  <c r="AV526" i="10"/>
  <c r="P526" i="10" s="1"/>
  <c r="AV509" i="10"/>
  <c r="P509" i="10" s="1"/>
  <c r="AV357" i="10"/>
  <c r="P357" i="10" s="1"/>
  <c r="AV573" i="10"/>
  <c r="P573" i="10" s="1"/>
  <c r="AV544" i="10"/>
  <c r="P544" i="10" s="1"/>
  <c r="AV690" i="10"/>
  <c r="P690" i="10" s="1"/>
  <c r="AV546" i="10"/>
  <c r="P546" i="10" s="1"/>
  <c r="AV726" i="10"/>
  <c r="P726" i="10" s="1"/>
  <c r="AV405" i="10"/>
  <c r="P405" i="10" s="1"/>
  <c r="AV229" i="10"/>
  <c r="P229" i="10" s="1"/>
  <c r="AV989" i="10"/>
  <c r="P989" i="10" s="1"/>
  <c r="AV424" i="10"/>
  <c r="P424" i="10" s="1"/>
  <c r="AV412" i="10"/>
  <c r="P412" i="10" s="1"/>
  <c r="AV194" i="10"/>
  <c r="P194" i="10" s="1"/>
  <c r="AV322" i="10"/>
  <c r="P322" i="10" s="1"/>
  <c r="AV523" i="10"/>
  <c r="P523" i="10" s="1"/>
  <c r="AV571" i="10"/>
  <c r="P571" i="10" s="1"/>
  <c r="AV407" i="10"/>
  <c r="P407" i="10" s="1"/>
  <c r="AV660" i="10"/>
  <c r="P660" i="10" s="1"/>
  <c r="AV730" i="10"/>
  <c r="P730" i="10" s="1"/>
  <c r="AV491" i="10"/>
  <c r="P491" i="10" s="1"/>
  <c r="AV699" i="10"/>
  <c r="P699" i="10" s="1"/>
  <c r="AV397" i="10"/>
  <c r="P397" i="10" s="1"/>
  <c r="AV478" i="10"/>
  <c r="P478" i="10" s="1"/>
  <c r="AV262" i="10"/>
  <c r="P262" i="10" s="1"/>
  <c r="AV618" i="10"/>
  <c r="P618" i="10" s="1"/>
  <c r="AV451" i="10"/>
  <c r="P451" i="10" s="1"/>
  <c r="AV403" i="10"/>
  <c r="P403" i="10" s="1"/>
  <c r="AV264" i="10"/>
  <c r="P264" i="10" s="1"/>
  <c r="AV532" i="10"/>
  <c r="P532" i="10" s="1"/>
  <c r="AV693" i="10"/>
  <c r="P693" i="10" s="1"/>
  <c r="AV850" i="10"/>
  <c r="P850" i="10" s="1"/>
  <c r="AV1023" i="10"/>
  <c r="P1023" i="10" s="1"/>
  <c r="AV279" i="10"/>
  <c r="P279" i="10" s="1"/>
  <c r="AV621" i="10"/>
  <c r="P621" i="10" s="1"/>
  <c r="AV944" i="10"/>
  <c r="P944" i="10" s="1"/>
  <c r="AV379" i="10"/>
  <c r="P379" i="10" s="1"/>
  <c r="AV777" i="10"/>
  <c r="P777" i="10" s="1"/>
  <c r="AV184" i="10"/>
  <c r="P184" i="10" s="1"/>
  <c r="AV804" i="10"/>
  <c r="P804" i="10" s="1"/>
  <c r="AV537" i="10"/>
  <c r="P537" i="10" s="1"/>
  <c r="AV1011" i="10"/>
  <c r="P1011" i="10" s="1"/>
  <c r="AV731" i="10"/>
  <c r="P731" i="10" s="1"/>
  <c r="AV224" i="10"/>
  <c r="P224" i="10" s="1"/>
  <c r="AV203" i="10"/>
  <c r="P203" i="10" s="1"/>
  <c r="AV245" i="10"/>
  <c r="P245" i="10" s="1"/>
  <c r="AV327" i="10"/>
  <c r="P327" i="10" s="1"/>
  <c r="AV534" i="10"/>
  <c r="P534" i="10" s="1"/>
  <c r="AV414" i="10"/>
  <c r="P414" i="10" s="1"/>
  <c r="AV549" i="10"/>
  <c r="P549" i="10" s="1"/>
  <c r="AV626" i="10"/>
  <c r="P626" i="10" s="1"/>
  <c r="AV226" i="10"/>
  <c r="P226" i="10" s="1"/>
  <c r="AV555" i="10"/>
  <c r="P555" i="10" s="1"/>
  <c r="AV475" i="10"/>
  <c r="P475" i="10" s="1"/>
  <c r="AV374" i="10"/>
  <c r="P374" i="10" s="1"/>
  <c r="AV487" i="10"/>
  <c r="P487" i="10" s="1"/>
  <c r="AV656" i="10"/>
  <c r="P656" i="10" s="1"/>
  <c r="AV114" i="5"/>
  <c r="P114" i="5" s="1"/>
  <c r="AV152" i="5"/>
  <c r="P152" i="5" s="1"/>
  <c r="AV116" i="5"/>
  <c r="P116" i="5" s="1"/>
  <c r="AV139" i="5"/>
  <c r="AY139" i="5" s="1"/>
  <c r="AV190" i="5"/>
  <c r="P190" i="5" s="1"/>
  <c r="AV165" i="5"/>
  <c r="P165" i="5" s="1"/>
  <c r="AV56" i="5"/>
  <c r="AY56" i="5" s="1"/>
  <c r="AV119" i="5"/>
  <c r="P119" i="5" s="1"/>
  <c r="AV138" i="5"/>
  <c r="P138" i="5" s="1"/>
  <c r="AV54" i="5"/>
  <c r="AY54" i="5" s="1"/>
  <c r="AV167" i="5"/>
  <c r="P167" i="5" s="1"/>
  <c r="AV127" i="5"/>
  <c r="P127" i="5" s="1"/>
  <c r="AV118" i="5"/>
  <c r="P118" i="5" s="1"/>
  <c r="AV121" i="5"/>
  <c r="P121" i="5" s="1"/>
  <c r="AV140" i="5"/>
  <c r="P140" i="5" s="1"/>
  <c r="AV188" i="5"/>
  <c r="P188" i="5" s="1"/>
  <c r="AV120" i="5"/>
  <c r="P120" i="5" s="1"/>
  <c r="AV173" i="5"/>
  <c r="P173" i="5" s="1"/>
  <c r="AV143" i="5"/>
  <c r="P143" i="5" s="1"/>
  <c r="AV142" i="5"/>
  <c r="P142" i="5" s="1"/>
  <c r="AV175" i="5"/>
  <c r="P175" i="5" s="1"/>
  <c r="AV113" i="5"/>
  <c r="P113" i="5" s="1"/>
  <c r="AV144" i="5"/>
  <c r="P144" i="5" s="1"/>
  <c r="AV156" i="5"/>
  <c r="P156" i="5" s="1"/>
  <c r="AV71" i="5"/>
  <c r="AY71" i="5" s="1"/>
  <c r="AV112" i="5"/>
  <c r="P112" i="5" s="1"/>
  <c r="AV161" i="5"/>
  <c r="P161" i="5" s="1"/>
  <c r="AV179" i="5"/>
  <c r="P179" i="5" s="1"/>
  <c r="AV96" i="5"/>
  <c r="AY96" i="5" s="1"/>
  <c r="AV133" i="5"/>
  <c r="P133" i="5" s="1"/>
  <c r="AV151" i="5"/>
  <c r="P151" i="5" s="1"/>
  <c r="AV193" i="5"/>
  <c r="P193" i="5" s="1"/>
  <c r="AY587" i="10"/>
  <c r="O572" i="10"/>
  <c r="N202" i="10"/>
  <c r="AY236" i="10"/>
  <c r="N273" i="10"/>
  <c r="AX730" i="10"/>
  <c r="N730" i="10" s="1"/>
  <c r="N802" i="10"/>
  <c r="AY266" i="10"/>
  <c r="N308" i="10"/>
  <c r="N458" i="10"/>
  <c r="AY535" i="10"/>
  <c r="N975" i="10"/>
  <c r="AY892" i="10"/>
  <c r="AY898" i="10"/>
  <c r="AY942" i="10"/>
  <c r="N984" i="10"/>
  <c r="N831" i="10"/>
  <c r="AY575" i="10"/>
  <c r="AY328" i="10"/>
  <c r="AY597" i="10"/>
  <c r="AY878" i="10"/>
  <c r="AY444" i="10"/>
  <c r="AY425" i="10"/>
  <c r="N378" i="10"/>
  <c r="N319" i="10"/>
  <c r="AY1002" i="10"/>
  <c r="AY210" i="10"/>
  <c r="N190" i="10"/>
  <c r="AY920" i="10"/>
  <c r="N238" i="10"/>
  <c r="AY507" i="10"/>
  <c r="AY539" i="10"/>
  <c r="N965" i="10"/>
  <c r="N765" i="10"/>
  <c r="N206" i="10"/>
  <c r="AY409" i="10"/>
  <c r="AY1013" i="10"/>
  <c r="AY607" i="10"/>
  <c r="AY368" i="10"/>
  <c r="AY724" i="10"/>
  <c r="N722" i="10"/>
  <c r="AY574" i="10"/>
  <c r="AY232" i="10"/>
  <c r="AY261" i="10"/>
  <c r="AY720" i="10"/>
  <c r="N252" i="10"/>
  <c r="N577" i="10"/>
  <c r="N835" i="10"/>
  <c r="AY1043" i="10"/>
  <c r="AY833" i="10"/>
  <c r="N602" i="10"/>
  <c r="N480" i="10"/>
  <c r="AY911" i="10"/>
  <c r="AY939" i="10"/>
  <c r="N647" i="10"/>
  <c r="N1020" i="10"/>
  <c r="AY459" i="10"/>
  <c r="AY992" i="10"/>
  <c r="N696" i="10"/>
  <c r="AY741" i="10"/>
  <c r="N511" i="10"/>
  <c r="AY901" i="10"/>
  <c r="N1034" i="10"/>
  <c r="AY431" i="10"/>
  <c r="N272" i="10"/>
  <c r="N497" i="10"/>
  <c r="N222" i="10"/>
  <c r="AY799" i="10"/>
  <c r="AY482" i="10"/>
  <c r="AY505" i="10"/>
  <c r="N243" i="10"/>
  <c r="N467" i="10"/>
  <c r="AY689" i="10"/>
  <c r="AY845" i="10"/>
  <c r="N797" i="10"/>
  <c r="AY270" i="10"/>
  <c r="AY707" i="10"/>
  <c r="AY612" i="10"/>
  <c r="AY716" i="10"/>
  <c r="AY981" i="10"/>
  <c r="AY936" i="10"/>
  <c r="N921" i="10"/>
  <c r="N779" i="10"/>
  <c r="AY817" i="10"/>
  <c r="AY805" i="10"/>
  <c r="AY967" i="10"/>
  <c r="N386" i="10"/>
  <c r="N821" i="10"/>
  <c r="AY415" i="10"/>
  <c r="N508" i="10"/>
  <c r="AY527" i="10"/>
  <c r="AY207" i="10"/>
  <c r="AY937" i="10"/>
  <c r="AY792" i="10"/>
  <c r="AY796" i="10"/>
  <c r="AY552" i="10"/>
  <c r="N1021" i="10"/>
  <c r="N590" i="10"/>
  <c r="N922" i="10"/>
  <c r="AY591" i="10"/>
  <c r="N568" i="10"/>
  <c r="AY550" i="10"/>
  <c r="AY391" i="10"/>
  <c r="N294" i="10"/>
  <c r="AY290" i="10"/>
  <c r="AY208" i="10"/>
  <c r="N959" i="10"/>
  <c r="N980" i="10"/>
  <c r="AY918" i="10"/>
  <c r="N450" i="10"/>
  <c r="N452" i="10"/>
  <c r="N416" i="10"/>
  <c r="N745" i="10"/>
  <c r="AY906" i="10"/>
  <c r="AY479" i="10"/>
  <c r="AY1017" i="10"/>
  <c r="N854" i="10"/>
  <c r="N688" i="10"/>
  <c r="N536" i="10"/>
  <c r="AY638" i="10"/>
  <c r="N869" i="10"/>
  <c r="N836" i="10"/>
  <c r="AY880" i="10"/>
  <c r="N267" i="10"/>
  <c r="N652" i="10"/>
  <c r="AY624" i="10"/>
  <c r="AY598" i="10"/>
  <c r="N842" i="10"/>
  <c r="AY400" i="10"/>
  <c r="AY572" i="10"/>
  <c r="N774" i="10"/>
  <c r="N905" i="10"/>
  <c r="AY560" i="10"/>
  <c r="N610" i="10"/>
  <c r="AY470" i="10"/>
  <c r="AY767" i="10"/>
  <c r="AY708" i="10"/>
  <c r="AY547" i="10"/>
  <c r="AY426" i="10"/>
  <c r="N762" i="10"/>
  <c r="N530" i="10"/>
  <c r="N476" i="10"/>
  <c r="AY801" i="10"/>
  <c r="N1008" i="10"/>
  <c r="AY996" i="10"/>
  <c r="AY517" i="10"/>
  <c r="N929" i="10"/>
  <c r="AY1039" i="10"/>
  <c r="N353" i="10"/>
  <c r="AY644" i="10"/>
  <c r="AY755" i="10"/>
  <c r="AY561" i="10"/>
  <c r="AY204" i="10"/>
  <c r="AY1024" i="10"/>
  <c r="N1001" i="10"/>
  <c r="N683" i="10"/>
  <c r="AY372" i="10"/>
  <c r="AY828" i="10"/>
  <c r="AY1015" i="10"/>
  <c r="N1022" i="10"/>
  <c r="AY516" i="10"/>
  <c r="N287" i="10"/>
  <c r="N239" i="10"/>
  <c r="N841" i="10"/>
  <c r="AY904" i="10"/>
  <c r="AY259" i="10"/>
  <c r="AY613" i="10"/>
  <c r="AY846" i="10"/>
  <c r="N953" i="10"/>
  <c r="AY636" i="10"/>
  <c r="N579" i="10"/>
  <c r="AY599" i="10"/>
  <c r="AY958" i="10"/>
  <c r="N759" i="10"/>
  <c r="N687" i="10"/>
  <c r="AY957" i="10"/>
  <c r="AY442" i="10"/>
  <c r="N985" i="10"/>
  <c r="N642" i="10"/>
  <c r="AY606" i="10"/>
  <c r="AY461" i="10"/>
  <c r="N1010" i="10"/>
  <c r="N557" i="10"/>
  <c r="AY364" i="10"/>
  <c r="AY588" i="10"/>
  <c r="N889" i="10"/>
  <c r="AY248" i="10"/>
  <c r="AY188" i="10"/>
  <c r="AY220" i="10"/>
  <c r="N773" i="10"/>
  <c r="N969" i="10"/>
  <c r="AY856" i="10"/>
  <c r="AY631" i="10"/>
  <c r="AY623" i="10"/>
  <c r="N320" i="10"/>
  <c r="N448" i="10"/>
  <c r="N927" i="10"/>
  <c r="AY419" i="10"/>
  <c r="AY484" i="10"/>
  <c r="AY309" i="10"/>
  <c r="N661" i="10"/>
  <c r="AY473" i="10"/>
  <c r="AY418" i="10"/>
  <c r="N399" i="10"/>
  <c r="AY559" i="10"/>
  <c r="AY524" i="10"/>
  <c r="AY490" i="10"/>
  <c r="AY564" i="10"/>
  <c r="AY345" i="10"/>
  <c r="AY515" i="10"/>
  <c r="AY211" i="10"/>
  <c r="AY627" i="10"/>
  <c r="N754" i="10"/>
  <c r="AY1042" i="10"/>
  <c r="N284" i="10"/>
  <c r="AY344" i="10"/>
  <c r="AY346" i="10"/>
  <c r="AY816" i="10"/>
  <c r="AY893" i="10"/>
  <c r="AY538" i="10"/>
  <c r="AY390" i="10"/>
  <c r="AY917" i="10"/>
  <c r="AY701" i="10"/>
  <c r="N970" i="10"/>
  <c r="AY897" i="10"/>
  <c r="AY519" i="10"/>
  <c r="AY908" i="10"/>
  <c r="AY848" i="10"/>
  <c r="AY422" i="10"/>
  <c r="N637" i="10"/>
  <c r="N494" i="10"/>
  <c r="N758" i="10"/>
  <c r="N855" i="10"/>
  <c r="AY351" i="10"/>
  <c r="N872" i="10"/>
  <c r="AY662" i="10"/>
  <c r="AY520" i="10"/>
  <c r="AY187" i="10"/>
  <c r="N903" i="10"/>
  <c r="AX554" i="10"/>
  <c r="N554" i="10" s="1"/>
  <c r="O554" i="10"/>
  <c r="AY736" i="10"/>
  <c r="N305" i="10"/>
  <c r="N543" i="10"/>
  <c r="N628" i="10"/>
  <c r="N565" i="10"/>
  <c r="AX566" i="10"/>
  <c r="AY566" i="10" s="1"/>
  <c r="O566" i="10"/>
  <c r="N864" i="10"/>
  <c r="AX718" i="10"/>
  <c r="N718" i="10" s="1"/>
  <c r="N886" i="10"/>
  <c r="AX414" i="10"/>
  <c r="N414" i="10" s="1"/>
  <c r="AX375" i="10"/>
  <c r="AY375" i="10" s="1"/>
  <c r="AX667" i="10"/>
  <c r="N667" i="10" s="1"/>
  <c r="O667" i="10"/>
  <c r="N723" i="10"/>
  <c r="AX675" i="10"/>
  <c r="N675" i="10" s="1"/>
  <c r="N213" i="10"/>
  <c r="AY228" i="10"/>
  <c r="AX405" i="10"/>
  <c r="N405" i="10" s="1"/>
  <c r="AX336" i="10"/>
  <c r="N336" i="10" s="1"/>
  <c r="AY857" i="10"/>
  <c r="AY1016" i="10"/>
  <c r="N394" i="10"/>
  <c r="N205" i="10"/>
  <c r="N468" i="10"/>
  <c r="AX412" i="10"/>
  <c r="N412" i="10" s="1"/>
  <c r="AX1006" i="10"/>
  <c r="N1006" i="10" s="1"/>
  <c r="AY697" i="10"/>
  <c r="AX655" i="10"/>
  <c r="N655" i="10" s="1"/>
  <c r="AY437" i="10"/>
  <c r="N676" i="10"/>
  <c r="O537" i="10"/>
  <c r="AX537" i="10"/>
  <c r="N537" i="10" s="1"/>
  <c r="N317" i="10"/>
  <c r="N714" i="10"/>
  <c r="N513" i="10"/>
  <c r="AY756" i="10"/>
  <c r="AX863" i="10"/>
  <c r="AY863" i="10" s="1"/>
  <c r="N952" i="10"/>
  <c r="N489" i="10"/>
  <c r="O679" i="10"/>
  <c r="AX679" i="10"/>
  <c r="N679" i="10" s="1"/>
  <c r="AX430" i="10"/>
  <c r="N430" i="10" s="1"/>
  <c r="N902" i="10"/>
  <c r="AX203" i="10"/>
  <c r="N203" i="10" s="1"/>
  <c r="AX488" i="10"/>
  <c r="AY488" i="10" s="1"/>
  <c r="AX783" i="10"/>
  <c r="AY783" i="10" s="1"/>
  <c r="AY963" i="10"/>
  <c r="AY1048" i="10"/>
  <c r="AY570" i="10"/>
  <c r="AY930" i="10"/>
  <c r="AY492" i="10"/>
  <c r="AX853" i="10"/>
  <c r="N853" i="10" s="1"/>
  <c r="AY474" i="10"/>
  <c r="O264" i="10"/>
  <c r="AX264" i="10"/>
  <c r="N264" i="10" s="1"/>
  <c r="AX514" i="10"/>
  <c r="AY514" i="10" s="1"/>
  <c r="AY285" i="10"/>
  <c r="AX705" i="10"/>
  <c r="N705" i="10" s="1"/>
  <c r="N447" i="10"/>
  <c r="AY408" i="10"/>
  <c r="AY798" i="10"/>
  <c r="AY436" i="10"/>
  <c r="AY818" i="10"/>
  <c r="AY648" i="10"/>
  <c r="O850" i="10"/>
  <c r="AX850" i="10"/>
  <c r="N850" i="10" s="1"/>
  <c r="AX282" i="10"/>
  <c r="N282" i="10" s="1"/>
  <c r="AY743" i="10"/>
  <c r="AX279" i="10"/>
  <c r="N279" i="10" s="1"/>
  <c r="AY611" i="10"/>
  <c r="AX812" i="10"/>
  <c r="N812" i="10" s="1"/>
  <c r="AY227" i="10"/>
  <c r="AY955" i="10"/>
  <c r="AY584" i="10"/>
  <c r="AX435" i="10"/>
  <c r="AY435" i="10" s="1"/>
  <c r="N717" i="10"/>
  <c r="N938" i="10"/>
  <c r="AX229" i="10"/>
  <c r="N229" i="10" s="1"/>
  <c r="AY589" i="10"/>
  <c r="AX1047" i="10"/>
  <c r="N1047" i="10" s="1"/>
  <c r="O1047" i="10"/>
  <c r="AX194" i="10"/>
  <c r="AY194" i="10" s="1"/>
  <c r="N234" i="10"/>
  <c r="AX184" i="10"/>
  <c r="N184" i="10" s="1"/>
  <c r="AX832" i="10"/>
  <c r="N832" i="10" s="1"/>
  <c r="AY979" i="10"/>
  <c r="AX230" i="10"/>
  <c r="N230" i="10" s="1"/>
  <c r="AY498" i="10"/>
  <c r="AX387" i="10"/>
  <c r="N387" i="10" s="1"/>
  <c r="AY518" i="10"/>
  <c r="AY978" i="10"/>
  <c r="AX487" i="10"/>
  <c r="AY487" i="10" s="1"/>
  <c r="O487" i="10"/>
  <c r="AY747" i="10"/>
  <c r="O1025" i="10"/>
  <c r="AX1025" i="10"/>
  <c r="N1025" i="10" s="1"/>
  <c r="AY728" i="10"/>
  <c r="AY1041" i="10"/>
  <c r="AX660" i="10"/>
  <c r="AY660" i="10" s="1"/>
  <c r="AY396" i="10"/>
  <c r="AX501" i="10"/>
  <c r="AY501" i="10" s="1"/>
  <c r="AX333" i="10"/>
  <c r="N333" i="10" s="1"/>
  <c r="O333" i="10"/>
  <c r="AX1004" i="10"/>
  <c r="N1004" i="10" s="1"/>
  <c r="AX604" i="10"/>
  <c r="N604" i="10" s="1"/>
  <c r="O847" i="10"/>
  <c r="AX847" i="10"/>
  <c r="N847" i="10" s="1"/>
  <c r="AX421" i="10"/>
  <c r="N421" i="10" s="1"/>
  <c r="O766" i="10"/>
  <c r="AX766" i="10"/>
  <c r="N766" i="10" s="1"/>
  <c r="AX693" i="10"/>
  <c r="AY693" i="10" s="1"/>
  <c r="AX665" i="10"/>
  <c r="N665" i="10" s="1"/>
  <c r="AX843" i="10"/>
  <c r="AY843" i="10" s="1"/>
  <c r="AY371" i="10"/>
  <c r="AX973" i="10"/>
  <c r="N973" i="10" s="1"/>
  <c r="O427" i="10"/>
  <c r="AX427" i="10"/>
  <c r="N427" i="10" s="1"/>
  <c r="AX725" i="10"/>
  <c r="N725" i="10" s="1"/>
  <c r="O725" i="10"/>
  <c r="AX740" i="10"/>
  <c r="N740" i="10" s="1"/>
  <c r="O740" i="10"/>
  <c r="AX300" i="10"/>
  <c r="N300" i="10" s="1"/>
  <c r="AX352" i="10"/>
  <c r="N352" i="10" s="1"/>
  <c r="O352" i="10"/>
  <c r="AY760" i="10"/>
  <c r="AX884" i="10"/>
  <c r="N884" i="10" s="1"/>
  <c r="AX670" i="10"/>
  <c r="N670" i="10" s="1"/>
  <c r="O670" i="10"/>
  <c r="AX323" i="10"/>
  <c r="N323" i="10" s="1"/>
  <c r="AY750" i="10"/>
  <c r="AX709" i="10"/>
  <c r="AY709" i="10" s="1"/>
  <c r="AX240" i="10"/>
  <c r="N240" i="10" s="1"/>
  <c r="AY685" i="10"/>
  <c r="AX990" i="10"/>
  <c r="N990" i="10" s="1"/>
  <c r="O867" i="10"/>
  <c r="AX867" i="10"/>
  <c r="N867" i="10" s="1"/>
  <c r="AX793" i="10"/>
  <c r="N793" i="10" s="1"/>
  <c r="AX844" i="10"/>
  <c r="N844" i="10" s="1"/>
  <c r="AX658" i="10"/>
  <c r="N658" i="10" s="1"/>
  <c r="AX640" i="10"/>
  <c r="AY640" i="10" s="1"/>
  <c r="AY199" i="10"/>
  <c r="AX746" i="10"/>
  <c r="N746" i="10" s="1"/>
  <c r="O523" i="10"/>
  <c r="AX523" i="10"/>
  <c r="AY523" i="10" s="1"/>
  <c r="AY1014" i="10"/>
  <c r="AX245" i="10"/>
  <c r="AY245" i="10" s="1"/>
  <c r="O245" i="10"/>
  <c r="AY312" i="10"/>
  <c r="AY663" i="10"/>
  <c r="AY814" i="10"/>
  <c r="AY358" i="10"/>
  <c r="AX451" i="10"/>
  <c r="N451" i="10" s="1"/>
  <c r="AX534" i="10"/>
  <c r="N534" i="10" s="1"/>
  <c r="AX666" i="10"/>
  <c r="N666" i="10" s="1"/>
  <c r="AX303" i="10"/>
  <c r="N303" i="10" s="1"/>
  <c r="AX769" i="10"/>
  <c r="N769" i="10" s="1"/>
  <c r="AX1023" i="10"/>
  <c r="AY1023" i="10" s="1"/>
  <c r="O1023" i="10"/>
  <c r="AX721" i="10"/>
  <c r="N721" i="10" s="1"/>
  <c r="AY865" i="10"/>
  <c r="O703" i="10"/>
  <c r="AX703" i="10"/>
  <c r="AY703" i="10" s="1"/>
  <c r="AY410" i="10"/>
  <c r="AX727" i="10"/>
  <c r="AY727" i="10" s="1"/>
  <c r="O727" i="10"/>
  <c r="AX840" i="10"/>
  <c r="N840" i="10" s="1"/>
  <c r="O840" i="10"/>
  <c r="AY681" i="10"/>
  <c r="AY713" i="10"/>
  <c r="O555" i="10"/>
  <c r="AX555" i="10"/>
  <c r="AY555" i="10" s="1"/>
  <c r="AX326" i="10"/>
  <c r="N326" i="10" s="1"/>
  <c r="O326" i="10"/>
  <c r="AY567" i="10"/>
  <c r="AY454" i="10"/>
  <c r="O894" i="10"/>
  <c r="AX894" i="10"/>
  <c r="AY894" i="10" s="1"/>
  <c r="AX499" i="10"/>
  <c r="N499" i="10" s="1"/>
  <c r="O499" i="10"/>
  <c r="AX614" i="10"/>
  <c r="AY614" i="10" s="1"/>
  <c r="AX715" i="10"/>
  <c r="N715" i="10" s="1"/>
  <c r="O715" i="10"/>
  <c r="AX249" i="10"/>
  <c r="AY249" i="10" s="1"/>
  <c r="O249" i="10"/>
  <c r="AX1011" i="10"/>
  <c r="N1011" i="10" s="1"/>
  <c r="AX731" i="10"/>
  <c r="N731" i="10" s="1"/>
  <c r="AX332" i="10"/>
  <c r="N332" i="10" s="1"/>
  <c r="O332" i="10"/>
  <c r="AY912" i="10"/>
  <c r="AY369" i="10"/>
  <c r="AX829" i="10"/>
  <c r="N829" i="10" s="1"/>
  <c r="AX521" i="10"/>
  <c r="N521" i="10" s="1"/>
  <c r="O521" i="10"/>
  <c r="AY748" i="10"/>
  <c r="AX407" i="10"/>
  <c r="N407" i="10" s="1"/>
  <c r="O671" i="10"/>
  <c r="AX671" i="10"/>
  <c r="N671" i="10" s="1"/>
  <c r="AY286" i="10"/>
  <c r="AY1005" i="10"/>
  <c r="AY496" i="10"/>
  <c r="AY605" i="10"/>
  <c r="AY385" i="10"/>
  <c r="AY455" i="10"/>
  <c r="AY237" i="10"/>
  <c r="AX413" i="10"/>
  <c r="N413" i="10" s="1"/>
  <c r="AY653" i="10"/>
  <c r="AY456" i="10"/>
  <c r="AX544" i="10"/>
  <c r="N544" i="10" s="1"/>
  <c r="O544" i="10"/>
  <c r="O306" i="10"/>
  <c r="AX306" i="10"/>
  <c r="N306" i="10" s="1"/>
  <c r="O987" i="10"/>
  <c r="AX987" i="10"/>
  <c r="N987" i="10" s="1"/>
  <c r="AY800" i="10"/>
  <c r="AX695" i="10"/>
  <c r="N695" i="10" s="1"/>
  <c r="AY268" i="10"/>
  <c r="AX600" i="10"/>
  <c r="AY600" i="10" s="1"/>
  <c r="AY673" i="10"/>
  <c r="AX632" i="10"/>
  <c r="N632" i="10" s="1"/>
  <c r="O632" i="10"/>
  <c r="AX433" i="10"/>
  <c r="N433" i="10" s="1"/>
  <c r="O433" i="10"/>
  <c r="AX438" i="10"/>
  <c r="AY438" i="10" s="1"/>
  <c r="AX772" i="10"/>
  <c r="N772" i="10" s="1"/>
  <c r="AY302" i="10"/>
  <c r="AX1036" i="10"/>
  <c r="AY1036" i="10" s="1"/>
  <c r="AY776" i="10"/>
  <c r="AY788" i="10"/>
  <c r="AX807" i="10"/>
  <c r="N807" i="10" s="1"/>
  <c r="O807" i="10"/>
  <c r="O669" i="10"/>
  <c r="AX669" i="10"/>
  <c r="N669" i="10" s="1"/>
  <c r="AY299" i="10"/>
  <c r="AY196" i="10"/>
  <c r="AY734" i="10"/>
  <c r="AX733" i="10"/>
  <c r="AY733" i="10" s="1"/>
  <c r="AX186" i="10"/>
  <c r="N186" i="10" s="1"/>
  <c r="O186" i="10"/>
  <c r="AX1000" i="10"/>
  <c r="N1000" i="10" s="1"/>
  <c r="AX823" i="10"/>
  <c r="N823" i="10" s="1"/>
  <c r="O686" i="10"/>
  <c r="AX686" i="10"/>
  <c r="N686" i="10" s="1"/>
  <c r="AY541" i="10"/>
  <c r="O235" i="10"/>
  <c r="AX235" i="10"/>
  <c r="AY235" i="10" s="1"/>
  <c r="AX491" i="10"/>
  <c r="N491" i="10" s="1"/>
  <c r="O491" i="10"/>
  <c r="AY914" i="10"/>
  <c r="AX819" i="10"/>
  <c r="N819" i="10" s="1"/>
  <c r="O819" i="10"/>
  <c r="AY359" i="10"/>
  <c r="AY1019" i="10"/>
  <c r="AY242" i="10"/>
  <c r="AY423" i="10"/>
  <c r="AY837" i="10"/>
  <c r="AX825" i="10"/>
  <c r="AY825" i="10" s="1"/>
  <c r="AY193" i="10"/>
  <c r="O877" i="10"/>
  <c r="AX877" i="10"/>
  <c r="N877" i="10" s="1"/>
  <c r="AX943" i="10"/>
  <c r="AY943" i="10" s="1"/>
  <c r="O943" i="10"/>
  <c r="AX585" i="10"/>
  <c r="AY585" i="10" s="1"/>
  <c r="O585" i="10"/>
  <c r="AY510" i="10"/>
  <c r="O525" i="10"/>
  <c r="AX525" i="10"/>
  <c r="AY525" i="10" s="1"/>
  <c r="AX913" i="10"/>
  <c r="N913" i="10" s="1"/>
  <c r="O913" i="10"/>
  <c r="AX962" i="10"/>
  <c r="AY962" i="10" s="1"/>
  <c r="O962" i="10"/>
  <c r="AX795" i="10"/>
  <c r="AY795" i="10" s="1"/>
  <c r="AX732" i="10"/>
  <c r="AY732" i="10" s="1"/>
  <c r="AY551" i="10"/>
  <c r="AY553" i="10"/>
  <c r="AX558" i="10"/>
  <c r="N558" i="10" s="1"/>
  <c r="AY735" i="10"/>
  <c r="AY742" i="10"/>
  <c r="AX621" i="10"/>
  <c r="N621" i="10" s="1"/>
  <c r="AX944" i="10"/>
  <c r="N944" i="10" s="1"/>
  <c r="AX221" i="10"/>
  <c r="N221" i="10" s="1"/>
  <c r="O221" i="10"/>
  <c r="AY719" i="10"/>
  <c r="AY192" i="10"/>
  <c r="AY453" i="10"/>
  <c r="AY218" i="10"/>
  <c r="O356" i="10"/>
  <c r="AX356" i="10"/>
  <c r="AY356" i="10" s="1"/>
  <c r="AX804" i="10"/>
  <c r="N804" i="10" s="1"/>
  <c r="O804" i="10"/>
  <c r="AX334" i="10"/>
  <c r="AY334" i="10" s="1"/>
  <c r="O334" i="10"/>
  <c r="AX664" i="10"/>
  <c r="N664" i="10" s="1"/>
  <c r="O664" i="10"/>
  <c r="AY250" i="10"/>
  <c r="AX374" i="10"/>
  <c r="N374" i="10" s="1"/>
  <c r="AY778" i="10"/>
  <c r="AY744" i="10"/>
  <c r="O571" i="10"/>
  <c r="AX571" i="10"/>
  <c r="N571" i="10" s="1"/>
  <c r="AY849" i="10"/>
  <c r="AX582" i="10"/>
  <c r="N582" i="10" s="1"/>
  <c r="O582" i="10"/>
  <c r="AX215" i="10"/>
  <c r="N215" i="10" s="1"/>
  <c r="O215" i="10"/>
  <c r="AY859" i="10"/>
  <c r="AX934" i="10"/>
  <c r="AY934" i="10" s="1"/>
  <c r="O934" i="10"/>
  <c r="AX883" i="10"/>
  <c r="N883" i="10" s="1"/>
  <c r="AX556" i="10"/>
  <c r="N556" i="10" s="1"/>
  <c r="O556" i="10"/>
  <c r="AX983" i="10"/>
  <c r="N983" i="10" s="1"/>
  <c r="O983" i="10"/>
  <c r="AX633" i="10"/>
  <c r="N633" i="10" s="1"/>
  <c r="O633" i="10"/>
  <c r="AX327" i="10"/>
  <c r="AY327" i="10" s="1"/>
  <c r="O383" i="10"/>
  <c r="AX383" i="10"/>
  <c r="N383" i="10" s="1"/>
  <c r="AX486" i="10"/>
  <c r="N486" i="10" s="1"/>
  <c r="AX573" i="10"/>
  <c r="AY573" i="10" s="1"/>
  <c r="O573" i="10"/>
  <c r="O851" i="10"/>
  <c r="AX851" i="10"/>
  <c r="AY851" i="10" s="1"/>
  <c r="AY388" i="10"/>
  <c r="AY483" i="10"/>
  <c r="AY826" i="10"/>
  <c r="AY757" i="10"/>
  <c r="AY200" i="10"/>
  <c r="AY763" i="10"/>
  <c r="AY1050" i="10"/>
  <c r="AX495" i="10"/>
  <c r="N495" i="10" s="1"/>
  <c r="AY899" i="10"/>
  <c r="AX475" i="10"/>
  <c r="N475" i="10" s="1"/>
  <c r="AY223" i="10"/>
  <c r="AY367" i="10"/>
  <c r="AX255" i="10"/>
  <c r="N255" i="10" s="1"/>
  <c r="O255" i="10"/>
  <c r="AY276" i="10"/>
  <c r="AX672" i="10"/>
  <c r="AY672" i="10" s="1"/>
  <c r="O672" i="10"/>
  <c r="AX339" i="10"/>
  <c r="AY339" i="10" s="1"/>
  <c r="O339" i="10"/>
  <c r="AX578" i="10"/>
  <c r="N578" i="10" s="1"/>
  <c r="AY891" i="10"/>
  <c r="AY542" i="10"/>
  <c r="AX595" i="10"/>
  <c r="AY595" i="10" s="1"/>
  <c r="AX1018" i="10"/>
  <c r="AY1018" i="10" s="1"/>
  <c r="AY465" i="10"/>
  <c r="AY789" i="10"/>
  <c r="AX771" i="10"/>
  <c r="AY771" i="10" s="1"/>
  <c r="AY998" i="10"/>
  <c r="AX217" i="10"/>
  <c r="N217" i="10" s="1"/>
  <c r="AX262" i="10"/>
  <c r="AY262" i="10" s="1"/>
  <c r="AX945" i="10"/>
  <c r="N945" i="10" s="1"/>
  <c r="O976" i="10"/>
  <c r="AX976" i="10"/>
  <c r="AY976" i="10" s="1"/>
  <c r="O403" i="10"/>
  <c r="AX403" i="10"/>
  <c r="AY403" i="10" s="1"/>
  <c r="AX260" i="10"/>
  <c r="N260" i="10" s="1"/>
  <c r="AX463" i="10"/>
  <c r="N463" i="10" s="1"/>
  <c r="AX509" i="10"/>
  <c r="N509" i="10" s="1"/>
  <c r="O509" i="10"/>
  <c r="AX347" i="10"/>
  <c r="N347" i="10" s="1"/>
  <c r="AY811" i="10"/>
  <c r="AY288" i="10"/>
  <c r="AY698" i="10"/>
  <c r="AX297" i="10"/>
  <c r="N297" i="10" s="1"/>
  <c r="O297" i="10"/>
  <c r="O549" i="10"/>
  <c r="AX549" i="10"/>
  <c r="N549" i="10" s="1"/>
  <c r="O933" i="10"/>
  <c r="AX933" i="10"/>
  <c r="AY933" i="10" s="1"/>
  <c r="AX469" i="10"/>
  <c r="N469" i="10" s="1"/>
  <c r="O469" i="10"/>
  <c r="AX226" i="10"/>
  <c r="N226" i="10" s="1"/>
  <c r="O226" i="10"/>
  <c r="O529" i="10"/>
  <c r="AX529" i="10"/>
  <c r="AY529" i="10" s="1"/>
  <c r="AY997" i="10"/>
  <c r="AY540" i="10"/>
  <c r="AY434" i="10"/>
  <c r="O951" i="10"/>
  <c r="AX951" i="10"/>
  <c r="N951" i="10" s="1"/>
  <c r="AX966" i="10"/>
  <c r="AY966" i="10" s="1"/>
  <c r="O966" i="10"/>
  <c r="AX428" i="10"/>
  <c r="N428" i="10" s="1"/>
  <c r="AY711" i="10"/>
  <c r="AY946" i="10"/>
  <c r="AX646" i="10"/>
  <c r="N646" i="10" s="1"/>
  <c r="AY592" i="10"/>
  <c r="AX1030" i="10"/>
  <c r="N1030" i="10" s="1"/>
  <c r="AX1038" i="10"/>
  <c r="N1038" i="10" s="1"/>
  <c r="O618" i="10"/>
  <c r="AX618" i="10"/>
  <c r="AY618" i="10" s="1"/>
  <c r="AY791" i="10"/>
  <c r="AX1045" i="10"/>
  <c r="N1045" i="10" s="1"/>
  <c r="O1045" i="10"/>
  <c r="AY256" i="10"/>
  <c r="AX601" i="10"/>
  <c r="AY601" i="10" s="1"/>
  <c r="AX586" i="10"/>
  <c r="N586" i="10" s="1"/>
  <c r="O586" i="10"/>
  <c r="AX244" i="10"/>
  <c r="AY244" i="10" s="1"/>
  <c r="O244" i="10"/>
  <c r="AX622" i="10"/>
  <c r="N622" i="10" s="1"/>
  <c r="AX457" i="10"/>
  <c r="N457" i="10" s="1"/>
  <c r="AY389" i="10"/>
  <c r="O704" i="10"/>
  <c r="AX704" i="10"/>
  <c r="N704" i="10" s="1"/>
  <c r="AY1035" i="10"/>
  <c r="AX690" i="10"/>
  <c r="AY690" i="10" s="1"/>
  <c r="AY873" i="10"/>
  <c r="AX726" i="10"/>
  <c r="AY726" i="10" s="1"/>
  <c r="O726" i="10"/>
  <c r="AX379" i="10"/>
  <c r="N379" i="10" s="1"/>
  <c r="AX278" i="10"/>
  <c r="N278" i="10" s="1"/>
  <c r="O278" i="10"/>
  <c r="AX254" i="10"/>
  <c r="AY254" i="10" s="1"/>
  <c r="O254" i="10"/>
  <c r="AY986" i="10"/>
  <c r="AX989" i="10"/>
  <c r="N989" i="10" s="1"/>
  <c r="O424" i="10"/>
  <c r="AX424" i="10"/>
  <c r="N424" i="10" s="1"/>
  <c r="AX360" i="10"/>
  <c r="AY360" i="10" s="1"/>
  <c r="O360" i="10"/>
  <c r="AY291" i="10"/>
  <c r="AX782" i="10"/>
  <c r="N782" i="10" s="1"/>
  <c r="AY512" i="10"/>
  <c r="AY373" i="10"/>
  <c r="AY919" i="10"/>
  <c r="AX625" i="10"/>
  <c r="AY625" i="10" s="1"/>
  <c r="O625" i="10"/>
  <c r="AX322" i="10"/>
  <c r="AY322" i="10" s="1"/>
  <c r="O764" i="10"/>
  <c r="AX764" i="10"/>
  <c r="N764" i="10" s="1"/>
  <c r="AX870" i="10"/>
  <c r="N870" i="10" s="1"/>
  <c r="O870" i="10"/>
  <c r="O956" i="10"/>
  <c r="AX956" i="10"/>
  <c r="N956" i="10" s="1"/>
  <c r="O874" i="10"/>
  <c r="AX874" i="10"/>
  <c r="AY874" i="10" s="1"/>
  <c r="O991" i="10"/>
  <c r="AX991" i="10"/>
  <c r="N991" i="10" s="1"/>
  <c r="AX594" i="10"/>
  <c r="N594" i="10" s="1"/>
  <c r="AX212" i="10"/>
  <c r="N212" i="10" s="1"/>
  <c r="O212" i="10"/>
  <c r="AX739" i="10"/>
  <c r="N739" i="10" s="1"/>
  <c r="AY961" i="10"/>
  <c r="AX502" i="10"/>
  <c r="AY502" i="10" s="1"/>
  <c r="O502" i="10"/>
  <c r="AY281" i="10"/>
  <c r="AX532" i="10"/>
  <c r="N532" i="10" s="1"/>
  <c r="AX654" i="10"/>
  <c r="AY654" i="10" s="1"/>
  <c r="O654" i="10"/>
  <c r="O643" i="10"/>
  <c r="AX643" i="10"/>
  <c r="N643" i="10" s="1"/>
  <c r="AX982" i="10"/>
  <c r="AY982" i="10" s="1"/>
  <c r="O700" i="10"/>
  <c r="AX700" i="10"/>
  <c r="N700" i="10" s="1"/>
  <c r="O692" i="10"/>
  <c r="AX692" i="10"/>
  <c r="N692" i="10" s="1"/>
  <c r="AY462" i="10"/>
  <c r="AY657" i="10"/>
  <c r="AY298" i="10"/>
  <c r="O583" i="10"/>
  <c r="AX583" i="10"/>
  <c r="N583" i="10" s="1"/>
  <c r="AY504" i="10"/>
  <c r="AY214" i="10"/>
  <c r="O321" i="10"/>
  <c r="AX321" i="10"/>
  <c r="AY321" i="10" s="1"/>
  <c r="O868" i="10"/>
  <c r="AX868" i="10"/>
  <c r="N868" i="10" s="1"/>
  <c r="AX420" i="10"/>
  <c r="N420" i="10" s="1"/>
  <c r="O420" i="10"/>
  <c r="AX197" i="10"/>
  <c r="N197" i="10" s="1"/>
  <c r="AX838" i="10"/>
  <c r="N838" i="10" s="1"/>
  <c r="O838" i="10"/>
  <c r="AY340" i="10"/>
  <c r="AX439" i="10"/>
  <c r="AY439" i="10" s="1"/>
  <c r="O439" i="10"/>
  <c r="AY786" i="10"/>
  <c r="AX365" i="10"/>
  <c r="AY365" i="10" s="1"/>
  <c r="AY445" i="10"/>
  <c r="O361" i="10"/>
  <c r="AX361" i="10"/>
  <c r="N361" i="10" s="1"/>
  <c r="AY749" i="10"/>
  <c r="AX907" i="10"/>
  <c r="N907" i="10" s="1"/>
  <c r="O907" i="10"/>
  <c r="AX503" i="10"/>
  <c r="AY503" i="10" s="1"/>
  <c r="O503" i="10"/>
  <c r="AX699" i="10"/>
  <c r="N699" i="10" s="1"/>
  <c r="O699" i="10"/>
  <c r="AX397" i="10"/>
  <c r="N397" i="10" s="1"/>
  <c r="O382" i="10"/>
  <c r="AX382" i="10"/>
  <c r="AY382" i="10" s="1"/>
  <c r="O330" i="10"/>
  <c r="AX330" i="10"/>
  <c r="N330" i="10" s="1"/>
  <c r="AX357" i="10"/>
  <c r="N357" i="10" s="1"/>
  <c r="O406" i="10"/>
  <c r="AX406" i="10"/>
  <c r="N406" i="10" s="1"/>
  <c r="AX1037" i="10"/>
  <c r="N1037" i="10" s="1"/>
  <c r="O1037" i="10"/>
  <c r="AX810" i="10"/>
  <c r="N810" i="10" s="1"/>
  <c r="O810" i="10"/>
  <c r="AX546" i="10"/>
  <c r="N546" i="10" s="1"/>
  <c r="O808" i="10"/>
  <c r="AX808" i="10"/>
  <c r="N808" i="10" s="1"/>
  <c r="AX615" i="10"/>
  <c r="N615" i="10" s="1"/>
  <c r="AX350" i="10"/>
  <c r="AY350" i="10" s="1"/>
  <c r="O350" i="10"/>
  <c r="AX626" i="10"/>
  <c r="N626" i="10" s="1"/>
  <c r="O471" i="10"/>
  <c r="AX471" i="10"/>
  <c r="AY471" i="10" s="1"/>
  <c r="O777" i="10"/>
  <c r="AX777" i="10"/>
  <c r="AY777" i="10" s="1"/>
  <c r="AX231" i="10"/>
  <c r="N231" i="10" s="1"/>
  <c r="O231" i="10"/>
  <c r="O477" i="10"/>
  <c r="AX477" i="10"/>
  <c r="AY477" i="10" s="1"/>
  <c r="AX1051" i="10"/>
  <c r="N1051" i="10" s="1"/>
  <c r="AX988" i="10"/>
  <c r="N988" i="10" s="1"/>
  <c r="O988" i="10"/>
  <c r="O629" i="10"/>
  <c r="AX629" i="10"/>
  <c r="AY629" i="10" s="1"/>
  <c r="AX656" i="10"/>
  <c r="AY656" i="10" s="1"/>
  <c r="O656" i="10"/>
  <c r="O311" i="10"/>
  <c r="AX311" i="10"/>
  <c r="N311" i="10" s="1"/>
  <c r="AX224" i="10"/>
  <c r="AY224" i="10" s="1"/>
  <c r="O224" i="10"/>
  <c r="O839" i="10"/>
  <c r="AX839" i="10"/>
  <c r="N839" i="10" s="1"/>
  <c r="AX932" i="10"/>
  <c r="N932" i="10" s="1"/>
  <c r="O932" i="10"/>
  <c r="AX191" i="10"/>
  <c r="AY191" i="10" s="1"/>
  <c r="O191" i="10"/>
  <c r="AX338" i="10"/>
  <c r="N338" i="10" s="1"/>
  <c r="O338" i="10"/>
  <c r="AX620" i="10"/>
  <c r="N620" i="10" s="1"/>
  <c r="O620" i="10"/>
  <c r="AX1007" i="10"/>
  <c r="AY1007" i="10" s="1"/>
  <c r="AX478" i="10"/>
  <c r="N478" i="10" s="1"/>
  <c r="O478" i="10"/>
  <c r="AX384" i="10"/>
  <c r="N384" i="10" s="1"/>
  <c r="O384" i="10"/>
  <c r="AX806" i="10"/>
  <c r="N806" i="10" s="1"/>
  <c r="O806" i="10"/>
  <c r="AX526" i="10"/>
  <c r="AY526" i="10" s="1"/>
  <c r="AX1026" i="10"/>
  <c r="N1026" i="10" s="1"/>
  <c r="O1026" i="10"/>
  <c r="AX296" i="10"/>
  <c r="N296" i="10" s="1"/>
  <c r="O296" i="10"/>
  <c r="AX185" i="10"/>
  <c r="AY185" i="10" s="1"/>
  <c r="O185" i="10"/>
  <c r="O950" i="10"/>
  <c r="AX950" i="10"/>
  <c r="N950" i="10" s="1"/>
  <c r="AX355" i="10"/>
  <c r="N355" i="10" s="1"/>
  <c r="O355" i="10"/>
  <c r="AX935" i="10"/>
  <c r="N935" i="10" s="1"/>
  <c r="O935" i="10"/>
  <c r="O820" i="10"/>
  <c r="AX820" i="10"/>
  <c r="N820" i="10" s="1"/>
  <c r="AX751" i="10"/>
  <c r="AY751" i="10" s="1"/>
  <c r="AX885" i="10"/>
  <c r="N885" i="10" s="1"/>
  <c r="O885" i="10"/>
  <c r="O682" i="10"/>
  <c r="AX682" i="10"/>
  <c r="N682" i="10" s="1"/>
  <c r="AX209" i="10"/>
  <c r="AY209" i="10" s="1"/>
  <c r="O209" i="10"/>
  <c r="AY63" i="10"/>
  <c r="AY125" i="10"/>
  <c r="N178" i="10"/>
  <c r="AX176" i="10"/>
  <c r="N176" i="10" s="1"/>
  <c r="O176" i="10"/>
  <c r="AY181" i="10"/>
  <c r="AX174" i="10"/>
  <c r="AY174" i="10" s="1"/>
  <c r="O174" i="10"/>
  <c r="AY179" i="10"/>
  <c r="AX182" i="10"/>
  <c r="N182" i="10" s="1"/>
  <c r="O182" i="10"/>
  <c r="O64" i="11"/>
  <c r="AY27" i="11"/>
  <c r="AY140" i="11"/>
  <c r="AY109" i="11"/>
  <c r="AY162" i="11"/>
  <c r="AY60" i="11"/>
  <c r="AY21" i="11"/>
  <c r="AY77" i="11"/>
  <c r="AY116" i="11"/>
  <c r="AY45" i="11"/>
  <c r="N117" i="11"/>
  <c r="AY143" i="11"/>
  <c r="N83" i="11"/>
  <c r="N38" i="11"/>
  <c r="N25" i="11"/>
  <c r="AY50" i="11"/>
  <c r="AY111" i="11"/>
  <c r="N70" i="11"/>
  <c r="AY108" i="11"/>
  <c r="N148" i="11"/>
  <c r="AY169" i="11"/>
  <c r="AY146" i="11"/>
  <c r="AY113" i="11"/>
  <c r="AY138" i="11"/>
  <c r="N24" i="11"/>
  <c r="AY95" i="11"/>
  <c r="AY118" i="11"/>
  <c r="N99" i="11"/>
  <c r="AY36" i="11"/>
  <c r="AY88" i="11"/>
  <c r="N80" i="11"/>
  <c r="AY128" i="11"/>
  <c r="N16" i="11"/>
  <c r="AY26" i="11"/>
  <c r="N120" i="11"/>
  <c r="N130" i="11"/>
  <c r="AY51" i="11"/>
  <c r="AX90" i="11"/>
  <c r="AY90" i="11" s="1"/>
  <c r="O90" i="11"/>
  <c r="N64" i="11"/>
  <c r="O96" i="11"/>
  <c r="AX96" i="11"/>
  <c r="N96" i="11" s="1"/>
  <c r="AY152" i="11"/>
  <c r="N170" i="11"/>
  <c r="N76" i="11"/>
  <c r="AY49" i="11"/>
  <c r="N68" i="11"/>
  <c r="AY102" i="11"/>
  <c r="AY71" i="11"/>
  <c r="AX87" i="11"/>
  <c r="N87" i="11" s="1"/>
  <c r="O87" i="11"/>
  <c r="N66" i="11"/>
  <c r="AX125" i="11"/>
  <c r="N125" i="11" s="1"/>
  <c r="O125" i="11"/>
  <c r="O115" i="11"/>
  <c r="AX115" i="11"/>
  <c r="N115" i="11" s="1"/>
  <c r="AY92" i="11"/>
  <c r="AX34" i="11"/>
  <c r="N34" i="11" s="1"/>
  <c r="O34" i="11"/>
  <c r="AX97" i="11"/>
  <c r="N97" i="11" s="1"/>
  <c r="O97" i="11"/>
  <c r="AY63" i="11"/>
  <c r="O137" i="11"/>
  <c r="AX137" i="11"/>
  <c r="N137" i="11" s="1"/>
  <c r="AX61" i="11"/>
  <c r="AY61" i="11" s="1"/>
  <c r="O61" i="11"/>
  <c r="AX67" i="11"/>
  <c r="N67" i="11" s="1"/>
  <c r="O67" i="11"/>
  <c r="O93" i="11"/>
  <c r="AX93" i="11"/>
  <c r="N93" i="11" s="1"/>
  <c r="AY75" i="11"/>
  <c r="AX139" i="11"/>
  <c r="N139" i="11" s="1"/>
  <c r="O139" i="11"/>
  <c r="AX142" i="11"/>
  <c r="N142" i="11" s="1"/>
  <c r="O142" i="11"/>
  <c r="AX164" i="11"/>
  <c r="N164" i="11" s="1"/>
  <c r="O164" i="11"/>
  <c r="AX168" i="11"/>
  <c r="N168" i="11" s="1"/>
  <c r="O168" i="11"/>
  <c r="AY104" i="11"/>
  <c r="AX54" i="11"/>
  <c r="N54" i="11" s="1"/>
  <c r="O54" i="11"/>
  <c r="AX153" i="11"/>
  <c r="AY153" i="11" s="1"/>
  <c r="O153" i="11"/>
  <c r="AY58" i="11"/>
  <c r="O62" i="11"/>
  <c r="AX62" i="11"/>
  <c r="N62" i="11" s="1"/>
  <c r="AX157" i="11"/>
  <c r="N157" i="11" s="1"/>
  <c r="O157" i="11"/>
  <c r="AY78" i="11"/>
  <c r="AY22" i="11"/>
  <c r="AX156" i="11"/>
  <c r="N156" i="11" s="1"/>
  <c r="O156" i="11"/>
  <c r="AX47" i="11"/>
  <c r="N47" i="11" s="1"/>
  <c r="O47" i="11"/>
  <c r="AY42" i="11"/>
  <c r="O131" i="11"/>
  <c r="AX131" i="11"/>
  <c r="N131" i="11" s="1"/>
  <c r="AY127" i="11"/>
  <c r="AY69" i="11"/>
  <c r="AX151" i="11"/>
  <c r="N151" i="11" s="1"/>
  <c r="O151" i="11"/>
  <c r="AX48" i="11"/>
  <c r="AY48" i="11" s="1"/>
  <c r="O48" i="11"/>
  <c r="O82" i="11"/>
  <c r="AX82" i="11"/>
  <c r="AY82" i="11" s="1"/>
  <c r="AX123" i="11"/>
  <c r="N123" i="11" s="1"/>
  <c r="O123" i="11"/>
  <c r="AX59" i="11"/>
  <c r="N59" i="11" s="1"/>
  <c r="O59" i="11"/>
  <c r="AX135" i="11"/>
  <c r="N135" i="11" s="1"/>
  <c r="O135" i="11"/>
  <c r="AX110" i="11"/>
  <c r="AY110" i="11" s="1"/>
  <c r="O110" i="11"/>
  <c r="AY94" i="11"/>
  <c r="O121" i="11"/>
  <c r="AX121" i="11"/>
  <c r="AY121" i="11" s="1"/>
  <c r="AY103" i="11"/>
  <c r="AY53" i="11"/>
  <c r="AY44" i="11"/>
  <c r="AY173" i="11"/>
  <c r="AY122" i="11"/>
  <c r="AX107" i="11"/>
  <c r="AY107" i="11" s="1"/>
  <c r="O107" i="11"/>
  <c r="AY46" i="11"/>
  <c r="O74" i="11"/>
  <c r="AX74" i="11"/>
  <c r="N74" i="11" s="1"/>
  <c r="O39" i="11"/>
  <c r="AX39" i="11"/>
  <c r="N39" i="11" s="1"/>
  <c r="AY35" i="11"/>
  <c r="AX101" i="11"/>
  <c r="AY101" i="11" s="1"/>
  <c r="O101" i="11"/>
  <c r="AY119" i="11"/>
  <c r="AY72" i="11"/>
  <c r="O12" i="11"/>
  <c r="AX12" i="11"/>
  <c r="N12" i="11" s="1"/>
  <c r="C12" i="11" s="1" a="1"/>
  <c r="C12" i="11" s="1"/>
  <c r="AY112" i="11"/>
  <c r="AY124" i="11"/>
  <c r="O91" i="11"/>
  <c r="AX91" i="11"/>
  <c r="AY91" i="11" s="1"/>
  <c r="AX100" i="11"/>
  <c r="N100" i="11" s="1"/>
  <c r="O100" i="11"/>
  <c r="AY84" i="11"/>
  <c r="O81" i="11"/>
  <c r="AX81" i="11"/>
  <c r="N81" i="11" s="1"/>
  <c r="O33" i="11"/>
  <c r="AX33" i="11"/>
  <c r="N33" i="11" s="1"/>
  <c r="AY30" i="11"/>
  <c r="AX147" i="11"/>
  <c r="AY147" i="11" s="1"/>
  <c r="O147" i="11"/>
  <c r="AX106" i="11"/>
  <c r="N106" i="11" s="1"/>
  <c r="O106" i="11"/>
  <c r="AX141" i="11"/>
  <c r="N141" i="11" s="1"/>
  <c r="O141" i="11"/>
  <c r="AX145" i="11"/>
  <c r="N145" i="11" s="1"/>
  <c r="O145" i="11"/>
  <c r="AX158" i="11"/>
  <c r="N158" i="11" s="1"/>
  <c r="O158" i="11"/>
  <c r="O52" i="11"/>
  <c r="AX52" i="11"/>
  <c r="N52" i="11" s="1"/>
  <c r="O98" i="11"/>
  <c r="AX98" i="11"/>
  <c r="AY98" i="11" s="1"/>
  <c r="AX150" i="11"/>
  <c r="AY150" i="11" s="1"/>
  <c r="O150" i="11"/>
  <c r="O32" i="11"/>
  <c r="AX32" i="11"/>
  <c r="AY32" i="11" s="1"/>
  <c r="AX163" i="11"/>
  <c r="N163" i="11" s="1"/>
  <c r="O163" i="11"/>
  <c r="AX41" i="11"/>
  <c r="AY41" i="11" s="1"/>
  <c r="O41" i="11"/>
  <c r="O65" i="11"/>
  <c r="AX65" i="11"/>
  <c r="AY65" i="11" s="1"/>
  <c r="AX57" i="11"/>
  <c r="AY57" i="11" s="1"/>
  <c r="O57" i="11"/>
  <c r="O85" i="8"/>
  <c r="AY31" i="10"/>
  <c r="AY129" i="10"/>
  <c r="O31" i="10"/>
  <c r="O92" i="10"/>
  <c r="AY47" i="10"/>
  <c r="O172" i="8"/>
  <c r="AY123" i="10"/>
  <c r="AY105" i="10"/>
  <c r="AY58" i="10"/>
  <c r="AY92" i="10"/>
  <c r="O121" i="8"/>
  <c r="O23" i="8"/>
  <c r="AY85" i="10"/>
  <c r="O129" i="10"/>
  <c r="O123" i="10"/>
  <c r="O47" i="10"/>
  <c r="O47" i="8"/>
  <c r="O43" i="10"/>
  <c r="O45" i="8"/>
  <c r="AY91" i="10"/>
  <c r="O91" i="10"/>
  <c r="AY115" i="10"/>
  <c r="O115" i="10"/>
  <c r="O127" i="8"/>
  <c r="O105" i="10"/>
  <c r="AY81" i="10"/>
  <c r="AY41" i="10"/>
  <c r="AX25" i="10"/>
  <c r="N25" i="10" s="1"/>
  <c r="AX21" i="10"/>
  <c r="N21" i="10" s="1"/>
  <c r="AY62" i="10"/>
  <c r="AY97" i="10"/>
  <c r="AY144" i="10"/>
  <c r="AX26" i="10"/>
  <c r="N26" i="10" s="1"/>
  <c r="O26" i="10"/>
  <c r="AY20" i="10"/>
  <c r="AY29" i="10"/>
  <c r="AY43" i="10"/>
  <c r="AX22" i="10"/>
  <c r="N22" i="10" s="1"/>
  <c r="O22" i="10"/>
  <c r="O122" i="8"/>
  <c r="AY79" i="10"/>
  <c r="AY23" i="10"/>
  <c r="AY24" i="10"/>
  <c r="AY131" i="10"/>
  <c r="AY33" i="10"/>
  <c r="AY65" i="10"/>
  <c r="AY140" i="10"/>
  <c r="AY61" i="10"/>
  <c r="AY128" i="10"/>
  <c r="AY145" i="10"/>
  <c r="AY45" i="10"/>
  <c r="AY77" i="10"/>
  <c r="N116" i="10"/>
  <c r="AY134" i="10"/>
  <c r="N12" i="10"/>
  <c r="C12" i="10" s="1" a="1"/>
  <c r="C12" i="10" s="1"/>
  <c r="AY153" i="10"/>
  <c r="N103" i="10"/>
  <c r="N96" i="10"/>
  <c r="AY168" i="10"/>
  <c r="N163" i="10"/>
  <c r="N109" i="10"/>
  <c r="AY46" i="10"/>
  <c r="N161" i="10"/>
  <c r="N80" i="10"/>
  <c r="O157" i="8"/>
  <c r="AY113" i="10"/>
  <c r="AY167" i="10"/>
  <c r="N164" i="10"/>
  <c r="AY53" i="10"/>
  <c r="AY104" i="10"/>
  <c r="N169" i="10"/>
  <c r="M13" i="10"/>
  <c r="O68" i="10"/>
  <c r="AX68" i="10"/>
  <c r="N68" i="10" s="1"/>
  <c r="AX124" i="10"/>
  <c r="AY124" i="10" s="1"/>
  <c r="AX156" i="10"/>
  <c r="N156" i="10" s="1"/>
  <c r="O156" i="10"/>
  <c r="AX67" i="10"/>
  <c r="AY67" i="10" s="1"/>
  <c r="AX173" i="10"/>
  <c r="N173" i="10" s="1"/>
  <c r="O173" i="10"/>
  <c r="O143" i="10"/>
  <c r="AX143" i="10"/>
  <c r="N143" i="10" s="1"/>
  <c r="O172" i="10"/>
  <c r="AX172" i="10"/>
  <c r="AY172" i="10" s="1"/>
  <c r="AX142" i="10"/>
  <c r="N142" i="10" s="1"/>
  <c r="O142" i="10"/>
  <c r="AY114" i="10"/>
  <c r="AY133" i="10"/>
  <c r="AY52" i="10"/>
  <c r="AY71" i="10"/>
  <c r="O93" i="10"/>
  <c r="AX93" i="10"/>
  <c r="N93" i="10" s="1"/>
  <c r="AX130" i="10"/>
  <c r="N130" i="10" s="1"/>
  <c r="O130" i="10"/>
  <c r="AY66" i="10"/>
  <c r="AY120" i="10"/>
  <c r="AY89" i="10"/>
  <c r="O50" i="8"/>
  <c r="AX150" i="10"/>
  <c r="N150" i="10" s="1"/>
  <c r="O150" i="10"/>
  <c r="AX119" i="10"/>
  <c r="N119" i="10" s="1"/>
  <c r="O119" i="10"/>
  <c r="AX118" i="10"/>
  <c r="N118" i="10" s="1"/>
  <c r="O118" i="10"/>
  <c r="O158" i="10"/>
  <c r="AX158" i="10"/>
  <c r="AY158" i="10" s="1"/>
  <c r="AX95" i="10"/>
  <c r="N95" i="10" s="1"/>
  <c r="O95" i="10"/>
  <c r="O59" i="10"/>
  <c r="AX59" i="10"/>
  <c r="AY59" i="10" s="1"/>
  <c r="AY141" i="10"/>
  <c r="AX70" i="10"/>
  <c r="N70" i="10" s="1"/>
  <c r="O70" i="10"/>
  <c r="AX111" i="10"/>
  <c r="N111" i="10" s="1"/>
  <c r="AY171" i="10"/>
  <c r="AY166" i="10"/>
  <c r="AY112" i="10"/>
  <c r="O27" i="10"/>
  <c r="AX27" i="10"/>
  <c r="N27" i="10" s="1"/>
  <c r="AX122" i="10"/>
  <c r="N122" i="10" s="1"/>
  <c r="O122" i="10"/>
  <c r="P50" i="8"/>
  <c r="AX37" i="10"/>
  <c r="N37" i="10" s="1"/>
  <c r="O37" i="10"/>
  <c r="AY162" i="10"/>
  <c r="AY83" i="10"/>
  <c r="AY55" i="10"/>
  <c r="AY50" i="10"/>
  <c r="AX121" i="10"/>
  <c r="N121" i="10" s="1"/>
  <c r="O121" i="10"/>
  <c r="AX146" i="10"/>
  <c r="N146" i="10" s="1"/>
  <c r="AY101" i="10"/>
  <c r="O160" i="10"/>
  <c r="AX160" i="10"/>
  <c r="AY160" i="10" s="1"/>
  <c r="AX165" i="10"/>
  <c r="N165" i="10" s="1"/>
  <c r="O165" i="10"/>
  <c r="O54" i="8"/>
  <c r="O88" i="8"/>
  <c r="O166" i="8"/>
  <c r="O55" i="8"/>
  <c r="O162" i="8"/>
  <c r="O98" i="8"/>
  <c r="O161" i="8"/>
  <c r="AY89" i="8"/>
  <c r="O171" i="8"/>
  <c r="O108" i="8"/>
  <c r="O75" i="8"/>
  <c r="O38" i="8"/>
  <c r="O149" i="8"/>
  <c r="O24" i="8"/>
  <c r="O136" i="8"/>
  <c r="O163" i="8"/>
  <c r="O67" i="8"/>
  <c r="O84" i="8"/>
  <c r="O44" i="8"/>
  <c r="O32" i="8"/>
  <c r="AY155" i="8"/>
  <c r="O148" i="8"/>
  <c r="O130" i="8"/>
  <c r="P67" i="8"/>
  <c r="O64" i="8"/>
  <c r="AY51" i="8"/>
  <c r="O76" i="8"/>
  <c r="O74" i="8"/>
  <c r="O138" i="8"/>
  <c r="O99" i="8"/>
  <c r="O92" i="8"/>
  <c r="AY113" i="8"/>
  <c r="AY159" i="8"/>
  <c r="O17" i="8"/>
  <c r="O139" i="8"/>
  <c r="O103" i="8"/>
  <c r="P138" i="8"/>
  <c r="O154" i="8"/>
  <c r="O86" i="8"/>
  <c r="O112" i="8"/>
  <c r="AY156" i="8"/>
  <c r="O93" i="8"/>
  <c r="AY128" i="8"/>
  <c r="AY78" i="8"/>
  <c r="O81" i="8"/>
  <c r="P74" i="8"/>
  <c r="O21" i="8"/>
  <c r="O106" i="8"/>
  <c r="O173" i="8"/>
  <c r="AY140" i="8"/>
  <c r="AY101" i="8"/>
  <c r="O58" i="8"/>
  <c r="O164" i="8"/>
  <c r="O49" i="8"/>
  <c r="AY94" i="8"/>
  <c r="AY123" i="8"/>
  <c r="AY29" i="8"/>
  <c r="AY37" i="8"/>
  <c r="AY169" i="8"/>
  <c r="AY20" i="8"/>
  <c r="AY31" i="8"/>
  <c r="AY87" i="8"/>
  <c r="O61" i="8"/>
  <c r="AY110" i="8"/>
  <c r="AY60" i="8"/>
  <c r="N73" i="8"/>
  <c r="O129" i="8"/>
  <c r="AY36" i="8"/>
  <c r="AY57" i="8"/>
  <c r="AY28" i="8"/>
  <c r="O107" i="8"/>
  <c r="O114" i="8"/>
  <c r="AY174" i="8"/>
  <c r="AY77" i="8"/>
  <c r="AY125" i="8"/>
  <c r="AX124" i="8"/>
  <c r="N124" i="8" s="1"/>
  <c r="AY40" i="8"/>
  <c r="AX168" i="8"/>
  <c r="N168" i="8" s="1"/>
  <c r="AX170" i="8"/>
  <c r="N170" i="8" s="1"/>
  <c r="AX71" i="8"/>
  <c r="N71" i="8" s="1"/>
  <c r="AY100" i="8"/>
  <c r="AY143" i="8"/>
  <c r="AX46" i="8"/>
  <c r="N46" i="8" s="1"/>
  <c r="AY115" i="8"/>
  <c r="AY82" i="8"/>
  <c r="AX43" i="8"/>
  <c r="N43" i="8" s="1"/>
  <c r="AY41" i="8"/>
  <c r="AY66" i="8"/>
  <c r="AY104" i="8"/>
  <c r="AX105" i="8"/>
  <c r="N105" i="8" s="1"/>
  <c r="AX86" i="8"/>
  <c r="N86" i="8" s="1"/>
  <c r="AX33" i="8"/>
  <c r="N33" i="8" s="1"/>
  <c r="AY132" i="8"/>
  <c r="AX64" i="8"/>
  <c r="N64" i="8" s="1"/>
  <c r="AY90" i="8"/>
  <c r="AY96" i="8"/>
  <c r="AX112" i="8"/>
  <c r="N112" i="8" s="1"/>
  <c r="AY26" i="8"/>
  <c r="AX157" i="8"/>
  <c r="N157" i="8" s="1"/>
  <c r="AY175" i="8"/>
  <c r="AX67" i="8"/>
  <c r="N67" i="8" s="1"/>
  <c r="AX32" i="8"/>
  <c r="N32" i="8" s="1"/>
  <c r="AY146" i="8"/>
  <c r="AY97" i="8"/>
  <c r="AX44" i="8"/>
  <c r="N44" i="8" s="1"/>
  <c r="AY25" i="8"/>
  <c r="AX108" i="8"/>
  <c r="N108" i="8" s="1"/>
  <c r="AX24" i="8"/>
  <c r="N24" i="8" s="1"/>
  <c r="AX69" i="8"/>
  <c r="N69" i="8" s="1"/>
  <c r="O170" i="8"/>
  <c r="O124" i="8"/>
  <c r="AX163" i="8"/>
  <c r="N163" i="8" s="1"/>
  <c r="AX76" i="8"/>
  <c r="N76" i="8" s="1"/>
  <c r="AX149" i="8"/>
  <c r="N149" i="8" s="1"/>
  <c r="AX50" i="8"/>
  <c r="N50" i="8" s="1"/>
  <c r="O43" i="8"/>
  <c r="AY141" i="8"/>
  <c r="AX136" i="8"/>
  <c r="N136" i="8" s="1"/>
  <c r="AY147" i="8"/>
  <c r="AY133" i="8"/>
  <c r="AX49" i="8"/>
  <c r="N49" i="8" s="1"/>
  <c r="AY165" i="8"/>
  <c r="AX93" i="8"/>
  <c r="N93" i="8" s="1"/>
  <c r="AY39" i="8"/>
  <c r="AX171" i="8"/>
  <c r="N171" i="8" s="1"/>
  <c r="AY167" i="8"/>
  <c r="AY62" i="8"/>
  <c r="AY79" i="8"/>
  <c r="AX127" i="8"/>
  <c r="N127" i="8" s="1"/>
  <c r="AY111" i="8"/>
  <c r="AX121" i="8"/>
  <c r="N121" i="8" s="1"/>
  <c r="AX23" i="8"/>
  <c r="N23" i="8" s="1"/>
  <c r="O105" i="8"/>
  <c r="O46" i="8"/>
  <c r="AX148" i="8"/>
  <c r="N148" i="8" s="1"/>
  <c r="AX55" i="8"/>
  <c r="N55" i="8" s="1"/>
  <c r="AX61" i="8"/>
  <c r="N61" i="8" s="1"/>
  <c r="AY59" i="8"/>
  <c r="AY117" i="8"/>
  <c r="AY35" i="8"/>
  <c r="AY160" i="8"/>
  <c r="AY63" i="8"/>
  <c r="AY30" i="8"/>
  <c r="AX154" i="8"/>
  <c r="N154" i="8" s="1"/>
  <c r="AY72" i="8"/>
  <c r="AY158" i="8"/>
  <c r="AY116" i="8"/>
  <c r="AX81" i="8"/>
  <c r="N81" i="8" s="1"/>
  <c r="AY53" i="8"/>
  <c r="AX161" i="8"/>
  <c r="N161" i="8" s="1"/>
  <c r="AX47" i="8"/>
  <c r="N47" i="8" s="1"/>
  <c r="O168" i="8"/>
  <c r="AX99" i="8"/>
  <c r="N99" i="8" s="1"/>
  <c r="AX74" i="8"/>
  <c r="N74" i="8" s="1"/>
  <c r="AY56" i="8"/>
  <c r="AY52" i="8"/>
  <c r="AX173" i="8"/>
  <c r="N173" i="8" s="1"/>
  <c r="AY151" i="8"/>
  <c r="AX139" i="8"/>
  <c r="N139" i="8" s="1"/>
  <c r="AX138" i="8"/>
  <c r="N138" i="8" s="1"/>
  <c r="AY27" i="8"/>
  <c r="AX103" i="8"/>
  <c r="N103" i="8" s="1"/>
  <c r="AX166" i="8"/>
  <c r="N166" i="8" s="1"/>
  <c r="AY102" i="8"/>
  <c r="AY83" i="8"/>
  <c r="AX84" i="8"/>
  <c r="N84" i="8" s="1"/>
  <c r="AY80" i="8"/>
  <c r="AX58" i="8"/>
  <c r="N58" i="8" s="1"/>
  <c r="AX164" i="8"/>
  <c r="N164" i="8" s="1"/>
  <c r="O33" i="8"/>
  <c r="AX17" i="8"/>
  <c r="N17" i="8" s="1"/>
  <c r="AX130" i="8"/>
  <c r="N130" i="8" s="1"/>
  <c r="AX75" i="8"/>
  <c r="N75" i="8" s="1"/>
  <c r="O69" i="8"/>
  <c r="O71" i="8"/>
  <c r="AX107" i="8"/>
  <c r="N107" i="8" s="1"/>
  <c r="AY109" i="8"/>
  <c r="AX92" i="8"/>
  <c r="N92" i="8" s="1"/>
  <c r="AY150" i="8"/>
  <c r="AY34" i="8"/>
  <c r="AX54" i="8"/>
  <c r="N54" i="8" s="1"/>
  <c r="AX129" i="8"/>
  <c r="N129" i="8" s="1"/>
  <c r="AX38" i="8"/>
  <c r="N38" i="8" s="1"/>
  <c r="AX162" i="8"/>
  <c r="N162" i="8" s="1"/>
  <c r="AY144" i="8"/>
  <c r="AX98" i="8"/>
  <c r="N98" i="8" s="1"/>
  <c r="AX45" i="8"/>
  <c r="N45" i="8" s="1"/>
  <c r="AX172" i="8"/>
  <c r="N172" i="8" s="1"/>
  <c r="AX85" i="8"/>
  <c r="N85" i="8" s="1"/>
  <c r="AX106" i="8"/>
  <c r="N106" i="8" s="1"/>
  <c r="AX88" i="8"/>
  <c r="N88" i="8" s="1"/>
  <c r="AX114" i="8"/>
  <c r="N114" i="8" s="1"/>
  <c r="AX122" i="8"/>
  <c r="N122" i="8" s="1"/>
  <c r="M17" i="8"/>
  <c r="AY177" i="8"/>
  <c r="AY82" i="5"/>
  <c r="AY52" i="5"/>
  <c r="AY58" i="5"/>
  <c r="AY161" i="5"/>
  <c r="AY76" i="5"/>
  <c r="AY69" i="5"/>
  <c r="AY61" i="5"/>
  <c r="AY73" i="5"/>
  <c r="AY60" i="5"/>
  <c r="AY91" i="5"/>
  <c r="AY43" i="5"/>
  <c r="AY114" i="5"/>
  <c r="AY116" i="5"/>
  <c r="AY111" i="5"/>
  <c r="AY125" i="5"/>
  <c r="AY189" i="5"/>
  <c r="AY79" i="5"/>
  <c r="AY113" i="5"/>
  <c r="AY98" i="5"/>
  <c r="AY194" i="5"/>
  <c r="AY104" i="5"/>
  <c r="AY112" i="5"/>
  <c r="AY86" i="5"/>
  <c r="AY185" i="5"/>
  <c r="AX136" i="5"/>
  <c r="N136" i="5" s="1"/>
  <c r="AY97" i="5"/>
  <c r="AY57" i="5"/>
  <c r="AW157" i="5"/>
  <c r="AX157" i="5" s="1"/>
  <c r="N157" i="5" s="1"/>
  <c r="AW127" i="5"/>
  <c r="O127" i="5" s="1"/>
  <c r="AW167" i="5"/>
  <c r="AT145" i="5"/>
  <c r="AU145" i="5" s="1"/>
  <c r="AW145" i="5"/>
  <c r="AT177" i="5"/>
  <c r="AU177" i="5" s="1"/>
  <c r="AW177" i="5"/>
  <c r="AT137" i="5"/>
  <c r="AU137" i="5" s="1"/>
  <c r="AW137" i="5"/>
  <c r="AT154" i="5"/>
  <c r="AU154" i="5" s="1"/>
  <c r="AW154" i="5"/>
  <c r="AT180" i="5"/>
  <c r="AU180" i="5" s="1"/>
  <c r="AW180" i="5"/>
  <c r="AW175" i="5"/>
  <c r="AT174" i="5"/>
  <c r="AU174" i="5" s="1"/>
  <c r="AW174" i="5"/>
  <c r="AT168" i="5"/>
  <c r="AU168" i="5" s="1"/>
  <c r="AW168" i="5"/>
  <c r="AT166" i="5"/>
  <c r="AU166" i="5" s="1"/>
  <c r="AW166" i="5"/>
  <c r="AW165" i="5"/>
  <c r="AT164" i="5"/>
  <c r="AU164" i="5" s="1"/>
  <c r="AW164" i="5"/>
  <c r="AT163" i="5"/>
  <c r="AU163" i="5" s="1"/>
  <c r="AW163" i="5"/>
  <c r="O161" i="5"/>
  <c r="AW156" i="5"/>
  <c r="AT155" i="5"/>
  <c r="AU155" i="5" s="1"/>
  <c r="AW155" i="5"/>
  <c r="N179" i="5"/>
  <c r="N161" i="5"/>
  <c r="AX171" i="5"/>
  <c r="N171" i="5" s="1"/>
  <c r="AX188" i="5"/>
  <c r="N188" i="5" s="1"/>
  <c r="AX190" i="5"/>
  <c r="N190" i="5" s="1"/>
  <c r="O190" i="5"/>
  <c r="AX193" i="5"/>
  <c r="AY193" i="5" s="1"/>
  <c r="O193" i="5"/>
  <c r="O173" i="5"/>
  <c r="AX173" i="5"/>
  <c r="AY173" i="5" s="1"/>
  <c r="AW152" i="5"/>
  <c r="AX152" i="5" s="1"/>
  <c r="N152" i="5" s="1"/>
  <c r="AT153" i="5"/>
  <c r="AU153" i="5" s="1"/>
  <c r="AW153" i="5"/>
  <c r="AW140" i="5"/>
  <c r="AX140" i="5" s="1"/>
  <c r="N140" i="5" s="1"/>
  <c r="AT146" i="5"/>
  <c r="AU146" i="5" s="1"/>
  <c r="AW146" i="5"/>
  <c r="AW144" i="5"/>
  <c r="O144" i="5" s="1"/>
  <c r="AW143" i="5"/>
  <c r="AW142" i="5"/>
  <c r="AT141" i="5"/>
  <c r="AU141" i="5" s="1"/>
  <c r="AW141" i="5"/>
  <c r="AW138" i="5"/>
  <c r="AT136" i="5"/>
  <c r="AU136" i="5" s="1"/>
  <c r="AV136" i="5" s="1"/>
  <c r="AT134" i="5"/>
  <c r="AU134" i="5" s="1"/>
  <c r="AW134" i="5"/>
  <c r="AW133" i="5"/>
  <c r="AT132" i="5"/>
  <c r="AU132" i="5" s="1"/>
  <c r="AW132" i="5"/>
  <c r="AT123" i="5"/>
  <c r="AU123" i="5" s="1"/>
  <c r="AW123" i="5"/>
  <c r="AW120" i="5"/>
  <c r="AT115" i="5"/>
  <c r="AU115" i="5" s="1"/>
  <c r="AW119" i="5"/>
  <c r="O119" i="5" s="1"/>
  <c r="AW118" i="5"/>
  <c r="O114" i="5"/>
  <c r="AT117" i="5"/>
  <c r="AU117" i="5" s="1"/>
  <c r="AW117" i="5"/>
  <c r="O116" i="5"/>
  <c r="O113" i="5"/>
  <c r="N126" i="5"/>
  <c r="N147" i="5"/>
  <c r="N114" i="5"/>
  <c r="AX115" i="5"/>
  <c r="N115" i="5" s="1"/>
  <c r="AX151" i="5"/>
  <c r="AY151" i="5" s="1"/>
  <c r="O151" i="5"/>
  <c r="P54" i="5"/>
  <c r="P76" i="5"/>
  <c r="P101" i="5"/>
  <c r="P57" i="5"/>
  <c r="P75" i="5"/>
  <c r="P87" i="5"/>
  <c r="P104" i="5"/>
  <c r="O104" i="5"/>
  <c r="P56" i="5"/>
  <c r="P195" i="5"/>
  <c r="P78" i="5"/>
  <c r="P103" i="5"/>
  <c r="P89" i="5"/>
  <c r="P58" i="5"/>
  <c r="P80" i="5"/>
  <c r="P92" i="5"/>
  <c r="P105" i="5"/>
  <c r="P79" i="5"/>
  <c r="P60" i="5"/>
  <c r="P70" i="5"/>
  <c r="P82" i="5"/>
  <c r="P93" i="5"/>
  <c r="AT106" i="5"/>
  <c r="AU106" i="5" s="1"/>
  <c r="AV106" i="5" s="1"/>
  <c r="P69" i="5"/>
  <c r="P81" i="5"/>
  <c r="P98" i="5"/>
  <c r="P49" i="5"/>
  <c r="P50" i="5"/>
  <c r="P62" i="5"/>
  <c r="P84" i="5"/>
  <c r="P61" i="5"/>
  <c r="P53" i="5"/>
  <c r="P83" i="5"/>
  <c r="P100" i="5"/>
  <c r="P77" i="5"/>
  <c r="P52" i="5"/>
  <c r="P64" i="5"/>
  <c r="P86" i="5"/>
  <c r="P99" i="5"/>
  <c r="P91" i="5"/>
  <c r="P73" i="5"/>
  <c r="P85" i="5"/>
  <c r="P102" i="5"/>
  <c r="AW102" i="5"/>
  <c r="AW105" i="5"/>
  <c r="AW103" i="5"/>
  <c r="AW101" i="5"/>
  <c r="AW99" i="5"/>
  <c r="O99" i="5" s="1"/>
  <c r="AW92" i="5"/>
  <c r="AX92" i="5" s="1"/>
  <c r="N92" i="5" s="1"/>
  <c r="O98" i="5"/>
  <c r="O86" i="5"/>
  <c r="AW93" i="5"/>
  <c r="AT90" i="5"/>
  <c r="AU90" i="5" s="1"/>
  <c r="AV90" i="5" s="1"/>
  <c r="AW90" i="5"/>
  <c r="AW89" i="5"/>
  <c r="AT88" i="5"/>
  <c r="AU88" i="5" s="1"/>
  <c r="AV88" i="5" s="1"/>
  <c r="AW88" i="5"/>
  <c r="AW87" i="5"/>
  <c r="AW85" i="5"/>
  <c r="AW83" i="5"/>
  <c r="O83" i="5" s="1"/>
  <c r="O82" i="5"/>
  <c r="AW81" i="5"/>
  <c r="O76" i="5"/>
  <c r="AW77" i="5"/>
  <c r="O69" i="5"/>
  <c r="AW75" i="5"/>
  <c r="AT74" i="5"/>
  <c r="AU74" i="5" s="1"/>
  <c r="AV74" i="5" s="1"/>
  <c r="AW74" i="5"/>
  <c r="O73" i="5"/>
  <c r="AW70" i="5"/>
  <c r="AT72" i="5"/>
  <c r="AU72" i="5" s="1"/>
  <c r="AV72" i="5" s="1"/>
  <c r="AW72" i="5"/>
  <c r="N82" i="5"/>
  <c r="N76" i="5"/>
  <c r="AX195" i="5"/>
  <c r="N195" i="5" s="1"/>
  <c r="O195" i="5"/>
  <c r="AX106" i="5"/>
  <c r="N106" i="5" s="1"/>
  <c r="AX84" i="5"/>
  <c r="AY84" i="5" s="1"/>
  <c r="O84" i="5"/>
  <c r="O78" i="5"/>
  <c r="AX78" i="5"/>
  <c r="AY78" i="5" s="1"/>
  <c r="O100" i="5"/>
  <c r="AX100" i="5"/>
  <c r="AY100" i="5" s="1"/>
  <c r="O80" i="5"/>
  <c r="AX80" i="5"/>
  <c r="AY80" i="5" s="1"/>
  <c r="O58" i="5"/>
  <c r="O61" i="5"/>
  <c r="AT67" i="5"/>
  <c r="AU67" i="5" s="1"/>
  <c r="AV67" i="5" s="1"/>
  <c r="AW67" i="5"/>
  <c r="AT63" i="5"/>
  <c r="AU63" i="5" s="1"/>
  <c r="AV63" i="5" s="1"/>
  <c r="AW63" i="5"/>
  <c r="O60" i="5"/>
  <c r="AT55" i="5"/>
  <c r="AU55" i="5" s="1"/>
  <c r="AV55" i="5" s="1"/>
  <c r="AT59" i="5"/>
  <c r="AU59" i="5" s="1"/>
  <c r="AV59" i="5" s="1"/>
  <c r="AW59" i="5"/>
  <c r="O57" i="5"/>
  <c r="O52" i="5"/>
  <c r="O56" i="5"/>
  <c r="O54" i="5"/>
  <c r="AT51" i="5"/>
  <c r="AU51" i="5" s="1"/>
  <c r="AV51" i="5" s="1"/>
  <c r="AW51" i="5"/>
  <c r="N61" i="5"/>
  <c r="N37" i="5"/>
  <c r="N66" i="5"/>
  <c r="N48" i="5"/>
  <c r="N36" i="5"/>
  <c r="N69" i="5"/>
  <c r="AX41" i="5"/>
  <c r="AY41" i="5" s="1"/>
  <c r="AX39" i="5"/>
  <c r="AY39" i="5" s="1"/>
  <c r="AX44" i="5"/>
  <c r="AY44" i="5" s="1"/>
  <c r="AX53" i="5"/>
  <c r="AY53" i="5" s="1"/>
  <c r="AX50" i="5"/>
  <c r="AY50" i="5" s="1"/>
  <c r="AX46" i="5"/>
  <c r="N46" i="5" s="1"/>
  <c r="N60" i="5"/>
  <c r="AX62" i="5"/>
  <c r="AY62" i="5" s="1"/>
  <c r="N47" i="5"/>
  <c r="AX64" i="5"/>
  <c r="N64" i="5" s="1"/>
  <c r="AX55" i="5"/>
  <c r="AW49" i="5"/>
  <c r="AX49" i="5" s="1"/>
  <c r="N42" i="5"/>
  <c r="N58" i="5"/>
  <c r="N52" i="5"/>
  <c r="O41" i="5"/>
  <c r="O50" i="5"/>
  <c r="O53" i="5"/>
  <c r="O64" i="5"/>
  <c r="O46" i="5"/>
  <c r="O62" i="5"/>
  <c r="O39" i="5"/>
  <c r="O44" i="5"/>
  <c r="O240" i="10" l="1"/>
  <c r="O230" i="10"/>
  <c r="O146" i="10"/>
  <c r="O739" i="10"/>
  <c r="O495" i="10"/>
  <c r="O751" i="10"/>
  <c r="O451" i="10"/>
  <c r="O323" i="10"/>
  <c r="O832" i="10"/>
  <c r="O184" i="10"/>
  <c r="O322" i="10"/>
  <c r="O863" i="10"/>
  <c r="O675" i="10"/>
  <c r="O594" i="10"/>
  <c r="O1004" i="10"/>
  <c r="O626" i="10"/>
  <c r="O260" i="10"/>
  <c r="O843" i="10"/>
  <c r="O705" i="10"/>
  <c r="O25" i="10"/>
  <c r="O357" i="10"/>
  <c r="O1000" i="10"/>
  <c r="O829" i="10"/>
  <c r="O558" i="10"/>
  <c r="O695" i="10"/>
  <c r="O279" i="10"/>
  <c r="O733" i="10"/>
  <c r="O229" i="10"/>
  <c r="O347" i="10"/>
  <c r="O746" i="10"/>
  <c r="O486" i="10"/>
  <c r="O883" i="10"/>
  <c r="O67" i="10"/>
  <c r="O21" i="10"/>
  <c r="O397" i="10"/>
  <c r="O365" i="10"/>
  <c r="O407" i="10"/>
  <c r="O709" i="10"/>
  <c r="O640" i="10"/>
  <c r="O121" i="5"/>
  <c r="AY121" i="5"/>
  <c r="O85" i="10"/>
  <c r="O982" i="10"/>
  <c r="O327" i="10"/>
  <c r="O1036" i="10"/>
  <c r="O282" i="10"/>
  <c r="O1030" i="10"/>
  <c r="O112" i="5"/>
  <c r="O1051" i="10"/>
  <c r="O825" i="10"/>
  <c r="O614" i="10"/>
  <c r="O145" i="10"/>
  <c r="O690" i="10"/>
  <c r="O646" i="10"/>
  <c r="AY730" i="10"/>
  <c r="O475" i="10"/>
  <c r="O621" i="10"/>
  <c r="O772" i="10"/>
  <c r="O615" i="10"/>
  <c r="O989" i="10"/>
  <c r="O601" i="10"/>
  <c r="O769" i="10"/>
  <c r="O973" i="10"/>
  <c r="O62" i="10"/>
  <c r="O532" i="10"/>
  <c r="O194" i="10"/>
  <c r="O853" i="10"/>
  <c r="O188" i="5"/>
  <c r="O823" i="10"/>
  <c r="O666" i="10"/>
  <c r="O655" i="10"/>
  <c r="O526" i="10"/>
  <c r="O534" i="10"/>
  <c r="O990" i="10"/>
  <c r="O604" i="10"/>
  <c r="O139" i="5"/>
  <c r="O595" i="10"/>
  <c r="O488" i="10"/>
  <c r="O412" i="10"/>
  <c r="P139" i="5"/>
  <c r="O379" i="10"/>
  <c r="O428" i="10"/>
  <c r="O945" i="10"/>
  <c r="O944" i="10"/>
  <c r="O622" i="10"/>
  <c r="O262" i="10"/>
  <c r="O111" i="10"/>
  <c r="O58" i="10"/>
  <c r="O1038" i="10"/>
  <c r="O578" i="10"/>
  <c r="O375" i="10"/>
  <c r="AY179" i="5"/>
  <c r="O217" i="10"/>
  <c r="O658" i="10"/>
  <c r="O430" i="10"/>
  <c r="O438" i="10"/>
  <c r="O1007" i="10"/>
  <c r="O197" i="10"/>
  <c r="O501" i="10"/>
  <c r="O179" i="5"/>
  <c r="O124" i="10"/>
  <c r="O844" i="10"/>
  <c r="O421" i="10"/>
  <c r="O303" i="10"/>
  <c r="O1011" i="10"/>
  <c r="O1006" i="10"/>
  <c r="O457" i="10"/>
  <c r="O1018" i="10"/>
  <c r="P782" i="10"/>
  <c r="O125" i="10"/>
  <c r="O463" i="10"/>
  <c r="O413" i="10"/>
  <c r="O405" i="10"/>
  <c r="O514" i="10"/>
  <c r="O546" i="10"/>
  <c r="O771" i="10"/>
  <c r="O203" i="10"/>
  <c r="O300" i="10"/>
  <c r="O732" i="10"/>
  <c r="O336" i="10"/>
  <c r="O795" i="10"/>
  <c r="O731" i="10"/>
  <c r="O435" i="10"/>
  <c r="O693" i="10"/>
  <c r="O793" i="10"/>
  <c r="O884" i="10"/>
  <c r="O660" i="10"/>
  <c r="O374" i="10"/>
  <c r="O721" i="10"/>
  <c r="O730" i="10"/>
  <c r="O600" i="10"/>
  <c r="O665" i="10"/>
  <c r="P718" i="10"/>
  <c r="O414" i="10"/>
  <c r="O783" i="10"/>
  <c r="O779" i="10"/>
  <c r="O387" i="10"/>
  <c r="O812" i="10"/>
  <c r="AP19" i="10"/>
  <c r="AR19" i="10" s="1"/>
  <c r="AS19" i="10" s="1"/>
  <c r="AO15" i="10"/>
  <c r="AP15" i="10" s="1"/>
  <c r="AR15" i="10" s="1"/>
  <c r="AS15" i="10" s="1"/>
  <c r="O831" i="10"/>
  <c r="P538" i="10"/>
  <c r="AV166" i="5"/>
  <c r="P166" i="5" s="1"/>
  <c r="AV146" i="5"/>
  <c r="P146" i="5" s="1"/>
  <c r="AV134" i="5"/>
  <c r="P134" i="5" s="1"/>
  <c r="AV168" i="5"/>
  <c r="P168" i="5" s="1"/>
  <c r="AV177" i="5"/>
  <c r="P177" i="5" s="1"/>
  <c r="AV137" i="5"/>
  <c r="P137" i="5" s="1"/>
  <c r="AV153" i="5"/>
  <c r="P153" i="5" s="1"/>
  <c r="AV115" i="5"/>
  <c r="P115" i="5" s="1"/>
  <c r="AV155" i="5"/>
  <c r="P155" i="5" s="1"/>
  <c r="AV154" i="5"/>
  <c r="P154" i="5" s="1"/>
  <c r="AV145" i="5"/>
  <c r="P145" i="5" s="1"/>
  <c r="AV141" i="5"/>
  <c r="P141" i="5" s="1"/>
  <c r="AV174" i="5"/>
  <c r="P174" i="5" s="1"/>
  <c r="AV123" i="5"/>
  <c r="P123" i="5" s="1"/>
  <c r="AV163" i="5"/>
  <c r="P163" i="5" s="1"/>
  <c r="AV180" i="5"/>
  <c r="P180" i="5" s="1"/>
  <c r="AV117" i="5"/>
  <c r="P117" i="5" s="1"/>
  <c r="AV132" i="5"/>
  <c r="P132" i="5" s="1"/>
  <c r="AV164" i="5"/>
  <c r="P164" i="5" s="1"/>
  <c r="N1036" i="10"/>
  <c r="AY296" i="10"/>
  <c r="AY463" i="10"/>
  <c r="AY944" i="10"/>
  <c r="N690" i="10"/>
  <c r="N439" i="10"/>
  <c r="N732" i="10"/>
  <c r="AY355" i="10"/>
  <c r="N962" i="10"/>
  <c r="N656" i="10"/>
  <c r="AY197" i="10"/>
  <c r="N843" i="10"/>
  <c r="N625" i="10"/>
  <c r="AY469" i="10"/>
  <c r="AY951" i="10"/>
  <c r="AY221" i="10"/>
  <c r="AY478" i="10"/>
  <c r="AY721" i="10"/>
  <c r="AY546" i="10"/>
  <c r="N1023" i="10"/>
  <c r="AY973" i="10"/>
  <c r="AY282" i="10"/>
  <c r="AY626" i="10"/>
  <c r="AY782" i="10"/>
  <c r="AY695" i="10"/>
  <c r="N501" i="10"/>
  <c r="AY361" i="10"/>
  <c r="N934" i="10"/>
  <c r="AY823" i="10"/>
  <c r="N943" i="10"/>
  <c r="N703" i="10"/>
  <c r="AY699" i="10"/>
  <c r="AY615" i="10"/>
  <c r="AY260" i="10"/>
  <c r="AY215" i="10"/>
  <c r="AY632" i="10"/>
  <c r="N526" i="10"/>
  <c r="AY578" i="10"/>
  <c r="AY558" i="10"/>
  <c r="AY867" i="10"/>
  <c r="AY279" i="10"/>
  <c r="N191" i="10"/>
  <c r="AY868" i="10"/>
  <c r="N726" i="10"/>
  <c r="N618" i="10"/>
  <c r="N334" i="10"/>
  <c r="AY495" i="10"/>
  <c r="AY820" i="10"/>
  <c r="N185" i="10"/>
  <c r="AY231" i="10"/>
  <c r="N614" i="10"/>
  <c r="AY336" i="10"/>
  <c r="N375" i="10"/>
  <c r="N523" i="10"/>
  <c r="N194" i="10"/>
  <c r="AY935" i="10"/>
  <c r="AY932" i="10"/>
  <c r="AY406" i="10"/>
  <c r="N933" i="10"/>
  <c r="N976" i="10"/>
  <c r="AY556" i="10"/>
  <c r="AY433" i="10"/>
  <c r="AY1011" i="10"/>
  <c r="AY670" i="10"/>
  <c r="AY682" i="10"/>
  <c r="N471" i="10"/>
  <c r="AY808" i="10"/>
  <c r="AY486" i="10"/>
  <c r="AY829" i="10"/>
  <c r="N894" i="10"/>
  <c r="AY991" i="10"/>
  <c r="N360" i="10"/>
  <c r="AY883" i="10"/>
  <c r="N585" i="10"/>
  <c r="AY766" i="10"/>
  <c r="AY700" i="10"/>
  <c r="AY686" i="10"/>
  <c r="N487" i="10"/>
  <c r="N777" i="10"/>
  <c r="AY956" i="10"/>
  <c r="AY278" i="10"/>
  <c r="AY1045" i="10"/>
  <c r="N1018" i="10"/>
  <c r="N327" i="10"/>
  <c r="AY746" i="10"/>
  <c r="AY1004" i="10"/>
  <c r="N435" i="10"/>
  <c r="AY537" i="10"/>
  <c r="AY1051" i="10"/>
  <c r="AY1037" i="10"/>
  <c r="N654" i="10"/>
  <c r="AY212" i="10"/>
  <c r="N244" i="10"/>
  <c r="N672" i="10"/>
  <c r="N851" i="10"/>
  <c r="AY819" i="10"/>
  <c r="AY718" i="10"/>
  <c r="AY384" i="10"/>
  <c r="AY424" i="10"/>
  <c r="N595" i="10"/>
  <c r="N573" i="10"/>
  <c r="AY633" i="10"/>
  <c r="AY407" i="10"/>
  <c r="N709" i="10"/>
  <c r="AY850" i="10"/>
  <c r="AY379" i="10"/>
  <c r="AY586" i="10"/>
  <c r="AY987" i="10"/>
  <c r="N555" i="10"/>
  <c r="N783" i="10"/>
  <c r="N356" i="10"/>
  <c r="N525" i="10"/>
  <c r="AY666" i="10"/>
  <c r="N863" i="10"/>
  <c r="AY764" i="10"/>
  <c r="AY658" i="10"/>
  <c r="AY990" i="10"/>
  <c r="AY853" i="10"/>
  <c r="N365" i="10"/>
  <c r="AY583" i="10"/>
  <c r="N982" i="10"/>
  <c r="N601" i="10"/>
  <c r="AY1038" i="10"/>
  <c r="N966" i="10"/>
  <c r="AY226" i="10"/>
  <c r="AY297" i="10"/>
  <c r="N795" i="10"/>
  <c r="N235" i="10"/>
  <c r="AY807" i="10"/>
  <c r="AY950" i="10"/>
  <c r="AY839" i="10"/>
  <c r="AY988" i="10"/>
  <c r="N503" i="10"/>
  <c r="N254" i="10"/>
  <c r="AY945" i="10"/>
  <c r="AY186" i="10"/>
  <c r="N600" i="10"/>
  <c r="AY544" i="10"/>
  <c r="N249" i="10"/>
  <c r="AY414" i="10"/>
  <c r="AY330" i="10"/>
  <c r="AY643" i="10"/>
  <c r="AY739" i="10"/>
  <c r="N339" i="10"/>
  <c r="N727" i="10"/>
  <c r="AY451" i="10"/>
  <c r="AY427" i="10"/>
  <c r="AY665" i="10"/>
  <c r="AY387" i="10"/>
  <c r="N209" i="10"/>
  <c r="N1007" i="10"/>
  <c r="N224" i="10"/>
  <c r="N629" i="10"/>
  <c r="N350" i="10"/>
  <c r="N382" i="10"/>
  <c r="N321" i="10"/>
  <c r="N502" i="10"/>
  <c r="AY594" i="10"/>
  <c r="N874" i="10"/>
  <c r="N322" i="10"/>
  <c r="AY622" i="10"/>
  <c r="N403" i="10"/>
  <c r="N262" i="10"/>
  <c r="AY383" i="10"/>
  <c r="AY983" i="10"/>
  <c r="AY582" i="10"/>
  <c r="AY374" i="10"/>
  <c r="AY621" i="10"/>
  <c r="N733" i="10"/>
  <c r="N438" i="10"/>
  <c r="AY521" i="10"/>
  <c r="AY332" i="10"/>
  <c r="N245" i="10"/>
  <c r="N640" i="10"/>
  <c r="AY793" i="10"/>
  <c r="N693" i="10"/>
  <c r="AY847" i="10"/>
  <c r="N660" i="10"/>
  <c r="AY230" i="10"/>
  <c r="N514" i="10"/>
  <c r="N488" i="10"/>
  <c r="AY430" i="10"/>
  <c r="N566" i="10"/>
  <c r="N751" i="10"/>
  <c r="AY338" i="10"/>
  <c r="AY311" i="10"/>
  <c r="N477" i="10"/>
  <c r="AY420" i="10"/>
  <c r="AY870" i="10"/>
  <c r="AY989" i="10"/>
  <c r="AY428" i="10"/>
  <c r="N529" i="10"/>
  <c r="AY549" i="10"/>
  <c r="N771" i="10"/>
  <c r="AY804" i="10"/>
  <c r="AY913" i="10"/>
  <c r="N825" i="10"/>
  <c r="AY491" i="10"/>
  <c r="AY1000" i="10"/>
  <c r="AY669" i="10"/>
  <c r="AY671" i="10"/>
  <c r="AY499" i="10"/>
  <c r="AY326" i="10"/>
  <c r="AY840" i="10"/>
  <c r="AY352" i="10"/>
  <c r="AY740" i="10"/>
  <c r="AY333" i="10"/>
  <c r="AY203" i="10"/>
  <c r="AY646" i="10"/>
  <c r="AY229" i="10"/>
  <c r="AY1006" i="10"/>
  <c r="AY885" i="10"/>
  <c r="AY806" i="10"/>
  <c r="AY620" i="10"/>
  <c r="AY810" i="10"/>
  <c r="AY357" i="10"/>
  <c r="AY397" i="10"/>
  <c r="AY692" i="10"/>
  <c r="AY704" i="10"/>
  <c r="AY347" i="10"/>
  <c r="AY475" i="10"/>
  <c r="AY306" i="10"/>
  <c r="AY413" i="10"/>
  <c r="AY264" i="10"/>
  <c r="AY1026" i="10"/>
  <c r="AY907" i="10"/>
  <c r="AY532" i="10"/>
  <c r="AY217" i="10"/>
  <c r="AY731" i="10"/>
  <c r="AY812" i="10"/>
  <c r="AY667" i="10"/>
  <c r="AY838" i="10"/>
  <c r="AY664" i="10"/>
  <c r="AY715" i="10"/>
  <c r="AY323" i="10"/>
  <c r="AY725" i="10"/>
  <c r="AY604" i="10"/>
  <c r="AY571" i="10"/>
  <c r="AY877" i="10"/>
  <c r="AY772" i="10"/>
  <c r="AY769" i="10"/>
  <c r="AY884" i="10"/>
  <c r="AY300" i="10"/>
  <c r="AY421" i="10"/>
  <c r="AY832" i="10"/>
  <c r="AY705" i="10"/>
  <c r="AY679" i="10"/>
  <c r="AY412" i="10"/>
  <c r="AY554" i="10"/>
  <c r="AY844" i="10"/>
  <c r="AY240" i="10"/>
  <c r="AY1025" i="10"/>
  <c r="AY675" i="10"/>
  <c r="AY457" i="10"/>
  <c r="AY1030" i="10"/>
  <c r="AY509" i="10"/>
  <c r="AY255" i="10"/>
  <c r="AY534" i="10"/>
  <c r="AY1047" i="10"/>
  <c r="AY655" i="10"/>
  <c r="AY405" i="10"/>
  <c r="AY303" i="10"/>
  <c r="AY184" i="10"/>
  <c r="N174" i="10"/>
  <c r="AY182" i="10"/>
  <c r="AY176" i="10"/>
  <c r="N153" i="11"/>
  <c r="N101" i="11"/>
  <c r="N110" i="11"/>
  <c r="AY151" i="11"/>
  <c r="AY135" i="11"/>
  <c r="N48" i="11"/>
  <c r="N41" i="11"/>
  <c r="N98" i="11"/>
  <c r="AY34" i="11"/>
  <c r="AY163" i="11"/>
  <c r="AY123" i="11"/>
  <c r="AY168" i="11"/>
  <c r="AY12" i="11"/>
  <c r="K13" i="11" s="1"/>
  <c r="C13" i="11" s="1" a="1"/>
  <c r="C13" i="11" s="1"/>
  <c r="N150" i="11"/>
  <c r="N91" i="11"/>
  <c r="AY62" i="11"/>
  <c r="N65" i="11"/>
  <c r="AY141" i="11"/>
  <c r="AY47" i="11"/>
  <c r="AY115" i="11"/>
  <c r="AY59" i="11"/>
  <c r="N61" i="11"/>
  <c r="AY106" i="11"/>
  <c r="AY100" i="11"/>
  <c r="AY52" i="11"/>
  <c r="AY74" i="11"/>
  <c r="N57" i="11"/>
  <c r="N147" i="11"/>
  <c r="N90" i="11"/>
  <c r="AY81" i="11"/>
  <c r="AY39" i="11"/>
  <c r="N107" i="11"/>
  <c r="N121" i="11"/>
  <c r="N82" i="11"/>
  <c r="N32" i="11"/>
  <c r="AY137" i="11"/>
  <c r="AY157" i="11"/>
  <c r="AY139" i="11"/>
  <c r="AY87" i="11"/>
  <c r="AY145" i="11"/>
  <c r="AY54" i="11"/>
  <c r="AY164" i="11"/>
  <c r="AY67" i="11"/>
  <c r="AY96" i="11"/>
  <c r="AY131" i="11"/>
  <c r="AY158" i="11"/>
  <c r="AY33" i="11"/>
  <c r="AY156" i="11"/>
  <c r="AY142" i="11"/>
  <c r="AY97" i="11"/>
  <c r="AY93" i="11"/>
  <c r="AY125" i="11"/>
  <c r="AT19" i="10"/>
  <c r="AU19" i="10" s="1"/>
  <c r="AW19" i="10"/>
  <c r="AP16" i="10"/>
  <c r="AR16" i="10" s="1"/>
  <c r="AS16" i="10" s="1"/>
  <c r="AP17" i="10"/>
  <c r="AR17" i="10" s="1"/>
  <c r="AS17" i="10" s="1"/>
  <c r="N59" i="10"/>
  <c r="AY129" i="8"/>
  <c r="C17" i="8" a="1"/>
  <c r="C17" i="8" s="1"/>
  <c r="AY22" i="10"/>
  <c r="AY150" i="10"/>
  <c r="AY118" i="10"/>
  <c r="AY21" i="10"/>
  <c r="AY95" i="10"/>
  <c r="AY25" i="10"/>
  <c r="AY93" i="10"/>
  <c r="AY70" i="10"/>
  <c r="AY26" i="10"/>
  <c r="AY37" i="10"/>
  <c r="AY122" i="10"/>
  <c r="AY130" i="10"/>
  <c r="AY27" i="10"/>
  <c r="AY143" i="10"/>
  <c r="AY165" i="10"/>
  <c r="N160" i="10"/>
  <c r="N172" i="10"/>
  <c r="N124" i="10"/>
  <c r="AY111" i="10"/>
  <c r="AY146" i="10"/>
  <c r="AY119" i="10"/>
  <c r="N67" i="10"/>
  <c r="N158" i="10"/>
  <c r="AY121" i="10"/>
  <c r="AY142" i="10"/>
  <c r="AY68" i="10"/>
  <c r="AY156" i="10"/>
  <c r="AY173" i="10"/>
  <c r="AY121" i="8"/>
  <c r="AY93" i="8"/>
  <c r="AY58" i="8"/>
  <c r="AY85" i="8"/>
  <c r="AY46" i="8"/>
  <c r="AY54" i="8"/>
  <c r="AY139" i="8"/>
  <c r="AY105" i="8"/>
  <c r="AY162" i="8"/>
  <c r="AY122" i="8"/>
  <c r="AY166" i="8"/>
  <c r="AY136" i="8"/>
  <c r="AY69" i="8"/>
  <c r="AY148" i="8"/>
  <c r="AY171" i="8"/>
  <c r="AY114" i="8"/>
  <c r="AY38" i="8"/>
  <c r="AY76" i="8"/>
  <c r="AY17" i="8"/>
  <c r="K18" i="8" s="1"/>
  <c r="M18" i="8" s="1"/>
  <c r="AY49" i="8"/>
  <c r="AY163" i="8"/>
  <c r="AY86" i="8"/>
  <c r="AY164" i="8"/>
  <c r="AY138" i="8"/>
  <c r="AY157" i="8"/>
  <c r="AY170" i="8"/>
  <c r="AY88" i="8"/>
  <c r="AY103" i="8"/>
  <c r="AY74" i="8"/>
  <c r="AY61" i="8"/>
  <c r="AY106" i="8"/>
  <c r="AY107" i="8"/>
  <c r="AY99" i="8"/>
  <c r="AY55" i="8"/>
  <c r="AY127" i="8"/>
  <c r="AY44" i="8"/>
  <c r="AY112" i="8"/>
  <c r="AY71" i="8"/>
  <c r="AY154" i="8"/>
  <c r="AY172" i="8"/>
  <c r="AY75" i="8"/>
  <c r="AY84" i="8"/>
  <c r="AY47" i="8"/>
  <c r="AY32" i="8"/>
  <c r="AY64" i="8"/>
  <c r="AY43" i="8"/>
  <c r="AY168" i="8"/>
  <c r="AY45" i="8"/>
  <c r="AY130" i="8"/>
  <c r="AY173" i="8"/>
  <c r="AY161" i="8"/>
  <c r="AY23" i="8"/>
  <c r="AY67" i="8"/>
  <c r="AY50" i="8"/>
  <c r="AY24" i="8"/>
  <c r="AY33" i="8"/>
  <c r="AY124" i="8"/>
  <c r="AY98" i="8"/>
  <c r="AY92" i="8"/>
  <c r="AY81" i="8"/>
  <c r="AY149" i="8"/>
  <c r="AY108" i="8"/>
  <c r="AX127" i="5"/>
  <c r="N127" i="5" s="1"/>
  <c r="O77" i="5"/>
  <c r="AY136" i="5"/>
  <c r="AX167" i="5"/>
  <c r="N167" i="5" s="1"/>
  <c r="AY64" i="5"/>
  <c r="AX143" i="5"/>
  <c r="N143" i="5" s="1"/>
  <c r="O167" i="5"/>
  <c r="AX72" i="5"/>
  <c r="N72" i="5" s="1"/>
  <c r="AY195" i="5"/>
  <c r="AX133" i="5"/>
  <c r="AY133" i="5" s="1"/>
  <c r="AX154" i="5"/>
  <c r="N154" i="5" s="1"/>
  <c r="AX70" i="5"/>
  <c r="N70" i="5" s="1"/>
  <c r="AX155" i="5"/>
  <c r="N155" i="5" s="1"/>
  <c r="AX137" i="5"/>
  <c r="N137" i="5" s="1"/>
  <c r="AY46" i="5"/>
  <c r="AY106" i="5"/>
  <c r="AX102" i="5"/>
  <c r="N102" i="5" s="1"/>
  <c r="O118" i="5"/>
  <c r="AX156" i="5"/>
  <c r="N156" i="5" s="1"/>
  <c r="AY190" i="5"/>
  <c r="AX177" i="5"/>
  <c r="N177" i="5" s="1"/>
  <c r="AY188" i="5"/>
  <c r="O138" i="5"/>
  <c r="AX175" i="5"/>
  <c r="N175" i="5" s="1"/>
  <c r="AX145" i="5"/>
  <c r="N145" i="5" s="1"/>
  <c r="O154" i="5"/>
  <c r="AX166" i="5"/>
  <c r="N166" i="5" s="1"/>
  <c r="AX180" i="5"/>
  <c r="O175" i="5"/>
  <c r="O174" i="5"/>
  <c r="AX174" i="5"/>
  <c r="AX168" i="5"/>
  <c r="O166" i="5"/>
  <c r="O165" i="5"/>
  <c r="AX165" i="5"/>
  <c r="AY165" i="5" s="1"/>
  <c r="AX164" i="5"/>
  <c r="N164" i="5" s="1"/>
  <c r="O163" i="5"/>
  <c r="AX163" i="5"/>
  <c r="AY163" i="5" s="1"/>
  <c r="O156" i="5"/>
  <c r="O155" i="5"/>
  <c r="N193" i="5"/>
  <c r="N173" i="5"/>
  <c r="O152" i="5"/>
  <c r="AX153" i="5"/>
  <c r="N153" i="5" s="1"/>
  <c r="O140" i="5"/>
  <c r="O143" i="5"/>
  <c r="AX146" i="5"/>
  <c r="AY146" i="5" s="1"/>
  <c r="O146" i="5"/>
  <c r="AX144" i="5"/>
  <c r="AX142" i="5"/>
  <c r="AY142" i="5" s="1"/>
  <c r="O142" i="5"/>
  <c r="AX141" i="5"/>
  <c r="N141" i="5" s="1"/>
  <c r="AX138" i="5"/>
  <c r="N138" i="5" s="1"/>
  <c r="P136" i="5"/>
  <c r="O136" i="5"/>
  <c r="O134" i="5"/>
  <c r="AX134" i="5"/>
  <c r="N134" i="5" s="1"/>
  <c r="O133" i="5"/>
  <c r="AX132" i="5"/>
  <c r="O123" i="5"/>
  <c r="AX123" i="5"/>
  <c r="AY123" i="5" s="1"/>
  <c r="AX120" i="5"/>
  <c r="N120" i="5" s="1"/>
  <c r="O120" i="5"/>
  <c r="AX119" i="5"/>
  <c r="N119" i="5" s="1"/>
  <c r="AX118" i="5"/>
  <c r="N118" i="5" s="1"/>
  <c r="AX117" i="5"/>
  <c r="N151" i="5"/>
  <c r="O102" i="5"/>
  <c r="P88" i="5"/>
  <c r="P71" i="5"/>
  <c r="P96" i="5"/>
  <c r="O91" i="5"/>
  <c r="P59" i="5"/>
  <c r="O71" i="5"/>
  <c r="P55" i="5"/>
  <c r="P90" i="5"/>
  <c r="O90" i="5"/>
  <c r="P67" i="5"/>
  <c r="O79" i="5"/>
  <c r="P51" i="5"/>
  <c r="P72" i="5"/>
  <c r="AX99" i="5"/>
  <c r="N99" i="5" s="1"/>
  <c r="O96" i="5"/>
  <c r="O106" i="5"/>
  <c r="P63" i="5"/>
  <c r="P74" i="5"/>
  <c r="AX105" i="5"/>
  <c r="AY105" i="5" s="1"/>
  <c r="O105" i="5"/>
  <c r="AX103" i="5"/>
  <c r="O103" i="5"/>
  <c r="AX101" i="5"/>
  <c r="N101" i="5" s="1"/>
  <c r="O101" i="5"/>
  <c r="O92" i="5"/>
  <c r="O93" i="5"/>
  <c r="AX93" i="5"/>
  <c r="AY93" i="5" s="1"/>
  <c r="AX83" i="5"/>
  <c r="N83" i="5" s="1"/>
  <c r="AX90" i="5"/>
  <c r="AY90" i="5" s="1"/>
  <c r="AX89" i="5"/>
  <c r="AY89" i="5" s="1"/>
  <c r="O89" i="5"/>
  <c r="AX88" i="5"/>
  <c r="AY88" i="5" s="1"/>
  <c r="O88" i="5"/>
  <c r="AX87" i="5"/>
  <c r="N87" i="5" s="1"/>
  <c r="O87" i="5"/>
  <c r="O85" i="5"/>
  <c r="AX85" i="5"/>
  <c r="N85" i="5" s="1"/>
  <c r="AX77" i="5"/>
  <c r="N77" i="5" s="1"/>
  <c r="AX81" i="5"/>
  <c r="N81" i="5" s="1"/>
  <c r="O81" i="5"/>
  <c r="O70" i="5"/>
  <c r="AX75" i="5"/>
  <c r="AY75" i="5" s="1"/>
  <c r="O75" i="5"/>
  <c r="O74" i="5"/>
  <c r="AX74" i="5"/>
  <c r="AY74" i="5" s="1"/>
  <c r="O72" i="5"/>
  <c r="N100" i="5"/>
  <c r="N78" i="5"/>
  <c r="N80" i="5"/>
  <c r="N84" i="5"/>
  <c r="O55" i="5"/>
  <c r="O67" i="5"/>
  <c r="AX67" i="5"/>
  <c r="AX63" i="5"/>
  <c r="O63" i="5"/>
  <c r="O59" i="5"/>
  <c r="AX59" i="5"/>
  <c r="O51" i="5"/>
  <c r="AX51" i="5"/>
  <c r="N44" i="5"/>
  <c r="N41" i="5"/>
  <c r="N62" i="5"/>
  <c r="N39" i="5"/>
  <c r="N55" i="5"/>
  <c r="N50" i="5"/>
  <c r="O49" i="5"/>
  <c r="N49" i="5"/>
  <c r="N53" i="5"/>
  <c r="AY132" i="5" l="1"/>
  <c r="O137" i="5"/>
  <c r="O132" i="5"/>
  <c r="O177" i="5"/>
  <c r="O117" i="5"/>
  <c r="O164" i="5"/>
  <c r="O153" i="5"/>
  <c r="O115" i="5"/>
  <c r="O141" i="5"/>
  <c r="AW15" i="10"/>
  <c r="AT15" i="10"/>
  <c r="AU15" i="10" s="1"/>
  <c r="AY180" i="5"/>
  <c r="O180" i="5"/>
  <c r="AY168" i="5"/>
  <c r="O168" i="5"/>
  <c r="AV19" i="10"/>
  <c r="O19" i="10" s="1"/>
  <c r="O145" i="5"/>
  <c r="K14" i="11"/>
  <c r="M14" i="11" s="1"/>
  <c r="M13" i="11"/>
  <c r="AX19" i="10"/>
  <c r="N19" i="10" s="1"/>
  <c r="AT17" i="10"/>
  <c r="AU17" i="10" s="1"/>
  <c r="AW17" i="10"/>
  <c r="AX17" i="10" s="1"/>
  <c r="N17" i="10" s="1"/>
  <c r="AT16" i="10"/>
  <c r="AU16" i="10" s="1"/>
  <c r="AW16" i="10"/>
  <c r="K19" i="8"/>
  <c r="C19" i="8" s="1" a="1"/>
  <c r="C19" i="8" s="1"/>
  <c r="C18" i="8" a="1"/>
  <c r="C18" i="8" s="1"/>
  <c r="AY127" i="5"/>
  <c r="AY155" i="5"/>
  <c r="AY138" i="5"/>
  <c r="AY118" i="5"/>
  <c r="AY175" i="5"/>
  <c r="AY177" i="5"/>
  <c r="N133" i="5"/>
  <c r="AY156" i="5"/>
  <c r="AY72" i="5"/>
  <c r="AY167" i="5"/>
  <c r="AY164" i="5"/>
  <c r="AY120" i="5"/>
  <c r="AY102" i="5"/>
  <c r="AY134" i="5"/>
  <c r="AY70" i="5"/>
  <c r="AY141" i="5"/>
  <c r="AY154" i="5"/>
  <c r="AY143" i="5"/>
  <c r="AY77" i="5"/>
  <c r="AY145" i="5"/>
  <c r="AY137" i="5"/>
  <c r="N180" i="5"/>
  <c r="N174" i="5"/>
  <c r="N168" i="5"/>
  <c r="N165" i="5"/>
  <c r="N163" i="5"/>
  <c r="N146" i="5"/>
  <c r="N144" i="5"/>
  <c r="N142" i="5"/>
  <c r="N132" i="5"/>
  <c r="N123" i="5"/>
  <c r="N117" i="5"/>
  <c r="P106" i="5"/>
  <c r="N105" i="5"/>
  <c r="N103" i="5"/>
  <c r="N93" i="5"/>
  <c r="N90" i="5"/>
  <c r="N89" i="5"/>
  <c r="N88" i="5"/>
  <c r="N75" i="5"/>
  <c r="N74" i="5"/>
  <c r="N67" i="5"/>
  <c r="N63" i="5"/>
  <c r="N59" i="5"/>
  <c r="N51" i="5"/>
  <c r="AX15" i="10" l="1"/>
  <c r="N15" i="10" s="1"/>
  <c r="P19" i="10"/>
  <c r="AV17" i="10"/>
  <c r="P17" i="10" s="1"/>
  <c r="AO19" i="11"/>
  <c r="AP19" i="11" s="1"/>
  <c r="AO20" i="11"/>
  <c r="AP20" i="11" s="1"/>
  <c r="AR20" i="11" s="1"/>
  <c r="AS20" i="11" s="1"/>
  <c r="K15" i="11"/>
  <c r="M15" i="11" s="1"/>
  <c r="AY19" i="10"/>
  <c r="C14" i="11" a="1"/>
  <c r="C14" i="11" s="1"/>
  <c r="AY17" i="10"/>
  <c r="AX16" i="10"/>
  <c r="N16" i="10" s="1"/>
  <c r="K20" i="8"/>
  <c r="C20" i="8" s="1" a="1"/>
  <c r="C20" i="8" s="1"/>
  <c r="M19" i="8"/>
  <c r="AY15" i="10" l="1"/>
  <c r="O17" i="10"/>
  <c r="AQ18" i="11" a="1"/>
  <c r="AQ18" i="11" s="1"/>
  <c r="AR18" i="11" s="1"/>
  <c r="AS18" i="11" s="1"/>
  <c r="AT18" i="11" s="1"/>
  <c r="AU18" i="11" s="1"/>
  <c r="AT20" i="11"/>
  <c r="AU20" i="11" s="1"/>
  <c r="AV20" i="11" s="1"/>
  <c r="P20" i="11" s="1"/>
  <c r="AW20" i="11"/>
  <c r="K16" i="11"/>
  <c r="M16" i="11" s="1"/>
  <c r="C15" i="11" a="1"/>
  <c r="C15" i="11" s="1"/>
  <c r="AY16" i="10"/>
  <c r="K21" i="8"/>
  <c r="C21" i="8" s="1" a="1"/>
  <c r="C21" i="8" s="1"/>
  <c r="M20" i="8"/>
  <c r="AQ19" i="11" l="1" a="1"/>
  <c r="AQ19" i="11" s="1"/>
  <c r="AR19" i="11" s="1"/>
  <c r="AS19" i="11" s="1"/>
  <c r="AW19" i="11" s="1"/>
  <c r="AQ21" i="11" a="1"/>
  <c r="AQ21" i="11" s="1"/>
  <c r="AR21" i="11" s="1"/>
  <c r="AS21" i="11" s="1"/>
  <c r="AW18" i="11"/>
  <c r="AX18" i="11" s="1"/>
  <c r="N18" i="11" s="1"/>
  <c r="AX20" i="11"/>
  <c r="AY20" i="11" s="1"/>
  <c r="O20" i="11"/>
  <c r="C16" i="11" a="1"/>
  <c r="C16" i="11" s="1"/>
  <c r="K17" i="11"/>
  <c r="C17" i="11" s="1" a="1"/>
  <c r="C17" i="11" s="1"/>
  <c r="K22" i="8"/>
  <c r="C22" i="8" s="1" a="1"/>
  <c r="C22" i="8" s="1"/>
  <c r="M21" i="8"/>
  <c r="AT19" i="11" l="1"/>
  <c r="AU19" i="11" s="1"/>
  <c r="AT21" i="11"/>
  <c r="AU21" i="11" s="1"/>
  <c r="AW21" i="11"/>
  <c r="AX21" i="11" s="1"/>
  <c r="N21" i="11" s="1"/>
  <c r="AX19" i="11"/>
  <c r="N19" i="11" s="1"/>
  <c r="N20" i="11"/>
  <c r="M17" i="11"/>
  <c r="K18" i="11"/>
  <c r="AV18" i="11" s="1"/>
  <c r="P18" i="11" s="1"/>
  <c r="K23" i="8"/>
  <c r="C23" i="8" s="1" a="1"/>
  <c r="C23" i="8" s="1"/>
  <c r="M22" i="8"/>
  <c r="AY18" i="11" l="1"/>
  <c r="K19" i="11" s="1"/>
  <c r="M18" i="11"/>
  <c r="O18" i="11"/>
  <c r="C18" i="11" s="1" a="1"/>
  <c r="C18" i="11" s="1"/>
  <c r="K24" i="8"/>
  <c r="C24" i="8" s="1" a="1"/>
  <c r="C24" i="8" s="1"/>
  <c r="M23" i="8"/>
  <c r="AV19" i="11" l="1"/>
  <c r="AY19" i="11" s="1"/>
  <c r="K20" i="11" s="1"/>
  <c r="M20" i="11" s="1"/>
  <c r="M19" i="11"/>
  <c r="K25" i="8"/>
  <c r="C25" i="8" s="1" a="1"/>
  <c r="C25" i="8" s="1"/>
  <c r="M24" i="8"/>
  <c r="C20" i="11" l="1" a="1"/>
  <c r="C20" i="11" s="1"/>
  <c r="K21" i="11"/>
  <c r="P19" i="11"/>
  <c r="O19" i="11"/>
  <c r="K26" i="8"/>
  <c r="C26" i="8" s="1" a="1"/>
  <c r="C26" i="8" s="1"/>
  <c r="M25" i="8"/>
  <c r="M21" i="11" l="1"/>
  <c r="AV21" i="11"/>
  <c r="K22" i="11"/>
  <c r="M22" i="11" s="1"/>
  <c r="C19" i="11" a="1"/>
  <c r="C19" i="11" s="1"/>
  <c r="K27" i="8"/>
  <c r="C27" i="8" s="1" a="1"/>
  <c r="C27" i="8" s="1"/>
  <c r="M26" i="8"/>
  <c r="P21" i="11" l="1"/>
  <c r="O21" i="11"/>
  <c r="K23" i="11"/>
  <c r="M23" i="11" s="1"/>
  <c r="K28" i="8"/>
  <c r="C28" i="8" s="1" a="1"/>
  <c r="C28" i="8" s="1"/>
  <c r="M27" i="8"/>
  <c r="C21" i="11" l="1" a="1"/>
  <c r="C21" i="11" s="1"/>
  <c r="K24" i="11"/>
  <c r="M24" i="11" s="1"/>
  <c r="C23" i="11" a="1"/>
  <c r="C23" i="11" s="1"/>
  <c r="K29" i="8"/>
  <c r="C29" i="8" s="1" a="1"/>
  <c r="C29" i="8" s="1"/>
  <c r="M28" i="8"/>
  <c r="K25" i="11" l="1"/>
  <c r="M25" i="11" s="1"/>
  <c r="C24" i="11" a="1"/>
  <c r="C24" i="11" s="1"/>
  <c r="K30" i="8"/>
  <c r="C30" i="8" s="1" a="1"/>
  <c r="C30" i="8" s="1"/>
  <c r="M29" i="8"/>
  <c r="C25" i="11" l="1" a="1"/>
  <c r="C25" i="11" s="1"/>
  <c r="K26" i="11"/>
  <c r="M26" i="11" s="1"/>
  <c r="K31" i="8"/>
  <c r="C31" i="8" s="1" a="1"/>
  <c r="C31" i="8" s="1"/>
  <c r="M30" i="8"/>
  <c r="C26" i="11" l="1" a="1"/>
  <c r="C26" i="11" s="1"/>
  <c r="K27" i="11"/>
  <c r="M27" i="11" s="1"/>
  <c r="K32" i="8"/>
  <c r="C32" i="8" s="1" a="1"/>
  <c r="C32" i="8" s="1"/>
  <c r="M31" i="8"/>
  <c r="C27" i="11" l="1" a="1"/>
  <c r="C27" i="11" s="1"/>
  <c r="K28" i="11"/>
  <c r="K33" i="8"/>
  <c r="C33" i="8" s="1" a="1"/>
  <c r="C33" i="8" s="1"/>
  <c r="M32" i="8"/>
  <c r="M28" i="11" l="1"/>
  <c r="K34" i="8"/>
  <c r="C34" i="8" s="1" a="1"/>
  <c r="C34" i="8" s="1"/>
  <c r="M33" i="8"/>
  <c r="K35" i="8" l="1"/>
  <c r="C35" i="8" s="1" a="1"/>
  <c r="C35" i="8" s="1"/>
  <c r="M34" i="8"/>
  <c r="K36" i="8" l="1"/>
  <c r="C36" i="8" s="1" a="1"/>
  <c r="C36" i="8" s="1"/>
  <c r="M35" i="8"/>
  <c r="K37" i="8" l="1"/>
  <c r="C37" i="8" s="1" a="1"/>
  <c r="C37" i="8" s="1"/>
  <c r="M36" i="8"/>
  <c r="K38" i="8" l="1"/>
  <c r="C38" i="8" s="1" a="1"/>
  <c r="C38" i="8" s="1"/>
  <c r="M37" i="8"/>
  <c r="K39" i="8" l="1"/>
  <c r="C39" i="8" s="1" a="1"/>
  <c r="C39" i="8" s="1"/>
  <c r="M38" i="8"/>
  <c r="K40" i="8" l="1"/>
  <c r="C40" i="8" s="1" a="1"/>
  <c r="C40" i="8" s="1"/>
  <c r="M39" i="8"/>
  <c r="K41" i="8" l="1"/>
  <c r="C41" i="8" s="1" a="1"/>
  <c r="C41" i="8" s="1"/>
  <c r="M40" i="8"/>
  <c r="K42" i="8" l="1"/>
  <c r="C42" i="8" s="1" a="1"/>
  <c r="C42" i="8" s="1"/>
  <c r="M41" i="8"/>
  <c r="K43" i="8" l="1"/>
  <c r="C43" i="8" s="1" a="1"/>
  <c r="C43" i="8" s="1"/>
  <c r="M42" i="8"/>
  <c r="K44" i="8" l="1"/>
  <c r="C44" i="8" s="1" a="1"/>
  <c r="C44" i="8" s="1"/>
  <c r="M43" i="8"/>
  <c r="K45" i="8" l="1"/>
  <c r="C45" i="8" s="1" a="1"/>
  <c r="C45" i="8" s="1"/>
  <c r="M44" i="8"/>
  <c r="K46" i="8" l="1"/>
  <c r="C46" i="8" s="1" a="1"/>
  <c r="C46" i="8" s="1"/>
  <c r="M45" i="8"/>
  <c r="K47" i="8" l="1"/>
  <c r="C47" i="8" s="1" a="1"/>
  <c r="C47" i="8" s="1"/>
  <c r="M46" i="8"/>
  <c r="K48" i="8" l="1"/>
  <c r="C48" i="8" s="1" a="1"/>
  <c r="C48" i="8" s="1"/>
  <c r="M47" i="8"/>
  <c r="K49" i="8" l="1"/>
  <c r="C49" i="8" s="1" a="1"/>
  <c r="C49" i="8" s="1"/>
  <c r="M48" i="8"/>
  <c r="K50" i="8" l="1"/>
  <c r="C50" i="8" s="1" a="1"/>
  <c r="C50" i="8" s="1"/>
  <c r="M49" i="8"/>
  <c r="K51" i="8" l="1"/>
  <c r="C51" i="8" s="1" a="1"/>
  <c r="C51" i="8" s="1"/>
  <c r="M50" i="8"/>
  <c r="K52" i="8" l="1"/>
  <c r="C52" i="8" s="1" a="1"/>
  <c r="C52" i="8" s="1"/>
  <c r="M51" i="8"/>
  <c r="K53" i="8" l="1"/>
  <c r="C53" i="8" s="1" a="1"/>
  <c r="C53" i="8" s="1"/>
  <c r="M52" i="8"/>
  <c r="K54" i="8" l="1"/>
  <c r="C54" i="8" s="1" a="1"/>
  <c r="C54" i="8" s="1"/>
  <c r="M53" i="8"/>
  <c r="K55" i="8" l="1"/>
  <c r="C55" i="8" s="1" a="1"/>
  <c r="C55" i="8" s="1"/>
  <c r="M54" i="8"/>
  <c r="K56" i="8" l="1"/>
  <c r="C56" i="8" s="1" a="1"/>
  <c r="C56" i="8" s="1"/>
  <c r="M55" i="8"/>
  <c r="K57" i="8" l="1"/>
  <c r="C57" i="8" s="1" a="1"/>
  <c r="C57" i="8" s="1"/>
  <c r="M56" i="8"/>
  <c r="K58" i="8" l="1"/>
  <c r="C58" i="8" s="1" a="1"/>
  <c r="C58" i="8" s="1"/>
  <c r="M57" i="8"/>
  <c r="K59" i="8" l="1"/>
  <c r="C59" i="8" s="1" a="1"/>
  <c r="C59" i="8" s="1"/>
  <c r="M58" i="8"/>
  <c r="K60" i="8" l="1"/>
  <c r="C60" i="8" s="1" a="1"/>
  <c r="C60" i="8" s="1"/>
  <c r="M59" i="8"/>
  <c r="K61" i="8" l="1"/>
  <c r="C61" i="8" s="1" a="1"/>
  <c r="C61" i="8" s="1"/>
  <c r="M60" i="8"/>
  <c r="K62" i="8" l="1"/>
  <c r="C62" i="8" s="1" a="1"/>
  <c r="C62" i="8" s="1"/>
  <c r="M61" i="8"/>
  <c r="K63" i="8" l="1"/>
  <c r="C63" i="8" s="1" a="1"/>
  <c r="C63" i="8" s="1"/>
  <c r="M62" i="8"/>
  <c r="K64" i="8" l="1"/>
  <c r="C64" i="8" s="1" a="1"/>
  <c r="C64" i="8" s="1"/>
  <c r="M63" i="8"/>
  <c r="K65" i="8" l="1"/>
  <c r="C65" i="8" s="1" a="1"/>
  <c r="C65" i="8" s="1"/>
  <c r="M64" i="8"/>
  <c r="M65" i="8" l="1"/>
  <c r="K66" i="8"/>
  <c r="C66" i="8" s="1" a="1"/>
  <c r="C66" i="8" s="1"/>
  <c r="K67" i="8" l="1"/>
  <c r="C67" i="8" s="1" a="1"/>
  <c r="C67" i="8" s="1"/>
  <c r="M66" i="8"/>
  <c r="K68" i="8" l="1"/>
  <c r="C68" i="8" s="1" a="1"/>
  <c r="C68" i="8" s="1"/>
  <c r="M67" i="8"/>
  <c r="AP159" i="10" l="1"/>
  <c r="AR159" i="10" s="1"/>
  <c r="AS159" i="10" s="1"/>
  <c r="AP73" i="10"/>
  <c r="AR73" i="10" s="1"/>
  <c r="AS73" i="10" s="1"/>
  <c r="K69" i="8"/>
  <c r="C69" i="8" s="1" a="1"/>
  <c r="C69" i="8" s="1"/>
  <c r="M68" i="8"/>
  <c r="AT73" i="10" l="1"/>
  <c r="AU73" i="10" s="1"/>
  <c r="AW73" i="10"/>
  <c r="AT159" i="10"/>
  <c r="AU159" i="10" s="1"/>
  <c r="AW159" i="10"/>
  <c r="K70" i="8"/>
  <c r="C70" i="8" s="1" a="1"/>
  <c r="C70" i="8" s="1"/>
  <c r="M69" i="8"/>
  <c r="AV159" i="10" l="1"/>
  <c r="P159" i="10" s="1"/>
  <c r="AV73" i="10"/>
  <c r="P73" i="10" s="1"/>
  <c r="AX159" i="10"/>
  <c r="N159" i="10" s="1"/>
  <c r="AX73" i="10"/>
  <c r="N73" i="10" s="1"/>
  <c r="O73" i="10"/>
  <c r="K71" i="8"/>
  <c r="C71" i="8" s="1" a="1"/>
  <c r="C71" i="8" s="1"/>
  <c r="M70" i="8"/>
  <c r="O159" i="10" l="1"/>
  <c r="AY73" i="10"/>
  <c r="AY159" i="10"/>
  <c r="K72" i="8"/>
  <c r="C72" i="8" s="1" a="1"/>
  <c r="C72" i="8" s="1"/>
  <c r="M71" i="8"/>
  <c r="K73" i="8" l="1"/>
  <c r="C73" i="8" s="1" a="1"/>
  <c r="C73" i="8" s="1"/>
  <c r="M72" i="8"/>
  <c r="AO171" i="5"/>
  <c r="AP171" i="5" s="1"/>
  <c r="AR171" i="5" s="1"/>
  <c r="AS171" i="5" s="1"/>
  <c r="AT171" i="5" s="1"/>
  <c r="AU171" i="5" s="1"/>
  <c r="AV171" i="5" s="1"/>
  <c r="AO107" i="5"/>
  <c r="AP107" i="5" s="1"/>
  <c r="AR107" i="5" s="1"/>
  <c r="AS107" i="5" s="1"/>
  <c r="AT107" i="5" s="1"/>
  <c r="AU107" i="5" s="1"/>
  <c r="AV107" i="5" s="1"/>
  <c r="AO38" i="5"/>
  <c r="AP38" i="5" s="1"/>
  <c r="AR38" i="5" s="1"/>
  <c r="AS38" i="5" s="1"/>
  <c r="AT38" i="5" s="1"/>
  <c r="AU38" i="5" s="1"/>
  <c r="AO169" i="5"/>
  <c r="AP169" i="5" s="1"/>
  <c r="AR169" i="5" s="1"/>
  <c r="AS169" i="5" s="1"/>
  <c r="AT169" i="5" s="1"/>
  <c r="AU169" i="5" s="1"/>
  <c r="AV169" i="5" s="1"/>
  <c r="AO37" i="5"/>
  <c r="AP37" i="5" s="1"/>
  <c r="AR37" i="5" s="1"/>
  <c r="AS37" i="5" s="1"/>
  <c r="AT37" i="5" s="1"/>
  <c r="AU37" i="5" s="1"/>
  <c r="AO149" i="5"/>
  <c r="AP149" i="5" s="1"/>
  <c r="AR149" i="5" s="1"/>
  <c r="AS149" i="5" s="1"/>
  <c r="AT149" i="5" s="1"/>
  <c r="AU149" i="5" s="1"/>
  <c r="AV149" i="5" s="1"/>
  <c r="AO43" i="5"/>
  <c r="AP43" i="5" s="1"/>
  <c r="AR43" i="5" s="1"/>
  <c r="AS43" i="5" s="1"/>
  <c r="AT43" i="5" s="1"/>
  <c r="AU43" i="5" s="1"/>
  <c r="AO147" i="5"/>
  <c r="AP147" i="5" s="1"/>
  <c r="AR147" i="5" s="1"/>
  <c r="AS147" i="5" s="1"/>
  <c r="AT147" i="5" s="1"/>
  <c r="AU147" i="5" s="1"/>
  <c r="AV147" i="5" s="1"/>
  <c r="AO44" i="5"/>
  <c r="AP44" i="5" s="1"/>
  <c r="AR44" i="5" s="1"/>
  <c r="AS44" i="5" s="1"/>
  <c r="AT44" i="5" s="1"/>
  <c r="AU44" i="5" s="1"/>
  <c r="AO46" i="5"/>
  <c r="AP46" i="5" s="1"/>
  <c r="AR46" i="5" s="1"/>
  <c r="AS46" i="5" s="1"/>
  <c r="AT46" i="5" s="1"/>
  <c r="AU46" i="5" s="1"/>
  <c r="AO42" i="5"/>
  <c r="AP42" i="5" s="1"/>
  <c r="AR42" i="5" s="1"/>
  <c r="AS42" i="5" s="1"/>
  <c r="AT42" i="5" s="1"/>
  <c r="AU42" i="5" s="1"/>
  <c r="AO109" i="5"/>
  <c r="AP109" i="5" s="1"/>
  <c r="AR109" i="5" s="1"/>
  <c r="AS109" i="5" s="1"/>
  <c r="AT109" i="5" s="1"/>
  <c r="AU109" i="5" s="1"/>
  <c r="AV109" i="5" s="1"/>
  <c r="AO34" i="5"/>
  <c r="AP34" i="5" s="1"/>
  <c r="AR34" i="5" s="1"/>
  <c r="AS34" i="5" s="1"/>
  <c r="AO39" i="5"/>
  <c r="AP39" i="5" s="1"/>
  <c r="AR39" i="5" s="1"/>
  <c r="AS39" i="5" s="1"/>
  <c r="AT39" i="5" s="1"/>
  <c r="AU39" i="5" s="1"/>
  <c r="AO40" i="5"/>
  <c r="AP40" i="5" s="1"/>
  <c r="AR40" i="5" s="1"/>
  <c r="AS40" i="5" s="1"/>
  <c r="AT40" i="5" s="1"/>
  <c r="AU40" i="5" s="1"/>
  <c r="AO41" i="5"/>
  <c r="AP41" i="5" s="1"/>
  <c r="AR41" i="5" s="1"/>
  <c r="AS41" i="5" s="1"/>
  <c r="AT41" i="5" s="1"/>
  <c r="AU41" i="5" s="1"/>
  <c r="AO45" i="5"/>
  <c r="AP45" i="5" s="1"/>
  <c r="AR45" i="5" s="1"/>
  <c r="AS45" i="5" s="1"/>
  <c r="AT45" i="5" s="1"/>
  <c r="AU45" i="5" s="1"/>
  <c r="AO159" i="5"/>
  <c r="AP159" i="5" s="1"/>
  <c r="AR159" i="5" s="1"/>
  <c r="AS159" i="5" s="1"/>
  <c r="AT159" i="5" s="1"/>
  <c r="AU159" i="5" s="1"/>
  <c r="AV159" i="5" s="1"/>
  <c r="AO36" i="5"/>
  <c r="AP36" i="5" s="1"/>
  <c r="AR36" i="5" s="1"/>
  <c r="AS36" i="5" s="1"/>
  <c r="AT36" i="5" s="1"/>
  <c r="AU36" i="5" s="1"/>
  <c r="AO157" i="5"/>
  <c r="AP157" i="5" s="1"/>
  <c r="AR157" i="5" s="1"/>
  <c r="AS157" i="5" s="1"/>
  <c r="AT157" i="5" s="1"/>
  <c r="AU157" i="5" s="1"/>
  <c r="AV157" i="5" s="1"/>
  <c r="AO47" i="5"/>
  <c r="AP47" i="5" s="1"/>
  <c r="AR47" i="5" s="1"/>
  <c r="AS47" i="5" s="1"/>
  <c r="AT47" i="5" s="1"/>
  <c r="AU47" i="5" s="1"/>
  <c r="AO48" i="5"/>
  <c r="AP48" i="5" s="1"/>
  <c r="AR48" i="5" s="1"/>
  <c r="AS48" i="5" s="1"/>
  <c r="AT48" i="5" s="1"/>
  <c r="AU48" i="5" s="1"/>
  <c r="AV48" i="5" l="1"/>
  <c r="P48" i="5" s="1"/>
  <c r="AV46" i="5"/>
  <c r="P46" i="5" s="1"/>
  <c r="AV36" i="5"/>
  <c r="P36" i="5" s="1"/>
  <c r="AV43" i="5"/>
  <c r="P43" i="5" s="1"/>
  <c r="AV44" i="5"/>
  <c r="P44" i="5" s="1"/>
  <c r="AV37" i="5"/>
  <c r="P37" i="5" s="1"/>
  <c r="AV41" i="5"/>
  <c r="P41" i="5" s="1"/>
  <c r="AV47" i="5"/>
  <c r="P47" i="5" s="1"/>
  <c r="AV38" i="5"/>
  <c r="P38" i="5" s="1"/>
  <c r="AV39" i="5"/>
  <c r="P39" i="5" s="1"/>
  <c r="AV40" i="5"/>
  <c r="P40" i="5" s="1"/>
  <c r="AV45" i="5"/>
  <c r="P45" i="5" s="1"/>
  <c r="AV42" i="5"/>
  <c r="P42" i="5" s="1"/>
  <c r="K74" i="8"/>
  <c r="C74" i="8" s="1" a="1"/>
  <c r="C74" i="8" s="1"/>
  <c r="M73" i="8"/>
  <c r="AT34" i="5"/>
  <c r="AU34" i="5" s="1"/>
  <c r="AW34" i="5"/>
  <c r="AY109" i="5"/>
  <c r="P109" i="5"/>
  <c r="O109" i="5"/>
  <c r="P157" i="5"/>
  <c r="O157" i="5"/>
  <c r="AY157" i="5"/>
  <c r="P147" i="5"/>
  <c r="AY147" i="5"/>
  <c r="O147" i="5"/>
  <c r="P159" i="5"/>
  <c r="O159" i="5"/>
  <c r="AY159" i="5"/>
  <c r="P149" i="5"/>
  <c r="O149" i="5"/>
  <c r="AY149" i="5"/>
  <c r="P169" i="5"/>
  <c r="O169" i="5"/>
  <c r="AY169" i="5"/>
  <c r="AY107" i="5"/>
  <c r="O107" i="5"/>
  <c r="P107" i="5"/>
  <c r="P171" i="5"/>
  <c r="O171" i="5"/>
  <c r="AY171" i="5"/>
  <c r="AV34" i="5" l="1"/>
  <c r="P34" i="5" s="1"/>
  <c r="K75" i="8"/>
  <c r="C75" i="8" s="1" a="1"/>
  <c r="C75" i="8" s="1"/>
  <c r="M74" i="8"/>
  <c r="AX34" i="5"/>
  <c r="AY34" i="5" s="1"/>
  <c r="K35" i="5" s="1"/>
  <c r="O34" i="5" l="1"/>
  <c r="K76" i="8"/>
  <c r="C76" i="8" s="1" a="1"/>
  <c r="C76" i="8" s="1"/>
  <c r="M75" i="8"/>
  <c r="M35" i="5"/>
  <c r="K36" i="5"/>
  <c r="N34" i="5"/>
  <c r="C34" i="5" s="1" a="1"/>
  <c r="C34" i="5" s="1"/>
  <c r="C36" i="5" a="1"/>
  <c r="AO68" i="5" l="1"/>
  <c r="AP68" i="5" s="1"/>
  <c r="AR68" i="5" s="1"/>
  <c r="AS68" i="5" s="1"/>
  <c r="AW68" i="5" s="1"/>
  <c r="K77" i="8"/>
  <c r="C77" i="8" s="1" a="1"/>
  <c r="C77" i="8" s="1"/>
  <c r="M76" i="8"/>
  <c r="C36" i="5"/>
  <c r="K37" i="5"/>
  <c r="M36" i="5"/>
  <c r="C37" i="5" a="1"/>
  <c r="AT68" i="5" l="1"/>
  <c r="AU68" i="5" s="1"/>
  <c r="AV68" i="5" s="1"/>
  <c r="AX68" i="5"/>
  <c r="AY68" i="5" s="1"/>
  <c r="K78" i="8"/>
  <c r="C78" i="8" s="1" a="1"/>
  <c r="C78" i="8" s="1"/>
  <c r="M77" i="8"/>
  <c r="C37" i="5"/>
  <c r="M37" i="5"/>
  <c r="K38" i="5"/>
  <c r="C38" i="5" a="1"/>
  <c r="N68" i="5" l="1"/>
  <c r="K79" i="8"/>
  <c r="C79" i="8" s="1" a="1"/>
  <c r="C79" i="8" s="1"/>
  <c r="M78" i="8"/>
  <c r="AP72" i="10"/>
  <c r="AR72" i="10" s="1"/>
  <c r="AS72" i="10" s="1"/>
  <c r="AP106" i="10"/>
  <c r="AR106" i="10" s="1"/>
  <c r="AS106" i="10" s="1"/>
  <c r="C38" i="5"/>
  <c r="M38" i="5"/>
  <c r="K39" i="5"/>
  <c r="C39" i="5" a="1"/>
  <c r="K80" i="8" l="1"/>
  <c r="C80" i="8" s="1" a="1"/>
  <c r="C80" i="8" s="1"/>
  <c r="M79" i="8"/>
  <c r="AT106" i="10"/>
  <c r="AU106" i="10" s="1"/>
  <c r="AV106" i="10" s="1"/>
  <c r="AW106" i="10"/>
  <c r="AT72" i="10"/>
  <c r="AU72" i="10" s="1"/>
  <c r="AW72" i="10"/>
  <c r="C39" i="5"/>
  <c r="M39" i="5"/>
  <c r="K40" i="5"/>
  <c r="C40" i="5" a="1"/>
  <c r="AV72" i="10" l="1"/>
  <c r="P72" i="10" s="1"/>
  <c r="K81" i="8"/>
  <c r="C81" i="8" s="1" a="1"/>
  <c r="C81" i="8" s="1"/>
  <c r="M80" i="8"/>
  <c r="AX72" i="10"/>
  <c r="N72" i="10" s="1"/>
  <c r="AX106" i="10"/>
  <c r="N106" i="10" s="1"/>
  <c r="C40" i="5"/>
  <c r="M40" i="5"/>
  <c r="K41" i="5"/>
  <c r="C41" i="5" a="1"/>
  <c r="O72" i="10" l="1"/>
  <c r="K82" i="8"/>
  <c r="C82" i="8" s="1" a="1"/>
  <c r="C82" i="8" s="1"/>
  <c r="M81" i="8"/>
  <c r="AY106" i="10"/>
  <c r="AY72" i="10"/>
  <c r="C41" i="5"/>
  <c r="M41" i="5"/>
  <c r="K42" i="5"/>
  <c r="C42" i="5" a="1"/>
  <c r="K83" i="8" l="1"/>
  <c r="C83" i="8" s="1" a="1"/>
  <c r="C83" i="8" s="1"/>
  <c r="M82" i="8"/>
  <c r="C42" i="5"/>
  <c r="M42" i="5"/>
  <c r="K43" i="5"/>
  <c r="C43" i="5" a="1"/>
  <c r="K84" i="8" l="1"/>
  <c r="C84" i="8" s="1" a="1"/>
  <c r="C84" i="8" s="1"/>
  <c r="M83" i="8"/>
  <c r="C43" i="5"/>
  <c r="M43" i="5"/>
  <c r="K44" i="5"/>
  <c r="C44" i="5" a="1"/>
  <c r="K85" i="8" l="1"/>
  <c r="C85" i="8" s="1" a="1"/>
  <c r="C85" i="8" s="1"/>
  <c r="M84" i="8"/>
  <c r="C44" i="5"/>
  <c r="K45" i="5"/>
  <c r="M44" i="5"/>
  <c r="C45" i="5" a="1"/>
  <c r="K86" i="8" l="1"/>
  <c r="C86" i="8" s="1" a="1"/>
  <c r="C86" i="8" s="1"/>
  <c r="M85" i="8"/>
  <c r="C45" i="5"/>
  <c r="M45" i="5"/>
  <c r="K46" i="5"/>
  <c r="C46" i="5" a="1"/>
  <c r="K87" i="8" l="1"/>
  <c r="C87" i="8" s="1" a="1"/>
  <c r="C87" i="8" s="1"/>
  <c r="M86" i="8"/>
  <c r="C46" i="5"/>
  <c r="M46" i="5"/>
  <c r="K47" i="5"/>
  <c r="C47" i="5" a="1"/>
  <c r="K88" i="8" l="1"/>
  <c r="C88" i="8" s="1" a="1"/>
  <c r="C88" i="8" s="1"/>
  <c r="M87" i="8"/>
  <c r="C47" i="5"/>
  <c r="M47" i="5"/>
  <c r="K48" i="5"/>
  <c r="C48" i="5" a="1"/>
  <c r="K89" i="8" l="1"/>
  <c r="C89" i="8" s="1" a="1"/>
  <c r="C89" i="8" s="1"/>
  <c r="M88" i="8"/>
  <c r="C48" i="5"/>
  <c r="K49" i="5"/>
  <c r="M48" i="5"/>
  <c r="K90" i="8" l="1"/>
  <c r="C90" i="8" s="1" a="1"/>
  <c r="C90" i="8" s="1"/>
  <c r="M89" i="8"/>
  <c r="C49" i="5" a="1"/>
  <c r="C49" i="5" s="1"/>
  <c r="K50" i="5"/>
  <c r="M49" i="5"/>
  <c r="AO35" i="5" s="1"/>
  <c r="AP35" i="5" s="1"/>
  <c r="AR35" i="5" s="1"/>
  <c r="AS35" i="5" s="1"/>
  <c r="K91" i="8" l="1"/>
  <c r="C91" i="8" s="1" a="1"/>
  <c r="C91" i="8" s="1"/>
  <c r="M90" i="8"/>
  <c r="AT35" i="5"/>
  <c r="AU35" i="5" s="1"/>
  <c r="AW35" i="5"/>
  <c r="K51" i="5"/>
  <c r="C50" i="5" a="1"/>
  <c r="C50" i="5" s="1"/>
  <c r="M50" i="5"/>
  <c r="AV35" i="5" l="1"/>
  <c r="P35" i="5" s="1"/>
  <c r="K92" i="8"/>
  <c r="C92" i="8" s="1" a="1"/>
  <c r="C92" i="8" s="1"/>
  <c r="M91" i="8"/>
  <c r="K52" i="5"/>
  <c r="C51" i="5" a="1"/>
  <c r="C51" i="5" s="1"/>
  <c r="M51" i="5"/>
  <c r="O35" i="5"/>
  <c r="AX35" i="5"/>
  <c r="N35" i="5" s="1"/>
  <c r="C35" i="5" l="1" a="1"/>
  <c r="C35" i="5" s="1"/>
  <c r="K93" i="8"/>
  <c r="C93" i="8" s="1" a="1"/>
  <c r="C93" i="8" s="1"/>
  <c r="M92" i="8"/>
  <c r="C52" i="5" a="1"/>
  <c r="C52" i="5" s="1"/>
  <c r="K53" i="5"/>
  <c r="M52" i="5"/>
  <c r="K94" i="8" l="1"/>
  <c r="C94" i="8" s="1" a="1"/>
  <c r="C94" i="8" s="1"/>
  <c r="M93" i="8"/>
  <c r="K54" i="5"/>
  <c r="C53" i="5" a="1"/>
  <c r="C53" i="5" s="1"/>
  <c r="M53" i="5"/>
  <c r="K95" i="8" l="1"/>
  <c r="C95" i="8" s="1" a="1"/>
  <c r="C95" i="8" s="1"/>
  <c r="M94" i="8"/>
  <c r="C54" i="5" a="1"/>
  <c r="C54" i="5" s="1"/>
  <c r="M54" i="5"/>
  <c r="K55" i="5"/>
  <c r="K96" i="8" l="1"/>
  <c r="C96" i="8" s="1" a="1"/>
  <c r="C96" i="8" s="1"/>
  <c r="M95" i="8"/>
  <c r="C55" i="5" a="1"/>
  <c r="C55" i="5" s="1"/>
  <c r="K56" i="5"/>
  <c r="M55" i="5"/>
  <c r="K97" i="8" l="1"/>
  <c r="C97" i="8" s="1" a="1"/>
  <c r="C97" i="8" s="1"/>
  <c r="M96" i="8"/>
  <c r="M56" i="5"/>
  <c r="C56" i="5" a="1"/>
  <c r="C56" i="5" s="1"/>
  <c r="K57" i="5"/>
  <c r="K98" i="8" l="1"/>
  <c r="C98" i="8" s="1" a="1"/>
  <c r="C98" i="8" s="1"/>
  <c r="M97" i="8"/>
  <c r="M57" i="5"/>
  <c r="K58" i="5"/>
  <c r="C57" i="5" a="1"/>
  <c r="C57" i="5" s="1"/>
  <c r="K99" i="8" l="1"/>
  <c r="C99" i="8" s="1" a="1"/>
  <c r="C99" i="8" s="1"/>
  <c r="M98" i="8"/>
  <c r="C58" i="5" a="1"/>
  <c r="C58" i="5" s="1"/>
  <c r="K59" i="5"/>
  <c r="M58" i="5"/>
  <c r="K100" i="8" l="1"/>
  <c r="C100" i="8" s="1" a="1"/>
  <c r="C100" i="8" s="1"/>
  <c r="M99" i="8"/>
  <c r="M59" i="5"/>
  <c r="C59" i="5" a="1"/>
  <c r="C59" i="5" s="1"/>
  <c r="K60" i="5"/>
  <c r="K101" i="8" l="1"/>
  <c r="C101" i="8" s="1" a="1"/>
  <c r="C101" i="8" s="1"/>
  <c r="M100" i="8"/>
  <c r="C60" i="5" a="1"/>
  <c r="C60" i="5" s="1"/>
  <c r="K61" i="5"/>
  <c r="M60" i="5"/>
  <c r="K102" i="8" l="1"/>
  <c r="C102" i="8" s="1" a="1"/>
  <c r="C102" i="8" s="1"/>
  <c r="M101" i="8"/>
  <c r="K62" i="5"/>
  <c r="M61" i="5"/>
  <c r="C61" i="5" a="1"/>
  <c r="C61" i="5" s="1"/>
  <c r="K103" i="8" l="1"/>
  <c r="C103" i="8" s="1" a="1"/>
  <c r="C103" i="8" s="1"/>
  <c r="M102" i="8"/>
  <c r="C62" i="5" a="1"/>
  <c r="C62" i="5" s="1"/>
  <c r="M62" i="5"/>
  <c r="K63" i="5"/>
  <c r="K104" i="8" l="1"/>
  <c r="C104" i="8" s="1" a="1"/>
  <c r="C104" i="8" s="1"/>
  <c r="M103" i="8"/>
  <c r="C63" i="5" a="1"/>
  <c r="C63" i="5" s="1"/>
  <c r="M63" i="5"/>
  <c r="K64" i="5"/>
  <c r="K105" i="8" l="1"/>
  <c r="C105" i="8" s="1" a="1"/>
  <c r="C105" i="8" s="1"/>
  <c r="M104" i="8"/>
  <c r="K65" i="5"/>
  <c r="M64" i="5"/>
  <c r="C64" i="5" a="1"/>
  <c r="C64" i="5" s="1"/>
  <c r="K106" i="8" l="1"/>
  <c r="C106" i="8" s="1" a="1"/>
  <c r="C106" i="8" s="1"/>
  <c r="M105" i="8"/>
  <c r="M65" i="5"/>
  <c r="C65" i="5" a="1"/>
  <c r="C65" i="5" s="1"/>
  <c r="K66" i="5"/>
  <c r="K107" i="8" l="1"/>
  <c r="C107" i="8" s="1" a="1"/>
  <c r="C107" i="8" s="1"/>
  <c r="M106" i="8"/>
  <c r="M66" i="5"/>
  <c r="C66" i="5" a="1"/>
  <c r="C66" i="5" s="1"/>
  <c r="K67" i="5"/>
  <c r="K108" i="8" l="1"/>
  <c r="C108" i="8" s="1" a="1"/>
  <c r="C108" i="8" s="1"/>
  <c r="M107" i="8"/>
  <c r="K68" i="5"/>
  <c r="C67" i="5" a="1"/>
  <c r="C67" i="5" s="1"/>
  <c r="M67" i="5"/>
  <c r="P68" i="5" l="1"/>
  <c r="O68" i="5"/>
  <c r="K109" i="8"/>
  <c r="C109" i="8" s="1" a="1"/>
  <c r="C109" i="8" s="1"/>
  <c r="M108" i="8"/>
  <c r="K69" i="5"/>
  <c r="C68" i="5" a="1"/>
  <c r="C68" i="5" s="1"/>
  <c r="M68" i="5"/>
  <c r="K110" i="8" l="1"/>
  <c r="C110" i="8" s="1" a="1"/>
  <c r="C110" i="8" s="1"/>
  <c r="M109" i="8"/>
  <c r="C69" i="5" a="1"/>
  <c r="C69" i="5" s="1"/>
  <c r="K70" i="5"/>
  <c r="M69" i="5"/>
  <c r="M110" i="8" l="1"/>
  <c r="K111" i="8"/>
  <c r="C111" i="8" s="1" a="1"/>
  <c r="C111" i="8" s="1"/>
  <c r="P106" i="10"/>
  <c r="O106" i="10"/>
  <c r="K71" i="5"/>
  <c r="M70" i="5"/>
  <c r="C70" i="5" a="1"/>
  <c r="C70" i="5" s="1"/>
  <c r="M111" i="8" l="1"/>
  <c r="K112" i="8"/>
  <c r="C112" i="8" s="1" a="1"/>
  <c r="C112" i="8" s="1"/>
  <c r="M71" i="5"/>
  <c r="K72" i="5"/>
  <c r="C71" i="5" a="1"/>
  <c r="C71" i="5" s="1"/>
  <c r="K113" i="8" l="1"/>
  <c r="C113" i="8" s="1" a="1"/>
  <c r="C113" i="8" s="1"/>
  <c r="M112" i="8"/>
  <c r="M72" i="5"/>
  <c r="C72" i="5" a="1"/>
  <c r="C72" i="5" s="1"/>
  <c r="K73" i="5"/>
  <c r="K114" i="8" l="1"/>
  <c r="C114" i="8" s="1" a="1"/>
  <c r="C114" i="8" s="1"/>
  <c r="M113" i="8"/>
  <c r="M73" i="5"/>
  <c r="K74" i="5"/>
  <c r="C73" i="5" a="1"/>
  <c r="C73" i="5" s="1"/>
  <c r="K115" i="8" l="1"/>
  <c r="C115" i="8" s="1" a="1"/>
  <c r="C115" i="8" s="1"/>
  <c r="M114" i="8"/>
  <c r="M74" i="5"/>
  <c r="C74" i="5" a="1"/>
  <c r="C74" i="5" s="1"/>
  <c r="K75" i="5"/>
  <c r="K116" i="8" l="1"/>
  <c r="C116" i="8" s="1" a="1"/>
  <c r="C116" i="8" s="1"/>
  <c r="M115" i="8"/>
  <c r="K76" i="5"/>
  <c r="M75" i="5"/>
  <c r="C75" i="5" a="1"/>
  <c r="C75" i="5" s="1"/>
  <c r="K117" i="8" l="1"/>
  <c r="C117" i="8" s="1" a="1"/>
  <c r="C117" i="8" s="1"/>
  <c r="M116" i="8"/>
  <c r="M76" i="5"/>
  <c r="K77" i="5"/>
  <c r="C76" i="5" a="1"/>
  <c r="C76" i="5" s="1"/>
  <c r="K118" i="8" l="1"/>
  <c r="C118" i="8" s="1" a="1"/>
  <c r="C118" i="8" s="1"/>
  <c r="M117" i="8"/>
  <c r="M77" i="5"/>
  <c r="K78" i="5"/>
  <c r="C77" i="5" a="1"/>
  <c r="C77" i="5" s="1"/>
  <c r="K119" i="8" l="1"/>
  <c r="C119" i="8" s="1" a="1"/>
  <c r="C119" i="8" s="1"/>
  <c r="M118" i="8"/>
  <c r="M78" i="5"/>
  <c r="K79" i="5"/>
  <c r="C78" i="5" a="1"/>
  <c r="C78" i="5" s="1"/>
  <c r="K120" i="8" l="1"/>
  <c r="C120" i="8" s="1" a="1"/>
  <c r="C120" i="8" s="1"/>
  <c r="M119" i="8"/>
  <c r="K80" i="5"/>
  <c r="M79" i="5"/>
  <c r="C79" i="5" a="1"/>
  <c r="C79" i="5" s="1"/>
  <c r="K121" i="8" l="1"/>
  <c r="C121" i="8" s="1" a="1"/>
  <c r="C121" i="8" s="1"/>
  <c r="M120" i="8"/>
  <c r="C80" i="5" a="1"/>
  <c r="C80" i="5" s="1"/>
  <c r="M80" i="5"/>
  <c r="K81" i="5"/>
  <c r="K122" i="8" l="1"/>
  <c r="C122" i="8" s="1" a="1"/>
  <c r="C122" i="8" s="1"/>
  <c r="M121" i="8"/>
  <c r="K82" i="5"/>
  <c r="M81" i="5"/>
  <c r="C81" i="5" a="1"/>
  <c r="C81" i="5" s="1"/>
  <c r="K123" i="8" l="1"/>
  <c r="C123" i="8" s="1" a="1"/>
  <c r="C123" i="8" s="1"/>
  <c r="M122" i="8"/>
  <c r="M82" i="5"/>
  <c r="C82" i="5" a="1"/>
  <c r="C82" i="5" s="1"/>
  <c r="K83" i="5"/>
  <c r="K124" i="8" l="1"/>
  <c r="C124" i="8" s="1" a="1"/>
  <c r="C124" i="8" s="1"/>
  <c r="M123" i="8"/>
  <c r="K84" i="5"/>
  <c r="M83" i="5"/>
  <c r="C83" i="5" a="1"/>
  <c r="C83" i="5" s="1"/>
  <c r="K125" i="8" l="1"/>
  <c r="C125" i="8" s="1" a="1"/>
  <c r="C125" i="8" s="1"/>
  <c r="M124" i="8"/>
  <c r="K85" i="5"/>
  <c r="M84" i="5"/>
  <c r="C84" i="5" a="1"/>
  <c r="C84" i="5" s="1"/>
  <c r="K126" i="8" l="1"/>
  <c r="C126" i="8" s="1" a="1"/>
  <c r="C126" i="8" s="1"/>
  <c r="M125" i="8"/>
  <c r="M85" i="5"/>
  <c r="C85" i="5" a="1"/>
  <c r="C85" i="5" s="1"/>
  <c r="K86" i="5"/>
  <c r="K127" i="8" l="1"/>
  <c r="C127" i="8" s="1" a="1"/>
  <c r="C127" i="8" s="1"/>
  <c r="M126" i="8"/>
  <c r="M86" i="5"/>
  <c r="K87" i="5"/>
  <c r="C86" i="5" a="1"/>
  <c r="C86" i="5" s="1"/>
  <c r="K128" i="8" l="1"/>
  <c r="C128" i="8" s="1" a="1"/>
  <c r="C128" i="8" s="1"/>
  <c r="M127" i="8"/>
  <c r="M87" i="5"/>
  <c r="C87" i="5" a="1"/>
  <c r="C87" i="5" s="1"/>
  <c r="K88" i="5"/>
  <c r="AO183" i="5"/>
  <c r="AP183" i="5" s="1"/>
  <c r="AR183" i="5" s="1"/>
  <c r="AS183" i="5" s="1"/>
  <c r="AO181" i="5"/>
  <c r="AP181" i="5" s="1"/>
  <c r="AR181" i="5" s="1"/>
  <c r="AS181" i="5" s="1"/>
  <c r="AO95" i="5"/>
  <c r="AP95" i="5" s="1"/>
  <c r="AR95" i="5" s="1"/>
  <c r="AS95" i="5" s="1"/>
  <c r="K129" i="8" l="1"/>
  <c r="C129" i="8" s="1" a="1"/>
  <c r="C129" i="8" s="1"/>
  <c r="M128" i="8"/>
  <c r="AT95" i="5"/>
  <c r="AU95" i="5" s="1"/>
  <c r="AW95" i="5"/>
  <c r="AT183" i="5"/>
  <c r="AU183" i="5" s="1"/>
  <c r="AW183" i="5"/>
  <c r="K89" i="5"/>
  <c r="M88" i="5"/>
  <c r="C88" i="5" a="1"/>
  <c r="C88" i="5" s="1"/>
  <c r="AT181" i="5"/>
  <c r="AU181" i="5" s="1"/>
  <c r="AW181" i="5"/>
  <c r="AV183" i="5" l="1"/>
  <c r="P183" i="5" s="1"/>
  <c r="AV95" i="5"/>
  <c r="O95" i="5" s="1"/>
  <c r="AV181" i="5"/>
  <c r="O181" i="5" s="1"/>
  <c r="K130" i="8"/>
  <c r="C130" i="8" s="1" a="1"/>
  <c r="C130" i="8" s="1"/>
  <c r="M129" i="8"/>
  <c r="C89" i="5" a="1"/>
  <c r="C89" i="5" s="1"/>
  <c r="M89" i="5"/>
  <c r="K90" i="5"/>
  <c r="AX181" i="5"/>
  <c r="N181" i="5" s="1"/>
  <c r="O183" i="5"/>
  <c r="AX183" i="5"/>
  <c r="N183" i="5" s="1"/>
  <c r="AX95" i="5"/>
  <c r="N95" i="5" s="1"/>
  <c r="P181" i="5" l="1"/>
  <c r="P95" i="5"/>
  <c r="K131" i="8"/>
  <c r="C131" i="8" s="1" a="1"/>
  <c r="C131" i="8" s="1"/>
  <c r="M130" i="8"/>
  <c r="M90" i="5"/>
  <c r="C90" i="5" a="1"/>
  <c r="C90" i="5" s="1"/>
  <c r="K91" i="5"/>
  <c r="AY183" i="5"/>
  <c r="AO135" i="5"/>
  <c r="AP135" i="5" s="1"/>
  <c r="AR135" i="5" s="1"/>
  <c r="AS135" i="5" s="1"/>
  <c r="AT135" i="5" s="1"/>
  <c r="AU135" i="5" s="1"/>
  <c r="AO130" i="5"/>
  <c r="AP130" i="5" s="1"/>
  <c r="AR130" i="5" s="1"/>
  <c r="AS130" i="5" s="1"/>
  <c r="AV135" i="5" l="1"/>
  <c r="P135" i="5" s="1"/>
  <c r="K132" i="8"/>
  <c r="C132" i="8" s="1" a="1"/>
  <c r="C132" i="8" s="1"/>
  <c r="M131" i="8"/>
  <c r="M91" i="5"/>
  <c r="K92" i="5"/>
  <c r="C91" i="5" a="1"/>
  <c r="C91" i="5" s="1"/>
  <c r="AW135" i="5"/>
  <c r="AT130" i="5"/>
  <c r="AU130" i="5" s="1"/>
  <c r="AV130" i="5" s="1"/>
  <c r="AW130" i="5"/>
  <c r="K133" i="8" l="1"/>
  <c r="C133" i="8" s="1" a="1"/>
  <c r="C133" i="8" s="1"/>
  <c r="M132" i="8"/>
  <c r="K93" i="5"/>
  <c r="M92" i="5"/>
  <c r="C92" i="5" a="1"/>
  <c r="C92" i="5" s="1"/>
  <c r="O135" i="5"/>
  <c r="AX135" i="5"/>
  <c r="N135" i="5" s="1"/>
  <c r="AX130" i="5"/>
  <c r="N130" i="5" s="1"/>
  <c r="K134" i="8" l="1"/>
  <c r="C134" i="8" s="1" a="1"/>
  <c r="C134" i="8" s="1"/>
  <c r="M133" i="8"/>
  <c r="K94" i="5"/>
  <c r="M93" i="5"/>
  <c r="C93" i="5" a="1"/>
  <c r="C93" i="5" s="1"/>
  <c r="AY135" i="5"/>
  <c r="K135" i="8" l="1"/>
  <c r="C135" i="8" s="1" a="1"/>
  <c r="C135" i="8" s="1"/>
  <c r="M134" i="8"/>
  <c r="K95" i="5"/>
  <c r="M94" i="5"/>
  <c r="K136" i="8" l="1"/>
  <c r="C136" i="8" s="1" a="1"/>
  <c r="C136" i="8" s="1"/>
  <c r="M135" i="8"/>
  <c r="K96" i="5"/>
  <c r="M95" i="5"/>
  <c r="C95" i="5" a="1"/>
  <c r="C95" i="5" s="1"/>
  <c r="K137" i="8" l="1"/>
  <c r="C137" i="8" s="1" a="1"/>
  <c r="C137" i="8" s="1"/>
  <c r="M136" i="8"/>
  <c r="K97" i="5"/>
  <c r="M96" i="5"/>
  <c r="C96" i="5" a="1"/>
  <c r="C96" i="5" s="1"/>
  <c r="K138" i="8" l="1"/>
  <c r="C138" i="8" s="1" a="1"/>
  <c r="C138" i="8" s="1"/>
  <c r="M137" i="8"/>
  <c r="AO94" i="5"/>
  <c r="AP94" i="5" s="1"/>
  <c r="AR94" i="5" s="1"/>
  <c r="AS94" i="5" s="1"/>
  <c r="AO128" i="5"/>
  <c r="AP128" i="5" s="1"/>
  <c r="AR128" i="5" s="1"/>
  <c r="AS128" i="5" s="1"/>
  <c r="M97" i="5"/>
  <c r="K98" i="5"/>
  <c r="C97" i="5" a="1"/>
  <c r="C97" i="5" s="1"/>
  <c r="K139" i="8" l="1"/>
  <c r="C139" i="8" s="1" a="1"/>
  <c r="C139" i="8" s="1"/>
  <c r="M138" i="8"/>
  <c r="C98" i="5" a="1"/>
  <c r="C98" i="5" s="1"/>
  <c r="K99" i="5"/>
  <c r="M98" i="5"/>
  <c r="AT128" i="5"/>
  <c r="AU128" i="5" s="1"/>
  <c r="AW128" i="5"/>
  <c r="AX128" i="5" s="1"/>
  <c r="N128" i="5" s="1"/>
  <c r="AT94" i="5"/>
  <c r="AU94" i="5" s="1"/>
  <c r="AW94" i="5"/>
  <c r="AV94" i="5" l="1"/>
  <c r="P94" i="5" s="1"/>
  <c r="K140" i="8"/>
  <c r="C140" i="8" s="1" a="1"/>
  <c r="C140" i="8" s="1"/>
  <c r="M139" i="8"/>
  <c r="AX94" i="5"/>
  <c r="N94" i="5" s="1"/>
  <c r="C99" i="5" a="1"/>
  <c r="C99" i="5" s="1"/>
  <c r="M99" i="5"/>
  <c r="K100" i="5"/>
  <c r="O94" i="5" l="1"/>
  <c r="K141" i="8"/>
  <c r="C141" i="8" s="1" a="1"/>
  <c r="C141" i="8" s="1"/>
  <c r="M140" i="8"/>
  <c r="C100" i="5" a="1"/>
  <c r="C100" i="5" s="1"/>
  <c r="M100" i="5"/>
  <c r="K101" i="5"/>
  <c r="C94" i="5" a="1"/>
  <c r="C94" i="5" s="1"/>
  <c r="K142" i="8" l="1"/>
  <c r="C142" i="8" s="1" a="1"/>
  <c r="C142" i="8" s="1"/>
  <c r="M141" i="8"/>
  <c r="M101" i="5"/>
  <c r="K102" i="5"/>
  <c r="C101" i="5" a="1"/>
  <c r="C101" i="5" s="1"/>
  <c r="K143" i="8" l="1"/>
  <c r="C143" i="8" s="1" a="1"/>
  <c r="C143" i="8" s="1"/>
  <c r="M142" i="8"/>
  <c r="M102" i="5"/>
  <c r="C102" i="5" a="1"/>
  <c r="C102" i="5" s="1"/>
  <c r="K103" i="5"/>
  <c r="K144" i="8" l="1"/>
  <c r="C144" i="8" s="1" a="1"/>
  <c r="C144" i="8" s="1"/>
  <c r="M143" i="8"/>
  <c r="C103" i="5" a="1"/>
  <c r="C103" i="5" s="1"/>
  <c r="M103" i="5"/>
  <c r="K104" i="5"/>
  <c r="K145" i="8" l="1"/>
  <c r="C145" i="8" s="1" a="1"/>
  <c r="C145" i="8" s="1"/>
  <c r="M144" i="8"/>
  <c r="M104" i="5"/>
  <c r="C104" i="5" a="1"/>
  <c r="C104" i="5" s="1"/>
  <c r="K105" i="5"/>
  <c r="K146" i="8" l="1"/>
  <c r="C146" i="8" s="1" a="1"/>
  <c r="C146" i="8" s="1"/>
  <c r="M145" i="8"/>
  <c r="K106" i="5"/>
  <c r="M105" i="5"/>
  <c r="AO110" i="5" s="1"/>
  <c r="AP110" i="5" s="1"/>
  <c r="AR110" i="5" s="1"/>
  <c r="AS110" i="5" s="1"/>
  <c r="C105" i="5" a="1"/>
  <c r="C105" i="5" s="1"/>
  <c r="K147" i="8" l="1"/>
  <c r="C147" i="8" s="1" a="1"/>
  <c r="C147" i="8" s="1"/>
  <c r="M146" i="8"/>
  <c r="AW110" i="5"/>
  <c r="AT110" i="5"/>
  <c r="AU110" i="5" s="1"/>
  <c r="M106" i="5"/>
  <c r="C106" i="5" a="1"/>
  <c r="C106" i="5" s="1"/>
  <c r="K107" i="5"/>
  <c r="K148" i="8" l="1"/>
  <c r="C148" i="8" s="1" a="1"/>
  <c r="C148" i="8" s="1"/>
  <c r="M147" i="8"/>
  <c r="M107" i="5"/>
  <c r="K108" i="5"/>
  <c r="C107" i="5" a="1"/>
  <c r="C107" i="5" s="1"/>
  <c r="AX110" i="5"/>
  <c r="N110" i="5" s="1"/>
  <c r="K149" i="8" l="1"/>
  <c r="C149" i="8" s="1" a="1"/>
  <c r="C149" i="8" s="1"/>
  <c r="M148" i="8"/>
  <c r="K109" i="5"/>
  <c r="M108" i="5"/>
  <c r="K150" i="8" l="1"/>
  <c r="C150" i="8" s="1" a="1"/>
  <c r="C150" i="8" s="1"/>
  <c r="M149" i="8"/>
  <c r="K110" i="5"/>
  <c r="AV110" i="5" s="1"/>
  <c r="M109" i="5"/>
  <c r="AO108" i="5" s="1"/>
  <c r="AP108" i="5" s="1"/>
  <c r="AR108" i="5" s="1"/>
  <c r="AS108" i="5" s="1"/>
  <c r="C109" i="5" a="1"/>
  <c r="C109" i="5" s="1"/>
  <c r="K151" i="8" l="1"/>
  <c r="C151" i="8" s="1" a="1"/>
  <c r="C151" i="8" s="1"/>
  <c r="M150" i="8"/>
  <c r="AT108" i="5"/>
  <c r="AU108" i="5" s="1"/>
  <c r="AW108" i="5"/>
  <c r="M110" i="5"/>
  <c r="K111" i="5"/>
  <c r="AV108" i="5" l="1"/>
  <c r="P108" i="5" s="1"/>
  <c r="K152" i="8"/>
  <c r="C152" i="8" s="1" a="1"/>
  <c r="C152" i="8" s="1"/>
  <c r="M151" i="8"/>
  <c r="P110" i="5"/>
  <c r="O110" i="5"/>
  <c r="K112" i="5"/>
  <c r="M111" i="5"/>
  <c r="C111" i="5" a="1"/>
  <c r="C111" i="5" s="1"/>
  <c r="AX108" i="5"/>
  <c r="N108" i="5" s="1"/>
  <c r="O108" i="5" l="1"/>
  <c r="K153" i="8"/>
  <c r="C153" i="8" s="1" a="1"/>
  <c r="C153" i="8" s="1"/>
  <c r="M152" i="8"/>
  <c r="C110" i="5" a="1"/>
  <c r="C110" i="5" s="1"/>
  <c r="C108" i="5" a="1"/>
  <c r="C108" i="5" s="1"/>
  <c r="K113" i="5"/>
  <c r="M112" i="5"/>
  <c r="C112" i="5" a="1"/>
  <c r="C112" i="5" s="1"/>
  <c r="K154" i="8" l="1"/>
  <c r="C154" i="8" s="1" a="1"/>
  <c r="C154" i="8" s="1"/>
  <c r="M153" i="8"/>
  <c r="M113" i="5"/>
  <c r="C113" i="5" a="1"/>
  <c r="C113" i="5" s="1"/>
  <c r="K114" i="5"/>
  <c r="K155" i="8" l="1"/>
  <c r="C155" i="8" s="1" a="1"/>
  <c r="C155" i="8" s="1"/>
  <c r="M154" i="8"/>
  <c r="M114" i="5"/>
  <c r="C114" i="5" a="1"/>
  <c r="C114" i="5" s="1"/>
  <c r="K115" i="5"/>
  <c r="K156" i="8" l="1"/>
  <c r="C156" i="8" s="1" a="1"/>
  <c r="C156" i="8" s="1"/>
  <c r="M155" i="8"/>
  <c r="C115" i="5" a="1"/>
  <c r="C115" i="5" s="1"/>
  <c r="M115" i="5"/>
  <c r="K116" i="5"/>
  <c r="K157" i="8" l="1"/>
  <c r="C157" i="8" s="1" a="1"/>
  <c r="C157" i="8" s="1"/>
  <c r="M156" i="8"/>
  <c r="M116" i="5"/>
  <c r="K117" i="5"/>
  <c r="C116" i="5" a="1"/>
  <c r="C116" i="5" s="1"/>
  <c r="K158" i="8" l="1"/>
  <c r="C158" i="8" s="1" a="1"/>
  <c r="C158" i="8" s="1"/>
  <c r="M157" i="8"/>
  <c r="M117" i="5"/>
  <c r="C117" i="5" a="1"/>
  <c r="C117" i="5" s="1"/>
  <c r="K118" i="5"/>
  <c r="K159" i="8" l="1"/>
  <c r="C159" i="8" s="1" a="1"/>
  <c r="C159" i="8" s="1"/>
  <c r="M158" i="8"/>
  <c r="M118" i="5"/>
  <c r="C118" i="5" a="1"/>
  <c r="C118" i="5" s="1"/>
  <c r="K119" i="5"/>
  <c r="K160" i="8" l="1"/>
  <c r="C160" i="8" s="1" a="1"/>
  <c r="C160" i="8" s="1"/>
  <c r="M159" i="8"/>
  <c r="M119" i="5"/>
  <c r="C119" i="5" a="1"/>
  <c r="C119" i="5" s="1"/>
  <c r="K120" i="5"/>
  <c r="K161" i="8" l="1"/>
  <c r="C161" i="8" s="1" a="1"/>
  <c r="C161" i="8" s="1"/>
  <c r="M160" i="8"/>
  <c r="C120" i="5" a="1"/>
  <c r="C120" i="5" s="1"/>
  <c r="M120" i="5"/>
  <c r="K121" i="5"/>
  <c r="K162" i="8" l="1"/>
  <c r="C162" i="8" s="1" a="1"/>
  <c r="C162" i="8" s="1"/>
  <c r="M161" i="8"/>
  <c r="K122" i="5"/>
  <c r="M121" i="5"/>
  <c r="C121" i="5" a="1"/>
  <c r="C121" i="5" s="1"/>
  <c r="K163" i="8" l="1"/>
  <c r="C163" i="8" s="1" a="1"/>
  <c r="C163" i="8" s="1"/>
  <c r="M162" i="8"/>
  <c r="K123" i="5"/>
  <c r="M122" i="5"/>
  <c r="K164" i="8" l="1"/>
  <c r="C164" i="8" s="1" a="1"/>
  <c r="C164" i="8" s="1"/>
  <c r="M163" i="8"/>
  <c r="M123" i="5"/>
  <c r="K124" i="5"/>
  <c r="C123" i="5" a="1"/>
  <c r="C123" i="5" s="1"/>
  <c r="K165" i="8" l="1"/>
  <c r="C165" i="8" s="1" a="1"/>
  <c r="C165" i="8" s="1"/>
  <c r="M164" i="8"/>
  <c r="M124" i="5"/>
  <c r="K125" i="5"/>
  <c r="C124" i="5" a="1"/>
  <c r="C124" i="5" s="1"/>
  <c r="O130" i="5"/>
  <c r="P130" i="5"/>
  <c r="AO131" i="5"/>
  <c r="AP131" i="5" s="1"/>
  <c r="AR131" i="5" s="1"/>
  <c r="AS131" i="5" s="1"/>
  <c r="AO178" i="5"/>
  <c r="AP178" i="5" s="1"/>
  <c r="AR178" i="5" s="1"/>
  <c r="AS178" i="5" s="1"/>
  <c r="AO172" i="5"/>
  <c r="AP172" i="5" s="1"/>
  <c r="AR172" i="5" s="1"/>
  <c r="AS172" i="5" s="1"/>
  <c r="AO162" i="5"/>
  <c r="AP162" i="5" s="1"/>
  <c r="AR162" i="5" s="1"/>
  <c r="AS162" i="5" s="1"/>
  <c r="AO150" i="5"/>
  <c r="AP150" i="5" s="1"/>
  <c r="AR150" i="5" s="1"/>
  <c r="AS150" i="5" s="1"/>
  <c r="K166" i="8" l="1"/>
  <c r="C166" i="8" s="1" a="1"/>
  <c r="C166" i="8" s="1"/>
  <c r="M165" i="8"/>
  <c r="C125" i="5" a="1"/>
  <c r="C125" i="5" s="1"/>
  <c r="M125" i="5"/>
  <c r="K126" i="5"/>
  <c r="AW150" i="5"/>
  <c r="AT150" i="5"/>
  <c r="AU150" i="5" s="1"/>
  <c r="AT162" i="5"/>
  <c r="AU162" i="5" s="1"/>
  <c r="AW162" i="5"/>
  <c r="AW172" i="5"/>
  <c r="AT172" i="5"/>
  <c r="AU172" i="5" s="1"/>
  <c r="AW178" i="5"/>
  <c r="AT178" i="5"/>
  <c r="AU178" i="5" s="1"/>
  <c r="AW131" i="5"/>
  <c r="AT131" i="5"/>
  <c r="AU131" i="5" s="1"/>
  <c r="AV162" i="5" l="1"/>
  <c r="P162" i="5" s="1"/>
  <c r="AV150" i="5"/>
  <c r="P150" i="5" s="1"/>
  <c r="AV172" i="5"/>
  <c r="P172" i="5" s="1"/>
  <c r="AV131" i="5"/>
  <c r="O131" i="5" s="1"/>
  <c r="AV178" i="5"/>
  <c r="O178" i="5" s="1"/>
  <c r="K167" i="8"/>
  <c r="C167" i="8" s="1" a="1"/>
  <c r="C167" i="8" s="1"/>
  <c r="M166" i="8"/>
  <c r="C126" i="5" a="1"/>
  <c r="C126" i="5" s="1"/>
  <c r="K127" i="5"/>
  <c r="M126" i="5"/>
  <c r="AX131" i="5"/>
  <c r="AX178" i="5"/>
  <c r="AY178" i="5" s="1"/>
  <c r="O172" i="5"/>
  <c r="AX172" i="5"/>
  <c r="N172" i="5" s="1"/>
  <c r="O162" i="5"/>
  <c r="AX162" i="5"/>
  <c r="N162" i="5" s="1"/>
  <c r="O150" i="5"/>
  <c r="AX150" i="5"/>
  <c r="N150" i="5" s="1"/>
  <c r="P131" i="5" l="1"/>
  <c r="P178" i="5"/>
  <c r="K168" i="8"/>
  <c r="C168" i="8" s="1" a="1"/>
  <c r="C168" i="8" s="1"/>
  <c r="M167" i="8"/>
  <c r="C127" i="5" a="1"/>
  <c r="C127" i="5" s="1"/>
  <c r="M127" i="5"/>
  <c r="K128" i="5"/>
  <c r="AV128" i="5" s="1"/>
  <c r="AY131" i="5"/>
  <c r="N178" i="5"/>
  <c r="N131" i="5"/>
  <c r="K169" i="8" l="1"/>
  <c r="C169" i="8" s="1" a="1"/>
  <c r="C169" i="8" s="1"/>
  <c r="M168" i="8"/>
  <c r="M128" i="5"/>
  <c r="K170" i="8" l="1"/>
  <c r="C170" i="8" s="1" a="1"/>
  <c r="C170" i="8" s="1"/>
  <c r="M169" i="8"/>
  <c r="K129" i="5"/>
  <c r="P128" i="5"/>
  <c r="O128" i="5"/>
  <c r="K171" i="8" l="1"/>
  <c r="C171" i="8" s="1" a="1"/>
  <c r="C171" i="8" s="1"/>
  <c r="M170" i="8"/>
  <c r="C128" i="5" a="1"/>
  <c r="C128" i="5" s="1"/>
  <c r="M129" i="5"/>
  <c r="K130" i="5"/>
  <c r="K172" i="8" l="1"/>
  <c r="C172" i="8" s="1" a="1"/>
  <c r="C172" i="8" s="1"/>
  <c r="M171" i="8"/>
  <c r="M130" i="5"/>
  <c r="AO122" i="5" s="1"/>
  <c r="AP122" i="5" s="1"/>
  <c r="AR122" i="5" s="1"/>
  <c r="AS122" i="5" s="1"/>
  <c r="K131" i="5"/>
  <c r="C130" i="5" a="1"/>
  <c r="C130" i="5" s="1"/>
  <c r="K173" i="8" l="1"/>
  <c r="C173" i="8" s="1" a="1"/>
  <c r="C173" i="8" s="1"/>
  <c r="M172" i="8"/>
  <c r="M131" i="5"/>
  <c r="K132" i="5"/>
  <c r="C131" i="5" a="1"/>
  <c r="C131" i="5" s="1"/>
  <c r="AT122" i="5"/>
  <c r="AU122" i="5" s="1"/>
  <c r="AW122" i="5"/>
  <c r="AV122" i="5" l="1"/>
  <c r="P122" i="5" s="1"/>
  <c r="K174" i="8"/>
  <c r="C174" i="8" s="1" a="1"/>
  <c r="C174" i="8" s="1"/>
  <c r="M173" i="8"/>
  <c r="AX122" i="5"/>
  <c r="N122" i="5" s="1"/>
  <c r="C132" i="5" a="1"/>
  <c r="C132" i="5" s="1"/>
  <c r="M132" i="5"/>
  <c r="K133" i="5"/>
  <c r="O122" i="5" l="1"/>
  <c r="C122" i="5" s="1" a="1"/>
  <c r="C122" i="5" s="1"/>
  <c r="K175" i="8"/>
  <c r="C175" i="8" s="1" a="1"/>
  <c r="C175" i="8" s="1"/>
  <c r="M174" i="8"/>
  <c r="C133" i="5" a="1"/>
  <c r="C133" i="5" s="1"/>
  <c r="M133" i="5"/>
  <c r="K134" i="5"/>
  <c r="K176" i="8" l="1"/>
  <c r="M176" i="8" s="1"/>
  <c r="M175" i="8"/>
  <c r="K135" i="5"/>
  <c r="C134" i="5" a="1"/>
  <c r="C134" i="5" s="1"/>
  <c r="M134" i="5"/>
  <c r="C176" i="8" l="1" a="1"/>
  <c r="C176" i="8" s="1"/>
  <c r="K136" i="5"/>
  <c r="M135" i="5"/>
  <c r="C135" i="5" a="1"/>
  <c r="C135" i="5" s="1"/>
  <c r="M136" i="5" l="1"/>
  <c r="C136" i="5" a="1"/>
  <c r="C136" i="5" s="1"/>
  <c r="K137" i="5"/>
  <c r="K138" i="5" l="1"/>
  <c r="C137" i="5" a="1"/>
  <c r="C137" i="5" s="1"/>
  <c r="M137" i="5"/>
  <c r="M138" i="5" l="1"/>
  <c r="C138" i="5" a="1"/>
  <c r="C138" i="5" s="1"/>
  <c r="K139" i="5"/>
  <c r="M139" i="5" l="1"/>
  <c r="AO176" i="5" s="1"/>
  <c r="AP176" i="5" s="1"/>
  <c r="AR176" i="5" s="1"/>
  <c r="AS176" i="5" s="1"/>
  <c r="C139" i="5" a="1"/>
  <c r="C139" i="5" s="1"/>
  <c r="K140" i="5"/>
  <c r="M140" i="5" l="1"/>
  <c r="K141" i="5"/>
  <c r="C140" i="5" a="1"/>
  <c r="C140" i="5" s="1"/>
  <c r="AW176" i="5"/>
  <c r="AX176" i="5" s="1"/>
  <c r="N176" i="5" s="1"/>
  <c r="AT176" i="5"/>
  <c r="AU176" i="5" s="1"/>
  <c r="M141" i="5" l="1"/>
  <c r="C141" i="5" a="1"/>
  <c r="C141" i="5" s="1"/>
  <c r="K142" i="5"/>
  <c r="M142" i="5" l="1"/>
  <c r="C142" i="5" a="1"/>
  <c r="C142" i="5" s="1"/>
  <c r="K143" i="5"/>
  <c r="K144" i="5" l="1"/>
  <c r="C143" i="5" a="1"/>
  <c r="C143" i="5" s="1"/>
  <c r="M143" i="5"/>
  <c r="M144" i="5" l="1"/>
  <c r="C144" i="5" a="1"/>
  <c r="C144" i="5" s="1"/>
  <c r="K145" i="5"/>
  <c r="C145" i="5" l="1" a="1"/>
  <c r="C145" i="5" s="1"/>
  <c r="K146" i="5"/>
  <c r="M145" i="5"/>
  <c r="K147" i="5" l="1"/>
  <c r="M146" i="5"/>
  <c r="C146" i="5" a="1"/>
  <c r="C146" i="5" s="1"/>
  <c r="C147" i="5" l="1" a="1"/>
  <c r="C147" i="5" s="1"/>
  <c r="M147" i="5"/>
  <c r="K148" i="5"/>
  <c r="M148" i="5" l="1"/>
  <c r="K149" i="5"/>
  <c r="K150" i="5" l="1"/>
  <c r="C149" i="5" a="1"/>
  <c r="C149" i="5" s="1"/>
  <c r="M149" i="5"/>
  <c r="C150" i="5" l="1" a="1"/>
  <c r="C150" i="5" s="1"/>
  <c r="M150" i="5"/>
  <c r="AO148" i="5" s="1"/>
  <c r="AP148" i="5" s="1"/>
  <c r="AR148" i="5" s="1"/>
  <c r="AS148" i="5" s="1"/>
  <c r="K151" i="5"/>
  <c r="AW148" i="5" l="1"/>
  <c r="AT148" i="5"/>
  <c r="AU148" i="5" s="1"/>
  <c r="C151" i="5" a="1"/>
  <c r="C151" i="5" s="1"/>
  <c r="M151" i="5"/>
  <c r="K152" i="5"/>
  <c r="AV148" i="5" l="1"/>
  <c r="P148" i="5" s="1"/>
  <c r="K153" i="5"/>
  <c r="M152" i="5"/>
  <c r="C152" i="5" a="1"/>
  <c r="C152" i="5" s="1"/>
  <c r="AX148" i="5"/>
  <c r="N148" i="5" s="1"/>
  <c r="O148" i="5" l="1"/>
  <c r="C148" i="5" s="1" a="1"/>
  <c r="C148" i="5" s="1"/>
  <c r="M153" i="5"/>
  <c r="C153" i="5" a="1"/>
  <c r="C153" i="5" s="1"/>
  <c r="K154" i="5"/>
  <c r="K155" i="5" l="1"/>
  <c r="M154" i="5"/>
  <c r="C154" i="5" a="1"/>
  <c r="C154" i="5" s="1"/>
  <c r="C155" i="5" l="1" a="1"/>
  <c r="C155" i="5" s="1"/>
  <c r="M155" i="5"/>
  <c r="AO160" i="5" s="1"/>
  <c r="AP160" i="5" s="1"/>
  <c r="AR160" i="5" s="1"/>
  <c r="AS160" i="5" s="1"/>
  <c r="K156" i="5"/>
  <c r="K157" i="5" l="1"/>
  <c r="C156" i="5" a="1"/>
  <c r="C156" i="5" s="1"/>
  <c r="M156" i="5"/>
  <c r="AW160" i="5"/>
  <c r="AT160" i="5"/>
  <c r="AU160" i="5" s="1"/>
  <c r="AX160" i="5" l="1"/>
  <c r="N160" i="5" s="1"/>
  <c r="K158" i="5"/>
  <c r="C157" i="5" a="1"/>
  <c r="C157" i="5" s="1"/>
  <c r="M157" i="5"/>
  <c r="AO158" i="5" s="1"/>
  <c r="AP158" i="5" s="1"/>
  <c r="AR158" i="5" s="1"/>
  <c r="AS158" i="5" s="1"/>
  <c r="K159" i="5" l="1"/>
  <c r="M158" i="5"/>
  <c r="AW158" i="5"/>
  <c r="AT158" i="5"/>
  <c r="AU158" i="5" s="1"/>
  <c r="AV158" i="5" l="1"/>
  <c r="P158" i="5" s="1"/>
  <c r="AX158" i="5"/>
  <c r="N158" i="5" s="1"/>
  <c r="M159" i="5"/>
  <c r="K160" i="5"/>
  <c r="AV160" i="5" s="1"/>
  <c r="C159" i="5" a="1"/>
  <c r="C159" i="5" s="1"/>
  <c r="O158" i="5" l="1"/>
  <c r="C158" i="5" s="1" a="1"/>
  <c r="C158" i="5" s="1"/>
  <c r="K161" i="5"/>
  <c r="M160" i="5"/>
  <c r="M161" i="5" l="1"/>
  <c r="K162" i="5"/>
  <c r="C161" i="5" a="1"/>
  <c r="C161" i="5" s="1"/>
  <c r="P160" i="5"/>
  <c r="O160" i="5"/>
  <c r="C160" i="5" l="1" a="1"/>
  <c r="C160" i="5" s="1"/>
  <c r="C162" i="5" a="1"/>
  <c r="C162" i="5" s="1"/>
  <c r="M162" i="5"/>
  <c r="K163" i="5"/>
  <c r="K164" i="5" l="1"/>
  <c r="M163" i="5"/>
  <c r="C163" i="5" a="1"/>
  <c r="C163" i="5" s="1"/>
  <c r="C164" i="5" l="1" a="1"/>
  <c r="C164" i="5" s="1"/>
  <c r="K165" i="5"/>
  <c r="M164" i="5"/>
  <c r="M165" i="5" l="1"/>
  <c r="K166" i="5"/>
  <c r="C165" i="5" a="1"/>
  <c r="C165" i="5" s="1"/>
  <c r="C166" i="5" l="1" a="1"/>
  <c r="C166" i="5" s="1"/>
  <c r="K167" i="5"/>
  <c r="M166" i="5"/>
  <c r="M167" i="5" l="1"/>
  <c r="K168" i="5"/>
  <c r="C167" i="5" a="1"/>
  <c r="C167" i="5" s="1"/>
  <c r="K169" i="5" l="1"/>
  <c r="C168" i="5" a="1"/>
  <c r="C168" i="5" s="1"/>
  <c r="M168" i="5"/>
  <c r="K170" i="5" l="1"/>
  <c r="C169" i="5" a="1"/>
  <c r="C169" i="5" s="1"/>
  <c r="M169" i="5"/>
  <c r="K171" i="5" l="1"/>
  <c r="M170" i="5"/>
  <c r="M171" i="5" l="1"/>
  <c r="K172" i="5"/>
  <c r="C171" i="5" a="1"/>
  <c r="C171" i="5" s="1"/>
  <c r="K173" i="5" l="1"/>
  <c r="C172" i="5" a="1"/>
  <c r="C172" i="5" s="1"/>
  <c r="M172" i="5"/>
  <c r="AO170" i="5" s="1"/>
  <c r="AP170" i="5" s="1"/>
  <c r="AR170" i="5" s="1"/>
  <c r="AS170" i="5" s="1"/>
  <c r="AT170" i="5" l="1"/>
  <c r="AU170" i="5" s="1"/>
  <c r="AW170" i="5"/>
  <c r="K174" i="5"/>
  <c r="M173" i="5"/>
  <c r="C173" i="5" a="1"/>
  <c r="C173" i="5" s="1"/>
  <c r="AV170" i="5" l="1"/>
  <c r="P170" i="5" s="1"/>
  <c r="M174" i="5"/>
  <c r="C174" i="5" a="1"/>
  <c r="C174" i="5" s="1"/>
  <c r="K175" i="5"/>
  <c r="AX170" i="5"/>
  <c r="N170" i="5" s="1"/>
  <c r="O170" i="5" l="1"/>
  <c r="C170" i="5" s="1" a="1"/>
  <c r="C170" i="5" s="1"/>
  <c r="K176" i="5"/>
  <c r="AV176" i="5" s="1"/>
  <c r="C175" i="5" a="1"/>
  <c r="C175" i="5" s="1"/>
  <c r="M175" i="5"/>
  <c r="K177" i="5" l="1"/>
  <c r="M176" i="5"/>
  <c r="P176" i="5" l="1"/>
  <c r="O176" i="5"/>
  <c r="K178" i="5"/>
  <c r="M177" i="5"/>
  <c r="AO129" i="5" s="1"/>
  <c r="AP129" i="5" s="1"/>
  <c r="AR129" i="5" s="1"/>
  <c r="AS129" i="5" s="1"/>
  <c r="C177" i="5" a="1"/>
  <c r="C177" i="5" s="1"/>
  <c r="C176" i="5" l="1" a="1"/>
  <c r="C176" i="5" s="1"/>
  <c r="AT129" i="5"/>
  <c r="AU129" i="5" s="1"/>
  <c r="AW129" i="5"/>
  <c r="C178" i="5" a="1"/>
  <c r="C178" i="5" s="1"/>
  <c r="M178" i="5"/>
  <c r="K179" i="5"/>
  <c r="AV129" i="5" l="1"/>
  <c r="P129" i="5" s="1"/>
  <c r="K180" i="5"/>
  <c r="C179" i="5" a="1"/>
  <c r="C179" i="5" s="1"/>
  <c r="M179" i="5"/>
  <c r="O129" i="5"/>
  <c r="AX129" i="5"/>
  <c r="N129" i="5" s="1"/>
  <c r="C129" i="5" l="1" a="1"/>
  <c r="C129" i="5" s="1"/>
  <c r="K181" i="5"/>
  <c r="C180" i="5" a="1"/>
  <c r="C180" i="5" s="1"/>
  <c r="M180" i="5"/>
  <c r="M181" i="5" l="1"/>
  <c r="C181" i="5" a="1"/>
  <c r="C181" i="5" s="1"/>
  <c r="K182" i="5"/>
  <c r="AO184" i="5" l="1"/>
  <c r="AP184" i="5" s="1"/>
  <c r="AR184" i="5" s="1"/>
  <c r="AS184" i="5" s="1"/>
  <c r="AT184" i="5" s="1"/>
  <c r="AU184" i="5" s="1"/>
  <c r="AO182" i="5"/>
  <c r="AP182" i="5" s="1"/>
  <c r="AR182" i="5" s="1"/>
  <c r="AS182" i="5" s="1"/>
  <c r="M182" i="5"/>
  <c r="AV184" i="5" l="1"/>
  <c r="P184" i="5" s="1"/>
  <c r="AW182" i="5"/>
  <c r="AT182" i="5"/>
  <c r="AU182" i="5" s="1"/>
  <c r="AV182" i="5" s="1"/>
  <c r="AW184" i="5"/>
  <c r="O184" i="5" s="1"/>
  <c r="P182" i="5" l="1"/>
  <c r="AX184" i="5"/>
  <c r="N184" i="5" s="1"/>
  <c r="AX182" i="5"/>
  <c r="AY182" i="5" s="1"/>
  <c r="K183" i="5" s="1"/>
  <c r="O182" i="5" l="1"/>
  <c r="M183" i="5"/>
  <c r="C183" i="5" a="1"/>
  <c r="C183" i="5" s="1"/>
  <c r="K184" i="5"/>
  <c r="M184" i="5" s="1"/>
  <c r="AY184" i="5"/>
  <c r="N182" i="5"/>
  <c r="C182" i="5" s="1" a="1"/>
  <c r="C182" i="5" s="1"/>
  <c r="K185" i="5" l="1"/>
  <c r="C185" i="5" s="1" a="1"/>
  <c r="C185" i="5" s="1"/>
  <c r="C184" i="5" a="1"/>
  <c r="C184" i="5" s="1"/>
  <c r="K186" i="5" l="1"/>
  <c r="K187" i="5" s="1"/>
  <c r="M187" i="5" s="1"/>
  <c r="M185" i="5"/>
  <c r="K188" i="5" l="1"/>
  <c r="M188" i="5" s="1"/>
  <c r="C187" i="5" a="1"/>
  <c r="C187" i="5" s="1"/>
  <c r="C186" i="5" a="1"/>
  <c r="C186" i="5" s="1"/>
  <c r="M186" i="5"/>
  <c r="C188" i="5" l="1" a="1"/>
  <c r="C188" i="5" s="1"/>
  <c r="K189" i="5"/>
  <c r="M189" i="5" s="1"/>
  <c r="K190" i="5" l="1"/>
  <c r="M190" i="5" s="1"/>
  <c r="C189" i="5" a="1"/>
  <c r="C189" i="5" s="1"/>
  <c r="C190" i="5" l="1" a="1"/>
  <c r="C190" i="5" s="1"/>
  <c r="K191" i="5"/>
  <c r="M191" i="5" s="1"/>
  <c r="K192" i="5" l="1"/>
  <c r="K193" i="5" s="1"/>
  <c r="C191" i="5" a="1"/>
  <c r="C191" i="5" s="1"/>
  <c r="C192" i="5" l="1" a="1"/>
  <c r="C192" i="5" s="1"/>
  <c r="M192" i="5"/>
  <c r="C193" i="5" a="1"/>
  <c r="C193" i="5" s="1"/>
  <c r="K194" i="5"/>
  <c r="M193" i="5"/>
  <c r="M194" i="5" l="1"/>
  <c r="K195" i="5"/>
  <c r="C194" i="5" a="1"/>
  <c r="C194" i="5" s="1"/>
  <c r="C195" i="5" l="1" a="1"/>
  <c r="C195" i="5" s="1"/>
  <c r="M195" i="5"/>
  <c r="K177" i="8" l="1"/>
  <c r="C177" i="8" s="1" a="1"/>
  <c r="C177" i="8" s="1"/>
  <c r="M177" i="8" l="1"/>
  <c r="AP13" i="10"/>
  <c r="AR13" i="10" s="1"/>
  <c r="AS13" i="10" s="1"/>
  <c r="AP86" i="10"/>
  <c r="AR86" i="10" s="1"/>
  <c r="AS86" i="10" s="1"/>
  <c r="AP88" i="10"/>
  <c r="AR88" i="10" s="1"/>
  <c r="AS88" i="10" s="1"/>
  <c r="AP100" i="10"/>
  <c r="AR100" i="10" s="1"/>
  <c r="AS100" i="10" s="1"/>
  <c r="AP107" i="10"/>
  <c r="AR107" i="10" s="1"/>
  <c r="AS107" i="10" s="1"/>
  <c r="AP126" i="10"/>
  <c r="AR126" i="10" s="1"/>
  <c r="AS126" i="10" s="1"/>
  <c r="AP136" i="10"/>
  <c r="AR136" i="10" s="1"/>
  <c r="AS136" i="10" s="1"/>
  <c r="AP138" i="10"/>
  <c r="AR138" i="10" s="1"/>
  <c r="AS138" i="10" s="1"/>
  <c r="AP148" i="10"/>
  <c r="AR148" i="10" s="1"/>
  <c r="AS148" i="10" s="1"/>
  <c r="AP154" i="10"/>
  <c r="AR154" i="10" s="1"/>
  <c r="AS154" i="10" s="1"/>
  <c r="AT154" i="10" l="1"/>
  <c r="AU154" i="10" s="1"/>
  <c r="AW154" i="10"/>
  <c r="AT138" i="10"/>
  <c r="AU138" i="10" s="1"/>
  <c r="AW138" i="10"/>
  <c r="AW136" i="10"/>
  <c r="AT136" i="10"/>
  <c r="AU136" i="10" s="1"/>
  <c r="AT126" i="10"/>
  <c r="AU126" i="10" s="1"/>
  <c r="AW126" i="10"/>
  <c r="AW107" i="10"/>
  <c r="AT107" i="10"/>
  <c r="AU107" i="10" s="1"/>
  <c r="AW100" i="10"/>
  <c r="AT100" i="10"/>
  <c r="AU100" i="10" s="1"/>
  <c r="AW88" i="10"/>
  <c r="AT88" i="10"/>
  <c r="AU88" i="10" s="1"/>
  <c r="AT148" i="10"/>
  <c r="AU148" i="10" s="1"/>
  <c r="AW148" i="10"/>
  <c r="AW86" i="10"/>
  <c r="AT86" i="10"/>
  <c r="AU86" i="10" s="1"/>
  <c r="AT13" i="10"/>
  <c r="AU13" i="10" s="1"/>
  <c r="AW13" i="10"/>
  <c r="AV100" i="10" l="1"/>
  <c r="P100" i="10" s="1"/>
  <c r="AV107" i="10"/>
  <c r="P107" i="10" s="1"/>
  <c r="AV126" i="10"/>
  <c r="P126" i="10" s="1"/>
  <c r="AV136" i="10"/>
  <c r="P136" i="10" s="1"/>
  <c r="AV13" i="10"/>
  <c r="P13" i="10" s="1"/>
  <c r="AV86" i="10"/>
  <c r="P86" i="10" s="1"/>
  <c r="AV138" i="10"/>
  <c r="P138" i="10" s="1"/>
  <c r="AV88" i="10"/>
  <c r="P88" i="10" s="1"/>
  <c r="AV148" i="10"/>
  <c r="P148" i="10" s="1"/>
  <c r="AV154" i="10"/>
  <c r="P154" i="10" s="1"/>
  <c r="AX100" i="10"/>
  <c r="AY100" i="10" s="1"/>
  <c r="AX107" i="10"/>
  <c r="AY107" i="10" s="1"/>
  <c r="AX126" i="10"/>
  <c r="AY126" i="10" s="1"/>
  <c r="AX86" i="10"/>
  <c r="AY86" i="10" s="1"/>
  <c r="AX136" i="10"/>
  <c r="AY136" i="10" s="1"/>
  <c r="AX148" i="10"/>
  <c r="AY148" i="10" s="1"/>
  <c r="AX138" i="10"/>
  <c r="AY138" i="10" s="1"/>
  <c r="AX13" i="10"/>
  <c r="AY13" i="10" s="1"/>
  <c r="K14" i="10" s="1"/>
  <c r="K15" i="10" s="1"/>
  <c r="AX154" i="10"/>
  <c r="AY154" i="10" s="1"/>
  <c r="AX88" i="10"/>
  <c r="AY88" i="10" s="1"/>
  <c r="K16" i="10" l="1"/>
  <c r="AV15" i="10"/>
  <c r="N88" i="10"/>
  <c r="K17" i="10" l="1"/>
  <c r="K18" i="10" s="1"/>
  <c r="M18" i="10" s="1"/>
  <c r="AV16" i="10"/>
  <c r="P15" i="10"/>
  <c r="O15" i="10"/>
  <c r="C17" i="10" a="1"/>
  <c r="O16" i="10" l="1"/>
  <c r="P16" i="10"/>
  <c r="C17" i="10"/>
  <c r="M17" i="10"/>
  <c r="C16" i="10" a="1"/>
  <c r="C16" i="10" l="1"/>
  <c r="M16" i="10"/>
  <c r="C15" i="10" a="1"/>
  <c r="C15" i="10" l="1"/>
  <c r="M15" i="10"/>
  <c r="AR18" i="10" s="1"/>
  <c r="AS18" i="10" s="1"/>
  <c r="C14" i="10" a="1"/>
  <c r="AT18" i="10" l="1"/>
  <c r="AU18" i="10" s="1"/>
  <c r="AW18" i="10"/>
  <c r="C14" i="10"/>
  <c r="M14" i="10"/>
  <c r="N86" i="10"/>
  <c r="O86" i="10"/>
  <c r="O100" i="10"/>
  <c r="N100" i="10"/>
  <c r="N138" i="10"/>
  <c r="O138" i="10"/>
  <c r="N13" i="10"/>
  <c r="C13" i="10" s="1" a="1"/>
  <c r="C13" i="10" s="1"/>
  <c r="O13" i="10"/>
  <c r="N126" i="10"/>
  <c r="O126" i="10"/>
  <c r="N107" i="10"/>
  <c r="O107" i="10"/>
  <c r="O148" i="10"/>
  <c r="N148" i="10"/>
  <c r="N136" i="10"/>
  <c r="O136" i="10"/>
  <c r="O88" i="10"/>
  <c r="N154" i="10"/>
  <c r="O154" i="10"/>
  <c r="AV18" i="10" l="1"/>
  <c r="P18" i="10" s="1"/>
  <c r="AX18" i="10"/>
  <c r="N18" i="10" s="1"/>
  <c r="O18" i="10"/>
  <c r="C18" i="10" a="1"/>
  <c r="AY18" i="10" l="1"/>
  <c r="K19" i="10" s="1"/>
  <c r="C18" i="10"/>
  <c r="C19" i="10" a="1"/>
  <c r="C19" i="10" l="1"/>
  <c r="K20" i="10"/>
  <c r="M19" i="10"/>
  <c r="C20" i="10" a="1"/>
  <c r="C20" i="10" l="1"/>
  <c r="K21" i="10"/>
  <c r="M20" i="10"/>
  <c r="C21" i="10" a="1"/>
  <c r="C21" i="10" l="1"/>
  <c r="K22" i="10"/>
  <c r="M21" i="10"/>
  <c r="C22" i="10" a="1"/>
  <c r="C22" i="10" l="1"/>
  <c r="K23" i="10"/>
  <c r="M22" i="10"/>
  <c r="C23" i="10" a="1"/>
  <c r="C23" i="10" l="1"/>
  <c r="K24" i="10"/>
  <c r="M23" i="10"/>
  <c r="C24" i="10" a="1"/>
  <c r="C24" i="10" l="1"/>
  <c r="M24" i="10"/>
  <c r="K25" i="10"/>
  <c r="C25" i="10" a="1"/>
  <c r="C25" i="10" l="1"/>
  <c r="M25" i="10"/>
  <c r="K26" i="10"/>
  <c r="C26" i="10" a="1"/>
  <c r="C26" i="10" l="1"/>
  <c r="K27" i="10"/>
  <c r="M26" i="10"/>
  <c r="M27" i="10" l="1"/>
  <c r="C27" i="10" a="1"/>
  <c r="C27" i="10" s="1"/>
  <c r="K28" i="10"/>
  <c r="M28" i="10" l="1"/>
  <c r="C28" i="10" a="1"/>
  <c r="C28" i="10" s="1"/>
  <c r="K29" i="10"/>
  <c r="M29" i="10" l="1"/>
  <c r="C29" i="10" a="1"/>
  <c r="C29" i="10" s="1"/>
  <c r="K30" i="10"/>
  <c r="C30" i="10" l="1" a="1"/>
  <c r="C30" i="10" s="1"/>
  <c r="K31" i="10"/>
  <c r="M30" i="10"/>
  <c r="C31" i="10" l="1" a="1"/>
  <c r="C31" i="10" s="1"/>
  <c r="K32" i="10"/>
  <c r="M31" i="10"/>
  <c r="M32" i="10" l="1"/>
  <c r="C32" i="10" a="1"/>
  <c r="C32" i="10" s="1"/>
  <c r="K33" i="10"/>
  <c r="C33" i="10" l="1" a="1"/>
  <c r="C33" i="10" s="1"/>
  <c r="K34" i="10"/>
  <c r="M33" i="10"/>
  <c r="K35" i="10" l="1"/>
  <c r="M34" i="10"/>
  <c r="C34" i="10" a="1"/>
  <c r="C34" i="10" s="1"/>
  <c r="C35" i="10" l="1" a="1"/>
  <c r="C35" i="10" s="1"/>
  <c r="M35" i="10"/>
  <c r="K36" i="10"/>
  <c r="C36" i="10" l="1" a="1"/>
  <c r="C36" i="10" s="1"/>
  <c r="M36" i="10"/>
  <c r="K37" i="10"/>
  <c r="K38" i="10" l="1"/>
  <c r="M37" i="10"/>
  <c r="C37" i="10" a="1"/>
  <c r="C37" i="10" s="1"/>
  <c r="C38" i="10" l="1" a="1"/>
  <c r="C38" i="10" s="1"/>
  <c r="M38" i="10"/>
  <c r="K39" i="10"/>
  <c r="C39" i="10" l="1" a="1"/>
  <c r="C39" i="10" s="1"/>
  <c r="K40" i="10"/>
  <c r="M39" i="10"/>
  <c r="C40" i="10" l="1" a="1"/>
  <c r="C40" i="10" s="1"/>
  <c r="K41" i="10"/>
  <c r="M40" i="10"/>
  <c r="K42" i="10" l="1"/>
  <c r="M41" i="10"/>
  <c r="C41" i="10" a="1"/>
  <c r="C41" i="10" s="1"/>
  <c r="C42" i="10" l="1" a="1"/>
  <c r="C42" i="10" s="1"/>
  <c r="M42" i="10"/>
  <c r="K43" i="10"/>
  <c r="M43" i="10" l="1"/>
  <c r="K44" i="10"/>
  <c r="C43" i="10" a="1"/>
  <c r="C43" i="10" s="1"/>
  <c r="K45" i="10" l="1"/>
  <c r="M44" i="10"/>
  <c r="C44" i="10" a="1"/>
  <c r="C44" i="10" s="1"/>
  <c r="K46" i="10" l="1"/>
  <c r="M45" i="10"/>
  <c r="C45" i="10" a="1"/>
  <c r="C45" i="10" s="1"/>
  <c r="C46" i="10" l="1" a="1"/>
  <c r="C46" i="10" s="1"/>
  <c r="K47" i="10"/>
  <c r="M46" i="10"/>
  <c r="C47" i="10" l="1" a="1"/>
  <c r="C47" i="10" s="1"/>
  <c r="M47" i="10"/>
  <c r="K48" i="10"/>
  <c r="K49" i="10" l="1"/>
  <c r="C48" i="10" a="1"/>
  <c r="C48" i="10" s="1"/>
  <c r="M48" i="10"/>
  <c r="K50" i="10" l="1"/>
  <c r="C49" i="10" a="1"/>
  <c r="C49" i="10" s="1"/>
  <c r="M49" i="10"/>
  <c r="M50" i="10" l="1"/>
  <c r="C50" i="10" a="1"/>
  <c r="C50" i="10" s="1"/>
  <c r="K51" i="10"/>
  <c r="M51" i="10" l="1"/>
  <c r="C51" i="10" a="1"/>
  <c r="C51" i="10" s="1"/>
  <c r="K52" i="10"/>
  <c r="M52" i="10" l="1"/>
  <c r="C52" i="10" a="1"/>
  <c r="C52" i="10" s="1"/>
  <c r="K53" i="10"/>
  <c r="C53" i="10" l="1" a="1"/>
  <c r="C53" i="10" s="1"/>
  <c r="K54" i="10"/>
  <c r="M53" i="10"/>
  <c r="K55" i="10" l="1"/>
  <c r="C54" i="10" a="1"/>
  <c r="C54" i="10" s="1"/>
  <c r="M54" i="10"/>
  <c r="K56" i="10" l="1"/>
  <c r="M55" i="10"/>
  <c r="C55" i="10" a="1"/>
  <c r="C55" i="10" s="1"/>
  <c r="K57" i="10" l="1"/>
  <c r="M56" i="10"/>
  <c r="C56" i="10" a="1"/>
  <c r="C56" i="10" s="1"/>
  <c r="M57" i="10" l="1"/>
  <c r="K58" i="10"/>
  <c r="C57" i="10" a="1"/>
  <c r="C57" i="10" s="1"/>
  <c r="K59" i="10" l="1"/>
  <c r="M58" i="10"/>
  <c r="C58" i="10" a="1"/>
  <c r="C58" i="10" s="1"/>
  <c r="K60" i="10" l="1"/>
  <c r="C59" i="10" a="1"/>
  <c r="C59" i="10" s="1"/>
  <c r="M59" i="10"/>
  <c r="C60" i="10" l="1" a="1"/>
  <c r="C60" i="10" s="1"/>
  <c r="M60" i="10"/>
  <c r="K61" i="10"/>
  <c r="M61" i="10" l="1"/>
  <c r="K62" i="10"/>
  <c r="C61" i="10" a="1"/>
  <c r="C61" i="10" s="1"/>
  <c r="K63" i="10" l="1"/>
  <c r="C62" i="10" a="1"/>
  <c r="C62" i="10" s="1"/>
  <c r="M62" i="10"/>
  <c r="K64" i="10" l="1"/>
  <c r="C63" i="10" a="1"/>
  <c r="C63" i="10" s="1"/>
  <c r="M63" i="10"/>
  <c r="M64" i="10" l="1"/>
  <c r="C64" i="10" a="1"/>
  <c r="C64" i="10" s="1"/>
  <c r="K65" i="10"/>
  <c r="M65" i="10" l="1"/>
  <c r="K66" i="10"/>
  <c r="C65" i="10" a="1"/>
  <c r="C65" i="10" s="1"/>
  <c r="M66" i="10" l="1"/>
  <c r="C66" i="10" a="1"/>
  <c r="C66" i="10" s="1"/>
  <c r="K67" i="10"/>
  <c r="C67" i="10" l="1" a="1"/>
  <c r="C67" i="10" s="1"/>
  <c r="M67" i="10"/>
  <c r="K68" i="10"/>
  <c r="K69" i="10" l="1"/>
  <c r="C68" i="10" a="1"/>
  <c r="C68" i="10" s="1"/>
  <c r="M68" i="10"/>
  <c r="M69" i="10" l="1"/>
  <c r="K70" i="10"/>
  <c r="C69" i="10" a="1"/>
  <c r="C69" i="10" s="1"/>
  <c r="C70" i="10" l="1" a="1"/>
  <c r="C70" i="10" s="1"/>
  <c r="M70" i="10"/>
  <c r="K71" i="10"/>
  <c r="M71" i="10" l="1"/>
  <c r="K72" i="10"/>
  <c r="C71" i="10" a="1"/>
  <c r="C71" i="10" s="1"/>
  <c r="C72" i="10" l="1" a="1"/>
  <c r="C72" i="10" s="1"/>
  <c r="M72" i="10"/>
  <c r="K73" i="10"/>
  <c r="K74" i="10" l="1"/>
  <c r="M73" i="10"/>
  <c r="C73" i="10" a="1"/>
  <c r="C73" i="10" s="1"/>
  <c r="C74" i="10" l="1" a="1"/>
  <c r="C74" i="10" s="1"/>
  <c r="M74" i="10"/>
  <c r="K75" i="10"/>
  <c r="C75" i="10" l="1" a="1"/>
  <c r="C75" i="10" s="1"/>
  <c r="M75" i="10"/>
  <c r="K76" i="10"/>
  <c r="K77" i="10" l="1"/>
  <c r="M76" i="10"/>
  <c r="C76" i="10" a="1"/>
  <c r="C76" i="10" s="1"/>
  <c r="C77" i="10" l="1" a="1"/>
  <c r="C77" i="10" s="1"/>
  <c r="M77" i="10"/>
  <c r="K78" i="10"/>
  <c r="M78" i="10" l="1"/>
  <c r="C78" i="10" a="1"/>
  <c r="C78" i="10" s="1"/>
  <c r="K79" i="10"/>
  <c r="M79" i="10" l="1"/>
  <c r="C79" i="10" a="1"/>
  <c r="C79" i="10" s="1"/>
  <c r="K80" i="10"/>
  <c r="M80" i="10" l="1"/>
  <c r="C80" i="10" a="1"/>
  <c r="C80" i="10" s="1"/>
  <c r="K81" i="10"/>
  <c r="K82" i="10" l="1"/>
  <c r="M81" i="10"/>
  <c r="C81" i="10" a="1"/>
  <c r="C81" i="10" s="1"/>
  <c r="C82" i="10" l="1" a="1"/>
  <c r="C82" i="10" s="1"/>
  <c r="K83" i="10"/>
  <c r="M82" i="10"/>
  <c r="C83" i="10" l="1" a="1"/>
  <c r="C83" i="10" s="1"/>
  <c r="K84" i="10"/>
  <c r="M83" i="10"/>
  <c r="C84" i="10" l="1" a="1"/>
  <c r="C84" i="10" s="1"/>
  <c r="M84" i="10"/>
  <c r="K85" i="10"/>
  <c r="K86" i="10" l="1"/>
  <c r="M85" i="10"/>
  <c r="C85" i="10" a="1"/>
  <c r="C85" i="10" s="1"/>
  <c r="K87" i="10" l="1"/>
  <c r="M86" i="10"/>
  <c r="C86" i="10" a="1"/>
  <c r="C86" i="10" s="1"/>
  <c r="C87" i="10" l="1" a="1"/>
  <c r="C87" i="10" s="1"/>
  <c r="M87" i="10"/>
  <c r="K88" i="10"/>
  <c r="C88" i="10" l="1" a="1"/>
  <c r="C88" i="10" s="1"/>
  <c r="M88" i="10"/>
  <c r="K89" i="10"/>
  <c r="C89" i="10" l="1" a="1"/>
  <c r="C89" i="10" s="1"/>
  <c r="M89" i="10"/>
  <c r="K90" i="10"/>
  <c r="M90" i="10" l="1"/>
  <c r="C90" i="10" a="1"/>
  <c r="C90" i="10" s="1"/>
  <c r="K91" i="10"/>
  <c r="K92" i="10" l="1"/>
  <c r="C91" i="10" a="1"/>
  <c r="C91" i="10" s="1"/>
  <c r="M91" i="10"/>
  <c r="K93" i="10" l="1"/>
  <c r="C92" i="10" a="1"/>
  <c r="C92" i="10" s="1"/>
  <c r="M92" i="10"/>
  <c r="C93" i="10" l="1" a="1"/>
  <c r="C93" i="10" s="1"/>
  <c r="K94" i="10"/>
  <c r="M93" i="10"/>
  <c r="C94" i="10" l="1" a="1"/>
  <c r="C94" i="10" s="1"/>
  <c r="M94" i="10"/>
  <c r="K95" i="10"/>
  <c r="M95" i="10" l="1"/>
  <c r="C95" i="10" a="1"/>
  <c r="C95" i="10" s="1"/>
  <c r="K96" i="10"/>
  <c r="C96" i="10" l="1" a="1"/>
  <c r="C96" i="10" s="1"/>
  <c r="K97" i="10"/>
  <c r="M96" i="10"/>
  <c r="K98" i="10" l="1"/>
  <c r="C97" i="10" a="1"/>
  <c r="C97" i="10" s="1"/>
  <c r="M97" i="10"/>
  <c r="M98" i="10" l="1"/>
  <c r="K99" i="10"/>
  <c r="C98" i="10" a="1"/>
  <c r="C98" i="10" s="1"/>
  <c r="K100" i="10" l="1"/>
  <c r="C99" i="10" a="1"/>
  <c r="C99" i="10" s="1"/>
  <c r="M99" i="10"/>
  <c r="M100" i="10" l="1"/>
  <c r="K101" i="10"/>
  <c r="C100" i="10" a="1"/>
  <c r="C100" i="10" s="1"/>
  <c r="K102" i="10" l="1"/>
  <c r="M101" i="10"/>
  <c r="C101" i="10" a="1"/>
  <c r="C101" i="10" s="1"/>
  <c r="C102" i="10" l="1" a="1"/>
  <c r="C102" i="10" s="1"/>
  <c r="M102" i="10"/>
  <c r="K103" i="10"/>
  <c r="C103" i="10" l="1" a="1"/>
  <c r="C103" i="10" s="1"/>
  <c r="M103" i="10"/>
  <c r="K104" i="10"/>
  <c r="M104" i="10" l="1"/>
  <c r="K105" i="10"/>
  <c r="C104" i="10" a="1"/>
  <c r="C104" i="10" s="1"/>
  <c r="C105" i="10" l="1" a="1"/>
  <c r="C105" i="10" s="1"/>
  <c r="M105" i="10"/>
  <c r="K106" i="10"/>
  <c r="K107" i="10" l="1"/>
  <c r="C106" i="10" a="1"/>
  <c r="C106" i="10" s="1"/>
  <c r="M106" i="10"/>
  <c r="M107" i="10" l="1"/>
  <c r="C107" i="10" a="1"/>
  <c r="C107" i="10" s="1"/>
  <c r="K108" i="10"/>
  <c r="C108" i="10" l="1" a="1"/>
  <c r="C108" i="10" s="1"/>
  <c r="M108" i="10"/>
  <c r="K109" i="10"/>
  <c r="C109" i="10" l="1" a="1"/>
  <c r="C109" i="10" s="1"/>
  <c r="M109" i="10"/>
  <c r="K110" i="10"/>
  <c r="C110" i="10" l="1" a="1"/>
  <c r="C110" i="10" s="1"/>
  <c r="K111" i="10"/>
  <c r="M110" i="10"/>
  <c r="K112" i="10" l="1"/>
  <c r="C111" i="10" a="1"/>
  <c r="C111" i="10" s="1"/>
  <c r="M111" i="10"/>
  <c r="C112" i="10" l="1" a="1"/>
  <c r="C112" i="10" s="1"/>
  <c r="M112" i="10"/>
  <c r="K113" i="10"/>
  <c r="M113" i="10" l="1"/>
  <c r="K114" i="10"/>
  <c r="C113" i="10" a="1"/>
  <c r="C113" i="10" s="1"/>
  <c r="K115" i="10" l="1"/>
  <c r="M114" i="10"/>
  <c r="C114" i="10" a="1"/>
  <c r="C114" i="10" s="1"/>
  <c r="K116" i="10" l="1"/>
  <c r="C115" i="10" a="1"/>
  <c r="C115" i="10" s="1"/>
  <c r="M115" i="10"/>
  <c r="M116" i="10" l="1"/>
  <c r="C116" i="10" a="1"/>
  <c r="C116" i="10" s="1"/>
  <c r="K117" i="10"/>
  <c r="M117" i="10" l="1"/>
  <c r="K118" i="10"/>
  <c r="C117" i="10" a="1"/>
  <c r="C117" i="10" s="1"/>
  <c r="C118" i="10" l="1" a="1"/>
  <c r="C118" i="10" s="1"/>
  <c r="K119" i="10"/>
  <c r="M118" i="10"/>
  <c r="K120" i="10" l="1"/>
  <c r="M119" i="10"/>
  <c r="C119" i="10" a="1"/>
  <c r="C119" i="10" s="1"/>
  <c r="M120" i="10" l="1"/>
  <c r="C120" i="10" a="1"/>
  <c r="C120" i="10" s="1"/>
  <c r="K121" i="10"/>
  <c r="C121" i="10" l="1" a="1"/>
  <c r="C121" i="10" s="1"/>
  <c r="M121" i="10"/>
  <c r="K122" i="10"/>
  <c r="C122" i="10" l="1" a="1"/>
  <c r="C122" i="10" s="1"/>
  <c r="M122" i="10"/>
  <c r="K123" i="10"/>
  <c r="C123" i="10" l="1" a="1"/>
  <c r="C123" i="10" s="1"/>
  <c r="M123" i="10"/>
  <c r="K124" i="10"/>
  <c r="K125" i="10" l="1"/>
  <c r="M124" i="10"/>
  <c r="C124" i="10" a="1"/>
  <c r="C124" i="10" s="1"/>
  <c r="M125" i="10" l="1"/>
  <c r="C125" i="10" a="1"/>
  <c r="C125" i="10" s="1"/>
  <c r="K126" i="10"/>
  <c r="K127" i="10" l="1"/>
  <c r="C126" i="10" a="1"/>
  <c r="C126" i="10" s="1"/>
  <c r="M126" i="10"/>
  <c r="C127" i="10" l="1" a="1"/>
  <c r="C127" i="10" s="1"/>
  <c r="K128" i="10"/>
  <c r="M127" i="10"/>
  <c r="M128" i="10" l="1"/>
  <c r="C128" i="10" a="1"/>
  <c r="C128" i="10" s="1"/>
  <c r="K129" i="10"/>
  <c r="C129" i="10" l="1" a="1"/>
  <c r="C129" i="10" s="1"/>
  <c r="M129" i="10"/>
  <c r="K130" i="10"/>
  <c r="K131" i="10" l="1"/>
  <c r="C130" i="10" a="1"/>
  <c r="C130" i="10" s="1"/>
  <c r="M130" i="10"/>
  <c r="K132" i="10" l="1"/>
  <c r="M131" i="10"/>
  <c r="C131" i="10" a="1"/>
  <c r="C131" i="10" s="1"/>
  <c r="K133" i="10" l="1"/>
  <c r="C132" i="10" a="1"/>
  <c r="C132" i="10" s="1"/>
  <c r="M132" i="10"/>
  <c r="M133" i="10" l="1"/>
  <c r="K134" i="10"/>
  <c r="C133" i="10" a="1"/>
  <c r="C133" i="10" s="1"/>
  <c r="C134" i="10" l="1" a="1"/>
  <c r="C134" i="10" s="1"/>
  <c r="M134" i="10"/>
  <c r="K135" i="10"/>
  <c r="K136" i="10" l="1"/>
  <c r="C135" i="10" a="1"/>
  <c r="C135" i="10" s="1"/>
  <c r="M135" i="10"/>
  <c r="K137" i="10" l="1"/>
  <c r="M136" i="10"/>
  <c r="C136" i="10" a="1"/>
  <c r="C136" i="10" s="1"/>
  <c r="K138" i="10" l="1"/>
  <c r="M137" i="10"/>
  <c r="C137" i="10" a="1"/>
  <c r="C137" i="10" s="1"/>
  <c r="M138" i="10" l="1"/>
  <c r="C138" i="10" a="1"/>
  <c r="C138" i="10" s="1"/>
  <c r="K139" i="10"/>
  <c r="C139" i="10" l="1" a="1"/>
  <c r="C139" i="10" s="1"/>
  <c r="M139" i="10"/>
  <c r="K140" i="10"/>
  <c r="C140" i="10" l="1" a="1"/>
  <c r="C140" i="10" s="1"/>
  <c r="M140" i="10"/>
  <c r="K141" i="10"/>
  <c r="M141" i="10" l="1"/>
  <c r="K142" i="10"/>
  <c r="C141" i="10" a="1"/>
  <c r="C141" i="10" s="1"/>
  <c r="K143" i="10" l="1"/>
  <c r="C142" i="10" a="1"/>
  <c r="C142" i="10" s="1"/>
  <c r="M142" i="10"/>
  <c r="K144" i="10" l="1"/>
  <c r="M143" i="10"/>
  <c r="C143" i="10" a="1"/>
  <c r="C143" i="10" s="1"/>
  <c r="M144" i="10" l="1"/>
  <c r="K145" i="10"/>
  <c r="C144" i="10" a="1"/>
  <c r="C144" i="10" s="1"/>
  <c r="C145" i="10" l="1" a="1"/>
  <c r="C145" i="10" s="1"/>
  <c r="K146" i="10"/>
  <c r="M145" i="10"/>
  <c r="K147" i="10" l="1"/>
  <c r="M146" i="10"/>
  <c r="C146" i="10" a="1"/>
  <c r="C146" i="10" s="1"/>
  <c r="K148" i="10" l="1"/>
  <c r="C147" i="10" a="1"/>
  <c r="C147" i="10" s="1"/>
  <c r="M147" i="10"/>
  <c r="K149" i="10" l="1"/>
  <c r="C148" i="10" a="1"/>
  <c r="C148" i="10" s="1"/>
  <c r="M148" i="10"/>
  <c r="C149" i="10" l="1" a="1"/>
  <c r="C149" i="10" s="1"/>
  <c r="M149" i="10"/>
  <c r="K150" i="10"/>
  <c r="C150" i="10" l="1" a="1"/>
  <c r="C150" i="10" s="1"/>
  <c r="K151" i="10"/>
  <c r="M150" i="10"/>
  <c r="M151" i="10" l="1"/>
  <c r="C151" i="10" a="1"/>
  <c r="C151" i="10" s="1"/>
  <c r="K152" i="10"/>
  <c r="K153" i="10" l="1"/>
  <c r="M152" i="10"/>
  <c r="C152" i="10" a="1"/>
  <c r="C152" i="10" s="1"/>
  <c r="M153" i="10" l="1"/>
  <c r="K154" i="10"/>
  <c r="C153" i="10" a="1"/>
  <c r="C153" i="10" s="1"/>
  <c r="K155" i="10" l="1"/>
  <c r="C154" i="10" a="1"/>
  <c r="C154" i="10" s="1"/>
  <c r="M154" i="10"/>
  <c r="C155" i="10" l="1" a="1"/>
  <c r="C155" i="10" s="1"/>
  <c r="M155" i="10"/>
  <c r="K156" i="10"/>
  <c r="C156" i="10" l="1" a="1"/>
  <c r="C156" i="10" s="1"/>
  <c r="M156" i="10"/>
  <c r="K157" i="10"/>
  <c r="M157" i="10" l="1"/>
  <c r="C157" i="10" a="1"/>
  <c r="C157" i="10" s="1"/>
  <c r="K158" i="10"/>
  <c r="K159" i="10" l="1"/>
  <c r="M158" i="10"/>
  <c r="C158" i="10" a="1"/>
  <c r="C158" i="10" s="1"/>
  <c r="M159" i="10" l="1"/>
  <c r="K160" i="10"/>
  <c r="C159" i="10" a="1"/>
  <c r="C159" i="10" s="1"/>
  <c r="K161" i="10" l="1"/>
  <c r="C160" i="10" a="1"/>
  <c r="C160" i="10" s="1"/>
  <c r="M160" i="10"/>
  <c r="K162" i="10" l="1"/>
  <c r="C161" i="10" a="1"/>
  <c r="C161" i="10" s="1"/>
  <c r="M161" i="10"/>
  <c r="M162" i="10" l="1"/>
  <c r="K163" i="10"/>
  <c r="C162" i="10" a="1"/>
  <c r="C162" i="10" s="1"/>
  <c r="C163" i="10" l="1" a="1"/>
  <c r="C163" i="10" s="1"/>
  <c r="K164" i="10"/>
  <c r="M163" i="10"/>
  <c r="M164" i="10" l="1"/>
  <c r="C164" i="10" a="1"/>
  <c r="C164" i="10" s="1"/>
  <c r="K165" i="10"/>
  <c r="K166" i="10" l="1"/>
  <c r="M165" i="10"/>
  <c r="C165" i="10" a="1"/>
  <c r="C165" i="10" s="1"/>
  <c r="M166" i="10" l="1"/>
  <c r="K167" i="10"/>
  <c r="C166" i="10" a="1"/>
  <c r="C166" i="10" s="1"/>
  <c r="K168" i="10" l="1"/>
  <c r="C167" i="10" a="1"/>
  <c r="C167" i="10" s="1"/>
  <c r="M167" i="10"/>
  <c r="K169" i="10" l="1"/>
  <c r="M168" i="10"/>
  <c r="C168" i="10" a="1"/>
  <c r="C168" i="10" s="1"/>
  <c r="K170" i="10" l="1"/>
  <c r="M169" i="10"/>
  <c r="C169" i="10" a="1"/>
  <c r="C169" i="10" s="1"/>
  <c r="C170" i="10" l="1" a="1"/>
  <c r="C170" i="10" s="1"/>
  <c r="M170" i="10"/>
  <c r="K171" i="10"/>
  <c r="M171" i="10" l="1"/>
  <c r="C171" i="10" a="1"/>
  <c r="C171" i="10" s="1"/>
  <c r="K172" i="10"/>
  <c r="M172" i="10" l="1"/>
  <c r="C172" i="10" a="1"/>
  <c r="C172" i="10" s="1"/>
  <c r="K173" i="10"/>
  <c r="K174" i="10" s="1"/>
  <c r="M174" i="10" l="1"/>
  <c r="K175" i="10"/>
  <c r="C174" i="10" a="1"/>
  <c r="C174" i="10" s="1"/>
  <c r="M173" i="10"/>
  <c r="C173" i="10" a="1"/>
  <c r="C173" i="10" s="1"/>
  <c r="M175" i="10" l="1"/>
  <c r="K176" i="10"/>
  <c r="C175" i="10" a="1"/>
  <c r="C175" i="10" s="1"/>
  <c r="M176" i="10" l="1"/>
  <c r="C176" i="10" a="1"/>
  <c r="C176" i="10" s="1"/>
  <c r="K177" i="10"/>
  <c r="M177" i="10" l="1"/>
  <c r="C177" i="10" a="1"/>
  <c r="C177" i="10" s="1"/>
  <c r="K178" i="10"/>
  <c r="M178" i="10" l="1"/>
  <c r="K179" i="10"/>
  <c r="C178" i="10" a="1"/>
  <c r="C178" i="10" s="1"/>
  <c r="M179" i="10" l="1"/>
  <c r="C179" i="10" a="1"/>
  <c r="C179" i="10" s="1"/>
  <c r="K180" i="10"/>
  <c r="M180" i="10" l="1"/>
  <c r="K181" i="10"/>
  <c r="C180" i="10" a="1"/>
  <c r="C180" i="10" s="1"/>
  <c r="M181" i="10" l="1"/>
  <c r="C181" i="10" a="1"/>
  <c r="C181" i="10" s="1"/>
  <c r="K182" i="10"/>
  <c r="K183" i="10" s="1"/>
  <c r="M183" i="10" l="1"/>
  <c r="C183" i="10" a="1"/>
  <c r="C183" i="10" s="1"/>
  <c r="K184" i="10"/>
  <c r="M182" i="10"/>
  <c r="C182" i="10" a="1"/>
  <c r="C182" i="10" s="1"/>
  <c r="M184" i="10" l="1"/>
  <c r="C184" i="10" a="1"/>
  <c r="C184" i="10" s="1"/>
  <c r="K185" i="10"/>
  <c r="M185" i="10" l="1"/>
  <c r="C185" i="10" a="1"/>
  <c r="C185" i="10" s="1"/>
  <c r="K186" i="10"/>
  <c r="M186" i="10" l="1"/>
  <c r="C186" i="10" a="1"/>
  <c r="C186" i="10" s="1"/>
  <c r="K187" i="10"/>
  <c r="M187" i="10" l="1"/>
  <c r="C187" i="10" a="1"/>
  <c r="C187" i="10" s="1"/>
  <c r="K188" i="10"/>
  <c r="M188" i="10" l="1"/>
  <c r="K189" i="10"/>
  <c r="C188" i="10" a="1"/>
  <c r="C188" i="10" s="1"/>
  <c r="M189" i="10" l="1"/>
  <c r="K190" i="10"/>
  <c r="C189" i="10" a="1"/>
  <c r="C189" i="10" s="1"/>
  <c r="M190" i="10" l="1"/>
  <c r="K191" i="10"/>
  <c r="C190" i="10" a="1"/>
  <c r="C190" i="10" s="1"/>
  <c r="M191" i="10" l="1"/>
  <c r="K192" i="10"/>
  <c r="C191" i="10" a="1"/>
  <c r="C191" i="10" s="1"/>
  <c r="M192" i="10" l="1"/>
  <c r="C192" i="10" a="1"/>
  <c r="C192" i="10" s="1"/>
  <c r="K193" i="10"/>
  <c r="M193" i="10" l="1"/>
  <c r="C193" i="10" a="1"/>
  <c r="C193" i="10" s="1"/>
  <c r="K194" i="10"/>
  <c r="M194" i="10" l="1"/>
  <c r="K195" i="10"/>
  <c r="C194" i="10" a="1"/>
  <c r="C194" i="10" s="1"/>
  <c r="M195" i="10" l="1"/>
  <c r="K196" i="10"/>
  <c r="C195" i="10" a="1"/>
  <c r="C195" i="10" s="1"/>
  <c r="M196" i="10" l="1"/>
  <c r="C196" i="10" a="1"/>
  <c r="C196" i="10" s="1"/>
  <c r="K197" i="10"/>
  <c r="M197" i="10" l="1"/>
  <c r="K198" i="10"/>
  <c r="C197" i="10" a="1"/>
  <c r="C197" i="10" s="1"/>
  <c r="M198" i="10" l="1"/>
  <c r="K199" i="10"/>
  <c r="C198" i="10" a="1"/>
  <c r="C198" i="10" s="1"/>
  <c r="M199" i="10" l="1"/>
  <c r="C199" i="10" a="1"/>
  <c r="C199" i="10" s="1"/>
  <c r="K200" i="10"/>
  <c r="M200" i="10" l="1"/>
  <c r="C200" i="10" a="1"/>
  <c r="C200" i="10" s="1"/>
  <c r="K201" i="10"/>
  <c r="M201" i="10" l="1"/>
  <c r="K202" i="10"/>
  <c r="C201" i="10" a="1"/>
  <c r="C201" i="10" s="1"/>
  <c r="M202" i="10" l="1"/>
  <c r="C202" i="10" a="1"/>
  <c r="C202" i="10" s="1"/>
  <c r="K203" i="10"/>
  <c r="M203" i="10" l="1"/>
  <c r="C203" i="10" a="1"/>
  <c r="C203" i="10" s="1"/>
  <c r="K204" i="10"/>
  <c r="M204" i="10" l="1"/>
  <c r="K205" i="10"/>
  <c r="C204" i="10" a="1"/>
  <c r="C204" i="10" s="1"/>
  <c r="M205" i="10" l="1"/>
  <c r="K206" i="10"/>
  <c r="C205" i="10" a="1"/>
  <c r="C205" i="10" s="1"/>
  <c r="M206" i="10" l="1"/>
  <c r="C206" i="10" a="1"/>
  <c r="C206" i="10" s="1"/>
  <c r="K207" i="10"/>
  <c r="M207" i="10" l="1"/>
  <c r="C207" i="10" a="1"/>
  <c r="C207" i="10" s="1"/>
  <c r="K208" i="10"/>
  <c r="M208" i="10" l="1"/>
  <c r="K209" i="10"/>
  <c r="C208" i="10" a="1"/>
  <c r="C208" i="10" s="1"/>
  <c r="M209" i="10" l="1"/>
  <c r="K210" i="10"/>
  <c r="C209" i="10" a="1"/>
  <c r="C209" i="10" s="1"/>
  <c r="M210" i="10" l="1"/>
  <c r="C210" i="10" a="1"/>
  <c r="C210" i="10" s="1"/>
  <c r="K211" i="10"/>
  <c r="M211" i="10" l="1"/>
  <c r="K212" i="10"/>
  <c r="C211" i="10" a="1"/>
  <c r="C211" i="10" s="1"/>
  <c r="M212" i="10" l="1"/>
  <c r="K213" i="10"/>
  <c r="C212" i="10" a="1"/>
  <c r="C212" i="10" s="1"/>
  <c r="M213" i="10" l="1"/>
  <c r="K214" i="10"/>
  <c r="C213" i="10" a="1"/>
  <c r="C213" i="10" s="1"/>
  <c r="M214" i="10" l="1"/>
  <c r="C214" i="10" a="1"/>
  <c r="C214" i="10" s="1"/>
  <c r="K215" i="10"/>
  <c r="M215" i="10" l="1"/>
  <c r="K216" i="10"/>
  <c r="C215" i="10" a="1"/>
  <c r="C215" i="10" s="1"/>
  <c r="M216" i="10" l="1"/>
  <c r="C216" i="10" a="1"/>
  <c r="C216" i="10" s="1"/>
  <c r="K217" i="10"/>
  <c r="M217" i="10" l="1"/>
  <c r="C217" i="10" a="1"/>
  <c r="C217" i="10" s="1"/>
  <c r="K218" i="10"/>
  <c r="M218" i="10" l="1"/>
  <c r="C218" i="10" a="1"/>
  <c r="C218" i="10" s="1"/>
  <c r="K219" i="10"/>
  <c r="M219" i="10" l="1"/>
  <c r="C219" i="10" a="1"/>
  <c r="C219" i="10" s="1"/>
  <c r="K220" i="10"/>
  <c r="M220" i="10" l="1"/>
  <c r="K221" i="10"/>
  <c r="C220" i="10" a="1"/>
  <c r="C220" i="10" s="1"/>
  <c r="M221" i="10" l="1"/>
  <c r="C221" i="10" a="1"/>
  <c r="C221" i="10" s="1"/>
  <c r="K222" i="10"/>
  <c r="M222" i="10" l="1"/>
  <c r="K223" i="10"/>
  <c r="C222" i="10" a="1"/>
  <c r="C222" i="10" s="1"/>
  <c r="M223" i="10" l="1"/>
  <c r="C223" i="10" a="1"/>
  <c r="C223" i="10" s="1"/>
  <c r="K224" i="10"/>
  <c r="M224" i="10" l="1"/>
  <c r="K225" i="10"/>
  <c r="C224" i="10" a="1"/>
  <c r="C224" i="10" s="1"/>
  <c r="M225" i="10" l="1"/>
  <c r="C225" i="10" a="1"/>
  <c r="C225" i="10" s="1"/>
  <c r="K226" i="10"/>
  <c r="M226" i="10" l="1"/>
  <c r="K227" i="10"/>
  <c r="C226" i="10" a="1"/>
  <c r="C226" i="10" s="1"/>
  <c r="M227" i="10" l="1"/>
  <c r="C227" i="10" a="1"/>
  <c r="C227" i="10" s="1"/>
  <c r="K228" i="10"/>
  <c r="M228" i="10" l="1"/>
  <c r="C228" i="10" a="1"/>
  <c r="C228" i="10" s="1"/>
  <c r="K229" i="10"/>
  <c r="M229" i="10" l="1"/>
  <c r="C229" i="10" a="1"/>
  <c r="C229" i="10" s="1"/>
  <c r="K230" i="10"/>
  <c r="M230" i="10" l="1"/>
  <c r="C230" i="10" a="1"/>
  <c r="C230" i="10" s="1"/>
  <c r="K231" i="10"/>
  <c r="M231" i="10" l="1"/>
  <c r="C231" i="10" a="1"/>
  <c r="C231" i="10" s="1"/>
  <c r="K232" i="10"/>
  <c r="M232" i="10" l="1"/>
  <c r="C232" i="10" a="1"/>
  <c r="C232" i="10" s="1"/>
  <c r="K233" i="10"/>
  <c r="M233" i="10" l="1"/>
  <c r="C233" i="10" a="1"/>
  <c r="C233" i="10" s="1"/>
  <c r="K234" i="10"/>
  <c r="M234" i="10" l="1"/>
  <c r="K235" i="10"/>
  <c r="C234" i="10" a="1"/>
  <c r="C234" i="10" s="1"/>
  <c r="M235" i="10" l="1"/>
  <c r="K236" i="10"/>
  <c r="C235" i="10" a="1"/>
  <c r="C235" i="10" s="1"/>
  <c r="M236" i="10" l="1"/>
  <c r="K237" i="10"/>
  <c r="C236" i="10" a="1"/>
  <c r="C236" i="10" s="1"/>
  <c r="M237" i="10" l="1"/>
  <c r="C237" i="10" a="1"/>
  <c r="C237" i="10" s="1"/>
  <c r="K238" i="10"/>
  <c r="M238" i="10" l="1"/>
  <c r="K239" i="10"/>
  <c r="C238" i="10" a="1"/>
  <c r="C238" i="10" s="1"/>
  <c r="M239" i="10" l="1"/>
  <c r="K240" i="10"/>
  <c r="C239" i="10" a="1"/>
  <c r="C239" i="10" s="1"/>
  <c r="M240" i="10" l="1"/>
  <c r="C240" i="10" a="1"/>
  <c r="C240" i="10" s="1"/>
  <c r="K241" i="10"/>
  <c r="M241" i="10" l="1"/>
  <c r="C241" i="10" a="1"/>
  <c r="C241" i="10" s="1"/>
  <c r="K242" i="10"/>
  <c r="M242" i="10" l="1"/>
  <c r="C242" i="10" a="1"/>
  <c r="C242" i="10" s="1"/>
  <c r="K243" i="10"/>
  <c r="M243" i="10" l="1"/>
  <c r="C243" i="10" a="1"/>
  <c r="C243" i="10" s="1"/>
  <c r="K244" i="10"/>
  <c r="M244" i="10" l="1"/>
  <c r="K245" i="10"/>
  <c r="C244" i="10" a="1"/>
  <c r="C244" i="10" s="1"/>
  <c r="M245" i="10" l="1"/>
  <c r="K246" i="10"/>
  <c r="C245" i="10" a="1"/>
  <c r="C245" i="10" s="1"/>
  <c r="M246" i="10" l="1"/>
  <c r="K247" i="10"/>
  <c r="C246" i="10" a="1"/>
  <c r="C246" i="10" s="1"/>
  <c r="M247" i="10" l="1"/>
  <c r="C247" i="10" a="1"/>
  <c r="C247" i="10" s="1"/>
  <c r="K248" i="10"/>
  <c r="M248" i="10" l="1"/>
  <c r="C248" i="10" a="1"/>
  <c r="C248" i="10" s="1"/>
  <c r="K249" i="10"/>
  <c r="M249" i="10" l="1"/>
  <c r="K250" i="10"/>
  <c r="C249" i="10" a="1"/>
  <c r="C249" i="10" s="1"/>
  <c r="M250" i="10" l="1"/>
  <c r="C250" i="10" a="1"/>
  <c r="C250" i="10" s="1"/>
  <c r="K251" i="10"/>
  <c r="M251" i="10" l="1"/>
  <c r="C251" i="10" a="1"/>
  <c r="C251" i="10" s="1"/>
  <c r="K252" i="10"/>
  <c r="M252" i="10" l="1"/>
  <c r="K253" i="10"/>
  <c r="C252" i="10" a="1"/>
  <c r="C252" i="10" s="1"/>
  <c r="M253" i="10" l="1"/>
  <c r="C253" i="10" a="1"/>
  <c r="C253" i="10" s="1"/>
  <c r="K254" i="10"/>
  <c r="M254" i="10" l="1"/>
  <c r="K255" i="10"/>
  <c r="C254" i="10" a="1"/>
  <c r="C254" i="10" s="1"/>
  <c r="M255" i="10" l="1"/>
  <c r="C255" i="10" a="1"/>
  <c r="C255" i="10" s="1"/>
  <c r="K256" i="10"/>
  <c r="M256" i="10" l="1"/>
  <c r="C256" i="10" a="1"/>
  <c r="C256" i="10" s="1"/>
  <c r="K257" i="10"/>
  <c r="M257" i="10" l="1"/>
  <c r="C257" i="10" a="1"/>
  <c r="C257" i="10" s="1"/>
  <c r="K258" i="10"/>
  <c r="M258" i="10" l="1"/>
  <c r="C258" i="10" a="1"/>
  <c r="C258" i="10" s="1"/>
  <c r="K259" i="10"/>
  <c r="M259" i="10" l="1"/>
  <c r="C259" i="10" a="1"/>
  <c r="C259" i="10" s="1"/>
  <c r="K260" i="10"/>
  <c r="M260" i="10" l="1"/>
  <c r="K261" i="10"/>
  <c r="C260" i="10" a="1"/>
  <c r="C260" i="10" s="1"/>
  <c r="M261" i="10" l="1"/>
  <c r="K262" i="10"/>
  <c r="C261" i="10" a="1"/>
  <c r="C261" i="10" s="1"/>
  <c r="M262" i="10" l="1"/>
  <c r="K263" i="10"/>
  <c r="C262" i="10" a="1"/>
  <c r="C262" i="10" s="1"/>
  <c r="M263" i="10" l="1"/>
  <c r="K264" i="10"/>
  <c r="C263" i="10" a="1"/>
  <c r="C263" i="10" s="1"/>
  <c r="M264" i="10" l="1"/>
  <c r="C264" i="10" a="1"/>
  <c r="C264" i="10" s="1"/>
  <c r="K265" i="10"/>
  <c r="M265" i="10" l="1"/>
  <c r="K266" i="10"/>
  <c r="C265" i="10" a="1"/>
  <c r="C265" i="10" s="1"/>
  <c r="M266" i="10" l="1"/>
  <c r="K267" i="10"/>
  <c r="C266" i="10" a="1"/>
  <c r="C266" i="10" s="1"/>
  <c r="M267" i="10" l="1"/>
  <c r="K268" i="10"/>
  <c r="C267" i="10" a="1"/>
  <c r="C267" i="10" s="1"/>
  <c r="M268" i="10" l="1"/>
  <c r="C268" i="10" a="1"/>
  <c r="C268" i="10" s="1"/>
  <c r="K269" i="10"/>
  <c r="M269" i="10" l="1"/>
  <c r="C269" i="10" a="1"/>
  <c r="C269" i="10" s="1"/>
  <c r="K270" i="10"/>
  <c r="M270" i="10" l="1"/>
  <c r="K271" i="10"/>
  <c r="C270" i="10" a="1"/>
  <c r="C270" i="10" s="1"/>
  <c r="M271" i="10" l="1"/>
  <c r="C271" i="10" a="1"/>
  <c r="C271" i="10" s="1"/>
  <c r="K272" i="10"/>
  <c r="M272" i="10" l="1"/>
  <c r="K273" i="10"/>
  <c r="C272" i="10" a="1"/>
  <c r="C272" i="10" s="1"/>
  <c r="M273" i="10" l="1"/>
  <c r="C273" i="10" a="1"/>
  <c r="C273" i="10" s="1"/>
  <c r="K274" i="10"/>
  <c r="M274" i="10" l="1"/>
  <c r="K275" i="10"/>
  <c r="C274" i="10" a="1"/>
  <c r="C274" i="10" s="1"/>
  <c r="M275" i="10" l="1"/>
  <c r="C275" i="10" a="1"/>
  <c r="C275" i="10" s="1"/>
  <c r="K276" i="10"/>
  <c r="M276" i="10" l="1"/>
  <c r="C276" i="10" a="1"/>
  <c r="C276" i="10" s="1"/>
  <c r="K277" i="10"/>
  <c r="M277" i="10" l="1"/>
  <c r="K278" i="10"/>
  <c r="C277" i="10" a="1"/>
  <c r="C277" i="10" s="1"/>
  <c r="M278" i="10" l="1"/>
  <c r="C278" i="10" a="1"/>
  <c r="C278" i="10" s="1"/>
  <c r="K279" i="10"/>
  <c r="M279" i="10" l="1"/>
  <c r="C279" i="10" a="1"/>
  <c r="C279" i="10" s="1"/>
  <c r="K280" i="10"/>
  <c r="M280" i="10" l="1"/>
  <c r="C280" i="10" a="1"/>
  <c r="C280" i="10" s="1"/>
  <c r="K281" i="10"/>
  <c r="M281" i="10" l="1"/>
  <c r="C281" i="10" a="1"/>
  <c r="C281" i="10" s="1"/>
  <c r="K282" i="10"/>
  <c r="M282" i="10" l="1"/>
  <c r="C282" i="10" a="1"/>
  <c r="C282" i="10" s="1"/>
  <c r="K283" i="10"/>
  <c r="M283" i="10" l="1"/>
  <c r="C283" i="10" a="1"/>
  <c r="C283" i="10" s="1"/>
  <c r="K284" i="10"/>
  <c r="M284" i="10" l="1"/>
  <c r="K285" i="10"/>
  <c r="C284" i="10" a="1"/>
  <c r="C284" i="10" s="1"/>
  <c r="M285" i="10" l="1"/>
  <c r="C285" i="10" a="1"/>
  <c r="C285" i="10" s="1"/>
  <c r="K286" i="10"/>
  <c r="M286" i="10" l="1"/>
  <c r="C286" i="10" a="1"/>
  <c r="C286" i="10" s="1"/>
  <c r="K287" i="10"/>
  <c r="M287" i="10" l="1"/>
  <c r="C287" i="10" a="1"/>
  <c r="C287" i="10" s="1"/>
  <c r="K288" i="10"/>
  <c r="M288" i="10" l="1"/>
  <c r="C288" i="10" a="1"/>
  <c r="C288" i="10" s="1"/>
  <c r="K289" i="10"/>
  <c r="M289" i="10" l="1"/>
  <c r="K290" i="10"/>
  <c r="C289" i="10" a="1"/>
  <c r="C289" i="10" s="1"/>
  <c r="M290" i="10" l="1"/>
  <c r="K291" i="10"/>
  <c r="C290" i="10" a="1"/>
  <c r="C290" i="10" s="1"/>
  <c r="M291" i="10" l="1"/>
  <c r="C291" i="10" a="1"/>
  <c r="C291" i="10" s="1"/>
  <c r="K292" i="10"/>
  <c r="M292" i="10" l="1"/>
  <c r="K293" i="10"/>
  <c r="C292" i="10" a="1"/>
  <c r="C292" i="10" s="1"/>
  <c r="M293" i="10" l="1"/>
  <c r="C293" i="10" a="1"/>
  <c r="C293" i="10" s="1"/>
  <c r="K294" i="10"/>
  <c r="M294" i="10" l="1"/>
  <c r="C294" i="10" a="1"/>
  <c r="C294" i="10" s="1"/>
  <c r="K295" i="10"/>
  <c r="M295" i="10" l="1"/>
  <c r="K296" i="10"/>
  <c r="C295" i="10" a="1"/>
  <c r="C295" i="10" s="1"/>
  <c r="M296" i="10" l="1"/>
  <c r="K297" i="10"/>
  <c r="C296" i="10" a="1"/>
  <c r="C296" i="10" s="1"/>
  <c r="M297" i="10" l="1"/>
  <c r="K298" i="10"/>
  <c r="C297" i="10" a="1"/>
  <c r="C297" i="10" s="1"/>
  <c r="M298" i="10" l="1"/>
  <c r="C298" i="10" a="1"/>
  <c r="C298" i="10" s="1"/>
  <c r="K299" i="10"/>
  <c r="M299" i="10" l="1"/>
  <c r="C299" i="10" a="1"/>
  <c r="C299" i="10" s="1"/>
  <c r="K300" i="10"/>
  <c r="M300" i="10" l="1"/>
  <c r="C300" i="10" a="1"/>
  <c r="C300" i="10" s="1"/>
  <c r="K301" i="10"/>
  <c r="M301" i="10" l="1"/>
  <c r="C301" i="10" a="1"/>
  <c r="C301" i="10" s="1"/>
  <c r="K302" i="10"/>
  <c r="M302" i="10" l="1"/>
  <c r="C302" i="10" a="1"/>
  <c r="C302" i="10" s="1"/>
  <c r="K303" i="10"/>
  <c r="M303" i="10" l="1"/>
  <c r="C303" i="10" a="1"/>
  <c r="C303" i="10" s="1"/>
  <c r="K304" i="10"/>
  <c r="M304" i="10" l="1"/>
  <c r="C304" i="10" a="1"/>
  <c r="C304" i="10" s="1"/>
  <c r="K305" i="10"/>
  <c r="M305" i="10" l="1"/>
  <c r="K306" i="10"/>
  <c r="C305" i="10" a="1"/>
  <c r="C305" i="10" s="1"/>
  <c r="M306" i="10" l="1"/>
  <c r="C306" i="10" a="1"/>
  <c r="C306" i="10" s="1"/>
  <c r="K307" i="10"/>
  <c r="M307" i="10" l="1"/>
  <c r="C307" i="10" a="1"/>
  <c r="C307" i="10" s="1"/>
  <c r="K308" i="10"/>
  <c r="M308" i="10" l="1"/>
  <c r="C308" i="10" a="1"/>
  <c r="C308" i="10" s="1"/>
  <c r="K309" i="10"/>
  <c r="M309" i="10" l="1"/>
  <c r="C309" i="10" a="1"/>
  <c r="C309" i="10" s="1"/>
  <c r="K310" i="10"/>
  <c r="M310" i="10" l="1"/>
  <c r="C310" i="10" a="1"/>
  <c r="C310" i="10" s="1"/>
  <c r="K311" i="10"/>
  <c r="M311" i="10" l="1"/>
  <c r="C311" i="10" a="1"/>
  <c r="C311" i="10" s="1"/>
  <c r="K312" i="10"/>
  <c r="M312" i="10" l="1"/>
  <c r="C312" i="10" a="1"/>
  <c r="C312" i="10" s="1"/>
  <c r="K313" i="10"/>
  <c r="M313" i="10" l="1"/>
  <c r="K314" i="10"/>
  <c r="C313" i="10" a="1"/>
  <c r="C313" i="10" s="1"/>
  <c r="M314" i="10" l="1"/>
  <c r="C314" i="10" a="1"/>
  <c r="C314" i="10" s="1"/>
  <c r="K315" i="10"/>
  <c r="M315" i="10" l="1"/>
  <c r="K316" i="10"/>
  <c r="C315" i="10" a="1"/>
  <c r="C315" i="10" s="1"/>
  <c r="M316" i="10" l="1"/>
  <c r="K317" i="10"/>
  <c r="C316" i="10" a="1"/>
  <c r="C316" i="10" s="1"/>
  <c r="M317" i="10" l="1"/>
  <c r="K318" i="10"/>
  <c r="C317" i="10" a="1"/>
  <c r="C317" i="10" s="1"/>
  <c r="M318" i="10" l="1"/>
  <c r="C318" i="10" a="1"/>
  <c r="C318" i="10" s="1"/>
  <c r="K319" i="10"/>
  <c r="M319" i="10" l="1"/>
  <c r="K320" i="10"/>
  <c r="C319" i="10" a="1"/>
  <c r="C319" i="10" s="1"/>
  <c r="M320" i="10" l="1"/>
  <c r="K321" i="10"/>
  <c r="C320" i="10" a="1"/>
  <c r="C320" i="10" s="1"/>
  <c r="M321" i="10" l="1"/>
  <c r="K322" i="10"/>
  <c r="C321" i="10" a="1"/>
  <c r="C321" i="10" s="1"/>
  <c r="M322" i="10" l="1"/>
  <c r="K323" i="10"/>
  <c r="C322" i="10" a="1"/>
  <c r="C322" i="10" s="1"/>
  <c r="M323" i="10" l="1"/>
  <c r="C323" i="10" a="1"/>
  <c r="C323" i="10" s="1"/>
  <c r="K324" i="10"/>
  <c r="M324" i="10" l="1"/>
  <c r="C324" i="10" a="1"/>
  <c r="C324" i="10" s="1"/>
  <c r="K325" i="10"/>
  <c r="M325" i="10" l="1"/>
  <c r="C325" i="10" a="1"/>
  <c r="C325" i="10" s="1"/>
  <c r="K326" i="10"/>
  <c r="M326" i="10" l="1"/>
  <c r="C326" i="10" a="1"/>
  <c r="C326" i="10" s="1"/>
  <c r="K327" i="10"/>
  <c r="M327" i="10" l="1"/>
  <c r="C327" i="10" a="1"/>
  <c r="C327" i="10" s="1"/>
  <c r="K328" i="10"/>
  <c r="M328" i="10" l="1"/>
  <c r="K329" i="10"/>
  <c r="C328" i="10" a="1"/>
  <c r="C328" i="10" s="1"/>
  <c r="M329" i="10" l="1"/>
  <c r="C329" i="10" a="1"/>
  <c r="C329" i="10" s="1"/>
  <c r="K330" i="10"/>
  <c r="M330" i="10" l="1"/>
  <c r="K331" i="10"/>
  <c r="C330" i="10" a="1"/>
  <c r="C330" i="10" s="1"/>
  <c r="M331" i="10" l="1"/>
  <c r="C331" i="10" a="1"/>
  <c r="C331" i="10" s="1"/>
  <c r="K332" i="10"/>
  <c r="M332" i="10" l="1"/>
  <c r="C332" i="10" a="1"/>
  <c r="C332" i="10" s="1"/>
  <c r="K333" i="10"/>
  <c r="M333" i="10" l="1"/>
  <c r="C333" i="10" a="1"/>
  <c r="C333" i="10" s="1"/>
  <c r="K334" i="10"/>
  <c r="M334" i="10" l="1"/>
  <c r="K335" i="10"/>
  <c r="C334" i="10" a="1"/>
  <c r="C334" i="10" s="1"/>
  <c r="M335" i="10" l="1"/>
  <c r="C335" i="10" a="1"/>
  <c r="C335" i="10" s="1"/>
  <c r="K336" i="10"/>
  <c r="M336" i="10" l="1"/>
  <c r="C336" i="10" a="1"/>
  <c r="C336" i="10" s="1"/>
  <c r="K337" i="10"/>
  <c r="M337" i="10" l="1"/>
  <c r="K338" i="10"/>
  <c r="C337" i="10" a="1"/>
  <c r="C337" i="10" s="1"/>
  <c r="M338" i="10" l="1"/>
  <c r="C338" i="10" a="1"/>
  <c r="C338" i="10" s="1"/>
  <c r="K339" i="10"/>
  <c r="M339" i="10" l="1"/>
  <c r="C339" i="10" a="1"/>
  <c r="C339" i="10" s="1"/>
  <c r="K340" i="10"/>
  <c r="M340" i="10" l="1"/>
  <c r="C340" i="10" a="1"/>
  <c r="C340" i="10" s="1"/>
  <c r="K341" i="10"/>
  <c r="M341" i="10" l="1"/>
  <c r="C341" i="10" a="1"/>
  <c r="C341" i="10" s="1"/>
  <c r="K342" i="10"/>
  <c r="M342" i="10" l="1"/>
  <c r="C342" i="10" a="1"/>
  <c r="C342" i="10" s="1"/>
  <c r="K343" i="10"/>
  <c r="M343" i="10" l="1"/>
  <c r="C343" i="10" a="1"/>
  <c r="C343" i="10" s="1"/>
  <c r="K344" i="10"/>
  <c r="M344" i="10" l="1"/>
  <c r="K345" i="10"/>
  <c r="C344" i="10" a="1"/>
  <c r="C344" i="10" s="1"/>
  <c r="M345" i="10" l="1"/>
  <c r="K346" i="10"/>
  <c r="C345" i="10" a="1"/>
  <c r="C345" i="10" s="1"/>
  <c r="M346" i="10" l="1"/>
  <c r="K347" i="10"/>
  <c r="C346" i="10" a="1"/>
  <c r="C346" i="10" s="1"/>
  <c r="M347" i="10" l="1"/>
  <c r="C347" i="10" a="1"/>
  <c r="C347" i="10" s="1"/>
  <c r="K348" i="10"/>
  <c r="M348" i="10" l="1"/>
  <c r="C348" i="10" a="1"/>
  <c r="C348" i="10" s="1"/>
  <c r="K349" i="10"/>
  <c r="M349" i="10" l="1"/>
  <c r="C349" i="10" a="1"/>
  <c r="C349" i="10" s="1"/>
  <c r="K350" i="10"/>
  <c r="M350" i="10" l="1"/>
  <c r="K351" i="10"/>
  <c r="C350" i="10" a="1"/>
  <c r="C350" i="10" s="1"/>
  <c r="M351" i="10" l="1"/>
  <c r="C351" i="10" a="1"/>
  <c r="C351" i="10" s="1"/>
  <c r="K352" i="10"/>
  <c r="M352" i="10" l="1"/>
  <c r="C352" i="10" a="1"/>
  <c r="C352" i="10" s="1"/>
  <c r="K353" i="10"/>
  <c r="M353" i="10" l="1"/>
  <c r="C353" i="10" a="1"/>
  <c r="C353" i="10" s="1"/>
  <c r="K354" i="10"/>
  <c r="M354" i="10" l="1"/>
  <c r="K355" i="10"/>
  <c r="C354" i="10" a="1"/>
  <c r="C354" i="10" s="1"/>
  <c r="M355" i="10" l="1"/>
  <c r="C355" i="10" a="1"/>
  <c r="C355" i="10" s="1"/>
  <c r="K356" i="10"/>
  <c r="M356" i="10" l="1"/>
  <c r="C356" i="10" a="1"/>
  <c r="C356" i="10" s="1"/>
  <c r="K357" i="10"/>
  <c r="M357" i="10" l="1"/>
  <c r="C357" i="10" a="1"/>
  <c r="C357" i="10" s="1"/>
  <c r="K358" i="10"/>
  <c r="M358" i="10" l="1"/>
  <c r="C358" i="10" a="1"/>
  <c r="C358" i="10" s="1"/>
  <c r="K359" i="10"/>
  <c r="M359" i="10" l="1"/>
  <c r="C359" i="10" a="1"/>
  <c r="C359" i="10" s="1"/>
  <c r="K360" i="10"/>
  <c r="M360" i="10" l="1"/>
  <c r="C360" i="10" a="1"/>
  <c r="C360" i="10" s="1"/>
  <c r="K361" i="10"/>
  <c r="M361" i="10" l="1"/>
  <c r="C361" i="10" a="1"/>
  <c r="C361" i="10" s="1"/>
  <c r="K362" i="10"/>
  <c r="M362" i="10" l="1"/>
  <c r="C362" i="10" a="1"/>
  <c r="C362" i="10" s="1"/>
  <c r="K363" i="10"/>
  <c r="M363" i="10" l="1"/>
  <c r="C363" i="10" a="1"/>
  <c r="C363" i="10" s="1"/>
  <c r="K364" i="10"/>
  <c r="M364" i="10" l="1"/>
  <c r="K365" i="10"/>
  <c r="C364" i="10" a="1"/>
  <c r="C364" i="10" s="1"/>
  <c r="M365" i="10" l="1"/>
  <c r="C365" i="10" a="1"/>
  <c r="C365" i="10" s="1"/>
  <c r="K366" i="10"/>
  <c r="M366" i="10" l="1"/>
  <c r="C366" i="10" a="1"/>
  <c r="C366" i="10" s="1"/>
  <c r="K367" i="10"/>
  <c r="M367" i="10" l="1"/>
  <c r="C367" i="10" a="1"/>
  <c r="C367" i="10" s="1"/>
  <c r="K368" i="10"/>
  <c r="M368" i="10" l="1"/>
  <c r="C368" i="10" a="1"/>
  <c r="C368" i="10" s="1"/>
  <c r="K369" i="10"/>
  <c r="M369" i="10" l="1"/>
  <c r="C369" i="10" a="1"/>
  <c r="C369" i="10" s="1"/>
  <c r="K370" i="10"/>
  <c r="M370" i="10" l="1"/>
  <c r="C370" i="10" a="1"/>
  <c r="C370" i="10" s="1"/>
  <c r="K371" i="10"/>
  <c r="M371" i="10" l="1"/>
  <c r="C371" i="10" a="1"/>
  <c r="C371" i="10" s="1"/>
  <c r="K372" i="10"/>
  <c r="M372" i="10" l="1"/>
  <c r="K373" i="10"/>
  <c r="C372" i="10" a="1"/>
  <c r="C372" i="10" s="1"/>
  <c r="M373" i="10" l="1"/>
  <c r="C373" i="10" a="1"/>
  <c r="C373" i="10" s="1"/>
  <c r="K374" i="10"/>
  <c r="M374" i="10" l="1"/>
  <c r="C374" i="10" a="1"/>
  <c r="C374" i="10" s="1"/>
  <c r="K375" i="10"/>
  <c r="M375" i="10" l="1"/>
  <c r="C375" i="10" a="1"/>
  <c r="C375" i="10" s="1"/>
  <c r="K376" i="10"/>
  <c r="M376" i="10" l="1"/>
  <c r="C376" i="10" a="1"/>
  <c r="C376" i="10" s="1"/>
  <c r="K377" i="10"/>
  <c r="M377" i="10" l="1"/>
  <c r="K378" i="10"/>
  <c r="C377" i="10" a="1"/>
  <c r="C377" i="10" s="1"/>
  <c r="M378" i="10" l="1"/>
  <c r="C378" i="10" a="1"/>
  <c r="C378" i="10" s="1"/>
  <c r="K379" i="10"/>
  <c r="M379" i="10" l="1"/>
  <c r="C379" i="10" a="1"/>
  <c r="C379" i="10" s="1"/>
  <c r="K380" i="10"/>
  <c r="M380" i="10" l="1"/>
  <c r="K381" i="10"/>
  <c r="C380" i="10" a="1"/>
  <c r="C380" i="10" s="1"/>
  <c r="M381" i="10" l="1"/>
  <c r="C381" i="10" a="1"/>
  <c r="C381" i="10" s="1"/>
  <c r="K382" i="10"/>
  <c r="M382" i="10" l="1"/>
  <c r="K383" i="10"/>
  <c r="C382" i="10" a="1"/>
  <c r="C382" i="10" s="1"/>
  <c r="M383" i="10" l="1"/>
  <c r="C383" i="10" a="1"/>
  <c r="C383" i="10" s="1"/>
  <c r="K384" i="10"/>
  <c r="M384" i="10" l="1"/>
  <c r="C384" i="10" a="1"/>
  <c r="C384" i="10" s="1"/>
  <c r="K385" i="10"/>
  <c r="M385" i="10" l="1"/>
  <c r="C385" i="10" a="1"/>
  <c r="C385" i="10" s="1"/>
  <c r="K386" i="10"/>
  <c r="M386" i="10" l="1"/>
  <c r="C386" i="10" a="1"/>
  <c r="C386" i="10" s="1"/>
  <c r="K387" i="10"/>
  <c r="M387" i="10" l="1"/>
  <c r="C387" i="10" a="1"/>
  <c r="C387" i="10" s="1"/>
  <c r="K388" i="10"/>
  <c r="M388" i="10" l="1"/>
  <c r="C388" i="10" a="1"/>
  <c r="C388" i="10" s="1"/>
  <c r="K389" i="10"/>
  <c r="M389" i="10" l="1"/>
  <c r="C389" i="10" a="1"/>
  <c r="C389" i="10" s="1"/>
  <c r="K390" i="10"/>
  <c r="M390" i="10" l="1"/>
  <c r="C390" i="10" a="1"/>
  <c r="C390" i="10" s="1"/>
  <c r="K391" i="10"/>
  <c r="M391" i="10" l="1"/>
  <c r="K392" i="10"/>
  <c r="C391" i="10" a="1"/>
  <c r="C391" i="10" s="1"/>
  <c r="M392" i="10" l="1"/>
  <c r="C392" i="10" a="1"/>
  <c r="C392" i="10" s="1"/>
  <c r="K393" i="10"/>
  <c r="M393" i="10" l="1"/>
  <c r="C393" i="10" a="1"/>
  <c r="C393" i="10" s="1"/>
  <c r="K394" i="10"/>
  <c r="M394" i="10" l="1"/>
  <c r="K395" i="10"/>
  <c r="C394" i="10" a="1"/>
  <c r="C394" i="10" s="1"/>
  <c r="M395" i="10" l="1"/>
  <c r="C395" i="10" a="1"/>
  <c r="C395" i="10" s="1"/>
  <c r="K396" i="10"/>
  <c r="M396" i="10" l="1"/>
  <c r="C396" i="10" a="1"/>
  <c r="C396" i="10" s="1"/>
  <c r="K397" i="10"/>
  <c r="M397" i="10" l="1"/>
  <c r="C397" i="10" a="1"/>
  <c r="C397" i="10" s="1"/>
  <c r="K398" i="10"/>
  <c r="M398" i="10" l="1"/>
  <c r="K399" i="10"/>
  <c r="C398" i="10" a="1"/>
  <c r="C398" i="10" s="1"/>
  <c r="M399" i="10" l="1"/>
  <c r="C399" i="10" a="1"/>
  <c r="C399" i="10" s="1"/>
  <c r="K400" i="10"/>
  <c r="M400" i="10" l="1"/>
  <c r="K401" i="10"/>
  <c r="C400" i="10" a="1"/>
  <c r="C400" i="10" s="1"/>
  <c r="M401" i="10" l="1"/>
  <c r="K402" i="10"/>
  <c r="C401" i="10" a="1"/>
  <c r="C401" i="10" s="1"/>
  <c r="M402" i="10" l="1"/>
  <c r="C402" i="10" a="1"/>
  <c r="C402" i="10" s="1"/>
  <c r="K403" i="10"/>
  <c r="M403" i="10" l="1"/>
  <c r="K404" i="10"/>
  <c r="C403" i="10" a="1"/>
  <c r="C403" i="10" s="1"/>
  <c r="M404" i="10" l="1"/>
  <c r="C404" i="10" a="1"/>
  <c r="C404" i="10" s="1"/>
  <c r="K405" i="10"/>
  <c r="M405" i="10" l="1"/>
  <c r="C405" i="10" a="1"/>
  <c r="C405" i="10" s="1"/>
  <c r="K406" i="10"/>
  <c r="M406" i="10" l="1"/>
  <c r="C406" i="10" a="1"/>
  <c r="C406" i="10" s="1"/>
  <c r="K407" i="10"/>
  <c r="M407" i="10" l="1"/>
  <c r="K408" i="10"/>
  <c r="C407" i="10" a="1"/>
  <c r="C407" i="10" s="1"/>
  <c r="M408" i="10" l="1"/>
  <c r="C408" i="10" a="1"/>
  <c r="C408" i="10" s="1"/>
  <c r="K409" i="10"/>
  <c r="M409" i="10" l="1"/>
  <c r="C409" i="10" a="1"/>
  <c r="C409" i="10" s="1"/>
  <c r="K410" i="10"/>
  <c r="M410" i="10" l="1"/>
  <c r="C410" i="10" a="1"/>
  <c r="C410" i="10" s="1"/>
  <c r="K411" i="10"/>
  <c r="M411" i="10" l="1"/>
  <c r="C411" i="10" a="1"/>
  <c r="C411" i="10" s="1"/>
  <c r="K412" i="10"/>
  <c r="M412" i="10" l="1"/>
  <c r="C412" i="10" a="1"/>
  <c r="C412" i="10" s="1"/>
  <c r="K413" i="10"/>
  <c r="M413" i="10" l="1"/>
  <c r="C413" i="10" a="1"/>
  <c r="C413" i="10" s="1"/>
  <c r="K414" i="10"/>
  <c r="M414" i="10" l="1"/>
  <c r="C414" i="10" a="1"/>
  <c r="C414" i="10" s="1"/>
  <c r="K415" i="10"/>
  <c r="M415" i="10" l="1"/>
  <c r="K416" i="10"/>
  <c r="C415" i="10" a="1"/>
  <c r="C415" i="10" s="1"/>
  <c r="M416" i="10" l="1"/>
  <c r="C416" i="10" a="1"/>
  <c r="C416" i="10" s="1"/>
  <c r="K417" i="10"/>
  <c r="M417" i="10" l="1"/>
  <c r="K418" i="10"/>
  <c r="C417" i="10" a="1"/>
  <c r="C417" i="10" s="1"/>
  <c r="M418" i="10" l="1"/>
  <c r="K419" i="10"/>
  <c r="C418" i="10" a="1"/>
  <c r="C418" i="10" s="1"/>
  <c r="M419" i="10" l="1"/>
  <c r="K420" i="10"/>
  <c r="C419" i="10" a="1"/>
  <c r="C419" i="10" s="1"/>
  <c r="M420" i="10" l="1"/>
  <c r="C420" i="10" a="1"/>
  <c r="C420" i="10" s="1"/>
  <c r="K421" i="10"/>
  <c r="M421" i="10" l="1"/>
  <c r="C421" i="10" a="1"/>
  <c r="C421" i="10" s="1"/>
  <c r="K422" i="10"/>
  <c r="M422" i="10" l="1"/>
  <c r="C422" i="10" a="1"/>
  <c r="C422" i="10" s="1"/>
  <c r="K423" i="10"/>
  <c r="M423" i="10" l="1"/>
  <c r="C423" i="10" a="1"/>
  <c r="C423" i="10" s="1"/>
  <c r="K424" i="10"/>
  <c r="M424" i="10" l="1"/>
  <c r="C424" i="10" a="1"/>
  <c r="C424" i="10" s="1"/>
  <c r="K425" i="10"/>
  <c r="M425" i="10" l="1"/>
  <c r="C425" i="10" a="1"/>
  <c r="C425" i="10" s="1"/>
  <c r="K426" i="10"/>
  <c r="M426" i="10" l="1"/>
  <c r="C426" i="10" a="1"/>
  <c r="C426" i="10" s="1"/>
  <c r="K427" i="10"/>
  <c r="M427" i="10" l="1"/>
  <c r="K428" i="10"/>
  <c r="C427" i="10" a="1"/>
  <c r="C427" i="10" s="1"/>
  <c r="M428" i="10" l="1"/>
  <c r="C428" i="10" a="1"/>
  <c r="C428" i="10" s="1"/>
  <c r="K429" i="10"/>
  <c r="M429" i="10" l="1"/>
  <c r="K430" i="10"/>
  <c r="C429" i="10" a="1"/>
  <c r="C429" i="10" s="1"/>
  <c r="M430" i="10" l="1"/>
  <c r="C430" i="10" a="1"/>
  <c r="C430" i="10" s="1"/>
  <c r="K431" i="10"/>
  <c r="M431" i="10" l="1"/>
  <c r="C431" i="10" a="1"/>
  <c r="C431" i="10" s="1"/>
  <c r="K432" i="10"/>
  <c r="M432" i="10" l="1"/>
  <c r="C432" i="10" a="1"/>
  <c r="C432" i="10" s="1"/>
  <c r="K433" i="10"/>
  <c r="M433" i="10" l="1"/>
  <c r="K434" i="10"/>
  <c r="C433" i="10" a="1"/>
  <c r="C433" i="10" s="1"/>
  <c r="M434" i="10" l="1"/>
  <c r="C434" i="10" a="1"/>
  <c r="C434" i="10" s="1"/>
  <c r="K435" i="10"/>
  <c r="M435" i="10" l="1"/>
  <c r="K436" i="10"/>
  <c r="C435" i="10" a="1"/>
  <c r="C435" i="10" s="1"/>
  <c r="M436" i="10" l="1"/>
  <c r="C436" i="10" a="1"/>
  <c r="C436" i="10" s="1"/>
  <c r="K437" i="10"/>
  <c r="M437" i="10" l="1"/>
  <c r="C437" i="10" a="1"/>
  <c r="C437" i="10" s="1"/>
  <c r="K438" i="10"/>
  <c r="M438" i="10" l="1"/>
  <c r="K439" i="10"/>
  <c r="C438" i="10" a="1"/>
  <c r="C438" i="10" s="1"/>
  <c r="M439" i="10" l="1"/>
  <c r="C439" i="10" a="1"/>
  <c r="C439" i="10" s="1"/>
  <c r="K440" i="10"/>
  <c r="M440" i="10" l="1"/>
  <c r="C440" i="10" a="1"/>
  <c r="C440" i="10" s="1"/>
  <c r="K441" i="10"/>
  <c r="M441" i="10" l="1"/>
  <c r="K442" i="10"/>
  <c r="C441" i="10" a="1"/>
  <c r="C441" i="10" s="1"/>
  <c r="M442" i="10" l="1"/>
  <c r="C442" i="10" a="1"/>
  <c r="C442" i="10" s="1"/>
  <c r="K443" i="10"/>
  <c r="M443" i="10" l="1"/>
  <c r="C443" i="10" a="1"/>
  <c r="C443" i="10" s="1"/>
  <c r="K444" i="10"/>
  <c r="M444" i="10" l="1"/>
  <c r="C444" i="10" a="1"/>
  <c r="C444" i="10" s="1"/>
  <c r="K445" i="10"/>
  <c r="M445" i="10" l="1"/>
  <c r="C445" i="10" a="1"/>
  <c r="C445" i="10" s="1"/>
  <c r="K446" i="10"/>
  <c r="M446" i="10" l="1"/>
  <c r="K447" i="10"/>
  <c r="C446" i="10" a="1"/>
  <c r="C446" i="10" s="1"/>
  <c r="M447" i="10" l="1"/>
  <c r="K448" i="10"/>
  <c r="C447" i="10" a="1"/>
  <c r="C447" i="10" s="1"/>
  <c r="M448" i="10" l="1"/>
  <c r="C448" i="10" a="1"/>
  <c r="C448" i="10" s="1"/>
  <c r="K449" i="10"/>
  <c r="M449" i="10" l="1"/>
  <c r="C449" i="10" a="1"/>
  <c r="C449" i="10" s="1"/>
  <c r="K450" i="10"/>
  <c r="M450" i="10" l="1"/>
  <c r="K451" i="10"/>
  <c r="C450" i="10" a="1"/>
  <c r="C450" i="10" s="1"/>
  <c r="M451" i="10" l="1"/>
  <c r="K452" i="10"/>
  <c r="C451" i="10" a="1"/>
  <c r="C451" i="10" s="1"/>
  <c r="M452" i="10" l="1"/>
  <c r="K453" i="10"/>
  <c r="C452" i="10" a="1"/>
  <c r="C452" i="10" s="1"/>
  <c r="M453" i="10" l="1"/>
  <c r="C453" i="10" a="1"/>
  <c r="C453" i="10" s="1"/>
  <c r="K454" i="10"/>
  <c r="M454" i="10" l="1"/>
  <c r="C454" i="10" a="1"/>
  <c r="C454" i="10" s="1"/>
  <c r="K455" i="10"/>
  <c r="M455" i="10" l="1"/>
  <c r="C455" i="10" a="1"/>
  <c r="C455" i="10" s="1"/>
  <c r="K456" i="10"/>
  <c r="M456" i="10" l="1"/>
  <c r="C456" i="10" a="1"/>
  <c r="C456" i="10" s="1"/>
  <c r="K457" i="10"/>
  <c r="M457" i="10" l="1"/>
  <c r="C457" i="10" a="1"/>
  <c r="C457" i="10" s="1"/>
  <c r="K458" i="10"/>
  <c r="M458" i="10" l="1"/>
  <c r="K459" i="10"/>
  <c r="C458" i="10" a="1"/>
  <c r="C458" i="10" s="1"/>
  <c r="M459" i="10" l="1"/>
  <c r="K460" i="10"/>
  <c r="C459" i="10" a="1"/>
  <c r="C459" i="10" s="1"/>
  <c r="M460" i="10" l="1"/>
  <c r="C460" i="10" a="1"/>
  <c r="C460" i="10" s="1"/>
  <c r="K461" i="10"/>
  <c r="M461" i="10" l="1"/>
  <c r="C461" i="10" a="1"/>
  <c r="C461" i="10" s="1"/>
  <c r="K462" i="10"/>
  <c r="M462" i="10" l="1"/>
  <c r="C462" i="10" a="1"/>
  <c r="C462" i="10" s="1"/>
  <c r="K463" i="10"/>
  <c r="M463" i="10" l="1"/>
  <c r="K464" i="10"/>
  <c r="C463" i="10" a="1"/>
  <c r="C463" i="10" s="1"/>
  <c r="M464" i="10" l="1"/>
  <c r="C464" i="10" a="1"/>
  <c r="C464" i="10" s="1"/>
  <c r="K465" i="10"/>
  <c r="M465" i="10" l="1"/>
  <c r="C465" i="10" a="1"/>
  <c r="C465" i="10" s="1"/>
  <c r="K466" i="10"/>
  <c r="M466" i="10" l="1"/>
  <c r="C466" i="10" a="1"/>
  <c r="C466" i="10" s="1"/>
  <c r="K467" i="10"/>
  <c r="M467" i="10" l="1"/>
  <c r="K468" i="10"/>
  <c r="C467" i="10" a="1"/>
  <c r="C467" i="10" s="1"/>
  <c r="M468" i="10" l="1"/>
  <c r="K469" i="10"/>
  <c r="C468" i="10" a="1"/>
  <c r="C468" i="10" s="1"/>
  <c r="M469" i="10" l="1"/>
  <c r="K470" i="10"/>
  <c r="C469" i="10" a="1"/>
  <c r="C469" i="10" s="1"/>
  <c r="M470" i="10" l="1"/>
  <c r="K471" i="10"/>
  <c r="C470" i="10" a="1"/>
  <c r="C470" i="10" s="1"/>
  <c r="M471" i="10" l="1"/>
  <c r="K472" i="10"/>
  <c r="C471" i="10" a="1"/>
  <c r="C471" i="10" s="1"/>
  <c r="M472" i="10" l="1"/>
  <c r="C472" i="10" a="1"/>
  <c r="C472" i="10" s="1"/>
  <c r="K473" i="10"/>
  <c r="M473" i="10" l="1"/>
  <c r="C473" i="10" a="1"/>
  <c r="C473" i="10" s="1"/>
  <c r="K474" i="10"/>
  <c r="M474" i="10" l="1"/>
  <c r="C474" i="10" a="1"/>
  <c r="C474" i="10" s="1"/>
  <c r="K475" i="10"/>
  <c r="M475" i="10" l="1"/>
  <c r="C475" i="10" a="1"/>
  <c r="C475" i="10" s="1"/>
  <c r="K476" i="10"/>
  <c r="M476" i="10" l="1"/>
  <c r="K477" i="10"/>
  <c r="C476" i="10" a="1"/>
  <c r="C476" i="10" s="1"/>
  <c r="M477" i="10" l="1"/>
  <c r="K478" i="10"/>
  <c r="C477" i="10" a="1"/>
  <c r="C477" i="10" s="1"/>
  <c r="M478" i="10" l="1"/>
  <c r="K479" i="10"/>
  <c r="C478" i="10" a="1"/>
  <c r="C478" i="10" s="1"/>
  <c r="M479" i="10" l="1"/>
  <c r="K480" i="10"/>
  <c r="C479" i="10" a="1"/>
  <c r="C479" i="10" s="1"/>
  <c r="M480" i="10" l="1"/>
  <c r="K481" i="10"/>
  <c r="C480" i="10" a="1"/>
  <c r="C480" i="10" s="1"/>
  <c r="M481" i="10" l="1"/>
  <c r="K482" i="10"/>
  <c r="C481" i="10" a="1"/>
  <c r="C481" i="10" s="1"/>
  <c r="M482" i="10" l="1"/>
  <c r="K483" i="10"/>
  <c r="C482" i="10" a="1"/>
  <c r="C482" i="10" s="1"/>
  <c r="M483" i="10" l="1"/>
  <c r="C483" i="10" a="1"/>
  <c r="C483" i="10" s="1"/>
  <c r="K484" i="10"/>
  <c r="M484" i="10" l="1"/>
  <c r="K485" i="10"/>
  <c r="C484" i="10" a="1"/>
  <c r="C484" i="10" s="1"/>
  <c r="M485" i="10" l="1"/>
  <c r="C485" i="10" a="1"/>
  <c r="C485" i="10" s="1"/>
  <c r="K486" i="10"/>
  <c r="M486" i="10" l="1"/>
  <c r="K487" i="10"/>
  <c r="C486" i="10" a="1"/>
  <c r="C486" i="10" s="1"/>
  <c r="M487" i="10" l="1"/>
  <c r="C487" i="10" a="1"/>
  <c r="C487" i="10" s="1"/>
  <c r="K488" i="10"/>
  <c r="M488" i="10" l="1"/>
  <c r="K489" i="10"/>
  <c r="C488" i="10" a="1"/>
  <c r="C488" i="10" s="1"/>
  <c r="M489" i="10" l="1"/>
  <c r="K490" i="10"/>
  <c r="C489" i="10" a="1"/>
  <c r="C489" i="10" s="1"/>
  <c r="M490" i="10" l="1"/>
  <c r="C490" i="10" a="1"/>
  <c r="C490" i="10" s="1"/>
  <c r="K491" i="10"/>
  <c r="M491" i="10" l="1"/>
  <c r="C491" i="10" a="1"/>
  <c r="C491" i="10" s="1"/>
  <c r="K492" i="10"/>
  <c r="M492" i="10" l="1"/>
  <c r="C492" i="10" a="1"/>
  <c r="C492" i="10" s="1"/>
  <c r="K493" i="10"/>
  <c r="M493" i="10" l="1"/>
  <c r="C493" i="10" a="1"/>
  <c r="C493" i="10" s="1"/>
  <c r="K494" i="10"/>
  <c r="M494" i="10" l="1"/>
  <c r="C494" i="10" a="1"/>
  <c r="C494" i="10" s="1"/>
  <c r="K495" i="10"/>
  <c r="M495" i="10" l="1"/>
  <c r="K496" i="10"/>
  <c r="C495" i="10" a="1"/>
  <c r="C495" i="10" s="1"/>
  <c r="M496" i="10" l="1"/>
  <c r="C496" i="10" a="1"/>
  <c r="C496" i="10" s="1"/>
  <c r="K497" i="10"/>
  <c r="M497" i="10" l="1"/>
  <c r="K498" i="10"/>
  <c r="C497" i="10" a="1"/>
  <c r="C497" i="10" s="1"/>
  <c r="M498" i="10" l="1"/>
  <c r="C498" i="10" a="1"/>
  <c r="C498" i="10" s="1"/>
  <c r="K499" i="10"/>
  <c r="M499" i="10" l="1"/>
  <c r="C499" i="10" a="1"/>
  <c r="C499" i="10" s="1"/>
  <c r="K500" i="10"/>
  <c r="M500" i="10" l="1"/>
  <c r="C500" i="10" a="1"/>
  <c r="C500" i="10" s="1"/>
  <c r="K501" i="10"/>
  <c r="M501" i="10" l="1"/>
  <c r="C501" i="10" a="1"/>
  <c r="C501" i="10" s="1"/>
  <c r="K502" i="10"/>
  <c r="M502" i="10" l="1"/>
  <c r="K503" i="10"/>
  <c r="C502" i="10" a="1"/>
  <c r="C502" i="10" s="1"/>
  <c r="M503" i="10" l="1"/>
  <c r="C503" i="10" a="1"/>
  <c r="C503" i="10" s="1"/>
  <c r="K504" i="10"/>
  <c r="M504" i="10" l="1"/>
  <c r="C504" i="10" a="1"/>
  <c r="C504" i="10" s="1"/>
  <c r="K505" i="10"/>
  <c r="M505" i="10" l="1"/>
  <c r="C505" i="10" a="1"/>
  <c r="C505" i="10" s="1"/>
  <c r="K506" i="10"/>
  <c r="M506" i="10" l="1"/>
  <c r="C506" i="10" a="1"/>
  <c r="C506" i="10" s="1"/>
  <c r="K507" i="10"/>
  <c r="M507" i="10" l="1"/>
  <c r="C507" i="10" a="1"/>
  <c r="C507" i="10" s="1"/>
  <c r="K508" i="10"/>
  <c r="M508" i="10" l="1"/>
  <c r="C508" i="10" a="1"/>
  <c r="C508" i="10" s="1"/>
  <c r="K509" i="10"/>
  <c r="M509" i="10" l="1"/>
  <c r="C509" i="10" a="1"/>
  <c r="C509" i="10" s="1"/>
  <c r="K510" i="10"/>
  <c r="M510" i="10" l="1"/>
  <c r="C510" i="10" a="1"/>
  <c r="C510" i="10" s="1"/>
  <c r="K511" i="10"/>
  <c r="M511" i="10" l="1"/>
  <c r="C511" i="10" a="1"/>
  <c r="C511" i="10" s="1"/>
  <c r="K512" i="10"/>
  <c r="M512" i="10" l="1"/>
  <c r="C512" i="10" a="1"/>
  <c r="C512" i="10" s="1"/>
  <c r="K513" i="10"/>
  <c r="M513" i="10" l="1"/>
  <c r="K514" i="10"/>
  <c r="C513" i="10" a="1"/>
  <c r="C513" i="10" s="1"/>
  <c r="M514" i="10" l="1"/>
  <c r="K515" i="10"/>
  <c r="C514" i="10" a="1"/>
  <c r="C514" i="10" s="1"/>
  <c r="M515" i="10" l="1"/>
  <c r="C515" i="10" a="1"/>
  <c r="C515" i="10" s="1"/>
  <c r="K516" i="10"/>
  <c r="M516" i="10" l="1"/>
  <c r="K517" i="10"/>
  <c r="C516" i="10" a="1"/>
  <c r="C516" i="10" s="1"/>
  <c r="M517" i="10" l="1"/>
  <c r="C517" i="10" a="1"/>
  <c r="C517" i="10" s="1"/>
  <c r="K518" i="10"/>
  <c r="M518" i="10" l="1"/>
  <c r="C518" i="10" a="1"/>
  <c r="C518" i="10" s="1"/>
  <c r="K519" i="10"/>
  <c r="M519" i="10" l="1"/>
  <c r="K520" i="10"/>
  <c r="C519" i="10" a="1"/>
  <c r="C519" i="10" s="1"/>
  <c r="M520" i="10" l="1"/>
  <c r="C520" i="10" a="1"/>
  <c r="C520" i="10" s="1"/>
  <c r="K521" i="10"/>
  <c r="M521" i="10" l="1"/>
  <c r="C521" i="10" a="1"/>
  <c r="C521" i="10" s="1"/>
  <c r="K522" i="10"/>
  <c r="M522" i="10" l="1"/>
  <c r="K523" i="10"/>
  <c r="C522" i="10" a="1"/>
  <c r="C522" i="10" s="1"/>
  <c r="M523" i="10" l="1"/>
  <c r="C523" i="10" a="1"/>
  <c r="C523" i="10" s="1"/>
  <c r="K524" i="10"/>
  <c r="M524" i="10" l="1"/>
  <c r="K525" i="10"/>
  <c r="C524" i="10" a="1"/>
  <c r="C524" i="10" s="1"/>
  <c r="M525" i="10" l="1"/>
  <c r="C525" i="10" a="1"/>
  <c r="C525" i="10" s="1"/>
  <c r="K526" i="10"/>
  <c r="M526" i="10" l="1"/>
  <c r="C526" i="10" a="1"/>
  <c r="C526" i="10" s="1"/>
  <c r="K527" i="10"/>
  <c r="M527" i="10" l="1"/>
  <c r="C527" i="10" a="1"/>
  <c r="C527" i="10" s="1"/>
  <c r="K528" i="10"/>
  <c r="M528" i="10" l="1"/>
  <c r="C528" i="10" a="1"/>
  <c r="C528" i="10" s="1"/>
  <c r="K529" i="10"/>
  <c r="M529" i="10" l="1"/>
  <c r="K530" i="10"/>
  <c r="C529" i="10" a="1"/>
  <c r="C529" i="10" s="1"/>
  <c r="M530" i="10" l="1"/>
  <c r="C530" i="10" a="1"/>
  <c r="C530" i="10" s="1"/>
  <c r="K531" i="10"/>
  <c r="M531" i="10" l="1"/>
  <c r="K532" i="10"/>
  <c r="C531" i="10" a="1"/>
  <c r="C531" i="10" s="1"/>
  <c r="M532" i="10" l="1"/>
  <c r="C532" i="10" a="1"/>
  <c r="C532" i="10" s="1"/>
  <c r="K533" i="10"/>
  <c r="M533" i="10" l="1"/>
  <c r="K534" i="10"/>
  <c r="C533" i="10" a="1"/>
  <c r="C533" i="10" s="1"/>
  <c r="M534" i="10" l="1"/>
  <c r="C534" i="10" a="1"/>
  <c r="C534" i="10" s="1"/>
  <c r="K535" i="10"/>
  <c r="M535" i="10" l="1"/>
  <c r="K536" i="10"/>
  <c r="C535" i="10" a="1"/>
  <c r="C535" i="10" s="1"/>
  <c r="M536" i="10" l="1"/>
  <c r="K537" i="10"/>
  <c r="C536" i="10" a="1"/>
  <c r="C536" i="10" s="1"/>
  <c r="M537" i="10" l="1"/>
  <c r="C537" i="10" a="1"/>
  <c r="C537" i="10" s="1"/>
  <c r="K538" i="10"/>
  <c r="M538" i="10" l="1"/>
  <c r="K539" i="10"/>
  <c r="C538" i="10" a="1"/>
  <c r="C538" i="10" s="1"/>
  <c r="M539" i="10" l="1"/>
  <c r="K540" i="10"/>
  <c r="C539" i="10" a="1"/>
  <c r="C539" i="10" s="1"/>
  <c r="M540" i="10" l="1"/>
  <c r="C540" i="10" a="1"/>
  <c r="C540" i="10" s="1"/>
  <c r="K541" i="10"/>
  <c r="M541" i="10" l="1"/>
  <c r="C541" i="10" a="1"/>
  <c r="C541" i="10" s="1"/>
  <c r="K542" i="10"/>
  <c r="M542" i="10" l="1"/>
  <c r="C542" i="10" a="1"/>
  <c r="C542" i="10" s="1"/>
  <c r="K543" i="10"/>
  <c r="M543" i="10" l="1"/>
  <c r="K544" i="10"/>
  <c r="C543" i="10" a="1"/>
  <c r="C543" i="10" s="1"/>
  <c r="M544" i="10" l="1"/>
  <c r="K545" i="10"/>
  <c r="C544" i="10" a="1"/>
  <c r="C544" i="10" s="1"/>
  <c r="M545" i="10" l="1"/>
  <c r="C545" i="10" a="1"/>
  <c r="C545" i="10" s="1"/>
  <c r="K546" i="10"/>
  <c r="M546" i="10" l="1"/>
  <c r="C546" i="10" a="1"/>
  <c r="C546" i="10" s="1"/>
  <c r="K547" i="10"/>
  <c r="M547" i="10" l="1"/>
  <c r="K548" i="10"/>
  <c r="C547" i="10" a="1"/>
  <c r="C547" i="10" s="1"/>
  <c r="M548" i="10" l="1"/>
  <c r="C548" i="10" a="1"/>
  <c r="C548" i="10" s="1"/>
  <c r="K549" i="10"/>
  <c r="M549" i="10" l="1"/>
  <c r="C549" i="10" a="1"/>
  <c r="C549" i="10" s="1"/>
  <c r="K550" i="10"/>
  <c r="M550" i="10" l="1"/>
  <c r="C550" i="10" a="1"/>
  <c r="C550" i="10" s="1"/>
  <c r="K551" i="10"/>
  <c r="M551" i="10" l="1"/>
  <c r="C551" i="10" a="1"/>
  <c r="C551" i="10" s="1"/>
  <c r="K552" i="10"/>
  <c r="M552" i="10" l="1"/>
  <c r="C552" i="10" a="1"/>
  <c r="C552" i="10" s="1"/>
  <c r="K553" i="10"/>
  <c r="M553" i="10" l="1"/>
  <c r="C553" i="10" a="1"/>
  <c r="C553" i="10" s="1"/>
  <c r="K554" i="10"/>
  <c r="M554" i="10" l="1"/>
  <c r="C554" i="10" a="1"/>
  <c r="C554" i="10" s="1"/>
  <c r="K555" i="10"/>
  <c r="M555" i="10" l="1"/>
  <c r="C555" i="10" a="1"/>
  <c r="C555" i="10" s="1"/>
  <c r="K556" i="10"/>
  <c r="M556" i="10" l="1"/>
  <c r="C556" i="10" a="1"/>
  <c r="C556" i="10" s="1"/>
  <c r="K557" i="10"/>
  <c r="M557" i="10" l="1"/>
  <c r="K558" i="10"/>
  <c r="C557" i="10" a="1"/>
  <c r="C557" i="10" s="1"/>
  <c r="M558" i="10" l="1"/>
  <c r="K559" i="10"/>
  <c r="C558" i="10" a="1"/>
  <c r="C558" i="10" s="1"/>
  <c r="M559" i="10" l="1"/>
  <c r="C559" i="10" a="1"/>
  <c r="C559" i="10" s="1"/>
  <c r="K560" i="10"/>
  <c r="M560" i="10" l="1"/>
  <c r="C560" i="10" a="1"/>
  <c r="C560" i="10" s="1"/>
  <c r="K561" i="10"/>
  <c r="M561" i="10" l="1"/>
  <c r="K562" i="10"/>
  <c r="C561" i="10" a="1"/>
  <c r="C561" i="10" s="1"/>
  <c r="M562" i="10" l="1"/>
  <c r="K563" i="10"/>
  <c r="C562" i="10" a="1"/>
  <c r="C562" i="10" s="1"/>
  <c r="M563" i="10" l="1"/>
  <c r="C563" i="10" a="1"/>
  <c r="C563" i="10" s="1"/>
  <c r="K564" i="10"/>
  <c r="M564" i="10" l="1"/>
  <c r="C564" i="10" a="1"/>
  <c r="C564" i="10" s="1"/>
  <c r="K565" i="10"/>
  <c r="M565" i="10" l="1"/>
  <c r="K566" i="10"/>
  <c r="C565" i="10" a="1"/>
  <c r="C565" i="10" s="1"/>
  <c r="M566" i="10" l="1"/>
  <c r="K567" i="10"/>
  <c r="C566" i="10" a="1"/>
  <c r="C566" i="10" s="1"/>
  <c r="M567" i="10" l="1"/>
  <c r="C567" i="10" a="1"/>
  <c r="C567" i="10" s="1"/>
  <c r="K568" i="10"/>
  <c r="M568" i="10" l="1"/>
  <c r="C568" i="10" a="1"/>
  <c r="C568" i="10" s="1"/>
  <c r="K569" i="10"/>
  <c r="M569" i="10" l="1"/>
  <c r="K570" i="10"/>
  <c r="C569" i="10" a="1"/>
  <c r="C569" i="10" s="1"/>
  <c r="M570" i="10" l="1"/>
  <c r="C570" i="10" a="1"/>
  <c r="C570" i="10" s="1"/>
  <c r="K571" i="10"/>
  <c r="M571" i="10" l="1"/>
  <c r="C571" i="10" a="1"/>
  <c r="C571" i="10" s="1"/>
  <c r="K572" i="10"/>
  <c r="M572" i="10" l="1"/>
  <c r="C572" i="10" a="1"/>
  <c r="C572" i="10" s="1"/>
  <c r="K573" i="10"/>
  <c r="M573" i="10" l="1"/>
  <c r="K574" i="10"/>
  <c r="C573" i="10" a="1"/>
  <c r="C573" i="10" s="1"/>
  <c r="M574" i="10" l="1"/>
  <c r="K575" i="10"/>
  <c r="C574" i="10" a="1"/>
  <c r="C574" i="10" s="1"/>
  <c r="M575" i="10" l="1"/>
  <c r="K576" i="10"/>
  <c r="C575" i="10" a="1"/>
  <c r="C575" i="10" s="1"/>
  <c r="M576" i="10" l="1"/>
  <c r="C576" i="10" a="1"/>
  <c r="C576" i="10" s="1"/>
  <c r="K577" i="10"/>
  <c r="M577" i="10" l="1"/>
  <c r="K578" i="10"/>
  <c r="C577" i="10" a="1"/>
  <c r="C577" i="10" s="1"/>
  <c r="M578" i="10" l="1"/>
  <c r="K579" i="10"/>
  <c r="C578" i="10" a="1"/>
  <c r="C578" i="10" s="1"/>
  <c r="M579" i="10" l="1"/>
  <c r="K580" i="10"/>
  <c r="C579" i="10" a="1"/>
  <c r="C579" i="10" s="1"/>
  <c r="M580" i="10" l="1"/>
  <c r="C580" i="10" a="1"/>
  <c r="C580" i="10" s="1"/>
  <c r="K581" i="10"/>
  <c r="M581" i="10" l="1"/>
  <c r="C581" i="10" a="1"/>
  <c r="C581" i="10" s="1"/>
  <c r="K582" i="10"/>
  <c r="M582" i="10" l="1"/>
  <c r="C582" i="10" a="1"/>
  <c r="C582" i="10" s="1"/>
  <c r="K583" i="10"/>
  <c r="M583" i="10" l="1"/>
  <c r="K584" i="10"/>
  <c r="C583" i="10" a="1"/>
  <c r="C583" i="10" s="1"/>
  <c r="M584" i="10" l="1"/>
  <c r="C584" i="10" a="1"/>
  <c r="C584" i="10" s="1"/>
  <c r="K585" i="10"/>
  <c r="M585" i="10" l="1"/>
  <c r="C585" i="10" a="1"/>
  <c r="C585" i="10" s="1"/>
  <c r="K586" i="10"/>
  <c r="M586" i="10" l="1"/>
  <c r="K587" i="10"/>
  <c r="C586" i="10" a="1"/>
  <c r="C586" i="10" s="1"/>
  <c r="M587" i="10" l="1"/>
  <c r="C587" i="10" a="1"/>
  <c r="C587" i="10" s="1"/>
  <c r="K588" i="10"/>
  <c r="M588" i="10" l="1"/>
  <c r="C588" i="10" a="1"/>
  <c r="C588" i="10" s="1"/>
  <c r="K589" i="10"/>
  <c r="M589" i="10" l="1"/>
  <c r="C589" i="10" a="1"/>
  <c r="C589" i="10" s="1"/>
  <c r="K590" i="10"/>
  <c r="M590" i="10" l="1"/>
  <c r="K591" i="10"/>
  <c r="C590" i="10" a="1"/>
  <c r="C590" i="10" s="1"/>
  <c r="M591" i="10" l="1"/>
  <c r="K592" i="10"/>
  <c r="C591" i="10" a="1"/>
  <c r="C591" i="10" s="1"/>
  <c r="M592" i="10" l="1"/>
  <c r="C592" i="10" a="1"/>
  <c r="C592" i="10" s="1"/>
  <c r="K593" i="10"/>
  <c r="M593" i="10" l="1"/>
  <c r="C593" i="10" a="1"/>
  <c r="C593" i="10" s="1"/>
  <c r="K594" i="10"/>
  <c r="M594" i="10" l="1"/>
  <c r="C594" i="10" a="1"/>
  <c r="C594" i="10" s="1"/>
  <c r="K595" i="10"/>
  <c r="M595" i="10" l="1"/>
  <c r="C595" i="10" a="1"/>
  <c r="C595" i="10" s="1"/>
  <c r="K596" i="10"/>
  <c r="M596" i="10" l="1"/>
  <c r="C596" i="10" a="1"/>
  <c r="C596" i="10" s="1"/>
  <c r="K597" i="10"/>
  <c r="M597" i="10" l="1"/>
  <c r="K598" i="10"/>
  <c r="C597" i="10" a="1"/>
  <c r="C597" i="10" s="1"/>
  <c r="M598" i="10" l="1"/>
  <c r="C598" i="10" a="1"/>
  <c r="C598" i="10" s="1"/>
  <c r="K599" i="10"/>
  <c r="M599" i="10" l="1"/>
  <c r="C599" i="10" a="1"/>
  <c r="C599" i="10" s="1"/>
  <c r="K600" i="10"/>
  <c r="M600" i="10" l="1"/>
  <c r="K601" i="10"/>
  <c r="C600" i="10" a="1"/>
  <c r="C600" i="10" s="1"/>
  <c r="M601" i="10" l="1"/>
  <c r="C601" i="10" a="1"/>
  <c r="C601" i="10" s="1"/>
  <c r="K602" i="10"/>
  <c r="M602" i="10" l="1"/>
  <c r="C602" i="10" a="1"/>
  <c r="C602" i="10" s="1"/>
  <c r="K603" i="10"/>
  <c r="M603" i="10" l="1"/>
  <c r="K604" i="10"/>
  <c r="C603" i="10" a="1"/>
  <c r="C603" i="10" s="1"/>
  <c r="M604" i="10" l="1"/>
  <c r="C604" i="10" a="1"/>
  <c r="C604" i="10" s="1"/>
  <c r="K605" i="10"/>
  <c r="M605" i="10" l="1"/>
  <c r="C605" i="10" a="1"/>
  <c r="C605" i="10" s="1"/>
  <c r="K606" i="10"/>
  <c r="M606" i="10" l="1"/>
  <c r="C606" i="10" a="1"/>
  <c r="C606" i="10" s="1"/>
  <c r="K607" i="10"/>
  <c r="M607" i="10" l="1"/>
  <c r="C607" i="10" a="1"/>
  <c r="C607" i="10" s="1"/>
  <c r="K608" i="10"/>
  <c r="M608" i="10" l="1"/>
  <c r="K609" i="10"/>
  <c r="C608" i="10" a="1"/>
  <c r="C608" i="10" s="1"/>
  <c r="M609" i="10" l="1"/>
  <c r="C609" i="10" a="1"/>
  <c r="C609" i="10" s="1"/>
  <c r="K610" i="10"/>
  <c r="M610" i="10" l="1"/>
  <c r="C610" i="10" a="1"/>
  <c r="C610" i="10" s="1"/>
  <c r="K611" i="10"/>
  <c r="M611" i="10" l="1"/>
  <c r="C611" i="10" a="1"/>
  <c r="C611" i="10" s="1"/>
  <c r="K612" i="10"/>
  <c r="M612" i="10" l="1"/>
  <c r="K613" i="10"/>
  <c r="C612" i="10" a="1"/>
  <c r="C612" i="10" s="1"/>
  <c r="M613" i="10" l="1"/>
  <c r="K614" i="10"/>
  <c r="C613" i="10" a="1"/>
  <c r="C613" i="10" s="1"/>
  <c r="M614" i="10" l="1"/>
  <c r="K615" i="10"/>
  <c r="C614" i="10" a="1"/>
  <c r="C614" i="10" s="1"/>
  <c r="M615" i="10" l="1"/>
  <c r="K616" i="10"/>
  <c r="C615" i="10" a="1"/>
  <c r="C615" i="10" s="1"/>
  <c r="M616" i="10" l="1"/>
  <c r="C616" i="10" a="1"/>
  <c r="C616" i="10" s="1"/>
  <c r="K617" i="10"/>
  <c r="M617" i="10" l="1"/>
  <c r="C617" i="10" a="1"/>
  <c r="C617" i="10" s="1"/>
  <c r="K618" i="10"/>
  <c r="M618" i="10" l="1"/>
  <c r="C618" i="10" a="1"/>
  <c r="C618" i="10" s="1"/>
  <c r="K619" i="10"/>
  <c r="M619" i="10" l="1"/>
  <c r="C619" i="10" a="1"/>
  <c r="C619" i="10" s="1"/>
  <c r="K620" i="10"/>
  <c r="M620" i="10" l="1"/>
  <c r="C620" i="10" a="1"/>
  <c r="C620" i="10" s="1"/>
  <c r="K621" i="10"/>
  <c r="M621" i="10" l="1"/>
  <c r="C621" i="10" a="1"/>
  <c r="C621" i="10" s="1"/>
  <c r="K622" i="10"/>
  <c r="M622" i="10" l="1"/>
  <c r="C622" i="10" a="1"/>
  <c r="C622" i="10" s="1"/>
  <c r="K623" i="10"/>
  <c r="M623" i="10" l="1"/>
  <c r="K624" i="10"/>
  <c r="C623" i="10" a="1"/>
  <c r="C623" i="10" s="1"/>
  <c r="M624" i="10" l="1"/>
  <c r="C624" i="10" a="1"/>
  <c r="C624" i="10" s="1"/>
  <c r="K625" i="10"/>
  <c r="M625" i="10" l="1"/>
  <c r="K626" i="10"/>
  <c r="C625" i="10" a="1"/>
  <c r="C625" i="10" s="1"/>
  <c r="M626" i="10" l="1"/>
  <c r="C626" i="10" a="1"/>
  <c r="C626" i="10" s="1"/>
  <c r="K627" i="10"/>
  <c r="M627" i="10" l="1"/>
  <c r="C627" i="10" a="1"/>
  <c r="C627" i="10" s="1"/>
  <c r="K628" i="10"/>
  <c r="M628" i="10" l="1"/>
  <c r="K629" i="10"/>
  <c r="C628" i="10" a="1"/>
  <c r="C628" i="10" s="1"/>
  <c r="M629" i="10" l="1"/>
  <c r="K630" i="10"/>
  <c r="C629" i="10" a="1"/>
  <c r="C629" i="10" s="1"/>
  <c r="M630" i="10" l="1"/>
  <c r="C630" i="10" a="1"/>
  <c r="C630" i="10" s="1"/>
  <c r="K631" i="10"/>
  <c r="M631" i="10" l="1"/>
  <c r="C631" i="10" a="1"/>
  <c r="C631" i="10" s="1"/>
  <c r="K632" i="10"/>
  <c r="M632" i="10" l="1"/>
  <c r="C632" i="10" a="1"/>
  <c r="C632" i="10" s="1"/>
  <c r="K633" i="10"/>
  <c r="M633" i="10" l="1"/>
  <c r="K634" i="10"/>
  <c r="C633" i="10" a="1"/>
  <c r="C633" i="10" s="1"/>
  <c r="M634" i="10" l="1"/>
  <c r="C634" i="10" a="1"/>
  <c r="C634" i="10" s="1"/>
  <c r="K635" i="10"/>
  <c r="M635" i="10" l="1"/>
  <c r="C635" i="10" a="1"/>
  <c r="C635" i="10" s="1"/>
  <c r="K636" i="10"/>
  <c r="M636" i="10" l="1"/>
  <c r="K637" i="10"/>
  <c r="C636" i="10" a="1"/>
  <c r="C636" i="10" s="1"/>
  <c r="M637" i="10" l="1"/>
  <c r="K638" i="10"/>
  <c r="C637" i="10" a="1"/>
  <c r="C637" i="10" s="1"/>
  <c r="M638" i="10" l="1"/>
  <c r="K639" i="10"/>
  <c r="C638" i="10" a="1"/>
  <c r="C638" i="10" s="1"/>
  <c r="M639" i="10" l="1"/>
  <c r="C639" i="10" a="1"/>
  <c r="C639" i="10" s="1"/>
  <c r="K640" i="10"/>
  <c r="M640" i="10" l="1"/>
  <c r="K641" i="10"/>
  <c r="C640" i="10" a="1"/>
  <c r="C640" i="10" s="1"/>
  <c r="M641" i="10" l="1"/>
  <c r="C641" i="10" a="1"/>
  <c r="C641" i="10" s="1"/>
  <c r="K642" i="10"/>
  <c r="M642" i="10" l="1"/>
  <c r="K643" i="10"/>
  <c r="C642" i="10" a="1"/>
  <c r="C642" i="10" s="1"/>
  <c r="M643" i="10" l="1"/>
  <c r="C643" i="10" a="1"/>
  <c r="C643" i="10" s="1"/>
  <c r="K644" i="10"/>
  <c r="M644" i="10" l="1"/>
  <c r="C644" i="10" a="1"/>
  <c r="C644" i="10" s="1"/>
  <c r="K645" i="10"/>
  <c r="M645" i="10" l="1"/>
  <c r="C645" i="10" a="1"/>
  <c r="C645" i="10" s="1"/>
  <c r="K646" i="10"/>
  <c r="M646" i="10" l="1"/>
  <c r="C646" i="10" a="1"/>
  <c r="C646" i="10" s="1"/>
  <c r="K647" i="10"/>
  <c r="M647" i="10" l="1"/>
  <c r="K648" i="10"/>
  <c r="C647" i="10" a="1"/>
  <c r="C647" i="10" s="1"/>
  <c r="M648" i="10" l="1"/>
  <c r="C648" i="10" a="1"/>
  <c r="C648" i="10" s="1"/>
  <c r="K649" i="10"/>
  <c r="M649" i="10" l="1"/>
  <c r="K650" i="10"/>
  <c r="C649" i="10" a="1"/>
  <c r="C649" i="10" s="1"/>
  <c r="M650" i="10" l="1"/>
  <c r="C650" i="10" a="1"/>
  <c r="C650" i="10" s="1"/>
  <c r="K651" i="10"/>
  <c r="M651" i="10" l="1"/>
  <c r="C651" i="10" a="1"/>
  <c r="C651" i="10" s="1"/>
  <c r="K652" i="10"/>
  <c r="M652" i="10" l="1"/>
  <c r="C652" i="10" a="1"/>
  <c r="C652" i="10" s="1"/>
  <c r="K653" i="10"/>
  <c r="M653" i="10" l="1"/>
  <c r="C653" i="10" a="1"/>
  <c r="C653" i="10" s="1"/>
  <c r="K654" i="10"/>
  <c r="M654" i="10" l="1"/>
  <c r="K655" i="10"/>
  <c r="C654" i="10" a="1"/>
  <c r="C654" i="10" s="1"/>
  <c r="M655" i="10" l="1"/>
  <c r="C655" i="10" a="1"/>
  <c r="C655" i="10" s="1"/>
  <c r="K656" i="10"/>
  <c r="M656" i="10" l="1"/>
  <c r="K657" i="10"/>
  <c r="C656" i="10" a="1"/>
  <c r="C656" i="10" s="1"/>
  <c r="M657" i="10" l="1"/>
  <c r="C657" i="10" a="1"/>
  <c r="C657" i="10" s="1"/>
  <c r="K658" i="10"/>
  <c r="M658" i="10" l="1"/>
  <c r="C658" i="10" a="1"/>
  <c r="C658" i="10" s="1"/>
  <c r="K659" i="10"/>
  <c r="M659" i="10" l="1"/>
  <c r="C659" i="10" a="1"/>
  <c r="C659" i="10" s="1"/>
  <c r="K660" i="10"/>
  <c r="M660" i="10" l="1"/>
  <c r="K661" i="10"/>
  <c r="C660" i="10" a="1"/>
  <c r="C660" i="10" s="1"/>
  <c r="M661" i="10" l="1"/>
  <c r="K662" i="10"/>
  <c r="C661" i="10" a="1"/>
  <c r="C661" i="10" s="1"/>
  <c r="M662" i="10" l="1"/>
  <c r="C662" i="10" a="1"/>
  <c r="C662" i="10" s="1"/>
  <c r="K663" i="10"/>
  <c r="M663" i="10" l="1"/>
  <c r="C663" i="10" a="1"/>
  <c r="C663" i="10" s="1"/>
  <c r="K664" i="10"/>
  <c r="M664" i="10" l="1"/>
  <c r="C664" i="10" a="1"/>
  <c r="C664" i="10" s="1"/>
  <c r="K665" i="10"/>
  <c r="M665" i="10" l="1"/>
  <c r="K666" i="10"/>
  <c r="C665" i="10" a="1"/>
  <c r="C665" i="10" s="1"/>
  <c r="M666" i="10" l="1"/>
  <c r="K667" i="10"/>
  <c r="C666" i="10" a="1"/>
  <c r="C666" i="10" s="1"/>
  <c r="M667" i="10" l="1"/>
  <c r="C667" i="10" a="1"/>
  <c r="C667" i="10" s="1"/>
  <c r="K668" i="10"/>
  <c r="M668" i="10" l="1"/>
  <c r="C668" i="10" a="1"/>
  <c r="C668" i="10" s="1"/>
  <c r="K669" i="10"/>
  <c r="M669" i="10" l="1"/>
  <c r="C669" i="10" a="1"/>
  <c r="C669" i="10" s="1"/>
  <c r="K670" i="10"/>
  <c r="M670" i="10" l="1"/>
  <c r="C670" i="10" a="1"/>
  <c r="C670" i="10" s="1"/>
  <c r="K671" i="10"/>
  <c r="M671" i="10" l="1"/>
  <c r="C671" i="10" a="1"/>
  <c r="C671" i="10" s="1"/>
  <c r="K672" i="10"/>
  <c r="M672" i="10" l="1"/>
  <c r="K673" i="10"/>
  <c r="C672" i="10" a="1"/>
  <c r="C672" i="10" s="1"/>
  <c r="M673" i="10" l="1"/>
  <c r="C673" i="10" a="1"/>
  <c r="C673" i="10" s="1"/>
  <c r="K674" i="10"/>
  <c r="M674" i="10" l="1"/>
  <c r="K675" i="10"/>
  <c r="C674" i="10" a="1"/>
  <c r="C674" i="10" s="1"/>
  <c r="M675" i="10" l="1"/>
  <c r="C675" i="10" a="1"/>
  <c r="C675" i="10" s="1"/>
  <c r="K676" i="10"/>
  <c r="M676" i="10" l="1"/>
  <c r="K677" i="10"/>
  <c r="C676" i="10" a="1"/>
  <c r="C676" i="10" s="1"/>
  <c r="M677" i="10" l="1"/>
  <c r="C677" i="10" a="1"/>
  <c r="C677" i="10" s="1"/>
  <c r="K678" i="10"/>
  <c r="M678" i="10" l="1"/>
  <c r="C678" i="10" a="1"/>
  <c r="C678" i="10" s="1"/>
  <c r="K679" i="10"/>
  <c r="M679" i="10" l="1"/>
  <c r="C679" i="10" a="1"/>
  <c r="C679" i="10" s="1"/>
  <c r="K680" i="10"/>
  <c r="M680" i="10" l="1"/>
  <c r="C680" i="10" a="1"/>
  <c r="C680" i="10" s="1"/>
  <c r="K681" i="10"/>
  <c r="M681" i="10" l="1"/>
  <c r="C681" i="10" a="1"/>
  <c r="C681" i="10" s="1"/>
  <c r="K682" i="10"/>
  <c r="M682" i="10" l="1"/>
  <c r="K683" i="10"/>
  <c r="C682" i="10" a="1"/>
  <c r="C682" i="10" s="1"/>
  <c r="M683" i="10" l="1"/>
  <c r="K684" i="10"/>
  <c r="C683" i="10" a="1"/>
  <c r="C683" i="10" s="1"/>
  <c r="M684" i="10" l="1"/>
  <c r="C684" i="10" a="1"/>
  <c r="C684" i="10" s="1"/>
  <c r="K685" i="10"/>
  <c r="M685" i="10" l="1"/>
  <c r="C685" i="10" a="1"/>
  <c r="C685" i="10" s="1"/>
  <c r="K686" i="10"/>
  <c r="M686" i="10" l="1"/>
  <c r="C686" i="10" a="1"/>
  <c r="C686" i="10" s="1"/>
  <c r="K687" i="10"/>
  <c r="M687" i="10" l="1"/>
  <c r="K688" i="10"/>
  <c r="C687" i="10" a="1"/>
  <c r="C687" i="10" s="1"/>
  <c r="M688" i="10" l="1"/>
  <c r="K689" i="10"/>
  <c r="C688" i="10" a="1"/>
  <c r="C688" i="10" s="1"/>
  <c r="M689" i="10" l="1"/>
  <c r="C689" i="10" a="1"/>
  <c r="C689" i="10" s="1"/>
  <c r="K690" i="10"/>
  <c r="M690" i="10" l="1"/>
  <c r="C690" i="10" a="1"/>
  <c r="C690" i="10" s="1"/>
  <c r="K691" i="10"/>
  <c r="M691" i="10" l="1"/>
  <c r="K692" i="10"/>
  <c r="C691" i="10" a="1"/>
  <c r="C691" i="10" s="1"/>
  <c r="M692" i="10" l="1"/>
  <c r="C692" i="10" a="1"/>
  <c r="C692" i="10" s="1"/>
  <c r="K693" i="10"/>
  <c r="M693" i="10" l="1"/>
  <c r="K694" i="10"/>
  <c r="C693" i="10" a="1"/>
  <c r="C693" i="10" s="1"/>
  <c r="M694" i="10" l="1"/>
  <c r="K695" i="10"/>
  <c r="C694" i="10" a="1"/>
  <c r="C694" i="10" s="1"/>
  <c r="M695" i="10" l="1"/>
  <c r="C695" i="10" a="1"/>
  <c r="C695" i="10" s="1"/>
  <c r="K696" i="10"/>
  <c r="M696" i="10" l="1"/>
  <c r="K697" i="10"/>
  <c r="C696" i="10" a="1"/>
  <c r="C696" i="10" s="1"/>
  <c r="M697" i="10" l="1"/>
  <c r="C697" i="10" a="1"/>
  <c r="C697" i="10" s="1"/>
  <c r="K698" i="10"/>
  <c r="M698" i="10" l="1"/>
  <c r="C698" i="10" a="1"/>
  <c r="C698" i="10" s="1"/>
  <c r="K699" i="10"/>
  <c r="M699" i="10" l="1"/>
  <c r="K700" i="10"/>
  <c r="C699" i="10" a="1"/>
  <c r="C699" i="10" s="1"/>
  <c r="M700" i="10" l="1"/>
  <c r="K701" i="10"/>
  <c r="C700" i="10" a="1"/>
  <c r="C700" i="10" s="1"/>
  <c r="M701" i="10" l="1"/>
  <c r="C701" i="10" a="1"/>
  <c r="C701" i="10" s="1"/>
  <c r="K702" i="10"/>
  <c r="M702" i="10" l="1"/>
  <c r="K703" i="10"/>
  <c r="C702" i="10" a="1"/>
  <c r="C702" i="10" s="1"/>
  <c r="M703" i="10" l="1"/>
  <c r="C703" i="10" a="1"/>
  <c r="C703" i="10" s="1"/>
  <c r="K704" i="10"/>
  <c r="M704" i="10" l="1"/>
  <c r="C704" i="10" a="1"/>
  <c r="C704" i="10" s="1"/>
  <c r="K705" i="10"/>
  <c r="M705" i="10" l="1"/>
  <c r="C705" i="10" a="1"/>
  <c r="C705" i="10" s="1"/>
  <c r="K706" i="10"/>
  <c r="M706" i="10" l="1"/>
  <c r="C706" i="10" a="1"/>
  <c r="C706" i="10" s="1"/>
  <c r="K707" i="10"/>
  <c r="M707" i="10" l="1"/>
  <c r="C707" i="10" a="1"/>
  <c r="C707" i="10" s="1"/>
  <c r="K708" i="10"/>
  <c r="M708" i="10" l="1"/>
  <c r="C708" i="10" a="1"/>
  <c r="C708" i="10" s="1"/>
  <c r="K709" i="10"/>
  <c r="M709" i="10" l="1"/>
  <c r="C709" i="10" a="1"/>
  <c r="C709" i="10" s="1"/>
  <c r="K710" i="10"/>
  <c r="M710" i="10" l="1"/>
  <c r="C710" i="10" a="1"/>
  <c r="C710" i="10" s="1"/>
  <c r="K711" i="10"/>
  <c r="M711" i="10" l="1"/>
  <c r="C711" i="10" a="1"/>
  <c r="C711" i="10" s="1"/>
  <c r="K712" i="10"/>
  <c r="M712" i="10" l="1"/>
  <c r="C712" i="10" a="1"/>
  <c r="C712" i="10" s="1"/>
  <c r="K713" i="10"/>
  <c r="M713" i="10" l="1"/>
  <c r="C713" i="10" a="1"/>
  <c r="C713" i="10" s="1"/>
  <c r="K714" i="10"/>
  <c r="M714" i="10" l="1"/>
  <c r="K715" i="10"/>
  <c r="C714" i="10" a="1"/>
  <c r="C714" i="10" s="1"/>
  <c r="M715" i="10" l="1"/>
  <c r="C715" i="10" a="1"/>
  <c r="C715" i="10" s="1"/>
  <c r="K716" i="10"/>
  <c r="M716" i="10" l="1"/>
  <c r="K717" i="10"/>
  <c r="C716" i="10" a="1"/>
  <c r="C716" i="10" s="1"/>
  <c r="M717" i="10" l="1"/>
  <c r="K718" i="10"/>
  <c r="C717" i="10" a="1"/>
  <c r="C717" i="10" s="1"/>
  <c r="M718" i="10" l="1"/>
  <c r="K719" i="10"/>
  <c r="C718" i="10" a="1"/>
  <c r="C718" i="10" s="1"/>
  <c r="M719" i="10" l="1"/>
  <c r="C719" i="10" a="1"/>
  <c r="C719" i="10" s="1"/>
  <c r="K720" i="10"/>
  <c r="M720" i="10" l="1"/>
  <c r="C720" i="10" a="1"/>
  <c r="C720" i="10" s="1"/>
  <c r="K721" i="10"/>
  <c r="M721" i="10" l="1"/>
  <c r="K722" i="10"/>
  <c r="C721" i="10" a="1"/>
  <c r="C721" i="10" s="1"/>
  <c r="M722" i="10" l="1"/>
  <c r="C722" i="10" a="1"/>
  <c r="C722" i="10" s="1"/>
  <c r="K723" i="10"/>
  <c r="M723" i="10" l="1"/>
  <c r="K724" i="10"/>
  <c r="C723" i="10" a="1"/>
  <c r="C723" i="10" s="1"/>
  <c r="M724" i="10" l="1"/>
  <c r="K725" i="10"/>
  <c r="C724" i="10" a="1"/>
  <c r="C724" i="10" s="1"/>
  <c r="M725" i="10" l="1"/>
  <c r="C725" i="10" a="1"/>
  <c r="C725" i="10" s="1"/>
  <c r="K726" i="10"/>
  <c r="M726" i="10" l="1"/>
  <c r="K727" i="10"/>
  <c r="C726" i="10" a="1"/>
  <c r="C726" i="10" s="1"/>
  <c r="M727" i="10" l="1"/>
  <c r="K728" i="10"/>
  <c r="C727" i="10" a="1"/>
  <c r="C727" i="10" s="1"/>
  <c r="M728" i="10" l="1"/>
  <c r="C728" i="10" a="1"/>
  <c r="C728" i="10" s="1"/>
  <c r="K729" i="10"/>
  <c r="M729" i="10" l="1"/>
  <c r="C729" i="10" a="1"/>
  <c r="C729" i="10" s="1"/>
  <c r="K730" i="10"/>
  <c r="M730" i="10" l="1"/>
  <c r="C730" i="10" a="1"/>
  <c r="C730" i="10" s="1"/>
  <c r="K731" i="10"/>
  <c r="M731" i="10" l="1"/>
  <c r="C731" i="10" a="1"/>
  <c r="C731" i="10" s="1"/>
  <c r="K732" i="10"/>
  <c r="M732" i="10" l="1"/>
  <c r="C732" i="10" a="1"/>
  <c r="C732" i="10" s="1"/>
  <c r="K733" i="10"/>
  <c r="M733" i="10" l="1"/>
  <c r="K734" i="10"/>
  <c r="C733" i="10" a="1"/>
  <c r="C733" i="10" s="1"/>
  <c r="M734" i="10" l="1"/>
  <c r="C734" i="10" a="1"/>
  <c r="C734" i="10" s="1"/>
  <c r="K735" i="10"/>
  <c r="M735" i="10" l="1"/>
  <c r="C735" i="10" a="1"/>
  <c r="C735" i="10" s="1"/>
  <c r="K736" i="10"/>
  <c r="M736" i="10" l="1"/>
  <c r="C736" i="10" a="1"/>
  <c r="C736" i="10" s="1"/>
  <c r="K737" i="10"/>
  <c r="M737" i="10" l="1"/>
  <c r="C737" i="10" a="1"/>
  <c r="C737" i="10" s="1"/>
  <c r="K738" i="10"/>
  <c r="M738" i="10" l="1"/>
  <c r="C738" i="10" a="1"/>
  <c r="C738" i="10" s="1"/>
  <c r="K739" i="10"/>
  <c r="M739" i="10" l="1"/>
  <c r="C739" i="10" a="1"/>
  <c r="C739" i="10" s="1"/>
  <c r="K740" i="10"/>
  <c r="M740" i="10" l="1"/>
  <c r="C740" i="10" a="1"/>
  <c r="C740" i="10" s="1"/>
  <c r="K741" i="10"/>
  <c r="M741" i="10" l="1"/>
  <c r="K742" i="10"/>
  <c r="C741" i="10" a="1"/>
  <c r="C741" i="10" s="1"/>
  <c r="M742" i="10" l="1"/>
  <c r="C742" i="10" a="1"/>
  <c r="C742" i="10" s="1"/>
  <c r="K743" i="10"/>
  <c r="M743" i="10" l="1"/>
  <c r="C743" i="10" a="1"/>
  <c r="C743" i="10" s="1"/>
  <c r="K744" i="10"/>
  <c r="M744" i="10" l="1"/>
  <c r="C744" i="10" a="1"/>
  <c r="C744" i="10" s="1"/>
  <c r="K745" i="10"/>
  <c r="M745" i="10" l="1"/>
  <c r="K746" i="10"/>
  <c r="C745" i="10" a="1"/>
  <c r="C745" i="10" s="1"/>
  <c r="M746" i="10" l="1"/>
  <c r="K747" i="10"/>
  <c r="C746" i="10" a="1"/>
  <c r="C746" i="10" s="1"/>
  <c r="M747" i="10" l="1"/>
  <c r="C747" i="10" a="1"/>
  <c r="C747" i="10" s="1"/>
  <c r="K748" i="10"/>
  <c r="M748" i="10" l="1"/>
  <c r="C748" i="10" a="1"/>
  <c r="C748" i="10" s="1"/>
  <c r="K749" i="10"/>
  <c r="M749" i="10" l="1"/>
  <c r="C749" i="10" a="1"/>
  <c r="C749" i="10" s="1"/>
  <c r="K750" i="10"/>
  <c r="M750" i="10" l="1"/>
  <c r="C750" i="10" a="1"/>
  <c r="C750" i="10" s="1"/>
  <c r="K751" i="10"/>
  <c r="M751" i="10" l="1"/>
  <c r="K752" i="10"/>
  <c r="C751" i="10" a="1"/>
  <c r="C751" i="10" s="1"/>
  <c r="M752" i="10" l="1"/>
  <c r="C752" i="10" a="1"/>
  <c r="C752" i="10" s="1"/>
  <c r="K753" i="10"/>
  <c r="M753" i="10" l="1"/>
  <c r="K754" i="10"/>
  <c r="C753" i="10" a="1"/>
  <c r="C753" i="10" s="1"/>
  <c r="M754" i="10" l="1"/>
  <c r="K755" i="10"/>
  <c r="C754" i="10" a="1"/>
  <c r="C754" i="10" s="1"/>
  <c r="M755" i="10" l="1"/>
  <c r="K756" i="10"/>
  <c r="C755" i="10" a="1"/>
  <c r="C755" i="10" s="1"/>
  <c r="M756" i="10" l="1"/>
  <c r="C756" i="10" a="1"/>
  <c r="C756" i="10" s="1"/>
  <c r="K757" i="10"/>
  <c r="M757" i="10" l="1"/>
  <c r="C757" i="10" a="1"/>
  <c r="C757" i="10" s="1"/>
  <c r="K758" i="10"/>
  <c r="M758" i="10" l="1"/>
  <c r="K759" i="10"/>
  <c r="C758" i="10" a="1"/>
  <c r="C758" i="10" s="1"/>
  <c r="M759" i="10" l="1"/>
  <c r="K760" i="10"/>
  <c r="C759" i="10" a="1"/>
  <c r="C759" i="10" s="1"/>
  <c r="M760" i="10" l="1"/>
  <c r="C760" i="10" a="1"/>
  <c r="C760" i="10" s="1"/>
  <c r="K761" i="10"/>
  <c r="M761" i="10" l="1"/>
  <c r="K762" i="10"/>
  <c r="C761" i="10" a="1"/>
  <c r="C761" i="10" s="1"/>
  <c r="M762" i="10" l="1"/>
  <c r="K763" i="10"/>
  <c r="C762" i="10" a="1"/>
  <c r="C762" i="10" s="1"/>
  <c r="M763" i="10" l="1"/>
  <c r="C763" i="10" a="1"/>
  <c r="C763" i="10" s="1"/>
  <c r="K764" i="10"/>
  <c r="M764" i="10" l="1"/>
  <c r="K765" i="10"/>
  <c r="C764" i="10" a="1"/>
  <c r="C764" i="10" s="1"/>
  <c r="M765" i="10" l="1"/>
  <c r="K766" i="10"/>
  <c r="C765" i="10" a="1"/>
  <c r="C765" i="10" s="1"/>
  <c r="M766" i="10" l="1"/>
  <c r="C766" i="10" a="1"/>
  <c r="C766" i="10" s="1"/>
  <c r="K767" i="10"/>
  <c r="M767" i="10" l="1"/>
  <c r="C767" i="10" a="1"/>
  <c r="C767" i="10" s="1"/>
  <c r="K768" i="10"/>
  <c r="M768" i="10" l="1"/>
  <c r="K769" i="10"/>
  <c r="C768" i="10" a="1"/>
  <c r="C768" i="10" s="1"/>
  <c r="M769" i="10" l="1"/>
  <c r="C769" i="10" a="1"/>
  <c r="C769" i="10" s="1"/>
  <c r="K770" i="10"/>
  <c r="M770" i="10" l="1"/>
  <c r="K771" i="10"/>
  <c r="C770" i="10" a="1"/>
  <c r="C770" i="10" s="1"/>
  <c r="M771" i="10" l="1"/>
  <c r="K772" i="10"/>
  <c r="C771" i="10" a="1"/>
  <c r="C771" i="10" s="1"/>
  <c r="M772" i="10" l="1"/>
  <c r="C772" i="10" a="1"/>
  <c r="C772" i="10" s="1"/>
  <c r="K773" i="10"/>
  <c r="M773" i="10" l="1"/>
  <c r="K774" i="10"/>
  <c r="C773" i="10" a="1"/>
  <c r="C773" i="10" s="1"/>
  <c r="M774" i="10" l="1"/>
  <c r="K775" i="10"/>
  <c r="C774" i="10" a="1"/>
  <c r="C774" i="10" s="1"/>
  <c r="M775" i="10" l="1"/>
  <c r="C775" i="10" a="1"/>
  <c r="C775" i="10" s="1"/>
  <c r="K776" i="10"/>
  <c r="M776" i="10" l="1"/>
  <c r="C776" i="10" a="1"/>
  <c r="C776" i="10" s="1"/>
  <c r="K777" i="10"/>
  <c r="M777" i="10" l="1"/>
  <c r="C777" i="10" a="1"/>
  <c r="C777" i="10" s="1"/>
  <c r="K778" i="10"/>
  <c r="M778" i="10" l="1"/>
  <c r="C778" i="10" a="1"/>
  <c r="C778" i="10" s="1"/>
  <c r="K779" i="10"/>
  <c r="M779" i="10" l="1"/>
  <c r="K780" i="10"/>
  <c r="C779" i="10" a="1"/>
  <c r="C779" i="10" s="1"/>
  <c r="M780" i="10" l="1"/>
  <c r="C780" i="10" a="1"/>
  <c r="C780" i="10" s="1"/>
  <c r="K781" i="10"/>
  <c r="M781" i="10" l="1"/>
  <c r="K782" i="10"/>
  <c r="C781" i="10" a="1"/>
  <c r="C781" i="10" s="1"/>
  <c r="M782" i="10" l="1"/>
  <c r="K783" i="10"/>
  <c r="C782" i="10" a="1"/>
  <c r="C782" i="10" s="1"/>
  <c r="M783" i="10" l="1"/>
  <c r="C783" i="10" a="1"/>
  <c r="C783" i="10" s="1"/>
  <c r="K784" i="10"/>
  <c r="M784" i="10" l="1"/>
  <c r="K785" i="10"/>
  <c r="C784" i="10" a="1"/>
  <c r="C784" i="10" s="1"/>
  <c r="M785" i="10" l="1"/>
  <c r="C785" i="10" a="1"/>
  <c r="C785" i="10" s="1"/>
  <c r="K786" i="10"/>
  <c r="M786" i="10" l="1"/>
  <c r="C786" i="10" a="1"/>
  <c r="C786" i="10" s="1"/>
  <c r="K787" i="10"/>
  <c r="M787" i="10" l="1"/>
  <c r="C787" i="10" a="1"/>
  <c r="C787" i="10" s="1"/>
  <c r="K788" i="10"/>
  <c r="M788" i="10" l="1"/>
  <c r="C788" i="10" a="1"/>
  <c r="C788" i="10" s="1"/>
  <c r="K789" i="10"/>
  <c r="M789" i="10" l="1"/>
  <c r="C789" i="10" a="1"/>
  <c r="C789" i="10" s="1"/>
  <c r="K790" i="10"/>
  <c r="M790" i="10" l="1"/>
  <c r="K791" i="10"/>
  <c r="C790" i="10" a="1"/>
  <c r="C790" i="10" s="1"/>
  <c r="M791" i="10" l="1"/>
  <c r="C791" i="10" a="1"/>
  <c r="C791" i="10" s="1"/>
  <c r="K792" i="10"/>
  <c r="M792" i="10" l="1"/>
  <c r="C792" i="10" a="1"/>
  <c r="C792" i="10" s="1"/>
  <c r="K793" i="10"/>
  <c r="M793" i="10" l="1"/>
  <c r="C793" i="10" a="1"/>
  <c r="C793" i="10" s="1"/>
  <c r="K794" i="10"/>
  <c r="M794" i="10" l="1"/>
  <c r="C794" i="10" a="1"/>
  <c r="C794" i="10" s="1"/>
  <c r="K795" i="10"/>
  <c r="M795" i="10" l="1"/>
  <c r="K796" i="10"/>
  <c r="C795" i="10" a="1"/>
  <c r="C795" i="10" s="1"/>
  <c r="M796" i="10" l="1"/>
  <c r="K797" i="10"/>
  <c r="C796" i="10" a="1"/>
  <c r="C796" i="10" s="1"/>
  <c r="M797" i="10" l="1"/>
  <c r="C797" i="10" a="1"/>
  <c r="C797" i="10" s="1"/>
  <c r="K798" i="10"/>
  <c r="M798" i="10" l="1"/>
  <c r="C798" i="10" a="1"/>
  <c r="C798" i="10" s="1"/>
  <c r="K799" i="10"/>
  <c r="M799" i="10" l="1"/>
  <c r="K800" i="10"/>
  <c r="C799" i="10" a="1"/>
  <c r="C799" i="10" s="1"/>
  <c r="M800" i="10" l="1"/>
  <c r="C800" i="10" a="1"/>
  <c r="C800" i="10" s="1"/>
  <c r="K801" i="10"/>
  <c r="M801" i="10" l="1"/>
  <c r="C801" i="10" a="1"/>
  <c r="C801" i="10" s="1"/>
  <c r="K802" i="10"/>
  <c r="M802" i="10" l="1"/>
  <c r="K803" i="10"/>
  <c r="C802" i="10" a="1"/>
  <c r="C802" i="10" s="1"/>
  <c r="M803" i="10" l="1"/>
  <c r="K804" i="10"/>
  <c r="C803" i="10" a="1"/>
  <c r="C803" i="10" s="1"/>
  <c r="M804" i="10" l="1"/>
  <c r="C804" i="10" a="1"/>
  <c r="C804" i="10" s="1"/>
  <c r="K805" i="10"/>
  <c r="M805" i="10" l="1"/>
  <c r="K806" i="10"/>
  <c r="C805" i="10" a="1"/>
  <c r="C805" i="10" s="1"/>
  <c r="M806" i="10" l="1"/>
  <c r="C806" i="10" a="1"/>
  <c r="C806" i="10" s="1"/>
  <c r="K807" i="10"/>
  <c r="M807" i="10" l="1"/>
  <c r="K808" i="10"/>
  <c r="C807" i="10" a="1"/>
  <c r="C807" i="10" s="1"/>
  <c r="M808" i="10" l="1"/>
  <c r="C808" i="10" a="1"/>
  <c r="C808" i="10" s="1"/>
  <c r="K809" i="10"/>
  <c r="M809" i="10" l="1"/>
  <c r="C809" i="10" a="1"/>
  <c r="C809" i="10" s="1"/>
  <c r="K810" i="10"/>
  <c r="M810" i="10" l="1"/>
  <c r="C810" i="10" a="1"/>
  <c r="C810" i="10" s="1"/>
  <c r="K811" i="10"/>
  <c r="M811" i="10" l="1"/>
  <c r="C811" i="10" a="1"/>
  <c r="C811" i="10" s="1"/>
  <c r="K812" i="10"/>
  <c r="M812" i="10" l="1"/>
  <c r="C812" i="10" a="1"/>
  <c r="C812" i="10" s="1"/>
  <c r="K813" i="10"/>
  <c r="M813" i="10" l="1"/>
  <c r="C813" i="10" a="1"/>
  <c r="C813" i="10" s="1"/>
  <c r="K814" i="10"/>
  <c r="M814" i="10" l="1"/>
  <c r="C814" i="10" a="1"/>
  <c r="C814" i="10" s="1"/>
  <c r="K815" i="10"/>
  <c r="M815" i="10" l="1"/>
  <c r="K816" i="10"/>
  <c r="C815" i="10" a="1"/>
  <c r="C815" i="10" s="1"/>
  <c r="M816" i="10" l="1"/>
  <c r="K817" i="10"/>
  <c r="C816" i="10" a="1"/>
  <c r="C816" i="10" s="1"/>
  <c r="M817" i="10" l="1"/>
  <c r="K818" i="10"/>
  <c r="C817" i="10" a="1"/>
  <c r="C817" i="10" s="1"/>
  <c r="M818" i="10" l="1"/>
  <c r="C818" i="10" a="1"/>
  <c r="C818" i="10" s="1"/>
  <c r="K819" i="10"/>
  <c r="M819" i="10" l="1"/>
  <c r="K820" i="10"/>
  <c r="C819" i="10" a="1"/>
  <c r="C819" i="10" s="1"/>
  <c r="M820" i="10" l="1"/>
  <c r="K821" i="10"/>
  <c r="C820" i="10" a="1"/>
  <c r="C820" i="10" s="1"/>
  <c r="M821" i="10" l="1"/>
  <c r="K822" i="10"/>
  <c r="C821" i="10" a="1"/>
  <c r="C821" i="10" s="1"/>
  <c r="M822" i="10" l="1"/>
  <c r="K823" i="10"/>
  <c r="C822" i="10" a="1"/>
  <c r="C822" i="10" s="1"/>
  <c r="M823" i="10" l="1"/>
  <c r="K824" i="10"/>
  <c r="C823" i="10" a="1"/>
  <c r="C823" i="10" s="1"/>
  <c r="M824" i="10" l="1"/>
  <c r="K825" i="10"/>
  <c r="C824" i="10" a="1"/>
  <c r="C824" i="10" s="1"/>
  <c r="M825" i="10" l="1"/>
  <c r="K826" i="10"/>
  <c r="C825" i="10" a="1"/>
  <c r="C825" i="10" s="1"/>
  <c r="M826" i="10" l="1"/>
  <c r="C826" i="10" a="1"/>
  <c r="C826" i="10" s="1"/>
  <c r="K827" i="10"/>
  <c r="M827" i="10" l="1"/>
  <c r="C827" i="10" a="1"/>
  <c r="C827" i="10" s="1"/>
  <c r="K828" i="10"/>
  <c r="M828" i="10" l="1"/>
  <c r="C828" i="10" a="1"/>
  <c r="C828" i="10" s="1"/>
  <c r="K829" i="10"/>
  <c r="M829" i="10" l="1"/>
  <c r="C829" i="10" a="1"/>
  <c r="C829" i="10" s="1"/>
  <c r="K830" i="10"/>
  <c r="M830" i="10" l="1"/>
  <c r="C830" i="10" a="1"/>
  <c r="C830" i="10" s="1"/>
  <c r="K831" i="10"/>
  <c r="M831" i="10" l="1"/>
  <c r="K832" i="10"/>
  <c r="C831" i="10" a="1"/>
  <c r="C831" i="10" s="1"/>
  <c r="M832" i="10" l="1"/>
  <c r="C832" i="10" a="1"/>
  <c r="C832" i="10" s="1"/>
  <c r="K833" i="10"/>
  <c r="M833" i="10" l="1"/>
  <c r="K834" i="10"/>
  <c r="C833" i="10" a="1"/>
  <c r="C833" i="10" s="1"/>
  <c r="M834" i="10" l="1"/>
  <c r="K835" i="10"/>
  <c r="C834" i="10" a="1"/>
  <c r="C834" i="10" s="1"/>
  <c r="M835" i="10" l="1"/>
  <c r="C835" i="10" a="1"/>
  <c r="C835" i="10" s="1"/>
  <c r="K836" i="10"/>
  <c r="M836" i="10" l="1"/>
  <c r="C836" i="10" a="1"/>
  <c r="C836" i="10" s="1"/>
  <c r="K837" i="10"/>
  <c r="M837" i="10" l="1"/>
  <c r="C837" i="10" a="1"/>
  <c r="C837" i="10" s="1"/>
  <c r="K838" i="10"/>
  <c r="M838" i="10" l="1"/>
  <c r="C838" i="10" a="1"/>
  <c r="C838" i="10" s="1"/>
  <c r="K839" i="10"/>
  <c r="M839" i="10" l="1"/>
  <c r="K840" i="10"/>
  <c r="C839" i="10" a="1"/>
  <c r="C839" i="10" s="1"/>
  <c r="M840" i="10" l="1"/>
  <c r="C840" i="10" a="1"/>
  <c r="C840" i="10" s="1"/>
  <c r="K841" i="10"/>
  <c r="M841" i="10" l="1"/>
  <c r="K842" i="10"/>
  <c r="C841" i="10" a="1"/>
  <c r="C841" i="10" s="1"/>
  <c r="M842" i="10" l="1"/>
  <c r="K843" i="10"/>
  <c r="C842" i="10" a="1"/>
  <c r="C842" i="10" s="1"/>
  <c r="M843" i="10" l="1"/>
  <c r="K844" i="10"/>
  <c r="C843" i="10" a="1"/>
  <c r="C843" i="10" s="1"/>
  <c r="M844" i="10" l="1"/>
  <c r="C844" i="10" a="1"/>
  <c r="C844" i="10" s="1"/>
  <c r="K845" i="10"/>
  <c r="M845" i="10" l="1"/>
  <c r="K846" i="10"/>
  <c r="C845" i="10" a="1"/>
  <c r="C845" i="10" s="1"/>
  <c r="M846" i="10" l="1"/>
  <c r="C846" i="10" a="1"/>
  <c r="C846" i="10" s="1"/>
  <c r="K847" i="10"/>
  <c r="M847" i="10" l="1"/>
  <c r="C847" i="10" a="1"/>
  <c r="C847" i="10" s="1"/>
  <c r="K848" i="10"/>
  <c r="M848" i="10" l="1"/>
  <c r="K849" i="10"/>
  <c r="C848" i="10" a="1"/>
  <c r="C848" i="10" s="1"/>
  <c r="M849" i="10" l="1"/>
  <c r="C849" i="10" a="1"/>
  <c r="C849" i="10" s="1"/>
  <c r="K850" i="10"/>
  <c r="M850" i="10" l="1"/>
  <c r="K851" i="10"/>
  <c r="C850" i="10" a="1"/>
  <c r="C850" i="10" s="1"/>
  <c r="M851" i="10" l="1"/>
  <c r="K852" i="10"/>
  <c r="C851" i="10" a="1"/>
  <c r="C851" i="10" s="1"/>
  <c r="M852" i="10" l="1"/>
  <c r="K853" i="10"/>
  <c r="C852" i="10" a="1"/>
  <c r="C852" i="10" s="1"/>
  <c r="M853" i="10" l="1"/>
  <c r="C853" i="10" a="1"/>
  <c r="C853" i="10" s="1"/>
  <c r="K854" i="10"/>
  <c r="M854" i="10" l="1"/>
  <c r="K855" i="10"/>
  <c r="C854" i="10" a="1"/>
  <c r="C854" i="10" s="1"/>
  <c r="M855" i="10" l="1"/>
  <c r="K856" i="10"/>
  <c r="C855" i="10" a="1"/>
  <c r="C855" i="10" s="1"/>
  <c r="M856" i="10" l="1"/>
  <c r="K857" i="10"/>
  <c r="C856" i="10" a="1"/>
  <c r="C856" i="10" s="1"/>
  <c r="M857" i="10" l="1"/>
  <c r="C857" i="10" a="1"/>
  <c r="C857" i="10" s="1"/>
  <c r="K858" i="10"/>
  <c r="M858" i="10" l="1"/>
  <c r="C858" i="10" a="1"/>
  <c r="C858" i="10" s="1"/>
  <c r="K859" i="10"/>
  <c r="M859" i="10" l="1"/>
  <c r="C859" i="10" a="1"/>
  <c r="C859" i="10" s="1"/>
  <c r="K860" i="10"/>
  <c r="M860" i="10" l="1"/>
  <c r="C860" i="10" a="1"/>
  <c r="C860" i="10" s="1"/>
  <c r="K861" i="10"/>
  <c r="M861" i="10" l="1"/>
  <c r="C861" i="10" a="1"/>
  <c r="C861" i="10" s="1"/>
  <c r="K862" i="10"/>
  <c r="M862" i="10" l="1"/>
  <c r="K863" i="10"/>
  <c r="C862" i="10" a="1"/>
  <c r="C862" i="10" s="1"/>
  <c r="M863" i="10" l="1"/>
  <c r="K864" i="10"/>
  <c r="C863" i="10" a="1"/>
  <c r="C863" i="10" s="1"/>
  <c r="M864" i="10" l="1"/>
  <c r="K865" i="10"/>
  <c r="C864" i="10" a="1"/>
  <c r="C864" i="10" s="1"/>
  <c r="M865" i="10" l="1"/>
  <c r="C865" i="10" a="1"/>
  <c r="C865" i="10" s="1"/>
  <c r="K866" i="10"/>
  <c r="M866" i="10" l="1"/>
  <c r="K867" i="10"/>
  <c r="C866" i="10" a="1"/>
  <c r="C866" i="10" s="1"/>
  <c r="M867" i="10" l="1"/>
  <c r="C867" i="10" a="1"/>
  <c r="C867" i="10" s="1"/>
  <c r="K868" i="10"/>
  <c r="M868" i="10" l="1"/>
  <c r="C868" i="10" a="1"/>
  <c r="C868" i="10" s="1"/>
  <c r="K869" i="10"/>
  <c r="M869" i="10" l="1"/>
  <c r="C869" i="10" a="1"/>
  <c r="C869" i="10" s="1"/>
  <c r="K870" i="10"/>
  <c r="M870" i="10" l="1"/>
  <c r="C870" i="10" a="1"/>
  <c r="C870" i="10" s="1"/>
  <c r="K871" i="10"/>
  <c r="M871" i="10" l="1"/>
  <c r="C871" i="10" a="1"/>
  <c r="C871" i="10" s="1"/>
  <c r="K872" i="10"/>
  <c r="M872" i="10" l="1"/>
  <c r="C872" i="10" a="1"/>
  <c r="C872" i="10" s="1"/>
  <c r="K873" i="10"/>
  <c r="M873" i="10" l="1"/>
  <c r="C873" i="10" a="1"/>
  <c r="C873" i="10" s="1"/>
  <c r="K874" i="10"/>
  <c r="M874" i="10" l="1"/>
  <c r="K875" i="10"/>
  <c r="C874" i="10" a="1"/>
  <c r="C874" i="10" s="1"/>
  <c r="M875" i="10" l="1"/>
  <c r="C875" i="10" a="1"/>
  <c r="C875" i="10" s="1"/>
  <c r="K876" i="10"/>
  <c r="M876" i="10" l="1"/>
  <c r="K877" i="10"/>
  <c r="C876" i="10" a="1"/>
  <c r="C876" i="10" s="1"/>
  <c r="M877" i="10" l="1"/>
  <c r="C877" i="10" a="1"/>
  <c r="C877" i="10" s="1"/>
  <c r="K878" i="10"/>
  <c r="M878" i="10" l="1"/>
  <c r="C878" i="10" a="1"/>
  <c r="C878" i="10" s="1"/>
  <c r="K879" i="10"/>
  <c r="M879" i="10" l="1"/>
  <c r="K880" i="10"/>
  <c r="C879" i="10" a="1"/>
  <c r="C879" i="10" s="1"/>
  <c r="M880" i="10" l="1"/>
  <c r="C880" i="10" a="1"/>
  <c r="C880" i="10" s="1"/>
  <c r="K881" i="10"/>
  <c r="M881" i="10" l="1"/>
  <c r="K882" i="10"/>
  <c r="C881" i="10" a="1"/>
  <c r="C881" i="10" s="1"/>
  <c r="M882" i="10" l="1"/>
  <c r="C882" i="10" a="1"/>
  <c r="C882" i="10" s="1"/>
  <c r="K883" i="10"/>
  <c r="M883" i="10" l="1"/>
  <c r="K884" i="10"/>
  <c r="C883" i="10" a="1"/>
  <c r="C883" i="10" s="1"/>
  <c r="M884" i="10" l="1"/>
  <c r="C884" i="10" a="1"/>
  <c r="C884" i="10" s="1"/>
  <c r="K885" i="10"/>
  <c r="M885" i="10" l="1"/>
  <c r="C885" i="10" a="1"/>
  <c r="C885" i="10" s="1"/>
  <c r="K886" i="10"/>
  <c r="M886" i="10" l="1"/>
  <c r="K887" i="10"/>
  <c r="C886" i="10" a="1"/>
  <c r="C886" i="10" s="1"/>
  <c r="M887" i="10" l="1"/>
  <c r="C887" i="10" a="1"/>
  <c r="C887" i="10" s="1"/>
  <c r="K888" i="10"/>
  <c r="M888" i="10" l="1"/>
  <c r="K889" i="10"/>
  <c r="C888" i="10" a="1"/>
  <c r="C888" i="10" s="1"/>
  <c r="M889" i="10" l="1"/>
  <c r="K890" i="10"/>
  <c r="C889" i="10" a="1"/>
  <c r="C889" i="10" s="1"/>
  <c r="M890" i="10" l="1"/>
  <c r="C890" i="10" a="1"/>
  <c r="C890" i="10" s="1"/>
  <c r="K891" i="10"/>
  <c r="M891" i="10" l="1"/>
  <c r="C891" i="10" a="1"/>
  <c r="C891" i="10" s="1"/>
  <c r="K892" i="10"/>
  <c r="M892" i="10" l="1"/>
  <c r="C892" i="10" a="1"/>
  <c r="C892" i="10" s="1"/>
  <c r="K893" i="10"/>
  <c r="M893" i="10" l="1"/>
  <c r="K894" i="10"/>
  <c r="C893" i="10" a="1"/>
  <c r="C893" i="10" s="1"/>
  <c r="M894" i="10" l="1"/>
  <c r="C894" i="10" a="1"/>
  <c r="C894" i="10" s="1"/>
  <c r="K895" i="10"/>
  <c r="M895" i="10" l="1"/>
  <c r="C895" i="10" a="1"/>
  <c r="C895" i="10" s="1"/>
  <c r="K896" i="10"/>
  <c r="M896" i="10" l="1"/>
  <c r="K897" i="10"/>
  <c r="C896" i="10" a="1"/>
  <c r="C896" i="10" s="1"/>
  <c r="M897" i="10" l="1"/>
  <c r="C897" i="10" a="1"/>
  <c r="C897" i="10" s="1"/>
  <c r="K898" i="10"/>
  <c r="M898" i="10" l="1"/>
  <c r="C898" i="10" a="1"/>
  <c r="C898" i="10" s="1"/>
  <c r="K899" i="10"/>
  <c r="M899" i="10" l="1"/>
  <c r="C899" i="10" a="1"/>
  <c r="C899" i="10" s="1"/>
  <c r="K900" i="10"/>
  <c r="M900" i="10" l="1"/>
  <c r="C900" i="10" a="1"/>
  <c r="C900" i="10" s="1"/>
  <c r="K901" i="10"/>
  <c r="M901" i="10" l="1"/>
  <c r="C901" i="10" a="1"/>
  <c r="C901" i="10" s="1"/>
  <c r="K902" i="10"/>
  <c r="M902" i="10" l="1"/>
  <c r="K903" i="10"/>
  <c r="C902" i="10" a="1"/>
  <c r="C902" i="10" s="1"/>
  <c r="M903" i="10" l="1"/>
  <c r="K904" i="10"/>
  <c r="C903" i="10" a="1"/>
  <c r="C903" i="10" s="1"/>
  <c r="M904" i="10" l="1"/>
  <c r="C904" i="10" a="1"/>
  <c r="C904" i="10" s="1"/>
  <c r="K905" i="10"/>
  <c r="M905" i="10" l="1"/>
  <c r="C905" i="10" a="1"/>
  <c r="C905" i="10" s="1"/>
  <c r="K906" i="10"/>
  <c r="M906" i="10" l="1"/>
  <c r="C906" i="10" a="1"/>
  <c r="C906" i="10" s="1"/>
  <c r="K907" i="10"/>
  <c r="M907" i="10" l="1"/>
  <c r="C907" i="10" a="1"/>
  <c r="C907" i="10" s="1"/>
  <c r="K908" i="10"/>
  <c r="M908" i="10" l="1"/>
  <c r="C908" i="10" a="1"/>
  <c r="C908" i="10" s="1"/>
  <c r="K909" i="10"/>
  <c r="M909" i="10" l="1"/>
  <c r="K910" i="10"/>
  <c r="C909" i="10" a="1"/>
  <c r="C909" i="10" s="1"/>
  <c r="M910" i="10" l="1"/>
  <c r="K911" i="10"/>
  <c r="C910" i="10" a="1"/>
  <c r="C910" i="10" s="1"/>
  <c r="M911" i="10" l="1"/>
  <c r="C911" i="10" a="1"/>
  <c r="C911" i="10" s="1"/>
  <c r="K912" i="10"/>
  <c r="M912" i="10" l="1"/>
  <c r="C912" i="10" a="1"/>
  <c r="C912" i="10" s="1"/>
  <c r="K913" i="10"/>
  <c r="M913" i="10" l="1"/>
  <c r="C913" i="10" a="1"/>
  <c r="C913" i="10" s="1"/>
  <c r="K914" i="10"/>
  <c r="M914" i="10" l="1"/>
  <c r="C914" i="10" a="1"/>
  <c r="C914" i="10" s="1"/>
  <c r="K915" i="10"/>
  <c r="M915" i="10" l="1"/>
  <c r="K916" i="10"/>
  <c r="C915" i="10" a="1"/>
  <c r="C915" i="10" s="1"/>
  <c r="M916" i="10" l="1"/>
  <c r="K917" i="10"/>
  <c r="C916" i="10" a="1"/>
  <c r="C916" i="10" s="1"/>
  <c r="M917" i="10" l="1"/>
  <c r="K918" i="10"/>
  <c r="C917" i="10" a="1"/>
  <c r="C917" i="10" s="1"/>
  <c r="M918" i="10" l="1"/>
  <c r="C918" i="10" a="1"/>
  <c r="C918" i="10" s="1"/>
  <c r="K919" i="10"/>
  <c r="M919" i="10" l="1"/>
  <c r="C919" i="10" a="1"/>
  <c r="C919" i="10" s="1"/>
  <c r="K920" i="10"/>
  <c r="M920" i="10" l="1"/>
  <c r="C920" i="10" a="1"/>
  <c r="C920" i="10" s="1"/>
  <c r="K921" i="10"/>
  <c r="M921" i="10" l="1"/>
  <c r="C921" i="10" a="1"/>
  <c r="C921" i="10" s="1"/>
  <c r="K922" i="10"/>
  <c r="M922" i="10" l="1"/>
  <c r="K923" i="10"/>
  <c r="C922" i="10" a="1"/>
  <c r="C922" i="10" s="1"/>
  <c r="M923" i="10" l="1"/>
  <c r="K924" i="10"/>
  <c r="C923" i="10" a="1"/>
  <c r="C923" i="10" s="1"/>
  <c r="M924" i="10" l="1"/>
  <c r="C924" i="10" a="1"/>
  <c r="C924" i="10" s="1"/>
  <c r="K925" i="10"/>
  <c r="M925" i="10" l="1"/>
  <c r="C925" i="10" a="1"/>
  <c r="C925" i="10" s="1"/>
  <c r="K926" i="10"/>
  <c r="M926" i="10" l="1"/>
  <c r="C926" i="10" a="1"/>
  <c r="C926" i="10" s="1"/>
  <c r="K927" i="10"/>
  <c r="M927" i="10" l="1"/>
  <c r="K928" i="10"/>
  <c r="C927" i="10" a="1"/>
  <c r="C927" i="10" s="1"/>
  <c r="M928" i="10" l="1"/>
  <c r="K929" i="10"/>
  <c r="C928" i="10" a="1"/>
  <c r="C928" i="10" s="1"/>
  <c r="M929" i="10" l="1"/>
  <c r="C929" i="10" a="1"/>
  <c r="C929" i="10" s="1"/>
  <c r="K930" i="10"/>
  <c r="M930" i="10" l="1"/>
  <c r="C930" i="10" a="1"/>
  <c r="C930" i="10" s="1"/>
  <c r="K931" i="10"/>
  <c r="M931" i="10" l="1"/>
  <c r="C931" i="10" a="1"/>
  <c r="C931" i="10" s="1"/>
  <c r="K932" i="10"/>
  <c r="M932" i="10" l="1"/>
  <c r="K933" i="10"/>
  <c r="C932" i="10" a="1"/>
  <c r="C932" i="10" s="1"/>
  <c r="M933" i="10" l="1"/>
  <c r="C933" i="10" a="1"/>
  <c r="C933" i="10" s="1"/>
  <c r="K934" i="10"/>
  <c r="M934" i="10" l="1"/>
  <c r="C934" i="10" a="1"/>
  <c r="C934" i="10" s="1"/>
  <c r="K935" i="10"/>
  <c r="M935" i="10" l="1"/>
  <c r="C935" i="10" a="1"/>
  <c r="C935" i="10" s="1"/>
  <c r="K936" i="10"/>
  <c r="M936" i="10" l="1"/>
  <c r="C936" i="10" a="1"/>
  <c r="C936" i="10" s="1"/>
  <c r="K937" i="10"/>
  <c r="M937" i="10" l="1"/>
  <c r="K938" i="10"/>
  <c r="C937" i="10" a="1"/>
  <c r="C937" i="10" s="1"/>
  <c r="M938" i="10" l="1"/>
  <c r="K939" i="10"/>
  <c r="C938" i="10" a="1"/>
  <c r="C938" i="10" s="1"/>
  <c r="M939" i="10" l="1"/>
  <c r="K940" i="10"/>
  <c r="C939" i="10" a="1"/>
  <c r="C939" i="10" s="1"/>
  <c r="M940" i="10" l="1"/>
  <c r="C940" i="10" a="1"/>
  <c r="C940" i="10" s="1"/>
  <c r="K941" i="10"/>
  <c r="M941" i="10" l="1"/>
  <c r="C941" i="10" a="1"/>
  <c r="C941" i="10" s="1"/>
  <c r="K942" i="10"/>
  <c r="M942" i="10" l="1"/>
  <c r="C942" i="10" a="1"/>
  <c r="C942" i="10" s="1"/>
  <c r="K943" i="10"/>
  <c r="M943" i="10" l="1"/>
  <c r="C943" i="10" a="1"/>
  <c r="C943" i="10" s="1"/>
  <c r="K944" i="10"/>
  <c r="M944" i="10" l="1"/>
  <c r="K945" i="10"/>
  <c r="C944" i="10" a="1"/>
  <c r="C944" i="10" s="1"/>
  <c r="M945" i="10" l="1"/>
  <c r="C945" i="10" a="1"/>
  <c r="C945" i="10" s="1"/>
  <c r="K946" i="10"/>
  <c r="M946" i="10" l="1"/>
  <c r="C946" i="10" a="1"/>
  <c r="C946" i="10" s="1"/>
  <c r="K947" i="10"/>
  <c r="M947" i="10" l="1"/>
  <c r="K948" i="10"/>
  <c r="C947" i="10" a="1"/>
  <c r="C947" i="10" s="1"/>
  <c r="M948" i="10" l="1"/>
  <c r="K949" i="10"/>
  <c r="C948" i="10" a="1"/>
  <c r="C948" i="10" s="1"/>
  <c r="M949" i="10" l="1"/>
  <c r="C949" i="10" a="1"/>
  <c r="C949" i="10" s="1"/>
  <c r="K950" i="10"/>
  <c r="M950" i="10" l="1"/>
  <c r="K951" i="10"/>
  <c r="C950" i="10" a="1"/>
  <c r="C950" i="10" s="1"/>
  <c r="M951" i="10" l="1"/>
  <c r="K952" i="10"/>
  <c r="C951" i="10" a="1"/>
  <c r="C951" i="10" s="1"/>
  <c r="M952" i="10" l="1"/>
  <c r="K953" i="10"/>
  <c r="C952" i="10" a="1"/>
  <c r="C952" i="10" s="1"/>
  <c r="M953" i="10" l="1"/>
  <c r="K954" i="10"/>
  <c r="C953" i="10" a="1"/>
  <c r="C953" i="10" s="1"/>
  <c r="M954" i="10" l="1"/>
  <c r="C954" i="10" a="1"/>
  <c r="C954" i="10" s="1"/>
  <c r="K955" i="10"/>
  <c r="M955" i="10" l="1"/>
  <c r="C955" i="10" a="1"/>
  <c r="C955" i="10" s="1"/>
  <c r="K956" i="10"/>
  <c r="M956" i="10" l="1"/>
  <c r="C956" i="10" a="1"/>
  <c r="C956" i="10" s="1"/>
  <c r="K957" i="10"/>
  <c r="M957" i="10" l="1"/>
  <c r="K958" i="10"/>
  <c r="C957" i="10" a="1"/>
  <c r="C957" i="10" s="1"/>
  <c r="M958" i="10" l="1"/>
  <c r="C958" i="10" a="1"/>
  <c r="C958" i="10" s="1"/>
  <c r="K959" i="10"/>
  <c r="M959" i="10" l="1"/>
  <c r="C959" i="10" a="1"/>
  <c r="C959" i="10" s="1"/>
  <c r="K960" i="10"/>
  <c r="M960" i="10" l="1"/>
  <c r="C960" i="10" a="1"/>
  <c r="C960" i="10" s="1"/>
  <c r="K961" i="10"/>
  <c r="M961" i="10" l="1"/>
  <c r="C961" i="10" a="1"/>
  <c r="C961" i="10" s="1"/>
  <c r="K962" i="10"/>
  <c r="M962" i="10" l="1"/>
  <c r="K963" i="10"/>
  <c r="C962" i="10" a="1"/>
  <c r="C962" i="10" s="1"/>
  <c r="M963" i="10" l="1"/>
  <c r="C963" i="10" a="1"/>
  <c r="C963" i="10" s="1"/>
  <c r="K964" i="10"/>
  <c r="M964" i="10" l="1"/>
  <c r="C964" i="10" a="1"/>
  <c r="C964" i="10" s="1"/>
  <c r="K965" i="10"/>
  <c r="M965" i="10" l="1"/>
  <c r="K966" i="10"/>
  <c r="C965" i="10" a="1"/>
  <c r="C965" i="10" s="1"/>
  <c r="M966" i="10" l="1"/>
  <c r="K967" i="10"/>
  <c r="C966" i="10" a="1"/>
  <c r="C966" i="10" s="1"/>
  <c r="M967" i="10" l="1"/>
  <c r="K968" i="10"/>
  <c r="C967" i="10" a="1"/>
  <c r="C967" i="10" s="1"/>
  <c r="M968" i="10" l="1"/>
  <c r="C968" i="10" a="1"/>
  <c r="C968" i="10" s="1"/>
  <c r="K969" i="10"/>
  <c r="M969" i="10" l="1"/>
  <c r="C969" i="10" a="1"/>
  <c r="C969" i="10" s="1"/>
  <c r="K970" i="10"/>
  <c r="M970" i="10" l="1"/>
  <c r="K971" i="10"/>
  <c r="C970" i="10" a="1"/>
  <c r="C970" i="10" s="1"/>
  <c r="M971" i="10" l="1"/>
  <c r="C971" i="10" a="1"/>
  <c r="C971" i="10" s="1"/>
  <c r="K972" i="10"/>
  <c r="M972" i="10" l="1"/>
  <c r="K973" i="10"/>
  <c r="C972" i="10" a="1"/>
  <c r="C972" i="10" s="1"/>
  <c r="M973" i="10" l="1"/>
  <c r="C973" i="10" a="1"/>
  <c r="C973" i="10" s="1"/>
  <c r="K974" i="10"/>
  <c r="M974" i="10" l="1"/>
  <c r="C974" i="10" a="1"/>
  <c r="C974" i="10" s="1"/>
  <c r="K975" i="10"/>
  <c r="M975" i="10" l="1"/>
  <c r="C975" i="10" a="1"/>
  <c r="C975" i="10" s="1"/>
  <c r="K976" i="10"/>
  <c r="M976" i="10" l="1"/>
  <c r="K977" i="10"/>
  <c r="C976" i="10" a="1"/>
  <c r="C976" i="10" s="1"/>
  <c r="M977" i="10" l="1"/>
  <c r="C977" i="10" a="1"/>
  <c r="C977" i="10" s="1"/>
  <c r="K978" i="10"/>
  <c r="M978" i="10" l="1"/>
  <c r="C978" i="10" a="1"/>
  <c r="C978" i="10" s="1"/>
  <c r="K979" i="10"/>
  <c r="M979" i="10" l="1"/>
  <c r="C979" i="10" a="1"/>
  <c r="C979" i="10" s="1"/>
  <c r="K980" i="10"/>
  <c r="M980" i="10" l="1"/>
  <c r="K981" i="10"/>
  <c r="C980" i="10" a="1"/>
  <c r="C980" i="10" s="1"/>
  <c r="M981" i="10" l="1"/>
  <c r="C981" i="10" a="1"/>
  <c r="C981" i="10" s="1"/>
  <c r="K982" i="10"/>
  <c r="M982" i="10" l="1"/>
  <c r="C982" i="10" a="1"/>
  <c r="C982" i="10" s="1"/>
  <c r="K983" i="10"/>
  <c r="M983" i="10" l="1"/>
  <c r="C983" i="10" a="1"/>
  <c r="C983" i="10" s="1"/>
  <c r="K984" i="10"/>
  <c r="M984" i="10" l="1"/>
  <c r="C984" i="10" a="1"/>
  <c r="C984" i="10" s="1"/>
  <c r="K985" i="10"/>
  <c r="M985" i="10" l="1"/>
  <c r="K986" i="10"/>
  <c r="C985" i="10" a="1"/>
  <c r="C985" i="10" s="1"/>
  <c r="M986" i="10" l="1"/>
  <c r="C986" i="10" a="1"/>
  <c r="C986" i="10" s="1"/>
  <c r="K987" i="10"/>
  <c r="M987" i="10" l="1"/>
  <c r="C987" i="10" a="1"/>
  <c r="C987" i="10" s="1"/>
  <c r="K988" i="10"/>
  <c r="M988" i="10" l="1"/>
  <c r="K989" i="10"/>
  <c r="C988" i="10" a="1"/>
  <c r="C988" i="10" s="1"/>
  <c r="M989" i="10" l="1"/>
  <c r="C989" i="10" a="1"/>
  <c r="C989" i="10" s="1"/>
  <c r="K990" i="10"/>
  <c r="M990" i="10" l="1"/>
  <c r="K991" i="10"/>
  <c r="C990" i="10" a="1"/>
  <c r="C990" i="10" s="1"/>
  <c r="M991" i="10" l="1"/>
  <c r="K992" i="10"/>
  <c r="C991" i="10" a="1"/>
  <c r="C991" i="10" s="1"/>
  <c r="M992" i="10" l="1"/>
  <c r="C992" i="10" a="1"/>
  <c r="C992" i="10" s="1"/>
  <c r="K993" i="10"/>
  <c r="M993" i="10" l="1"/>
  <c r="C993" i="10" a="1"/>
  <c r="C993" i="10" s="1"/>
  <c r="K994" i="10"/>
  <c r="M994" i="10" l="1"/>
  <c r="K995" i="10"/>
  <c r="C994" i="10" a="1"/>
  <c r="C994" i="10" s="1"/>
  <c r="M995" i="10" l="1"/>
  <c r="C995" i="10" a="1"/>
  <c r="C995" i="10" s="1"/>
  <c r="K996" i="10"/>
  <c r="M996" i="10" l="1"/>
  <c r="C996" i="10" a="1"/>
  <c r="C996" i="10" s="1"/>
  <c r="K997" i="10"/>
  <c r="M997" i="10" l="1"/>
  <c r="C997" i="10" a="1"/>
  <c r="C997" i="10" s="1"/>
  <c r="K998" i="10"/>
  <c r="M998" i="10" l="1"/>
  <c r="C998" i="10" a="1"/>
  <c r="C998" i="10" s="1"/>
  <c r="K999" i="10"/>
  <c r="M999" i="10" l="1"/>
  <c r="C999" i="10" a="1"/>
  <c r="C999" i="10" s="1"/>
  <c r="K1000" i="10"/>
  <c r="M1000" i="10" l="1"/>
  <c r="C1000" i="10" a="1"/>
  <c r="C1000" i="10" s="1"/>
  <c r="K1001" i="10"/>
  <c r="M1001" i="10" l="1"/>
  <c r="K1002" i="10"/>
  <c r="C1001" i="10" a="1"/>
  <c r="C1001" i="10" s="1"/>
  <c r="M1002" i="10" l="1"/>
  <c r="K1003" i="10"/>
  <c r="C1002" i="10" a="1"/>
  <c r="C1002" i="10" s="1"/>
  <c r="M1003" i="10" l="1"/>
  <c r="C1003" i="10" a="1"/>
  <c r="C1003" i="10" s="1"/>
  <c r="K1004" i="10"/>
  <c r="M1004" i="10" l="1"/>
  <c r="C1004" i="10" a="1"/>
  <c r="C1004" i="10" s="1"/>
  <c r="K1005" i="10"/>
  <c r="M1005" i="10" l="1"/>
  <c r="C1005" i="10" a="1"/>
  <c r="C1005" i="10" s="1"/>
  <c r="K1006" i="10"/>
  <c r="M1006" i="10" l="1"/>
  <c r="C1006" i="10" a="1"/>
  <c r="C1006" i="10" s="1"/>
  <c r="K1007" i="10"/>
  <c r="M1007" i="10" l="1"/>
  <c r="K1008" i="10"/>
  <c r="C1007" i="10" a="1"/>
  <c r="C1007" i="10" s="1"/>
  <c r="M1008" i="10" l="1"/>
  <c r="K1009" i="10"/>
  <c r="C1008" i="10" a="1"/>
  <c r="C1008" i="10" s="1"/>
  <c r="M1009" i="10" l="1"/>
  <c r="K1010" i="10"/>
  <c r="C1009" i="10" a="1"/>
  <c r="C1009" i="10" s="1"/>
  <c r="M1010" i="10" l="1"/>
  <c r="C1010" i="10" a="1"/>
  <c r="C1010" i="10" s="1"/>
  <c r="K1011" i="10"/>
  <c r="M1011" i="10" l="1"/>
  <c r="K1012" i="10"/>
  <c r="C1011" i="10" a="1"/>
  <c r="C1011" i="10" s="1"/>
  <c r="M1012" i="10" l="1"/>
  <c r="C1012" i="10" a="1"/>
  <c r="C1012" i="10" s="1"/>
  <c r="K1013" i="10"/>
  <c r="M1013" i="10" l="1"/>
  <c r="K1014" i="10"/>
  <c r="C1013" i="10" a="1"/>
  <c r="C1013" i="10" s="1"/>
  <c r="M1014" i="10" l="1"/>
  <c r="C1014" i="10" a="1"/>
  <c r="C1014" i="10" s="1"/>
  <c r="K1015" i="10"/>
  <c r="M1015" i="10" l="1"/>
  <c r="C1015" i="10" a="1"/>
  <c r="C1015" i="10" s="1"/>
  <c r="K1016" i="10"/>
  <c r="M1016" i="10" l="1"/>
  <c r="C1016" i="10" a="1"/>
  <c r="C1016" i="10" s="1"/>
  <c r="K1017" i="10"/>
  <c r="M1017" i="10" l="1"/>
  <c r="K1018" i="10"/>
  <c r="C1017" i="10" a="1"/>
  <c r="C1017" i="10" s="1"/>
  <c r="M1018" i="10" l="1"/>
  <c r="C1018" i="10" a="1"/>
  <c r="C1018" i="10" s="1"/>
  <c r="K1019" i="10"/>
  <c r="M1019" i="10" l="1"/>
  <c r="C1019" i="10" a="1"/>
  <c r="C1019" i="10" s="1"/>
  <c r="K1020" i="10"/>
  <c r="M1020" i="10" l="1"/>
  <c r="K1021" i="10"/>
  <c r="C1020" i="10" a="1"/>
  <c r="C1020" i="10" s="1"/>
  <c r="M1021" i="10" l="1"/>
  <c r="K1022" i="10"/>
  <c r="C1021" i="10" a="1"/>
  <c r="C1021" i="10" s="1"/>
  <c r="M1022" i="10" l="1"/>
  <c r="C1022" i="10" a="1"/>
  <c r="C1022" i="10" s="1"/>
  <c r="K1023" i="10"/>
  <c r="M1023" i="10" l="1"/>
  <c r="K1024" i="10"/>
  <c r="C1023" i="10" a="1"/>
  <c r="C1023" i="10" s="1"/>
  <c r="M1024" i="10" l="1"/>
  <c r="C1024" i="10" a="1"/>
  <c r="C1024" i="10" s="1"/>
  <c r="K1025" i="10"/>
  <c r="M1025" i="10" l="1"/>
  <c r="C1025" i="10" a="1"/>
  <c r="C1025" i="10" s="1"/>
  <c r="K1026" i="10"/>
  <c r="M1026" i="10" l="1"/>
  <c r="C1026" i="10" a="1"/>
  <c r="C1026" i="10" s="1"/>
  <c r="K1027" i="10"/>
  <c r="M1027" i="10" l="1"/>
  <c r="C1027" i="10" a="1"/>
  <c r="C1027" i="10" s="1"/>
  <c r="K1028" i="10"/>
  <c r="M1028" i="10" l="1"/>
  <c r="C1028" i="10" a="1"/>
  <c r="C1028" i="10" s="1"/>
  <c r="K1029" i="10"/>
  <c r="M1029" i="10" l="1"/>
  <c r="K1030" i="10"/>
  <c r="C1029" i="10" a="1"/>
  <c r="C1029" i="10" s="1"/>
  <c r="M1030" i="10" l="1"/>
  <c r="C1030" i="10" a="1"/>
  <c r="C1030" i="10" s="1"/>
  <c r="K1031" i="10"/>
  <c r="M1031" i="10" l="1"/>
  <c r="C1031" i="10" a="1"/>
  <c r="C1031" i="10" s="1"/>
  <c r="K1032" i="10"/>
  <c r="M1032" i="10" l="1"/>
  <c r="C1032" i="10" a="1"/>
  <c r="C1032" i="10" s="1"/>
  <c r="K1033" i="10"/>
  <c r="M1033" i="10" l="1"/>
  <c r="K1034" i="10"/>
  <c r="C1033" i="10" a="1"/>
  <c r="C1033" i="10" s="1"/>
  <c r="M1034" i="10" l="1"/>
  <c r="K1035" i="10"/>
  <c r="C1034" i="10" a="1"/>
  <c r="C1034" i="10" s="1"/>
  <c r="M1035" i="10" l="1"/>
  <c r="C1035" i="10" a="1"/>
  <c r="C1035" i="10" s="1"/>
  <c r="K1036" i="10"/>
  <c r="M1036" i="10" l="1"/>
  <c r="C1036" i="10" a="1"/>
  <c r="C1036" i="10" s="1"/>
  <c r="K1037" i="10"/>
  <c r="M1037" i="10" l="1"/>
  <c r="K1038" i="10"/>
  <c r="C1037" i="10" a="1"/>
  <c r="C1037" i="10" s="1"/>
  <c r="M1038" i="10" l="1"/>
  <c r="K1039" i="10"/>
  <c r="C1038" i="10" a="1"/>
  <c r="C1038" i="10" s="1"/>
  <c r="M1039" i="10" l="1"/>
  <c r="K1040" i="10"/>
  <c r="C1039" i="10" a="1"/>
  <c r="C1039" i="10" s="1"/>
  <c r="M1040" i="10" l="1"/>
  <c r="K1041" i="10"/>
  <c r="C1040" i="10" a="1"/>
  <c r="C1040" i="10" s="1"/>
  <c r="M1041" i="10" l="1"/>
  <c r="C1041" i="10" a="1"/>
  <c r="C1041" i="10" s="1"/>
  <c r="K1042" i="10"/>
  <c r="M1042" i="10" l="1"/>
  <c r="C1042" i="10" a="1"/>
  <c r="C1042" i="10" s="1"/>
  <c r="K1043" i="10"/>
  <c r="M1043" i="10" l="1"/>
  <c r="C1043" i="10" a="1"/>
  <c r="C1043" i="10" s="1"/>
  <c r="K1044" i="10"/>
  <c r="M1044" i="10" l="1"/>
  <c r="C1044" i="10" a="1"/>
  <c r="C1044" i="10" s="1"/>
  <c r="K1045" i="10"/>
  <c r="M1045" i="10" l="1"/>
  <c r="C1045" i="10" a="1"/>
  <c r="C1045" i="10" s="1"/>
  <c r="K1046" i="10"/>
  <c r="M1046" i="10" l="1"/>
  <c r="C1046" i="10" a="1"/>
  <c r="C1046" i="10" s="1"/>
  <c r="K1047" i="10"/>
  <c r="M1047" i="10" l="1"/>
  <c r="C1047" i="10" a="1"/>
  <c r="C1047" i="10" s="1"/>
  <c r="K1048" i="10"/>
  <c r="M1048" i="10" l="1"/>
  <c r="C1048" i="10" a="1"/>
  <c r="C1048" i="10" s="1"/>
  <c r="K1049" i="10"/>
  <c r="M1049" i="10" l="1"/>
  <c r="K1050" i="10"/>
  <c r="C1049" i="10" a="1"/>
  <c r="C1049" i="10" s="1"/>
  <c r="M1050" i="10" l="1"/>
  <c r="C1050" i="10" a="1"/>
  <c r="C1050" i="10" s="1"/>
  <c r="K1051" i="10"/>
  <c r="M1051" i="10" l="1"/>
  <c r="C1051" i="10" a="1"/>
  <c r="C1051" i="10" s="1"/>
  <c r="AO29" i="11" l="1"/>
  <c r="AP29" i="11" s="1"/>
  <c r="AR29" i="11" s="1"/>
  <c r="AS29" i="11" s="1"/>
  <c r="AT29" i="11" s="1"/>
  <c r="AU29" i="11" s="1"/>
  <c r="AV29" i="11" s="1"/>
  <c r="AW29" i="11" l="1"/>
  <c r="AX29" i="11" s="1"/>
  <c r="N29" i="11" s="1"/>
  <c r="P29" i="11"/>
  <c r="O29" i="11" l="1"/>
  <c r="AY29" i="11"/>
  <c r="AO28" i="11"/>
  <c r="AP28" i="11" s="1"/>
  <c r="AR28" i="11" s="1"/>
  <c r="AS28" i="11" s="1"/>
  <c r="AT28" i="11" l="1"/>
  <c r="AU28" i="11" s="1"/>
  <c r="AV28" i="11" s="1"/>
  <c r="P28" i="11" s="1"/>
  <c r="AW28" i="11"/>
  <c r="AX28" i="11" s="1"/>
  <c r="N28" i="11" s="1"/>
  <c r="AY28" i="11" l="1"/>
  <c r="K29" i="11" s="1"/>
  <c r="K30" i="11" s="1"/>
  <c r="O28" i="11"/>
  <c r="C28" i="11" s="1" a="1"/>
  <c r="C28" i="11" s="1"/>
  <c r="C29" i="11" l="1" a="1"/>
  <c r="C29" i="11" s="1"/>
  <c r="M29" i="11"/>
  <c r="AO22" i="11" s="1"/>
  <c r="AP22" i="11" s="1"/>
  <c r="AR22" i="11" s="1"/>
  <c r="AS22" i="11" s="1"/>
  <c r="M30" i="11"/>
  <c r="K31" i="11"/>
  <c r="C30" i="11" a="1"/>
  <c r="C30" i="11" s="1"/>
  <c r="AT22" i="11" l="1"/>
  <c r="AU22" i="11" s="1"/>
  <c r="AV22" i="11" s="1"/>
  <c r="P22" i="11" s="1"/>
  <c r="AW22" i="11"/>
  <c r="K32" i="11"/>
  <c r="C31" i="11" a="1"/>
  <c r="C31" i="11" s="1"/>
  <c r="M31" i="11"/>
  <c r="O22" i="11" l="1"/>
  <c r="AX22" i="11"/>
  <c r="N22" i="11" s="1"/>
  <c r="C22" i="11" s="1" a="1"/>
  <c r="C22" i="11" s="1"/>
  <c r="K33" i="11"/>
  <c r="M32" i="11"/>
  <c r="C32" i="11" a="1"/>
  <c r="C32" i="11" s="1"/>
  <c r="M33" i="11" l="1"/>
  <c r="K34" i="11"/>
  <c r="C33" i="11" a="1"/>
  <c r="C33" i="11" s="1"/>
  <c r="K35" i="11" l="1"/>
  <c r="M34" i="11"/>
  <c r="C34" i="11" a="1"/>
  <c r="C34" i="11" l="1"/>
  <c r="K36" i="11"/>
  <c r="M35" i="11"/>
  <c r="C35" i="11" a="1"/>
  <c r="C35" i="11" l="1"/>
  <c r="M36" i="11"/>
  <c r="K37" i="11"/>
  <c r="C36" i="11" a="1"/>
  <c r="C36" i="11" l="1"/>
  <c r="K38" i="11"/>
  <c r="M37" i="11"/>
  <c r="C37" i="11" a="1"/>
  <c r="C37" i="11" l="1"/>
  <c r="K39" i="11"/>
  <c r="C38" i="11" a="1"/>
  <c r="C38" i="11" s="1"/>
  <c r="M38" i="11"/>
  <c r="C39" i="11" l="1" a="1"/>
  <c r="C39" i="11" s="1"/>
  <c r="K40" i="11"/>
  <c r="M39" i="11"/>
  <c r="M40" i="11" l="1"/>
  <c r="AO40" i="11"/>
  <c r="AP40" i="11" s="1"/>
  <c r="AR40" i="11" s="1"/>
  <c r="AS40" i="11" s="1"/>
  <c r="AT40" i="11" l="1"/>
  <c r="AU40" i="11" s="1"/>
  <c r="AV40" i="11" s="1"/>
  <c r="P40" i="11" s="1"/>
  <c r="AW40" i="11"/>
  <c r="O40" i="11" l="1"/>
  <c r="AX40" i="11"/>
  <c r="N40" i="11" s="1"/>
  <c r="C40" i="11" s="1" a="1"/>
  <c r="C40" i="11" s="1"/>
  <c r="AY40" i="11" l="1"/>
  <c r="K41" i="11" s="1"/>
  <c r="C41" i="11" s="1" a="1"/>
  <c r="C41" i="11" s="1"/>
  <c r="M41" i="11" l="1"/>
  <c r="K42" i="11"/>
  <c r="M42" i="11" s="1"/>
  <c r="K43" i="11" l="1"/>
  <c r="C42" i="11" a="1"/>
  <c r="C42" i="11" s="1"/>
  <c r="M43" i="11" l="1"/>
  <c r="AO43" i="11"/>
  <c r="AP43" i="11" s="1"/>
  <c r="AR43" i="11" s="1"/>
  <c r="AS43" i="11" s="1"/>
  <c r="AW43" i="11" l="1"/>
  <c r="AT43" i="11"/>
  <c r="AU43" i="11" s="1"/>
  <c r="AV43" i="11" s="1"/>
  <c r="P43" i="11" s="1"/>
  <c r="AX43" i="11" l="1"/>
  <c r="AY43" i="11" s="1"/>
  <c r="K44" i="11" s="1"/>
  <c r="O43" i="11"/>
  <c r="K45" i="11" l="1"/>
  <c r="M44" i="11"/>
  <c r="C44" i="11" a="1"/>
  <c r="C44" i="11" s="1"/>
  <c r="N43" i="11"/>
  <c r="C43" i="11" s="1" a="1"/>
  <c r="C43" i="11" s="1"/>
  <c r="K46" i="11" l="1"/>
  <c r="C45" i="11" a="1"/>
  <c r="C45" i="11" s="1"/>
  <c r="M45" i="11"/>
  <c r="K47" i="11" l="1"/>
  <c r="C46" i="11" a="1"/>
  <c r="C46" i="11" s="1"/>
  <c r="M46" i="11"/>
  <c r="K48" i="11" l="1"/>
  <c r="C47" i="11" a="1"/>
  <c r="C47" i="11" s="1"/>
  <c r="M47" i="11"/>
  <c r="C48" i="11" l="1" a="1"/>
  <c r="C48" i="11" s="1"/>
  <c r="M48" i="11"/>
  <c r="K49" i="11"/>
  <c r="M49" i="11" l="1"/>
  <c r="C49" i="11" a="1"/>
  <c r="C49" i="11" s="1"/>
  <c r="K50" i="11"/>
  <c r="C50" i="11" l="1" a="1"/>
  <c r="C50" i="11" s="1"/>
  <c r="K51" i="11"/>
  <c r="M50" i="11"/>
  <c r="C51" i="11" l="1" a="1"/>
  <c r="C51" i="11" s="1"/>
  <c r="M51" i="11"/>
  <c r="K52" i="11"/>
  <c r="M52" i="11" l="1"/>
  <c r="C52" i="11" a="1"/>
  <c r="C52" i="11" s="1"/>
  <c r="K53" i="11"/>
  <c r="C53" i="11" l="1" a="1"/>
  <c r="C53" i="11" s="1"/>
  <c r="K54" i="11"/>
  <c r="M53" i="11"/>
  <c r="C54" i="11" l="1" a="1"/>
  <c r="C54" i="11" s="1"/>
  <c r="M54" i="11"/>
  <c r="K55" i="11"/>
  <c r="C55" i="11" l="1" a="1"/>
  <c r="C55" i="11" s="1"/>
  <c r="K56" i="11"/>
  <c r="M55" i="11"/>
  <c r="M56" i="11" l="1"/>
  <c r="K57" i="11"/>
  <c r="C56" i="11" a="1"/>
  <c r="C56" i="11" s="1"/>
  <c r="K58" i="11" l="1"/>
  <c r="C57" i="11" a="1"/>
  <c r="C57" i="11" s="1"/>
  <c r="M57" i="11"/>
  <c r="M58" i="11" l="1"/>
  <c r="K59" i="11"/>
  <c r="C58" i="11" a="1"/>
  <c r="C58" i="11" s="1"/>
  <c r="C59" i="11" l="1" a="1"/>
  <c r="C59" i="11" s="1"/>
  <c r="K60" i="11"/>
  <c r="M59" i="11"/>
  <c r="C60" i="11" l="1" a="1"/>
  <c r="C60" i="11" s="1"/>
  <c r="K61" i="11"/>
  <c r="M60" i="11"/>
  <c r="C61" i="11" l="1" a="1"/>
  <c r="C61" i="11" s="1"/>
  <c r="M61" i="11"/>
  <c r="K62" i="11"/>
  <c r="M62" i="11" l="1"/>
  <c r="C62" i="11" a="1"/>
  <c r="C62" i="11" s="1"/>
  <c r="K63" i="11"/>
  <c r="C63" i="11" l="1" a="1"/>
  <c r="C63" i="11" s="1"/>
  <c r="M63" i="11"/>
  <c r="K64" i="11"/>
  <c r="C64" i="11" l="1" a="1"/>
  <c r="C64" i="11" s="1"/>
  <c r="M64" i="11"/>
  <c r="K65" i="11"/>
  <c r="M65" i="11" l="1"/>
  <c r="C65" i="11" a="1"/>
  <c r="C65" i="11" s="1"/>
  <c r="K66" i="11"/>
  <c r="K67" i="11" l="1"/>
  <c r="C66" i="11" a="1"/>
  <c r="C66" i="11" s="1"/>
  <c r="M66" i="11"/>
  <c r="M67" i="11" l="1"/>
  <c r="K68" i="11"/>
  <c r="C67" i="11" a="1"/>
  <c r="C67" i="11" s="1"/>
  <c r="C68" i="11" l="1" a="1"/>
  <c r="C68" i="11" s="1"/>
  <c r="K69" i="11"/>
  <c r="M68" i="11"/>
  <c r="C69" i="11" l="1" a="1"/>
  <c r="C69" i="11" s="1"/>
  <c r="K70" i="11"/>
  <c r="M69" i="11"/>
  <c r="M70" i="11" l="1"/>
  <c r="K71" i="11"/>
  <c r="C70" i="11" a="1"/>
  <c r="C70" i="11" s="1"/>
  <c r="C71" i="11" l="1" a="1"/>
  <c r="C71" i="11" s="1"/>
  <c r="M71" i="11"/>
  <c r="K72" i="11"/>
  <c r="C72" i="11" l="1" a="1"/>
  <c r="C72" i="11" s="1"/>
  <c r="M72" i="11"/>
  <c r="K73" i="11"/>
  <c r="K74" i="11" l="1"/>
  <c r="C73" i="11" a="1"/>
  <c r="C73" i="11" s="1"/>
  <c r="M73" i="11"/>
  <c r="M74" i="11" l="1"/>
  <c r="C74" i="11" a="1"/>
  <c r="C74" i="11" s="1"/>
  <c r="K75" i="11"/>
  <c r="M75" i="11" l="1"/>
  <c r="C75" i="11" a="1"/>
  <c r="C75" i="11" s="1"/>
  <c r="K76" i="11"/>
  <c r="C76" i="11" l="1" a="1"/>
  <c r="C76" i="11" s="1"/>
  <c r="M76" i="11"/>
  <c r="K77" i="11"/>
  <c r="M77" i="11" l="1"/>
  <c r="C77" i="11" a="1"/>
  <c r="C77" i="11" s="1"/>
  <c r="K78" i="11"/>
  <c r="C78" i="11" l="1" a="1"/>
  <c r="C78" i="11" s="1"/>
  <c r="M78" i="11"/>
  <c r="K79" i="11"/>
  <c r="K80" i="11" l="1"/>
  <c r="M79" i="11"/>
  <c r="C79" i="11" a="1"/>
  <c r="C79" i="11" s="1"/>
  <c r="K81" i="11" l="1"/>
  <c r="C80" i="11" a="1"/>
  <c r="C80" i="11" s="1"/>
  <c r="M80" i="11"/>
  <c r="C81" i="11" l="1" a="1"/>
  <c r="C81" i="11" s="1"/>
  <c r="M81" i="11"/>
  <c r="K82" i="11"/>
  <c r="C82" i="11" l="1" a="1"/>
  <c r="C82" i="11" s="1"/>
  <c r="K83" i="11"/>
  <c r="M82" i="11"/>
  <c r="K84" i="11" l="1"/>
  <c r="M83" i="11"/>
  <c r="C83" i="11" a="1"/>
  <c r="C83" i="11" s="1"/>
  <c r="C84" i="11" l="1" a="1"/>
  <c r="C84" i="11" s="1"/>
  <c r="M84" i="11"/>
  <c r="K85" i="11"/>
  <c r="C85" i="11" l="1" a="1"/>
  <c r="C85" i="11" s="1"/>
  <c r="K86" i="11"/>
  <c r="M85" i="11"/>
  <c r="K87" i="11" l="1"/>
  <c r="C86" i="11" a="1"/>
  <c r="C86" i="11" s="1"/>
  <c r="M86" i="11"/>
  <c r="K88" i="11" l="1"/>
  <c r="C87" i="11" a="1"/>
  <c r="C87" i="11" s="1"/>
  <c r="M87" i="11"/>
  <c r="M88" i="11" l="1"/>
  <c r="C88" i="11" a="1"/>
  <c r="C88" i="11" s="1"/>
  <c r="K89" i="11"/>
  <c r="C89" i="11" l="1" a="1"/>
  <c r="C89" i="11" s="1"/>
  <c r="M89" i="11"/>
  <c r="K90" i="11"/>
  <c r="K91" i="11" l="1"/>
  <c r="C90" i="11" a="1"/>
  <c r="C90" i="11" s="1"/>
  <c r="M90" i="11"/>
  <c r="M91" i="11" l="1"/>
  <c r="C91" i="11" a="1"/>
  <c r="C91" i="11" s="1"/>
  <c r="K92" i="11"/>
  <c r="C92" i="11" l="1" a="1"/>
  <c r="C92" i="11" s="1"/>
  <c r="M92" i="11"/>
  <c r="K93" i="11"/>
  <c r="C93" i="11" l="1" a="1"/>
  <c r="C93" i="11" s="1"/>
  <c r="K94" i="11"/>
  <c r="M93" i="11"/>
  <c r="C94" i="11" l="1" a="1"/>
  <c r="C94" i="11" s="1"/>
  <c r="M94" i="11"/>
  <c r="K95" i="11"/>
  <c r="C95" i="11" l="1" a="1"/>
  <c r="C95" i="11" s="1"/>
  <c r="M95" i="11"/>
  <c r="K96" i="11"/>
  <c r="M96" i="11" l="1"/>
  <c r="C96" i="11" a="1"/>
  <c r="C96" i="11" s="1"/>
  <c r="K97" i="11"/>
  <c r="K98" i="11" l="1"/>
  <c r="M97" i="11"/>
  <c r="C97" i="11" a="1"/>
  <c r="C97" i="11" s="1"/>
  <c r="K99" i="11" l="1"/>
  <c r="M98" i="11"/>
  <c r="C98" i="11" a="1"/>
  <c r="C98" i="11" s="1"/>
  <c r="M99" i="11" l="1"/>
  <c r="K100" i="11"/>
  <c r="C99" i="11" a="1"/>
  <c r="C99" i="11" s="1"/>
  <c r="K101" i="11" l="1"/>
  <c r="C100" i="11" a="1"/>
  <c r="C100" i="11" s="1"/>
  <c r="M100" i="11"/>
  <c r="C101" i="11" l="1" a="1"/>
  <c r="C101" i="11" s="1"/>
  <c r="K102" i="11"/>
  <c r="M101" i="11"/>
  <c r="K103" i="11" l="1"/>
  <c r="M102" i="11"/>
  <c r="C102" i="11" a="1"/>
  <c r="C102" i="11" s="1"/>
  <c r="K104" i="11" l="1"/>
  <c r="M103" i="11"/>
  <c r="C103" i="11" a="1"/>
  <c r="C103" i="11" s="1"/>
  <c r="C104" i="11" l="1" a="1"/>
  <c r="C104" i="11" s="1"/>
  <c r="K105" i="11"/>
  <c r="M104" i="11"/>
  <c r="K106" i="11" l="1"/>
  <c r="C105" i="11" a="1"/>
  <c r="C105" i="11" s="1"/>
  <c r="M105" i="11"/>
  <c r="M106" i="11" l="1"/>
  <c r="K107" i="11"/>
  <c r="C106" i="11" a="1"/>
  <c r="C106" i="11" s="1"/>
  <c r="C107" i="11" l="1" a="1"/>
  <c r="C107" i="11" s="1"/>
  <c r="M107" i="11"/>
  <c r="K108" i="11"/>
  <c r="M108" i="11" l="1"/>
  <c r="C108" i="11" a="1"/>
  <c r="C108" i="11" s="1"/>
  <c r="K109" i="11"/>
  <c r="K110" i="11" l="1"/>
  <c r="C109" i="11" a="1"/>
  <c r="C109" i="11" s="1"/>
  <c r="M109" i="11"/>
  <c r="K111" i="11" l="1"/>
  <c r="M110" i="11"/>
  <c r="C110" i="11" a="1"/>
  <c r="C110" i="11" s="1"/>
  <c r="C111" i="11" l="1" a="1"/>
  <c r="C111" i="11" s="1"/>
  <c r="K112" i="11"/>
  <c r="M111" i="11"/>
  <c r="C112" i="11" l="1" a="1"/>
  <c r="C112" i="11" s="1"/>
  <c r="M112" i="11"/>
  <c r="K113" i="11"/>
  <c r="K114" i="11" l="1"/>
  <c r="M113" i="11"/>
  <c r="C113" i="11" a="1"/>
  <c r="C113" i="11" s="1"/>
  <c r="C114" i="11" l="1" a="1"/>
  <c r="C114" i="11" s="1"/>
  <c r="K115" i="11"/>
  <c r="M114" i="11"/>
  <c r="K116" i="11" l="1"/>
  <c r="C115" i="11" a="1"/>
  <c r="C115" i="11" s="1"/>
  <c r="M115" i="11"/>
  <c r="K117" i="11" l="1"/>
  <c r="M116" i="11"/>
  <c r="C116" i="11" a="1"/>
  <c r="C116" i="11" s="1"/>
  <c r="M117" i="11" l="1"/>
  <c r="C117" i="11" a="1"/>
  <c r="C117" i="11" s="1"/>
  <c r="K118" i="11"/>
  <c r="C118" i="11" l="1" a="1"/>
  <c r="C118" i="11" s="1"/>
  <c r="K119" i="11"/>
  <c r="M118" i="11"/>
  <c r="M119" i="11" l="1"/>
  <c r="K120" i="11"/>
  <c r="C119" i="11" a="1"/>
  <c r="C119" i="11" s="1"/>
  <c r="M120" i="11" l="1"/>
  <c r="C120" i="11" a="1"/>
  <c r="C120" i="11" s="1"/>
  <c r="K121" i="11"/>
  <c r="K122" i="11" l="1"/>
  <c r="M121" i="11"/>
  <c r="C121" i="11" a="1"/>
  <c r="C121" i="11" s="1"/>
  <c r="C122" i="11" l="1" a="1"/>
  <c r="C122" i="11" s="1"/>
  <c r="M122" i="11"/>
  <c r="K123" i="11"/>
  <c r="K124" i="11" l="1"/>
  <c r="M123" i="11"/>
  <c r="C123" i="11" a="1"/>
  <c r="C123" i="11" s="1"/>
  <c r="C124" i="11" l="1" a="1"/>
  <c r="C124" i="11" s="1"/>
  <c r="K125" i="11"/>
  <c r="M124" i="11"/>
  <c r="K126" i="11" l="1"/>
  <c r="M125" i="11"/>
  <c r="C125" i="11" a="1"/>
  <c r="C125" i="11" s="1"/>
  <c r="K127" i="11" l="1"/>
  <c r="M126" i="11"/>
  <c r="C126" i="11" a="1"/>
  <c r="C126" i="11" s="1"/>
  <c r="M127" i="11" l="1"/>
  <c r="C127" i="11" a="1"/>
  <c r="C127" i="11" s="1"/>
  <c r="K128" i="11"/>
  <c r="K129" i="11" l="1"/>
  <c r="M128" i="11"/>
  <c r="C128" i="11" a="1"/>
  <c r="C128" i="11" s="1"/>
  <c r="K130" i="11" l="1"/>
  <c r="C129" i="11" a="1"/>
  <c r="C129" i="11" s="1"/>
  <c r="M129" i="11"/>
  <c r="K131" i="11" l="1"/>
  <c r="C130" i="11" a="1"/>
  <c r="C130" i="11" s="1"/>
  <c r="M130" i="11"/>
  <c r="K132" i="11" l="1"/>
  <c r="C131" i="11" a="1"/>
  <c r="C131" i="11" s="1"/>
  <c r="M131" i="11"/>
  <c r="M132" i="11" l="1"/>
  <c r="K133" i="11"/>
  <c r="C132" i="11" a="1"/>
  <c r="C132" i="11" s="1"/>
  <c r="C133" i="11" l="1" a="1"/>
  <c r="C133" i="11" s="1"/>
  <c r="K134" i="11"/>
  <c r="M133" i="11"/>
  <c r="C134" i="11" l="1" a="1"/>
  <c r="C134" i="11" s="1"/>
  <c r="K135" i="11"/>
  <c r="M134" i="11"/>
  <c r="M135" i="11" l="1"/>
  <c r="C135" i="11" a="1"/>
  <c r="C135" i="11" s="1"/>
  <c r="K136" i="11"/>
  <c r="C136" i="11" l="1" a="1"/>
  <c r="C136" i="11" s="1"/>
  <c r="M136" i="11"/>
  <c r="K137" i="11"/>
  <c r="K138" i="11" l="1"/>
  <c r="M137" i="11"/>
  <c r="C137" i="11" a="1"/>
  <c r="C137" i="11" s="1"/>
  <c r="K139" i="11" l="1"/>
  <c r="C138" i="11" a="1"/>
  <c r="C138" i="11" s="1"/>
  <c r="M138" i="11"/>
  <c r="C139" i="11" l="1" a="1"/>
  <c r="C139" i="11" s="1"/>
  <c r="K140" i="11"/>
  <c r="M139" i="11"/>
  <c r="C140" i="11" l="1" a="1"/>
  <c r="C140" i="11" s="1"/>
  <c r="K141" i="11"/>
  <c r="M140" i="11"/>
  <c r="C141" i="11" l="1" a="1"/>
  <c r="C141" i="11" s="1"/>
  <c r="M141" i="11"/>
  <c r="K142" i="11"/>
  <c r="M142" i="11" l="1"/>
  <c r="K143" i="11"/>
  <c r="C142" i="11" a="1"/>
  <c r="C142" i="11" s="1"/>
  <c r="M143" i="11" l="1"/>
  <c r="K144" i="11"/>
  <c r="C143" i="11" a="1"/>
  <c r="C143" i="11" s="1"/>
  <c r="M144" i="11" l="1"/>
  <c r="C144" i="11" a="1"/>
  <c r="C144" i="11" s="1"/>
  <c r="K145" i="11"/>
  <c r="M145" i="11" l="1"/>
  <c r="C145" i="11" a="1"/>
  <c r="C145" i="11" s="1"/>
  <c r="K146" i="11"/>
  <c r="K147" i="11" l="1"/>
  <c r="C146" i="11" a="1"/>
  <c r="C146" i="11" s="1"/>
  <c r="M146" i="11"/>
  <c r="K148" i="11" l="1"/>
  <c r="C147" i="11" a="1"/>
  <c r="C147" i="11" s="1"/>
  <c r="M147" i="11"/>
  <c r="K149" i="11" l="1"/>
  <c r="M148" i="11"/>
  <c r="C148" i="11" a="1"/>
  <c r="C148" i="11" s="1"/>
  <c r="K150" i="11" l="1"/>
  <c r="C149" i="11" a="1"/>
  <c r="C149" i="11" s="1"/>
  <c r="M149" i="11"/>
  <c r="C150" i="11" l="1" a="1"/>
  <c r="C150" i="11" s="1"/>
  <c r="K151" i="11"/>
  <c r="M150" i="11"/>
  <c r="C151" i="11" l="1" a="1"/>
  <c r="C151" i="11" s="1"/>
  <c r="M151" i="11"/>
  <c r="K152" i="11"/>
  <c r="K153" i="11" l="1"/>
  <c r="C152" i="11" a="1"/>
  <c r="C152" i="11" s="1"/>
  <c r="M152" i="11"/>
  <c r="C153" i="11" l="1" a="1"/>
  <c r="C153" i="11" s="1"/>
  <c r="M153" i="11"/>
  <c r="K154" i="11"/>
  <c r="C154" i="11" l="1" a="1"/>
  <c r="C154" i="11" s="1"/>
  <c r="M154" i="11"/>
  <c r="K155" i="11"/>
  <c r="K156" i="11" l="1"/>
  <c r="M155" i="11"/>
  <c r="C155" i="11" a="1"/>
  <c r="C155" i="11" s="1"/>
  <c r="K157" i="11" l="1"/>
  <c r="M156" i="11"/>
  <c r="C156" i="11" a="1"/>
  <c r="C156" i="11" s="1"/>
  <c r="C157" i="11" l="1" a="1"/>
  <c r="C157" i="11" s="1"/>
  <c r="M157" i="11"/>
  <c r="K158" i="11"/>
  <c r="M158" i="11" l="1"/>
  <c r="C158" i="11" a="1"/>
  <c r="C158" i="11" s="1"/>
  <c r="K159" i="11"/>
  <c r="K160" i="11" l="1"/>
  <c r="C159" i="11" a="1"/>
  <c r="C159" i="11" s="1"/>
  <c r="M159" i="11"/>
  <c r="C160" i="11" l="1" a="1"/>
  <c r="C160" i="11" s="1"/>
  <c r="M160" i="11"/>
  <c r="K161" i="11"/>
  <c r="C161" i="11" l="1" a="1"/>
  <c r="C161" i="11" s="1"/>
  <c r="M161" i="11"/>
  <c r="K162" i="11"/>
  <c r="K163" i="11" l="1"/>
  <c r="C162" i="11" a="1"/>
  <c r="C162" i="11" s="1"/>
  <c r="M162" i="11"/>
  <c r="K164" i="11" l="1"/>
  <c r="C163" i="11" a="1"/>
  <c r="C163" i="11" s="1"/>
  <c r="M163" i="11"/>
  <c r="K165" i="11" l="1"/>
  <c r="C164" i="11" a="1"/>
  <c r="C164" i="11" s="1"/>
  <c r="M164" i="11"/>
  <c r="K166" i="11" l="1"/>
  <c r="C165" i="11" a="1"/>
  <c r="C165" i="11" s="1"/>
  <c r="M165" i="11"/>
  <c r="K167" i="11" l="1"/>
  <c r="M166" i="11"/>
  <c r="C166" i="11" a="1"/>
  <c r="C166" i="11" s="1"/>
  <c r="K168" i="11" l="1"/>
  <c r="M167" i="11"/>
  <c r="C167" i="11" a="1"/>
  <c r="C167" i="11" s="1"/>
  <c r="K169" i="11" l="1"/>
  <c r="C168" i="11" a="1"/>
  <c r="C168" i="11" s="1"/>
  <c r="M168" i="11"/>
  <c r="M169" i="11" l="1"/>
  <c r="K170" i="11"/>
  <c r="C169" i="11" a="1"/>
  <c r="C169" i="11" s="1"/>
  <c r="K171" i="11" l="1"/>
  <c r="C170" i="11" a="1"/>
  <c r="C170" i="11" s="1"/>
  <c r="M170" i="11"/>
  <c r="M171" i="11" l="1"/>
  <c r="K172" i="11"/>
  <c r="C171" i="11" a="1"/>
  <c r="C171" i="11" s="1"/>
  <c r="C172" i="11" l="1" a="1"/>
  <c r="C172" i="11" s="1"/>
  <c r="K173" i="11"/>
  <c r="M172" i="11"/>
  <c r="C173" i="11" l="1" a="1"/>
  <c r="C173" i="11" s="1"/>
  <c r="M173"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<sst xmlns="http://schemas.openxmlformats.org/spreadsheetml/2006/main" count="1461" uniqueCount="566">
  <si>
    <t>ypos</t>
  </si>
  <si>
    <t>equ</t>
  </si>
  <si>
    <t>$06</t>
  </si>
  <si>
    <t>xpos</t>
  </si>
  <si>
    <t>$07</t>
  </si>
  <si>
    <t>xcounter</t>
  </si>
  <si>
    <t>$08</t>
  </si>
  <si>
    <t>ycounter</t>
  </si>
  <si>
    <t>$09</t>
  </si>
  <si>
    <t>sprite</t>
  </si>
  <si>
    <t>$17</t>
  </si>
  <si>
    <t>draw_bmp</t>
  </si>
  <si>
    <t>ldy</t>
  </si>
  <si>
    <t>index</t>
  </si>
  <si>
    <t>val/mem</t>
  </si>
  <si>
    <t>LDY</t>
  </si>
  <si>
    <t>IMM</t>
  </si>
  <si>
    <t>A0</t>
  </si>
  <si>
    <t>Instr</t>
  </si>
  <si>
    <t>Mode</t>
  </si>
  <si>
    <t>Opcode</t>
  </si>
  <si>
    <t>ZP</t>
  </si>
  <si>
    <t>ZP,X</t>
  </si>
  <si>
    <t>ABS</t>
  </si>
  <si>
    <t>ABS,X</t>
  </si>
  <si>
    <t>A4</t>
  </si>
  <si>
    <t>B4</t>
  </si>
  <si>
    <t>AC</t>
  </si>
  <si>
    <t>BC</t>
  </si>
  <si>
    <t>Cycles</t>
  </si>
  <si>
    <t>Page crossed</t>
  </si>
  <si>
    <t>Instr-Mode</t>
  </si>
  <si>
    <t>zot</t>
  </si>
  <si>
    <t>hunt</t>
  </si>
  <si>
    <t>moez</t>
  </si>
  <si>
    <t>Bytes</t>
  </si>
  <si>
    <t>LDA</t>
  </si>
  <si>
    <t>ABS,Y</t>
  </si>
  <si>
    <t>(IND,X)</t>
  </si>
  <si>
    <t>(IND),Y</t>
  </si>
  <si>
    <t>A9</t>
  </si>
  <si>
    <t>A5</t>
  </si>
  <si>
    <t>B5</t>
  </si>
  <si>
    <t>AD</t>
  </si>
  <si>
    <t>BD</t>
  </si>
  <si>
    <t>B9</t>
  </si>
  <si>
    <t>A1</t>
  </si>
  <si>
    <t>B1</t>
  </si>
  <si>
    <t>lda</t>
  </si>
  <si>
    <t>JMP</t>
  </si>
  <si>
    <t>4C</t>
  </si>
  <si>
    <t>6C</t>
  </si>
  <si>
    <t>CLC</t>
  </si>
  <si>
    <t>DIR</t>
  </si>
  <si>
    <t>18</t>
  </si>
  <si>
    <t>(ypos),y</t>
  </si>
  <si>
    <t>(ypos,x)</t>
  </si>
  <si>
    <t>clc</t>
  </si>
  <si>
    <t>#$01</t>
  </si>
  <si>
    <t>($123)</t>
  </si>
  <si>
    <t>$01,x</t>
  </si>
  <si>
    <t>"," pos</t>
  </si>
  <si>
    <t>(IND)</t>
  </si>
  <si>
    <t>"(" first</t>
  </si>
  <si>
    <t>")" last</t>
  </si>
  <si>
    <t>mem,X</t>
  </si>
  <si>
    <t>mem,Y</t>
  </si>
  <si>
    <t>$4000,y</t>
  </si>
  <si>
    <t>ypos,x</t>
  </si>
  <si>
    <t>zot,y</t>
  </si>
  <si>
    <t>mem</t>
  </si>
  <si>
    <t>mode</t>
  </si>
  <si>
    <t>lu #1</t>
  </si>
  <si>
    <t>lu #2</t>
  </si>
  <si>
    <t>val</t>
  </si>
  <si>
    <t>hex</t>
  </si>
  <si>
    <t>dec</t>
  </si>
  <si>
    <t>MODE</t>
  </si>
  <si>
    <t>OpCode</t>
  </si>
  <si>
    <t>jmp</t>
  </si>
  <si>
    <t>#&gt;zot</t>
  </si>
  <si>
    <t>+/- offset</t>
  </si>
  <si>
    <t>ypos+1</t>
  </si>
  <si>
    <t>(ypos-1),x</t>
  </si>
  <si>
    <t>+/- pos</t>
  </si>
  <si>
    <t>#&lt;hunt</t>
  </si>
  <si>
    <t>#&lt;hunt+1</t>
  </si>
  <si>
    <t>&lt; &amp; &gt;</t>
  </si>
  <si>
    <t>bne</t>
  </si>
  <si>
    <t>BRANCH</t>
  </si>
  <si>
    <t>Branch instructions</t>
  </si>
  <si>
    <t>BEQ</t>
  </si>
  <si>
    <t>BNE</t>
  </si>
  <si>
    <t>BPL</t>
  </si>
  <si>
    <t>BMI</t>
  </si>
  <si>
    <t>BVS</t>
  </si>
  <si>
    <t>BVC</t>
  </si>
  <si>
    <t>BCS</t>
  </si>
  <si>
    <t>BCC</t>
  </si>
  <si>
    <t>beq</t>
  </si>
  <si>
    <t>#&gt;*</t>
  </si>
  <si>
    <t>*+4</t>
  </si>
  <si>
    <t>bcc</t>
  </si>
  <si>
    <t>.cont</t>
  </si>
  <si>
    <t>REL</t>
  </si>
  <si>
    <t>bcs</t>
  </si>
  <si>
    <t>#04</t>
  </si>
  <si>
    <t>D0</t>
  </si>
  <si>
    <t>F0</t>
  </si>
  <si>
    <t>B0</t>
  </si>
  <si>
    <t>sub</t>
  </si>
  <si>
    <t>test</t>
  </si>
  <si>
    <t>ypos2</t>
  </si>
  <si>
    <t>$99</t>
  </si>
  <si>
    <t>prelu#1</t>
  </si>
  <si>
    <t>prelu#2</t>
  </si>
  <si>
    <t>lu#3</t>
  </si>
  <si>
    <t>#%1001</t>
  </si>
  <si>
    <t>bytes</t>
  </si>
  <si>
    <t>asc</t>
  </si>
  <si>
    <t>!abc</t>
  </si>
  <si>
    <t>str</t>
  </si>
  <si>
    <t>010203</t>
  </si>
  <si>
    <t>If branching</t>
  </si>
  <si>
    <t>ADC</t>
  </si>
  <si>
    <t>6D</t>
  </si>
  <si>
    <t>7D</t>
  </si>
  <si>
    <t>AND</t>
  </si>
  <si>
    <t>2D</t>
  </si>
  <si>
    <t>3D</t>
  </si>
  <si>
    <t>ASL</t>
  </si>
  <si>
    <t>0A</t>
  </si>
  <si>
    <t>06</t>
  </si>
  <si>
    <t>0E</t>
  </si>
  <si>
    <t>1E</t>
  </si>
  <si>
    <t>BIT</t>
  </si>
  <si>
    <t>2C</t>
  </si>
  <si>
    <t>24</t>
  </si>
  <si>
    <t>BRK</t>
  </si>
  <si>
    <t>00</t>
  </si>
  <si>
    <t>CLD</t>
  </si>
  <si>
    <t>D8</t>
  </si>
  <si>
    <t>CLI</t>
  </si>
  <si>
    <t>CLV</t>
  </si>
  <si>
    <t>B8</t>
  </si>
  <si>
    <t>58</t>
  </si>
  <si>
    <t>CMP</t>
  </si>
  <si>
    <t>C9</t>
  </si>
  <si>
    <t>C5</t>
  </si>
  <si>
    <t>D5</t>
  </si>
  <si>
    <t>CD</t>
  </si>
  <si>
    <t>DD</t>
  </si>
  <si>
    <t>D9</t>
  </si>
  <si>
    <t>C1</t>
  </si>
  <si>
    <t>D1</t>
  </si>
  <si>
    <t>CPX</t>
  </si>
  <si>
    <t>E0</t>
  </si>
  <si>
    <t>E4</t>
  </si>
  <si>
    <t>EC</t>
  </si>
  <si>
    <t>CPY</t>
  </si>
  <si>
    <t>C0</t>
  </si>
  <si>
    <t>C4</t>
  </si>
  <si>
    <t>CC</t>
  </si>
  <si>
    <t>DEC</t>
  </si>
  <si>
    <t>C6</t>
  </si>
  <si>
    <t>D6</t>
  </si>
  <si>
    <t>CE</t>
  </si>
  <si>
    <t>DE</t>
  </si>
  <si>
    <t>DEX</t>
  </si>
  <si>
    <t>DEY</t>
  </si>
  <si>
    <t>CA</t>
  </si>
  <si>
    <t>88</t>
  </si>
  <si>
    <t>EOR</t>
  </si>
  <si>
    <t>4D</t>
  </si>
  <si>
    <t>5D</t>
  </si>
  <si>
    <t>INC</t>
  </si>
  <si>
    <t>E6</t>
  </si>
  <si>
    <t>F6</t>
  </si>
  <si>
    <t>EE</t>
  </si>
  <si>
    <t>FE</t>
  </si>
  <si>
    <t>INX</t>
  </si>
  <si>
    <t>E8</t>
  </si>
  <si>
    <t>INY</t>
  </si>
  <si>
    <t>C8</t>
  </si>
  <si>
    <t>JSR</t>
  </si>
  <si>
    <t>20</t>
  </si>
  <si>
    <t>LDX</t>
  </si>
  <si>
    <t>A2</t>
  </si>
  <si>
    <t>A6</t>
  </si>
  <si>
    <t>B6</t>
  </si>
  <si>
    <t>AE</t>
  </si>
  <si>
    <t>BE</t>
  </si>
  <si>
    <t>LSR</t>
  </si>
  <si>
    <t>4A</t>
  </si>
  <si>
    <t>4E</t>
  </si>
  <si>
    <t>5E</t>
  </si>
  <si>
    <t>NOP</t>
  </si>
  <si>
    <t>EA</t>
  </si>
  <si>
    <t>ORA</t>
  </si>
  <si>
    <t>09</t>
  </si>
  <si>
    <t>05</t>
  </si>
  <si>
    <t>0D</t>
  </si>
  <si>
    <t>1D</t>
  </si>
  <si>
    <t>01</t>
  </si>
  <si>
    <t>PHA</t>
  </si>
  <si>
    <t>48</t>
  </si>
  <si>
    <t>PHP</t>
  </si>
  <si>
    <t>08</t>
  </si>
  <si>
    <t>PLA</t>
  </si>
  <si>
    <t>PLP</t>
  </si>
  <si>
    <t>68</t>
  </si>
  <si>
    <t>28</t>
  </si>
  <si>
    <t>ROL</t>
  </si>
  <si>
    <t>2A</t>
  </si>
  <si>
    <t>2E</t>
  </si>
  <si>
    <t>3E</t>
  </si>
  <si>
    <t>ROR</t>
  </si>
  <si>
    <t>6A</t>
  </si>
  <si>
    <t>6E</t>
  </si>
  <si>
    <t>7E</t>
  </si>
  <si>
    <t>RTI</t>
  </si>
  <si>
    <t>40</t>
  </si>
  <si>
    <t>RTS</t>
  </si>
  <si>
    <t>60</t>
  </si>
  <si>
    <t>SBC</t>
  </si>
  <si>
    <t>E9</t>
  </si>
  <si>
    <t>E5</t>
  </si>
  <si>
    <t>F5</t>
  </si>
  <si>
    <t>ED</t>
  </si>
  <si>
    <t>FD</t>
  </si>
  <si>
    <t>F9</t>
  </si>
  <si>
    <t>E1</t>
  </si>
  <si>
    <t>F1</t>
  </si>
  <si>
    <t>SEC</t>
  </si>
  <si>
    <t>38</t>
  </si>
  <si>
    <t>SED</t>
  </si>
  <si>
    <t>F8</t>
  </si>
  <si>
    <t>SEI</t>
  </si>
  <si>
    <t>78</t>
  </si>
  <si>
    <t>STA</t>
  </si>
  <si>
    <t>85</t>
  </si>
  <si>
    <t>95</t>
  </si>
  <si>
    <t>8D</t>
  </si>
  <si>
    <t>9D</t>
  </si>
  <si>
    <t>99</t>
  </si>
  <si>
    <t>81</t>
  </si>
  <si>
    <t>91</t>
  </si>
  <si>
    <t>STX</t>
  </si>
  <si>
    <t>ZP,Y</t>
  </si>
  <si>
    <t>86</t>
  </si>
  <si>
    <t>96</t>
  </si>
  <si>
    <t>8E</t>
  </si>
  <si>
    <t>STY</t>
  </si>
  <si>
    <t>84</t>
  </si>
  <si>
    <t>94</t>
  </si>
  <si>
    <t>8C</t>
  </si>
  <si>
    <t>TAX</t>
  </si>
  <si>
    <t>AA</t>
  </si>
  <si>
    <t>TAY</t>
  </si>
  <si>
    <t>A8</t>
  </si>
  <si>
    <t>TXA</t>
  </si>
  <si>
    <t>TSX</t>
  </si>
  <si>
    <t>BA</t>
  </si>
  <si>
    <t>8A</t>
  </si>
  <si>
    <t>TXS</t>
  </si>
  <si>
    <t>9A</t>
  </si>
  <si>
    <t>TYA</t>
  </si>
  <si>
    <t>98</t>
  </si>
  <si>
    <t>EQU</t>
  </si>
  <si>
    <t>STR</t>
  </si>
  <si>
    <t>ASC</t>
  </si>
  <si>
    <t>SUB</t>
  </si>
  <si>
    <t>PSO</t>
  </si>
  <si>
    <t>Pseudo opcodes</t>
  </si>
  <si>
    <t>HEX</t>
  </si>
  <si>
    <t>Pseudocode</t>
  </si>
  <si>
    <t>LABEL</t>
  </si>
  <si>
    <t>INSTR</t>
  </si>
  <si>
    <t>OPERANDS</t>
  </si>
  <si>
    <t>COMMENTS</t>
  </si>
  <si>
    <t>ASSEMBLY</t>
  </si>
  <si>
    <t>label</t>
  </si>
  <si>
    <t>addr</t>
  </si>
  <si>
    <t>byte 0</t>
  </si>
  <si>
    <t>byte 1</t>
  </si>
  <si>
    <t>byte 2</t>
  </si>
  <si>
    <t>org</t>
  </si>
  <si>
    <t>$300</t>
  </si>
  <si>
    <t>pdl</t>
  </si>
  <si>
    <t>$fb1e</t>
  </si>
  <si>
    <t>spkr</t>
  </si>
  <si>
    <t>$c030</t>
  </si>
  <si>
    <t>ldx</t>
  </si>
  <si>
    <t>#0</t>
  </si>
  <si>
    <t>jsr</t>
  </si>
  <si>
    <t>entry</t>
  </si>
  <si>
    <t>AL25-SHOOTER PROGRAM FROM ASSEMBLY LINES (WAGNER)</t>
  </si>
  <si>
    <t>$1000</t>
  </si>
  <si>
    <t>pread</t>
  </si>
  <si>
    <t>flag</t>
  </si>
  <si>
    <t>$e3</t>
  </si>
  <si>
    <t>x</t>
  </si>
  <si>
    <t>$e0</t>
  </si>
  <si>
    <t>y</t>
  </si>
  <si>
    <t>$e2</t>
  </si>
  <si>
    <t>x0</t>
  </si>
  <si>
    <t>y0</t>
  </si>
  <si>
    <t>num</t>
  </si>
  <si>
    <t>$0c</t>
  </si>
  <si>
    <t>wait</t>
  </si>
  <si>
    <t>$fca8</t>
  </si>
  <si>
    <t>pb0</t>
  </si>
  <si>
    <t>$c061</t>
  </si>
  <si>
    <t>hcolor</t>
  </si>
  <si>
    <t>$f6f0</t>
  </si>
  <si>
    <t>hgr</t>
  </si>
  <si>
    <t>$f3e2</t>
  </si>
  <si>
    <t>hplot</t>
  </si>
  <si>
    <t>$f457</t>
  </si>
  <si>
    <t>hlin</t>
  </si>
  <si>
    <t>$f53a</t>
  </si>
  <si>
    <t>rot</t>
  </si>
  <si>
    <t>$f9</t>
  </si>
  <si>
    <t>scale</t>
  </si>
  <si>
    <t>$e7</t>
  </si>
  <si>
    <t>shnum</t>
  </si>
  <si>
    <t>$f730</t>
  </si>
  <si>
    <t>draw</t>
  </si>
  <si>
    <t>$f605</t>
  </si>
  <si>
    <t>xdraw</t>
  </si>
  <si>
    <t>$f661</t>
  </si>
  <si>
    <t>hfind</t>
  </si>
  <si>
    <t>$f5cb</t>
  </si>
  <si>
    <t>ctr</t>
  </si>
  <si>
    <t>$ea</t>
  </si>
  <si>
    <t>ptr</t>
  </si>
  <si>
    <t>$e8</t>
  </si>
  <si>
    <t>rnd</t>
  </si>
  <si>
    <t>$efae</t>
  </si>
  <si>
    <t>fac</t>
  </si>
  <si>
    <t>$9d</t>
  </si>
  <si>
    <t>e2</t>
  </si>
  <si>
    <t>363F373E3640C040</t>
  </si>
  <si>
    <t>C028352E352D0024</t>
  </si>
  <si>
    <t>3F3CBC120E9609C0</t>
  </si>
  <si>
    <t>4C493C2C2C2D2494</t>
  </si>
  <si>
    <t>921A352D36EEDB23</t>
  </si>
  <si>
    <t>3C27941B3E363F06</t>
  </si>
  <si>
    <t>001B282D2DF8DB63</t>
  </si>
  <si>
    <t>6DE52300</t>
  </si>
  <si>
    <t>0400590037000C00</t>
  </si>
  <si>
    <t>0A0004002C242D24</t>
  </si>
  <si>
    <t>2DE4DB933E36372e</t>
  </si>
  <si>
    <t>362D3635362DC6Db</t>
  </si>
  <si>
    <t>DB23272C252C3C3f</t>
  </si>
  <si>
    <t>#03</t>
  </si>
  <si>
    <t>#5</t>
  </si>
  <si>
    <t>#23</t>
  </si>
  <si>
    <t>#1</t>
  </si>
  <si>
    <t>#$17</t>
  </si>
  <si>
    <t>#6</t>
  </si>
  <si>
    <t>wall</t>
  </si>
  <si>
    <t>set</t>
  </si>
  <si>
    <t>#3</t>
  </si>
  <si>
    <t>shape table</t>
  </si>
  <si>
    <t>clear screen</t>
  </si>
  <si>
    <t>x=0</t>
  </si>
  <si>
    <t>y=5</t>
  </si>
  <si>
    <t>hplot 0,5</t>
  </si>
  <si>
    <t>0,5 to 279,5</t>
  </si>
  <si>
    <t>279,5 to 279,6</t>
  </si>
  <si>
    <t>279,6 to 0,6</t>
  </si>
  <si>
    <t>skip to e2</t>
  </si>
  <si>
    <t>sta</t>
  </si>
  <si>
    <t>#$10</t>
  </si>
  <si>
    <t>ptr+1</t>
  </si>
  <si>
    <t>#$0a</t>
  </si>
  <si>
    <t>set tbl = $1003</t>
  </si>
  <si>
    <t># of explosions</t>
  </si>
  <si>
    <t>ship</t>
  </si>
  <si>
    <t>#$8c</t>
  </si>
  <si>
    <t>#$50</t>
  </si>
  <si>
    <t>hposn</t>
  </si>
  <si>
    <t>1 = ship</t>
  </si>
  <si>
    <t>$f411</t>
  </si>
  <si>
    <t>calc</t>
  </si>
  <si>
    <t>sty</t>
  </si>
  <si>
    <t>lsr</t>
  </si>
  <si>
    <t>rot = 0</t>
  </si>
  <si>
    <t>need to scale to 0-63</t>
  </si>
  <si>
    <t>/2</t>
  </si>
  <si>
    <t>pause</t>
  </si>
  <si>
    <t>#$48</t>
  </si>
  <si>
    <t>shoot?</t>
  </si>
  <si>
    <t>bmi</t>
  </si>
  <si>
    <t>yes</t>
  </si>
  <si>
    <t>#$4e</t>
  </si>
  <si>
    <t>y= inside ship</t>
  </si>
  <si>
    <t>(nope)</t>
  </si>
  <si>
    <t>#4</t>
  </si>
  <si>
    <t>4 = single dot</t>
  </si>
  <si>
    <t>sound</t>
  </si>
  <si>
    <t># of cycles</t>
  </si>
  <si>
    <t>tick</t>
  </si>
  <si>
    <t>delay</t>
  </si>
  <si>
    <t>dey</t>
  </si>
  <si>
    <t>cycle</t>
  </si>
  <si>
    <t>dex</t>
  </si>
  <si>
    <t>erase1</t>
  </si>
  <si>
    <t>erase ray</t>
  </si>
  <si>
    <t>cmp</t>
  </si>
  <si>
    <t>#2</t>
  </si>
  <si>
    <t>hit</t>
  </si>
  <si>
    <t>next</t>
  </si>
  <si>
    <t>inc</t>
  </si>
  <si>
    <t>#$90</t>
  </si>
  <si>
    <t>miss</t>
  </si>
  <si>
    <t>get cursor posn</t>
  </si>
  <si>
    <t>x+1</t>
  </si>
  <si>
    <t>x0+1</t>
  </si>
  <si>
    <t>explos</t>
  </si>
  <si>
    <t>#02</t>
  </si>
  <si>
    <t>ror</t>
  </si>
  <si>
    <t>boom</t>
  </si>
  <si>
    <t>inx</t>
  </si>
  <si>
    <t>getptch</t>
  </si>
  <si>
    <t>fac+2</t>
  </si>
  <si>
    <t>tick2</t>
  </si>
  <si>
    <t>delay2</t>
  </si>
  <si>
    <t>cycle2</t>
  </si>
  <si>
    <t>save cursor posn</t>
  </si>
  <si>
    <t>reset scale</t>
  </si>
  <si>
    <t>white</t>
  </si>
  <si>
    <t>1st explosion</t>
  </si>
  <si>
    <t>if "odd"</t>
  </si>
  <si>
    <t>draw 1st explosion</t>
  </si>
  <si>
    <t>pitch = rnd</t>
  </si>
  <si>
    <t>erase2</t>
  </si>
  <si>
    <t>black</t>
  </si>
  <si>
    <t>boom2</t>
  </si>
  <si>
    <t>drtn</t>
  </si>
  <si>
    <t>again</t>
  </si>
  <si>
    <t>6502 Assembler</t>
  </si>
  <si>
    <t>v1.0</t>
  </si>
  <si>
    <t>This is more a proof-of-concept than a real full-featured assembler in a spreadsheet.</t>
  </si>
  <si>
    <t>Nonethelesse, it works.</t>
  </si>
  <si>
    <t>- global and local labels</t>
  </si>
  <si>
    <t>- EQUs to declare constants</t>
  </si>
  <si>
    <t>- use of +/- offsets with constants</t>
  </si>
  <si>
    <t>- all addressing modes</t>
  </si>
  <si>
    <t>- use of "#" to reference values</t>
  </si>
  <si>
    <t>- use of "&gt;" and "&lt;" to point to MSB and LSB (2 bytes only)</t>
  </si>
  <si>
    <t>- use of "%" for binary notation (16 bits max)</t>
  </si>
  <si>
    <t>- use of "$" for hexadecimal notation (2 bytes max)</t>
  </si>
  <si>
    <t>- decimal notation by default (0-65535)</t>
  </si>
  <si>
    <t>Features:</t>
  </si>
  <si>
    <t>- all the 6502 instructions plus a couple of pseudo-instructions</t>
  </si>
  <si>
    <t>- negative values are not supported (you'll have to compute the 0-65535 equivalent yourself)</t>
  </si>
  <si>
    <t>- one sheet is supposed to hold one module's code</t>
  </si>
  <si>
    <t>- "linking" of different modules is not supported but is certainly doable</t>
  </si>
  <si>
    <t>Column E allows you to define labels. Labels are case-sensitive. Use "." as leading character for local labels. All other labels are considered global.</t>
  </si>
  <si>
    <t>Column F allows you to type a 6502 instruction or pseudo instruction. Case insensitive.</t>
  </si>
  <si>
    <t>Column C is where the code will be assembled.</t>
  </si>
  <si>
    <t>Column G allows you to type the operands. You must use a valid operand/addressing mode for the instruction or the code won't be assembled.</t>
  </si>
  <si>
    <t>Remember that referencing labels is case sensitive. Referencing X and Y registers is not, though.</t>
  </si>
  <si>
    <t>Decimal notation is the default. Use "$" for a hexadecimal number (except when using HEX pseudo instruction). Use "%" for a binary number.</t>
  </si>
  <si>
    <t>All numbers are either 8 or 16 bits long.</t>
  </si>
  <si>
    <t>All numbers/labels are considered as addresses unless you use a "#" in front of the number/label.</t>
  </si>
  <si>
    <t>Use "&lt;" to reference the least significant byte of a 2-byte number (address or value).</t>
  </si>
  <si>
    <t>Use "&gt;" to reference the most significant byte of a 2-byte number (address or value).</t>
  </si>
  <si>
    <t>Example: if "addr" corresponds to $2050, then #&gt;addr is equivalent to #$20 (which is a value), while &lt;addr is equivalent to $50 (as a zero page address)</t>
  </si>
  <si>
    <t>&lt;.cont</t>
  </si>
  <si>
    <t>A local label is local to a subroutine. To define a subroutine, give it a global label in column E and type the "SUB" pseudo instruction in column F.</t>
  </si>
  <si>
    <t>All references to local labels (thus beginning with ".") will only search local labels within the current subroutine.</t>
  </si>
  <si>
    <t>Pseudo-instructions</t>
  </si>
  <si>
    <t>Defines a subroutine. Needed to define local labels.</t>
  </si>
  <si>
    <t>- no support for "macros". After all you're using a spreadsheet, this can be replaced with appropriate formulas</t>
  </si>
  <si>
    <t>Must be followed by hexadecimal bytes in column G (don't type "$" in front of the bytes !). Declares n bytes with the given values.</t>
  </si>
  <si>
    <t>Declares an ascii string (as typed in column G). There's no delimiter. Does not end with a zero character.</t>
  </si>
  <si>
    <t>Same as ASC except that the hi-bit is set, which corresponds to characters as displayed on the TEXT screen or as tested by a PEEK(-16384)</t>
  </si>
  <si>
    <t>Declares a NUMERIC constant and its label. EQUs are located at the top of the program but if needed may be included within the code.</t>
  </si>
  <si>
    <t>To finish a string with a zero character, simply use a HEX 00 after the ASC/STR pseudo instruction (on the next line of course)</t>
  </si>
  <si>
    <t>Usage:</t>
  </si>
  <si>
    <t>Different colors are used to quickly differentiate zero page addresses, other addresses, values, ascii/text/hex, indexed addressing modes, indirect addressing modes, etc.</t>
  </si>
  <si>
    <t>When you reach the end of the "yellow" area, it means there are no more "lines" available. That is, the next lines do not contain the needed formulas to assemble your code.</t>
  </si>
  <si>
    <t>Adding lines:</t>
  </si>
  <si>
    <t>Inserting lines in the middle of  your code:</t>
  </si>
  <si>
    <t>This is more tricky. Make sure you have enough empty lines at the end of your code. For example if you want to insert 10 empty lines, you need 10 empty lines at the end of your code.</t>
  </si>
  <si>
    <t>Select the lines you want to move but only from column C to column H</t>
  </si>
  <si>
    <t>Start from the empty sheet. Select a starting address and type it in the cell to the right of the ORG instruction.</t>
  </si>
  <si>
    <t>Column H is used for comments.</t>
  </si>
  <si>
    <t>You are allowed to skip lines and leave them empty if you want. You may then also type "full line" comments in columns F and G if you want.</t>
  </si>
  <si>
    <t>Note that "comments" in column F are in fact considered as labels…</t>
  </si>
  <si>
    <t>Clear the n duplicate lines.</t>
  </si>
  <si>
    <t>Deleting lines in the middle of your code:</t>
  </si>
  <si>
    <t>You may either simply clear the code and comments in those lines … or …</t>
  </si>
  <si>
    <t>If you prefer you may use the same technique as for inserting lines:</t>
  </si>
  <si>
    <t>Select the lines you want to move up but only from column C to column H.</t>
  </si>
  <si>
    <t>Never delete an entire line of your spreadsheet as you'll break the formulas !</t>
  </si>
  <si>
    <t>Never insert entire empty lines in your spreadsheet as you'll break the formulas !</t>
  </si>
  <si>
    <r>
      <t>Copy the selection</t>
    </r>
    <r>
      <rPr>
        <sz val="11"/>
        <color rgb="FFFF0000"/>
        <rFont val="Calibri"/>
        <family val="2"/>
        <scheme val="minor"/>
      </rPr>
      <t xml:space="preserve"> (DO NOT CUT IT !!)</t>
    </r>
    <r>
      <rPr>
        <sz val="11"/>
        <color theme="1"/>
        <rFont val="Calibri"/>
        <family val="2"/>
        <scheme val="minor"/>
      </rPr>
      <t xml:space="preserve"> and paste it n lines below.</t>
    </r>
  </si>
  <si>
    <r>
      <t>Copy the selection</t>
    </r>
    <r>
      <rPr>
        <sz val="11"/>
        <color rgb="FFFF0000"/>
        <rFont val="Calibri"/>
        <family val="2"/>
        <scheme val="minor"/>
      </rPr>
      <t xml:space="preserve"> (DO NOT CUT IT !!)</t>
    </r>
    <r>
      <rPr>
        <sz val="11"/>
        <color theme="1"/>
        <rFont val="Calibri"/>
        <family val="2"/>
        <scheme val="minor"/>
      </rPr>
      <t xml:space="preserve"> and paste it n lines above.</t>
    </r>
  </si>
  <si>
    <t>Adding/deleting lines in the EQU section</t>
  </si>
  <si>
    <t>At the top of the sheet are several EQU declarations.</t>
  </si>
  <si>
    <t>DON'T DELETE THIS LINE</t>
  </si>
  <si>
    <t>You may insert/delete/copy/cut/paste lines in there the usual (Excel/Libre Office/Open Office) way as long as it's between line 2 (where it's written "DO NOT DELETE THIS LINE") and the line with "ORG"</t>
  </si>
  <si>
    <t>Revisions</t>
  </si>
  <si>
    <t>- initial release</t>
  </si>
  <si>
    <t>(type a description here)</t>
  </si>
  <si>
    <t>Select a starting address</t>
  </si>
  <si>
    <t>my_code</t>
  </si>
  <si>
    <t>flag in zero page</t>
  </si>
  <si>
    <t>speaker address</t>
  </si>
  <si>
    <t>sub allows usage of local labels</t>
  </si>
  <si>
    <t>flag is blue because it's in zero page</t>
  </si>
  <si>
    <t># numerals are in green</t>
  </si>
  <si>
    <t>stx</t>
  </si>
  <si>
    <t>.loop</t>
  </si>
  <si>
    <t>DON'T DELETE THIS LINE ! THIS MUST BE THE LAST LINE !</t>
  </si>
  <si>
    <t>DON'T DELETE THIS LINE. 6502 ASSEMBLER v1.0</t>
  </si>
  <si>
    <t>To add new lines at the end, insert new lines just between the last (yellow) line and the line that says "THIS MUST BE THE LAST LINES".</t>
  </si>
  <si>
    <t>Then simply copy the last non-empty line from column C to column AY into the new lines</t>
  </si>
  <si>
    <t>Error-checking</t>
  </si>
  <si>
    <t>There's no real error-checking. Most of the time the assembly will display errors like #N/A or #VALUE. Sometimes it won't display any assembly. Double-check your code.</t>
  </si>
  <si>
    <t>flag+1</t>
  </si>
  <si>
    <t>use +/- offsets with labels</t>
  </si>
  <si>
    <t>#$30</t>
  </si>
  <si>
    <t>use $ for hex notation</t>
  </si>
  <si>
    <t>test is red because it's a 16bit address</t>
  </si>
  <si>
    <t>flag,x</t>
  </si>
  <si>
    <t>(flag),y</t>
  </si>
  <si>
    <t>flag,y</t>
  </si>
  <si>
    <t>indexed mode in light red</t>
  </si>
  <si>
    <t>(flag,x)</t>
  </si>
  <si>
    <t>indirect modes in magenta</t>
  </si>
  <si>
    <t>.loop is a local label, in brown</t>
  </si>
  <si>
    <t>#&gt;table</t>
  </si>
  <si>
    <t>table</t>
  </si>
  <si>
    <t>$6000</t>
  </si>
  <si>
    <t>a 16bit address</t>
  </si>
  <si>
    <t>(table)</t>
  </si>
  <si>
    <t>get MSB with "&gt;" and LSB with "&lt;"</t>
  </si>
  <si>
    <t>invalid indexing mode, no assembly !</t>
  </si>
  <si>
    <t>my_var</t>
  </si>
  <si>
    <t>my_var is unknown, error !</t>
  </si>
  <si>
    <t>flag-1</t>
  </si>
  <si>
    <t>but assembly continues !</t>
  </si>
  <si>
    <t>$01</t>
  </si>
  <si>
    <t>"sub" is not needed if you don't have local labels</t>
  </si>
  <si>
    <t>$4000</t>
  </si>
  <si>
    <t>hello, world !</t>
  </si>
  <si>
    <t>an ascii string</t>
  </si>
  <si>
    <t>same but with hibit set</t>
  </si>
  <si>
    <t>aabbccddee</t>
  </si>
  <si>
    <t>some hex bytes</t>
  </si>
  <si>
    <t>AA BBccDD ee</t>
  </si>
  <si>
    <t>you may use spaces or not, case insensitive</t>
  </si>
  <si>
    <t>blork</t>
  </si>
  <si>
    <t>you may use EQU in code too …</t>
  </si>
  <si>
    <t>blork is in zero page, so it's blue</t>
  </si>
  <si>
    <t>this is the starting address</t>
  </si>
  <si>
    <t>Error codes are not very explicit (for now ?). For example, an out-of-range branching will produce a #N/A.</t>
  </si>
  <si>
    <t>LICENCE</t>
  </si>
  <si>
    <t>You may freely use, copy (etc) this spreadsheet for your own creations and you may also redistribute it on any kind of media as long as the "instructions" sheet is included and not modified.</t>
  </si>
  <si>
    <t>If you mention this file or distribute it elsewhere, please send me a message. I'm on Facebook's "Apple II Software Enthusiasts" and "Apple II Enthusiasts" groups, among others.</t>
  </si>
  <si>
    <t>© 2021 François Vander Linden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</si>
</sst>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theme="1"/>
      <name val="Lucida Console"/>
      <family val="3"/>
    </font>
    <font>
      <sz val="11"/>
      <color rgb="FFFF0000"/>
      <name val="Lucida Console"/>
      <family val="3"/>
    </font>
    <font>
      <sz val="11"/>
      <color theme="7"/>
      <name val="Lucida Console"/>
      <family val="3"/>
    </font>
    <font>
      <sz val="11"/>
      <color rgb="FF9C0006"/>
      <name val="Calibri"/>
      <family val="2"/>
      <scheme val="minor"/>
    </font>
    <font>
      <sz val="11"/>
      <color rgb="FFFF0000"/>
      <name val="Calibri"/>
      <family val="2"/>
      <scheme val="minor"/>
    </font>
    <font>
      <sz val="11"/>
      <color theme="1"/>
      <name val="Verdana"/>
      <family val="2"/>
    </font>
    <font>
      <sz val="11"/>
      <name val="Verdana"/>
      <family val="2"/>
    </font>
    <font>
      <b/>
      <sz val="16"/>
      <color theme="1"/>
      <name val="Calibri"/>
      <family val="2"/>
      <scheme val="minor"/>
    </font>
    <font>
      <b/>
      <u/>
      <sz val="11"/>
      <color theme="1"/>
      <name val="Calibri"/>
      <family val="2"/>
      <scheme val="minor"/>
    </font>
    <font>
      <b/>
      <sz val="11"/>
      <color rgb="FFFF0000"/>
      <name val="Lucida Console"/>
      <family val="3"/>
    </font>
  </fonts>
  <fills count="7">
    <fill>
      <patternFill patternType="none"/>
    </fill>
    <fill>
      <patternFill patternType="gray125"/>
    </fill>
    <fill>
      <patternFill patternType="solid">
        <fgColor rgb="FFFFFFCC"/>
        <bgColor indexed="64"/>
      </patternFill>
    </fill>
    <fill>
      <patternFill patternType="solid">
        <fgColor rgb="FFFFFFD8"/>
        <bgColor indexed="64"/>
      </patternFill>
    </fill>
    <fill>
      <patternFill patternType="solid">
        <fgColor theme="0"/>
        <bgColor indexed="64"/>
      </patternFill>
    </fill>
    <fill>
      <patternFill patternType="solid">
        <fgColor rgb="FFFFC7CE"/>
      </patternFill>
    </fill>
    <fill>
      <patternFill patternType="solid">
        <fgColor theme="8" tint="0.59999389629810485"/>
        <bgColor indexed="64"/>
      </patternFill>
    </fill>
  </fills>
  <borders count="16">
    <border>
      <left/>
      <right/>
      <top/>
      <bottom/>
      <diagonal/>
    </border>
    <border>
      <left/>
      <right/>
      <top/>
      <bottom style="thin">
        <color theme="0" tint="-0.14996795556505021"/>
      </bottom>
      <diagonal/>
    </border>
    <border>
      <left/>
      <right/>
      <top style="thin">
        <color theme="0" tint="-0.14996795556505021"/>
      </top>
      <bottom style="thin">
        <color theme="0" tint="-0.14996795556505021"/>
      </bottom>
      <diagonal/>
    </border>
    <border>
      <left/>
      <right/>
      <top style="thin">
        <color theme="0" tint="-0.14996795556505021"/>
      </top>
      <bottom/>
      <diagonal/>
    </border>
    <border>
      <left style="thin">
        <color theme="0" tint="-0.24994659260841701"/>
      </left>
      <right/>
      <top/>
      <bottom/>
      <diagonal/>
    </border>
    <border>
      <left style="thin">
        <color theme="0" tint="-0.24994659260841701"/>
      </left>
      <right/>
      <top/>
      <bottom style="thin">
        <color theme="0" tint="-0.14996795556505021"/>
      </bottom>
      <diagonal/>
    </border>
    <border>
      <left style="thin">
        <color theme="0" tint="-0.24994659260841701"/>
      </left>
      <right/>
      <top style="thin">
        <color theme="0" tint="-0.14996795556505021"/>
      </top>
      <bottom style="thin">
        <color theme="0" tint="-0.14996795556505021"/>
      </bottom>
      <diagonal/>
    </border>
    <border>
      <left style="thin">
        <color theme="0" tint="-0.24994659260841701"/>
      </left>
      <right/>
      <top style="thin">
        <color theme="0" tint="-0.149967955565050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4" fillId="5" borderId="0" applyNumberFormat="0" applyBorder="0" applyAlignment="0" applyProtection="0"/>
  </cellStyleXfs>
  <cellXfs count="78">
    <xf numFmtId="0" fontId="0" fillId="0" borderId="0" xfId="0"/>
    <xf numFmtId="0" fontId="0" fillId="0" borderId="0" xfId="0"/>
    <xf numFmtId="0" fontId="0" fillId="0" borderId="0" xfId="0" quotePrefix="1"/>
    <xf numFmtId="0" fontId="0" fillId="0" borderId="0" xfId="0" applyNumberFormat="1"/>
    <xf numFmtId="0" fontId="0" fillId="0" borderId="0" xfId="0" applyAlignment="1">
      <alignment horizontal="left"/>
    </xf>
    <xf numFmtId="0" fontId="0" fillId="0" borderId="0" xfId="0" applyAlignment="1"/>
    <xf numFmtId="0" fontId="1" fillId="0" borderId="0" xfId="0" applyFont="1" applyAlignment="1">
      <alignment horizontal="left"/>
    </xf>
    <xf numFmtId="49" fontId="1" fillId="0" borderId="0" xfId="0" applyNumberFormat="1" applyFont="1" applyAlignment="1">
      <alignment horizontal="left"/>
    </xf>
    <xf numFmtId="0" fontId="1" fillId="0" borderId="0" xfId="0" quotePrefix="1" applyFont="1" applyAlignment="1">
      <alignment horizontal="left"/>
    </xf>
    <xf numFmtId="0" fontId="0" fillId="0" borderId="0" xfId="0" quotePrefix="1" applyAlignment="1">
      <alignment horizontal="left"/>
    </xf>
    <xf numFmtId="0" fontId="1" fillId="2" borderId="2" xfId="0" applyFont="1" applyFill="1" applyBorder="1"/>
    <xf numFmtId="0" fontId="1" fillId="2" borderId="3" xfId="0" applyFont="1" applyFill="1" applyBorder="1"/>
    <xf numFmtId="0" fontId="2" fillId="2" borderId="2" xfId="0" applyFont="1" applyFill="1" applyBorder="1" applyProtection="1">
      <protection locked="0"/>
    </xf>
    <xf numFmtId="0" fontId="1" fillId="2" borderId="2" xfId="0" applyFont="1" applyFill="1" applyBorder="1" applyAlignment="1" applyProtection="1">
      <alignment horizontal="center"/>
      <protection locked="0"/>
    </xf>
    <xf numFmtId="49" fontId="2" fillId="2" borderId="2" xfId="0" applyNumberFormat="1" applyFont="1" applyFill="1" applyBorder="1" applyAlignment="1" applyProtection="1">
      <alignment horizontal="left"/>
      <protection locked="0"/>
    </xf>
    <xf numFmtId="0" fontId="1" fillId="3" borderId="6" xfId="0" applyFont="1" applyFill="1" applyBorder="1"/>
    <xf numFmtId="0" fontId="2" fillId="3" borderId="2" xfId="0" applyFont="1" applyFill="1" applyBorder="1" applyProtection="1">
      <protection locked="0"/>
    </xf>
    <xf numFmtId="0" fontId="1" fillId="3" borderId="2" xfId="0" applyFont="1" applyFill="1" applyBorder="1" applyAlignment="1" applyProtection="1">
      <alignment horizontal="center"/>
      <protection locked="0"/>
    </xf>
    <xf numFmtId="49" fontId="2" fillId="3" borderId="2" xfId="0" applyNumberFormat="1" applyFont="1" applyFill="1" applyBorder="1" applyAlignment="1" applyProtection="1">
      <alignment horizontal="left"/>
      <protection locked="0"/>
    </xf>
    <xf numFmtId="49" fontId="2" fillId="3" borderId="2" xfId="0" quotePrefix="1" applyNumberFormat="1" applyFont="1" applyFill="1" applyBorder="1" applyAlignment="1" applyProtection="1">
      <alignment horizontal="left"/>
      <protection locked="0"/>
    </xf>
    <xf numFmtId="0" fontId="1" fillId="3" borderId="7" xfId="0" applyFont="1" applyFill="1" applyBorder="1"/>
    <xf numFmtId="0" fontId="2" fillId="3" borderId="3" xfId="0" applyFont="1" applyFill="1" applyBorder="1" applyProtection="1">
      <protection locked="0"/>
    </xf>
    <xf numFmtId="0" fontId="1" fillId="3" borderId="3" xfId="0" applyFont="1" applyFill="1" applyBorder="1" applyAlignment="1" applyProtection="1">
      <alignment horizontal="center"/>
      <protection locked="0"/>
    </xf>
    <xf numFmtId="49" fontId="3" fillId="3" borderId="6" xfId="0" applyNumberFormat="1" applyFont="1" applyFill="1" applyBorder="1" applyAlignment="1" applyProtection="1">
      <alignment horizontal="left"/>
      <protection locked="0"/>
    </xf>
    <xf numFmtId="49" fontId="3" fillId="3" borderId="6" xfId="0" quotePrefix="1" applyNumberFormat="1" applyFont="1" applyFill="1" applyBorder="1" applyAlignment="1" applyProtection="1">
      <alignment horizontal="left"/>
      <protection locked="0"/>
    </xf>
    <xf numFmtId="0" fontId="1" fillId="4" borderId="1" xfId="0" applyFont="1" applyFill="1" applyBorder="1"/>
    <xf numFmtId="0" fontId="1" fillId="4" borderId="5" xfId="0" applyFont="1" applyFill="1" applyBorder="1"/>
    <xf numFmtId="0" fontId="1" fillId="4" borderId="1" xfId="0" applyFont="1" applyFill="1" applyBorder="1" applyAlignment="1" applyProtection="1">
      <alignment horizontal="center"/>
      <protection locked="0"/>
    </xf>
    <xf numFmtId="0" fontId="1" fillId="4" borderId="2" xfId="0" applyFont="1" applyFill="1" applyBorder="1"/>
    <xf numFmtId="0" fontId="1" fillId="4" borderId="6" xfId="0" applyFont="1" applyFill="1" applyBorder="1"/>
    <xf numFmtId="0" fontId="2" fillId="4" borderId="2" xfId="0" applyFont="1" applyFill="1" applyBorder="1" applyProtection="1">
      <protection locked="0"/>
    </xf>
    <xf numFmtId="0" fontId="1" fillId="4" borderId="2" xfId="0" applyFont="1" applyFill="1" applyBorder="1" applyAlignment="1" applyProtection="1">
      <alignment horizontal="center"/>
      <protection locked="0"/>
    </xf>
    <xf numFmtId="49" fontId="2" fillId="4" borderId="2" xfId="0" applyNumberFormat="1" applyFont="1" applyFill="1" applyBorder="1" applyAlignment="1" applyProtection="1">
      <alignment horizontal="left"/>
      <protection locked="0"/>
    </xf>
    <xf numFmtId="49" fontId="3" fillId="4" borderId="6" xfId="0" applyNumberFormat="1" applyFont="1" applyFill="1" applyBorder="1" applyAlignment="1" applyProtection="1">
      <alignment horizontal="left"/>
      <protection locked="0"/>
    </xf>
    <xf numFmtId="0" fontId="2" fillId="4" borderId="1" xfId="0" applyFont="1" applyFill="1" applyBorder="1" applyProtection="1">
      <protection locked="0"/>
    </xf>
    <xf numFmtId="49" fontId="2" fillId="4" borderId="1" xfId="0" applyNumberFormat="1" applyFont="1" applyFill="1" applyBorder="1" applyAlignment="1" applyProtection="1">
      <alignment horizontal="left"/>
      <protection locked="0"/>
    </xf>
    <xf numFmtId="49" fontId="3" fillId="4" borderId="5" xfId="0" applyNumberFormat="1" applyFont="1" applyFill="1" applyBorder="1" applyAlignment="1" applyProtection="1">
      <alignment horizontal="left"/>
      <protection locked="0"/>
    </xf>
    <xf numFmtId="0" fontId="2" fillId="4" borderId="2" xfId="0" applyFont="1" applyFill="1" applyBorder="1" applyAlignment="1" applyProtection="1">
      <alignment horizontal="left"/>
      <protection locked="0"/>
    </xf>
    <xf numFmtId="0" fontId="3" fillId="4" borderId="6" xfId="0" applyFont="1" applyFill="1" applyBorder="1" applyAlignment="1" applyProtection="1">
      <alignment horizontal="left"/>
      <protection locked="0"/>
    </xf>
    <xf numFmtId="0" fontId="1" fillId="4" borderId="3" xfId="0" applyFont="1" applyFill="1" applyBorder="1"/>
    <xf numFmtId="0" fontId="1" fillId="4" borderId="7" xfId="0" applyFont="1" applyFill="1" applyBorder="1"/>
    <xf numFmtId="0" fontId="2" fillId="4" borderId="3" xfId="0" applyFont="1" applyFill="1" applyBorder="1" applyProtection="1">
      <protection locked="0"/>
    </xf>
    <xf numFmtId="0" fontId="1" fillId="4" borderId="3" xfId="0" applyFont="1" applyFill="1" applyBorder="1" applyAlignment="1" applyProtection="1">
      <alignment horizontal="center"/>
      <protection locked="0"/>
    </xf>
    <xf numFmtId="0" fontId="2" fillId="4" borderId="3" xfId="0" applyFont="1" applyFill="1" applyBorder="1" applyAlignment="1" applyProtection="1">
      <alignment horizontal="left"/>
      <protection locked="0"/>
    </xf>
    <xf numFmtId="0" fontId="3" fillId="4" borderId="7" xfId="0" applyFont="1" applyFill="1" applyBorder="1" applyAlignment="1" applyProtection="1">
      <alignment horizontal="left"/>
      <protection locked="0"/>
    </xf>
    <xf numFmtId="0" fontId="1" fillId="4" borderId="0" xfId="0" applyFont="1" applyFill="1"/>
    <xf numFmtId="0" fontId="1" fillId="4" borderId="4" xfId="0" applyFont="1" applyFill="1" applyBorder="1"/>
    <xf numFmtId="0" fontId="2" fillId="4" borderId="0" xfId="0" applyFont="1" applyFill="1" applyProtection="1">
      <protection locked="0"/>
    </xf>
    <xf numFmtId="0" fontId="1" fillId="4" borderId="0" xfId="0" applyFont="1" applyFill="1" applyAlignment="1" applyProtection="1">
      <alignment horizontal="center"/>
      <protection locked="0"/>
    </xf>
    <xf numFmtId="0" fontId="2" fillId="4" borderId="0" xfId="0" applyFont="1" applyFill="1" applyAlignment="1" applyProtection="1">
      <alignment horizontal="left"/>
      <protection locked="0"/>
    </xf>
    <xf numFmtId="0" fontId="3" fillId="4" borderId="4" xfId="0" applyFont="1" applyFill="1" applyBorder="1" applyAlignment="1" applyProtection="1">
      <alignment horizontal="left"/>
      <protection locked="0"/>
    </xf>
    <xf numFmtId="0" fontId="1" fillId="0" borderId="0" xfId="0" quotePrefix="1" applyFont="1" applyBorder="1" applyAlignment="1">
      <alignment horizontal="left"/>
    </xf>
    <xf numFmtId="0" fontId="0" fillId="0" borderId="0" xfId="0" applyBorder="1"/>
    <xf numFmtId="0" fontId="0" fillId="0" borderId="0" xfId="0" applyBorder="1" applyAlignment="1">
      <alignment horizontal="left"/>
    </xf>
    <xf numFmtId="0" fontId="0" fillId="0" borderId="0" xfId="0" applyNumberFormat="1" applyBorder="1"/>
    <xf numFmtId="49" fontId="2" fillId="3" borderId="3" xfId="0" applyNumberFormat="1" applyFont="1" applyFill="1" applyBorder="1" applyAlignment="1" applyProtection="1">
      <alignment horizontal="left"/>
      <protection locked="0"/>
    </xf>
    <xf numFmtId="49" fontId="3" fillId="3" borderId="7" xfId="0" applyNumberFormat="1" applyFont="1" applyFill="1" applyBorder="1" applyAlignment="1" applyProtection="1">
      <alignment horizontal="left"/>
      <protection locked="0"/>
    </xf>
    <xf numFmtId="0" fontId="6" fillId="2" borderId="1" xfId="0" applyFont="1" applyFill="1" applyBorder="1"/>
    <xf numFmtId="0" fontId="6" fillId="3" borderId="5" xfId="0" applyFont="1" applyFill="1" applyBorder="1"/>
    <xf numFmtId="0" fontId="7" fillId="3" borderId="1" xfId="0" applyFont="1" applyFill="1" applyBorder="1" applyProtection="1">
      <protection locked="0"/>
    </xf>
    <xf numFmtId="0" fontId="6" fillId="3" borderId="1" xfId="0" applyFont="1" applyFill="1" applyBorder="1" applyAlignment="1" applyProtection="1">
      <alignment horizontal="center"/>
      <protection locked="0"/>
    </xf>
    <xf numFmtId="49" fontId="7" fillId="3" borderId="1" xfId="0" applyNumberFormat="1" applyFont="1" applyFill="1" applyBorder="1" applyAlignment="1" applyProtection="1">
      <alignment horizontal="left"/>
      <protection locked="0"/>
    </xf>
    <xf numFmtId="49" fontId="7" fillId="3" borderId="5" xfId="0" applyNumberFormat="1" applyFont="1" applyFill="1" applyBorder="1" applyAlignment="1" applyProtection="1">
      <alignment horizontal="left"/>
      <protection locked="0"/>
    </xf>
    <xf numFmtId="0" fontId="8" fillId="6" borderId="8" xfId="0" applyFont="1" applyFill="1" applyBorder="1" applyAlignment="1">
      <alignment horizontal="center"/>
    </xf>
    <xf numFmtId="0" fontId="8" fillId="6" borderId="9" xfId="0" applyFont="1" applyFill="1" applyBorder="1" applyAlignment="1">
      <alignment horizontal="center"/>
    </xf>
    <xf numFmtId="0" fontId="8" fillId="6" borderId="10" xfId="0" applyFont="1" applyFill="1" applyBorder="1" applyAlignment="1">
      <alignment horizontal="center"/>
    </xf>
    <xf numFmtId="0" fontId="8" fillId="6" borderId="11" xfId="0" applyFont="1" applyFill="1" applyBorder="1" applyAlignment="1">
      <alignment horizontal="center"/>
    </xf>
    <xf numFmtId="0" fontId="8" fillId="6" borderId="0" xfId="0" applyFont="1" applyFill="1" applyBorder="1" applyAlignment="1">
      <alignment horizontal="center"/>
    </xf>
    <xf numFmtId="0" fontId="8" fillId="6" borderId="12" xfId="0" applyFont="1" applyFill="1" applyBorder="1" applyAlignment="1">
      <alignment horizontal="center"/>
    </xf>
    <xf numFmtId="0" fontId="8" fillId="6" borderId="13" xfId="0" applyFont="1" applyFill="1" applyBorder="1" applyAlignment="1">
      <alignment horizontal="center"/>
    </xf>
    <xf numFmtId="0" fontId="8" fillId="6" borderId="14" xfId="0" applyFont="1" applyFill="1" applyBorder="1" applyAlignment="1">
      <alignment horizontal="center"/>
    </xf>
    <xf numFmtId="0" fontId="8" fillId="6" borderId="15" xfId="0" applyFont="1" applyFill="1" applyBorder="1" applyAlignment="1">
      <alignment horizontal="center"/>
    </xf>
    <xf numFmtId="0" fontId="9" fillId="0" borderId="0" xfId="0" applyFont="1"/>
    <xf numFmtId="0" fontId="5" fillId="0" borderId="0" xfId="0" applyFont="1"/>
    <xf numFmtId="15" fontId="0" fillId="0" borderId="0" xfId="0" applyNumberFormat="1"/>
    <xf numFmtId="0" fontId="4" fillId="5" borderId="0" xfId="1"/>
    <xf numFmtId="0" fontId="10" fillId="3" borderId="6" xfId="0" applyFont="1" applyFill="1" applyBorder="1"/>
    <xf numFmtId="0" fontId="10" fillId="4" borderId="5" xfId="0" applyFont="1" applyFill="1" applyBorder="1"/>
  </cellXfs>
  <cellStyles count="2">
    <cellStyle name="Bad" xfId="1" builtinId="27"/>
    <cellStyle name="Normal" xfId="0" builtinId="0"/>
  </cellStyles>
  <dxfs count="173">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9"/>
      </font>
    </dxf>
    <dxf>
      <font>
        <color rgb="FF00B050"/>
      </font>
    </dxf>
    <dxf>
      <font>
        <color theme="8"/>
      </font>
    </dxf>
    <dxf>
      <font>
        <color rgb="FFFF00FF"/>
      </font>
    </dxf>
    <dxf>
      <font>
        <color theme="0" tint="-0.499984740745262"/>
      </font>
    </dxf>
    <dxf>
      <font>
        <color theme="4"/>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3" tint="0.39994506668294322"/>
      </font>
    </dxf>
    <dxf>
      <font>
        <color theme="9"/>
      </font>
    </dxf>
    <dxf>
      <font>
        <color rgb="FF00B050"/>
      </font>
    </dxf>
    <dxf>
      <font>
        <color theme="5" tint="0.39994506668294322"/>
      </font>
    </dxf>
    <dxf>
      <font>
        <color rgb="FFFF00FF"/>
      </font>
    </dxf>
    <dxf>
      <font>
        <color theme="0" tint="-0.499984740745262"/>
      </font>
    </dxf>
    <dxf>
      <font>
        <color theme="5"/>
      </font>
    </dxf>
  </dxfs>
  <tableStyles count="0" defaultTableStyle="TableStyleMedium2" defaultPivotStyle="PivotStyleLight16"/>
  <colors>
    <mruColors>
      <color rgb="FFFFFFD8"/>
      <color rgb="FF00CCFF"/>
      <color rgb="FF33CCFF"/>
      <color rgb="FF99CC00"/>
      <color rgb="FFFFFFCC"/>
      <color rgb="FFFFFFEC"/>
      <color rgb="FFFF00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43F3B-7CB6-4006-B306-177A249E29BD}">
  <dimension ref="C1:G89"/>
  <sheetViews>
    <sheetView tabSelected="1" topLeftCell="A76" workbookViewId="0">
      <selection activeCell="C5" sqref="C5"/>
    </sheetView>
  </sheetViews>
  <sheetFormatPr defaultRowHeight="14.4" x14ac:dyDescent="0.3"/>
  <cols>
    <col min="4" max="4" width="9.6640625" bestFit="1" customWidth="1"/>
  </cols>
  <sheetData>
    <row r="1" spans="3:7" ht="15" thickBot="1" x14ac:dyDescent="0.35"/>
    <row r="2" spans="3:7" ht="21" x14ac:dyDescent="0.4">
      <c r="C2" s="63" t="s">
        <v>442</v>
      </c>
      <c r="D2" s="64"/>
      <c r="E2" s="64"/>
      <c r="F2" s="64"/>
      <c r="G2" s="65"/>
    </row>
    <row r="3" spans="3:7" ht="21" x14ac:dyDescent="0.4">
      <c r="C3" s="66" t="s">
        <v>443</v>
      </c>
      <c r="D3" s="67"/>
      <c r="E3" s="67"/>
      <c r="F3" s="67"/>
      <c r="G3" s="68"/>
    </row>
    <row r="4" spans="3:7" ht="21.6" thickBot="1" x14ac:dyDescent="0.45">
      <c r="C4" s="69" t="s">
        <v>565</v>
      </c>
      <c r="D4" s="70"/>
      <c r="E4" s="70"/>
      <c r="F4" s="70"/>
      <c r="G4" s="71"/>
    </row>
    <row r="6" spans="3:7" x14ac:dyDescent="0.3">
      <c r="C6" t="s">
        <v>444</v>
      </c>
    </row>
    <row r="7" spans="3:7" x14ac:dyDescent="0.3">
      <c r="C7" t="s">
        <v>445</v>
      </c>
    </row>
    <row r="8" spans="3:7" x14ac:dyDescent="0.3">
      <c r="C8" t="s">
        <v>455</v>
      </c>
    </row>
    <row r="9" spans="3:7" x14ac:dyDescent="0.3">
      <c r="C9" s="2" t="s">
        <v>456</v>
      </c>
    </row>
    <row r="10" spans="3:7" s="1" customFormat="1" x14ac:dyDescent="0.3">
      <c r="C10" s="2" t="s">
        <v>449</v>
      </c>
    </row>
    <row r="11" spans="3:7" x14ac:dyDescent="0.3">
      <c r="C11" s="2" t="s">
        <v>446</v>
      </c>
    </row>
    <row r="12" spans="3:7" x14ac:dyDescent="0.3">
      <c r="C12" s="2" t="s">
        <v>447</v>
      </c>
    </row>
    <row r="13" spans="3:7" x14ac:dyDescent="0.3">
      <c r="C13" s="2" t="s">
        <v>448</v>
      </c>
    </row>
    <row r="14" spans="3:7" x14ac:dyDescent="0.3">
      <c r="C14" s="2" t="s">
        <v>450</v>
      </c>
    </row>
    <row r="15" spans="3:7" s="1" customFormat="1" x14ac:dyDescent="0.3">
      <c r="C15" s="2" t="s">
        <v>454</v>
      </c>
    </row>
    <row r="16" spans="3:7" x14ac:dyDescent="0.3">
      <c r="C16" s="2" t="s">
        <v>453</v>
      </c>
    </row>
    <row r="17" spans="3:3" x14ac:dyDescent="0.3">
      <c r="C17" s="2" t="s">
        <v>452</v>
      </c>
    </row>
    <row r="18" spans="3:3" x14ac:dyDescent="0.3">
      <c r="C18" s="2" t="s">
        <v>451</v>
      </c>
    </row>
    <row r="19" spans="3:3" x14ac:dyDescent="0.3">
      <c r="C19" s="2" t="s">
        <v>457</v>
      </c>
    </row>
    <row r="20" spans="3:3" x14ac:dyDescent="0.3">
      <c r="C20" s="2" t="s">
        <v>458</v>
      </c>
    </row>
    <row r="21" spans="3:3" x14ac:dyDescent="0.3">
      <c r="C21" s="2" t="s">
        <v>459</v>
      </c>
    </row>
    <row r="22" spans="3:3" s="1" customFormat="1" x14ac:dyDescent="0.3">
      <c r="C22" s="2" t="s">
        <v>476</v>
      </c>
    </row>
    <row r="24" spans="3:3" x14ac:dyDescent="0.3">
      <c r="C24" s="72" t="s">
        <v>482</v>
      </c>
    </row>
    <row r="25" spans="3:3" x14ac:dyDescent="0.3">
      <c r="C25" t="s">
        <v>489</v>
      </c>
    </row>
    <row r="26" spans="3:3" s="1" customFormat="1" x14ac:dyDescent="0.3">
      <c r="C26" s="1" t="s">
        <v>462</v>
      </c>
    </row>
    <row r="27" spans="3:3" x14ac:dyDescent="0.3">
      <c r="C27" t="s">
        <v>460</v>
      </c>
    </row>
    <row r="28" spans="3:3" s="1" customFormat="1" x14ac:dyDescent="0.3">
      <c r="C28" s="1" t="s">
        <v>472</v>
      </c>
    </row>
    <row r="29" spans="3:3" s="1" customFormat="1" x14ac:dyDescent="0.3">
      <c r="C29" s="1" t="s">
        <v>473</v>
      </c>
    </row>
    <row r="30" spans="3:3" x14ac:dyDescent="0.3">
      <c r="C30" t="s">
        <v>461</v>
      </c>
    </row>
    <row r="31" spans="3:3" x14ac:dyDescent="0.3">
      <c r="C31" t="s">
        <v>463</v>
      </c>
    </row>
    <row r="32" spans="3:3" s="1" customFormat="1" x14ac:dyDescent="0.3">
      <c r="C32" s="1" t="s">
        <v>483</v>
      </c>
    </row>
    <row r="33" spans="3:4" x14ac:dyDescent="0.3">
      <c r="C33" t="s">
        <v>464</v>
      </c>
    </row>
    <row r="34" spans="3:4" x14ac:dyDescent="0.3">
      <c r="C34" t="s">
        <v>465</v>
      </c>
    </row>
    <row r="35" spans="3:4" x14ac:dyDescent="0.3">
      <c r="C35" t="s">
        <v>466</v>
      </c>
    </row>
    <row r="36" spans="3:4" x14ac:dyDescent="0.3">
      <c r="C36" t="s">
        <v>467</v>
      </c>
    </row>
    <row r="37" spans="3:4" x14ac:dyDescent="0.3">
      <c r="C37" t="s">
        <v>469</v>
      </c>
    </row>
    <row r="38" spans="3:4" x14ac:dyDescent="0.3">
      <c r="C38" t="s">
        <v>468</v>
      </c>
    </row>
    <row r="39" spans="3:4" x14ac:dyDescent="0.3">
      <c r="C39" t="s">
        <v>470</v>
      </c>
    </row>
    <row r="40" spans="3:4" s="1" customFormat="1" x14ac:dyDescent="0.3">
      <c r="C40" s="1" t="s">
        <v>490</v>
      </c>
    </row>
    <row r="41" spans="3:4" s="1" customFormat="1" x14ac:dyDescent="0.3">
      <c r="C41" s="1" t="s">
        <v>491</v>
      </c>
    </row>
    <row r="42" spans="3:4" s="1" customFormat="1" x14ac:dyDescent="0.3">
      <c r="C42" s="1" t="s">
        <v>492</v>
      </c>
    </row>
    <row r="44" spans="3:4" x14ac:dyDescent="0.3">
      <c r="C44" s="72" t="s">
        <v>474</v>
      </c>
    </row>
    <row r="45" spans="3:4" s="1" customFormat="1" x14ac:dyDescent="0.3">
      <c r="C45" s="1" t="s">
        <v>268</v>
      </c>
      <c r="D45" s="1" t="s">
        <v>480</v>
      </c>
    </row>
    <row r="46" spans="3:4" x14ac:dyDescent="0.3">
      <c r="C46" t="s">
        <v>271</v>
      </c>
      <c r="D46" t="s">
        <v>475</v>
      </c>
    </row>
    <row r="47" spans="3:4" x14ac:dyDescent="0.3">
      <c r="C47" t="s">
        <v>274</v>
      </c>
      <c r="D47" t="s">
        <v>477</v>
      </c>
    </row>
    <row r="48" spans="3:4" x14ac:dyDescent="0.3">
      <c r="C48" t="s">
        <v>270</v>
      </c>
      <c r="D48" t="s">
        <v>478</v>
      </c>
    </row>
    <row r="49" spans="3:4" x14ac:dyDescent="0.3">
      <c r="C49" t="s">
        <v>269</v>
      </c>
      <c r="D49" t="s">
        <v>479</v>
      </c>
    </row>
    <row r="50" spans="3:4" x14ac:dyDescent="0.3">
      <c r="D50" t="s">
        <v>481</v>
      </c>
    </row>
    <row r="52" spans="3:4" x14ac:dyDescent="0.3">
      <c r="C52" s="72" t="s">
        <v>485</v>
      </c>
    </row>
    <row r="53" spans="3:4" x14ac:dyDescent="0.3">
      <c r="C53" t="s">
        <v>484</v>
      </c>
    </row>
    <row r="54" spans="3:4" x14ac:dyDescent="0.3">
      <c r="C54" t="s">
        <v>520</v>
      </c>
    </row>
    <row r="55" spans="3:4" s="1" customFormat="1" x14ac:dyDescent="0.3">
      <c r="C55" s="1" t="s">
        <v>521</v>
      </c>
    </row>
    <row r="57" spans="3:4" x14ac:dyDescent="0.3">
      <c r="C57" s="72" t="s">
        <v>486</v>
      </c>
    </row>
    <row r="58" spans="3:4" s="1" customFormat="1" x14ac:dyDescent="0.3">
      <c r="C58" s="73" t="s">
        <v>499</v>
      </c>
    </row>
    <row r="59" spans="3:4" x14ac:dyDescent="0.3">
      <c r="C59" t="s">
        <v>487</v>
      </c>
    </row>
    <row r="60" spans="3:4" x14ac:dyDescent="0.3">
      <c r="C60" t="s">
        <v>488</v>
      </c>
    </row>
    <row r="61" spans="3:4" x14ac:dyDescent="0.3">
      <c r="C61" t="s">
        <v>500</v>
      </c>
    </row>
    <row r="62" spans="3:4" x14ac:dyDescent="0.3">
      <c r="C62" t="s">
        <v>493</v>
      </c>
    </row>
    <row r="64" spans="3:4" x14ac:dyDescent="0.3">
      <c r="C64" s="72" t="s">
        <v>494</v>
      </c>
    </row>
    <row r="65" spans="3:3" s="1" customFormat="1" x14ac:dyDescent="0.3">
      <c r="C65" s="73" t="s">
        <v>498</v>
      </c>
    </row>
    <row r="66" spans="3:3" x14ac:dyDescent="0.3">
      <c r="C66" t="s">
        <v>495</v>
      </c>
    </row>
    <row r="67" spans="3:3" x14ac:dyDescent="0.3">
      <c r="C67" t="s">
        <v>496</v>
      </c>
    </row>
    <row r="68" spans="3:3" x14ac:dyDescent="0.3">
      <c r="C68" t="s">
        <v>497</v>
      </c>
    </row>
    <row r="69" spans="3:3" x14ac:dyDescent="0.3">
      <c r="C69" s="1" t="s">
        <v>501</v>
      </c>
    </row>
    <row r="70" spans="3:3" x14ac:dyDescent="0.3">
      <c r="C70" s="1" t="s">
        <v>493</v>
      </c>
    </row>
    <row r="72" spans="3:3" x14ac:dyDescent="0.3">
      <c r="C72" s="72" t="s">
        <v>502</v>
      </c>
    </row>
    <row r="73" spans="3:3" x14ac:dyDescent="0.3">
      <c r="C73" t="s">
        <v>503</v>
      </c>
    </row>
    <row r="74" spans="3:3" x14ac:dyDescent="0.3">
      <c r="C74" t="s">
        <v>505</v>
      </c>
    </row>
    <row r="76" spans="3:3" x14ac:dyDescent="0.3">
      <c r="C76" s="72" t="s">
        <v>522</v>
      </c>
    </row>
    <row r="77" spans="3:3" x14ac:dyDescent="0.3">
      <c r="C77" t="s">
        <v>523</v>
      </c>
    </row>
    <row r="78" spans="3:3" x14ac:dyDescent="0.3">
      <c r="C78" t="s">
        <v>561</v>
      </c>
    </row>
    <row r="79" spans="3:3" s="1" customFormat="1" x14ac:dyDescent="0.3"/>
    <row r="80" spans="3:3" s="1" customFormat="1" x14ac:dyDescent="0.3"/>
    <row r="81" spans="3:4" s="1" customFormat="1" x14ac:dyDescent="0.3">
      <c r="C81" s="72" t="s">
        <v>562</v>
      </c>
    </row>
    <row r="82" spans="3:4" s="1" customFormat="1" x14ac:dyDescent="0.3">
      <c r="C82" s="1" t="s">
        <v>563</v>
      </c>
    </row>
    <row r="83" spans="3:4" s="1" customFormat="1" x14ac:dyDescent="0.3">
      <c r="C83" s="1" t="s">
        <v>564</v>
      </c>
    </row>
    <row r="84" spans="3:4" s="1" customFormat="1" x14ac:dyDescent="0.3"/>
    <row r="85" spans="3:4" s="1" customFormat="1" x14ac:dyDescent="0.3"/>
    <row r="86" spans="3:4" s="1" customFormat="1" x14ac:dyDescent="0.3"/>
    <row r="87" spans="3:4" x14ac:dyDescent="0.3">
      <c r="C87" s="72" t="s">
        <v>506</v>
      </c>
    </row>
    <row r="88" spans="3:4" x14ac:dyDescent="0.3">
      <c r="C88" t="s">
        <v>443</v>
      </c>
      <c r="D88" s="74">
        <v>44227</v>
      </c>
    </row>
    <row r="89" spans="3:4" x14ac:dyDescent="0.3">
      <c r="C89" s="2" t="s">
        <v>507</v>
      </c>
    </row>
  </sheetData>
  <mergeCells count="3">
    <mergeCell ref="C2:G2"/>
    <mergeCell ref="C3:G3"/>
    <mergeCell ref="C4:G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080CF-2CD1-474F-B79A-71A6855FB3CA}">
  <dimension ref="C1:AY2857"/>
  <sheetViews>
    <sheetView topLeftCell="C1" workbookViewId="0">
      <pane ySplit="1" topLeftCell="A2" activePane="bottomLeft" state="frozenSplit"/>
      <selection pane="bottomLeft" activeCell="G11" sqref="G11"/>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51.5546875" style="50"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76" t="s">
        <v>519</v>
      </c>
      <c r="E2" s="16"/>
      <c r="F2" s="17"/>
      <c r="G2" s="18"/>
      <c r="H2" s="23"/>
    </row>
    <row r="3" spans="3:51" s="6" customFormat="1" x14ac:dyDescent="0.3">
      <c r="C3" s="10"/>
      <c r="D3" s="15"/>
      <c r="E3" s="16"/>
      <c r="F3" s="17"/>
      <c r="G3" s="18"/>
      <c r="H3" s="23"/>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5"/>
      <c r="E4" s="16" t="s">
        <v>290</v>
      </c>
      <c r="F4" s="17" t="s">
        <v>1</v>
      </c>
      <c r="G4" s="18" t="s">
        <v>291</v>
      </c>
      <c r="H4" s="23" t="s">
        <v>512</v>
      </c>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5"/>
      <c r="E5" s="16"/>
      <c r="F5" s="17"/>
      <c r="G5" s="18"/>
      <c r="H5" s="23"/>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5"/>
      <c r="E6" s="16"/>
      <c r="F6" s="17"/>
      <c r="G6" s="18"/>
      <c r="H6" s="23"/>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5"/>
      <c r="E7" s="16"/>
      <c r="F7" s="17"/>
      <c r="G7" s="18"/>
      <c r="H7" s="23"/>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5"/>
      <c r="E8" s="16" t="s">
        <v>508</v>
      </c>
      <c r="F8" s="17"/>
      <c r="G8" s="18"/>
      <c r="H8" s="23"/>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5"/>
      <c r="E9" s="16"/>
      <c r="F9" s="17"/>
      <c r="G9" s="18"/>
      <c r="H9" s="23"/>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5" t="s">
        <v>509</v>
      </c>
      <c r="E10" s="16"/>
      <c r="F10" s="17"/>
      <c r="G10" s="18"/>
      <c r="H10" s="23"/>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5"/>
      <c r="E11" s="16"/>
      <c r="F11" s="17" t="s">
        <v>286</v>
      </c>
      <c r="G11" s="18" t="s">
        <v>287</v>
      </c>
      <c r="H11" s="23"/>
      <c r="K11" s="1" t="str">
        <f>RIGHT(G11,LEN(G11)-1)</f>
        <v>300</v>
      </c>
      <c r="L11" s="75"/>
      <c r="M11" s="75"/>
      <c r="N11" s="75"/>
      <c r="O11" s="75"/>
      <c r="P11" s="75"/>
      <c r="Q11" s="75"/>
      <c r="R11" s="75"/>
      <c r="S11" s="75"/>
      <c r="T11" s="75"/>
      <c r="U11" s="75"/>
      <c r="V11" s="75"/>
      <c r="W11" s="75"/>
      <c r="X11" s="75"/>
      <c r="Y11" s="75"/>
      <c r="Z11" s="75"/>
      <c r="AA11" s="75"/>
      <c r="AB11" s="75"/>
      <c r="AC11" s="75"/>
      <c r="AD11" s="75"/>
      <c r="AE11" s="75"/>
      <c r="AF11" s="75"/>
      <c r="AG11" s="75"/>
      <c r="AH11" s="75"/>
      <c r="AI11" s="75"/>
      <c r="AJ11" s="75"/>
      <c r="AK11" s="75"/>
      <c r="AL11" s="75"/>
      <c r="AM11" s="75"/>
      <c r="AN11" s="75"/>
      <c r="AO11" s="75"/>
      <c r="AP11" s="75"/>
      <c r="AQ11" s="75"/>
      <c r="AR11" s="75"/>
      <c r="AS11" s="75"/>
      <c r="AT11" s="75"/>
      <c r="AU11" s="75"/>
      <c r="AV11" s="75"/>
      <c r="AW11" s="75"/>
      <c r="AX11" s="75"/>
      <c r="AY11" s="75"/>
    </row>
    <row r="12" spans="3:51" x14ac:dyDescent="0.3">
      <c r="C12" s="10" t="str" cm="1">
        <f t="array" aca="1" ref="C12" ca="1">IF(AND(N12&amp;""&lt;&gt;"",K12&amp;""&lt;&gt;""),K12&amp;": "&amp;N12&amp;IF(O12&amp;""&lt;&gt;""," "&amp;O12,"")&amp;IF(P12&amp;""&lt;&gt;""," "&amp;P12,""),IF(Y12&amp;""&lt;&gt;"",K12&amp;": "&amp;TRIM(_xlfn.TEXTJOIN("",TRUE,MID(Y12,2*ROW(INDIRECT("1:"&amp;LEN(Y12)))-1,2)&amp;" ")),""))</f>
        <v/>
      </c>
      <c r="D12" s="15"/>
      <c r="E12" s="16"/>
      <c r="F12" s="17"/>
      <c r="G12" s="18"/>
      <c r="H12" s="23"/>
      <c r="K12" s="1" t="str">
        <f>DEC2HEX(HEX2DEC(K11)+IF(ISERROR(AY1),0,IF(ISNUMBER(AY1),AY1,0)))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ca="1">IF(Z12&amp;""&lt;&gt;"",Z$1,IF(AA12&amp;""&lt;&gt;"",AA$1,IF(AB12&amp;""&lt;&gt;"",AB$1,IF(AC12&amp;""&lt;&gt;"",AC$1,IF(AD12&amp;""&lt;&gt;"",AD$1,IF(AND(AE12&amp;""&lt;&gt;"",X12=FALSE),AE$1,IF(AF12&amp;""&lt;&gt;"","IMM",IF(X12,"PSO","DIR"))))))))</f>
        <v>mem</v>
      </c>
      <c r="AH12" s="1">
        <f t="shared" ref="AH12:AH75" ca="1" si="17">IF(Z12&amp;""&lt;&gt;"",Z12,IF(AA12&amp;""&lt;&gt;"",AA12,IF(AB12&amp;""&lt;&gt;"",AB12,IF(AC12&amp;""&lt;&gt;"",AC12,IF(AD12&amp;""&lt;&gt;"",AD12,IF(AE12&amp;""&lt;&gt;"",AE12,IF(AF12&amp;""&lt;&gt;"",RIGHT(AF12,LEN(AF12)-1),"")))))))</f>
        <v>0</v>
      </c>
      <c r="AI12" s="1">
        <f ca="1">IF(ISERROR(SEARCH("+",AH12)),IF(ISERROR(SEARCH("-",AH12)),-1,SEARCH("-",AH12)),SEARCH("+",AH12))</f>
        <v>-1</v>
      </c>
      <c r="AJ12" s="1">
        <f t="shared" ref="AJ12:AJ27" ca="1" si="18">IF(AI12&lt;0,0,_xlfn.NUMBERVALUE(RIGHT(AH12,LEN(AH12)-AI12+1)))</f>
        <v>0</v>
      </c>
      <c r="AK12" s="1">
        <f ca="1">IF(AI12&lt;0,AH12,LEFT(AH12,AI12-1))</f>
        <v>0</v>
      </c>
      <c r="AL12" s="1">
        <f ca="1">IF(OR(LEFT(AK12,1)="&lt;",LEFT(AK12,1)="&gt;"),MID(AK12,2,LEN(AK12)),AK12)</f>
        <v>0</v>
      </c>
      <c r="AM12" s="52" t="e" cm="1">
        <f t="array" aca="1" ref="AM12" ca="1">INDEX($G$2:$G$1052,MATCH(1,(AL12=$E$2:$E$1052)*("EQU"=UPPER($F$2:$F$1052)),0))</f>
        <v>#N/A</v>
      </c>
      <c r="AN12" s="1" t="str">
        <f t="shared" ref="AN12:AN30" ca="1" si="19">IF(OR(AL12&amp;""="",ISNA(AM12),AL12="*"),"",AM12)</f>
        <v/>
      </c>
      <c r="AO12" s="1" t="e">
        <f ca="1">IF(LEFT(AL12,1)&lt;&gt;".",VLOOKUP(AL12,$L$12:$M$1052,2,FALSE),"")</f>
        <v>#N/A</v>
      </c>
      <c r="AP12" s="1" t="str">
        <f t="shared" ref="AP12:AP75" ca="1" si="20">IF(OR(AL12&amp;""="",ISNA(AO12),AL12="*",AN12&amp;""&lt;&gt;""),IF(AL12&lt;&gt;"*","",M12),AO12)</f>
        <v/>
      </c>
      <c r="AQ12" s="1" t="str" cm="1">
        <f t="array" aca="1" ref="AQ12" ca="1">IF(LEFT(AL12,1)=".",INDEX($M$12:$M$1052,MATCH(1,(AL12=$L$12:$L$1052)*(S12=($S$12:$S$1052)),0)),"")</f>
        <v/>
      </c>
      <c r="AR12" s="1">
        <f t="shared" ref="AR12:AR75" ca="1" si="21">IF(AQ12&amp;""&lt;&gt;"",AQ12,IF(AP12&amp;""&lt;&gt;"",AP12,IF(AN12&amp;""&lt;&gt;"",AN12,IF(AL12&amp;""&lt;&gt;"",AL12,""))))</f>
        <v>0</v>
      </c>
      <c r="AS12" s="1">
        <f t="shared" ref="AS12:AS39" ca="1" si="22">IF(LEFT(AR12,1)="$",AJ12+HEX2DEC(RIGHT(AR12,LEN(AR12)-1)),IF(AR12&amp;""&lt;&gt;"",AR12+AJ12,""))</f>
        <v>0</v>
      </c>
      <c r="AT12" s="1" t="str">
        <f t="shared" ref="AT12:AT22" ca="1" si="23">IF(AS12&amp;""&lt;&gt;"",DEC2HEX(AS12,2+2*(AS12&gt;255)),"")</f>
        <v>00</v>
      </c>
      <c r="AU12" s="1" t="str">
        <f t="shared" ref="AU12:AU75" ca="1" si="24">IF(LEFT(AK12,1)="&gt;",LEFT(AT12,2),IF(LEFT(AK12,1)="&lt;",RIGHT(AT12,2),AT12))</f>
        <v>00</v>
      </c>
      <c r="AV12" s="1" t="str">
        <f t="shared" ref="AV12:AV75" ca="1" si="25">IF(T12,IF(AF12&amp;""="",IF(AND(HEX2DEC(AU12)-HEX2DEC(K12)-2&gt;=-128,HEX2DEC(AU12)-HEX2DEC(K12)-2&lt;128),RIGHT(DEC2HEX(HEX2DEC(AU12)-HEX2DEC(K12)-2,2),2),NA()),AU12),AU12)</f>
        <v>00</v>
      </c>
      <c r="AW12" s="1" t="str">
        <f t="shared" ref="AW12:AW75" ca="1" si="26">IF(LEFT(AG12,3)="mem",IF(AS12&lt;255,SUBSTITUTE(AG12,"mem","ZP"),IF(T12,"REL",SUBSTITUTE(AG12,"mem","ABS"))),IF(T12,"REL",AG12))</f>
        <v>ZP</v>
      </c>
      <c r="AX12" s="4" t="e">
        <f ca="1">VLOOKUP(UPPER(F12)&amp;"-"&amp;AW12,Opcodes!$D$3:$E$160,2,FALSE)</f>
        <v>#N/A</v>
      </c>
      <c r="AY12" s="1">
        <f ca="1">IF(OR(UPPER(F12)="JMP",UPPER(F12)="JSR"),3,IF(T12,2,1+IF(LEFT(AL12,1)=".",1,IF(OR(AND(Y12&amp;""="",AW12="PSO"),ISERROR(AX12)),-1,IF(Y12&amp;""&lt;&gt;"",LEN(Y12)/2-1,LEN(AV12)/2)))))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5"/>
      <c r="E13" s="16" t="s">
        <v>510</v>
      </c>
      <c r="F13" s="17" t="s">
        <v>110</v>
      </c>
      <c r="G13" s="18"/>
      <c r="H13" s="23"/>
      <c r="I13" s="7"/>
      <c r="J13" s="7"/>
      <c r="K13" s="1" t="str">
        <f t="shared" ref="K13:K76" ca="1" si="27">DEC2HEX(HEX2DEC(K12)+IF(ISERROR(AY12),0,IF(ISNUMBER(AY12),AY12,0)))</f>
        <v>300</v>
      </c>
      <c r="L13" s="1" t="str">
        <f t="shared" ref="L13:L76" si="28">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29">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ca="1">IF(Z13&amp;""&lt;&gt;"",Z$1,IF(AA13&amp;""&lt;&gt;"",AA$1,IF(AB13&amp;""&lt;&gt;"",AB$1,IF(AC13&amp;""&lt;&gt;"",AC$1,IF(AD13&amp;""&lt;&gt;"",AD$1,IF(AND(AE13&amp;""&lt;&gt;"",X13=FALSE),AE$1,IF(AF13&amp;""&lt;&gt;"","IMM",IF(X13,"PSO","DIR"))))))))</f>
        <v>PSO</v>
      </c>
      <c r="AH13" s="1" t="str">
        <f t="shared" ca="1" si="17"/>
        <v/>
      </c>
      <c r="AI13" s="1">
        <f ca="1">IF(ISERROR(SEARCH("+",AH13)),IF(ISERROR(SEARCH("-",AH13)),-1,SEARCH("-",AH13)),SEARCH("+",AH13))</f>
        <v>-1</v>
      </c>
      <c r="AJ13" s="1">
        <f t="shared" ca="1" si="18"/>
        <v>0</v>
      </c>
      <c r="AK13" s="1" t="str">
        <f ca="1">IF(AI13&lt;0,AH13,LEFT(AH13,AI13-1))</f>
        <v/>
      </c>
      <c r="AL13" s="1" t="str">
        <f ca="1">IF(OR(LEFT(AK13,1)="&lt;",LEFT(AK13,1)="&gt;"),MID(AK13,2,LEN(AK13)),AK13)</f>
        <v/>
      </c>
      <c r="AM13" s="52" t="e" cm="1">
        <f t="array" aca="1" ref="AM13" ca="1">INDEX($G$2:$G$1052,MATCH(1,(AL13=$E$2:$E$1052)*("EQU"=UPPER($F$2:$F$1052)),0))</f>
        <v>#N/A</v>
      </c>
      <c r="AN13" s="1" t="str">
        <f t="shared" ca="1" si="19"/>
        <v/>
      </c>
      <c r="AO13" s="1" t="str">
        <f ca="1">IF(LEFT(AL13,1)&lt;&gt;".",VLOOKUP(AL13,$L$12:$M$1052,2,FALSE),"")</f>
        <v>$0300</v>
      </c>
      <c r="AP13" s="1" t="str">
        <f t="shared" ca="1" si="20"/>
        <v/>
      </c>
      <c r="AQ13" s="1" t="str" cm="1">
        <f t="array" aca="1" ref="AQ13" ca="1">IF(LEFT(AL13,1)=".",INDEX($M$12:$M$1052,MATCH(1,(AL13=$L$12:$L$1052)*(S13=($S$12:$S$1052)),0)),"")</f>
        <v/>
      </c>
      <c r="AR13" s="1" t="str">
        <f t="shared" ca="1" si="21"/>
        <v/>
      </c>
      <c r="AS13" s="1" t="str">
        <f t="shared" ca="1" si="22"/>
        <v/>
      </c>
      <c r="AT13" s="1" t="str">
        <f t="shared" ca="1" si="23"/>
        <v/>
      </c>
      <c r="AU13" s="1" t="str">
        <f t="shared" ca="1" si="24"/>
        <v/>
      </c>
      <c r="AV13" s="1" t="str">
        <f t="shared" ca="1" si="25"/>
        <v/>
      </c>
      <c r="AW13" s="1" t="str">
        <f t="shared" ca="1" si="26"/>
        <v>PSO</v>
      </c>
      <c r="AX13" s="4">
        <f ca="1">VLOOKUP(UPPER(F13)&amp;"-"&amp;AW13,Opcodes!$D$3:$E$160,2,FALSE)</f>
        <v>0</v>
      </c>
      <c r="AY13" s="1">
        <f t="shared" ref="AY13:AY76" ca="1" si="30">IF(OR(UPPER(F13)="JMP",UPPER(F13)="JSR"),3,IF(T13,2,1+IF(LEFT(AL13,1)=".",1,IF(OR(AND(Y13&amp;""="",AW13="PSO"),ISERROR(AX13)),-1,IF(Y13&amp;""&lt;&gt;"",LEN(Y13)/2-1,LEN(AV13)/2)))))</f>
        <v>0</v>
      </c>
    </row>
    <row r="14" spans="3:51" x14ac:dyDescent="0.3">
      <c r="C14" s="10" t="str" cm="1">
        <f t="array" aca="1" ref="C14" ca="1">IF(AND(N14&amp;""&lt;&gt;"",K14&amp;""&lt;&gt;""),K14&amp;": "&amp;N14&amp;IF(O14&amp;""&lt;&gt;""," "&amp;O14,"")&amp;IF(P14&amp;""&lt;&gt;""," "&amp;P14,""),IF(Y14&amp;""&lt;&gt;"",K14&amp;": "&amp;TRIM(_xlfn.TEXTJOIN("",TRUE,MID(Y14,2*ROW(INDIRECT("1:"&amp;LEN(Y14)))-1,2)&amp;" ")),""))</f>
        <v>300: A9 01</v>
      </c>
      <c r="D14" s="15"/>
      <c r="E14" s="16"/>
      <c r="F14" s="17" t="s">
        <v>48</v>
      </c>
      <c r="G14" s="19" t="s">
        <v>58</v>
      </c>
      <c r="H14" s="23"/>
      <c r="K14" s="1" t="str">
        <f t="shared" ca="1" si="27"/>
        <v>300</v>
      </c>
      <c r="L14" s="1" t="str">
        <f t="shared" si="28"/>
        <v/>
      </c>
      <c r="M14" s="1" t="str">
        <f t="shared" ca="1" si="0"/>
        <v>$0300</v>
      </c>
      <c r="N14" s="4" t="str">
        <f t="shared" ca="1" si="1"/>
        <v>A9</v>
      </c>
      <c r="O14" s="4" t="str">
        <f t="shared" ca="1" si="2"/>
        <v>01</v>
      </c>
      <c r="P14" s="4" t="str">
        <f t="shared" ca="1" si="3"/>
        <v/>
      </c>
      <c r="Q14" s="3">
        <f t="shared" si="4"/>
        <v>-1</v>
      </c>
      <c r="R14" s="3" t="str">
        <f t="shared" si="5"/>
        <v/>
      </c>
      <c r="S14" s="3" t="str">
        <f t="shared" si="29"/>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#$01</v>
      </c>
      <c r="AG14" s="1" t="str">
        <f ca="1">IF(Z14&amp;""&lt;&gt;"",Z$1,IF(AA14&amp;""&lt;&gt;"",AA$1,IF(AB14&amp;""&lt;&gt;"",AB$1,IF(AC14&amp;""&lt;&gt;"",AC$1,IF(AD14&amp;""&lt;&gt;"",AD$1,IF(AND(AE14&amp;""&lt;&gt;"",X14=FALSE),AE$1,IF(AF14&amp;""&lt;&gt;"","IMM",IF(X14,"PSO","DIR"))))))))</f>
        <v>IMM</v>
      </c>
      <c r="AH14" s="1" t="str">
        <f t="shared" ca="1" si="17"/>
        <v>$01</v>
      </c>
      <c r="AI14" s="1">
        <f t="shared" ref="AI14:AI77" ca="1" si="31">IF(ISERROR(SEARCH("+",AH14)),IF(ISERROR(SEARCH("-",AH14)),-1,SEARCH("-",AH14)),SEARCH("+",AH14))</f>
        <v>-1</v>
      </c>
      <c r="AJ14" s="1">
        <f t="shared" ca="1" si="18"/>
        <v>0</v>
      </c>
      <c r="AK14" s="1" t="str">
        <f t="shared" ref="AK14:AK77" ca="1" si="32">IF(AI14&lt;0,AH14,LEFT(AH14,AI14-1))</f>
        <v>$01</v>
      </c>
      <c r="AL14" s="1" t="str">
        <f t="shared" ref="AL14:AL77" ca="1" si="33">IF(OR(LEFT(AK14,1)="&lt;",LEFT(AK14,1)="&gt;"),MID(AK14,2,LEN(AK14)),AK14)</f>
        <v>$01</v>
      </c>
      <c r="AM14" s="52" t="e" cm="1">
        <f t="array" aca="1" ref="AM14" ca="1">INDEX($G$2:$G$1052,MATCH(1,(AL14=$E$2:$E$1052)*("EQU"=UPPER($F$2:$F$1052)),0))</f>
        <v>#N/A</v>
      </c>
      <c r="AN14" s="1" t="str">
        <f t="shared" ca="1" si="19"/>
        <v/>
      </c>
      <c r="AO14" s="1" t="e">
        <f ca="1">IF(LEFT(AL14,1)&lt;&gt;".",VLOOKUP(AL14,$L$12:$M$1052,2,FALSE),"")</f>
        <v>#N/A</v>
      </c>
      <c r="AP14" s="1" t="str">
        <f t="shared" ca="1" si="20"/>
        <v/>
      </c>
      <c r="AQ14" s="1" t="str" cm="1">
        <f t="array" aca="1" ref="AQ14" ca="1">IF(LEFT(AL14,1)=".",INDEX($M$12:$M$1052,MATCH(1,(AL14=$L$12:$L$1052)*(S14=($S$12:$S$1052)),0)),"")</f>
        <v/>
      </c>
      <c r="AR14" s="1" t="str">
        <f t="shared" ca="1" si="21"/>
        <v>$01</v>
      </c>
      <c r="AS14" s="1">
        <f t="shared" ca="1" si="22"/>
        <v>1</v>
      </c>
      <c r="AT14" s="1" t="str">
        <f t="shared" ca="1" si="23"/>
        <v>01</v>
      </c>
      <c r="AU14" s="1" t="str">
        <f t="shared" ca="1" si="24"/>
        <v>01</v>
      </c>
      <c r="AV14" s="1" t="str">
        <f t="shared" ca="1" si="25"/>
        <v>01</v>
      </c>
      <c r="AW14" s="1" t="str">
        <f t="shared" ca="1" si="26"/>
        <v>IMM</v>
      </c>
      <c r="AX14" s="4" t="str">
        <f ca="1">VLOOKUP(UPPER(F14)&amp;"-"&amp;AW14,Opcodes!$D$3:$E$160,2,FALSE)</f>
        <v>A9</v>
      </c>
      <c r="AY14" s="1">
        <f t="shared" ca="1" si="30"/>
        <v>2</v>
      </c>
    </row>
    <row r="15" spans="3:51" x14ac:dyDescent="0.3">
      <c r="C15" s="10" t="str" cm="1">
        <f t="array" aca="1" ref="C15" ca="1">IF(AND(N15&amp;""&lt;&gt;"",K15&amp;""&lt;&gt;""),K15&amp;": "&amp;N15&amp;IF(O15&amp;""&lt;&gt;""," "&amp;O15,"")&amp;IF(P15&amp;""&lt;&gt;""," "&amp;P15,""),IF(Y15&amp;""&lt;&gt;"",K15&amp;": "&amp;TRIM(_xlfn.TEXTJOIN("",TRUE,MID(Y15,2*ROW(INDIRECT("1:"&amp;LEN(Y15)))-1,2)&amp;" ")),""))</f>
        <v/>
      </c>
      <c r="D15" s="15"/>
      <c r="E15" s="16"/>
      <c r="F15" s="17"/>
      <c r="G15" s="19"/>
      <c r="H15" s="23"/>
      <c r="K15" s="1" t="str">
        <f t="shared" ca="1" si="27"/>
        <v>302</v>
      </c>
      <c r="L15" s="1" t="str">
        <f t="shared" si="28"/>
        <v/>
      </c>
      <c r="M15" s="1" t="str">
        <f t="shared" ca="1" si="0"/>
        <v>$0302</v>
      </c>
      <c r="N15" s="4" t="str">
        <f t="shared" ca="1" si="1"/>
        <v/>
      </c>
      <c r="O15" s="4" t="str">
        <f t="shared" ca="1" si="2"/>
        <v>00</v>
      </c>
      <c r="P15" s="4" t="str">
        <f t="shared" ca="1" si="3"/>
        <v/>
      </c>
      <c r="Q15" s="3">
        <f t="shared" si="4"/>
        <v>-1</v>
      </c>
      <c r="R15" s="3" t="str">
        <f t="shared" si="5"/>
        <v/>
      </c>
      <c r="S15" s="3" t="str">
        <f t="shared" si="29"/>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f t="shared" ca="1" si="15"/>
        <v>0</v>
      </c>
      <c r="AF15" s="1" t="str">
        <f t="shared" si="16"/>
        <v/>
      </c>
      <c r="AG15" s="1" t="str">
        <f ca="1">IF(Z15&amp;""&lt;&gt;"",Z$1,IF(AA15&amp;""&lt;&gt;"",AA$1,IF(AB15&amp;""&lt;&gt;"",AB$1,IF(AC15&amp;""&lt;&gt;"",AC$1,IF(AD15&amp;""&lt;&gt;"",AD$1,IF(AND(AE15&amp;""&lt;&gt;"",X15=FALSE),AE$1,IF(AF15&amp;""&lt;&gt;"","IMM",IF(X15,"PSO","DIR"))))))))</f>
        <v>mem</v>
      </c>
      <c r="AH15" s="1">
        <f t="shared" ca="1" si="17"/>
        <v>0</v>
      </c>
      <c r="AI15" s="1">
        <f t="shared" ca="1" si="31"/>
        <v>-1</v>
      </c>
      <c r="AJ15" s="1">
        <f t="shared" ca="1" si="18"/>
        <v>0</v>
      </c>
      <c r="AK15" s="1">
        <f t="shared" ca="1" si="32"/>
        <v>0</v>
      </c>
      <c r="AL15" s="1">
        <f t="shared" ca="1" si="33"/>
        <v>0</v>
      </c>
      <c r="AM15" s="52" t="e" cm="1">
        <f t="array" aca="1" ref="AM15" ca="1">INDEX($G$2:$G$1052,MATCH(1,(AL15=$E$2:$E$1052)*("EQU"=UPPER($F$2:$F$1052)),0))</f>
        <v>#N/A</v>
      </c>
      <c r="AN15" s="1" t="str">
        <f t="shared" ca="1" si="19"/>
        <v/>
      </c>
      <c r="AO15" s="1" t="e">
        <f ca="1">IF(LEFT(AL15,1)&lt;&gt;".",VLOOKUP(AL15,$L$12:$M$1052,2,FALSE),"")</f>
        <v>#N/A</v>
      </c>
      <c r="AP15" s="1" t="str">
        <f t="shared" ca="1" si="20"/>
        <v/>
      </c>
      <c r="AQ15" s="1" t="str" cm="1">
        <f t="array" aca="1" ref="AQ15" ca="1">IF(LEFT(AL15,1)=".",INDEX($M$12:$M$1052,MATCH(1,(AL15=$L$12:$L$1052)*(S15=($S$12:$S$1052)),0)),"")</f>
        <v/>
      </c>
      <c r="AR15" s="1">
        <f t="shared" ca="1" si="21"/>
        <v>0</v>
      </c>
      <c r="AS15" s="1">
        <f t="shared" ca="1" si="22"/>
        <v>0</v>
      </c>
      <c r="AT15" s="1" t="str">
        <f t="shared" ca="1" si="23"/>
        <v>00</v>
      </c>
      <c r="AU15" s="1" t="str">
        <f t="shared" ca="1" si="24"/>
        <v>00</v>
      </c>
      <c r="AV15" s="1" t="str">
        <f t="shared" ca="1" si="25"/>
        <v>00</v>
      </c>
      <c r="AW15" s="1" t="str">
        <f t="shared" ca="1" si="26"/>
        <v>ZP</v>
      </c>
      <c r="AX15" s="4" t="e">
        <f ca="1">VLOOKUP(UPPER(F15)&amp;"-"&amp;AW15,Opcodes!$D$3:$E$160,2,FALSE)</f>
        <v>#N/A</v>
      </c>
      <c r="AY15" s="1">
        <f t="shared" ca="1" si="30"/>
        <v>0</v>
      </c>
    </row>
    <row r="16" spans="3:51" x14ac:dyDescent="0.3">
      <c r="C16" s="10" t="str" cm="1">
        <f t="array" aca="1" ref="C16" ca="1">IF(AND(N16&amp;""&lt;&gt;"",K16&amp;""&lt;&gt;""),K16&amp;": "&amp;N16&amp;IF(O16&amp;""&lt;&gt;""," "&amp;O16,"")&amp;IF(P16&amp;""&lt;&gt;""," "&amp;P16,""),IF(Y16&amp;""&lt;&gt;"",K16&amp;": "&amp;TRIM(_xlfn.TEXTJOIN("",TRUE,MID(Y16,2*ROW(INDIRECT("1:"&amp;LEN(Y16)))-1,2)&amp;" ")),""))</f>
        <v/>
      </c>
      <c r="D16" s="15"/>
      <c r="E16" s="16"/>
      <c r="F16" s="17"/>
      <c r="G16" s="19"/>
      <c r="H16" s="23"/>
      <c r="K16" s="1" t="str">
        <f t="shared" ca="1" si="27"/>
        <v>302</v>
      </c>
      <c r="L16" s="1" t="str">
        <f t="shared" si="28"/>
        <v/>
      </c>
      <c r="M16" s="1" t="str">
        <f t="shared" ca="1" si="0"/>
        <v>$0302</v>
      </c>
      <c r="N16" s="4" t="str">
        <f t="shared" ca="1" si="1"/>
        <v/>
      </c>
      <c r="O16" s="4" t="str">
        <f t="shared" ca="1" si="2"/>
        <v>00</v>
      </c>
      <c r="P16" s="4" t="str">
        <f t="shared" ca="1" si="3"/>
        <v/>
      </c>
      <c r="Q16" s="3">
        <f t="shared" si="4"/>
        <v>-1</v>
      </c>
      <c r="R16" s="3" t="str">
        <f t="shared" si="5"/>
        <v/>
      </c>
      <c r="S16" s="3" t="str">
        <f t="shared" si="29"/>
        <v>my_code</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f t="shared" ca="1" si="15"/>
        <v>0</v>
      </c>
      <c r="AF16" s="1" t="str">
        <f t="shared" si="16"/>
        <v/>
      </c>
      <c r="AG16" s="1" t="str">
        <f ca="1">IF(Z16&amp;""&lt;&gt;"",Z$1,IF(AA16&amp;""&lt;&gt;"",AA$1,IF(AB16&amp;""&lt;&gt;"",AB$1,IF(AC16&amp;""&lt;&gt;"",AC$1,IF(AD16&amp;""&lt;&gt;"",AD$1,IF(AND(AE16&amp;""&lt;&gt;"",X16=FALSE),AE$1,IF(AF16&amp;""&lt;&gt;"","IMM",IF(X16,"PSO","DIR"))))))))</f>
        <v>mem</v>
      </c>
      <c r="AH16" s="1">
        <f t="shared" ca="1" si="17"/>
        <v>0</v>
      </c>
      <c r="AI16" s="1">
        <f t="shared" ca="1" si="31"/>
        <v>-1</v>
      </c>
      <c r="AJ16" s="1">
        <f t="shared" ca="1" si="18"/>
        <v>0</v>
      </c>
      <c r="AK16" s="1">
        <f t="shared" ca="1" si="32"/>
        <v>0</v>
      </c>
      <c r="AL16" s="1">
        <f t="shared" ca="1" si="33"/>
        <v>0</v>
      </c>
      <c r="AM16" s="52" t="e" cm="1">
        <f t="array" aca="1" ref="AM16" ca="1">INDEX($G$2:$G$1052,MATCH(1,(AL16=$E$2:$E$1052)*("EQU"=UPPER($F$2:$F$1052)),0))</f>
        <v>#N/A</v>
      </c>
      <c r="AN16" s="1" t="str">
        <f t="shared" ca="1" si="19"/>
        <v/>
      </c>
      <c r="AO16" s="1" t="e">
        <f ca="1">IF(LEFT(AL16,1)&lt;&gt;".",VLOOKUP(AL16,$L$12:$M$1052,2,FALSE),"")</f>
        <v>#N/A</v>
      </c>
      <c r="AP16" s="1" t="str">
        <f t="shared" ca="1" si="20"/>
        <v/>
      </c>
      <c r="AQ16" s="1" t="str" cm="1">
        <f t="array" aca="1" ref="AQ16" ca="1">IF(LEFT(AL16,1)=".",INDEX($M$12:$M$1052,MATCH(1,(AL16=$L$12:$L$1052)*(S16=($S$12:$S$1052)),0)),"")</f>
        <v/>
      </c>
      <c r="AR16" s="1">
        <f t="shared" ca="1" si="21"/>
        <v>0</v>
      </c>
      <c r="AS16" s="1">
        <f t="shared" ca="1" si="22"/>
        <v>0</v>
      </c>
      <c r="AT16" s="1" t="str">
        <f t="shared" ca="1" si="23"/>
        <v>00</v>
      </c>
      <c r="AU16" s="1" t="str">
        <f t="shared" ca="1" si="24"/>
        <v>00</v>
      </c>
      <c r="AV16" s="1" t="str">
        <f t="shared" ca="1" si="25"/>
        <v>00</v>
      </c>
      <c r="AW16" s="1" t="str">
        <f t="shared" ca="1" si="26"/>
        <v>ZP</v>
      </c>
      <c r="AX16" s="4" t="e">
        <f ca="1">VLOOKUP(UPPER(F16)&amp;"-"&amp;AW16,Opcodes!$D$3:$E$160,2,FALSE)</f>
        <v>#N/A</v>
      </c>
      <c r="AY16" s="1">
        <f t="shared" ca="1" si="30"/>
        <v>0</v>
      </c>
    </row>
    <row r="17" spans="3:51" x14ac:dyDescent="0.3">
      <c r="C17" s="10" t="str" cm="1">
        <f t="array" aca="1" ref="C17" ca="1">IF(AND(N17&amp;""&lt;&gt;"",K17&amp;""&lt;&gt;""),K17&amp;": "&amp;N17&amp;IF(O17&amp;""&lt;&gt;""," "&amp;O17,"")&amp;IF(P17&amp;""&lt;&gt;""," "&amp;P17,""),IF(Y17&amp;""&lt;&gt;"",K17&amp;": "&amp;TRIM(_xlfn.TEXTJOIN("",TRUE,MID(Y17,2*ROW(INDIRECT("1:"&amp;LEN(Y17)))-1,2)&amp;" ")),""))</f>
        <v/>
      </c>
      <c r="D17" s="15"/>
      <c r="E17" s="16"/>
      <c r="F17" s="17"/>
      <c r="G17" s="19"/>
      <c r="H17" s="23"/>
      <c r="K17" s="1" t="str">
        <f t="shared" ca="1" si="27"/>
        <v>302</v>
      </c>
      <c r="L17" s="1" t="str">
        <f t="shared" si="28"/>
        <v/>
      </c>
      <c r="M17" s="1" t="str">
        <f t="shared" ca="1" si="0"/>
        <v>$0302</v>
      </c>
      <c r="N17" s="4" t="str">
        <f t="shared" ca="1" si="1"/>
        <v/>
      </c>
      <c r="O17" s="4" t="str">
        <f t="shared" ca="1" si="2"/>
        <v>00</v>
      </c>
      <c r="P17" s="4" t="str">
        <f t="shared" ca="1" si="3"/>
        <v/>
      </c>
      <c r="Q17" s="3">
        <f t="shared" si="4"/>
        <v>-1</v>
      </c>
      <c r="R17" s="3" t="str">
        <f t="shared" si="5"/>
        <v/>
      </c>
      <c r="S17" s="3" t="str">
        <f t="shared" si="29"/>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f t="shared" ca="1" si="15"/>
        <v>0</v>
      </c>
      <c r="AF17" s="1" t="str">
        <f t="shared" si="16"/>
        <v/>
      </c>
      <c r="AG17" s="1" t="str">
        <f ca="1">IF(Z17&amp;""&lt;&gt;"",Z$1,IF(AA17&amp;""&lt;&gt;"",AA$1,IF(AB17&amp;""&lt;&gt;"",AB$1,IF(AC17&amp;""&lt;&gt;"",AC$1,IF(AD17&amp;""&lt;&gt;"",AD$1,IF(AND(AE17&amp;""&lt;&gt;"",X17=FALSE),AE$1,IF(AF17&amp;""&lt;&gt;"","IMM",IF(X17,"PSO","DIR"))))))))</f>
        <v>mem</v>
      </c>
      <c r="AH17" s="1">
        <f t="shared" ca="1" si="17"/>
        <v>0</v>
      </c>
      <c r="AI17" s="1">
        <f t="shared" ca="1" si="31"/>
        <v>-1</v>
      </c>
      <c r="AJ17" s="1">
        <f t="shared" ca="1" si="18"/>
        <v>0</v>
      </c>
      <c r="AK17" s="1">
        <f t="shared" ca="1" si="32"/>
        <v>0</v>
      </c>
      <c r="AL17" s="1">
        <f t="shared" ca="1" si="33"/>
        <v>0</v>
      </c>
      <c r="AM17" s="52" t="e" cm="1">
        <f t="array" aca="1" ref="AM17" ca="1">INDEX($G$2:$G$1052,MATCH(1,(AL17=$E$2:$E$1052)*("EQU"=UPPER($F$2:$F$1052)),0))</f>
        <v>#N/A</v>
      </c>
      <c r="AN17" s="1" t="str">
        <f t="shared" ca="1" si="19"/>
        <v/>
      </c>
      <c r="AO17" s="1" t="e">
        <f ca="1">IF(LEFT(AL17,1)&lt;&gt;".",VLOOKUP(AL17,$L$12:$M$1052,2,FALSE),"")</f>
        <v>#N/A</v>
      </c>
      <c r="AP17" s="1" t="str">
        <f t="shared" ca="1" si="20"/>
        <v/>
      </c>
      <c r="AQ17" s="1" t="str" cm="1">
        <f t="array" aca="1" ref="AQ17" ca="1">IF(LEFT(AL17,1)=".",INDEX($M$12:$M$1052,MATCH(1,(AL17=$L$12:$L$1052)*(S17=($S$12:$S$1052)),0)),"")</f>
        <v/>
      </c>
      <c r="AR17" s="1">
        <f t="shared" ca="1" si="21"/>
        <v>0</v>
      </c>
      <c r="AS17" s="1">
        <f t="shared" ca="1" si="22"/>
        <v>0</v>
      </c>
      <c r="AT17" s="1" t="str">
        <f t="shared" ca="1" si="23"/>
        <v>00</v>
      </c>
      <c r="AU17" s="1" t="str">
        <f t="shared" ca="1" si="24"/>
        <v>00</v>
      </c>
      <c r="AV17" s="1" t="str">
        <f t="shared" ca="1" si="25"/>
        <v>00</v>
      </c>
      <c r="AW17" s="1" t="str">
        <f t="shared" ca="1" si="26"/>
        <v>ZP</v>
      </c>
      <c r="AX17" s="4" t="e">
        <f ca="1">VLOOKUP(UPPER(F17)&amp;"-"&amp;AW17,Opcodes!$D$3:$E$160,2,FALSE)</f>
        <v>#N/A</v>
      </c>
      <c r="AY17" s="1">
        <f t="shared" ca="1" si="30"/>
        <v>0</v>
      </c>
    </row>
    <row r="18" spans="3:51" x14ac:dyDescent="0.3">
      <c r="C18" s="10" t="str" cm="1">
        <f t="array" aca="1" ref="C18" ca="1">IF(AND(N18&amp;""&lt;&gt;"",K18&amp;""&lt;&gt;""),K18&amp;": "&amp;N18&amp;IF(O18&amp;""&lt;&gt;""," "&amp;O18,"")&amp;IF(P18&amp;""&lt;&gt;""," "&amp;P18,""),IF(Y18&amp;""&lt;&gt;"",K18&amp;": "&amp;TRIM(_xlfn.TEXTJOIN("",TRUE,MID(Y18,2*ROW(INDIRECT("1:"&amp;LEN(Y18)))-1,2)&amp;" ")),""))</f>
        <v/>
      </c>
      <c r="D18" s="15"/>
      <c r="E18" s="16"/>
      <c r="F18" s="17"/>
      <c r="G18" s="19"/>
      <c r="H18" s="23"/>
      <c r="K18" s="1" t="str">
        <f t="shared" ca="1" si="27"/>
        <v>302</v>
      </c>
      <c r="L18" s="1" t="str">
        <f t="shared" si="28"/>
        <v/>
      </c>
      <c r="M18" s="1" t="str">
        <f t="shared" ca="1" si="0"/>
        <v>$0302</v>
      </c>
      <c r="N18" s="4" t="str">
        <f t="shared" ca="1" si="1"/>
        <v/>
      </c>
      <c r="O18" s="4" t="str">
        <f t="shared" ca="1" si="2"/>
        <v>00</v>
      </c>
      <c r="P18" s="4" t="str">
        <f t="shared" ca="1" si="3"/>
        <v/>
      </c>
      <c r="Q18" s="3">
        <f t="shared" si="4"/>
        <v>-1</v>
      </c>
      <c r="R18" s="3" t="str">
        <f t="shared" si="5"/>
        <v/>
      </c>
      <c r="S18" s="3" t="str">
        <f t="shared" si="29"/>
        <v>my_code</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f t="shared" ca="1" si="15"/>
        <v>0</v>
      </c>
      <c r="AF18" s="1" t="str">
        <f t="shared" si="16"/>
        <v/>
      </c>
      <c r="AG18" s="1" t="str">
        <f ca="1">IF(Z18&amp;""&lt;&gt;"",Z$1,IF(AA18&amp;""&lt;&gt;"",AA$1,IF(AB18&amp;""&lt;&gt;"",AB$1,IF(AC18&amp;""&lt;&gt;"",AC$1,IF(AD18&amp;""&lt;&gt;"",AD$1,IF(AND(AE18&amp;""&lt;&gt;"",X18=FALSE),AE$1,IF(AF18&amp;""&lt;&gt;"","IMM",IF(X18,"PSO","DIR"))))))))</f>
        <v>mem</v>
      </c>
      <c r="AH18" s="1">
        <f t="shared" ca="1" si="17"/>
        <v>0</v>
      </c>
      <c r="AI18" s="1">
        <f t="shared" ca="1" si="31"/>
        <v>-1</v>
      </c>
      <c r="AJ18" s="1">
        <f t="shared" ca="1" si="18"/>
        <v>0</v>
      </c>
      <c r="AK18" s="1">
        <f t="shared" ca="1" si="32"/>
        <v>0</v>
      </c>
      <c r="AL18" s="1">
        <f t="shared" ca="1" si="33"/>
        <v>0</v>
      </c>
      <c r="AM18" s="52" t="e" cm="1">
        <f t="array" aca="1" ref="AM18" ca="1">INDEX($G$2:$G$1052,MATCH(1,(AL18=$E$2:$E$1052)*("EQU"=UPPER($F$2:$F$1052)),0))</f>
        <v>#N/A</v>
      </c>
      <c r="AN18" s="1" t="str">
        <f t="shared" ca="1" si="19"/>
        <v/>
      </c>
      <c r="AO18" s="1" t="e">
        <f ca="1">IF(LEFT(AL18,1)&lt;&gt;".",VLOOKUP(AL18,$L$12:$M$1052,2,FALSE),"")</f>
        <v>#N/A</v>
      </c>
      <c r="AP18" s="1" t="str">
        <f t="shared" ca="1" si="20"/>
        <v/>
      </c>
      <c r="AQ18" s="1" t="str" cm="1">
        <f t="array" aca="1" ref="AQ18" ca="1">IF(LEFT(AL18,1)=".",INDEX($M$12:$M$1052,MATCH(1,(AL18=$L$12:$L$1052)*(S18=($S$12:$S$1052)),0)),"")</f>
        <v/>
      </c>
      <c r="AR18" s="1">
        <f t="shared" ca="1" si="21"/>
        <v>0</v>
      </c>
      <c r="AS18" s="1">
        <f t="shared" ca="1" si="22"/>
        <v>0</v>
      </c>
      <c r="AT18" s="1" t="str">
        <f t="shared" ca="1" si="23"/>
        <v>00</v>
      </c>
      <c r="AU18" s="1" t="str">
        <f t="shared" ca="1" si="24"/>
        <v>00</v>
      </c>
      <c r="AV18" s="1" t="str">
        <f t="shared" ca="1" si="25"/>
        <v>00</v>
      </c>
      <c r="AW18" s="1" t="str">
        <f t="shared" ca="1" si="26"/>
        <v>ZP</v>
      </c>
      <c r="AX18" s="4" t="e">
        <f ca="1">VLOOKUP(UPPER(F18)&amp;"-"&amp;AW18,Opcodes!$D$3:$E$160,2,FALSE)</f>
        <v>#N/A</v>
      </c>
      <c r="AY18" s="1">
        <f t="shared" ca="1" si="30"/>
        <v>0</v>
      </c>
    </row>
    <row r="19" spans="3:51" x14ac:dyDescent="0.3">
      <c r="C19" s="10" t="str" cm="1">
        <f t="array" aca="1" ref="C19" ca="1">IF(AND(N19&amp;""&lt;&gt;"",K19&amp;""&lt;&gt;""),K19&amp;": "&amp;N19&amp;IF(O19&amp;""&lt;&gt;""," "&amp;O19,"")&amp;IF(P19&amp;""&lt;&gt;""," "&amp;P19,""),IF(Y19&amp;""&lt;&gt;"",K19&amp;": "&amp;TRIM(_xlfn.TEXTJOIN("",TRUE,MID(Y19,2*ROW(INDIRECT("1:"&amp;LEN(Y19)))-1,2)&amp;" ")),""))</f>
        <v/>
      </c>
      <c r="D19" s="15"/>
      <c r="E19" s="16"/>
      <c r="F19" s="17"/>
      <c r="G19" s="19"/>
      <c r="H19" s="23"/>
      <c r="K19" s="1" t="str">
        <f t="shared" ca="1" si="27"/>
        <v>302</v>
      </c>
      <c r="L19" s="1" t="str">
        <f t="shared" si="28"/>
        <v/>
      </c>
      <c r="M19" s="1" t="str">
        <f t="shared" ca="1" si="0"/>
        <v>$0302</v>
      </c>
      <c r="N19" s="4" t="str">
        <f t="shared" ca="1" si="1"/>
        <v/>
      </c>
      <c r="O19" s="4" t="str">
        <f t="shared" ca="1" si="2"/>
        <v>00</v>
      </c>
      <c r="P19" s="4" t="str">
        <f t="shared" ca="1" si="3"/>
        <v/>
      </c>
      <c r="Q19" s="3">
        <f t="shared" si="4"/>
        <v>-1</v>
      </c>
      <c r="R19" s="3" t="str">
        <f t="shared" si="5"/>
        <v/>
      </c>
      <c r="S19" s="3" t="str">
        <f t="shared" si="29"/>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f t="shared" ca="1" si="15"/>
        <v>0</v>
      </c>
      <c r="AF19" s="1" t="str">
        <f t="shared" si="16"/>
        <v/>
      </c>
      <c r="AG19" s="1" t="str">
        <f ca="1">IF(Z19&amp;""&lt;&gt;"",Z$1,IF(AA19&amp;""&lt;&gt;"",AA$1,IF(AB19&amp;""&lt;&gt;"",AB$1,IF(AC19&amp;""&lt;&gt;"",AC$1,IF(AD19&amp;""&lt;&gt;"",AD$1,IF(AND(AE19&amp;""&lt;&gt;"",X19=FALSE),AE$1,IF(AF19&amp;""&lt;&gt;"","IMM",IF(X19,"PSO","DIR"))))))))</f>
        <v>mem</v>
      </c>
      <c r="AH19" s="1">
        <f t="shared" ca="1" si="17"/>
        <v>0</v>
      </c>
      <c r="AI19" s="1">
        <f t="shared" ca="1" si="31"/>
        <v>-1</v>
      </c>
      <c r="AJ19" s="1">
        <f t="shared" ca="1" si="18"/>
        <v>0</v>
      </c>
      <c r="AK19" s="1">
        <f t="shared" ca="1" si="32"/>
        <v>0</v>
      </c>
      <c r="AL19" s="1">
        <f t="shared" ca="1" si="33"/>
        <v>0</v>
      </c>
      <c r="AM19" s="52" t="e" cm="1">
        <f t="array" aca="1" ref="AM19" ca="1">INDEX($G$2:$G$1052,MATCH(1,(AL19=$E$2:$E$1052)*("EQU"=UPPER($F$2:$F$1052)),0))</f>
        <v>#N/A</v>
      </c>
      <c r="AN19" s="1" t="str">
        <f t="shared" ca="1" si="19"/>
        <v/>
      </c>
      <c r="AO19" s="1" t="e">
        <f ca="1">IF(LEFT(AL19,1)&lt;&gt;".",VLOOKUP(AL19,$L$12:$M$1052,2,FALSE),"")</f>
        <v>#N/A</v>
      </c>
      <c r="AP19" s="1" t="str">
        <f t="shared" ca="1" si="20"/>
        <v/>
      </c>
      <c r="AQ19" s="1" t="str" cm="1">
        <f t="array" aca="1" ref="AQ19" ca="1">IF(LEFT(AL19,1)=".",INDEX($M$12:$M$1052,MATCH(1,(AL19=$L$12:$L$1052)*(S19=($S$12:$S$1052)),0)),"")</f>
        <v/>
      </c>
      <c r="AR19" s="1">
        <f t="shared" ca="1" si="21"/>
        <v>0</v>
      </c>
      <c r="AS19" s="1">
        <f t="shared" ca="1" si="22"/>
        <v>0</v>
      </c>
      <c r="AT19" s="1" t="str">
        <f t="shared" ca="1" si="23"/>
        <v>00</v>
      </c>
      <c r="AU19" s="1" t="str">
        <f t="shared" ca="1" si="24"/>
        <v>00</v>
      </c>
      <c r="AV19" s="1" t="str">
        <f t="shared" ca="1" si="25"/>
        <v>00</v>
      </c>
      <c r="AW19" s="1" t="str">
        <f t="shared" ca="1" si="26"/>
        <v>ZP</v>
      </c>
      <c r="AX19" s="4" t="e">
        <f ca="1">VLOOKUP(UPPER(F19)&amp;"-"&amp;AW19,Opcodes!$D$3:$E$160,2,FALSE)</f>
        <v>#N/A</v>
      </c>
      <c r="AY19" s="1">
        <f t="shared" ca="1" si="30"/>
        <v>0</v>
      </c>
    </row>
    <row r="20" spans="3:51" x14ac:dyDescent="0.3">
      <c r="C20" s="10" t="str" cm="1">
        <f t="array" aca="1" ref="C20" ca="1">IF(AND(N20&amp;""&lt;&gt;"",K20&amp;""&lt;&gt;""),K20&amp;": "&amp;N20&amp;IF(O20&amp;""&lt;&gt;""," "&amp;O20,"")&amp;IF(P20&amp;""&lt;&gt;""," "&amp;P20,""),IF(Y20&amp;""&lt;&gt;"",K20&amp;": "&amp;TRIM(_xlfn.TEXTJOIN("",TRUE,MID(Y20,2*ROW(INDIRECT("1:"&amp;LEN(Y20)))-1,2)&amp;" ")),""))</f>
        <v/>
      </c>
      <c r="D20" s="15"/>
      <c r="E20" s="16"/>
      <c r="F20" s="17"/>
      <c r="G20" s="19"/>
      <c r="H20" s="23"/>
      <c r="K20" s="1" t="str">
        <f t="shared" ca="1" si="27"/>
        <v>302</v>
      </c>
      <c r="L20" s="1" t="str">
        <f t="shared" si="28"/>
        <v/>
      </c>
      <c r="M20" s="1" t="str">
        <f t="shared" ca="1" si="0"/>
        <v>$0302</v>
      </c>
      <c r="N20" s="4" t="str">
        <f t="shared" ca="1" si="1"/>
        <v/>
      </c>
      <c r="O20" s="4" t="str">
        <f t="shared" ca="1" si="2"/>
        <v>00</v>
      </c>
      <c r="P20" s="4" t="str">
        <f t="shared" ca="1" si="3"/>
        <v/>
      </c>
      <c r="Q20" s="3">
        <f t="shared" si="4"/>
        <v>-1</v>
      </c>
      <c r="R20" s="3" t="str">
        <f t="shared" ref="R20:R83" si="34">IF(Q20&gt;=0,UPPER(MID(G20,Q20+1,1)),"")</f>
        <v/>
      </c>
      <c r="S20" s="3" t="str">
        <f t="shared" si="29"/>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f t="shared" ca="1" si="15"/>
        <v>0</v>
      </c>
      <c r="AF20" s="1" t="str">
        <f t="shared" si="16"/>
        <v/>
      </c>
      <c r="AG20" s="1" t="str">
        <f ca="1">IF(Z20&amp;""&lt;&gt;"",Z$1,IF(AA20&amp;""&lt;&gt;"",AA$1,IF(AB20&amp;""&lt;&gt;"",AB$1,IF(AC20&amp;""&lt;&gt;"",AC$1,IF(AD20&amp;""&lt;&gt;"",AD$1,IF(AND(AE20&amp;""&lt;&gt;"",X20=FALSE),AE$1,IF(AF20&amp;""&lt;&gt;"","IMM",IF(X20,"PSO","DIR"))))))))</f>
        <v>mem</v>
      </c>
      <c r="AH20" s="1">
        <f t="shared" ca="1" si="17"/>
        <v>0</v>
      </c>
      <c r="AI20" s="1">
        <f t="shared" ca="1" si="31"/>
        <v>-1</v>
      </c>
      <c r="AJ20" s="1">
        <f t="shared" ca="1" si="18"/>
        <v>0</v>
      </c>
      <c r="AK20" s="1">
        <f t="shared" ca="1" si="32"/>
        <v>0</v>
      </c>
      <c r="AL20" s="1">
        <f t="shared" ca="1" si="33"/>
        <v>0</v>
      </c>
      <c r="AM20" s="52" t="e" cm="1">
        <f t="array" aca="1" ref="AM20" ca="1">INDEX($G$2:$G$1052,MATCH(1,(AL20=$E$2:$E$1052)*("EQU"=UPPER($F$2:$F$1052)),0))</f>
        <v>#N/A</v>
      </c>
      <c r="AN20" s="1" t="str">
        <f t="shared" ca="1" si="19"/>
        <v/>
      </c>
      <c r="AO20" s="1" t="e">
        <f ca="1">IF(LEFT(AL20,1)&lt;&gt;".",VLOOKUP(AL20,$L$12:$M$1052,2,FALSE),"")</f>
        <v>#N/A</v>
      </c>
      <c r="AP20" s="1" t="str">
        <f t="shared" ca="1" si="20"/>
        <v/>
      </c>
      <c r="AQ20" s="1" t="str" cm="1">
        <f t="array" aca="1" ref="AQ20" ca="1">IF(LEFT(AL20,1)=".",INDEX($M$12:$M$1052,MATCH(1,(AL20=$L$12:$L$1052)*(S20=($S$12:$S$1052)),0)),"")</f>
        <v/>
      </c>
      <c r="AR20" s="1">
        <f t="shared" ca="1" si="21"/>
        <v>0</v>
      </c>
      <c r="AS20" s="1">
        <f t="shared" ca="1" si="22"/>
        <v>0</v>
      </c>
      <c r="AT20" s="1" t="str">
        <f t="shared" ca="1" si="23"/>
        <v>00</v>
      </c>
      <c r="AU20" s="1" t="str">
        <f t="shared" ca="1" si="24"/>
        <v>00</v>
      </c>
      <c r="AV20" s="1" t="str">
        <f t="shared" ca="1" si="25"/>
        <v>00</v>
      </c>
      <c r="AW20" s="1" t="str">
        <f t="shared" ca="1" si="26"/>
        <v>ZP</v>
      </c>
      <c r="AX20" s="4" t="e">
        <f ca="1">VLOOKUP(UPPER(F20)&amp;"-"&amp;AW20,Opcodes!$D$3:$E$160,2,FALSE)</f>
        <v>#N/A</v>
      </c>
      <c r="AY20" s="1">
        <f t="shared" ca="1" si="30"/>
        <v>0</v>
      </c>
    </row>
    <row r="21" spans="3:51" x14ac:dyDescent="0.3">
      <c r="C21" s="10" t="str" cm="1">
        <f t="array" aca="1" ref="C21" ca="1">IF(AND(N21&amp;""&lt;&gt;"",K21&amp;""&lt;&gt;""),K21&amp;": "&amp;N21&amp;IF(O21&amp;""&lt;&gt;""," "&amp;O21,"")&amp;IF(P21&amp;""&lt;&gt;""," "&amp;P21,""),IF(Y21&amp;""&lt;&gt;"",K21&amp;": "&amp;TRIM(_xlfn.TEXTJOIN("",TRUE,MID(Y21,2*ROW(INDIRECT("1:"&amp;LEN(Y21)))-1,2)&amp;" ")),""))</f>
        <v/>
      </c>
      <c r="D21" s="15"/>
      <c r="E21" s="16"/>
      <c r="F21" s="17"/>
      <c r="G21" s="19"/>
      <c r="H21" s="23"/>
      <c r="K21" s="1" t="str">
        <f t="shared" ca="1" si="27"/>
        <v>302</v>
      </c>
      <c r="L21" s="1" t="str">
        <f t="shared" si="28"/>
        <v/>
      </c>
      <c r="M21" s="1" t="str">
        <f t="shared" ca="1" si="0"/>
        <v>$0302</v>
      </c>
      <c r="N21" s="4" t="str">
        <f t="shared" ca="1" si="1"/>
        <v/>
      </c>
      <c r="O21" s="4" t="str">
        <f t="shared" ca="1" si="2"/>
        <v>00</v>
      </c>
      <c r="P21" s="4" t="str">
        <f t="shared" ca="1" si="3"/>
        <v/>
      </c>
      <c r="Q21" s="3">
        <f t="shared" si="4"/>
        <v>-1</v>
      </c>
      <c r="R21" s="3" t="str">
        <f t="shared" si="34"/>
        <v/>
      </c>
      <c r="S21" s="3" t="str">
        <f t="shared" si="29"/>
        <v>my_code</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f t="shared" ca="1" si="15"/>
        <v>0</v>
      </c>
      <c r="AF21" s="1" t="str">
        <f t="shared" si="16"/>
        <v/>
      </c>
      <c r="AG21" s="1" t="str">
        <f ca="1">IF(Z21&amp;""&lt;&gt;"",Z$1,IF(AA21&amp;""&lt;&gt;"",AA$1,IF(AB21&amp;""&lt;&gt;"",AB$1,IF(AC21&amp;""&lt;&gt;"",AC$1,IF(AD21&amp;""&lt;&gt;"",AD$1,IF(AND(AE21&amp;""&lt;&gt;"",X21=FALSE),AE$1,IF(AF21&amp;""&lt;&gt;"","IMM",IF(X21,"PSO","DIR"))))))))</f>
        <v>mem</v>
      </c>
      <c r="AH21" s="1">
        <f t="shared" ca="1" si="17"/>
        <v>0</v>
      </c>
      <c r="AI21" s="1">
        <f t="shared" ca="1" si="31"/>
        <v>-1</v>
      </c>
      <c r="AJ21" s="1">
        <f t="shared" ca="1" si="18"/>
        <v>0</v>
      </c>
      <c r="AK21" s="1">
        <f t="shared" ca="1" si="32"/>
        <v>0</v>
      </c>
      <c r="AL21" s="1">
        <f t="shared" ca="1" si="33"/>
        <v>0</v>
      </c>
      <c r="AM21" s="52" t="e" cm="1">
        <f t="array" aca="1" ref="AM21" ca="1">INDEX($G$2:$G$1052,MATCH(1,(AL21=$E$2:$E$1052)*("EQU"=UPPER($F$2:$F$1052)),0))</f>
        <v>#N/A</v>
      </c>
      <c r="AN21" s="1" t="str">
        <f t="shared" ca="1" si="19"/>
        <v/>
      </c>
      <c r="AO21" s="1" t="e">
        <f ca="1">IF(LEFT(AL21,1)&lt;&gt;".",VLOOKUP(AL21,$L$12:$M$1052,2,FALSE),"")</f>
        <v>#N/A</v>
      </c>
      <c r="AP21" s="1" t="str">
        <f t="shared" ca="1" si="20"/>
        <v/>
      </c>
      <c r="AQ21" s="1" t="str" cm="1">
        <f t="array" aca="1" ref="AQ21" ca="1">IF(LEFT(AL21,1)=".",INDEX($M$12:$M$1052,MATCH(1,(AL21=$L$12:$L$1052)*(S21=($S$12:$S$1052)),0)),"")</f>
        <v/>
      </c>
      <c r="AR21" s="1">
        <f t="shared" ca="1" si="21"/>
        <v>0</v>
      </c>
      <c r="AS21" s="1">
        <f t="shared" ca="1" si="22"/>
        <v>0</v>
      </c>
      <c r="AT21" s="1" t="str">
        <f t="shared" ca="1" si="23"/>
        <v>00</v>
      </c>
      <c r="AU21" s="1" t="str">
        <f t="shared" ca="1" si="24"/>
        <v>00</v>
      </c>
      <c r="AV21" s="1" t="str">
        <f t="shared" ca="1" si="25"/>
        <v>00</v>
      </c>
      <c r="AW21" s="1" t="str">
        <f t="shared" ca="1" si="26"/>
        <v>ZP</v>
      </c>
      <c r="AX21" s="4" t="e">
        <f ca="1">VLOOKUP(UPPER(F21)&amp;"-"&amp;AW21,Opcodes!$D$3:$E$160,2,FALSE)</f>
        <v>#N/A</v>
      </c>
      <c r="AY21" s="1">
        <f t="shared" ca="1" si="30"/>
        <v>0</v>
      </c>
    </row>
    <row r="22" spans="3:51" x14ac:dyDescent="0.3">
      <c r="C22" s="10" t="str" cm="1">
        <f t="array" aca="1" ref="C22" ca="1">IF(AND(N22&amp;""&lt;&gt;"",K22&amp;""&lt;&gt;""),K22&amp;": "&amp;N22&amp;IF(O22&amp;""&lt;&gt;""," "&amp;O22,"")&amp;IF(P22&amp;""&lt;&gt;""," "&amp;P22,""),IF(Y22&amp;""&lt;&gt;"",K22&amp;": "&amp;TRIM(_xlfn.TEXTJOIN("",TRUE,MID(Y22,2*ROW(INDIRECT("1:"&amp;LEN(Y22)))-1,2)&amp;" ")),""))</f>
        <v/>
      </c>
      <c r="D22" s="15"/>
      <c r="E22" s="16"/>
      <c r="F22" s="17"/>
      <c r="G22" s="19"/>
      <c r="H22" s="23"/>
      <c r="K22" s="1" t="str">
        <f t="shared" ca="1" si="27"/>
        <v>302</v>
      </c>
      <c r="L22" s="1" t="str">
        <f t="shared" si="28"/>
        <v/>
      </c>
      <c r="M22" s="1" t="str">
        <f t="shared" ca="1" si="0"/>
        <v>$0302</v>
      </c>
      <c r="N22" s="4" t="str">
        <f t="shared" ca="1" si="1"/>
        <v/>
      </c>
      <c r="O22" s="4" t="str">
        <f t="shared" ca="1" si="2"/>
        <v>00</v>
      </c>
      <c r="P22" s="4" t="str">
        <f t="shared" ca="1" si="3"/>
        <v/>
      </c>
      <c r="Q22" s="3">
        <f t="shared" si="4"/>
        <v>-1</v>
      </c>
      <c r="R22" s="3" t="str">
        <f t="shared" si="34"/>
        <v/>
      </c>
      <c r="S22" s="3" t="str">
        <f t="shared" si="29"/>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ca="1">IF(Z22&amp;""&lt;&gt;"",Z$1,IF(AA22&amp;""&lt;&gt;"",AA$1,IF(AB22&amp;""&lt;&gt;"",AB$1,IF(AC22&amp;""&lt;&gt;"",AC$1,IF(AD22&amp;""&lt;&gt;"",AD$1,IF(AND(AE22&amp;""&lt;&gt;"",X22=FALSE),AE$1,IF(AF22&amp;""&lt;&gt;"","IMM",IF(X22,"PSO","DIR"))))))))</f>
        <v>mem</v>
      </c>
      <c r="AH22" s="1">
        <f t="shared" ca="1" si="17"/>
        <v>0</v>
      </c>
      <c r="AI22" s="1">
        <f t="shared" ca="1" si="31"/>
        <v>-1</v>
      </c>
      <c r="AJ22" s="1">
        <f t="shared" ca="1" si="18"/>
        <v>0</v>
      </c>
      <c r="AK22" s="1">
        <f t="shared" ca="1" si="32"/>
        <v>0</v>
      </c>
      <c r="AL22" s="1">
        <f t="shared" ca="1" si="33"/>
        <v>0</v>
      </c>
      <c r="AM22" s="52" t="e" cm="1">
        <f t="array" aca="1" ref="AM22" ca="1">INDEX($G$2:$G$1052,MATCH(1,(AL22=$E$2:$E$1052)*("EQU"=UPPER($F$2:$F$1052)),0))</f>
        <v>#N/A</v>
      </c>
      <c r="AN22" s="1" t="str">
        <f t="shared" ca="1" si="19"/>
        <v/>
      </c>
      <c r="AO22" s="1" t="e">
        <f ca="1">IF(LEFT(AL22,1)&lt;&gt;".",VLOOKUP(AL22,$L$12:$M$1052,2,FALSE),"")</f>
        <v>#N/A</v>
      </c>
      <c r="AP22" s="1" t="str">
        <f t="shared" ca="1" si="20"/>
        <v/>
      </c>
      <c r="AQ22" s="1" t="str" cm="1">
        <f t="array" aca="1" ref="AQ22" ca="1">IF(LEFT(AL22,1)=".",INDEX($M$12:$M$1052,MATCH(1,(AL22=$L$12:$L$1052)*(S22=($S$12:$S$1052)),0)),"")</f>
        <v/>
      </c>
      <c r="AR22" s="1">
        <f t="shared" ca="1" si="21"/>
        <v>0</v>
      </c>
      <c r="AS22" s="1">
        <f t="shared" ca="1" si="22"/>
        <v>0</v>
      </c>
      <c r="AT22" s="1" t="str">
        <f t="shared" ca="1" si="23"/>
        <v>00</v>
      </c>
      <c r="AU22" s="1" t="str">
        <f t="shared" ca="1" si="24"/>
        <v>00</v>
      </c>
      <c r="AV22" s="1" t="str">
        <f t="shared" ca="1" si="25"/>
        <v>00</v>
      </c>
      <c r="AW22" s="1" t="str">
        <f t="shared" ca="1" si="26"/>
        <v>ZP</v>
      </c>
      <c r="AX22" s="4" t="e">
        <f ca="1">VLOOKUP(UPPER(F22)&amp;"-"&amp;AW22,Opcodes!$D$3:$E$160,2,FALSE)</f>
        <v>#N/A</v>
      </c>
      <c r="AY22" s="1">
        <f t="shared" ca="1" si="30"/>
        <v>0</v>
      </c>
    </row>
    <row r="23" spans="3:51" x14ac:dyDescent="0.3">
      <c r="C23" s="10" t="str" cm="1">
        <f t="array" aca="1" ref="C23" ca="1">IF(AND(N23&amp;""&lt;&gt;"",K23&amp;""&lt;&gt;""),K23&amp;": "&amp;N23&amp;IF(O23&amp;""&lt;&gt;""," "&amp;O23,"")&amp;IF(P23&amp;""&lt;&gt;""," "&amp;P23,""),IF(Y23&amp;""&lt;&gt;"",K23&amp;": "&amp;TRIM(_xlfn.TEXTJOIN("",TRUE,MID(Y23,2*ROW(INDIRECT("1:"&amp;LEN(Y23)))-1,2)&amp;" ")),""))</f>
        <v/>
      </c>
      <c r="D23" s="15"/>
      <c r="E23" s="16"/>
      <c r="F23" s="17"/>
      <c r="G23" s="19"/>
      <c r="H23" s="23"/>
      <c r="K23" s="1" t="str">
        <f t="shared" ca="1" si="27"/>
        <v>302</v>
      </c>
      <c r="L23" s="1" t="str">
        <f t="shared" si="28"/>
        <v/>
      </c>
      <c r="M23" s="1" t="str">
        <f t="shared" ca="1" si="0"/>
        <v>$0302</v>
      </c>
      <c r="N23" s="4" t="str">
        <f t="shared" ca="1" si="1"/>
        <v/>
      </c>
      <c r="O23" s="4" t="str">
        <f t="shared" ca="1" si="2"/>
        <v>00</v>
      </c>
      <c r="P23" s="4" t="str">
        <f t="shared" ca="1" si="3"/>
        <v/>
      </c>
      <c r="Q23" s="3">
        <f t="shared" si="4"/>
        <v>-1</v>
      </c>
      <c r="R23" s="3" t="str">
        <f t="shared" si="34"/>
        <v/>
      </c>
      <c r="S23" s="3" t="str">
        <f t="shared" si="29"/>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ca="1">IF(Z23&amp;""&lt;&gt;"",Z$1,IF(AA23&amp;""&lt;&gt;"",AA$1,IF(AB23&amp;""&lt;&gt;"",AB$1,IF(AC23&amp;""&lt;&gt;"",AC$1,IF(AD23&amp;""&lt;&gt;"",AD$1,IF(AND(AE23&amp;""&lt;&gt;"",X23=FALSE),AE$1,IF(AF23&amp;""&lt;&gt;"","IMM",IF(X23,"PSO","DIR"))))))))</f>
        <v>mem</v>
      </c>
      <c r="AH23" s="1">
        <f t="shared" ca="1" si="17"/>
        <v>0</v>
      </c>
      <c r="AI23" s="1">
        <f t="shared" ca="1" si="31"/>
        <v>-1</v>
      </c>
      <c r="AJ23" s="1">
        <f t="shared" ca="1" si="18"/>
        <v>0</v>
      </c>
      <c r="AK23" s="1">
        <f t="shared" ca="1" si="32"/>
        <v>0</v>
      </c>
      <c r="AL23" s="1">
        <f t="shared" ca="1" si="33"/>
        <v>0</v>
      </c>
      <c r="AM23" s="52" t="e" cm="1">
        <f t="array" aca="1" ref="AM23" ca="1">INDEX($G$2:$G$1052,MATCH(1,(AL23=$E$2:$E$1052)*("EQU"=UPPER($F$2:$F$1052)),0))</f>
        <v>#N/A</v>
      </c>
      <c r="AN23" s="1" t="str">
        <f t="shared" ca="1" si="19"/>
        <v/>
      </c>
      <c r="AO23" s="1" t="e">
        <f ca="1">IF(LEFT(AL23,1)&lt;&gt;".",VLOOKUP(AL23,$L$12:$M$1052,2,FALSE),"")</f>
        <v>#N/A</v>
      </c>
      <c r="AP23" s="1" t="str">
        <f t="shared" ca="1" si="20"/>
        <v/>
      </c>
      <c r="AQ23" s="1" t="str" cm="1">
        <f t="array" aca="1" ref="AQ23" ca="1">IF(LEFT(AL23,1)=".",INDEX($M$12:$M$1052,MATCH(1,(AL23=$L$12:$L$1052)*(S23=($S$12:$S$1052)),0)),"")</f>
        <v/>
      </c>
      <c r="AR23" s="1">
        <f t="shared" ca="1" si="21"/>
        <v>0</v>
      </c>
      <c r="AS23" s="1">
        <f t="shared" ca="1" si="22"/>
        <v>0</v>
      </c>
      <c r="AT23" s="1" t="str">
        <f ca="1">IF(AS23&amp;""&lt;&gt;"",DEC2HEX(AS23,2+2*(AS23&gt;255)),"")</f>
        <v>00</v>
      </c>
      <c r="AU23" s="1" t="str">
        <f t="shared" ca="1" si="24"/>
        <v>00</v>
      </c>
      <c r="AV23" s="1" t="str">
        <f t="shared" ca="1" si="25"/>
        <v>00</v>
      </c>
      <c r="AW23" s="1" t="str">
        <f t="shared" ca="1" si="26"/>
        <v>ZP</v>
      </c>
      <c r="AX23" s="4" t="e">
        <f ca="1">VLOOKUP(UPPER(F23)&amp;"-"&amp;AW23,Opcodes!$D$3:$E$160,2,FALSE)</f>
        <v>#N/A</v>
      </c>
      <c r="AY23" s="1">
        <f t="shared" ca="1" si="30"/>
        <v>0</v>
      </c>
    </row>
    <row r="24" spans="3:51" x14ac:dyDescent="0.3">
      <c r="C24" s="10" t="str" cm="1">
        <f t="array" aca="1" ref="C24" ca="1">IF(AND(N24&amp;""&lt;&gt;"",K24&amp;""&lt;&gt;""),K24&amp;": "&amp;N24&amp;IF(O24&amp;""&lt;&gt;""," "&amp;O24,"")&amp;IF(P24&amp;""&lt;&gt;""," "&amp;P24,""),IF(Y24&amp;""&lt;&gt;"",K24&amp;": "&amp;TRIM(_xlfn.TEXTJOIN("",TRUE,MID(Y24,2*ROW(INDIRECT("1:"&amp;LEN(Y24)))-1,2)&amp;" ")),""))</f>
        <v/>
      </c>
      <c r="D24" s="15"/>
      <c r="E24" s="16"/>
      <c r="F24" s="17"/>
      <c r="G24" s="19"/>
      <c r="H24" s="23"/>
      <c r="K24" s="1" t="str">
        <f t="shared" ca="1" si="27"/>
        <v>302</v>
      </c>
      <c r="L24" s="1" t="str">
        <f t="shared" si="28"/>
        <v/>
      </c>
      <c r="M24" s="1" t="str">
        <f t="shared" ca="1" si="0"/>
        <v>$0302</v>
      </c>
      <c r="N24" s="4" t="str">
        <f t="shared" ca="1" si="1"/>
        <v/>
      </c>
      <c r="O24" s="4" t="str">
        <f t="shared" ca="1" si="2"/>
        <v>00</v>
      </c>
      <c r="P24" s="4" t="str">
        <f t="shared" ca="1" si="3"/>
        <v/>
      </c>
      <c r="Q24" s="3">
        <f t="shared" si="4"/>
        <v>-1</v>
      </c>
      <c r="R24" s="3" t="str">
        <f t="shared" si="34"/>
        <v/>
      </c>
      <c r="S24" s="3" t="str">
        <f t="shared" si="29"/>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ca="1">IF(Z24&amp;""&lt;&gt;"",Z$1,IF(AA24&amp;""&lt;&gt;"",AA$1,IF(AB24&amp;""&lt;&gt;"",AB$1,IF(AC24&amp;""&lt;&gt;"",AC$1,IF(AD24&amp;""&lt;&gt;"",AD$1,IF(AND(AE24&amp;""&lt;&gt;"",X24=FALSE),AE$1,IF(AF24&amp;""&lt;&gt;"","IMM",IF(X24,"PSO","DIR"))))))))</f>
        <v>mem</v>
      </c>
      <c r="AH24" s="1">
        <f t="shared" ca="1" si="17"/>
        <v>0</v>
      </c>
      <c r="AI24" s="1">
        <f t="shared" ca="1" si="31"/>
        <v>-1</v>
      </c>
      <c r="AJ24" s="1">
        <f t="shared" ca="1" si="18"/>
        <v>0</v>
      </c>
      <c r="AK24" s="1">
        <f t="shared" ca="1" si="32"/>
        <v>0</v>
      </c>
      <c r="AL24" s="1">
        <f t="shared" ca="1" si="33"/>
        <v>0</v>
      </c>
      <c r="AM24" s="52" t="e" cm="1">
        <f t="array" aca="1" ref="AM24" ca="1">INDEX($G$2:$G$1052,MATCH(1,(AL24=$E$2:$E$1052)*("EQU"=UPPER($F$2:$F$1052)),0))</f>
        <v>#N/A</v>
      </c>
      <c r="AN24" s="1" t="str">
        <f t="shared" ca="1" si="19"/>
        <v/>
      </c>
      <c r="AO24" s="1" t="e">
        <f ca="1">IF(LEFT(AL24,1)&lt;&gt;".",VLOOKUP(AL24,$L$12:$M$1052,2,FALSE),"")</f>
        <v>#N/A</v>
      </c>
      <c r="AP24" s="1" t="str">
        <f t="shared" ca="1" si="20"/>
        <v/>
      </c>
      <c r="AQ24" s="1" t="str" cm="1">
        <f t="array" aca="1" ref="AQ24" ca="1">IF(LEFT(AL24,1)=".",INDEX($M$12:$M$1052,MATCH(1,(AL24=$L$12:$L$1052)*(S24=($S$12:$S$1052)),0)),"")</f>
        <v/>
      </c>
      <c r="AR24" s="1">
        <f t="shared" ca="1" si="21"/>
        <v>0</v>
      </c>
      <c r="AS24" s="1">
        <f t="shared" ca="1" si="22"/>
        <v>0</v>
      </c>
      <c r="AT24" s="1" t="str">
        <f ca="1">IF(AS24&amp;""&lt;&gt;"",DEC2HEX(AS24,2+2*(AS24&gt;255)),"")</f>
        <v>00</v>
      </c>
      <c r="AU24" s="1" t="str">
        <f t="shared" ca="1" si="24"/>
        <v>00</v>
      </c>
      <c r="AV24" s="1" t="str">
        <f t="shared" ca="1" si="25"/>
        <v>00</v>
      </c>
      <c r="AW24" s="1" t="str">
        <f t="shared" ca="1" si="26"/>
        <v>ZP</v>
      </c>
      <c r="AX24" s="4" t="e">
        <f ca="1">VLOOKUP(UPPER(F24)&amp;"-"&amp;AW24,Opcodes!$D$3:$E$160,2,FALSE)</f>
        <v>#N/A</v>
      </c>
      <c r="AY24" s="1">
        <f t="shared" ca="1" si="30"/>
        <v>0</v>
      </c>
    </row>
    <row r="25" spans="3:51" x14ac:dyDescent="0.3">
      <c r="C25" s="10" t="str" cm="1">
        <f t="array" aca="1" ref="C25" ca="1">IF(AND(N25&amp;""&lt;&gt;"",K25&amp;""&lt;&gt;""),K25&amp;": "&amp;N25&amp;IF(O25&amp;""&lt;&gt;""," "&amp;O25,"")&amp;IF(P25&amp;""&lt;&gt;""," "&amp;P25,""),IF(Y25&amp;""&lt;&gt;"",K25&amp;": "&amp;TRIM(_xlfn.TEXTJOIN("",TRUE,MID(Y25,2*ROW(INDIRECT("1:"&amp;LEN(Y25)))-1,2)&amp;" ")),""))</f>
        <v/>
      </c>
      <c r="D25" s="15"/>
      <c r="E25" s="16"/>
      <c r="F25" s="17"/>
      <c r="G25" s="19"/>
      <c r="H25" s="23"/>
      <c r="K25" s="1" t="str">
        <f t="shared" ca="1" si="27"/>
        <v>302</v>
      </c>
      <c r="L25" s="1" t="str">
        <f t="shared" si="28"/>
        <v/>
      </c>
      <c r="M25" s="1" t="str">
        <f t="shared" ca="1" si="0"/>
        <v>$0302</v>
      </c>
      <c r="N25" s="4" t="str">
        <f t="shared" ca="1" si="1"/>
        <v/>
      </c>
      <c r="O25" s="4" t="str">
        <f t="shared" ca="1" si="2"/>
        <v>00</v>
      </c>
      <c r="P25" s="4" t="str">
        <f t="shared" ca="1" si="3"/>
        <v/>
      </c>
      <c r="Q25" s="3">
        <f t="shared" si="4"/>
        <v>-1</v>
      </c>
      <c r="R25" s="3" t="str">
        <f t="shared" si="34"/>
        <v/>
      </c>
      <c r="S25" s="3" t="str">
        <f t="shared" si="29"/>
        <v>my_code</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ca="1">IF(Z25&amp;""&lt;&gt;"",Z$1,IF(AA25&amp;""&lt;&gt;"",AA$1,IF(AB25&amp;""&lt;&gt;"",AB$1,IF(AC25&amp;""&lt;&gt;"",AC$1,IF(AD25&amp;""&lt;&gt;"",AD$1,IF(AND(AE25&amp;""&lt;&gt;"",X25=FALSE),AE$1,IF(AF25&amp;""&lt;&gt;"","IMM",IF(X25,"PSO","DIR"))))))))</f>
        <v>mem</v>
      </c>
      <c r="AH25" s="1">
        <f t="shared" ca="1" si="17"/>
        <v>0</v>
      </c>
      <c r="AI25" s="1">
        <f t="shared" ca="1" si="31"/>
        <v>-1</v>
      </c>
      <c r="AJ25" s="1">
        <f t="shared" ca="1" si="18"/>
        <v>0</v>
      </c>
      <c r="AK25" s="1">
        <f t="shared" ca="1" si="32"/>
        <v>0</v>
      </c>
      <c r="AL25" s="1">
        <f t="shared" ca="1" si="33"/>
        <v>0</v>
      </c>
      <c r="AM25" s="52" t="e" cm="1">
        <f t="array" aca="1" ref="AM25" ca="1">INDEX($G$2:$G$1052,MATCH(1,(AL25=$E$2:$E$1052)*("EQU"=UPPER($F$2:$F$1052)),0))</f>
        <v>#N/A</v>
      </c>
      <c r="AN25" s="1" t="str">
        <f t="shared" ca="1" si="19"/>
        <v/>
      </c>
      <c r="AO25" s="1" t="e">
        <f ca="1">IF(LEFT(AL25,1)&lt;&gt;".",VLOOKUP(AL25,$L$12:$M$1052,2,FALSE),"")</f>
        <v>#N/A</v>
      </c>
      <c r="AP25" s="1" t="str">
        <f t="shared" ca="1" si="20"/>
        <v/>
      </c>
      <c r="AQ25" s="1" t="str" cm="1">
        <f t="array" aca="1" ref="AQ25" ca="1">IF(LEFT(AL25,1)=".",INDEX($M$12:$M$1052,MATCH(1,(AL25=$L$12:$L$1052)*(S25=($S$12:$S$1052)),0)),"")</f>
        <v/>
      </c>
      <c r="AR25" s="1">
        <f t="shared" ca="1" si="21"/>
        <v>0</v>
      </c>
      <c r="AS25" s="1">
        <f t="shared" ca="1" si="22"/>
        <v>0</v>
      </c>
      <c r="AT25" s="1" t="str">
        <f t="shared" ref="AT25:AT88" ca="1" si="35">IF(AS25&amp;""&lt;&gt;"",DEC2HEX(AS25,2+2*(AS25&gt;255)),"")</f>
        <v>00</v>
      </c>
      <c r="AU25" s="1" t="str">
        <f t="shared" ca="1" si="24"/>
        <v>00</v>
      </c>
      <c r="AV25" s="1" t="str">
        <f t="shared" ca="1" si="25"/>
        <v>00</v>
      </c>
      <c r="AW25" s="1" t="str">
        <f t="shared" ca="1" si="26"/>
        <v>ZP</v>
      </c>
      <c r="AX25" s="4" t="e">
        <f ca="1">VLOOKUP(UPPER(F25)&amp;"-"&amp;AW25,Opcodes!$D$3:$E$160,2,FALSE)</f>
        <v>#N/A</v>
      </c>
      <c r="AY25" s="1">
        <f t="shared" ca="1" si="30"/>
        <v>0</v>
      </c>
    </row>
    <row r="26" spans="3:51" x14ac:dyDescent="0.3">
      <c r="C26" s="10" t="str" cm="1">
        <f t="array" aca="1" ref="C26" ca="1">IF(AND(N26&amp;""&lt;&gt;"",K26&amp;""&lt;&gt;""),K26&amp;": "&amp;N26&amp;IF(O26&amp;""&lt;&gt;""," "&amp;O26,"")&amp;IF(P26&amp;""&lt;&gt;""," "&amp;P26,""),IF(Y26&amp;""&lt;&gt;"",K26&amp;": "&amp;TRIM(_xlfn.TEXTJOIN("",TRUE,MID(Y26,2*ROW(INDIRECT("1:"&amp;LEN(Y26)))-1,2)&amp;" ")),""))</f>
        <v/>
      </c>
      <c r="D26" s="15"/>
      <c r="E26" s="16"/>
      <c r="F26" s="17"/>
      <c r="G26" s="19"/>
      <c r="H26" s="23"/>
      <c r="K26" s="1" t="str">
        <f t="shared" ca="1" si="27"/>
        <v>302</v>
      </c>
      <c r="L26" s="1" t="str">
        <f t="shared" si="28"/>
        <v/>
      </c>
      <c r="M26" s="1" t="str">
        <f t="shared" ca="1" si="0"/>
        <v>$0302</v>
      </c>
      <c r="N26" s="4" t="str">
        <f t="shared" ca="1" si="1"/>
        <v/>
      </c>
      <c r="O26" s="4" t="str">
        <f t="shared" ca="1" si="2"/>
        <v>00</v>
      </c>
      <c r="P26" s="4" t="str">
        <f t="shared" ca="1" si="3"/>
        <v/>
      </c>
      <c r="Q26" s="3">
        <f t="shared" si="4"/>
        <v>-1</v>
      </c>
      <c r="R26" s="3" t="str">
        <f t="shared" si="34"/>
        <v/>
      </c>
      <c r="S26" s="3" t="str">
        <f t="shared" si="29"/>
        <v>my_code</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ca="1">IF(Z26&amp;""&lt;&gt;"",Z$1,IF(AA26&amp;""&lt;&gt;"",AA$1,IF(AB26&amp;""&lt;&gt;"",AB$1,IF(AC26&amp;""&lt;&gt;"",AC$1,IF(AD26&amp;""&lt;&gt;"",AD$1,IF(AND(AE26&amp;""&lt;&gt;"",X26=FALSE),AE$1,IF(AF26&amp;""&lt;&gt;"","IMM",IF(X26,"PSO","DIR"))))))))</f>
        <v>mem</v>
      </c>
      <c r="AH26" s="1">
        <f t="shared" ca="1" si="17"/>
        <v>0</v>
      </c>
      <c r="AI26" s="1">
        <f t="shared" ca="1" si="31"/>
        <v>-1</v>
      </c>
      <c r="AJ26" s="1">
        <f t="shared" ca="1" si="18"/>
        <v>0</v>
      </c>
      <c r="AK26" s="1">
        <f t="shared" ca="1" si="32"/>
        <v>0</v>
      </c>
      <c r="AL26" s="1">
        <f t="shared" ca="1" si="33"/>
        <v>0</v>
      </c>
      <c r="AM26" s="52" t="e" cm="1">
        <f t="array" aca="1" ref="AM26" ca="1">INDEX($G$2:$G$1052,MATCH(1,(AL26=$E$2:$E$1052)*("EQU"=UPPER($F$2:$F$1052)),0))</f>
        <v>#N/A</v>
      </c>
      <c r="AN26" s="1" t="str">
        <f t="shared" ca="1" si="19"/>
        <v/>
      </c>
      <c r="AO26" s="1" t="e">
        <f ca="1">IF(LEFT(AL26,1)&lt;&gt;".",VLOOKUP(AL26,$L$12:$M$1052,2,FALSE),"")</f>
        <v>#N/A</v>
      </c>
      <c r="AP26" s="1" t="str">
        <f t="shared" ca="1" si="20"/>
        <v/>
      </c>
      <c r="AQ26" s="1" t="str" cm="1">
        <f t="array" aca="1" ref="AQ26" ca="1">IF(LEFT(AL26,1)=".",INDEX($M$12:$M$1052,MATCH(1,(AL26=$L$12:$L$1052)*(S26=($S$12:$S$1052)),0)),"")</f>
        <v/>
      </c>
      <c r="AR26" s="1">
        <f t="shared" ca="1" si="21"/>
        <v>0</v>
      </c>
      <c r="AS26" s="1">
        <f t="shared" ca="1" si="22"/>
        <v>0</v>
      </c>
      <c r="AT26" s="1" t="str">
        <f t="shared" ca="1" si="35"/>
        <v>00</v>
      </c>
      <c r="AU26" s="1" t="str">
        <f t="shared" ca="1" si="24"/>
        <v>00</v>
      </c>
      <c r="AV26" s="1" t="str">
        <f t="shared" ca="1" si="25"/>
        <v>00</v>
      </c>
      <c r="AW26" s="1" t="str">
        <f t="shared" ca="1" si="26"/>
        <v>ZP</v>
      </c>
      <c r="AX26" s="4" t="e">
        <f ca="1">VLOOKUP(UPPER(F26)&amp;"-"&amp;AW26,Opcodes!$D$3:$E$160,2,FALSE)</f>
        <v>#N/A</v>
      </c>
      <c r="AY26" s="1">
        <f t="shared" ca="1" si="30"/>
        <v>0</v>
      </c>
    </row>
    <row r="27" spans="3:51" x14ac:dyDescent="0.3">
      <c r="C27" s="10" t="str" cm="1">
        <f t="array" aca="1" ref="C27" ca="1">IF(AND(N27&amp;""&lt;&gt;"",K27&amp;""&lt;&gt;""),K27&amp;": "&amp;N27&amp;IF(O27&amp;""&lt;&gt;""," "&amp;O27,"")&amp;IF(P27&amp;""&lt;&gt;""," "&amp;P27,""),IF(Y27&amp;""&lt;&gt;"",K27&amp;": "&amp;TRIM(_xlfn.TEXTJOIN("",TRUE,MID(Y27,2*ROW(INDIRECT("1:"&amp;LEN(Y27)))-1,2)&amp;" ")),""))</f>
        <v/>
      </c>
      <c r="D27" s="15"/>
      <c r="E27" s="16"/>
      <c r="F27" s="17"/>
      <c r="G27" s="18"/>
      <c r="H27" s="23"/>
      <c r="K27" s="1" t="str">
        <f t="shared" ca="1" si="27"/>
        <v>302</v>
      </c>
      <c r="L27" s="1" t="str">
        <f t="shared" si="28"/>
        <v/>
      </c>
      <c r="M27" s="1" t="str">
        <f t="shared" ca="1" si="0"/>
        <v>$0302</v>
      </c>
      <c r="N27" s="4" t="str">
        <f t="shared" ca="1" si="1"/>
        <v/>
      </c>
      <c r="O27" s="4" t="str">
        <f t="shared" ca="1" si="2"/>
        <v>00</v>
      </c>
      <c r="P27" s="4" t="str">
        <f t="shared" ca="1" si="3"/>
        <v/>
      </c>
      <c r="Q27" s="3">
        <f t="shared" si="4"/>
        <v>-1</v>
      </c>
      <c r="R27" s="3" t="str">
        <f t="shared" si="34"/>
        <v/>
      </c>
      <c r="S27" s="3" t="str">
        <f t="shared" si="29"/>
        <v>my_code</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ca="1">IF(Z27&amp;""&lt;&gt;"",Z$1,IF(AA27&amp;""&lt;&gt;"",AA$1,IF(AB27&amp;""&lt;&gt;"",AB$1,IF(AC27&amp;""&lt;&gt;"",AC$1,IF(AD27&amp;""&lt;&gt;"",AD$1,IF(AND(AE27&amp;""&lt;&gt;"",X27=FALSE),AE$1,IF(AF27&amp;""&lt;&gt;"","IMM",IF(X27,"PSO","DIR"))))))))</f>
        <v>mem</v>
      </c>
      <c r="AH27" s="1">
        <f t="shared" ca="1" si="17"/>
        <v>0</v>
      </c>
      <c r="AI27" s="1">
        <f t="shared" ca="1" si="31"/>
        <v>-1</v>
      </c>
      <c r="AJ27" s="1">
        <f t="shared" ca="1" si="18"/>
        <v>0</v>
      </c>
      <c r="AK27" s="1">
        <f t="shared" ca="1" si="32"/>
        <v>0</v>
      </c>
      <c r="AL27" s="1">
        <f t="shared" ca="1" si="33"/>
        <v>0</v>
      </c>
      <c r="AM27" s="52" t="e" cm="1">
        <f t="array" aca="1" ref="AM27" ca="1">INDEX($G$2:$G$1052,MATCH(1,(AL27=$E$2:$E$1052)*("EQU"=UPPER($F$2:$F$1052)),0))</f>
        <v>#N/A</v>
      </c>
      <c r="AN27" s="1" t="str">
        <f t="shared" ca="1" si="19"/>
        <v/>
      </c>
      <c r="AO27" s="1" t="e">
        <f ca="1">IF(LEFT(AL27,1)&lt;&gt;".",VLOOKUP(AL27,$L$12:$M$1052,2,FALSE),"")</f>
        <v>#N/A</v>
      </c>
      <c r="AP27" s="1" t="str">
        <f t="shared" ca="1" si="20"/>
        <v/>
      </c>
      <c r="AQ27" s="1" t="str" cm="1">
        <f t="array" aca="1" ref="AQ27" ca="1">IF(LEFT(AL27,1)=".",INDEX($M$12:$M$1052,MATCH(1,(AL27=$L$12:$L$1052)*(S27=($S$12:$S$1052)),0)),"")</f>
        <v/>
      </c>
      <c r="AR27" s="1">
        <f t="shared" ca="1" si="21"/>
        <v>0</v>
      </c>
      <c r="AS27" s="1">
        <f t="shared" ca="1" si="22"/>
        <v>0</v>
      </c>
      <c r="AT27" s="1" t="str">
        <f t="shared" ca="1" si="35"/>
        <v>00</v>
      </c>
      <c r="AU27" s="1" t="str">
        <f t="shared" ca="1" si="24"/>
        <v>00</v>
      </c>
      <c r="AV27" s="1" t="str">
        <f t="shared" ca="1" si="25"/>
        <v>00</v>
      </c>
      <c r="AW27" s="1" t="str">
        <f t="shared" ca="1" si="26"/>
        <v>ZP</v>
      </c>
      <c r="AX27" s="4" t="e">
        <f ca="1">VLOOKUP(UPPER(F27)&amp;"-"&amp;AW27,Opcodes!$D$3:$E$160,2,FALSE)</f>
        <v>#N/A</v>
      </c>
      <c r="AY27" s="1">
        <f t="shared" ca="1" si="30"/>
        <v>0</v>
      </c>
    </row>
    <row r="28" spans="3:51" x14ac:dyDescent="0.3">
      <c r="C28" s="10" t="str" cm="1">
        <f t="array" aca="1" ref="C28" ca="1">IF(AND(N28&amp;""&lt;&gt;"",K28&amp;""&lt;&gt;""),K28&amp;": "&amp;N28&amp;IF(O28&amp;""&lt;&gt;""," "&amp;O28,"")&amp;IF(P28&amp;""&lt;&gt;""," "&amp;P28,""),IF(Y28&amp;""&lt;&gt;"",K28&amp;": "&amp;TRIM(_xlfn.TEXTJOIN("",TRUE,MID(Y28,2*ROW(INDIRECT("1:"&amp;LEN(Y28)))-1,2)&amp;" ")),""))</f>
        <v/>
      </c>
      <c r="D28" s="15"/>
      <c r="E28" s="16"/>
      <c r="F28" s="17"/>
      <c r="G28" s="18"/>
      <c r="H28" s="23"/>
      <c r="K28" s="1" t="str">
        <f t="shared" ca="1" si="27"/>
        <v>302</v>
      </c>
      <c r="L28" s="1" t="str">
        <f t="shared" si="28"/>
        <v/>
      </c>
      <c r="M28" s="1" t="str">
        <f t="shared" ca="1" si="0"/>
        <v>$0302</v>
      </c>
      <c r="N28" s="4" t="str">
        <f t="shared" ca="1" si="1"/>
        <v/>
      </c>
      <c r="O28" s="4" t="str">
        <f t="shared" ca="1" si="2"/>
        <v>00</v>
      </c>
      <c r="P28" s="4" t="str">
        <f t="shared" ca="1" si="3"/>
        <v/>
      </c>
      <c r="Q28" s="3">
        <f t="shared" si="4"/>
        <v>-1</v>
      </c>
      <c r="R28" s="3" t="str">
        <f t="shared" si="34"/>
        <v/>
      </c>
      <c r="S28" s="3" t="str">
        <f t="shared" si="29"/>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ca="1">IF(Z28&amp;""&lt;&gt;"",Z$1,IF(AA28&amp;""&lt;&gt;"",AA$1,IF(AB28&amp;""&lt;&gt;"",AB$1,IF(AC28&amp;""&lt;&gt;"",AC$1,IF(AD28&amp;""&lt;&gt;"",AD$1,IF(AND(AE28&amp;""&lt;&gt;"",X28=FALSE),AE$1,IF(AF28&amp;""&lt;&gt;"","IMM",IF(X28,"PSO","DIR"))))))))</f>
        <v>mem</v>
      </c>
      <c r="AH28" s="1">
        <f t="shared" ca="1" si="17"/>
        <v>0</v>
      </c>
      <c r="AI28" s="1">
        <f t="shared" ca="1" si="31"/>
        <v>-1</v>
      </c>
      <c r="AJ28" s="1">
        <f ca="1">IF(AI28&lt;0,0,_xlfn.NUMBERVALUE(RIGHT(AH28,LEN(AH28)-AI28+1)))</f>
        <v>0</v>
      </c>
      <c r="AK28" s="1">
        <f t="shared" ca="1" si="32"/>
        <v>0</v>
      </c>
      <c r="AL28" s="1">
        <f t="shared" ca="1" si="33"/>
        <v>0</v>
      </c>
      <c r="AM28" s="52" t="e" cm="1">
        <f t="array" aca="1" ref="AM28" ca="1">INDEX($G$2:$G$1052,MATCH(1,(AL28=$E$2:$E$1052)*("EQU"=UPPER($F$2:$F$1052)),0))</f>
        <v>#N/A</v>
      </c>
      <c r="AN28" s="1" t="str">
        <f t="shared" ca="1" si="19"/>
        <v/>
      </c>
      <c r="AO28" s="1" t="e">
        <f ca="1">IF(LEFT(AL28,1)&lt;&gt;".",VLOOKUP(AL28,$L$12:$M$1052,2,FALSE),"")</f>
        <v>#N/A</v>
      </c>
      <c r="AP28" s="1" t="str">
        <f t="shared" ca="1" si="20"/>
        <v/>
      </c>
      <c r="AQ28" s="1" t="str" cm="1">
        <f t="array" aca="1" ref="AQ28" ca="1">IF(LEFT(AL28,1)=".",INDEX($M$12:$M$1052,MATCH(1,(AL28=$L$12:$L$1052)*(S28=($S$12:$S$1052)),0)),"")</f>
        <v/>
      </c>
      <c r="AR28" s="1">
        <f t="shared" ca="1" si="21"/>
        <v>0</v>
      </c>
      <c r="AS28" s="1">
        <f t="shared" ca="1" si="22"/>
        <v>0</v>
      </c>
      <c r="AT28" s="1" t="str">
        <f t="shared" ca="1" si="35"/>
        <v>00</v>
      </c>
      <c r="AU28" s="1" t="str">
        <f t="shared" ca="1" si="24"/>
        <v>00</v>
      </c>
      <c r="AV28" s="1" t="str">
        <f t="shared" ca="1" si="25"/>
        <v>00</v>
      </c>
      <c r="AW28" s="1" t="str">
        <f t="shared" ca="1" si="26"/>
        <v>ZP</v>
      </c>
      <c r="AX28" s="4" t="e">
        <f ca="1">VLOOKUP(UPPER(F28)&amp;"-"&amp;AW28,Opcodes!$D$3:$E$160,2,FALSE)</f>
        <v>#N/A</v>
      </c>
      <c r="AY28" s="1">
        <f t="shared" ca="1" si="30"/>
        <v>0</v>
      </c>
    </row>
    <row r="29" spans="3:51" x14ac:dyDescent="0.3">
      <c r="C29" s="10" t="str" cm="1">
        <f t="array" aca="1" ref="C29" ca="1">IF(AND(N29&amp;""&lt;&gt;"",K29&amp;""&lt;&gt;""),K29&amp;": "&amp;N29&amp;IF(O29&amp;""&lt;&gt;""," "&amp;O29,"")&amp;IF(P29&amp;""&lt;&gt;""," "&amp;P29,""),IF(Y29&amp;""&lt;&gt;"",K29&amp;": "&amp;TRIM(_xlfn.TEXTJOIN("",TRUE,MID(Y29,2*ROW(INDIRECT("1:"&amp;LEN(Y29)))-1,2)&amp;" ")),""))</f>
        <v/>
      </c>
      <c r="D29" s="15"/>
      <c r="E29" s="16"/>
      <c r="F29" s="17"/>
      <c r="G29" s="18"/>
      <c r="H29" s="23"/>
      <c r="K29" s="1" t="str">
        <f t="shared" ca="1" si="27"/>
        <v>302</v>
      </c>
      <c r="L29" s="1" t="str">
        <f t="shared" si="28"/>
        <v/>
      </c>
      <c r="M29" s="1" t="str">
        <f t="shared" ca="1" si="0"/>
        <v>$0302</v>
      </c>
      <c r="N29" s="4" t="str">
        <f t="shared" ca="1" si="1"/>
        <v/>
      </c>
      <c r="O29" s="4" t="str">
        <f t="shared" ca="1" si="2"/>
        <v>00</v>
      </c>
      <c r="P29" s="4" t="str">
        <f t="shared" ca="1" si="3"/>
        <v/>
      </c>
      <c r="Q29" s="3">
        <f t="shared" si="4"/>
        <v>-1</v>
      </c>
      <c r="R29" s="3" t="str">
        <f t="shared" si="34"/>
        <v/>
      </c>
      <c r="S29" s="3" t="str">
        <f t="shared" si="29"/>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ca="1">IF(Z29&amp;""&lt;&gt;"",Z$1,IF(AA29&amp;""&lt;&gt;"",AA$1,IF(AB29&amp;""&lt;&gt;"",AB$1,IF(AC29&amp;""&lt;&gt;"",AC$1,IF(AD29&amp;""&lt;&gt;"",AD$1,IF(AND(AE29&amp;""&lt;&gt;"",X29=FALSE),AE$1,IF(AF29&amp;""&lt;&gt;"","IMM",IF(X29,"PSO","DIR"))))))))</f>
        <v>mem</v>
      </c>
      <c r="AH29" s="1">
        <f t="shared" ca="1" si="17"/>
        <v>0</v>
      </c>
      <c r="AI29" s="1">
        <f t="shared" ca="1" si="31"/>
        <v>-1</v>
      </c>
      <c r="AJ29" s="1">
        <f t="shared" ref="AJ29:AJ92" ca="1" si="36">IF(AI29&lt;0,0,_xlfn.NUMBERVALUE(RIGHT(AH29,LEN(AH29)-AI29+1)))</f>
        <v>0</v>
      </c>
      <c r="AK29" s="1">
        <f t="shared" ca="1" si="32"/>
        <v>0</v>
      </c>
      <c r="AL29" s="1">
        <f t="shared" ca="1" si="33"/>
        <v>0</v>
      </c>
      <c r="AM29" s="52" t="e" cm="1">
        <f t="array" aca="1" ref="AM29" ca="1">INDEX($G$2:$G$1052,MATCH(1,(AL29=$E$2:$E$1052)*("EQU"=UPPER($F$2:$F$1052)),0))</f>
        <v>#N/A</v>
      </c>
      <c r="AN29" s="1" t="str">
        <f t="shared" ca="1" si="19"/>
        <v/>
      </c>
      <c r="AO29" s="1" t="e">
        <f ca="1">IF(LEFT(AL29,1)&lt;&gt;".",VLOOKUP(AL29,$L$12:$M$1052,2,FALSE),"")</f>
        <v>#N/A</v>
      </c>
      <c r="AP29" s="1" t="str">
        <f t="shared" ca="1" si="20"/>
        <v/>
      </c>
      <c r="AQ29" s="1" t="str" cm="1">
        <f t="array" aca="1" ref="AQ29" ca="1">IF(LEFT(AL29,1)=".",INDEX($M$12:$M$1052,MATCH(1,(AL29=$L$12:$L$1052)*(S29=($S$12:$S$1052)),0)),"")</f>
        <v/>
      </c>
      <c r="AR29" s="1">
        <f t="shared" ca="1" si="21"/>
        <v>0</v>
      </c>
      <c r="AS29" s="1">
        <f t="shared" ca="1" si="22"/>
        <v>0</v>
      </c>
      <c r="AT29" s="1" t="str">
        <f t="shared" ca="1" si="35"/>
        <v>00</v>
      </c>
      <c r="AU29" s="1" t="str">
        <f t="shared" ca="1" si="24"/>
        <v>00</v>
      </c>
      <c r="AV29" s="1" t="str">
        <f t="shared" ca="1" si="25"/>
        <v>00</v>
      </c>
      <c r="AW29" s="1" t="str">
        <f t="shared" ca="1" si="26"/>
        <v>ZP</v>
      </c>
      <c r="AX29" s="4" t="e">
        <f ca="1">VLOOKUP(UPPER(F29)&amp;"-"&amp;AW29,Opcodes!$D$3:$E$160,2,FALSE)</f>
        <v>#N/A</v>
      </c>
      <c r="AY29" s="1">
        <f t="shared" ca="1" si="30"/>
        <v>0</v>
      </c>
    </row>
    <row r="30" spans="3:51" x14ac:dyDescent="0.3">
      <c r="C30" s="10" t="str" cm="1">
        <f t="array" aca="1" ref="C30" ca="1">IF(AND(N30&amp;""&lt;&gt;"",K30&amp;""&lt;&gt;""),K30&amp;": "&amp;N30&amp;IF(O30&amp;""&lt;&gt;""," "&amp;O30,"")&amp;IF(P30&amp;""&lt;&gt;""," "&amp;P30,""),IF(Y30&amp;""&lt;&gt;"",K30&amp;": "&amp;TRIM(_xlfn.TEXTJOIN("",TRUE,MID(Y30,2*ROW(INDIRECT("1:"&amp;LEN(Y30)))-1,2)&amp;" ")),""))</f>
        <v/>
      </c>
      <c r="D30" s="15"/>
      <c r="E30" s="16"/>
      <c r="F30" s="17"/>
      <c r="G30" s="18"/>
      <c r="H30" s="23"/>
      <c r="K30" s="1" t="str">
        <f t="shared" ca="1" si="27"/>
        <v>302</v>
      </c>
      <c r="L30" s="1" t="str">
        <f t="shared" si="28"/>
        <v/>
      </c>
      <c r="M30" s="1" t="str">
        <f t="shared" ca="1" si="0"/>
        <v>$0302</v>
      </c>
      <c r="N30" s="4" t="str">
        <f t="shared" ca="1" si="1"/>
        <v/>
      </c>
      <c r="O30" s="4" t="str">
        <f t="shared" ca="1" si="2"/>
        <v>00</v>
      </c>
      <c r="P30" s="4" t="str">
        <f t="shared" ca="1" si="3"/>
        <v/>
      </c>
      <c r="Q30" s="3">
        <f t="shared" si="4"/>
        <v>-1</v>
      </c>
      <c r="R30" s="3" t="str">
        <f t="shared" si="34"/>
        <v/>
      </c>
      <c r="S30" s="3" t="str">
        <f t="shared" si="29"/>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ca="1">IF(Z30&amp;""&lt;&gt;"",Z$1,IF(AA30&amp;""&lt;&gt;"",AA$1,IF(AB30&amp;""&lt;&gt;"",AB$1,IF(AC30&amp;""&lt;&gt;"",AC$1,IF(AD30&amp;""&lt;&gt;"",AD$1,IF(AND(AE30&amp;""&lt;&gt;"",X30=FALSE),AE$1,IF(AF30&amp;""&lt;&gt;"","IMM",IF(X30,"PSO","DIR"))))))))</f>
        <v>mem</v>
      </c>
      <c r="AH30" s="1">
        <f t="shared" ca="1" si="17"/>
        <v>0</v>
      </c>
      <c r="AI30" s="1">
        <f t="shared" ca="1" si="31"/>
        <v>-1</v>
      </c>
      <c r="AJ30" s="1">
        <f t="shared" ca="1" si="36"/>
        <v>0</v>
      </c>
      <c r="AK30" s="1">
        <f t="shared" ca="1" si="32"/>
        <v>0</v>
      </c>
      <c r="AL30" s="1">
        <f t="shared" ca="1" si="33"/>
        <v>0</v>
      </c>
      <c r="AM30" s="52" t="e" cm="1">
        <f t="array" aca="1" ref="AM30" ca="1">INDEX($G$2:$G$1052,MATCH(1,(AL30=$E$2:$E$1052)*("EQU"=UPPER($F$2:$F$1052)),0))</f>
        <v>#N/A</v>
      </c>
      <c r="AN30" s="1" t="str">
        <f t="shared" ca="1" si="19"/>
        <v/>
      </c>
      <c r="AO30" s="1" t="e">
        <f ca="1">IF(LEFT(AL30,1)&lt;&gt;".",VLOOKUP(AL30,$L$12:$M$1052,2,FALSE),"")</f>
        <v>#N/A</v>
      </c>
      <c r="AP30" s="1" t="str">
        <f t="shared" ca="1" si="20"/>
        <v/>
      </c>
      <c r="AQ30" s="1" t="str" cm="1">
        <f t="array" aca="1" ref="AQ30" ca="1">IF(LEFT(AL30,1)=".",INDEX($M$12:$M$1052,MATCH(1,(AL30=$L$12:$L$1052)*(S30=($S$12:$S$1052)),0)),"")</f>
        <v/>
      </c>
      <c r="AR30" s="1">
        <f t="shared" ca="1" si="21"/>
        <v>0</v>
      </c>
      <c r="AS30" s="1">
        <f t="shared" ca="1" si="22"/>
        <v>0</v>
      </c>
      <c r="AT30" s="1" t="str">
        <f t="shared" ca="1" si="35"/>
        <v>00</v>
      </c>
      <c r="AU30" s="1" t="str">
        <f t="shared" ca="1" si="24"/>
        <v>00</v>
      </c>
      <c r="AV30" s="1" t="str">
        <f t="shared" ca="1" si="25"/>
        <v>00</v>
      </c>
      <c r="AW30" s="1" t="str">
        <f t="shared" ca="1" si="26"/>
        <v>ZP</v>
      </c>
      <c r="AX30" s="4" t="e">
        <f ca="1">VLOOKUP(UPPER(F30)&amp;"-"&amp;AW30,Opcodes!$D$3:$E$160,2,FALSE)</f>
        <v>#N/A</v>
      </c>
      <c r="AY30" s="1">
        <f t="shared" ca="1" si="30"/>
        <v>0</v>
      </c>
    </row>
    <row r="31" spans="3:51" x14ac:dyDescent="0.3">
      <c r="C31" s="10" t="str" cm="1">
        <f t="array" aca="1" ref="C31" ca="1">IF(AND(N31&amp;""&lt;&gt;"",K31&amp;""&lt;&gt;""),K31&amp;": "&amp;N31&amp;IF(O31&amp;""&lt;&gt;""," "&amp;O31,"")&amp;IF(P31&amp;""&lt;&gt;""," "&amp;P31,""),IF(Y31&amp;""&lt;&gt;"",K31&amp;": "&amp;TRIM(_xlfn.TEXTJOIN("",TRUE,MID(Y31,2*ROW(INDIRECT("1:"&amp;LEN(Y31)))-1,2)&amp;" ")),""))</f>
        <v/>
      </c>
      <c r="D31" s="15"/>
      <c r="E31" s="16"/>
      <c r="F31" s="17"/>
      <c r="G31" s="18"/>
      <c r="H31" s="23"/>
      <c r="K31" s="1" t="str">
        <f t="shared" ca="1" si="27"/>
        <v>302</v>
      </c>
      <c r="L31" s="1" t="str">
        <f t="shared" si="28"/>
        <v/>
      </c>
      <c r="M31" s="1" t="str">
        <f t="shared" ca="1" si="0"/>
        <v>$0302</v>
      </c>
      <c r="N31" s="4" t="str">
        <f t="shared" ca="1" si="1"/>
        <v/>
      </c>
      <c r="O31" s="4" t="str">
        <f t="shared" ca="1" si="2"/>
        <v>00</v>
      </c>
      <c r="P31" s="4" t="str">
        <f t="shared" ca="1" si="3"/>
        <v/>
      </c>
      <c r="Q31" s="3">
        <f t="shared" si="4"/>
        <v>-1</v>
      </c>
      <c r="R31" s="3" t="str">
        <f t="shared" si="34"/>
        <v/>
      </c>
      <c r="S31" s="3" t="str">
        <f t="shared" si="29"/>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ca="1">IF(Z31&amp;""&lt;&gt;"",Z$1,IF(AA31&amp;""&lt;&gt;"",AA$1,IF(AB31&amp;""&lt;&gt;"",AB$1,IF(AC31&amp;""&lt;&gt;"",AC$1,IF(AD31&amp;""&lt;&gt;"",AD$1,IF(AND(AE31&amp;""&lt;&gt;"",X31=FALSE),AE$1,IF(AF31&amp;""&lt;&gt;"","IMM",IF(X31,"PSO","DIR"))))))))</f>
        <v>mem</v>
      </c>
      <c r="AH31" s="1">
        <f t="shared" ca="1" si="17"/>
        <v>0</v>
      </c>
      <c r="AI31" s="1">
        <f t="shared" ca="1" si="31"/>
        <v>-1</v>
      </c>
      <c r="AJ31" s="1">
        <f t="shared" ca="1" si="36"/>
        <v>0</v>
      </c>
      <c r="AK31" s="1">
        <f t="shared" ca="1" si="32"/>
        <v>0</v>
      </c>
      <c r="AL31" s="1">
        <f t="shared" ca="1" si="33"/>
        <v>0</v>
      </c>
      <c r="AM31" s="52" t="e" cm="1">
        <f t="array" aca="1" ref="AM31" ca="1">INDEX($G$2:$G$1052,MATCH(1,(AL31=$E$2:$E$1052)*("EQU"=UPPER($F$2:$F$1052)),0))</f>
        <v>#N/A</v>
      </c>
      <c r="AN31" s="1" t="str">
        <f ca="1">IF(OR(AL31&amp;""="",ISNA(AM31),AL31="*"),"",AM31)</f>
        <v/>
      </c>
      <c r="AO31" s="1" t="e">
        <f ca="1">IF(LEFT(AL31,1)&lt;&gt;".",VLOOKUP(AL31,$L$12:$M$1052,2,FALSE),"")</f>
        <v>#N/A</v>
      </c>
      <c r="AP31" s="1" t="str">
        <f t="shared" ca="1" si="20"/>
        <v/>
      </c>
      <c r="AQ31" s="1" t="str" cm="1">
        <f t="array" aca="1" ref="AQ31" ca="1">IF(LEFT(AL31,1)=".",INDEX($M$12:$M$1052,MATCH(1,(AL31=$L$12:$L$1052)*(S31=($S$12:$S$1052)),0)),"")</f>
        <v/>
      </c>
      <c r="AR31" s="1">
        <f t="shared" ca="1" si="21"/>
        <v>0</v>
      </c>
      <c r="AS31" s="1">
        <f t="shared" ca="1" si="22"/>
        <v>0</v>
      </c>
      <c r="AT31" s="1" t="str">
        <f t="shared" ca="1" si="35"/>
        <v>00</v>
      </c>
      <c r="AU31" s="1" t="str">
        <f t="shared" ca="1" si="24"/>
        <v>00</v>
      </c>
      <c r="AV31" s="1" t="str">
        <f t="shared" ca="1" si="25"/>
        <v>00</v>
      </c>
      <c r="AW31" s="1" t="str">
        <f t="shared" ca="1" si="26"/>
        <v>ZP</v>
      </c>
      <c r="AX31" s="4" t="e">
        <f ca="1">VLOOKUP(UPPER(F31)&amp;"-"&amp;AW31,Opcodes!$D$3:$E$160,2,FALSE)</f>
        <v>#N/A</v>
      </c>
      <c r="AY31" s="1">
        <f t="shared" ca="1" si="30"/>
        <v>0</v>
      </c>
    </row>
    <row r="32" spans="3:51" x14ac:dyDescent="0.3">
      <c r="C32" s="10" t="str" cm="1">
        <f t="array" aca="1" ref="C32" ca="1">IF(AND(N32&amp;""&lt;&gt;"",K32&amp;""&lt;&gt;""),K32&amp;": "&amp;N32&amp;IF(O32&amp;""&lt;&gt;""," "&amp;O32,"")&amp;IF(P32&amp;""&lt;&gt;""," "&amp;P32,""),IF(Y32&amp;""&lt;&gt;"",K32&amp;": "&amp;TRIM(_xlfn.TEXTJOIN("",TRUE,MID(Y32,2*ROW(INDIRECT("1:"&amp;LEN(Y32)))-1,2)&amp;" ")),""))</f>
        <v/>
      </c>
      <c r="D32" s="15"/>
      <c r="E32" s="16"/>
      <c r="F32" s="17"/>
      <c r="G32" s="18"/>
      <c r="H32" s="23"/>
      <c r="K32" s="1" t="str">
        <f t="shared" ca="1" si="27"/>
        <v>302</v>
      </c>
      <c r="L32" s="1" t="str">
        <f t="shared" si="28"/>
        <v/>
      </c>
      <c r="M32" s="1" t="str">
        <f t="shared" ca="1" si="0"/>
        <v>$0302</v>
      </c>
      <c r="N32" s="4" t="str">
        <f t="shared" ca="1" si="1"/>
        <v/>
      </c>
      <c r="O32" s="4" t="str">
        <f t="shared" ca="1" si="2"/>
        <v>00</v>
      </c>
      <c r="P32" s="4" t="str">
        <f t="shared" ca="1" si="3"/>
        <v/>
      </c>
      <c r="Q32" s="3">
        <f t="shared" si="4"/>
        <v>-1</v>
      </c>
      <c r="R32" s="3" t="str">
        <f t="shared" si="34"/>
        <v/>
      </c>
      <c r="S32" s="3" t="str">
        <f t="shared" si="29"/>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ca="1">IF(Z32&amp;""&lt;&gt;"",Z$1,IF(AA32&amp;""&lt;&gt;"",AA$1,IF(AB32&amp;""&lt;&gt;"",AB$1,IF(AC32&amp;""&lt;&gt;"",AC$1,IF(AD32&amp;""&lt;&gt;"",AD$1,IF(AND(AE32&amp;""&lt;&gt;"",X32=FALSE),AE$1,IF(AF32&amp;""&lt;&gt;"","IMM",IF(X32,"PSO","DIR"))))))))</f>
        <v>mem</v>
      </c>
      <c r="AH32" s="1">
        <f t="shared" ca="1" si="17"/>
        <v>0</v>
      </c>
      <c r="AI32" s="1">
        <f t="shared" ca="1" si="31"/>
        <v>-1</v>
      </c>
      <c r="AJ32" s="1">
        <f t="shared" ca="1" si="36"/>
        <v>0</v>
      </c>
      <c r="AK32" s="1">
        <f t="shared" ca="1" si="32"/>
        <v>0</v>
      </c>
      <c r="AL32" s="1">
        <f t="shared" ca="1" si="33"/>
        <v>0</v>
      </c>
      <c r="AM32" s="52" t="e" cm="1">
        <f t="array" aca="1" ref="AM32" ca="1">INDEX($G$2:$G$1052,MATCH(1,(AL32=$E$2:$E$1052)*("EQU"=UPPER($F$2:$F$1052)),0))</f>
        <v>#N/A</v>
      </c>
      <c r="AN32" s="1" t="str">
        <f t="shared" ref="AN32:AN95" ca="1" si="37">IF(OR(AL32&amp;""="",ISNA(AM32),AL32="*"),"",AM32)</f>
        <v/>
      </c>
      <c r="AO32" s="1" t="e">
        <f ca="1">IF(LEFT(AL32,1)&lt;&gt;".",VLOOKUP(AL32,$L$12:$M$1052,2,FALSE),"")</f>
        <v>#N/A</v>
      </c>
      <c r="AP32" s="1" t="str">
        <f t="shared" ca="1" si="20"/>
        <v/>
      </c>
      <c r="AQ32" s="1" t="str" cm="1">
        <f t="array" aca="1" ref="AQ32" ca="1">IF(LEFT(AL32,1)=".",INDEX($M$12:$M$1052,MATCH(1,(AL32=$L$12:$L$1052)*(S32=($S$12:$S$1052)),0)),"")</f>
        <v/>
      </c>
      <c r="AR32" s="1">
        <f t="shared" ca="1" si="21"/>
        <v>0</v>
      </c>
      <c r="AS32" s="1">
        <f t="shared" ca="1" si="22"/>
        <v>0</v>
      </c>
      <c r="AT32" s="1" t="str">
        <f t="shared" ca="1" si="35"/>
        <v>00</v>
      </c>
      <c r="AU32" s="1" t="str">
        <f t="shared" ca="1" si="24"/>
        <v>00</v>
      </c>
      <c r="AV32" s="1" t="str">
        <f t="shared" ca="1" si="25"/>
        <v>00</v>
      </c>
      <c r="AW32" s="1" t="str">
        <f t="shared" ca="1" si="26"/>
        <v>ZP</v>
      </c>
      <c r="AX32" s="4" t="e">
        <f ca="1">VLOOKUP(UPPER(F32)&amp;"-"&amp;AW32,Opcodes!$D$3:$E$160,2,FALSE)</f>
        <v>#N/A</v>
      </c>
      <c r="AY32" s="1">
        <f t="shared" ca="1" si="30"/>
        <v>0</v>
      </c>
    </row>
    <row r="33" spans="3:51" x14ac:dyDescent="0.3">
      <c r="C33" s="10" t="str" cm="1">
        <f t="array" aca="1" ref="C33" ca="1">IF(AND(N33&amp;""&lt;&gt;"",K33&amp;""&lt;&gt;""),K33&amp;": "&amp;N33&amp;IF(O33&amp;""&lt;&gt;""," "&amp;O33,"")&amp;IF(P33&amp;""&lt;&gt;""," "&amp;P33,""),IF(Y33&amp;""&lt;&gt;"",K33&amp;": "&amp;TRIM(_xlfn.TEXTJOIN("",TRUE,MID(Y33,2*ROW(INDIRECT("1:"&amp;LEN(Y33)))-1,2)&amp;" ")),""))</f>
        <v/>
      </c>
      <c r="D33" s="15"/>
      <c r="E33" s="16"/>
      <c r="F33" s="17"/>
      <c r="G33" s="18"/>
      <c r="H33" s="23"/>
      <c r="K33" s="1" t="str">
        <f t="shared" ca="1" si="27"/>
        <v>302</v>
      </c>
      <c r="L33" s="1" t="str">
        <f t="shared" si="28"/>
        <v/>
      </c>
      <c r="M33" s="1" t="str">
        <f t="shared" ca="1" si="0"/>
        <v>$0302</v>
      </c>
      <c r="N33" s="4" t="str">
        <f t="shared" ca="1" si="1"/>
        <v/>
      </c>
      <c r="O33" s="4" t="str">
        <f t="shared" ca="1" si="2"/>
        <v>00</v>
      </c>
      <c r="P33" s="4" t="str">
        <f t="shared" ca="1" si="3"/>
        <v/>
      </c>
      <c r="Q33" s="3">
        <f t="shared" si="4"/>
        <v>-1</v>
      </c>
      <c r="R33" s="3" t="str">
        <f t="shared" si="34"/>
        <v/>
      </c>
      <c r="S33" s="3" t="str">
        <f t="shared" si="29"/>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ca="1">IF(Z33&amp;""&lt;&gt;"",Z$1,IF(AA33&amp;""&lt;&gt;"",AA$1,IF(AB33&amp;""&lt;&gt;"",AB$1,IF(AC33&amp;""&lt;&gt;"",AC$1,IF(AD33&amp;""&lt;&gt;"",AD$1,IF(AND(AE33&amp;""&lt;&gt;"",X33=FALSE),AE$1,IF(AF33&amp;""&lt;&gt;"","IMM",IF(X33,"PSO","DIR"))))))))</f>
        <v>mem</v>
      </c>
      <c r="AH33" s="1">
        <f t="shared" ca="1" si="17"/>
        <v>0</v>
      </c>
      <c r="AI33" s="1">
        <f t="shared" ca="1" si="31"/>
        <v>-1</v>
      </c>
      <c r="AJ33" s="1">
        <f t="shared" ca="1" si="36"/>
        <v>0</v>
      </c>
      <c r="AK33" s="1">
        <f t="shared" ca="1" si="32"/>
        <v>0</v>
      </c>
      <c r="AL33" s="1">
        <f t="shared" ca="1" si="33"/>
        <v>0</v>
      </c>
      <c r="AM33" s="52" t="e" cm="1">
        <f t="array" aca="1" ref="AM33" ca="1">INDEX($G$2:$G$1052,MATCH(1,(AL33=$E$2:$E$1052)*("EQU"=UPPER($F$2:$F$1052)),0))</f>
        <v>#N/A</v>
      </c>
      <c r="AN33" s="1" t="str">
        <f t="shared" ca="1" si="37"/>
        <v/>
      </c>
      <c r="AO33" s="1" t="e">
        <f ca="1">IF(LEFT(AL33,1)&lt;&gt;".",VLOOKUP(AL33,$L$12:$M$1052,2,FALSE),"")</f>
        <v>#N/A</v>
      </c>
      <c r="AP33" s="1" t="str">
        <f t="shared" ca="1" si="20"/>
        <v/>
      </c>
      <c r="AQ33" s="1" t="str" cm="1">
        <f t="array" aca="1" ref="AQ33" ca="1">IF(LEFT(AL33,1)=".",INDEX($M$12:$M$1052,MATCH(1,(AL33=$L$12:$L$1052)*(S33=($S$12:$S$1052)),0)),"")</f>
        <v/>
      </c>
      <c r="AR33" s="1">
        <f t="shared" ca="1" si="21"/>
        <v>0</v>
      </c>
      <c r="AS33" s="1">
        <f t="shared" ca="1" si="22"/>
        <v>0</v>
      </c>
      <c r="AT33" s="1" t="str">
        <f t="shared" ca="1" si="35"/>
        <v>00</v>
      </c>
      <c r="AU33" s="1" t="str">
        <f t="shared" ca="1" si="24"/>
        <v>00</v>
      </c>
      <c r="AV33" s="1" t="str">
        <f t="shared" ca="1" si="25"/>
        <v>00</v>
      </c>
      <c r="AW33" s="1" t="str">
        <f t="shared" ca="1" si="26"/>
        <v>ZP</v>
      </c>
      <c r="AX33" s="4" t="e">
        <f ca="1">VLOOKUP(UPPER(F33)&amp;"-"&amp;AW33,Opcodes!$D$3:$E$160,2,FALSE)</f>
        <v>#N/A</v>
      </c>
      <c r="AY33" s="1">
        <f t="shared" ca="1" si="30"/>
        <v>0</v>
      </c>
    </row>
    <row r="34" spans="3:51" x14ac:dyDescent="0.3">
      <c r="C34" s="10" t="str" cm="1">
        <f t="array" aca="1" ref="C34" ca="1">IF(AND(N34&amp;""&lt;&gt;"",K34&amp;""&lt;&gt;""),K34&amp;": "&amp;N34&amp;IF(O34&amp;""&lt;&gt;""," "&amp;O34,"")&amp;IF(P34&amp;""&lt;&gt;""," "&amp;P34,""),IF(Y34&amp;""&lt;&gt;"",K34&amp;": "&amp;TRIM(_xlfn.TEXTJOIN("",TRUE,MID(Y34,2*ROW(INDIRECT("1:"&amp;LEN(Y34)))-1,2)&amp;" ")),""))</f>
        <v/>
      </c>
      <c r="D34" s="15"/>
      <c r="E34" s="16"/>
      <c r="F34" s="17"/>
      <c r="G34" s="18"/>
      <c r="H34" s="23"/>
      <c r="K34" s="1" t="str">
        <f t="shared" ca="1" si="27"/>
        <v>302</v>
      </c>
      <c r="L34" s="1" t="str">
        <f t="shared" si="28"/>
        <v/>
      </c>
      <c r="M34" s="1" t="str">
        <f t="shared" ca="1" si="0"/>
        <v>$0302</v>
      </c>
      <c r="N34" s="4" t="str">
        <f t="shared" ca="1" si="1"/>
        <v/>
      </c>
      <c r="O34" s="4" t="str">
        <f t="shared" ca="1" si="2"/>
        <v>00</v>
      </c>
      <c r="P34" s="4" t="str">
        <f t="shared" ca="1" si="3"/>
        <v/>
      </c>
      <c r="Q34" s="3">
        <f t="shared" si="4"/>
        <v>-1</v>
      </c>
      <c r="R34" s="3" t="str">
        <f t="shared" si="34"/>
        <v/>
      </c>
      <c r="S34" s="3" t="str">
        <f t="shared" si="29"/>
        <v>my_code</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IF(OR(UPPER(F34)="STR",UPPER(F34)="ASC"),_xlfn.TEXTJOIN("",TRUE,DEC2HEX(128*(UPPER(F34)="STR")+CODE(MID(G34,ABS(ROW(INDIRECT("1:"&amp;LEN(G34)))),1)))),IF(UPPER(F34)="HEX",UPPER(SUBSTITUTE(G34,"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ca="1">IF(Z34&amp;""&lt;&gt;"",Z$1,IF(AA34&amp;""&lt;&gt;"",AA$1,IF(AB34&amp;""&lt;&gt;"",AB$1,IF(AC34&amp;""&lt;&gt;"",AC$1,IF(AD34&amp;""&lt;&gt;"",AD$1,IF(AND(AE34&amp;""&lt;&gt;"",X34=FALSE),AE$1,IF(AF34&amp;""&lt;&gt;"","IMM",IF(X34,"PSO","DIR"))))))))</f>
        <v>mem</v>
      </c>
      <c r="AH34" s="1">
        <f t="shared" ca="1" si="17"/>
        <v>0</v>
      </c>
      <c r="AI34" s="1">
        <f t="shared" ca="1" si="31"/>
        <v>-1</v>
      </c>
      <c r="AJ34" s="1">
        <f t="shared" ca="1" si="36"/>
        <v>0</v>
      </c>
      <c r="AK34" s="1">
        <f t="shared" ca="1" si="32"/>
        <v>0</v>
      </c>
      <c r="AL34" s="1">
        <f t="shared" ca="1" si="33"/>
        <v>0</v>
      </c>
      <c r="AM34" s="52" t="e" cm="1">
        <f t="array" aca="1" ref="AM34" ca="1">INDEX($G$2:$G$1052,MATCH(1,(AL34=$E$2:$E$1052)*("EQU"=UPPER($F$2:$F$1052)),0))</f>
        <v>#N/A</v>
      </c>
      <c r="AN34" s="1" t="str">
        <f t="shared" ca="1" si="37"/>
        <v/>
      </c>
      <c r="AO34" s="1" t="e">
        <f ca="1">IF(LEFT(AL34,1)&lt;&gt;".",VLOOKUP(AL34,$L$12:$M$1052,2,FALSE),"")</f>
        <v>#N/A</v>
      </c>
      <c r="AP34" s="1" t="str">
        <f t="shared" ca="1" si="20"/>
        <v/>
      </c>
      <c r="AQ34" s="1" t="str" cm="1">
        <f t="array" aca="1" ref="AQ34" ca="1">IF(LEFT(AL34,1)=".",INDEX($M$12:$M$1052,MATCH(1,(AL34=$L$12:$L$1052)*(S34=($S$12:$S$1052)),0)),"")</f>
        <v/>
      </c>
      <c r="AR34" s="1">
        <f t="shared" ca="1" si="21"/>
        <v>0</v>
      </c>
      <c r="AS34" s="1">
        <f t="shared" ca="1" si="22"/>
        <v>0</v>
      </c>
      <c r="AT34" s="1" t="str">
        <f t="shared" ca="1" si="35"/>
        <v>00</v>
      </c>
      <c r="AU34" s="1" t="str">
        <f t="shared" ca="1" si="24"/>
        <v>00</v>
      </c>
      <c r="AV34" s="1" t="str">
        <f t="shared" ca="1" si="25"/>
        <v>00</v>
      </c>
      <c r="AW34" s="1" t="str">
        <f t="shared" ca="1" si="26"/>
        <v>ZP</v>
      </c>
      <c r="AX34" s="4" t="e">
        <f ca="1">VLOOKUP(UPPER(F34)&amp;"-"&amp;AW34,Opcodes!$D$3:$E$160,2,FALSE)</f>
        <v>#N/A</v>
      </c>
      <c r="AY34" s="1">
        <f t="shared" ca="1" si="30"/>
        <v>0</v>
      </c>
    </row>
    <row r="35" spans="3:51" x14ac:dyDescent="0.3">
      <c r="C35" s="10" t="str" cm="1">
        <f t="array" aca="1" ref="C35" ca="1">IF(AND(N35&amp;""&lt;&gt;"",K35&amp;""&lt;&gt;""),K35&amp;": "&amp;N35&amp;IF(O35&amp;""&lt;&gt;""," "&amp;O35,"")&amp;IF(P35&amp;""&lt;&gt;""," "&amp;P35,""),IF(Y35&amp;""&lt;&gt;"",K35&amp;": "&amp;TRIM(_xlfn.TEXTJOIN("",TRUE,MID(Y35,2*ROW(INDIRECT("1:"&amp;LEN(Y35)))-1,2)&amp;" ")),""))</f>
        <v/>
      </c>
      <c r="D35" s="15"/>
      <c r="E35" s="16"/>
      <c r="F35" s="17"/>
      <c r="G35" s="18"/>
      <c r="H35" s="23"/>
      <c r="K35" s="1" t="str">
        <f t="shared" ca="1" si="27"/>
        <v>302</v>
      </c>
      <c r="L35" s="1" t="str">
        <f t="shared" si="28"/>
        <v/>
      </c>
      <c r="M35" s="1" t="str">
        <f t="shared" ca="1" si="0"/>
        <v>$0302</v>
      </c>
      <c r="N35" s="4" t="str">
        <f t="shared" ca="1" si="1"/>
        <v/>
      </c>
      <c r="O35" s="4" t="str">
        <f t="shared" ca="1" si="2"/>
        <v>00</v>
      </c>
      <c r="P35" s="4" t="str">
        <f t="shared" ca="1" si="3"/>
        <v/>
      </c>
      <c r="Q35" s="3">
        <f t="shared" si="4"/>
        <v>-1</v>
      </c>
      <c r="R35" s="3" t="str">
        <f t="shared" si="34"/>
        <v/>
      </c>
      <c r="S35" s="3" t="str">
        <f t="shared" si="29"/>
        <v>my_code</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IF(OR(UPPER(F35)="STR",UPPER(F35)="ASC"),_xlfn.TEXTJOIN("",TRUE,DEC2HEX(128*(UPPER(F35)="STR")+CODE(MID(G35,ABS(ROW(INDIRECT("1:"&amp;LEN(G35)))),1)))),IF(UPPER(F35)="HEX",UPPER(SUBSTITUTE(G35,"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ca="1">IF(Z35&amp;""&lt;&gt;"",Z$1,IF(AA35&amp;""&lt;&gt;"",AA$1,IF(AB35&amp;""&lt;&gt;"",AB$1,IF(AC35&amp;""&lt;&gt;"",AC$1,IF(AD35&amp;""&lt;&gt;"",AD$1,IF(AND(AE35&amp;""&lt;&gt;"",X35=FALSE),AE$1,IF(AF35&amp;""&lt;&gt;"","IMM",IF(X35,"PSO","DIR"))))))))</f>
        <v>mem</v>
      </c>
      <c r="AH35" s="1">
        <f t="shared" ca="1" si="17"/>
        <v>0</v>
      </c>
      <c r="AI35" s="1">
        <f t="shared" ca="1" si="31"/>
        <v>-1</v>
      </c>
      <c r="AJ35" s="1">
        <f t="shared" ca="1" si="36"/>
        <v>0</v>
      </c>
      <c r="AK35" s="1">
        <f t="shared" ca="1" si="32"/>
        <v>0</v>
      </c>
      <c r="AL35" s="1">
        <f t="shared" ca="1" si="33"/>
        <v>0</v>
      </c>
      <c r="AM35" s="52" t="e" cm="1">
        <f t="array" aca="1" ref="AM35" ca="1">INDEX($G$2:$G$1052,MATCH(1,(AL35=$E$2:$E$1052)*("EQU"=UPPER($F$2:$F$1052)),0))</f>
        <v>#N/A</v>
      </c>
      <c r="AN35" s="1" t="str">
        <f t="shared" ca="1" si="37"/>
        <v/>
      </c>
      <c r="AO35" s="1" t="e">
        <f ca="1">IF(LEFT(AL35,1)&lt;&gt;".",VLOOKUP(AL35,$L$12:$M$1052,2,FALSE),"")</f>
        <v>#N/A</v>
      </c>
      <c r="AP35" s="1" t="str">
        <f t="shared" ca="1" si="20"/>
        <v/>
      </c>
      <c r="AQ35" s="1" t="str" cm="1">
        <f t="array" aca="1" ref="AQ35" ca="1">IF(LEFT(AL35,1)=".",INDEX($M$12:$M$1052,MATCH(1,(AL35=$L$12:$L$1052)*(S35=($S$12:$S$1052)),0)),"")</f>
        <v/>
      </c>
      <c r="AR35" s="1">
        <f t="shared" ca="1" si="21"/>
        <v>0</v>
      </c>
      <c r="AS35" s="1">
        <f t="shared" ca="1" si="22"/>
        <v>0</v>
      </c>
      <c r="AT35" s="1" t="str">
        <f t="shared" ca="1" si="35"/>
        <v>00</v>
      </c>
      <c r="AU35" s="1" t="str">
        <f t="shared" ca="1" si="24"/>
        <v>00</v>
      </c>
      <c r="AV35" s="1" t="str">
        <f t="shared" ca="1" si="25"/>
        <v>00</v>
      </c>
      <c r="AW35" s="1" t="str">
        <f t="shared" ca="1" si="26"/>
        <v>ZP</v>
      </c>
      <c r="AX35" s="4" t="e">
        <f ca="1">VLOOKUP(UPPER(F35)&amp;"-"&amp;AW35,Opcodes!$D$3:$E$160,2,FALSE)</f>
        <v>#N/A</v>
      </c>
      <c r="AY35" s="1">
        <f t="shared" ca="1" si="30"/>
        <v>0</v>
      </c>
    </row>
    <row r="36" spans="3:51" x14ac:dyDescent="0.3">
      <c r="C36" s="10" t="str" cm="1">
        <f t="array" aca="1" ref="C36" ca="1">IF(AND(N36&amp;""&lt;&gt;"",K36&amp;""&lt;&gt;""),K36&amp;": "&amp;N36&amp;IF(O36&amp;""&lt;&gt;""," "&amp;O36,"")&amp;IF(P36&amp;""&lt;&gt;""," "&amp;P36,""),IF(Y36&amp;""&lt;&gt;"",K36&amp;": "&amp;TRIM(_xlfn.TEXTJOIN("",TRUE,MID(Y36,2*ROW(INDIRECT("1:"&amp;LEN(Y36)))-1,2)&amp;" ")),""))</f>
        <v/>
      </c>
      <c r="D36" s="15"/>
      <c r="E36" s="16"/>
      <c r="F36" s="17"/>
      <c r="G36" s="18"/>
      <c r="H36" s="23"/>
      <c r="K36" s="1" t="str">
        <f t="shared" ca="1" si="27"/>
        <v>302</v>
      </c>
      <c r="L36" s="1" t="str">
        <f t="shared" si="28"/>
        <v/>
      </c>
      <c r="M36" s="1" t="str">
        <f t="shared" ca="1" si="0"/>
        <v>$0302</v>
      </c>
      <c r="N36" s="4" t="str">
        <f t="shared" ca="1" si="1"/>
        <v/>
      </c>
      <c r="O36" s="4" t="str">
        <f t="shared" ca="1" si="2"/>
        <v>00</v>
      </c>
      <c r="P36" s="4" t="str">
        <f t="shared" ca="1" si="3"/>
        <v/>
      </c>
      <c r="Q36" s="3">
        <f t="shared" si="4"/>
        <v>-1</v>
      </c>
      <c r="R36" s="3" t="str">
        <f t="shared" si="34"/>
        <v/>
      </c>
      <c r="S36" s="3" t="str">
        <f t="shared" si="29"/>
        <v>my_code</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IF(OR(UPPER(F36)="STR",UPPER(F36)="ASC"),_xlfn.TEXTJOIN("",TRUE,DEC2HEX(128*(UPPER(F36)="STR")+CODE(MID(G36,ABS(ROW(INDIRECT("1:"&amp;LEN(G36)))),1)))),IF(UPPER(F36)="HEX",UPPER(SUBSTITUTE(G36,"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ca="1">IF(Z36&amp;""&lt;&gt;"",Z$1,IF(AA36&amp;""&lt;&gt;"",AA$1,IF(AB36&amp;""&lt;&gt;"",AB$1,IF(AC36&amp;""&lt;&gt;"",AC$1,IF(AD36&amp;""&lt;&gt;"",AD$1,IF(AND(AE36&amp;""&lt;&gt;"",X36=FALSE),AE$1,IF(AF36&amp;""&lt;&gt;"","IMM",IF(X36,"PSO","DIR"))))))))</f>
        <v>mem</v>
      </c>
      <c r="AH36" s="1">
        <f t="shared" ca="1" si="17"/>
        <v>0</v>
      </c>
      <c r="AI36" s="1">
        <f t="shared" ca="1" si="31"/>
        <v>-1</v>
      </c>
      <c r="AJ36" s="1">
        <f t="shared" ca="1" si="36"/>
        <v>0</v>
      </c>
      <c r="AK36" s="1">
        <f t="shared" ca="1" si="32"/>
        <v>0</v>
      </c>
      <c r="AL36" s="1">
        <f t="shared" ca="1" si="33"/>
        <v>0</v>
      </c>
      <c r="AM36" s="52" t="e" cm="1">
        <f t="array" aca="1" ref="AM36" ca="1">INDEX($G$2:$G$1052,MATCH(1,(AL36=$E$2:$E$1052)*("EQU"=UPPER($F$2:$F$1052)),0))</f>
        <v>#N/A</v>
      </c>
      <c r="AN36" s="1" t="str">
        <f t="shared" ca="1" si="37"/>
        <v/>
      </c>
      <c r="AO36" s="1" t="e">
        <f ca="1">IF(LEFT(AL36,1)&lt;&gt;".",VLOOKUP(AL36,$L$12:$M$1052,2,FALSE),"")</f>
        <v>#N/A</v>
      </c>
      <c r="AP36" s="1" t="str">
        <f t="shared" ca="1" si="20"/>
        <v/>
      </c>
      <c r="AQ36" s="1" t="str" cm="1">
        <f t="array" aca="1" ref="AQ36" ca="1">IF(LEFT(AL36,1)=".",INDEX($M$12:$M$1052,MATCH(1,(AL36=$L$12:$L$1052)*(S36=($S$12:$S$1052)),0)),"")</f>
        <v/>
      </c>
      <c r="AR36" s="1">
        <f t="shared" ca="1" si="21"/>
        <v>0</v>
      </c>
      <c r="AS36" s="1">
        <f t="shared" ca="1" si="22"/>
        <v>0</v>
      </c>
      <c r="AT36" s="1" t="str">
        <f t="shared" ca="1" si="35"/>
        <v>00</v>
      </c>
      <c r="AU36" s="1" t="str">
        <f t="shared" ca="1" si="24"/>
        <v>00</v>
      </c>
      <c r="AV36" s="1" t="str">
        <f t="shared" ca="1" si="25"/>
        <v>00</v>
      </c>
      <c r="AW36" s="1" t="str">
        <f t="shared" ca="1" si="26"/>
        <v>ZP</v>
      </c>
      <c r="AX36" s="4" t="e">
        <f ca="1">VLOOKUP(UPPER(F36)&amp;"-"&amp;AW36,Opcodes!$D$3:$E$160,2,FALSE)</f>
        <v>#N/A</v>
      </c>
      <c r="AY36" s="1">
        <f t="shared" ca="1" si="30"/>
        <v>0</v>
      </c>
    </row>
    <row r="37" spans="3:51" x14ac:dyDescent="0.3">
      <c r="C37" s="10" t="str" cm="1">
        <f t="array" aca="1" ref="C37" ca="1">IF(AND(N37&amp;""&lt;&gt;"",K37&amp;""&lt;&gt;""),K37&amp;": "&amp;N37&amp;IF(O37&amp;""&lt;&gt;""," "&amp;O37,"")&amp;IF(P37&amp;""&lt;&gt;""," "&amp;P37,""),IF(Y37&amp;""&lt;&gt;"",K37&amp;": "&amp;TRIM(_xlfn.TEXTJOIN("",TRUE,MID(Y37,2*ROW(INDIRECT("1:"&amp;LEN(Y37)))-1,2)&amp;" ")),""))</f>
        <v/>
      </c>
      <c r="D37" s="15"/>
      <c r="E37" s="16"/>
      <c r="F37" s="17"/>
      <c r="G37" s="18"/>
      <c r="H37" s="23"/>
      <c r="K37" s="1" t="str">
        <f t="shared" ca="1" si="27"/>
        <v>302</v>
      </c>
      <c r="L37" s="1" t="str">
        <f t="shared" si="28"/>
        <v/>
      </c>
      <c r="M37" s="1" t="str">
        <f t="shared" ca="1" si="0"/>
        <v>$0302</v>
      </c>
      <c r="N37" s="4" t="str">
        <f t="shared" ca="1" si="1"/>
        <v/>
      </c>
      <c r="O37" s="4" t="str">
        <f t="shared" ca="1" si="2"/>
        <v>00</v>
      </c>
      <c r="P37" s="4" t="str">
        <f t="shared" ca="1" si="3"/>
        <v/>
      </c>
      <c r="Q37" s="3">
        <f t="shared" si="4"/>
        <v>-1</v>
      </c>
      <c r="R37" s="3" t="str">
        <f t="shared" si="34"/>
        <v/>
      </c>
      <c r="S37" s="3" t="str">
        <f t="shared" si="29"/>
        <v>my_code</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IF(OR(UPPER(F37)="STR",UPPER(F37)="ASC"),_xlfn.TEXTJOIN("",TRUE,DEC2HEX(128*(UPPER(F37)="STR")+CODE(MID(G37,ABS(ROW(INDIRECT("1:"&amp;LEN(G37)))),1)))),IF(UPPER(F37)="HEX",UPPER(SUBSTITUTE(G37,"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ca="1">IF(Z37&amp;""&lt;&gt;"",Z$1,IF(AA37&amp;""&lt;&gt;"",AA$1,IF(AB37&amp;""&lt;&gt;"",AB$1,IF(AC37&amp;""&lt;&gt;"",AC$1,IF(AD37&amp;""&lt;&gt;"",AD$1,IF(AND(AE37&amp;""&lt;&gt;"",X37=FALSE),AE$1,IF(AF37&amp;""&lt;&gt;"","IMM",IF(X37,"PSO","DIR"))))))))</f>
        <v>mem</v>
      </c>
      <c r="AH37" s="1">
        <f t="shared" ca="1" si="17"/>
        <v>0</v>
      </c>
      <c r="AI37" s="1">
        <f t="shared" ca="1" si="31"/>
        <v>-1</v>
      </c>
      <c r="AJ37" s="1">
        <f t="shared" ca="1" si="36"/>
        <v>0</v>
      </c>
      <c r="AK37" s="1">
        <f t="shared" ca="1" si="32"/>
        <v>0</v>
      </c>
      <c r="AL37" s="1">
        <f t="shared" ca="1" si="33"/>
        <v>0</v>
      </c>
      <c r="AM37" s="52" t="e" cm="1">
        <f t="array" aca="1" ref="AM37" ca="1">INDEX($G$2:$G$1052,MATCH(1,(AL37=$E$2:$E$1052)*("EQU"=UPPER($F$2:$F$1052)),0))</f>
        <v>#N/A</v>
      </c>
      <c r="AN37" s="1" t="str">
        <f t="shared" ca="1" si="37"/>
        <v/>
      </c>
      <c r="AO37" s="1" t="e">
        <f ca="1">IF(LEFT(AL37,1)&lt;&gt;".",VLOOKUP(AL37,$L$12:$M$1052,2,FALSE),"")</f>
        <v>#N/A</v>
      </c>
      <c r="AP37" s="1" t="str">
        <f t="shared" ca="1" si="20"/>
        <v/>
      </c>
      <c r="AQ37" s="1" t="str" cm="1">
        <f t="array" aca="1" ref="AQ37" ca="1">IF(LEFT(AL37,1)=".",INDEX($M$12:$M$1052,MATCH(1,(AL37=$L$12:$L$1052)*(S37=($S$12:$S$1052)),0)),"")</f>
        <v/>
      </c>
      <c r="AR37" s="1">
        <f t="shared" ca="1" si="21"/>
        <v>0</v>
      </c>
      <c r="AS37" s="1">
        <f t="shared" ca="1" si="22"/>
        <v>0</v>
      </c>
      <c r="AT37" s="1" t="str">
        <f t="shared" ca="1" si="35"/>
        <v>00</v>
      </c>
      <c r="AU37" s="1" t="str">
        <f t="shared" ca="1" si="24"/>
        <v>00</v>
      </c>
      <c r="AV37" s="1" t="str">
        <f t="shared" ca="1" si="25"/>
        <v>00</v>
      </c>
      <c r="AW37" s="1" t="str">
        <f t="shared" ca="1" si="26"/>
        <v>ZP</v>
      </c>
      <c r="AX37" s="4" t="e">
        <f ca="1">VLOOKUP(UPPER(F37)&amp;"-"&amp;AW37,Opcodes!$D$3:$E$160,2,FALSE)</f>
        <v>#N/A</v>
      </c>
      <c r="AY37" s="1">
        <f t="shared" ca="1" si="30"/>
        <v>0</v>
      </c>
    </row>
    <row r="38" spans="3:51" x14ac:dyDescent="0.3">
      <c r="C38" s="10" t="str" cm="1">
        <f t="array" aca="1" ref="C38" ca="1">IF(AND(N38&amp;""&lt;&gt;"",K38&amp;""&lt;&gt;""),K38&amp;": "&amp;N38&amp;IF(O38&amp;""&lt;&gt;""," "&amp;O38,"")&amp;IF(P38&amp;""&lt;&gt;""," "&amp;P38,""),IF(Y38&amp;""&lt;&gt;"",K38&amp;": "&amp;TRIM(_xlfn.TEXTJOIN("",TRUE,MID(Y38,2*ROW(INDIRECT("1:"&amp;LEN(Y38)))-1,2)&amp;" ")),""))</f>
        <v/>
      </c>
      <c r="D38" s="15"/>
      <c r="E38" s="16"/>
      <c r="F38" s="17"/>
      <c r="G38" s="18"/>
      <c r="H38" s="23"/>
      <c r="K38" s="1" t="str">
        <f t="shared" ca="1" si="27"/>
        <v>302</v>
      </c>
      <c r="L38" s="1" t="str">
        <f t="shared" si="28"/>
        <v/>
      </c>
      <c r="M38" s="1" t="str">
        <f t="shared" ca="1" si="0"/>
        <v>$0302</v>
      </c>
      <c r="N38" s="4" t="str">
        <f t="shared" ca="1" si="1"/>
        <v/>
      </c>
      <c r="O38" s="4" t="str">
        <f t="shared" ca="1" si="2"/>
        <v>00</v>
      </c>
      <c r="P38" s="4" t="str">
        <f t="shared" ca="1" si="3"/>
        <v/>
      </c>
      <c r="Q38" s="3">
        <f t="shared" si="4"/>
        <v>-1</v>
      </c>
      <c r="R38" s="3" t="str">
        <f t="shared" si="34"/>
        <v/>
      </c>
      <c r="S38" s="3" t="str">
        <f t="shared" si="29"/>
        <v>my_code</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ca="1">IF(Z38&amp;""&lt;&gt;"",Z$1,IF(AA38&amp;""&lt;&gt;"",AA$1,IF(AB38&amp;""&lt;&gt;"",AB$1,IF(AC38&amp;""&lt;&gt;"",AC$1,IF(AD38&amp;""&lt;&gt;"",AD$1,IF(AND(AE38&amp;""&lt;&gt;"",X38=FALSE),AE$1,IF(AF38&amp;""&lt;&gt;"","IMM",IF(X38,"PSO","DIR"))))))))</f>
        <v>mem</v>
      </c>
      <c r="AH38" s="1">
        <f t="shared" ca="1" si="17"/>
        <v>0</v>
      </c>
      <c r="AI38" s="1">
        <f t="shared" ca="1" si="31"/>
        <v>-1</v>
      </c>
      <c r="AJ38" s="1">
        <f t="shared" ca="1" si="36"/>
        <v>0</v>
      </c>
      <c r="AK38" s="1">
        <f t="shared" ca="1" si="32"/>
        <v>0</v>
      </c>
      <c r="AL38" s="1">
        <f t="shared" ca="1" si="33"/>
        <v>0</v>
      </c>
      <c r="AM38" s="52" t="e" cm="1">
        <f t="array" aca="1" ref="AM38" ca="1">INDEX($G$2:$G$1052,MATCH(1,(AL38=$E$2:$E$1052)*("EQU"=UPPER($F$2:$F$1052)),0))</f>
        <v>#N/A</v>
      </c>
      <c r="AN38" s="1" t="str">
        <f t="shared" ca="1" si="37"/>
        <v/>
      </c>
      <c r="AO38" s="1" t="e">
        <f ca="1">IF(LEFT(AL38,1)&lt;&gt;".",VLOOKUP(AL38,$L$12:$M$1052,2,FALSE),"")</f>
        <v>#N/A</v>
      </c>
      <c r="AP38" s="1" t="str">
        <f t="shared" ca="1" si="20"/>
        <v/>
      </c>
      <c r="AQ38" s="1" t="str" cm="1">
        <f t="array" aca="1" ref="AQ38" ca="1">IF(LEFT(AL38,1)=".",INDEX($M$12:$M$1052,MATCH(1,(AL38=$L$12:$L$1052)*(S38=($S$12:$S$1052)),0)),"")</f>
        <v/>
      </c>
      <c r="AR38" s="1">
        <f t="shared" ca="1" si="21"/>
        <v>0</v>
      </c>
      <c r="AS38" s="1">
        <f t="shared" ca="1" si="22"/>
        <v>0</v>
      </c>
      <c r="AT38" s="1" t="str">
        <f t="shared" ca="1" si="35"/>
        <v>00</v>
      </c>
      <c r="AU38" s="1" t="str">
        <f t="shared" ca="1" si="24"/>
        <v>00</v>
      </c>
      <c r="AV38" s="1" t="str">
        <f t="shared" ca="1" si="25"/>
        <v>00</v>
      </c>
      <c r="AW38" s="1" t="str">
        <f t="shared" ca="1" si="26"/>
        <v>ZP</v>
      </c>
      <c r="AX38" s="4" t="e">
        <f ca="1">VLOOKUP(UPPER(F38)&amp;"-"&amp;AW38,Opcodes!$D$3:$E$160,2,FALSE)</f>
        <v>#N/A</v>
      </c>
      <c r="AY38" s="1">
        <f t="shared" ca="1" si="30"/>
        <v>0</v>
      </c>
    </row>
    <row r="39" spans="3:51" x14ac:dyDescent="0.3">
      <c r="C39" s="10" t="str" cm="1">
        <f t="array" aca="1" ref="C39" ca="1">IF(AND(N39&amp;""&lt;&gt;"",K39&amp;""&lt;&gt;""),K39&amp;": "&amp;N39&amp;IF(O39&amp;""&lt;&gt;""," "&amp;O39,"")&amp;IF(P39&amp;""&lt;&gt;""," "&amp;P39,""),IF(Y39&amp;""&lt;&gt;"",K39&amp;": "&amp;TRIM(_xlfn.TEXTJOIN("",TRUE,MID(Y39,2*ROW(INDIRECT("1:"&amp;LEN(Y39)))-1,2)&amp;" ")),""))</f>
        <v/>
      </c>
      <c r="D39" s="15"/>
      <c r="E39" s="16"/>
      <c r="F39" s="17"/>
      <c r="G39" s="18"/>
      <c r="H39" s="23"/>
      <c r="K39" s="1" t="str">
        <f t="shared" ca="1" si="27"/>
        <v>302</v>
      </c>
      <c r="L39" s="1" t="str">
        <f t="shared" si="28"/>
        <v/>
      </c>
      <c r="M39" s="1" t="str">
        <f t="shared" ca="1" si="0"/>
        <v>$0302</v>
      </c>
      <c r="N39" s="4" t="str">
        <f t="shared" ca="1" si="1"/>
        <v/>
      </c>
      <c r="O39" s="4" t="str">
        <f t="shared" ca="1" si="2"/>
        <v>00</v>
      </c>
      <c r="P39" s="4" t="str">
        <f t="shared" ca="1" si="3"/>
        <v/>
      </c>
      <c r="Q39" s="3">
        <f t="shared" si="4"/>
        <v>-1</v>
      </c>
      <c r="R39" s="3" t="str">
        <f t="shared" si="34"/>
        <v/>
      </c>
      <c r="S39" s="3" t="str">
        <f t="shared" si="29"/>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ca="1">IF(Z39&amp;""&lt;&gt;"",Z$1,IF(AA39&amp;""&lt;&gt;"",AA$1,IF(AB39&amp;""&lt;&gt;"",AB$1,IF(AC39&amp;""&lt;&gt;"",AC$1,IF(AD39&amp;""&lt;&gt;"",AD$1,IF(AND(AE39&amp;""&lt;&gt;"",X39=FALSE),AE$1,IF(AF39&amp;""&lt;&gt;"","IMM",IF(X39,"PSO","DIR"))))))))</f>
        <v>mem</v>
      </c>
      <c r="AH39" s="1">
        <f t="shared" ca="1" si="17"/>
        <v>0</v>
      </c>
      <c r="AI39" s="1">
        <f t="shared" ca="1" si="31"/>
        <v>-1</v>
      </c>
      <c r="AJ39" s="1">
        <f t="shared" ca="1" si="36"/>
        <v>0</v>
      </c>
      <c r="AK39" s="1">
        <f t="shared" ca="1" si="32"/>
        <v>0</v>
      </c>
      <c r="AL39" s="1">
        <f t="shared" ca="1" si="33"/>
        <v>0</v>
      </c>
      <c r="AM39" s="52" t="e" cm="1">
        <f t="array" aca="1" ref="AM39" ca="1">INDEX($G$2:$G$1052,MATCH(1,(AL39=$E$2:$E$1052)*("EQU"=UPPER($F$2:$F$1052)),0))</f>
        <v>#N/A</v>
      </c>
      <c r="AN39" s="1" t="str">
        <f t="shared" ca="1" si="37"/>
        <v/>
      </c>
      <c r="AO39" s="1" t="e">
        <f ca="1">IF(LEFT(AL39,1)&lt;&gt;".",VLOOKUP(AL39,$L$12:$M$1052,2,FALSE),"")</f>
        <v>#N/A</v>
      </c>
      <c r="AP39" s="1" t="str">
        <f t="shared" ca="1" si="20"/>
        <v/>
      </c>
      <c r="AQ39" s="1" t="str" cm="1">
        <f t="array" aca="1" ref="AQ39" ca="1">IF(LEFT(AL39,1)=".",INDEX($M$12:$M$1052,MATCH(1,(AL39=$L$12:$L$1052)*(S39=($S$12:$S$1052)),0)),"")</f>
        <v/>
      </c>
      <c r="AR39" s="1">
        <f t="shared" ca="1" si="21"/>
        <v>0</v>
      </c>
      <c r="AS39" s="1">
        <f t="shared" ca="1" si="22"/>
        <v>0</v>
      </c>
      <c r="AT39" s="1" t="str">
        <f t="shared" ca="1" si="35"/>
        <v>00</v>
      </c>
      <c r="AU39" s="1" t="str">
        <f t="shared" ca="1" si="24"/>
        <v>00</v>
      </c>
      <c r="AV39" s="1" t="str">
        <f t="shared" ca="1" si="25"/>
        <v>00</v>
      </c>
      <c r="AW39" s="1" t="str">
        <f t="shared" ca="1" si="26"/>
        <v>ZP</v>
      </c>
      <c r="AX39" s="4" t="e">
        <f ca="1">VLOOKUP(UPPER(F39)&amp;"-"&amp;AW39,Opcodes!$D$3:$E$160,2,FALSE)</f>
        <v>#N/A</v>
      </c>
      <c r="AY39" s="1">
        <f t="shared" ca="1" si="30"/>
        <v>0</v>
      </c>
    </row>
    <row r="40" spans="3:51" x14ac:dyDescent="0.3">
      <c r="C40" s="10" t="str" cm="1">
        <f t="array" aca="1" ref="C40" ca="1">IF(AND(N40&amp;""&lt;&gt;"",K40&amp;""&lt;&gt;""),K40&amp;": "&amp;N40&amp;IF(O40&amp;""&lt;&gt;""," "&amp;O40,"")&amp;IF(P40&amp;""&lt;&gt;""," "&amp;P40,""),IF(Y40&amp;""&lt;&gt;"",K40&amp;": "&amp;TRIM(_xlfn.TEXTJOIN("",TRUE,MID(Y40,2*ROW(INDIRECT("1:"&amp;LEN(Y40)))-1,2)&amp;" ")),""))</f>
        <v/>
      </c>
      <c r="D40" s="15"/>
      <c r="E40" s="16"/>
      <c r="F40" s="17"/>
      <c r="G40" s="18"/>
      <c r="H40" s="23"/>
      <c r="I40" s="8"/>
      <c r="J40" s="8"/>
      <c r="K40" s="1" t="str">
        <f t="shared" ca="1" si="27"/>
        <v>302</v>
      </c>
      <c r="L40" s="1" t="str">
        <f t="shared" si="28"/>
        <v/>
      </c>
      <c r="M40" s="1" t="str">
        <f t="shared" ca="1" si="0"/>
        <v>$0302</v>
      </c>
      <c r="N40" s="4" t="str">
        <f t="shared" ca="1" si="1"/>
        <v/>
      </c>
      <c r="O40" s="4" t="str">
        <f t="shared" ca="1" si="2"/>
        <v>00</v>
      </c>
      <c r="P40" s="4" t="str">
        <f t="shared" ca="1" si="3"/>
        <v/>
      </c>
      <c r="Q40" s="3">
        <f t="shared" si="4"/>
        <v>-1</v>
      </c>
      <c r="R40" s="3" t="str">
        <f t="shared" si="34"/>
        <v/>
      </c>
      <c r="S40" s="3" t="str">
        <f t="shared" si="29"/>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ca="1">IF(Z40&amp;""&lt;&gt;"",Z$1,IF(AA40&amp;""&lt;&gt;"",AA$1,IF(AB40&amp;""&lt;&gt;"",AB$1,IF(AC40&amp;""&lt;&gt;"",AC$1,IF(AD40&amp;""&lt;&gt;"",AD$1,IF(AND(AE40&amp;""&lt;&gt;"",X40=FALSE),AE$1,IF(AF40&amp;""&lt;&gt;"","IMM",IF(X40,"PSO","DIR"))))))))</f>
        <v>mem</v>
      </c>
      <c r="AH40" s="1">
        <f t="shared" ca="1" si="17"/>
        <v>0</v>
      </c>
      <c r="AI40" s="1">
        <f t="shared" ca="1" si="31"/>
        <v>-1</v>
      </c>
      <c r="AJ40" s="1">
        <f t="shared" ca="1" si="36"/>
        <v>0</v>
      </c>
      <c r="AK40" s="1">
        <f t="shared" ca="1" si="32"/>
        <v>0</v>
      </c>
      <c r="AL40" s="1">
        <f t="shared" ca="1" si="33"/>
        <v>0</v>
      </c>
      <c r="AM40" s="52" t="e" cm="1">
        <f t="array" aca="1" ref="AM40" ca="1">INDEX($G$2:$G$1052,MATCH(1,(AL40=$E$2:$E$1052)*("EQU"=UPPER($F$2:$F$1052)),0))</f>
        <v>#N/A</v>
      </c>
      <c r="AN40" s="1" t="str">
        <f t="shared" ca="1" si="37"/>
        <v/>
      </c>
      <c r="AO40" s="1" t="e">
        <f ca="1">IF(LEFT(AL40,1)&lt;&gt;".",VLOOKUP(AL40,$L$12:$M$1052,2,FALSE),"")</f>
        <v>#N/A</v>
      </c>
      <c r="AP40" s="1" t="str">
        <f t="shared" ca="1" si="20"/>
        <v/>
      </c>
      <c r="AQ40" s="1" t="str" cm="1">
        <f t="array" aca="1" ref="AQ40" ca="1">IF(LEFT(AL40,1)=".",INDEX($M$12:$M$1052,MATCH(1,(AL40=$L$12:$L$1052)*(S40=($S$12:$S$1052)),0)),"")</f>
        <v/>
      </c>
      <c r="AR40" s="1">
        <f t="shared" ca="1" si="21"/>
        <v>0</v>
      </c>
      <c r="AS40" s="1">
        <f t="shared" ref="AS40:AS103" ca="1" si="38">IF(LEFT(AR40,1)="$",AJ40+HEX2DEC(RIGHT(AR40,LEN(AR40)-1)),IF(LEFT(AR40,1)="%",BIN2DEC(RIGHT(AR40,LEN(AR40)-1)),IF(AR40&amp;""&lt;&gt;"",AR40+AJ40,"")))</f>
        <v>0</v>
      </c>
      <c r="AT40" s="1" t="str">
        <f t="shared" ca="1" si="35"/>
        <v>00</v>
      </c>
      <c r="AU40" s="1" t="str">
        <f t="shared" ca="1" si="24"/>
        <v>00</v>
      </c>
      <c r="AV40" s="1" t="str">
        <f t="shared" ca="1" si="25"/>
        <v>00</v>
      </c>
      <c r="AW40" s="1" t="str">
        <f t="shared" ca="1" si="26"/>
        <v>ZP</v>
      </c>
      <c r="AX40" s="4" t="e">
        <f ca="1">VLOOKUP(UPPER(F40)&amp;"-"&amp;AW40,Opcodes!$D$3:$E$160,2,FALSE)</f>
        <v>#N/A</v>
      </c>
      <c r="AY40" s="1">
        <f t="shared" ca="1" si="30"/>
        <v>0</v>
      </c>
    </row>
    <row r="41" spans="3:51" x14ac:dyDescent="0.3">
      <c r="C41" s="10" t="str" cm="1">
        <f t="array" aca="1" ref="C41" ca="1">IF(AND(N41&amp;""&lt;&gt;"",K41&amp;""&lt;&gt;""),K41&amp;": "&amp;N41&amp;IF(O41&amp;""&lt;&gt;""," "&amp;O41,"")&amp;IF(P41&amp;""&lt;&gt;""," "&amp;P41,""),IF(Y41&amp;""&lt;&gt;"",K41&amp;": "&amp;TRIM(_xlfn.TEXTJOIN("",TRUE,MID(Y41,2*ROW(INDIRECT("1:"&amp;LEN(Y41)))-1,2)&amp;" ")),""))</f>
        <v/>
      </c>
      <c r="D41" s="15"/>
      <c r="E41" s="16"/>
      <c r="F41" s="17"/>
      <c r="G41" s="18"/>
      <c r="H41" s="23"/>
      <c r="I41" s="8"/>
      <c r="J41" s="8"/>
      <c r="K41" s="1" t="str">
        <f t="shared" ca="1" si="27"/>
        <v>302</v>
      </c>
      <c r="L41" s="1" t="str">
        <f t="shared" si="28"/>
        <v/>
      </c>
      <c r="M41" s="1" t="str">
        <f t="shared" ca="1" si="0"/>
        <v>$0302</v>
      </c>
      <c r="N41" s="4" t="str">
        <f t="shared" ca="1" si="1"/>
        <v/>
      </c>
      <c r="O41" s="4" t="str">
        <f t="shared" ca="1" si="2"/>
        <v>00</v>
      </c>
      <c r="P41" s="4" t="str">
        <f t="shared" ca="1" si="3"/>
        <v/>
      </c>
      <c r="Q41" s="3">
        <f t="shared" si="4"/>
        <v>-1</v>
      </c>
      <c r="R41" s="3" t="str">
        <f t="shared" si="34"/>
        <v/>
      </c>
      <c r="S41" s="3" t="str">
        <f t="shared" si="29"/>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ca="1">IF(Z41&amp;""&lt;&gt;"",Z$1,IF(AA41&amp;""&lt;&gt;"",AA$1,IF(AB41&amp;""&lt;&gt;"",AB$1,IF(AC41&amp;""&lt;&gt;"",AC$1,IF(AD41&amp;""&lt;&gt;"",AD$1,IF(AND(AE41&amp;""&lt;&gt;"",X41=FALSE),AE$1,IF(AF41&amp;""&lt;&gt;"","IMM",IF(X41,"PSO","DIR"))))))))</f>
        <v>mem</v>
      </c>
      <c r="AH41" s="1">
        <f t="shared" ca="1" si="17"/>
        <v>0</v>
      </c>
      <c r="AI41" s="1">
        <f t="shared" ca="1" si="31"/>
        <v>-1</v>
      </c>
      <c r="AJ41" s="1">
        <f t="shared" ca="1" si="36"/>
        <v>0</v>
      </c>
      <c r="AK41" s="1">
        <f t="shared" ca="1" si="32"/>
        <v>0</v>
      </c>
      <c r="AL41" s="1">
        <f t="shared" ca="1" si="33"/>
        <v>0</v>
      </c>
      <c r="AM41" s="52" t="e" cm="1">
        <f t="array" aca="1" ref="AM41" ca="1">INDEX($G$2:$G$1052,MATCH(1,(AL41=$E$2:$E$1052)*("EQU"=UPPER($F$2:$F$1052)),0))</f>
        <v>#N/A</v>
      </c>
      <c r="AN41" s="1" t="str">
        <f t="shared" ca="1" si="37"/>
        <v/>
      </c>
      <c r="AO41" s="1" t="e">
        <f ca="1">IF(LEFT(AL41,1)&lt;&gt;".",VLOOKUP(AL41,$L$12:$M$1052,2,FALSE),"")</f>
        <v>#N/A</v>
      </c>
      <c r="AP41" s="1" t="str">
        <f t="shared" ca="1" si="20"/>
        <v/>
      </c>
      <c r="AQ41" s="1" t="str" cm="1">
        <f t="array" aca="1" ref="AQ41" ca="1">IF(LEFT(AL41,1)=".",INDEX($M$12:$M$1052,MATCH(1,(AL41=$L$12:$L$1052)*(S41=($S$12:$S$1052)),0)),"")</f>
        <v/>
      </c>
      <c r="AR41" s="1">
        <f t="shared" ca="1" si="21"/>
        <v>0</v>
      </c>
      <c r="AS41" s="1">
        <f t="shared" ca="1" si="38"/>
        <v>0</v>
      </c>
      <c r="AT41" s="1" t="str">
        <f t="shared" ca="1" si="35"/>
        <v>00</v>
      </c>
      <c r="AU41" s="1" t="str">
        <f t="shared" ca="1" si="24"/>
        <v>00</v>
      </c>
      <c r="AV41" s="1" t="str">
        <f t="shared" ca="1" si="25"/>
        <v>00</v>
      </c>
      <c r="AW41" s="1" t="str">
        <f t="shared" ca="1" si="26"/>
        <v>ZP</v>
      </c>
      <c r="AX41" s="4" t="e">
        <f ca="1">VLOOKUP(UPPER(F41)&amp;"-"&amp;AW41,Opcodes!$D$3:$E$160,2,FALSE)</f>
        <v>#N/A</v>
      </c>
      <c r="AY41" s="1">
        <f t="shared" ca="1" si="30"/>
        <v>0</v>
      </c>
    </row>
    <row r="42" spans="3:51" x14ac:dyDescent="0.3">
      <c r="C42" s="10" t="str" cm="1">
        <f t="array" aca="1" ref="C42" ca="1">IF(AND(N42&amp;""&lt;&gt;"",K42&amp;""&lt;&gt;""),K42&amp;": "&amp;N42&amp;IF(O42&amp;""&lt;&gt;""," "&amp;O42,"")&amp;IF(P42&amp;""&lt;&gt;""," "&amp;P42,""),IF(Y42&amp;""&lt;&gt;"",K42&amp;": "&amp;TRIM(_xlfn.TEXTJOIN("",TRUE,MID(Y42,2*ROW(INDIRECT("1:"&amp;LEN(Y42)))-1,2)&amp;" ")),""))</f>
        <v/>
      </c>
      <c r="D42" s="15"/>
      <c r="E42" s="16"/>
      <c r="F42" s="17"/>
      <c r="G42" s="18"/>
      <c r="H42" s="23"/>
      <c r="I42" s="8"/>
      <c r="J42" s="8"/>
      <c r="K42" s="1" t="str">
        <f t="shared" ca="1" si="27"/>
        <v>302</v>
      </c>
      <c r="L42" s="1" t="str">
        <f t="shared" si="28"/>
        <v/>
      </c>
      <c r="M42" s="1" t="str">
        <f t="shared" ca="1" si="0"/>
        <v>$0302</v>
      </c>
      <c r="N42" s="4" t="str">
        <f t="shared" ca="1" si="1"/>
        <v/>
      </c>
      <c r="O42" s="4" t="str">
        <f t="shared" ca="1" si="2"/>
        <v>00</v>
      </c>
      <c r="P42" s="4" t="str">
        <f t="shared" ca="1" si="3"/>
        <v/>
      </c>
      <c r="Q42" s="3">
        <f t="shared" si="4"/>
        <v>-1</v>
      </c>
      <c r="R42" s="3" t="str">
        <f t="shared" si="34"/>
        <v/>
      </c>
      <c r="S42" s="3" t="str">
        <f t="shared" si="29"/>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ca="1">IF(Z42&amp;""&lt;&gt;"",Z$1,IF(AA42&amp;""&lt;&gt;"",AA$1,IF(AB42&amp;""&lt;&gt;"",AB$1,IF(AC42&amp;""&lt;&gt;"",AC$1,IF(AD42&amp;""&lt;&gt;"",AD$1,IF(AND(AE42&amp;""&lt;&gt;"",X42=FALSE),AE$1,IF(AF42&amp;""&lt;&gt;"","IMM",IF(X42,"PSO","DIR"))))))))</f>
        <v>mem</v>
      </c>
      <c r="AH42" s="1">
        <f t="shared" ca="1" si="17"/>
        <v>0</v>
      </c>
      <c r="AI42" s="1">
        <f t="shared" ca="1" si="31"/>
        <v>-1</v>
      </c>
      <c r="AJ42" s="1">
        <f t="shared" ca="1" si="36"/>
        <v>0</v>
      </c>
      <c r="AK42" s="1">
        <f t="shared" ca="1" si="32"/>
        <v>0</v>
      </c>
      <c r="AL42" s="1">
        <f t="shared" ca="1" si="33"/>
        <v>0</v>
      </c>
      <c r="AM42" s="52" t="e" cm="1">
        <f t="array" aca="1" ref="AM42" ca="1">INDEX($G$2:$G$1052,MATCH(1,(AL42=$E$2:$E$1052)*("EQU"=UPPER($F$2:$F$1052)),0))</f>
        <v>#N/A</v>
      </c>
      <c r="AN42" s="1" t="str">
        <f t="shared" ca="1" si="37"/>
        <v/>
      </c>
      <c r="AO42" s="1" t="e">
        <f ca="1">IF(LEFT(AL42,1)&lt;&gt;".",VLOOKUP(AL42,$L$12:$M$1052,2,FALSE),"")</f>
        <v>#N/A</v>
      </c>
      <c r="AP42" s="1" t="str">
        <f t="shared" ca="1" si="20"/>
        <v/>
      </c>
      <c r="AQ42" s="1" t="str" cm="1">
        <f t="array" aca="1" ref="AQ42" ca="1">IF(LEFT(AL42,1)=".",INDEX($M$12:$M$1052,MATCH(1,(AL42=$L$12:$L$1052)*(S42=($S$12:$S$1052)),0)),"")</f>
        <v/>
      </c>
      <c r="AR42" s="1">
        <f t="shared" ca="1" si="21"/>
        <v>0</v>
      </c>
      <c r="AS42" s="1">
        <f t="shared" ca="1" si="38"/>
        <v>0</v>
      </c>
      <c r="AT42" s="1" t="str">
        <f t="shared" ca="1" si="35"/>
        <v>00</v>
      </c>
      <c r="AU42" s="1" t="str">
        <f t="shared" ca="1" si="24"/>
        <v>00</v>
      </c>
      <c r="AV42" s="1" t="str">
        <f t="shared" ca="1" si="25"/>
        <v>00</v>
      </c>
      <c r="AW42" s="1" t="str">
        <f t="shared" ca="1" si="26"/>
        <v>ZP</v>
      </c>
      <c r="AX42" s="4" t="e">
        <f ca="1">VLOOKUP(UPPER(F42)&amp;"-"&amp;AW42,Opcodes!$D$3:$E$160,2,FALSE)</f>
        <v>#N/A</v>
      </c>
      <c r="AY42" s="1">
        <f t="shared" ca="1" si="30"/>
        <v>0</v>
      </c>
    </row>
    <row r="43" spans="3:51" x14ac:dyDescent="0.3">
      <c r="C43" s="10" t="str" cm="1">
        <f t="array" aca="1" ref="C43" ca="1">IF(AND(N43&amp;""&lt;&gt;"",K43&amp;""&lt;&gt;""),K43&amp;": "&amp;N43&amp;IF(O43&amp;""&lt;&gt;""," "&amp;O43,"")&amp;IF(P43&amp;""&lt;&gt;""," "&amp;P43,""),IF(Y43&amp;""&lt;&gt;"",K43&amp;": "&amp;TRIM(_xlfn.TEXTJOIN("",TRUE,MID(Y43,2*ROW(INDIRECT("1:"&amp;LEN(Y43)))-1,2)&amp;" ")),""))</f>
        <v/>
      </c>
      <c r="D43" s="15"/>
      <c r="E43" s="16"/>
      <c r="F43" s="17"/>
      <c r="G43" s="18"/>
      <c r="H43" s="23"/>
      <c r="I43" s="8"/>
      <c r="J43" s="8"/>
      <c r="K43" s="1" t="str">
        <f t="shared" ca="1" si="27"/>
        <v>302</v>
      </c>
      <c r="L43" s="1" t="str">
        <f t="shared" si="28"/>
        <v/>
      </c>
      <c r="M43" s="1" t="str">
        <f t="shared" ca="1" si="0"/>
        <v>$0302</v>
      </c>
      <c r="N43" s="4" t="str">
        <f t="shared" ca="1" si="1"/>
        <v/>
      </c>
      <c r="O43" s="4" t="str">
        <f t="shared" ca="1" si="2"/>
        <v>00</v>
      </c>
      <c r="P43" s="4" t="str">
        <f t="shared" ca="1" si="3"/>
        <v/>
      </c>
      <c r="Q43" s="3">
        <f t="shared" si="4"/>
        <v>-1</v>
      </c>
      <c r="R43" s="3" t="str">
        <f t="shared" si="34"/>
        <v/>
      </c>
      <c r="S43" s="3" t="str">
        <f t="shared" si="29"/>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ca="1">IF(Z43&amp;""&lt;&gt;"",Z$1,IF(AA43&amp;""&lt;&gt;"",AA$1,IF(AB43&amp;""&lt;&gt;"",AB$1,IF(AC43&amp;""&lt;&gt;"",AC$1,IF(AD43&amp;""&lt;&gt;"",AD$1,IF(AND(AE43&amp;""&lt;&gt;"",X43=FALSE),AE$1,IF(AF43&amp;""&lt;&gt;"","IMM",IF(X43,"PSO","DIR"))))))))</f>
        <v>mem</v>
      </c>
      <c r="AH43" s="1">
        <f t="shared" ca="1" si="17"/>
        <v>0</v>
      </c>
      <c r="AI43" s="1">
        <f t="shared" ca="1" si="31"/>
        <v>-1</v>
      </c>
      <c r="AJ43" s="1">
        <f t="shared" ca="1" si="36"/>
        <v>0</v>
      </c>
      <c r="AK43" s="1">
        <f t="shared" ca="1" si="32"/>
        <v>0</v>
      </c>
      <c r="AL43" s="1">
        <f t="shared" ca="1" si="33"/>
        <v>0</v>
      </c>
      <c r="AM43" s="52" t="e" cm="1">
        <f t="array" aca="1" ref="AM43" ca="1">INDEX($G$2:$G$1052,MATCH(1,(AL43=$E$2:$E$1052)*("EQU"=UPPER($F$2:$F$1052)),0))</f>
        <v>#N/A</v>
      </c>
      <c r="AN43" s="1" t="str">
        <f t="shared" ca="1" si="37"/>
        <v/>
      </c>
      <c r="AO43" s="1" t="e">
        <f ca="1">IF(LEFT(AL43,1)&lt;&gt;".",VLOOKUP(AL43,$L$12:$M$1052,2,FALSE),"")</f>
        <v>#N/A</v>
      </c>
      <c r="AP43" s="1" t="str">
        <f t="shared" ca="1" si="20"/>
        <v/>
      </c>
      <c r="AQ43" s="1" t="str" cm="1">
        <f t="array" aca="1" ref="AQ43" ca="1">IF(LEFT(AL43,1)=".",INDEX($M$12:$M$1052,MATCH(1,(AL43=$L$12:$L$1052)*(S43=($S$12:$S$1052)),0)),"")</f>
        <v/>
      </c>
      <c r="AR43" s="1">
        <f t="shared" ca="1" si="21"/>
        <v>0</v>
      </c>
      <c r="AS43" s="1">
        <f t="shared" ca="1" si="38"/>
        <v>0</v>
      </c>
      <c r="AT43" s="1" t="str">
        <f t="shared" ca="1" si="35"/>
        <v>00</v>
      </c>
      <c r="AU43" s="1" t="str">
        <f t="shared" ca="1" si="24"/>
        <v>00</v>
      </c>
      <c r="AV43" s="1" t="str">
        <f t="shared" ca="1" si="25"/>
        <v>00</v>
      </c>
      <c r="AW43" s="1" t="str">
        <f t="shared" ca="1" si="26"/>
        <v>ZP</v>
      </c>
      <c r="AX43" s="4" t="e">
        <f ca="1">VLOOKUP(UPPER(F43)&amp;"-"&amp;AW43,Opcodes!$D$3:$E$160,2,FALSE)</f>
        <v>#N/A</v>
      </c>
      <c r="AY43" s="1">
        <f t="shared" ca="1" si="30"/>
        <v>0</v>
      </c>
    </row>
    <row r="44" spans="3:51" x14ac:dyDescent="0.3">
      <c r="C44" s="10" t="str" cm="1">
        <f t="array" aca="1" ref="C44" ca="1">IF(AND(N44&amp;""&lt;&gt;"",K44&amp;""&lt;&gt;""),K44&amp;": "&amp;N44&amp;IF(O44&amp;""&lt;&gt;""," "&amp;O44,"")&amp;IF(P44&amp;""&lt;&gt;""," "&amp;P44,""),IF(Y44&amp;""&lt;&gt;"",K44&amp;": "&amp;TRIM(_xlfn.TEXTJOIN("",TRUE,MID(Y44,2*ROW(INDIRECT("1:"&amp;LEN(Y44)))-1,2)&amp;" ")),""))</f>
        <v/>
      </c>
      <c r="D44" s="15"/>
      <c r="E44" s="16"/>
      <c r="F44" s="17"/>
      <c r="G44" s="18"/>
      <c r="H44" s="23"/>
      <c r="I44" s="8"/>
      <c r="J44" s="8"/>
      <c r="K44" s="1" t="str">
        <f t="shared" ca="1" si="27"/>
        <v>302</v>
      </c>
      <c r="L44" s="1" t="str">
        <f t="shared" si="28"/>
        <v/>
      </c>
      <c r="M44" s="1" t="str">
        <f t="shared" ca="1" si="0"/>
        <v>$0302</v>
      </c>
      <c r="N44" s="4" t="str">
        <f t="shared" ca="1" si="1"/>
        <v/>
      </c>
      <c r="O44" s="4" t="str">
        <f t="shared" ca="1" si="2"/>
        <v>00</v>
      </c>
      <c r="P44" s="4" t="str">
        <f t="shared" ca="1" si="3"/>
        <v/>
      </c>
      <c r="Q44" s="3">
        <f t="shared" si="4"/>
        <v>-1</v>
      </c>
      <c r="R44" s="3" t="str">
        <f t="shared" si="34"/>
        <v/>
      </c>
      <c r="S44" s="3" t="str">
        <f t="shared" si="29"/>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ca="1">IF(Z44&amp;""&lt;&gt;"",Z$1,IF(AA44&amp;""&lt;&gt;"",AA$1,IF(AB44&amp;""&lt;&gt;"",AB$1,IF(AC44&amp;""&lt;&gt;"",AC$1,IF(AD44&amp;""&lt;&gt;"",AD$1,IF(AND(AE44&amp;""&lt;&gt;"",X44=FALSE),AE$1,IF(AF44&amp;""&lt;&gt;"","IMM",IF(X44,"PSO","DIR"))))))))</f>
        <v>mem</v>
      </c>
      <c r="AH44" s="1">
        <f t="shared" ca="1" si="17"/>
        <v>0</v>
      </c>
      <c r="AI44" s="1">
        <f t="shared" ca="1" si="31"/>
        <v>-1</v>
      </c>
      <c r="AJ44" s="1">
        <f t="shared" ca="1" si="36"/>
        <v>0</v>
      </c>
      <c r="AK44" s="1">
        <f t="shared" ca="1" si="32"/>
        <v>0</v>
      </c>
      <c r="AL44" s="1">
        <f t="shared" ca="1" si="33"/>
        <v>0</v>
      </c>
      <c r="AM44" s="52" t="e" cm="1">
        <f t="array" aca="1" ref="AM44" ca="1">INDEX($G$2:$G$1052,MATCH(1,(AL44=$E$2:$E$1052)*("EQU"=UPPER($F$2:$F$1052)),0))</f>
        <v>#N/A</v>
      </c>
      <c r="AN44" s="1" t="str">
        <f t="shared" ca="1" si="37"/>
        <v/>
      </c>
      <c r="AO44" s="1" t="e">
        <f ca="1">IF(LEFT(AL44,1)&lt;&gt;".",VLOOKUP(AL44,$L$12:$M$1052,2,FALSE),"")</f>
        <v>#N/A</v>
      </c>
      <c r="AP44" s="1" t="str">
        <f t="shared" ca="1" si="20"/>
        <v/>
      </c>
      <c r="AQ44" s="1" t="str" cm="1">
        <f t="array" aca="1" ref="AQ44" ca="1">IF(LEFT(AL44,1)=".",INDEX($M$12:$M$1052,MATCH(1,(AL44=$L$12:$L$1052)*(S44=($S$12:$S$1052)),0)),"")</f>
        <v/>
      </c>
      <c r="AR44" s="1">
        <f t="shared" ca="1" si="21"/>
        <v>0</v>
      </c>
      <c r="AS44" s="1">
        <f t="shared" ca="1" si="38"/>
        <v>0</v>
      </c>
      <c r="AT44" s="1" t="str">
        <f t="shared" ca="1" si="35"/>
        <v>00</v>
      </c>
      <c r="AU44" s="1" t="str">
        <f t="shared" ca="1" si="24"/>
        <v>00</v>
      </c>
      <c r="AV44" s="1" t="str">
        <f t="shared" ca="1" si="25"/>
        <v>00</v>
      </c>
      <c r="AW44" s="1" t="str">
        <f t="shared" ca="1" si="26"/>
        <v>ZP</v>
      </c>
      <c r="AX44" s="4" t="e">
        <f ca="1">VLOOKUP(UPPER(F44)&amp;"-"&amp;AW44,Opcodes!$D$3:$E$160,2,FALSE)</f>
        <v>#N/A</v>
      </c>
      <c r="AY44" s="1">
        <f t="shared" ca="1" si="30"/>
        <v>0</v>
      </c>
    </row>
    <row r="45" spans="3:51" x14ac:dyDescent="0.3">
      <c r="C45" s="10" t="str" cm="1">
        <f t="array" aca="1" ref="C45" ca="1">IF(AND(N45&amp;""&lt;&gt;"",K45&amp;""&lt;&gt;""),K45&amp;": "&amp;N45&amp;IF(O45&amp;""&lt;&gt;""," "&amp;O45,"")&amp;IF(P45&amp;""&lt;&gt;""," "&amp;P45,""),IF(Y45&amp;""&lt;&gt;"",K45&amp;": "&amp;TRIM(_xlfn.TEXTJOIN("",TRUE,MID(Y45,2*ROW(INDIRECT("1:"&amp;LEN(Y45)))-1,2)&amp;" ")),""))</f>
        <v/>
      </c>
      <c r="D45" s="15"/>
      <c r="E45" s="16"/>
      <c r="F45" s="17"/>
      <c r="G45" s="18"/>
      <c r="H45" s="23"/>
      <c r="I45" s="8"/>
      <c r="J45" s="8"/>
      <c r="K45" s="1" t="str">
        <f t="shared" ca="1" si="27"/>
        <v>302</v>
      </c>
      <c r="L45" s="1" t="str">
        <f t="shared" si="28"/>
        <v/>
      </c>
      <c r="M45" s="1" t="str">
        <f t="shared" ca="1" si="0"/>
        <v>$0302</v>
      </c>
      <c r="N45" s="4" t="str">
        <f t="shared" ca="1" si="1"/>
        <v/>
      </c>
      <c r="O45" s="4" t="str">
        <f t="shared" ca="1" si="2"/>
        <v>00</v>
      </c>
      <c r="P45" s="4" t="str">
        <f t="shared" ca="1" si="3"/>
        <v/>
      </c>
      <c r="Q45" s="3">
        <f t="shared" si="4"/>
        <v>-1</v>
      </c>
      <c r="R45" s="3" t="str">
        <f t="shared" si="34"/>
        <v/>
      </c>
      <c r="S45" s="3" t="str">
        <f t="shared" si="29"/>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ca="1">IF(Z45&amp;""&lt;&gt;"",Z$1,IF(AA45&amp;""&lt;&gt;"",AA$1,IF(AB45&amp;""&lt;&gt;"",AB$1,IF(AC45&amp;""&lt;&gt;"",AC$1,IF(AD45&amp;""&lt;&gt;"",AD$1,IF(AND(AE45&amp;""&lt;&gt;"",X45=FALSE),AE$1,IF(AF45&amp;""&lt;&gt;"","IMM",IF(X45,"PSO","DIR"))))))))</f>
        <v>mem</v>
      </c>
      <c r="AH45" s="1">
        <f t="shared" ca="1" si="17"/>
        <v>0</v>
      </c>
      <c r="AI45" s="1">
        <f t="shared" ca="1" si="31"/>
        <v>-1</v>
      </c>
      <c r="AJ45" s="1">
        <f t="shared" ca="1" si="36"/>
        <v>0</v>
      </c>
      <c r="AK45" s="1">
        <f t="shared" ca="1" si="32"/>
        <v>0</v>
      </c>
      <c r="AL45" s="1">
        <f t="shared" ca="1" si="33"/>
        <v>0</v>
      </c>
      <c r="AM45" s="52" t="e" cm="1">
        <f t="array" aca="1" ref="AM45" ca="1">INDEX($G$2:$G$1052,MATCH(1,(AL45=$E$2:$E$1052)*("EQU"=UPPER($F$2:$F$1052)),0))</f>
        <v>#N/A</v>
      </c>
      <c r="AN45" s="1" t="str">
        <f t="shared" ca="1" si="37"/>
        <v/>
      </c>
      <c r="AO45" s="1" t="e">
        <f ca="1">IF(LEFT(AL45,1)&lt;&gt;".",VLOOKUP(AL45,$L$12:$M$1052,2,FALSE),"")</f>
        <v>#N/A</v>
      </c>
      <c r="AP45" s="1" t="str">
        <f t="shared" ca="1" si="20"/>
        <v/>
      </c>
      <c r="AQ45" s="1" t="str" cm="1">
        <f t="array" aca="1" ref="AQ45" ca="1">IF(LEFT(AL45,1)=".",INDEX($M$12:$M$1052,MATCH(1,(AL45=$L$12:$L$1052)*(S45=($S$12:$S$1052)),0)),"")</f>
        <v/>
      </c>
      <c r="AR45" s="1">
        <f t="shared" ca="1" si="21"/>
        <v>0</v>
      </c>
      <c r="AS45" s="1">
        <f t="shared" ca="1" si="38"/>
        <v>0</v>
      </c>
      <c r="AT45" s="1" t="str">
        <f t="shared" ca="1" si="35"/>
        <v>00</v>
      </c>
      <c r="AU45" s="1" t="str">
        <f t="shared" ca="1" si="24"/>
        <v>00</v>
      </c>
      <c r="AV45" s="1" t="str">
        <f t="shared" ca="1" si="25"/>
        <v>00</v>
      </c>
      <c r="AW45" s="1" t="str">
        <f t="shared" ca="1" si="26"/>
        <v>ZP</v>
      </c>
      <c r="AX45" s="4" t="e">
        <f ca="1">VLOOKUP(UPPER(F45)&amp;"-"&amp;AW45,Opcodes!$D$3:$E$160,2,FALSE)</f>
        <v>#N/A</v>
      </c>
      <c r="AY45" s="1">
        <f t="shared" ca="1" si="30"/>
        <v>0</v>
      </c>
    </row>
    <row r="46" spans="3:51" x14ac:dyDescent="0.3">
      <c r="C46" s="10" t="str" cm="1">
        <f t="array" aca="1" ref="C46" ca="1">IF(AND(N46&amp;""&lt;&gt;"",K46&amp;""&lt;&gt;""),K46&amp;": "&amp;N46&amp;IF(O46&amp;""&lt;&gt;""," "&amp;O46,"")&amp;IF(P46&amp;""&lt;&gt;""," "&amp;P46,""),IF(Y46&amp;""&lt;&gt;"",K46&amp;": "&amp;TRIM(_xlfn.TEXTJOIN("",TRUE,MID(Y46,2*ROW(INDIRECT("1:"&amp;LEN(Y46)))-1,2)&amp;" ")),""))</f>
        <v/>
      </c>
      <c r="D46" s="15"/>
      <c r="E46" s="16"/>
      <c r="F46" s="17"/>
      <c r="G46" s="18"/>
      <c r="H46" s="23"/>
      <c r="I46" s="8"/>
      <c r="J46" s="8"/>
      <c r="K46" s="1" t="str">
        <f t="shared" ca="1" si="27"/>
        <v>302</v>
      </c>
      <c r="L46" s="1" t="str">
        <f t="shared" si="28"/>
        <v/>
      </c>
      <c r="M46" s="1" t="str">
        <f t="shared" ca="1" si="0"/>
        <v>$0302</v>
      </c>
      <c r="N46" s="4" t="str">
        <f t="shared" ca="1" si="1"/>
        <v/>
      </c>
      <c r="O46" s="4" t="str">
        <f t="shared" ca="1" si="2"/>
        <v>00</v>
      </c>
      <c r="P46" s="4" t="str">
        <f t="shared" ca="1" si="3"/>
        <v/>
      </c>
      <c r="Q46" s="3">
        <f t="shared" si="4"/>
        <v>-1</v>
      </c>
      <c r="R46" s="3" t="str">
        <f t="shared" si="34"/>
        <v/>
      </c>
      <c r="S46" s="3" t="str">
        <f t="shared" si="29"/>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ca="1">IF(Z46&amp;""&lt;&gt;"",Z$1,IF(AA46&amp;""&lt;&gt;"",AA$1,IF(AB46&amp;""&lt;&gt;"",AB$1,IF(AC46&amp;""&lt;&gt;"",AC$1,IF(AD46&amp;""&lt;&gt;"",AD$1,IF(AND(AE46&amp;""&lt;&gt;"",X46=FALSE),AE$1,IF(AF46&amp;""&lt;&gt;"","IMM",IF(X46,"PSO","DIR"))))))))</f>
        <v>mem</v>
      </c>
      <c r="AH46" s="1">
        <f t="shared" ca="1" si="17"/>
        <v>0</v>
      </c>
      <c r="AI46" s="1">
        <f t="shared" ca="1" si="31"/>
        <v>-1</v>
      </c>
      <c r="AJ46" s="1">
        <f t="shared" ca="1" si="36"/>
        <v>0</v>
      </c>
      <c r="AK46" s="1">
        <f t="shared" ca="1" si="32"/>
        <v>0</v>
      </c>
      <c r="AL46" s="1">
        <f t="shared" ca="1" si="33"/>
        <v>0</v>
      </c>
      <c r="AM46" s="52" t="e" cm="1">
        <f t="array" aca="1" ref="AM46" ca="1">INDEX($G$2:$G$1052,MATCH(1,(AL46=$E$2:$E$1052)*("EQU"=UPPER($F$2:$F$1052)),0))</f>
        <v>#N/A</v>
      </c>
      <c r="AN46" s="1" t="str">
        <f t="shared" ca="1" si="37"/>
        <v/>
      </c>
      <c r="AO46" s="1" t="e">
        <f ca="1">IF(LEFT(AL46,1)&lt;&gt;".",VLOOKUP(AL46,$L$12:$M$1052,2,FALSE),"")</f>
        <v>#N/A</v>
      </c>
      <c r="AP46" s="1" t="str">
        <f t="shared" ca="1" si="20"/>
        <v/>
      </c>
      <c r="AQ46" s="1" t="str" cm="1">
        <f t="array" aca="1" ref="AQ46" ca="1">IF(LEFT(AL46,1)=".",INDEX($M$12:$M$1052,MATCH(1,(AL46=$L$12:$L$1052)*(S46=($S$12:$S$1052)),0)),"")</f>
        <v/>
      </c>
      <c r="AR46" s="1">
        <f t="shared" ca="1" si="21"/>
        <v>0</v>
      </c>
      <c r="AS46" s="1">
        <f t="shared" ca="1" si="38"/>
        <v>0</v>
      </c>
      <c r="AT46" s="1" t="str">
        <f t="shared" ca="1" si="35"/>
        <v>00</v>
      </c>
      <c r="AU46" s="1" t="str">
        <f t="shared" ca="1" si="24"/>
        <v>00</v>
      </c>
      <c r="AV46" s="1" t="str">
        <f t="shared" ca="1" si="25"/>
        <v>00</v>
      </c>
      <c r="AW46" s="1" t="str">
        <f t="shared" ca="1" si="26"/>
        <v>ZP</v>
      </c>
      <c r="AX46" s="4" t="e">
        <f ca="1">VLOOKUP(UPPER(F46)&amp;"-"&amp;AW46,Opcodes!$D$3:$E$160,2,FALSE)</f>
        <v>#N/A</v>
      </c>
      <c r="AY46" s="1">
        <f t="shared" ca="1" si="30"/>
        <v>0</v>
      </c>
    </row>
    <row r="47" spans="3:51" x14ac:dyDescent="0.3">
      <c r="C47" s="10" t="str" cm="1">
        <f t="array" aca="1" ref="C47" ca="1">IF(AND(N47&amp;""&lt;&gt;"",K47&amp;""&lt;&gt;""),K47&amp;": "&amp;N47&amp;IF(O47&amp;""&lt;&gt;""," "&amp;O47,"")&amp;IF(P47&amp;""&lt;&gt;""," "&amp;P47,""),IF(Y47&amp;""&lt;&gt;"",K47&amp;": "&amp;TRIM(_xlfn.TEXTJOIN("",TRUE,MID(Y47,2*ROW(INDIRECT("1:"&amp;LEN(Y47)))-1,2)&amp;" ")),""))</f>
        <v/>
      </c>
      <c r="D47" s="15"/>
      <c r="E47" s="16"/>
      <c r="F47" s="17"/>
      <c r="G47" s="18"/>
      <c r="H47" s="23"/>
      <c r="I47" s="8"/>
      <c r="J47" s="8"/>
      <c r="K47" s="1" t="str">
        <f t="shared" ca="1" si="27"/>
        <v>302</v>
      </c>
      <c r="L47" s="1" t="str">
        <f t="shared" si="28"/>
        <v/>
      </c>
      <c r="M47" s="1" t="str">
        <f t="shared" ca="1" si="0"/>
        <v>$0302</v>
      </c>
      <c r="N47" s="4" t="str">
        <f t="shared" ca="1" si="1"/>
        <v/>
      </c>
      <c r="O47" s="4" t="str">
        <f t="shared" ca="1" si="2"/>
        <v>00</v>
      </c>
      <c r="P47" s="4" t="str">
        <f t="shared" ca="1" si="3"/>
        <v/>
      </c>
      <c r="Q47" s="3">
        <f t="shared" si="4"/>
        <v>-1</v>
      </c>
      <c r="R47" s="3" t="str">
        <f t="shared" si="34"/>
        <v/>
      </c>
      <c r="S47" s="3" t="str">
        <f t="shared" si="29"/>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ca="1">IF(Z47&amp;""&lt;&gt;"",Z$1,IF(AA47&amp;""&lt;&gt;"",AA$1,IF(AB47&amp;""&lt;&gt;"",AB$1,IF(AC47&amp;""&lt;&gt;"",AC$1,IF(AD47&amp;""&lt;&gt;"",AD$1,IF(AND(AE47&amp;""&lt;&gt;"",X47=FALSE),AE$1,IF(AF47&amp;""&lt;&gt;"","IMM",IF(X47,"PSO","DIR"))))))))</f>
        <v>mem</v>
      </c>
      <c r="AH47" s="1">
        <f t="shared" ca="1" si="17"/>
        <v>0</v>
      </c>
      <c r="AI47" s="1">
        <f t="shared" ca="1" si="31"/>
        <v>-1</v>
      </c>
      <c r="AJ47" s="1">
        <f t="shared" ca="1" si="36"/>
        <v>0</v>
      </c>
      <c r="AK47" s="1">
        <f t="shared" ca="1" si="32"/>
        <v>0</v>
      </c>
      <c r="AL47" s="1">
        <f t="shared" ca="1" si="33"/>
        <v>0</v>
      </c>
      <c r="AM47" s="52" t="e" cm="1">
        <f t="array" aca="1" ref="AM47" ca="1">INDEX($G$2:$G$1052,MATCH(1,(AL47=$E$2:$E$1052)*("EQU"=UPPER($F$2:$F$1052)),0))</f>
        <v>#N/A</v>
      </c>
      <c r="AN47" s="1" t="str">
        <f t="shared" ca="1" si="37"/>
        <v/>
      </c>
      <c r="AO47" s="1" t="e">
        <f ca="1">IF(LEFT(AL47,1)&lt;&gt;".",VLOOKUP(AL47,$L$12:$M$1052,2,FALSE),"")</f>
        <v>#N/A</v>
      </c>
      <c r="AP47" s="1" t="str">
        <f t="shared" ca="1" si="20"/>
        <v/>
      </c>
      <c r="AQ47" s="1" t="str" cm="1">
        <f t="array" aca="1" ref="AQ47" ca="1">IF(LEFT(AL47,1)=".",INDEX($M$12:$M$1052,MATCH(1,(AL47=$L$12:$L$1052)*(S47=($S$12:$S$1052)),0)),"")</f>
        <v/>
      </c>
      <c r="AR47" s="1">
        <f t="shared" ca="1" si="21"/>
        <v>0</v>
      </c>
      <c r="AS47" s="1">
        <f t="shared" ca="1" si="38"/>
        <v>0</v>
      </c>
      <c r="AT47" s="1" t="str">
        <f t="shared" ca="1" si="35"/>
        <v>00</v>
      </c>
      <c r="AU47" s="1" t="str">
        <f t="shared" ca="1" si="24"/>
        <v>00</v>
      </c>
      <c r="AV47" s="1" t="str">
        <f t="shared" ca="1" si="25"/>
        <v>00</v>
      </c>
      <c r="AW47" s="1" t="str">
        <f t="shared" ca="1" si="26"/>
        <v>ZP</v>
      </c>
      <c r="AX47" s="4" t="e">
        <f ca="1">VLOOKUP(UPPER(F47)&amp;"-"&amp;AW47,Opcodes!$D$3:$E$160,2,FALSE)</f>
        <v>#N/A</v>
      </c>
      <c r="AY47" s="1">
        <f t="shared" ca="1" si="30"/>
        <v>0</v>
      </c>
    </row>
    <row r="48" spans="3:51" x14ac:dyDescent="0.3">
      <c r="C48" s="10" t="str" cm="1">
        <f t="array" aca="1" ref="C48" ca="1">IF(AND(N48&amp;""&lt;&gt;"",K48&amp;""&lt;&gt;""),K48&amp;": "&amp;N48&amp;IF(O48&amp;""&lt;&gt;""," "&amp;O48,"")&amp;IF(P48&amp;""&lt;&gt;""," "&amp;P48,""),IF(Y48&amp;""&lt;&gt;"",K48&amp;": "&amp;TRIM(_xlfn.TEXTJOIN("",TRUE,MID(Y48,2*ROW(INDIRECT("1:"&amp;LEN(Y48)))-1,2)&amp;" ")),""))</f>
        <v/>
      </c>
      <c r="D48" s="15"/>
      <c r="E48" s="16"/>
      <c r="F48" s="17"/>
      <c r="G48" s="18"/>
      <c r="H48" s="23"/>
      <c r="I48" s="8"/>
      <c r="J48" s="8"/>
      <c r="K48" s="1" t="str">
        <f t="shared" ca="1" si="27"/>
        <v>302</v>
      </c>
      <c r="L48" s="1" t="str">
        <f t="shared" si="28"/>
        <v/>
      </c>
      <c r="M48" s="1" t="str">
        <f t="shared" ca="1" si="0"/>
        <v>$0302</v>
      </c>
      <c r="N48" s="4" t="str">
        <f t="shared" ca="1" si="1"/>
        <v/>
      </c>
      <c r="O48" s="4" t="str">
        <f t="shared" ca="1" si="2"/>
        <v>00</v>
      </c>
      <c r="P48" s="4" t="str">
        <f t="shared" ca="1" si="3"/>
        <v/>
      </c>
      <c r="Q48" s="3">
        <f t="shared" si="4"/>
        <v>-1</v>
      </c>
      <c r="R48" s="3" t="str">
        <f t="shared" si="34"/>
        <v/>
      </c>
      <c r="S48" s="3" t="str">
        <f t="shared" si="29"/>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ca="1">IF(Z48&amp;""&lt;&gt;"",Z$1,IF(AA48&amp;""&lt;&gt;"",AA$1,IF(AB48&amp;""&lt;&gt;"",AB$1,IF(AC48&amp;""&lt;&gt;"",AC$1,IF(AD48&amp;""&lt;&gt;"",AD$1,IF(AND(AE48&amp;""&lt;&gt;"",X48=FALSE),AE$1,IF(AF48&amp;""&lt;&gt;"","IMM",IF(X48,"PSO","DIR"))))))))</f>
        <v>mem</v>
      </c>
      <c r="AH48" s="1">
        <f t="shared" ca="1" si="17"/>
        <v>0</v>
      </c>
      <c r="AI48" s="1">
        <f t="shared" ca="1" si="31"/>
        <v>-1</v>
      </c>
      <c r="AJ48" s="1">
        <f t="shared" ca="1" si="36"/>
        <v>0</v>
      </c>
      <c r="AK48" s="1">
        <f t="shared" ca="1" si="32"/>
        <v>0</v>
      </c>
      <c r="AL48" s="1">
        <f t="shared" ca="1" si="33"/>
        <v>0</v>
      </c>
      <c r="AM48" s="52" t="e" cm="1">
        <f t="array" aca="1" ref="AM48" ca="1">INDEX($G$2:$G$1052,MATCH(1,(AL48=$E$2:$E$1052)*("EQU"=UPPER($F$2:$F$1052)),0))</f>
        <v>#N/A</v>
      </c>
      <c r="AN48" s="1" t="str">
        <f t="shared" ca="1" si="37"/>
        <v/>
      </c>
      <c r="AO48" s="1" t="e">
        <f ca="1">IF(LEFT(AL48,1)&lt;&gt;".",VLOOKUP(AL48,$L$12:$M$1052,2,FALSE),"")</f>
        <v>#N/A</v>
      </c>
      <c r="AP48" s="1" t="str">
        <f t="shared" ca="1" si="20"/>
        <v/>
      </c>
      <c r="AQ48" s="1" t="str" cm="1">
        <f t="array" aca="1" ref="AQ48" ca="1">IF(LEFT(AL48,1)=".",INDEX($M$12:$M$1052,MATCH(1,(AL48=$L$12:$L$1052)*(S48=($S$12:$S$1052)),0)),"")</f>
        <v/>
      </c>
      <c r="AR48" s="1">
        <f t="shared" ca="1" si="21"/>
        <v>0</v>
      </c>
      <c r="AS48" s="1">
        <f t="shared" ca="1" si="38"/>
        <v>0</v>
      </c>
      <c r="AT48" s="1" t="str">
        <f t="shared" ca="1" si="35"/>
        <v>00</v>
      </c>
      <c r="AU48" s="1" t="str">
        <f t="shared" ca="1" si="24"/>
        <v>00</v>
      </c>
      <c r="AV48" s="1" t="str">
        <f t="shared" ca="1" si="25"/>
        <v>00</v>
      </c>
      <c r="AW48" s="1" t="str">
        <f t="shared" ca="1" si="26"/>
        <v>ZP</v>
      </c>
      <c r="AX48" s="4" t="e">
        <f ca="1">VLOOKUP(UPPER(F48)&amp;"-"&amp;AW48,Opcodes!$D$3:$E$160,2,FALSE)</f>
        <v>#N/A</v>
      </c>
      <c r="AY48" s="1">
        <f t="shared" ca="1" si="30"/>
        <v>0</v>
      </c>
    </row>
    <row r="49" spans="3:51" x14ac:dyDescent="0.3">
      <c r="C49" s="10" t="str" cm="1">
        <f t="array" aca="1" ref="C49" ca="1">IF(AND(N49&amp;""&lt;&gt;"",K49&amp;""&lt;&gt;""),K49&amp;": "&amp;N49&amp;IF(O49&amp;""&lt;&gt;""," "&amp;O49,"")&amp;IF(P49&amp;""&lt;&gt;""," "&amp;P49,""),IF(Y49&amp;""&lt;&gt;"",K49&amp;": "&amp;TRIM(_xlfn.TEXTJOIN("",TRUE,MID(Y49,2*ROW(INDIRECT("1:"&amp;LEN(Y49)))-1,2)&amp;" ")),""))</f>
        <v/>
      </c>
      <c r="D49" s="15"/>
      <c r="E49" s="16"/>
      <c r="F49" s="17"/>
      <c r="G49" s="18"/>
      <c r="H49" s="23"/>
      <c r="I49" s="8"/>
      <c r="J49" s="8"/>
      <c r="K49" s="1" t="str">
        <f t="shared" ca="1" si="27"/>
        <v>302</v>
      </c>
      <c r="L49" s="1" t="str">
        <f t="shared" si="28"/>
        <v/>
      </c>
      <c r="M49" s="1" t="str">
        <f t="shared" ca="1" si="0"/>
        <v>$0302</v>
      </c>
      <c r="N49" s="4" t="str">
        <f t="shared" ca="1" si="1"/>
        <v/>
      </c>
      <c r="O49" s="4" t="str">
        <f t="shared" ca="1" si="2"/>
        <v>00</v>
      </c>
      <c r="P49" s="4" t="str">
        <f t="shared" ca="1" si="3"/>
        <v/>
      </c>
      <c r="Q49" s="3">
        <f t="shared" si="4"/>
        <v>-1</v>
      </c>
      <c r="R49" s="3" t="str">
        <f t="shared" si="34"/>
        <v/>
      </c>
      <c r="S49" s="3" t="str">
        <f t="shared" si="29"/>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ca="1">IF(Z49&amp;""&lt;&gt;"",Z$1,IF(AA49&amp;""&lt;&gt;"",AA$1,IF(AB49&amp;""&lt;&gt;"",AB$1,IF(AC49&amp;""&lt;&gt;"",AC$1,IF(AD49&amp;""&lt;&gt;"",AD$1,IF(AND(AE49&amp;""&lt;&gt;"",X49=FALSE),AE$1,IF(AF49&amp;""&lt;&gt;"","IMM",IF(X49,"PSO","DIR"))))))))</f>
        <v>mem</v>
      </c>
      <c r="AH49" s="1">
        <f t="shared" ca="1" si="17"/>
        <v>0</v>
      </c>
      <c r="AI49" s="1">
        <f t="shared" ca="1" si="31"/>
        <v>-1</v>
      </c>
      <c r="AJ49" s="1">
        <f t="shared" ca="1" si="36"/>
        <v>0</v>
      </c>
      <c r="AK49" s="1">
        <f t="shared" ca="1" si="32"/>
        <v>0</v>
      </c>
      <c r="AL49" s="1">
        <f t="shared" ca="1" si="33"/>
        <v>0</v>
      </c>
      <c r="AM49" s="52" t="e" cm="1">
        <f t="array" aca="1" ref="AM49" ca="1">INDEX($G$2:$G$1052,MATCH(1,(AL49=$E$2:$E$1052)*("EQU"=UPPER($F$2:$F$1052)),0))</f>
        <v>#N/A</v>
      </c>
      <c r="AN49" s="1" t="str">
        <f t="shared" ca="1" si="37"/>
        <v/>
      </c>
      <c r="AO49" s="1" t="e">
        <f ca="1">IF(LEFT(AL49,1)&lt;&gt;".",VLOOKUP(AL49,$L$12:$M$1052,2,FALSE),"")</f>
        <v>#N/A</v>
      </c>
      <c r="AP49" s="1" t="str">
        <f t="shared" ca="1" si="20"/>
        <v/>
      </c>
      <c r="AQ49" s="1" t="str" cm="1">
        <f t="array" aca="1" ref="AQ49" ca="1">IF(LEFT(AL49,1)=".",INDEX($M$12:$M$1052,MATCH(1,(AL49=$L$12:$L$1052)*(S49=($S$12:$S$1052)),0)),"")</f>
        <v/>
      </c>
      <c r="AR49" s="1">
        <f t="shared" ca="1" si="21"/>
        <v>0</v>
      </c>
      <c r="AS49" s="1">
        <f t="shared" ca="1" si="38"/>
        <v>0</v>
      </c>
      <c r="AT49" s="1" t="str">
        <f t="shared" ca="1" si="35"/>
        <v>00</v>
      </c>
      <c r="AU49" s="1" t="str">
        <f t="shared" ca="1" si="24"/>
        <v>00</v>
      </c>
      <c r="AV49" s="1" t="str">
        <f t="shared" ca="1" si="25"/>
        <v>00</v>
      </c>
      <c r="AW49" s="1" t="str">
        <f t="shared" ca="1" si="26"/>
        <v>ZP</v>
      </c>
      <c r="AX49" s="4" t="e">
        <f ca="1">VLOOKUP(UPPER(F49)&amp;"-"&amp;AW49,Opcodes!$D$3:$E$160,2,FALSE)</f>
        <v>#N/A</v>
      </c>
      <c r="AY49" s="1">
        <f t="shared" ca="1" si="30"/>
        <v>0</v>
      </c>
    </row>
    <row r="50" spans="3:51" x14ac:dyDescent="0.3">
      <c r="C50" s="10" t="str" cm="1">
        <f t="array" aca="1" ref="C50" ca="1">IF(AND(N50&amp;""&lt;&gt;"",K50&amp;""&lt;&gt;""),K50&amp;": "&amp;N50&amp;IF(O50&amp;""&lt;&gt;""," "&amp;O50,"")&amp;IF(P50&amp;""&lt;&gt;""," "&amp;P50,""),IF(Y50&amp;""&lt;&gt;"",K50&amp;": "&amp;TRIM(_xlfn.TEXTJOIN("",TRUE,MID(Y50,2*ROW(INDIRECT("1:"&amp;LEN(Y50)))-1,2)&amp;" ")),""))</f>
        <v/>
      </c>
      <c r="D50" s="15"/>
      <c r="E50" s="16"/>
      <c r="F50" s="17"/>
      <c r="G50" s="18"/>
      <c r="H50" s="23"/>
      <c r="I50" s="8"/>
      <c r="J50" s="8"/>
      <c r="K50" s="1" t="str">
        <f t="shared" ca="1" si="27"/>
        <v>302</v>
      </c>
      <c r="L50" s="1" t="str">
        <f t="shared" si="28"/>
        <v/>
      </c>
      <c r="M50" s="1" t="str">
        <f t="shared" ca="1" si="0"/>
        <v>$0302</v>
      </c>
      <c r="N50" s="4" t="str">
        <f t="shared" ca="1" si="1"/>
        <v/>
      </c>
      <c r="O50" s="4" t="str">
        <f t="shared" ca="1" si="2"/>
        <v>00</v>
      </c>
      <c r="P50" s="4" t="str">
        <f t="shared" ca="1" si="3"/>
        <v/>
      </c>
      <c r="Q50" s="3">
        <f t="shared" si="4"/>
        <v>-1</v>
      </c>
      <c r="R50" s="3" t="str">
        <f t="shared" si="34"/>
        <v/>
      </c>
      <c r="S50" s="3" t="str">
        <f t="shared" si="29"/>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ca="1">IF(Z50&amp;""&lt;&gt;"",Z$1,IF(AA50&amp;""&lt;&gt;"",AA$1,IF(AB50&amp;""&lt;&gt;"",AB$1,IF(AC50&amp;""&lt;&gt;"",AC$1,IF(AD50&amp;""&lt;&gt;"",AD$1,IF(AND(AE50&amp;""&lt;&gt;"",X50=FALSE),AE$1,IF(AF50&amp;""&lt;&gt;"","IMM",IF(X50,"PSO","DIR"))))))))</f>
        <v>mem</v>
      </c>
      <c r="AH50" s="1">
        <f t="shared" ca="1" si="17"/>
        <v>0</v>
      </c>
      <c r="AI50" s="1">
        <f t="shared" ca="1" si="31"/>
        <v>-1</v>
      </c>
      <c r="AJ50" s="1">
        <f t="shared" ca="1" si="36"/>
        <v>0</v>
      </c>
      <c r="AK50" s="1">
        <f t="shared" ca="1" si="32"/>
        <v>0</v>
      </c>
      <c r="AL50" s="1">
        <f t="shared" ca="1" si="33"/>
        <v>0</v>
      </c>
      <c r="AM50" s="52" t="e" cm="1">
        <f t="array" aca="1" ref="AM50" ca="1">INDEX($G$2:$G$1052,MATCH(1,(AL50=$E$2:$E$1052)*("EQU"=UPPER($F$2:$F$1052)),0))</f>
        <v>#N/A</v>
      </c>
      <c r="AN50" s="1" t="str">
        <f t="shared" ca="1" si="37"/>
        <v/>
      </c>
      <c r="AO50" s="1" t="e">
        <f ca="1">IF(LEFT(AL50,1)&lt;&gt;".",VLOOKUP(AL50,$L$12:$M$1052,2,FALSE),"")</f>
        <v>#N/A</v>
      </c>
      <c r="AP50" s="1" t="str">
        <f t="shared" ca="1" si="20"/>
        <v/>
      </c>
      <c r="AQ50" s="1" t="str" cm="1">
        <f t="array" aca="1" ref="AQ50" ca="1">IF(LEFT(AL50,1)=".",INDEX($M$12:$M$1052,MATCH(1,(AL50=$L$12:$L$1052)*(S50=($S$12:$S$1052)),0)),"")</f>
        <v/>
      </c>
      <c r="AR50" s="1">
        <f t="shared" ca="1" si="21"/>
        <v>0</v>
      </c>
      <c r="AS50" s="1">
        <f t="shared" ca="1" si="38"/>
        <v>0</v>
      </c>
      <c r="AT50" s="1" t="str">
        <f t="shared" ca="1" si="35"/>
        <v>00</v>
      </c>
      <c r="AU50" s="1" t="str">
        <f t="shared" ca="1" si="24"/>
        <v>00</v>
      </c>
      <c r="AV50" s="1" t="str">
        <f t="shared" ca="1" si="25"/>
        <v>00</v>
      </c>
      <c r="AW50" s="1" t="str">
        <f t="shared" ca="1" si="26"/>
        <v>ZP</v>
      </c>
      <c r="AX50" s="4" t="e">
        <f ca="1">VLOOKUP(UPPER(F50)&amp;"-"&amp;AW50,Opcodes!$D$3:$E$160,2,FALSE)</f>
        <v>#N/A</v>
      </c>
      <c r="AY50" s="1">
        <f t="shared" ca="1" si="30"/>
        <v>0</v>
      </c>
    </row>
    <row r="51" spans="3:51" x14ac:dyDescent="0.3">
      <c r="C51" s="10" t="str" cm="1">
        <f t="array" aca="1" ref="C51" ca="1">IF(AND(N51&amp;""&lt;&gt;"",K51&amp;""&lt;&gt;""),K51&amp;": "&amp;N51&amp;IF(O51&amp;""&lt;&gt;""," "&amp;O51,"")&amp;IF(P51&amp;""&lt;&gt;""," "&amp;P51,""),IF(Y51&amp;""&lt;&gt;"",K51&amp;": "&amp;TRIM(_xlfn.TEXTJOIN("",TRUE,MID(Y51,2*ROW(INDIRECT("1:"&amp;LEN(Y51)))-1,2)&amp;" ")),""))</f>
        <v/>
      </c>
      <c r="D51" s="15"/>
      <c r="E51" s="16"/>
      <c r="F51" s="17"/>
      <c r="G51" s="18"/>
      <c r="H51" s="23"/>
      <c r="I51" s="8"/>
      <c r="J51" s="8"/>
      <c r="K51" s="1" t="str">
        <f t="shared" ca="1" si="27"/>
        <v>302</v>
      </c>
      <c r="L51" s="1" t="str">
        <f t="shared" si="28"/>
        <v/>
      </c>
      <c r="M51" s="1" t="str">
        <f t="shared" ca="1" si="0"/>
        <v>$0302</v>
      </c>
      <c r="N51" s="4" t="str">
        <f t="shared" ca="1" si="1"/>
        <v/>
      </c>
      <c r="O51" s="4" t="str">
        <f t="shared" ca="1" si="2"/>
        <v>00</v>
      </c>
      <c r="P51" s="4" t="str">
        <f t="shared" ca="1" si="3"/>
        <v/>
      </c>
      <c r="Q51" s="3">
        <f t="shared" si="4"/>
        <v>-1</v>
      </c>
      <c r="R51" s="3" t="str">
        <f t="shared" si="34"/>
        <v/>
      </c>
      <c r="S51" s="3" t="str">
        <f t="shared" si="29"/>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ca="1">IF(Z51&amp;""&lt;&gt;"",Z$1,IF(AA51&amp;""&lt;&gt;"",AA$1,IF(AB51&amp;""&lt;&gt;"",AB$1,IF(AC51&amp;""&lt;&gt;"",AC$1,IF(AD51&amp;""&lt;&gt;"",AD$1,IF(AND(AE51&amp;""&lt;&gt;"",X51=FALSE),AE$1,IF(AF51&amp;""&lt;&gt;"","IMM",IF(X51,"PSO","DIR"))))))))</f>
        <v>mem</v>
      </c>
      <c r="AH51" s="1">
        <f t="shared" ca="1" si="17"/>
        <v>0</v>
      </c>
      <c r="AI51" s="1">
        <f t="shared" ca="1" si="31"/>
        <v>-1</v>
      </c>
      <c r="AJ51" s="1">
        <f t="shared" ca="1" si="36"/>
        <v>0</v>
      </c>
      <c r="AK51" s="1">
        <f t="shared" ca="1" si="32"/>
        <v>0</v>
      </c>
      <c r="AL51" s="1">
        <f t="shared" ca="1" si="33"/>
        <v>0</v>
      </c>
      <c r="AM51" s="52" t="e" cm="1">
        <f t="array" aca="1" ref="AM51" ca="1">INDEX($G$2:$G$1052,MATCH(1,(AL51=$E$2:$E$1052)*("EQU"=UPPER($F$2:$F$1052)),0))</f>
        <v>#N/A</v>
      </c>
      <c r="AN51" s="1" t="str">
        <f t="shared" ca="1" si="37"/>
        <v/>
      </c>
      <c r="AO51" s="1" t="e">
        <f ca="1">IF(LEFT(AL51,1)&lt;&gt;".",VLOOKUP(AL51,$L$12:$M$1052,2,FALSE),"")</f>
        <v>#N/A</v>
      </c>
      <c r="AP51" s="1" t="str">
        <f t="shared" ca="1" si="20"/>
        <v/>
      </c>
      <c r="AQ51" s="1" t="str" cm="1">
        <f t="array" aca="1" ref="AQ51" ca="1">IF(LEFT(AL51,1)=".",INDEX($M$12:$M$1052,MATCH(1,(AL51=$L$12:$L$1052)*(S51=($S$12:$S$1052)),0)),"")</f>
        <v/>
      </c>
      <c r="AR51" s="1">
        <f t="shared" ca="1" si="21"/>
        <v>0</v>
      </c>
      <c r="AS51" s="1">
        <f t="shared" ca="1" si="38"/>
        <v>0</v>
      </c>
      <c r="AT51" s="1" t="str">
        <f t="shared" ca="1" si="35"/>
        <v>00</v>
      </c>
      <c r="AU51" s="1" t="str">
        <f t="shared" ca="1" si="24"/>
        <v>00</v>
      </c>
      <c r="AV51" s="1" t="str">
        <f t="shared" ca="1" si="25"/>
        <v>00</v>
      </c>
      <c r="AW51" s="1" t="str">
        <f t="shared" ca="1" si="26"/>
        <v>ZP</v>
      </c>
      <c r="AX51" s="4" t="e">
        <f ca="1">VLOOKUP(UPPER(F51)&amp;"-"&amp;AW51,Opcodes!$D$3:$E$160,2,FALSE)</f>
        <v>#N/A</v>
      </c>
      <c r="AY51" s="1">
        <f t="shared" ca="1" si="30"/>
        <v>0</v>
      </c>
    </row>
    <row r="52" spans="3:51" x14ac:dyDescent="0.3">
      <c r="C52" s="10" t="str" cm="1">
        <f t="array" aca="1" ref="C52" ca="1">IF(AND(N52&amp;""&lt;&gt;"",K52&amp;""&lt;&gt;""),K52&amp;": "&amp;N52&amp;IF(O52&amp;""&lt;&gt;""," "&amp;O52,"")&amp;IF(P52&amp;""&lt;&gt;""," "&amp;P52,""),IF(Y52&amp;""&lt;&gt;"",K52&amp;": "&amp;TRIM(_xlfn.TEXTJOIN("",TRUE,MID(Y52,2*ROW(INDIRECT("1:"&amp;LEN(Y52)))-1,2)&amp;" ")),""))</f>
        <v/>
      </c>
      <c r="D52" s="15"/>
      <c r="E52" s="16"/>
      <c r="F52" s="17"/>
      <c r="G52" s="18"/>
      <c r="H52" s="23"/>
      <c r="I52" s="8"/>
      <c r="J52" s="8"/>
      <c r="K52" s="1" t="str">
        <f t="shared" ca="1" si="27"/>
        <v>302</v>
      </c>
      <c r="L52" s="1" t="str">
        <f t="shared" si="28"/>
        <v/>
      </c>
      <c r="M52" s="1" t="str">
        <f t="shared" ca="1" si="0"/>
        <v>$0302</v>
      </c>
      <c r="N52" s="4" t="str">
        <f t="shared" ca="1" si="1"/>
        <v/>
      </c>
      <c r="O52" s="4" t="str">
        <f t="shared" ca="1" si="2"/>
        <v>00</v>
      </c>
      <c r="P52" s="4" t="str">
        <f t="shared" ca="1" si="3"/>
        <v/>
      </c>
      <c r="Q52" s="3">
        <f t="shared" si="4"/>
        <v>-1</v>
      </c>
      <c r="R52" s="3" t="str">
        <f t="shared" si="34"/>
        <v/>
      </c>
      <c r="S52" s="3" t="str">
        <f t="shared" si="29"/>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ca="1">IF(Z52&amp;""&lt;&gt;"",Z$1,IF(AA52&amp;""&lt;&gt;"",AA$1,IF(AB52&amp;""&lt;&gt;"",AB$1,IF(AC52&amp;""&lt;&gt;"",AC$1,IF(AD52&amp;""&lt;&gt;"",AD$1,IF(AND(AE52&amp;""&lt;&gt;"",X52=FALSE),AE$1,IF(AF52&amp;""&lt;&gt;"","IMM",IF(X52,"PSO","DIR"))))))))</f>
        <v>mem</v>
      </c>
      <c r="AH52" s="1">
        <f t="shared" ca="1" si="17"/>
        <v>0</v>
      </c>
      <c r="AI52" s="1">
        <f t="shared" ca="1" si="31"/>
        <v>-1</v>
      </c>
      <c r="AJ52" s="1">
        <f t="shared" ca="1" si="36"/>
        <v>0</v>
      </c>
      <c r="AK52" s="1">
        <f t="shared" ca="1" si="32"/>
        <v>0</v>
      </c>
      <c r="AL52" s="1">
        <f t="shared" ca="1" si="33"/>
        <v>0</v>
      </c>
      <c r="AM52" s="52" t="e" cm="1">
        <f t="array" aca="1" ref="AM52" ca="1">INDEX($G$2:$G$1052,MATCH(1,(AL52=$E$2:$E$1052)*("EQU"=UPPER($F$2:$F$1052)),0))</f>
        <v>#N/A</v>
      </c>
      <c r="AN52" s="1" t="str">
        <f t="shared" ca="1" si="37"/>
        <v/>
      </c>
      <c r="AO52" s="1" t="e">
        <f ca="1">IF(LEFT(AL52,1)&lt;&gt;".",VLOOKUP(AL52,$L$12:$M$1052,2,FALSE),"")</f>
        <v>#N/A</v>
      </c>
      <c r="AP52" s="1" t="str">
        <f t="shared" ca="1" si="20"/>
        <v/>
      </c>
      <c r="AQ52" s="1" t="str" cm="1">
        <f t="array" aca="1" ref="AQ52" ca="1">IF(LEFT(AL52,1)=".",INDEX($M$12:$M$1052,MATCH(1,(AL52=$L$12:$L$1052)*(S52=($S$12:$S$1052)),0)),"")</f>
        <v/>
      </c>
      <c r="AR52" s="1">
        <f t="shared" ca="1" si="21"/>
        <v>0</v>
      </c>
      <c r="AS52" s="1">
        <f t="shared" ca="1" si="38"/>
        <v>0</v>
      </c>
      <c r="AT52" s="1" t="str">
        <f t="shared" ca="1" si="35"/>
        <v>00</v>
      </c>
      <c r="AU52" s="1" t="str">
        <f t="shared" ca="1" si="24"/>
        <v>00</v>
      </c>
      <c r="AV52" s="1" t="str">
        <f t="shared" ca="1" si="25"/>
        <v>00</v>
      </c>
      <c r="AW52" s="1" t="str">
        <f t="shared" ca="1" si="26"/>
        <v>ZP</v>
      </c>
      <c r="AX52" s="4" t="e">
        <f ca="1">VLOOKUP(UPPER(F52)&amp;"-"&amp;AW52,Opcodes!$D$3:$E$160,2,FALSE)</f>
        <v>#N/A</v>
      </c>
      <c r="AY52" s="1">
        <f t="shared" ca="1" si="30"/>
        <v>0</v>
      </c>
    </row>
    <row r="53" spans="3:51" x14ac:dyDescent="0.3">
      <c r="C53" s="10" t="str" cm="1">
        <f t="array" aca="1" ref="C53" ca="1">IF(AND(N53&amp;""&lt;&gt;"",K53&amp;""&lt;&gt;""),K53&amp;": "&amp;N53&amp;IF(O53&amp;""&lt;&gt;""," "&amp;O53,"")&amp;IF(P53&amp;""&lt;&gt;""," "&amp;P53,""),IF(Y53&amp;""&lt;&gt;"",K53&amp;": "&amp;TRIM(_xlfn.TEXTJOIN("",TRUE,MID(Y53,2*ROW(INDIRECT("1:"&amp;LEN(Y53)))-1,2)&amp;" ")),""))</f>
        <v/>
      </c>
      <c r="D53" s="15"/>
      <c r="E53" s="16"/>
      <c r="F53" s="17"/>
      <c r="G53" s="18"/>
      <c r="H53" s="23"/>
      <c r="I53" s="8"/>
      <c r="J53" s="8"/>
      <c r="K53" s="1" t="str">
        <f t="shared" ca="1" si="27"/>
        <v>302</v>
      </c>
      <c r="L53" s="1" t="str">
        <f t="shared" si="28"/>
        <v/>
      </c>
      <c r="M53" s="1" t="str">
        <f t="shared" ca="1" si="0"/>
        <v>$0302</v>
      </c>
      <c r="N53" s="4" t="str">
        <f t="shared" ca="1" si="1"/>
        <v/>
      </c>
      <c r="O53" s="4" t="str">
        <f t="shared" ca="1" si="2"/>
        <v>00</v>
      </c>
      <c r="P53" s="4" t="str">
        <f t="shared" ca="1" si="3"/>
        <v/>
      </c>
      <c r="Q53" s="3">
        <f t="shared" si="4"/>
        <v>-1</v>
      </c>
      <c r="R53" s="3" t="str">
        <f t="shared" si="34"/>
        <v/>
      </c>
      <c r="S53" s="3" t="str">
        <f t="shared" si="29"/>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ca="1">IF(Z53&amp;""&lt;&gt;"",Z$1,IF(AA53&amp;""&lt;&gt;"",AA$1,IF(AB53&amp;""&lt;&gt;"",AB$1,IF(AC53&amp;""&lt;&gt;"",AC$1,IF(AD53&amp;""&lt;&gt;"",AD$1,IF(AND(AE53&amp;""&lt;&gt;"",X53=FALSE),AE$1,IF(AF53&amp;""&lt;&gt;"","IMM",IF(X53,"PSO","DIR"))))))))</f>
        <v>mem</v>
      </c>
      <c r="AH53" s="1">
        <f t="shared" ca="1" si="17"/>
        <v>0</v>
      </c>
      <c r="AI53" s="1">
        <f t="shared" ca="1" si="31"/>
        <v>-1</v>
      </c>
      <c r="AJ53" s="1">
        <f t="shared" ca="1" si="36"/>
        <v>0</v>
      </c>
      <c r="AK53" s="1">
        <f t="shared" ca="1" si="32"/>
        <v>0</v>
      </c>
      <c r="AL53" s="1">
        <f t="shared" ca="1" si="33"/>
        <v>0</v>
      </c>
      <c r="AM53" s="52" t="e" cm="1">
        <f t="array" aca="1" ref="AM53" ca="1">INDEX($G$2:$G$1052,MATCH(1,(AL53=$E$2:$E$1052)*("EQU"=UPPER($F$2:$F$1052)),0))</f>
        <v>#N/A</v>
      </c>
      <c r="AN53" s="1" t="str">
        <f t="shared" ca="1" si="37"/>
        <v/>
      </c>
      <c r="AO53" s="1" t="e">
        <f ca="1">IF(LEFT(AL53,1)&lt;&gt;".",VLOOKUP(AL53,$L$12:$M$1052,2,FALSE),"")</f>
        <v>#N/A</v>
      </c>
      <c r="AP53" s="1" t="str">
        <f t="shared" ca="1" si="20"/>
        <v/>
      </c>
      <c r="AQ53" s="1" t="str" cm="1">
        <f t="array" aca="1" ref="AQ53" ca="1">IF(LEFT(AL53,1)=".",INDEX($M$12:$M$1052,MATCH(1,(AL53=$L$12:$L$1052)*(S53=($S$12:$S$1052)),0)),"")</f>
        <v/>
      </c>
      <c r="AR53" s="1">
        <f t="shared" ca="1" si="21"/>
        <v>0</v>
      </c>
      <c r="AS53" s="1">
        <f t="shared" ca="1" si="38"/>
        <v>0</v>
      </c>
      <c r="AT53" s="1" t="str">
        <f t="shared" ca="1" si="35"/>
        <v>00</v>
      </c>
      <c r="AU53" s="1" t="str">
        <f t="shared" ca="1" si="24"/>
        <v>00</v>
      </c>
      <c r="AV53" s="1" t="str">
        <f t="shared" ca="1" si="25"/>
        <v>00</v>
      </c>
      <c r="AW53" s="1" t="str">
        <f t="shared" ca="1" si="26"/>
        <v>ZP</v>
      </c>
      <c r="AX53" s="4" t="e">
        <f ca="1">VLOOKUP(UPPER(F53)&amp;"-"&amp;AW53,Opcodes!$D$3:$E$160,2,FALSE)</f>
        <v>#N/A</v>
      </c>
      <c r="AY53" s="1">
        <f t="shared" ca="1" si="30"/>
        <v>0</v>
      </c>
    </row>
    <row r="54" spans="3:51" x14ac:dyDescent="0.3">
      <c r="C54" s="10" t="str" cm="1">
        <f t="array" aca="1" ref="C54" ca="1">IF(AND(N54&amp;""&lt;&gt;"",K54&amp;""&lt;&gt;""),K54&amp;": "&amp;N54&amp;IF(O54&amp;""&lt;&gt;""," "&amp;O54,"")&amp;IF(P54&amp;""&lt;&gt;""," "&amp;P54,""),IF(Y54&amp;""&lt;&gt;"",K54&amp;": "&amp;TRIM(_xlfn.TEXTJOIN("",TRUE,MID(Y54,2*ROW(INDIRECT("1:"&amp;LEN(Y54)))-1,2)&amp;" ")),""))</f>
        <v/>
      </c>
      <c r="D54" s="15"/>
      <c r="E54" s="16"/>
      <c r="F54" s="17"/>
      <c r="G54" s="18"/>
      <c r="H54" s="23"/>
      <c r="I54" s="8"/>
      <c r="J54" s="8"/>
      <c r="K54" s="1" t="str">
        <f t="shared" ca="1" si="27"/>
        <v>302</v>
      </c>
      <c r="L54" s="1" t="str">
        <f t="shared" si="28"/>
        <v/>
      </c>
      <c r="M54" s="1" t="str">
        <f t="shared" ca="1" si="0"/>
        <v>$0302</v>
      </c>
      <c r="N54" s="4" t="str">
        <f t="shared" ca="1" si="1"/>
        <v/>
      </c>
      <c r="O54" s="4" t="str">
        <f t="shared" ca="1" si="2"/>
        <v>00</v>
      </c>
      <c r="P54" s="4" t="str">
        <f t="shared" ca="1" si="3"/>
        <v/>
      </c>
      <c r="Q54" s="3">
        <f t="shared" si="4"/>
        <v>-1</v>
      </c>
      <c r="R54" s="3" t="str">
        <f t="shared" si="34"/>
        <v/>
      </c>
      <c r="S54" s="3" t="str">
        <f t="shared" si="29"/>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ca="1">IF(Z54&amp;""&lt;&gt;"",Z$1,IF(AA54&amp;""&lt;&gt;"",AA$1,IF(AB54&amp;""&lt;&gt;"",AB$1,IF(AC54&amp;""&lt;&gt;"",AC$1,IF(AD54&amp;""&lt;&gt;"",AD$1,IF(AND(AE54&amp;""&lt;&gt;"",X54=FALSE),AE$1,IF(AF54&amp;""&lt;&gt;"","IMM",IF(X54,"PSO","DIR"))))))))</f>
        <v>mem</v>
      </c>
      <c r="AH54" s="1">
        <f t="shared" ca="1" si="17"/>
        <v>0</v>
      </c>
      <c r="AI54" s="1">
        <f t="shared" ca="1" si="31"/>
        <v>-1</v>
      </c>
      <c r="AJ54" s="1">
        <f t="shared" ca="1" si="36"/>
        <v>0</v>
      </c>
      <c r="AK54" s="1">
        <f t="shared" ca="1" si="32"/>
        <v>0</v>
      </c>
      <c r="AL54" s="1">
        <f t="shared" ca="1" si="33"/>
        <v>0</v>
      </c>
      <c r="AM54" s="52" t="e" cm="1">
        <f t="array" aca="1" ref="AM54" ca="1">INDEX($G$2:$G$1052,MATCH(1,(AL54=$E$2:$E$1052)*("EQU"=UPPER($F$2:$F$1052)),0))</f>
        <v>#N/A</v>
      </c>
      <c r="AN54" s="1" t="str">
        <f t="shared" ca="1" si="37"/>
        <v/>
      </c>
      <c r="AO54" s="1" t="e">
        <f ca="1">IF(LEFT(AL54,1)&lt;&gt;".",VLOOKUP(AL54,$L$12:$M$1052,2,FALSE),"")</f>
        <v>#N/A</v>
      </c>
      <c r="AP54" s="1" t="str">
        <f t="shared" ca="1" si="20"/>
        <v/>
      </c>
      <c r="AQ54" s="1" t="str" cm="1">
        <f t="array" aca="1" ref="AQ54" ca="1">IF(LEFT(AL54,1)=".",INDEX($M$12:$M$1052,MATCH(1,(AL54=$L$12:$L$1052)*(S54=($S$12:$S$1052)),0)),"")</f>
        <v/>
      </c>
      <c r="AR54" s="1">
        <f t="shared" ca="1" si="21"/>
        <v>0</v>
      </c>
      <c r="AS54" s="1">
        <f t="shared" ca="1" si="38"/>
        <v>0</v>
      </c>
      <c r="AT54" s="1" t="str">
        <f t="shared" ca="1" si="35"/>
        <v>00</v>
      </c>
      <c r="AU54" s="1" t="str">
        <f t="shared" ca="1" si="24"/>
        <v>00</v>
      </c>
      <c r="AV54" s="1" t="str">
        <f t="shared" ca="1" si="25"/>
        <v>00</v>
      </c>
      <c r="AW54" s="1" t="str">
        <f t="shared" ca="1" si="26"/>
        <v>ZP</v>
      </c>
      <c r="AX54" s="4" t="e">
        <f ca="1">VLOOKUP(UPPER(F54)&amp;"-"&amp;AW54,Opcodes!$D$3:$E$160,2,FALSE)</f>
        <v>#N/A</v>
      </c>
      <c r="AY54" s="1">
        <f t="shared" ca="1" si="30"/>
        <v>0</v>
      </c>
    </row>
    <row r="55" spans="3:51" x14ac:dyDescent="0.3">
      <c r="C55" s="10" t="str" cm="1">
        <f t="array" aca="1" ref="C55" ca="1">IF(AND(N55&amp;""&lt;&gt;"",K55&amp;""&lt;&gt;""),K55&amp;": "&amp;N55&amp;IF(O55&amp;""&lt;&gt;""," "&amp;O55,"")&amp;IF(P55&amp;""&lt;&gt;""," "&amp;P55,""),IF(Y55&amp;""&lt;&gt;"",K55&amp;": "&amp;TRIM(_xlfn.TEXTJOIN("",TRUE,MID(Y55,2*ROW(INDIRECT("1:"&amp;LEN(Y55)))-1,2)&amp;" ")),""))</f>
        <v/>
      </c>
      <c r="D55" s="15"/>
      <c r="E55" s="16"/>
      <c r="F55" s="17"/>
      <c r="G55" s="18"/>
      <c r="H55" s="23"/>
      <c r="I55" s="8"/>
      <c r="J55" s="8"/>
      <c r="K55" s="1" t="str">
        <f t="shared" ca="1" si="27"/>
        <v>302</v>
      </c>
      <c r="L55" s="1" t="str">
        <f t="shared" si="28"/>
        <v/>
      </c>
      <c r="M55" s="1" t="str">
        <f t="shared" ca="1" si="0"/>
        <v>$0302</v>
      </c>
      <c r="N55" s="4" t="str">
        <f t="shared" ca="1" si="1"/>
        <v/>
      </c>
      <c r="O55" s="4" t="str">
        <f t="shared" ca="1" si="2"/>
        <v>00</v>
      </c>
      <c r="P55" s="4" t="str">
        <f t="shared" ca="1" si="3"/>
        <v/>
      </c>
      <c r="Q55" s="3">
        <f t="shared" si="4"/>
        <v>-1</v>
      </c>
      <c r="R55" s="3" t="str">
        <f t="shared" si="34"/>
        <v/>
      </c>
      <c r="S55" s="3" t="str">
        <f t="shared" si="29"/>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ca="1">IF(Z55&amp;""&lt;&gt;"",Z$1,IF(AA55&amp;""&lt;&gt;"",AA$1,IF(AB55&amp;""&lt;&gt;"",AB$1,IF(AC55&amp;""&lt;&gt;"",AC$1,IF(AD55&amp;""&lt;&gt;"",AD$1,IF(AND(AE55&amp;""&lt;&gt;"",X55=FALSE),AE$1,IF(AF55&amp;""&lt;&gt;"","IMM",IF(X55,"PSO","DIR"))))))))</f>
        <v>mem</v>
      </c>
      <c r="AH55" s="1">
        <f t="shared" ca="1" si="17"/>
        <v>0</v>
      </c>
      <c r="AI55" s="1">
        <f t="shared" ca="1" si="31"/>
        <v>-1</v>
      </c>
      <c r="AJ55" s="1">
        <f t="shared" ca="1" si="36"/>
        <v>0</v>
      </c>
      <c r="AK55" s="1">
        <f t="shared" ca="1" si="32"/>
        <v>0</v>
      </c>
      <c r="AL55" s="1">
        <f t="shared" ca="1" si="33"/>
        <v>0</v>
      </c>
      <c r="AM55" s="52" t="e" cm="1">
        <f t="array" aca="1" ref="AM55" ca="1">INDEX($G$2:$G$1052,MATCH(1,(AL55=$E$2:$E$1052)*("EQU"=UPPER($F$2:$F$1052)),0))</f>
        <v>#N/A</v>
      </c>
      <c r="AN55" s="1" t="str">
        <f t="shared" ca="1" si="37"/>
        <v/>
      </c>
      <c r="AO55" s="1" t="e">
        <f ca="1">IF(LEFT(AL55,1)&lt;&gt;".",VLOOKUP(AL55,$L$12:$M$1052,2,FALSE),"")</f>
        <v>#N/A</v>
      </c>
      <c r="AP55" s="1" t="str">
        <f t="shared" ca="1" si="20"/>
        <v/>
      </c>
      <c r="AQ55" s="1" t="str" cm="1">
        <f t="array" aca="1" ref="AQ55" ca="1">IF(LEFT(AL55,1)=".",INDEX($M$12:$M$1052,MATCH(1,(AL55=$L$12:$L$1052)*(S55=($S$12:$S$1052)),0)),"")</f>
        <v/>
      </c>
      <c r="AR55" s="1">
        <f t="shared" ca="1" si="21"/>
        <v>0</v>
      </c>
      <c r="AS55" s="1">
        <f t="shared" ca="1" si="38"/>
        <v>0</v>
      </c>
      <c r="AT55" s="1" t="str">
        <f t="shared" ca="1" si="35"/>
        <v>00</v>
      </c>
      <c r="AU55" s="1" t="str">
        <f t="shared" ca="1" si="24"/>
        <v>00</v>
      </c>
      <c r="AV55" s="1" t="str">
        <f t="shared" ca="1" si="25"/>
        <v>00</v>
      </c>
      <c r="AW55" s="1" t="str">
        <f t="shared" ca="1" si="26"/>
        <v>ZP</v>
      </c>
      <c r="AX55" s="4" t="e">
        <f ca="1">VLOOKUP(UPPER(F55)&amp;"-"&amp;AW55,Opcodes!$D$3:$E$160,2,FALSE)</f>
        <v>#N/A</v>
      </c>
      <c r="AY55" s="1">
        <f t="shared" ca="1" si="30"/>
        <v>0</v>
      </c>
    </row>
    <row r="56" spans="3:51" x14ac:dyDescent="0.3">
      <c r="C56" s="10" t="str" cm="1">
        <f t="array" aca="1" ref="C56" ca="1">IF(AND(N56&amp;""&lt;&gt;"",K56&amp;""&lt;&gt;""),K56&amp;": "&amp;N56&amp;IF(O56&amp;""&lt;&gt;""," "&amp;O56,"")&amp;IF(P56&amp;""&lt;&gt;""," "&amp;P56,""),IF(Y56&amp;""&lt;&gt;"",K56&amp;": "&amp;TRIM(_xlfn.TEXTJOIN("",TRUE,MID(Y56,2*ROW(INDIRECT("1:"&amp;LEN(Y56)))-1,2)&amp;" ")),""))</f>
        <v/>
      </c>
      <c r="D56" s="15"/>
      <c r="E56" s="16"/>
      <c r="F56" s="17"/>
      <c r="G56" s="18"/>
      <c r="H56" s="23"/>
      <c r="I56" s="8"/>
      <c r="J56" s="8"/>
      <c r="K56" s="1" t="str">
        <f t="shared" ca="1" si="27"/>
        <v>302</v>
      </c>
      <c r="L56" s="1" t="str">
        <f t="shared" si="28"/>
        <v/>
      </c>
      <c r="M56" s="1" t="str">
        <f t="shared" ca="1" si="0"/>
        <v>$0302</v>
      </c>
      <c r="N56" s="4" t="str">
        <f t="shared" ca="1" si="1"/>
        <v/>
      </c>
      <c r="O56" s="4" t="str">
        <f t="shared" ca="1" si="2"/>
        <v>00</v>
      </c>
      <c r="P56" s="4" t="str">
        <f t="shared" ca="1" si="3"/>
        <v/>
      </c>
      <c r="Q56" s="3">
        <f t="shared" si="4"/>
        <v>-1</v>
      </c>
      <c r="R56" s="3" t="str">
        <f t="shared" si="34"/>
        <v/>
      </c>
      <c r="S56" s="3" t="str">
        <f t="shared" si="29"/>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ca="1">IF(Z56&amp;""&lt;&gt;"",Z$1,IF(AA56&amp;""&lt;&gt;"",AA$1,IF(AB56&amp;""&lt;&gt;"",AB$1,IF(AC56&amp;""&lt;&gt;"",AC$1,IF(AD56&amp;""&lt;&gt;"",AD$1,IF(AND(AE56&amp;""&lt;&gt;"",X56=FALSE),AE$1,IF(AF56&amp;""&lt;&gt;"","IMM",IF(X56,"PSO","DIR"))))))))</f>
        <v>mem</v>
      </c>
      <c r="AH56" s="1">
        <f t="shared" ca="1" si="17"/>
        <v>0</v>
      </c>
      <c r="AI56" s="1">
        <f t="shared" ca="1" si="31"/>
        <v>-1</v>
      </c>
      <c r="AJ56" s="1">
        <f t="shared" ca="1" si="36"/>
        <v>0</v>
      </c>
      <c r="AK56" s="1">
        <f t="shared" ca="1" si="32"/>
        <v>0</v>
      </c>
      <c r="AL56" s="1">
        <f t="shared" ca="1" si="33"/>
        <v>0</v>
      </c>
      <c r="AM56" s="52" t="e" cm="1">
        <f t="array" aca="1" ref="AM56" ca="1">INDEX($G$2:$G$1052,MATCH(1,(AL56=$E$2:$E$1052)*("EQU"=UPPER($F$2:$F$1052)),0))</f>
        <v>#N/A</v>
      </c>
      <c r="AN56" s="1" t="str">
        <f t="shared" ca="1" si="37"/>
        <v/>
      </c>
      <c r="AO56" s="1" t="e">
        <f ca="1">IF(LEFT(AL56,1)&lt;&gt;".",VLOOKUP(AL56,$L$12:$M$1052,2,FALSE),"")</f>
        <v>#N/A</v>
      </c>
      <c r="AP56" s="1" t="str">
        <f t="shared" ca="1" si="20"/>
        <v/>
      </c>
      <c r="AQ56" s="1" t="str" cm="1">
        <f t="array" aca="1" ref="AQ56" ca="1">IF(LEFT(AL56,1)=".",INDEX($M$12:$M$1052,MATCH(1,(AL56=$L$12:$L$1052)*(S56=($S$12:$S$1052)),0)),"")</f>
        <v/>
      </c>
      <c r="AR56" s="1">
        <f t="shared" ca="1" si="21"/>
        <v>0</v>
      </c>
      <c r="AS56" s="1">
        <f t="shared" ca="1" si="38"/>
        <v>0</v>
      </c>
      <c r="AT56" s="1" t="str">
        <f t="shared" ca="1" si="35"/>
        <v>00</v>
      </c>
      <c r="AU56" s="1" t="str">
        <f t="shared" ca="1" si="24"/>
        <v>00</v>
      </c>
      <c r="AV56" s="1" t="str">
        <f t="shared" ca="1" si="25"/>
        <v>00</v>
      </c>
      <c r="AW56" s="1" t="str">
        <f t="shared" ca="1" si="26"/>
        <v>ZP</v>
      </c>
      <c r="AX56" s="4" t="e">
        <f ca="1">VLOOKUP(UPPER(F56)&amp;"-"&amp;AW56,Opcodes!$D$3:$E$160,2,FALSE)</f>
        <v>#N/A</v>
      </c>
      <c r="AY56" s="1">
        <f t="shared" ca="1" si="30"/>
        <v>0</v>
      </c>
    </row>
    <row r="57" spans="3:51" x14ac:dyDescent="0.3">
      <c r="C57" s="10" t="str" cm="1">
        <f t="array" aca="1" ref="C57" ca="1">IF(AND(N57&amp;""&lt;&gt;"",K57&amp;""&lt;&gt;""),K57&amp;": "&amp;N57&amp;IF(O57&amp;""&lt;&gt;""," "&amp;O57,"")&amp;IF(P57&amp;""&lt;&gt;""," "&amp;P57,""),IF(Y57&amp;""&lt;&gt;"",K57&amp;": "&amp;TRIM(_xlfn.TEXTJOIN("",TRUE,MID(Y57,2*ROW(INDIRECT("1:"&amp;LEN(Y57)))-1,2)&amp;" ")),""))</f>
        <v/>
      </c>
      <c r="D57" s="15"/>
      <c r="E57" s="16"/>
      <c r="F57" s="17"/>
      <c r="G57" s="18"/>
      <c r="H57" s="23"/>
      <c r="I57" s="8"/>
      <c r="J57" s="8"/>
      <c r="K57" s="1" t="str">
        <f t="shared" ca="1" si="27"/>
        <v>302</v>
      </c>
      <c r="L57" s="1" t="str">
        <f t="shared" si="28"/>
        <v/>
      </c>
      <c r="M57" s="1" t="str">
        <f t="shared" ca="1" si="0"/>
        <v>$0302</v>
      </c>
      <c r="N57" s="4" t="str">
        <f t="shared" ca="1" si="1"/>
        <v/>
      </c>
      <c r="O57" s="4" t="str">
        <f t="shared" ca="1" si="2"/>
        <v>00</v>
      </c>
      <c r="P57" s="4" t="str">
        <f t="shared" ca="1" si="3"/>
        <v/>
      </c>
      <c r="Q57" s="3">
        <f t="shared" si="4"/>
        <v>-1</v>
      </c>
      <c r="R57" s="3" t="str">
        <f t="shared" si="34"/>
        <v/>
      </c>
      <c r="S57" s="3" t="str">
        <f t="shared" si="29"/>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ca="1">IF(Z57&amp;""&lt;&gt;"",Z$1,IF(AA57&amp;""&lt;&gt;"",AA$1,IF(AB57&amp;""&lt;&gt;"",AB$1,IF(AC57&amp;""&lt;&gt;"",AC$1,IF(AD57&amp;""&lt;&gt;"",AD$1,IF(AND(AE57&amp;""&lt;&gt;"",X57=FALSE),AE$1,IF(AF57&amp;""&lt;&gt;"","IMM",IF(X57,"PSO","DIR"))))))))</f>
        <v>mem</v>
      </c>
      <c r="AH57" s="1">
        <f t="shared" ca="1" si="17"/>
        <v>0</v>
      </c>
      <c r="AI57" s="1">
        <f t="shared" ca="1" si="31"/>
        <v>-1</v>
      </c>
      <c r="AJ57" s="1">
        <f t="shared" ca="1" si="36"/>
        <v>0</v>
      </c>
      <c r="AK57" s="1">
        <f t="shared" ca="1" si="32"/>
        <v>0</v>
      </c>
      <c r="AL57" s="1">
        <f t="shared" ca="1" si="33"/>
        <v>0</v>
      </c>
      <c r="AM57" s="52" t="e" cm="1">
        <f t="array" aca="1" ref="AM57" ca="1">INDEX($G$2:$G$1052,MATCH(1,(AL57=$E$2:$E$1052)*("EQU"=UPPER($F$2:$F$1052)),0))</f>
        <v>#N/A</v>
      </c>
      <c r="AN57" s="1" t="str">
        <f t="shared" ca="1" si="37"/>
        <v/>
      </c>
      <c r="AO57" s="1" t="e">
        <f ca="1">IF(LEFT(AL57,1)&lt;&gt;".",VLOOKUP(AL57,$L$12:$M$1052,2,FALSE),"")</f>
        <v>#N/A</v>
      </c>
      <c r="AP57" s="1" t="str">
        <f t="shared" ca="1" si="20"/>
        <v/>
      </c>
      <c r="AQ57" s="1" t="str" cm="1">
        <f t="array" aca="1" ref="AQ57" ca="1">IF(LEFT(AL57,1)=".",INDEX($M$12:$M$1052,MATCH(1,(AL57=$L$12:$L$1052)*(S57=($S$12:$S$1052)),0)),"")</f>
        <v/>
      </c>
      <c r="AR57" s="1">
        <f t="shared" ca="1" si="21"/>
        <v>0</v>
      </c>
      <c r="AS57" s="1">
        <f t="shared" ca="1" si="38"/>
        <v>0</v>
      </c>
      <c r="AT57" s="1" t="str">
        <f t="shared" ca="1" si="35"/>
        <v>00</v>
      </c>
      <c r="AU57" s="1" t="str">
        <f t="shared" ca="1" si="24"/>
        <v>00</v>
      </c>
      <c r="AV57" s="1" t="str">
        <f t="shared" ca="1" si="25"/>
        <v>00</v>
      </c>
      <c r="AW57" s="1" t="str">
        <f t="shared" ca="1" si="26"/>
        <v>ZP</v>
      </c>
      <c r="AX57" s="4" t="e">
        <f ca="1">VLOOKUP(UPPER(F57)&amp;"-"&amp;AW57,Opcodes!$D$3:$E$160,2,FALSE)</f>
        <v>#N/A</v>
      </c>
      <c r="AY57" s="1">
        <f t="shared" ca="1" si="30"/>
        <v>0</v>
      </c>
    </row>
    <row r="58" spans="3:51" x14ac:dyDescent="0.3">
      <c r="C58" s="10" t="str" cm="1">
        <f t="array" aca="1" ref="C58" ca="1">IF(AND(N58&amp;""&lt;&gt;"",K58&amp;""&lt;&gt;""),K58&amp;": "&amp;N58&amp;IF(O58&amp;""&lt;&gt;""," "&amp;O58,"")&amp;IF(P58&amp;""&lt;&gt;""," "&amp;P58,""),IF(Y58&amp;""&lt;&gt;"",K58&amp;": "&amp;TRIM(_xlfn.TEXTJOIN("",TRUE,MID(Y58,2*ROW(INDIRECT("1:"&amp;LEN(Y58)))-1,2)&amp;" ")),""))</f>
        <v/>
      </c>
      <c r="D58" s="15"/>
      <c r="E58" s="16"/>
      <c r="F58" s="17"/>
      <c r="G58" s="18"/>
      <c r="H58" s="23"/>
      <c r="I58" s="8"/>
      <c r="J58" s="8"/>
      <c r="K58" s="1" t="str">
        <f t="shared" ca="1" si="27"/>
        <v>302</v>
      </c>
      <c r="L58" s="1" t="str">
        <f t="shared" si="28"/>
        <v/>
      </c>
      <c r="M58" s="1" t="str">
        <f t="shared" ca="1" si="0"/>
        <v>$0302</v>
      </c>
      <c r="N58" s="4" t="str">
        <f t="shared" ca="1" si="1"/>
        <v/>
      </c>
      <c r="O58" s="4" t="str">
        <f t="shared" ca="1" si="2"/>
        <v>00</v>
      </c>
      <c r="P58" s="4" t="str">
        <f t="shared" ca="1" si="3"/>
        <v/>
      </c>
      <c r="Q58" s="3">
        <f t="shared" si="4"/>
        <v>-1</v>
      </c>
      <c r="R58" s="3" t="str">
        <f t="shared" si="34"/>
        <v/>
      </c>
      <c r="S58" s="3" t="str">
        <f t="shared" si="29"/>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ca="1">IF(Z58&amp;""&lt;&gt;"",Z$1,IF(AA58&amp;""&lt;&gt;"",AA$1,IF(AB58&amp;""&lt;&gt;"",AB$1,IF(AC58&amp;""&lt;&gt;"",AC$1,IF(AD58&amp;""&lt;&gt;"",AD$1,IF(AND(AE58&amp;""&lt;&gt;"",X58=FALSE),AE$1,IF(AF58&amp;""&lt;&gt;"","IMM",IF(X58,"PSO","DIR"))))))))</f>
        <v>mem</v>
      </c>
      <c r="AH58" s="1">
        <f t="shared" ca="1" si="17"/>
        <v>0</v>
      </c>
      <c r="AI58" s="1">
        <f t="shared" ca="1" si="31"/>
        <v>-1</v>
      </c>
      <c r="AJ58" s="1">
        <f t="shared" ca="1" si="36"/>
        <v>0</v>
      </c>
      <c r="AK58" s="1">
        <f t="shared" ca="1" si="32"/>
        <v>0</v>
      </c>
      <c r="AL58" s="1">
        <f t="shared" ca="1" si="33"/>
        <v>0</v>
      </c>
      <c r="AM58" s="52" t="e" cm="1">
        <f t="array" aca="1" ref="AM58" ca="1">INDEX($G$2:$G$1052,MATCH(1,(AL58=$E$2:$E$1052)*("EQU"=UPPER($F$2:$F$1052)),0))</f>
        <v>#N/A</v>
      </c>
      <c r="AN58" s="1" t="str">
        <f t="shared" ca="1" si="37"/>
        <v/>
      </c>
      <c r="AO58" s="1" t="e">
        <f ca="1">IF(LEFT(AL58,1)&lt;&gt;".",VLOOKUP(AL58,$L$12:$M$1052,2,FALSE),"")</f>
        <v>#N/A</v>
      </c>
      <c r="AP58" s="1" t="str">
        <f t="shared" ca="1" si="20"/>
        <v/>
      </c>
      <c r="AQ58" s="1" t="str" cm="1">
        <f t="array" aca="1" ref="AQ58" ca="1">IF(LEFT(AL58,1)=".",INDEX($M$12:$M$1052,MATCH(1,(AL58=$L$12:$L$1052)*(S58=($S$12:$S$1052)),0)),"")</f>
        <v/>
      </c>
      <c r="AR58" s="1">
        <f t="shared" ca="1" si="21"/>
        <v>0</v>
      </c>
      <c r="AS58" s="1">
        <f t="shared" ca="1" si="38"/>
        <v>0</v>
      </c>
      <c r="AT58" s="1" t="str">
        <f t="shared" ca="1" si="35"/>
        <v>00</v>
      </c>
      <c r="AU58" s="1" t="str">
        <f t="shared" ca="1" si="24"/>
        <v>00</v>
      </c>
      <c r="AV58" s="1" t="str">
        <f t="shared" ca="1" si="25"/>
        <v>00</v>
      </c>
      <c r="AW58" s="1" t="str">
        <f t="shared" ca="1" si="26"/>
        <v>ZP</v>
      </c>
      <c r="AX58" s="4" t="e">
        <f ca="1">VLOOKUP(UPPER(F58)&amp;"-"&amp;AW58,Opcodes!$D$3:$E$160,2,FALSE)</f>
        <v>#N/A</v>
      </c>
      <c r="AY58" s="1">
        <f t="shared" ca="1" si="30"/>
        <v>0</v>
      </c>
    </row>
    <row r="59" spans="3:51" x14ac:dyDescent="0.3">
      <c r="C59" s="10" t="str" cm="1">
        <f t="array" aca="1" ref="C59" ca="1">IF(AND(N59&amp;""&lt;&gt;"",K59&amp;""&lt;&gt;""),K59&amp;": "&amp;N59&amp;IF(O59&amp;""&lt;&gt;""," "&amp;O59,"")&amp;IF(P59&amp;""&lt;&gt;""," "&amp;P59,""),IF(Y59&amp;""&lt;&gt;"",K59&amp;": "&amp;TRIM(_xlfn.TEXTJOIN("",TRUE,MID(Y59,2*ROW(INDIRECT("1:"&amp;LEN(Y59)))-1,2)&amp;" ")),""))</f>
        <v/>
      </c>
      <c r="D59" s="15"/>
      <c r="E59" s="16"/>
      <c r="F59" s="17"/>
      <c r="G59" s="18"/>
      <c r="H59" s="23"/>
      <c r="I59" s="8"/>
      <c r="J59" s="8"/>
      <c r="K59" s="1" t="str">
        <f t="shared" ca="1" si="27"/>
        <v>302</v>
      </c>
      <c r="L59" s="1" t="str">
        <f t="shared" si="28"/>
        <v/>
      </c>
      <c r="M59" s="1" t="str">
        <f t="shared" ca="1" si="0"/>
        <v>$0302</v>
      </c>
      <c r="N59" s="4" t="str">
        <f t="shared" ca="1" si="1"/>
        <v/>
      </c>
      <c r="O59" s="4" t="str">
        <f t="shared" ca="1" si="2"/>
        <v>00</v>
      </c>
      <c r="P59" s="4" t="str">
        <f t="shared" ca="1" si="3"/>
        <v/>
      </c>
      <c r="Q59" s="3">
        <f t="shared" si="4"/>
        <v>-1</v>
      </c>
      <c r="R59" s="3" t="str">
        <f t="shared" si="34"/>
        <v/>
      </c>
      <c r="S59" s="3" t="str">
        <f t="shared" si="29"/>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ca="1">IF(Z59&amp;""&lt;&gt;"",Z$1,IF(AA59&amp;""&lt;&gt;"",AA$1,IF(AB59&amp;""&lt;&gt;"",AB$1,IF(AC59&amp;""&lt;&gt;"",AC$1,IF(AD59&amp;""&lt;&gt;"",AD$1,IF(AND(AE59&amp;""&lt;&gt;"",X59=FALSE),AE$1,IF(AF59&amp;""&lt;&gt;"","IMM",IF(X59,"PSO","DIR"))))))))</f>
        <v>mem</v>
      </c>
      <c r="AH59" s="1">
        <f t="shared" ca="1" si="17"/>
        <v>0</v>
      </c>
      <c r="AI59" s="1">
        <f t="shared" ca="1" si="31"/>
        <v>-1</v>
      </c>
      <c r="AJ59" s="1">
        <f t="shared" ca="1" si="36"/>
        <v>0</v>
      </c>
      <c r="AK59" s="1">
        <f t="shared" ca="1" si="32"/>
        <v>0</v>
      </c>
      <c r="AL59" s="1">
        <f t="shared" ca="1" si="33"/>
        <v>0</v>
      </c>
      <c r="AM59" s="52" t="e" cm="1">
        <f t="array" aca="1" ref="AM59" ca="1">INDEX($G$2:$G$1052,MATCH(1,(AL59=$E$2:$E$1052)*("EQU"=UPPER($F$2:$F$1052)),0))</f>
        <v>#N/A</v>
      </c>
      <c r="AN59" s="1" t="str">
        <f t="shared" ca="1" si="37"/>
        <v/>
      </c>
      <c r="AO59" s="1" t="e">
        <f ca="1">IF(LEFT(AL59,1)&lt;&gt;".",VLOOKUP(AL59,$L$12:$M$1052,2,FALSE),"")</f>
        <v>#N/A</v>
      </c>
      <c r="AP59" s="1" t="str">
        <f t="shared" ca="1" si="20"/>
        <v/>
      </c>
      <c r="AQ59" s="1" t="str" cm="1">
        <f t="array" aca="1" ref="AQ59" ca="1">IF(LEFT(AL59,1)=".",INDEX($M$12:$M$1052,MATCH(1,(AL59=$L$12:$L$1052)*(S59=($S$12:$S$1052)),0)),"")</f>
        <v/>
      </c>
      <c r="AR59" s="1">
        <f t="shared" ca="1" si="21"/>
        <v>0</v>
      </c>
      <c r="AS59" s="1">
        <f t="shared" ca="1" si="38"/>
        <v>0</v>
      </c>
      <c r="AT59" s="1" t="str">
        <f t="shared" ca="1" si="35"/>
        <v>00</v>
      </c>
      <c r="AU59" s="1" t="str">
        <f t="shared" ca="1" si="24"/>
        <v>00</v>
      </c>
      <c r="AV59" s="1" t="str">
        <f t="shared" ca="1" si="25"/>
        <v>00</v>
      </c>
      <c r="AW59" s="1" t="str">
        <f t="shared" ca="1" si="26"/>
        <v>ZP</v>
      </c>
      <c r="AX59" s="4" t="e">
        <f ca="1">VLOOKUP(UPPER(F59)&amp;"-"&amp;AW59,Opcodes!$D$3:$E$160,2,FALSE)</f>
        <v>#N/A</v>
      </c>
      <c r="AY59" s="1">
        <f t="shared" ca="1" si="30"/>
        <v>0</v>
      </c>
    </row>
    <row r="60" spans="3:51" x14ac:dyDescent="0.3">
      <c r="C60" s="10" t="str" cm="1">
        <f t="array" aca="1" ref="C60" ca="1">IF(AND(N60&amp;""&lt;&gt;"",K60&amp;""&lt;&gt;""),K60&amp;": "&amp;N60&amp;IF(O60&amp;""&lt;&gt;""," "&amp;O60,"")&amp;IF(P60&amp;""&lt;&gt;""," "&amp;P60,""),IF(Y60&amp;""&lt;&gt;"",K60&amp;": "&amp;TRIM(_xlfn.TEXTJOIN("",TRUE,MID(Y60,2*ROW(INDIRECT("1:"&amp;LEN(Y60)))-1,2)&amp;" ")),""))</f>
        <v/>
      </c>
      <c r="D60" s="15"/>
      <c r="E60" s="16"/>
      <c r="F60" s="17"/>
      <c r="G60" s="18"/>
      <c r="H60" s="23"/>
      <c r="I60" s="8"/>
      <c r="J60" s="8"/>
      <c r="K60" s="1" t="str">
        <f t="shared" ca="1" si="27"/>
        <v>302</v>
      </c>
      <c r="L60" s="1" t="str">
        <f t="shared" si="28"/>
        <v/>
      </c>
      <c r="M60" s="1" t="str">
        <f t="shared" ca="1" si="0"/>
        <v>$0302</v>
      </c>
      <c r="N60" s="4" t="str">
        <f t="shared" ca="1" si="1"/>
        <v/>
      </c>
      <c r="O60" s="4" t="str">
        <f t="shared" ca="1" si="2"/>
        <v>00</v>
      </c>
      <c r="P60" s="4" t="str">
        <f t="shared" ca="1" si="3"/>
        <v/>
      </c>
      <c r="Q60" s="3">
        <f t="shared" si="4"/>
        <v>-1</v>
      </c>
      <c r="R60" s="3" t="str">
        <f t="shared" si="34"/>
        <v/>
      </c>
      <c r="S60" s="3" t="str">
        <f t="shared" si="29"/>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ca="1">IF(Z60&amp;""&lt;&gt;"",Z$1,IF(AA60&amp;""&lt;&gt;"",AA$1,IF(AB60&amp;""&lt;&gt;"",AB$1,IF(AC60&amp;""&lt;&gt;"",AC$1,IF(AD60&amp;""&lt;&gt;"",AD$1,IF(AND(AE60&amp;""&lt;&gt;"",X60=FALSE),AE$1,IF(AF60&amp;""&lt;&gt;"","IMM",IF(X60,"PSO","DIR"))))))))</f>
        <v>mem</v>
      </c>
      <c r="AH60" s="1">
        <f t="shared" ca="1" si="17"/>
        <v>0</v>
      </c>
      <c r="AI60" s="1">
        <f t="shared" ca="1" si="31"/>
        <v>-1</v>
      </c>
      <c r="AJ60" s="1">
        <f t="shared" ca="1" si="36"/>
        <v>0</v>
      </c>
      <c r="AK60" s="1">
        <f t="shared" ca="1" si="32"/>
        <v>0</v>
      </c>
      <c r="AL60" s="1">
        <f t="shared" ca="1" si="33"/>
        <v>0</v>
      </c>
      <c r="AM60" s="52" t="e" cm="1">
        <f t="array" aca="1" ref="AM60" ca="1">INDEX($G$2:$G$1052,MATCH(1,(AL60=$E$2:$E$1052)*("EQU"=UPPER($F$2:$F$1052)),0))</f>
        <v>#N/A</v>
      </c>
      <c r="AN60" s="1" t="str">
        <f t="shared" ca="1" si="37"/>
        <v/>
      </c>
      <c r="AO60" s="1" t="e">
        <f ca="1">IF(LEFT(AL60,1)&lt;&gt;".",VLOOKUP(AL60,$L$12:$M$1052,2,FALSE),"")</f>
        <v>#N/A</v>
      </c>
      <c r="AP60" s="1" t="str">
        <f t="shared" ca="1" si="20"/>
        <v/>
      </c>
      <c r="AQ60" s="1" t="str" cm="1">
        <f t="array" aca="1" ref="AQ60" ca="1">IF(LEFT(AL60,1)=".",INDEX($M$12:$M$1052,MATCH(1,(AL60=$L$12:$L$1052)*(S60=($S$12:$S$1052)),0)),"")</f>
        <v/>
      </c>
      <c r="AR60" s="1">
        <f t="shared" ca="1" si="21"/>
        <v>0</v>
      </c>
      <c r="AS60" s="1">
        <f t="shared" ca="1" si="38"/>
        <v>0</v>
      </c>
      <c r="AT60" s="1" t="str">
        <f t="shared" ca="1" si="35"/>
        <v>00</v>
      </c>
      <c r="AU60" s="1" t="str">
        <f t="shared" ca="1" si="24"/>
        <v>00</v>
      </c>
      <c r="AV60" s="1" t="str">
        <f t="shared" ca="1" si="25"/>
        <v>00</v>
      </c>
      <c r="AW60" s="1" t="str">
        <f t="shared" ca="1" si="26"/>
        <v>ZP</v>
      </c>
      <c r="AX60" s="4" t="e">
        <f ca="1">VLOOKUP(UPPER(F60)&amp;"-"&amp;AW60,Opcodes!$D$3:$E$160,2,FALSE)</f>
        <v>#N/A</v>
      </c>
      <c r="AY60" s="1">
        <f t="shared" ca="1" si="30"/>
        <v>0</v>
      </c>
    </row>
    <row r="61" spans="3:51" x14ac:dyDescent="0.3">
      <c r="C61" s="10" t="str" cm="1">
        <f t="array" aca="1" ref="C61" ca="1">IF(AND(N61&amp;""&lt;&gt;"",K61&amp;""&lt;&gt;""),K61&amp;": "&amp;N61&amp;IF(O61&amp;""&lt;&gt;""," "&amp;O61,"")&amp;IF(P61&amp;""&lt;&gt;""," "&amp;P61,""),IF(Y61&amp;""&lt;&gt;"",K61&amp;": "&amp;TRIM(_xlfn.TEXTJOIN("",TRUE,MID(Y61,2*ROW(INDIRECT("1:"&amp;LEN(Y61)))-1,2)&amp;" ")),""))</f>
        <v/>
      </c>
      <c r="D61" s="15"/>
      <c r="E61" s="16"/>
      <c r="F61" s="17"/>
      <c r="G61" s="18"/>
      <c r="H61" s="23"/>
      <c r="I61" s="8"/>
      <c r="J61" s="8"/>
      <c r="K61" s="1" t="str">
        <f t="shared" ca="1" si="27"/>
        <v>302</v>
      </c>
      <c r="L61" s="1" t="str">
        <f t="shared" si="28"/>
        <v/>
      </c>
      <c r="M61" s="1" t="str">
        <f t="shared" ca="1" si="0"/>
        <v>$0302</v>
      </c>
      <c r="N61" s="4" t="str">
        <f t="shared" ca="1" si="1"/>
        <v/>
      </c>
      <c r="O61" s="4" t="str">
        <f t="shared" ca="1" si="2"/>
        <v>00</v>
      </c>
      <c r="P61" s="4" t="str">
        <f t="shared" ca="1" si="3"/>
        <v/>
      </c>
      <c r="Q61" s="3">
        <f t="shared" si="4"/>
        <v>-1</v>
      </c>
      <c r="R61" s="3" t="str">
        <f t="shared" si="34"/>
        <v/>
      </c>
      <c r="S61" s="3" t="str">
        <f t="shared" si="29"/>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ca="1">IF(Z61&amp;""&lt;&gt;"",Z$1,IF(AA61&amp;""&lt;&gt;"",AA$1,IF(AB61&amp;""&lt;&gt;"",AB$1,IF(AC61&amp;""&lt;&gt;"",AC$1,IF(AD61&amp;""&lt;&gt;"",AD$1,IF(AND(AE61&amp;""&lt;&gt;"",X61=FALSE),AE$1,IF(AF61&amp;""&lt;&gt;"","IMM",IF(X61,"PSO","DIR"))))))))</f>
        <v>mem</v>
      </c>
      <c r="AH61" s="1">
        <f t="shared" ca="1" si="17"/>
        <v>0</v>
      </c>
      <c r="AI61" s="1">
        <f t="shared" ca="1" si="31"/>
        <v>-1</v>
      </c>
      <c r="AJ61" s="1">
        <f t="shared" ca="1" si="36"/>
        <v>0</v>
      </c>
      <c r="AK61" s="1">
        <f t="shared" ca="1" si="32"/>
        <v>0</v>
      </c>
      <c r="AL61" s="1">
        <f t="shared" ca="1" si="33"/>
        <v>0</v>
      </c>
      <c r="AM61" s="52" t="e" cm="1">
        <f t="array" aca="1" ref="AM61" ca="1">INDEX($G$2:$G$1052,MATCH(1,(AL61=$E$2:$E$1052)*("EQU"=UPPER($F$2:$F$1052)),0))</f>
        <v>#N/A</v>
      </c>
      <c r="AN61" s="1" t="str">
        <f t="shared" ca="1" si="37"/>
        <v/>
      </c>
      <c r="AO61" s="1" t="e">
        <f ca="1">IF(LEFT(AL61,1)&lt;&gt;".",VLOOKUP(AL61,$L$12:$M$1052,2,FALSE),"")</f>
        <v>#N/A</v>
      </c>
      <c r="AP61" s="1" t="str">
        <f t="shared" ca="1" si="20"/>
        <v/>
      </c>
      <c r="AQ61" s="1" t="str" cm="1">
        <f t="array" aca="1" ref="AQ61" ca="1">IF(LEFT(AL61,1)=".",INDEX($M$12:$M$1052,MATCH(1,(AL61=$L$12:$L$1052)*(S61=($S$12:$S$1052)),0)),"")</f>
        <v/>
      </c>
      <c r="AR61" s="1">
        <f t="shared" ca="1" si="21"/>
        <v>0</v>
      </c>
      <c r="AS61" s="1">
        <f t="shared" ca="1" si="38"/>
        <v>0</v>
      </c>
      <c r="AT61" s="1" t="str">
        <f t="shared" ca="1" si="35"/>
        <v>00</v>
      </c>
      <c r="AU61" s="1" t="str">
        <f t="shared" ca="1" si="24"/>
        <v>00</v>
      </c>
      <c r="AV61" s="1" t="str">
        <f t="shared" ca="1" si="25"/>
        <v>00</v>
      </c>
      <c r="AW61" s="1" t="str">
        <f t="shared" ca="1" si="26"/>
        <v>ZP</v>
      </c>
      <c r="AX61" s="4" t="e">
        <f ca="1">VLOOKUP(UPPER(F61)&amp;"-"&amp;AW61,Opcodes!$D$3:$E$160,2,FALSE)</f>
        <v>#N/A</v>
      </c>
      <c r="AY61" s="1">
        <f t="shared" ca="1" si="30"/>
        <v>0</v>
      </c>
    </row>
    <row r="62" spans="3:51" x14ac:dyDescent="0.3">
      <c r="C62" s="10" t="str" cm="1">
        <f t="array" aca="1" ref="C62" ca="1">IF(AND(N62&amp;""&lt;&gt;"",K62&amp;""&lt;&gt;""),K62&amp;": "&amp;N62&amp;IF(O62&amp;""&lt;&gt;""," "&amp;O62,"")&amp;IF(P62&amp;""&lt;&gt;""," "&amp;P62,""),IF(Y62&amp;""&lt;&gt;"",K62&amp;": "&amp;TRIM(_xlfn.TEXTJOIN("",TRUE,MID(Y62,2*ROW(INDIRECT("1:"&amp;LEN(Y62)))-1,2)&amp;" ")),""))</f>
        <v/>
      </c>
      <c r="D62" s="15"/>
      <c r="E62" s="16"/>
      <c r="F62" s="17"/>
      <c r="G62" s="18"/>
      <c r="H62" s="23"/>
      <c r="I62" s="8"/>
      <c r="J62" s="8"/>
      <c r="K62" s="1" t="str">
        <f t="shared" ca="1" si="27"/>
        <v>302</v>
      </c>
      <c r="L62" s="1" t="str">
        <f t="shared" si="28"/>
        <v/>
      </c>
      <c r="M62" s="1" t="str">
        <f t="shared" ca="1" si="0"/>
        <v>$0302</v>
      </c>
      <c r="N62" s="4" t="str">
        <f t="shared" ca="1" si="1"/>
        <v/>
      </c>
      <c r="O62" s="4" t="str">
        <f t="shared" ca="1" si="2"/>
        <v>00</v>
      </c>
      <c r="P62" s="4" t="str">
        <f t="shared" ca="1" si="3"/>
        <v/>
      </c>
      <c r="Q62" s="3">
        <f t="shared" si="4"/>
        <v>-1</v>
      </c>
      <c r="R62" s="3" t="str">
        <f t="shared" si="34"/>
        <v/>
      </c>
      <c r="S62" s="3" t="str">
        <f t="shared" si="29"/>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ca="1">IF(Z62&amp;""&lt;&gt;"",Z$1,IF(AA62&amp;""&lt;&gt;"",AA$1,IF(AB62&amp;""&lt;&gt;"",AB$1,IF(AC62&amp;""&lt;&gt;"",AC$1,IF(AD62&amp;""&lt;&gt;"",AD$1,IF(AND(AE62&amp;""&lt;&gt;"",X62=FALSE),AE$1,IF(AF62&amp;""&lt;&gt;"","IMM",IF(X62,"PSO","DIR"))))))))</f>
        <v>mem</v>
      </c>
      <c r="AH62" s="1">
        <f t="shared" ca="1" si="17"/>
        <v>0</v>
      </c>
      <c r="AI62" s="1">
        <f t="shared" ca="1" si="31"/>
        <v>-1</v>
      </c>
      <c r="AJ62" s="1">
        <f t="shared" ca="1" si="36"/>
        <v>0</v>
      </c>
      <c r="AK62" s="1">
        <f t="shared" ca="1" si="32"/>
        <v>0</v>
      </c>
      <c r="AL62" s="1">
        <f t="shared" ca="1" si="33"/>
        <v>0</v>
      </c>
      <c r="AM62" s="52" t="e" cm="1">
        <f t="array" aca="1" ref="AM62" ca="1">INDEX($G$2:$G$1052,MATCH(1,(AL62=$E$2:$E$1052)*("EQU"=UPPER($F$2:$F$1052)),0))</f>
        <v>#N/A</v>
      </c>
      <c r="AN62" s="1" t="str">
        <f t="shared" ca="1" si="37"/>
        <v/>
      </c>
      <c r="AO62" s="1" t="e">
        <f ca="1">IF(LEFT(AL62,1)&lt;&gt;".",VLOOKUP(AL62,$L$12:$M$1052,2,FALSE),"")</f>
        <v>#N/A</v>
      </c>
      <c r="AP62" s="1" t="str">
        <f t="shared" ca="1" si="20"/>
        <v/>
      </c>
      <c r="AQ62" s="1" t="str" cm="1">
        <f t="array" aca="1" ref="AQ62" ca="1">IF(LEFT(AL62,1)=".",INDEX($M$12:$M$1052,MATCH(1,(AL62=$L$12:$L$1052)*(S62=($S$12:$S$1052)),0)),"")</f>
        <v/>
      </c>
      <c r="AR62" s="1">
        <f t="shared" ca="1" si="21"/>
        <v>0</v>
      </c>
      <c r="AS62" s="1">
        <f t="shared" ca="1" si="38"/>
        <v>0</v>
      </c>
      <c r="AT62" s="1" t="str">
        <f t="shared" ca="1" si="35"/>
        <v>00</v>
      </c>
      <c r="AU62" s="1" t="str">
        <f t="shared" ca="1" si="24"/>
        <v>00</v>
      </c>
      <c r="AV62" s="1" t="str">
        <f t="shared" ca="1" si="25"/>
        <v>00</v>
      </c>
      <c r="AW62" s="1" t="str">
        <f t="shared" ca="1" si="26"/>
        <v>ZP</v>
      </c>
      <c r="AX62" s="4" t="e">
        <f ca="1">VLOOKUP(UPPER(F62)&amp;"-"&amp;AW62,Opcodes!$D$3:$E$160,2,FALSE)</f>
        <v>#N/A</v>
      </c>
      <c r="AY62" s="1">
        <f t="shared" ca="1" si="30"/>
        <v>0</v>
      </c>
    </row>
    <row r="63" spans="3:51" x14ac:dyDescent="0.3">
      <c r="C63" s="10" t="str" cm="1">
        <f t="array" aca="1" ref="C63" ca="1">IF(AND(N63&amp;""&lt;&gt;"",K63&amp;""&lt;&gt;""),K63&amp;": "&amp;N63&amp;IF(O63&amp;""&lt;&gt;""," "&amp;O63,"")&amp;IF(P63&amp;""&lt;&gt;""," "&amp;P63,""),IF(Y63&amp;""&lt;&gt;"",K63&amp;": "&amp;TRIM(_xlfn.TEXTJOIN("",TRUE,MID(Y63,2*ROW(INDIRECT("1:"&amp;LEN(Y63)))-1,2)&amp;" ")),""))</f>
        <v/>
      </c>
      <c r="D63" s="15"/>
      <c r="E63" s="16"/>
      <c r="F63" s="17"/>
      <c r="G63" s="18"/>
      <c r="H63" s="23"/>
      <c r="I63" s="8"/>
      <c r="J63" s="8"/>
      <c r="K63" s="1" t="str">
        <f t="shared" ca="1" si="27"/>
        <v>302</v>
      </c>
      <c r="L63" s="1" t="str">
        <f t="shared" si="28"/>
        <v/>
      </c>
      <c r="M63" s="1" t="str">
        <f t="shared" ca="1" si="0"/>
        <v>$0302</v>
      </c>
      <c r="N63" s="4" t="str">
        <f t="shared" ca="1" si="1"/>
        <v/>
      </c>
      <c r="O63" s="4" t="str">
        <f t="shared" ca="1" si="2"/>
        <v>00</v>
      </c>
      <c r="P63" s="4" t="str">
        <f t="shared" ca="1" si="3"/>
        <v/>
      </c>
      <c r="Q63" s="3">
        <f t="shared" si="4"/>
        <v>-1</v>
      </c>
      <c r="R63" s="3" t="str">
        <f t="shared" si="34"/>
        <v/>
      </c>
      <c r="S63" s="3" t="str">
        <f t="shared" si="29"/>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ca="1">IF(Z63&amp;""&lt;&gt;"",Z$1,IF(AA63&amp;""&lt;&gt;"",AA$1,IF(AB63&amp;""&lt;&gt;"",AB$1,IF(AC63&amp;""&lt;&gt;"",AC$1,IF(AD63&amp;""&lt;&gt;"",AD$1,IF(AND(AE63&amp;""&lt;&gt;"",X63=FALSE),AE$1,IF(AF63&amp;""&lt;&gt;"","IMM",IF(X63,"PSO","DIR"))))))))</f>
        <v>mem</v>
      </c>
      <c r="AH63" s="1">
        <f t="shared" ca="1" si="17"/>
        <v>0</v>
      </c>
      <c r="AI63" s="1">
        <f t="shared" ca="1" si="31"/>
        <v>-1</v>
      </c>
      <c r="AJ63" s="1">
        <f t="shared" ca="1" si="36"/>
        <v>0</v>
      </c>
      <c r="AK63" s="1">
        <f t="shared" ca="1" si="32"/>
        <v>0</v>
      </c>
      <c r="AL63" s="1">
        <f t="shared" ca="1" si="33"/>
        <v>0</v>
      </c>
      <c r="AM63" s="52" t="e" cm="1">
        <f t="array" aca="1" ref="AM63" ca="1">INDEX($G$2:$G$1052,MATCH(1,(AL63=$E$2:$E$1052)*("EQU"=UPPER($F$2:$F$1052)),0))</f>
        <v>#N/A</v>
      </c>
      <c r="AN63" s="1" t="str">
        <f t="shared" ca="1" si="37"/>
        <v/>
      </c>
      <c r="AO63" s="1" t="e">
        <f ca="1">IF(LEFT(AL63,1)&lt;&gt;".",VLOOKUP(AL63,$L$12:$M$1052,2,FALSE),"")</f>
        <v>#N/A</v>
      </c>
      <c r="AP63" s="1" t="str">
        <f t="shared" ca="1" si="20"/>
        <v/>
      </c>
      <c r="AQ63" s="1" t="str" cm="1">
        <f t="array" aca="1" ref="AQ63" ca="1">IF(LEFT(AL63,1)=".",INDEX($M$12:$M$1052,MATCH(1,(AL63=$L$12:$L$1052)*(S63=($S$12:$S$1052)),0)),"")</f>
        <v/>
      </c>
      <c r="AR63" s="1">
        <f t="shared" ca="1" si="21"/>
        <v>0</v>
      </c>
      <c r="AS63" s="1">
        <f t="shared" ca="1" si="38"/>
        <v>0</v>
      </c>
      <c r="AT63" s="1" t="str">
        <f t="shared" ca="1" si="35"/>
        <v>00</v>
      </c>
      <c r="AU63" s="1" t="str">
        <f t="shared" ca="1" si="24"/>
        <v>00</v>
      </c>
      <c r="AV63" s="1" t="str">
        <f t="shared" ca="1" si="25"/>
        <v>00</v>
      </c>
      <c r="AW63" s="1" t="str">
        <f t="shared" ca="1" si="26"/>
        <v>ZP</v>
      </c>
      <c r="AX63" s="4" t="e">
        <f ca="1">VLOOKUP(UPPER(F63)&amp;"-"&amp;AW63,Opcodes!$D$3:$E$160,2,FALSE)</f>
        <v>#N/A</v>
      </c>
      <c r="AY63" s="1">
        <f t="shared" ca="1" si="30"/>
        <v>0</v>
      </c>
    </row>
    <row r="64" spans="3:51" x14ac:dyDescent="0.3">
      <c r="C64" s="10" t="str" cm="1">
        <f t="array" aca="1" ref="C64" ca="1">IF(AND(N64&amp;""&lt;&gt;"",K64&amp;""&lt;&gt;""),K64&amp;": "&amp;N64&amp;IF(O64&amp;""&lt;&gt;""," "&amp;O64,"")&amp;IF(P64&amp;""&lt;&gt;""," "&amp;P64,""),IF(Y64&amp;""&lt;&gt;"",K64&amp;": "&amp;TRIM(_xlfn.TEXTJOIN("",TRUE,MID(Y64,2*ROW(INDIRECT("1:"&amp;LEN(Y64)))-1,2)&amp;" ")),""))</f>
        <v/>
      </c>
      <c r="D64" s="15"/>
      <c r="E64" s="16"/>
      <c r="F64" s="17"/>
      <c r="G64" s="18"/>
      <c r="H64" s="23"/>
      <c r="I64" s="8"/>
      <c r="J64" s="8"/>
      <c r="K64" s="1" t="str">
        <f t="shared" ca="1" si="27"/>
        <v>302</v>
      </c>
      <c r="L64" s="1" t="str">
        <f t="shared" si="28"/>
        <v/>
      </c>
      <c r="M64" s="1" t="str">
        <f t="shared" ca="1" si="0"/>
        <v>$0302</v>
      </c>
      <c r="N64" s="4" t="str">
        <f t="shared" ca="1" si="1"/>
        <v/>
      </c>
      <c r="O64" s="4" t="str">
        <f t="shared" ca="1" si="2"/>
        <v>00</v>
      </c>
      <c r="P64" s="4" t="str">
        <f t="shared" ca="1" si="3"/>
        <v/>
      </c>
      <c r="Q64" s="3">
        <f t="shared" si="4"/>
        <v>-1</v>
      </c>
      <c r="R64" s="3" t="str">
        <f t="shared" si="34"/>
        <v/>
      </c>
      <c r="S64" s="3" t="str">
        <f t="shared" si="29"/>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ca="1">IF(Z64&amp;""&lt;&gt;"",Z$1,IF(AA64&amp;""&lt;&gt;"",AA$1,IF(AB64&amp;""&lt;&gt;"",AB$1,IF(AC64&amp;""&lt;&gt;"",AC$1,IF(AD64&amp;""&lt;&gt;"",AD$1,IF(AND(AE64&amp;""&lt;&gt;"",X64=FALSE),AE$1,IF(AF64&amp;""&lt;&gt;"","IMM",IF(X64,"PSO","DIR"))))))))</f>
        <v>mem</v>
      </c>
      <c r="AH64" s="1">
        <f t="shared" ca="1" si="17"/>
        <v>0</v>
      </c>
      <c r="AI64" s="1">
        <f t="shared" ca="1" si="31"/>
        <v>-1</v>
      </c>
      <c r="AJ64" s="1">
        <f t="shared" ca="1" si="36"/>
        <v>0</v>
      </c>
      <c r="AK64" s="1">
        <f t="shared" ca="1" si="32"/>
        <v>0</v>
      </c>
      <c r="AL64" s="1">
        <f t="shared" ca="1" si="33"/>
        <v>0</v>
      </c>
      <c r="AM64" s="52" t="e" cm="1">
        <f t="array" aca="1" ref="AM64" ca="1">INDEX($G$2:$G$1052,MATCH(1,(AL64=$E$2:$E$1052)*("EQU"=UPPER($F$2:$F$1052)),0))</f>
        <v>#N/A</v>
      </c>
      <c r="AN64" s="1" t="str">
        <f t="shared" ca="1" si="37"/>
        <v/>
      </c>
      <c r="AO64" s="1" t="e">
        <f ca="1">IF(LEFT(AL64,1)&lt;&gt;".",VLOOKUP(AL64,$L$12:$M$1052,2,FALSE),"")</f>
        <v>#N/A</v>
      </c>
      <c r="AP64" s="1" t="str">
        <f t="shared" ca="1" si="20"/>
        <v/>
      </c>
      <c r="AQ64" s="1" t="str" cm="1">
        <f t="array" aca="1" ref="AQ64" ca="1">IF(LEFT(AL64,1)=".",INDEX($M$12:$M$1052,MATCH(1,(AL64=$L$12:$L$1052)*(S64=($S$12:$S$1052)),0)),"")</f>
        <v/>
      </c>
      <c r="AR64" s="1">
        <f t="shared" ca="1" si="21"/>
        <v>0</v>
      </c>
      <c r="AS64" s="1">
        <f t="shared" ca="1" si="38"/>
        <v>0</v>
      </c>
      <c r="AT64" s="1" t="str">
        <f t="shared" ca="1" si="35"/>
        <v>00</v>
      </c>
      <c r="AU64" s="1" t="str">
        <f t="shared" ca="1" si="24"/>
        <v>00</v>
      </c>
      <c r="AV64" s="1" t="str">
        <f t="shared" ca="1" si="25"/>
        <v>00</v>
      </c>
      <c r="AW64" s="1" t="str">
        <f t="shared" ca="1" si="26"/>
        <v>ZP</v>
      </c>
      <c r="AX64" s="4" t="e">
        <f ca="1">VLOOKUP(UPPER(F64)&amp;"-"&amp;AW64,Opcodes!$D$3:$E$160,2,FALSE)</f>
        <v>#N/A</v>
      </c>
      <c r="AY64" s="1">
        <f t="shared" ca="1" si="30"/>
        <v>0</v>
      </c>
    </row>
    <row r="65" spans="3:51" x14ac:dyDescent="0.3">
      <c r="C65" s="10" t="str" cm="1">
        <f t="array" aca="1" ref="C65" ca="1">IF(AND(N65&amp;""&lt;&gt;"",K65&amp;""&lt;&gt;""),K65&amp;": "&amp;N65&amp;IF(O65&amp;""&lt;&gt;""," "&amp;O65,"")&amp;IF(P65&amp;""&lt;&gt;""," "&amp;P65,""),IF(Y65&amp;""&lt;&gt;"",K65&amp;": "&amp;TRIM(_xlfn.TEXTJOIN("",TRUE,MID(Y65,2*ROW(INDIRECT("1:"&amp;LEN(Y65)))-1,2)&amp;" ")),""))</f>
        <v/>
      </c>
      <c r="D65" s="15"/>
      <c r="E65" s="16"/>
      <c r="F65" s="17"/>
      <c r="G65" s="18"/>
      <c r="H65" s="23"/>
      <c r="I65" s="8"/>
      <c r="J65" s="8"/>
      <c r="K65" s="1" t="str">
        <f t="shared" ca="1" si="27"/>
        <v>302</v>
      </c>
      <c r="L65" s="1" t="str">
        <f t="shared" si="28"/>
        <v/>
      </c>
      <c r="M65" s="1" t="str">
        <f t="shared" ca="1" si="0"/>
        <v>$0302</v>
      </c>
      <c r="N65" s="4" t="str">
        <f t="shared" ca="1" si="1"/>
        <v/>
      </c>
      <c r="O65" s="4" t="str">
        <f t="shared" ca="1" si="2"/>
        <v>00</v>
      </c>
      <c r="P65" s="4" t="str">
        <f t="shared" ca="1" si="3"/>
        <v/>
      </c>
      <c r="Q65" s="3">
        <f t="shared" si="4"/>
        <v>-1</v>
      </c>
      <c r="R65" s="3" t="str">
        <f t="shared" si="34"/>
        <v/>
      </c>
      <c r="S65" s="3" t="str">
        <f t="shared" si="29"/>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ca="1">IF(Z65&amp;""&lt;&gt;"",Z$1,IF(AA65&amp;""&lt;&gt;"",AA$1,IF(AB65&amp;""&lt;&gt;"",AB$1,IF(AC65&amp;""&lt;&gt;"",AC$1,IF(AD65&amp;""&lt;&gt;"",AD$1,IF(AND(AE65&amp;""&lt;&gt;"",X65=FALSE),AE$1,IF(AF65&amp;""&lt;&gt;"","IMM",IF(X65,"PSO","DIR"))))))))</f>
        <v>mem</v>
      </c>
      <c r="AH65" s="1">
        <f t="shared" ca="1" si="17"/>
        <v>0</v>
      </c>
      <c r="AI65" s="1">
        <f t="shared" ca="1" si="31"/>
        <v>-1</v>
      </c>
      <c r="AJ65" s="1">
        <f t="shared" ca="1" si="36"/>
        <v>0</v>
      </c>
      <c r="AK65" s="1">
        <f t="shared" ca="1" si="32"/>
        <v>0</v>
      </c>
      <c r="AL65" s="1">
        <f t="shared" ca="1" si="33"/>
        <v>0</v>
      </c>
      <c r="AM65" s="52" t="e" cm="1">
        <f t="array" aca="1" ref="AM65" ca="1">INDEX($G$2:$G$1052,MATCH(1,(AL65=$E$2:$E$1052)*("EQU"=UPPER($F$2:$F$1052)),0))</f>
        <v>#N/A</v>
      </c>
      <c r="AN65" s="1" t="str">
        <f t="shared" ca="1" si="37"/>
        <v/>
      </c>
      <c r="AO65" s="1" t="e">
        <f ca="1">IF(LEFT(AL65,1)&lt;&gt;".",VLOOKUP(AL65,$L$12:$M$1052,2,FALSE),"")</f>
        <v>#N/A</v>
      </c>
      <c r="AP65" s="1" t="str">
        <f t="shared" ca="1" si="20"/>
        <v/>
      </c>
      <c r="AQ65" s="1" t="str" cm="1">
        <f t="array" aca="1" ref="AQ65" ca="1">IF(LEFT(AL65,1)=".",INDEX($M$12:$M$1052,MATCH(1,(AL65=$L$12:$L$1052)*(S65=($S$12:$S$1052)),0)),"")</f>
        <v/>
      </c>
      <c r="AR65" s="1">
        <f t="shared" ca="1" si="21"/>
        <v>0</v>
      </c>
      <c r="AS65" s="1">
        <f t="shared" ca="1" si="38"/>
        <v>0</v>
      </c>
      <c r="AT65" s="1" t="str">
        <f t="shared" ca="1" si="35"/>
        <v>00</v>
      </c>
      <c r="AU65" s="1" t="str">
        <f t="shared" ca="1" si="24"/>
        <v>00</v>
      </c>
      <c r="AV65" s="1" t="str">
        <f t="shared" ca="1" si="25"/>
        <v>00</v>
      </c>
      <c r="AW65" s="1" t="str">
        <f t="shared" ca="1" si="26"/>
        <v>ZP</v>
      </c>
      <c r="AX65" s="4" t="e">
        <f ca="1">VLOOKUP(UPPER(F65)&amp;"-"&amp;AW65,Opcodes!$D$3:$E$160,2,FALSE)</f>
        <v>#N/A</v>
      </c>
      <c r="AY65" s="1">
        <f t="shared" ca="1" si="30"/>
        <v>0</v>
      </c>
    </row>
    <row r="66" spans="3:51" x14ac:dyDescent="0.3">
      <c r="C66" s="10" t="str" cm="1">
        <f t="array" aca="1" ref="C66" ca="1">IF(AND(N66&amp;""&lt;&gt;"",K66&amp;""&lt;&gt;""),K66&amp;": "&amp;N66&amp;IF(O66&amp;""&lt;&gt;""," "&amp;O66,"")&amp;IF(P66&amp;""&lt;&gt;""," "&amp;P66,""),IF(Y66&amp;""&lt;&gt;"",K66&amp;": "&amp;TRIM(_xlfn.TEXTJOIN("",TRUE,MID(Y66,2*ROW(INDIRECT("1:"&amp;LEN(Y66)))-1,2)&amp;" ")),""))</f>
        <v/>
      </c>
      <c r="D66" s="15"/>
      <c r="E66" s="16"/>
      <c r="F66" s="17"/>
      <c r="G66" s="18"/>
      <c r="H66" s="23"/>
      <c r="I66" s="8"/>
      <c r="J66" s="8"/>
      <c r="K66" s="1" t="str">
        <f t="shared" ca="1" si="27"/>
        <v>302</v>
      </c>
      <c r="L66" s="1" t="str">
        <f t="shared" si="28"/>
        <v/>
      </c>
      <c r="M66" s="1" t="str">
        <f t="shared" ca="1" si="0"/>
        <v>$0302</v>
      </c>
      <c r="N66" s="4" t="str">
        <f t="shared" ca="1" si="1"/>
        <v/>
      </c>
      <c r="O66" s="4" t="str">
        <f t="shared" ca="1" si="2"/>
        <v>00</v>
      </c>
      <c r="P66" s="4" t="str">
        <f t="shared" ca="1" si="3"/>
        <v/>
      </c>
      <c r="Q66" s="3">
        <f t="shared" si="4"/>
        <v>-1</v>
      </c>
      <c r="R66" s="3" t="str">
        <f t="shared" si="34"/>
        <v/>
      </c>
      <c r="S66" s="3" t="str">
        <f t="shared" si="29"/>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ca="1">IF(Z66&amp;""&lt;&gt;"",Z$1,IF(AA66&amp;""&lt;&gt;"",AA$1,IF(AB66&amp;""&lt;&gt;"",AB$1,IF(AC66&amp;""&lt;&gt;"",AC$1,IF(AD66&amp;""&lt;&gt;"",AD$1,IF(AND(AE66&amp;""&lt;&gt;"",X66=FALSE),AE$1,IF(AF66&amp;""&lt;&gt;"","IMM",IF(X66,"PSO","DIR"))))))))</f>
        <v>mem</v>
      </c>
      <c r="AH66" s="1">
        <f t="shared" ca="1" si="17"/>
        <v>0</v>
      </c>
      <c r="AI66" s="1">
        <f t="shared" ca="1" si="31"/>
        <v>-1</v>
      </c>
      <c r="AJ66" s="1">
        <f t="shared" ca="1" si="36"/>
        <v>0</v>
      </c>
      <c r="AK66" s="1">
        <f t="shared" ca="1" si="32"/>
        <v>0</v>
      </c>
      <c r="AL66" s="1">
        <f t="shared" ca="1" si="33"/>
        <v>0</v>
      </c>
      <c r="AM66" s="52" t="e" cm="1">
        <f t="array" aca="1" ref="AM66" ca="1">INDEX($G$2:$G$1052,MATCH(1,(AL66=$E$2:$E$1052)*("EQU"=UPPER($F$2:$F$1052)),0))</f>
        <v>#N/A</v>
      </c>
      <c r="AN66" s="1" t="str">
        <f t="shared" ca="1" si="37"/>
        <v/>
      </c>
      <c r="AO66" s="1" t="e">
        <f ca="1">IF(LEFT(AL66,1)&lt;&gt;".",VLOOKUP(AL66,$L$12:$M$1052,2,FALSE),"")</f>
        <v>#N/A</v>
      </c>
      <c r="AP66" s="1" t="str">
        <f t="shared" ca="1" si="20"/>
        <v/>
      </c>
      <c r="AQ66" s="1" t="str" cm="1">
        <f t="array" aca="1" ref="AQ66" ca="1">IF(LEFT(AL66,1)=".",INDEX($M$12:$M$1052,MATCH(1,(AL66=$L$12:$L$1052)*(S66=($S$12:$S$1052)),0)),"")</f>
        <v/>
      </c>
      <c r="AR66" s="1">
        <f t="shared" ca="1" si="21"/>
        <v>0</v>
      </c>
      <c r="AS66" s="1">
        <f t="shared" ca="1" si="38"/>
        <v>0</v>
      </c>
      <c r="AT66" s="1" t="str">
        <f t="shared" ca="1" si="35"/>
        <v>00</v>
      </c>
      <c r="AU66" s="1" t="str">
        <f t="shared" ca="1" si="24"/>
        <v>00</v>
      </c>
      <c r="AV66" s="1" t="str">
        <f t="shared" ca="1" si="25"/>
        <v>00</v>
      </c>
      <c r="AW66" s="1" t="str">
        <f t="shared" ca="1" si="26"/>
        <v>ZP</v>
      </c>
      <c r="AX66" s="4" t="e">
        <f ca="1">VLOOKUP(UPPER(F66)&amp;"-"&amp;AW66,Opcodes!$D$3:$E$160,2,FALSE)</f>
        <v>#N/A</v>
      </c>
      <c r="AY66" s="1">
        <f t="shared" ca="1" si="30"/>
        <v>0</v>
      </c>
    </row>
    <row r="67" spans="3:51" x14ac:dyDescent="0.3">
      <c r="C67" s="10" t="str" cm="1">
        <f t="array" aca="1" ref="C67" ca="1">IF(AND(N67&amp;""&lt;&gt;"",K67&amp;""&lt;&gt;""),K67&amp;": "&amp;N67&amp;IF(O67&amp;""&lt;&gt;""," "&amp;O67,"")&amp;IF(P67&amp;""&lt;&gt;""," "&amp;P67,""),IF(Y67&amp;""&lt;&gt;"",K67&amp;": "&amp;TRIM(_xlfn.TEXTJOIN("",TRUE,MID(Y67,2*ROW(INDIRECT("1:"&amp;LEN(Y67)))-1,2)&amp;" ")),""))</f>
        <v/>
      </c>
      <c r="D67" s="15"/>
      <c r="E67" s="16"/>
      <c r="F67" s="17"/>
      <c r="G67" s="18"/>
      <c r="H67" s="24"/>
      <c r="I67" s="8"/>
      <c r="J67" s="8"/>
      <c r="K67" s="1" t="str">
        <f t="shared" ca="1" si="27"/>
        <v>302</v>
      </c>
      <c r="L67" s="1" t="str">
        <f t="shared" si="28"/>
        <v/>
      </c>
      <c r="M67" s="1" t="str">
        <f t="shared" ca="1" si="0"/>
        <v>$0302</v>
      </c>
      <c r="N67" s="4" t="str">
        <f t="shared" ca="1" si="1"/>
        <v/>
      </c>
      <c r="O67" s="4" t="str">
        <f t="shared" ca="1" si="2"/>
        <v>00</v>
      </c>
      <c r="P67" s="4" t="str">
        <f t="shared" ca="1" si="3"/>
        <v/>
      </c>
      <c r="Q67" s="3">
        <f t="shared" si="4"/>
        <v>-1</v>
      </c>
      <c r="R67" s="3" t="str">
        <f t="shared" si="34"/>
        <v/>
      </c>
      <c r="S67" s="3" t="str">
        <f t="shared" si="29"/>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ca="1">IF(Z67&amp;""&lt;&gt;"",Z$1,IF(AA67&amp;""&lt;&gt;"",AA$1,IF(AB67&amp;""&lt;&gt;"",AB$1,IF(AC67&amp;""&lt;&gt;"",AC$1,IF(AD67&amp;""&lt;&gt;"",AD$1,IF(AND(AE67&amp;""&lt;&gt;"",X67=FALSE),AE$1,IF(AF67&amp;""&lt;&gt;"","IMM",IF(X67,"PSO","DIR"))))))))</f>
        <v>mem</v>
      </c>
      <c r="AH67" s="1">
        <f t="shared" ca="1" si="17"/>
        <v>0</v>
      </c>
      <c r="AI67" s="1">
        <f t="shared" ca="1" si="31"/>
        <v>-1</v>
      </c>
      <c r="AJ67" s="1">
        <f t="shared" ca="1" si="36"/>
        <v>0</v>
      </c>
      <c r="AK67" s="1">
        <f t="shared" ca="1" si="32"/>
        <v>0</v>
      </c>
      <c r="AL67" s="1">
        <f t="shared" ca="1" si="33"/>
        <v>0</v>
      </c>
      <c r="AM67" s="52" t="e" cm="1">
        <f t="array" aca="1" ref="AM67" ca="1">INDEX($G$2:$G$1052,MATCH(1,(AL67=$E$2:$E$1052)*("EQU"=UPPER($F$2:$F$1052)),0))</f>
        <v>#N/A</v>
      </c>
      <c r="AN67" s="1" t="str">
        <f t="shared" ca="1" si="37"/>
        <v/>
      </c>
      <c r="AO67" s="1" t="e">
        <f ca="1">IF(LEFT(AL67,1)&lt;&gt;".",VLOOKUP(AL67,$L$12:$M$1052,2,FALSE),"")</f>
        <v>#N/A</v>
      </c>
      <c r="AP67" s="1" t="str">
        <f t="shared" ca="1" si="20"/>
        <v/>
      </c>
      <c r="AQ67" s="1" t="str" cm="1">
        <f t="array" aca="1" ref="AQ67" ca="1">IF(LEFT(AL67,1)=".",INDEX($M$12:$M$1052,MATCH(1,(AL67=$L$12:$L$1052)*(S67=($S$12:$S$1052)),0)),"")</f>
        <v/>
      </c>
      <c r="AR67" s="1">
        <f t="shared" ca="1" si="21"/>
        <v>0</v>
      </c>
      <c r="AS67" s="1">
        <f t="shared" ca="1" si="38"/>
        <v>0</v>
      </c>
      <c r="AT67" s="1" t="str">
        <f t="shared" ca="1" si="35"/>
        <v>00</v>
      </c>
      <c r="AU67" s="1" t="str">
        <f t="shared" ca="1" si="24"/>
        <v>00</v>
      </c>
      <c r="AV67" s="1" t="str">
        <f t="shared" ca="1" si="25"/>
        <v>00</v>
      </c>
      <c r="AW67" s="1" t="str">
        <f t="shared" ca="1" si="26"/>
        <v>ZP</v>
      </c>
      <c r="AX67" s="4" t="e">
        <f ca="1">VLOOKUP(UPPER(F67)&amp;"-"&amp;AW67,Opcodes!$D$3:$E$160,2,FALSE)</f>
        <v>#N/A</v>
      </c>
      <c r="AY67" s="1">
        <f t="shared" ca="1" si="30"/>
        <v>0</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4"/>
      <c r="I68" s="8"/>
      <c r="J68" s="8"/>
      <c r="K68" s="1" t="str">
        <f t="shared" ca="1" si="27"/>
        <v>302</v>
      </c>
      <c r="L68" s="1" t="str">
        <f t="shared" si="28"/>
        <v/>
      </c>
      <c r="M68" s="1" t="str">
        <f t="shared" ca="1" si="0"/>
        <v>$0302</v>
      </c>
      <c r="N68" s="4" t="str">
        <f t="shared" ca="1" si="1"/>
        <v/>
      </c>
      <c r="O68" s="4" t="str">
        <f t="shared" ca="1" si="2"/>
        <v>00</v>
      </c>
      <c r="P68" s="4" t="str">
        <f t="shared" ca="1" si="3"/>
        <v/>
      </c>
      <c r="Q68" s="3">
        <f t="shared" si="4"/>
        <v>-1</v>
      </c>
      <c r="R68" s="3" t="str">
        <f t="shared" si="34"/>
        <v/>
      </c>
      <c r="S68" s="3" t="str">
        <f t="shared" si="29"/>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ca="1">IF(Z68&amp;""&lt;&gt;"",Z$1,IF(AA68&amp;""&lt;&gt;"",AA$1,IF(AB68&amp;""&lt;&gt;"",AB$1,IF(AC68&amp;""&lt;&gt;"",AC$1,IF(AD68&amp;""&lt;&gt;"",AD$1,IF(AND(AE68&amp;""&lt;&gt;"",X68=FALSE),AE$1,IF(AF68&amp;""&lt;&gt;"","IMM",IF(X68,"PSO","DIR"))))))))</f>
        <v>mem</v>
      </c>
      <c r="AH68" s="1">
        <f t="shared" ca="1" si="17"/>
        <v>0</v>
      </c>
      <c r="AI68" s="1">
        <f t="shared" ca="1" si="31"/>
        <v>-1</v>
      </c>
      <c r="AJ68" s="1">
        <f t="shared" ca="1" si="36"/>
        <v>0</v>
      </c>
      <c r="AK68" s="1">
        <f t="shared" ca="1" si="32"/>
        <v>0</v>
      </c>
      <c r="AL68" s="1">
        <f t="shared" ca="1" si="33"/>
        <v>0</v>
      </c>
      <c r="AM68" s="52" t="e" cm="1">
        <f t="array" aca="1" ref="AM68" ca="1">INDEX($G$2:$G$1052,MATCH(1,(AL68=$E$2:$E$1052)*("EQU"=UPPER($F$2:$F$1052)),0))</f>
        <v>#N/A</v>
      </c>
      <c r="AN68" s="1" t="str">
        <f t="shared" ca="1" si="37"/>
        <v/>
      </c>
      <c r="AO68" s="1" t="e">
        <f ca="1">IF(LEFT(AL68,1)&lt;&gt;".",VLOOKUP(AL68,$L$12:$M$1052,2,FALSE),"")</f>
        <v>#N/A</v>
      </c>
      <c r="AP68" s="1" t="str">
        <f t="shared" ca="1" si="20"/>
        <v/>
      </c>
      <c r="AQ68" s="1" t="str" cm="1">
        <f t="array" aca="1" ref="AQ68" ca="1">IF(LEFT(AL68,1)=".",INDEX($M$12:$M$1052,MATCH(1,(AL68=$L$12:$L$1052)*(S68=($S$12:$S$1052)),0)),"")</f>
        <v/>
      </c>
      <c r="AR68" s="1">
        <f t="shared" ca="1" si="21"/>
        <v>0</v>
      </c>
      <c r="AS68" s="1">
        <f t="shared" ca="1" si="38"/>
        <v>0</v>
      </c>
      <c r="AT68" s="1" t="str">
        <f t="shared" ca="1" si="35"/>
        <v>00</v>
      </c>
      <c r="AU68" s="1" t="str">
        <f t="shared" ca="1" si="24"/>
        <v>00</v>
      </c>
      <c r="AV68" s="1" t="str">
        <f t="shared" ca="1" si="25"/>
        <v>00</v>
      </c>
      <c r="AW68" s="1" t="str">
        <f t="shared" ca="1" si="26"/>
        <v>ZP</v>
      </c>
      <c r="AX68" s="4" t="e">
        <f ca="1">VLOOKUP(UPPER(F68)&amp;"-"&amp;AW68,Opcodes!$D$3:$E$160,2,FALSE)</f>
        <v>#N/A</v>
      </c>
      <c r="AY68" s="1">
        <f t="shared" ca="1" si="30"/>
        <v>0</v>
      </c>
    </row>
    <row r="69" spans="3:51" x14ac:dyDescent="0.3">
      <c r="C69" s="10" t="str" cm="1">
        <f t="array" aca="1" ref="C69" ca="1">IF(AND(N69&amp;""&lt;&gt;"",K69&amp;""&lt;&gt;""),K69&amp;": "&amp;N69&amp;IF(O69&amp;""&lt;&gt;""," "&amp;O69,"")&amp;IF(P69&amp;""&lt;&gt;""," "&amp;P69,""),IF(Y69&amp;""&lt;&gt;"",K69&amp;": "&amp;TRIM(_xlfn.TEXTJOIN("",TRUE,MID(Y69,2*ROW(INDIRECT("1:"&amp;LEN(Y69)))-1,2)&amp;" ")),""))</f>
        <v/>
      </c>
      <c r="D69" s="15"/>
      <c r="E69" s="16"/>
      <c r="F69" s="17"/>
      <c r="G69" s="18"/>
      <c r="H69" s="23"/>
      <c r="I69" s="8"/>
      <c r="J69" s="8"/>
      <c r="K69" s="1" t="str">
        <f t="shared" ca="1" si="27"/>
        <v>302</v>
      </c>
      <c r="L69" s="1" t="str">
        <f t="shared" si="28"/>
        <v/>
      </c>
      <c r="M69" s="1" t="str">
        <f t="shared" ca="1" si="0"/>
        <v>$0302</v>
      </c>
      <c r="N69" s="4" t="str">
        <f t="shared" ca="1" si="1"/>
        <v/>
      </c>
      <c r="O69" s="4" t="str">
        <f t="shared" ca="1" si="2"/>
        <v>00</v>
      </c>
      <c r="P69" s="4" t="str">
        <f t="shared" ca="1" si="3"/>
        <v/>
      </c>
      <c r="Q69" s="3">
        <f t="shared" si="4"/>
        <v>-1</v>
      </c>
      <c r="R69" s="3" t="str">
        <f t="shared" si="34"/>
        <v/>
      </c>
      <c r="S69" s="3" t="str">
        <f t="shared" si="29"/>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ca="1">IF(Z69&amp;""&lt;&gt;"",Z$1,IF(AA69&amp;""&lt;&gt;"",AA$1,IF(AB69&amp;""&lt;&gt;"",AB$1,IF(AC69&amp;""&lt;&gt;"",AC$1,IF(AD69&amp;""&lt;&gt;"",AD$1,IF(AND(AE69&amp;""&lt;&gt;"",X69=FALSE),AE$1,IF(AF69&amp;""&lt;&gt;"","IMM",IF(X69,"PSO","DIR"))))))))</f>
        <v>mem</v>
      </c>
      <c r="AH69" s="1">
        <f t="shared" ca="1" si="17"/>
        <v>0</v>
      </c>
      <c r="AI69" s="1">
        <f t="shared" ca="1" si="31"/>
        <v>-1</v>
      </c>
      <c r="AJ69" s="1">
        <f t="shared" ca="1" si="36"/>
        <v>0</v>
      </c>
      <c r="AK69" s="1">
        <f t="shared" ca="1" si="32"/>
        <v>0</v>
      </c>
      <c r="AL69" s="1">
        <f t="shared" ca="1" si="33"/>
        <v>0</v>
      </c>
      <c r="AM69" s="52" t="e" cm="1">
        <f t="array" aca="1" ref="AM69" ca="1">INDEX($G$2:$G$1052,MATCH(1,(AL69=$E$2:$E$1052)*("EQU"=UPPER($F$2:$F$1052)),0))</f>
        <v>#N/A</v>
      </c>
      <c r="AN69" s="1" t="str">
        <f t="shared" ca="1" si="37"/>
        <v/>
      </c>
      <c r="AO69" s="1" t="e">
        <f ca="1">IF(LEFT(AL69,1)&lt;&gt;".",VLOOKUP(AL69,$L$12:$M$1052,2,FALSE),"")</f>
        <v>#N/A</v>
      </c>
      <c r="AP69" s="1" t="str">
        <f t="shared" ca="1" si="20"/>
        <v/>
      </c>
      <c r="AQ69" s="1" t="str" cm="1">
        <f t="array" aca="1" ref="AQ69" ca="1">IF(LEFT(AL69,1)=".",INDEX($M$12:$M$1052,MATCH(1,(AL69=$L$12:$L$1052)*(S69=($S$12:$S$1052)),0)),"")</f>
        <v/>
      </c>
      <c r="AR69" s="1">
        <f t="shared" ca="1" si="21"/>
        <v>0</v>
      </c>
      <c r="AS69" s="1">
        <f t="shared" ca="1" si="38"/>
        <v>0</v>
      </c>
      <c r="AT69" s="1" t="str">
        <f t="shared" ca="1" si="35"/>
        <v>00</v>
      </c>
      <c r="AU69" s="1" t="str">
        <f t="shared" ca="1" si="24"/>
        <v>00</v>
      </c>
      <c r="AV69" s="1" t="str">
        <f t="shared" ca="1" si="25"/>
        <v>00</v>
      </c>
      <c r="AW69" s="1" t="str">
        <f t="shared" ca="1" si="26"/>
        <v>ZP</v>
      </c>
      <c r="AX69" s="4" t="e">
        <f ca="1">VLOOKUP(UPPER(F69)&amp;"-"&amp;AW69,Opcodes!$D$3:$E$160,2,FALSE)</f>
        <v>#N/A</v>
      </c>
      <c r="AY69" s="1">
        <f t="shared" ca="1" si="30"/>
        <v>0</v>
      </c>
    </row>
    <row r="70" spans="3:51" x14ac:dyDescent="0.3">
      <c r="C70" s="10" t="str" cm="1">
        <f t="array" aca="1" ref="C70" ca="1">IF(AND(N70&amp;""&lt;&gt;"",K70&amp;""&lt;&gt;""),K70&amp;": "&amp;N70&amp;IF(O70&amp;""&lt;&gt;""," "&amp;O70,"")&amp;IF(P70&amp;""&lt;&gt;""," "&amp;P70,""),IF(Y70&amp;""&lt;&gt;"",K70&amp;": "&amp;TRIM(_xlfn.TEXTJOIN("",TRUE,MID(Y70,2*ROW(INDIRECT("1:"&amp;LEN(Y70)))-1,2)&amp;" ")),""))</f>
        <v/>
      </c>
      <c r="D70" s="15"/>
      <c r="E70" s="16"/>
      <c r="F70" s="17"/>
      <c r="G70" s="18"/>
      <c r="H70" s="23"/>
      <c r="I70" s="8"/>
      <c r="J70" s="8"/>
      <c r="K70" s="1" t="str">
        <f t="shared" ca="1" si="27"/>
        <v>302</v>
      </c>
      <c r="L70" s="1" t="str">
        <f t="shared" si="28"/>
        <v/>
      </c>
      <c r="M70" s="1" t="str">
        <f t="shared" ca="1" si="0"/>
        <v>$0302</v>
      </c>
      <c r="N70" s="4" t="str">
        <f t="shared" ca="1" si="1"/>
        <v/>
      </c>
      <c r="O70" s="4" t="str">
        <f t="shared" ca="1" si="2"/>
        <v>00</v>
      </c>
      <c r="P70" s="4" t="str">
        <f t="shared" ca="1" si="3"/>
        <v/>
      </c>
      <c r="Q70" s="3">
        <f t="shared" si="4"/>
        <v>-1</v>
      </c>
      <c r="R70" s="3" t="str">
        <f t="shared" si="34"/>
        <v/>
      </c>
      <c r="S70" s="3" t="str">
        <f t="shared" si="29"/>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ca="1">IF(Z70&amp;""&lt;&gt;"",Z$1,IF(AA70&amp;""&lt;&gt;"",AA$1,IF(AB70&amp;""&lt;&gt;"",AB$1,IF(AC70&amp;""&lt;&gt;"",AC$1,IF(AD70&amp;""&lt;&gt;"",AD$1,IF(AND(AE70&amp;""&lt;&gt;"",X70=FALSE),AE$1,IF(AF70&amp;""&lt;&gt;"","IMM",IF(X70,"PSO","DIR"))))))))</f>
        <v>mem</v>
      </c>
      <c r="AH70" s="1">
        <f t="shared" ca="1" si="17"/>
        <v>0</v>
      </c>
      <c r="AI70" s="1">
        <f t="shared" ca="1" si="31"/>
        <v>-1</v>
      </c>
      <c r="AJ70" s="1">
        <f t="shared" ca="1" si="36"/>
        <v>0</v>
      </c>
      <c r="AK70" s="1">
        <f t="shared" ca="1" si="32"/>
        <v>0</v>
      </c>
      <c r="AL70" s="1">
        <f t="shared" ca="1" si="33"/>
        <v>0</v>
      </c>
      <c r="AM70" s="52" t="e" cm="1">
        <f t="array" aca="1" ref="AM70" ca="1">INDEX($G$2:$G$1052,MATCH(1,(AL70=$E$2:$E$1052)*("EQU"=UPPER($F$2:$F$1052)),0))</f>
        <v>#N/A</v>
      </c>
      <c r="AN70" s="1" t="str">
        <f t="shared" ca="1" si="37"/>
        <v/>
      </c>
      <c r="AO70" s="1" t="e">
        <f ca="1">IF(LEFT(AL70,1)&lt;&gt;".",VLOOKUP(AL70,$L$12:$M$1052,2,FALSE),"")</f>
        <v>#N/A</v>
      </c>
      <c r="AP70" s="1" t="str">
        <f t="shared" ca="1" si="20"/>
        <v/>
      </c>
      <c r="AQ70" s="1" t="str" cm="1">
        <f t="array" aca="1" ref="AQ70" ca="1">IF(LEFT(AL70,1)=".",INDEX($M$12:$M$1052,MATCH(1,(AL70=$L$12:$L$1052)*(S70=($S$12:$S$1052)),0)),"")</f>
        <v/>
      </c>
      <c r="AR70" s="1">
        <f t="shared" ca="1" si="21"/>
        <v>0</v>
      </c>
      <c r="AS70" s="1">
        <f t="shared" ca="1" si="38"/>
        <v>0</v>
      </c>
      <c r="AT70" s="1" t="str">
        <f t="shared" ca="1" si="35"/>
        <v>00</v>
      </c>
      <c r="AU70" s="1" t="str">
        <f t="shared" ca="1" si="24"/>
        <v>00</v>
      </c>
      <c r="AV70" s="1" t="str">
        <f t="shared" ca="1" si="25"/>
        <v>00</v>
      </c>
      <c r="AW70" s="1" t="str">
        <f t="shared" ca="1" si="26"/>
        <v>ZP</v>
      </c>
      <c r="AX70" s="4" t="e">
        <f ca="1">VLOOKUP(UPPER(F70)&amp;"-"&amp;AW70,Opcodes!$D$3:$E$160,2,FALSE)</f>
        <v>#N/A</v>
      </c>
      <c r="AY70" s="1">
        <f t="shared" ca="1" si="30"/>
        <v>0</v>
      </c>
    </row>
    <row r="71" spans="3:51" x14ac:dyDescent="0.3">
      <c r="C71" s="10" t="str" cm="1">
        <f t="array" aca="1" ref="C71" ca="1">IF(AND(N71&amp;""&lt;&gt;"",K71&amp;""&lt;&gt;""),K71&amp;": "&amp;N71&amp;IF(O71&amp;""&lt;&gt;""," "&amp;O71,"")&amp;IF(P71&amp;""&lt;&gt;""," "&amp;P71,""),IF(Y71&amp;""&lt;&gt;"",K71&amp;": "&amp;TRIM(_xlfn.TEXTJOIN("",TRUE,MID(Y71,2*ROW(INDIRECT("1:"&amp;LEN(Y71)))-1,2)&amp;" ")),""))</f>
        <v/>
      </c>
      <c r="D71" s="15"/>
      <c r="E71" s="16"/>
      <c r="F71" s="17"/>
      <c r="G71" s="18"/>
      <c r="H71" s="23"/>
      <c r="I71" s="8"/>
      <c r="J71" s="8"/>
      <c r="K71" s="1" t="str">
        <f t="shared" ca="1" si="27"/>
        <v>302</v>
      </c>
      <c r="L71" s="1" t="str">
        <f t="shared" si="28"/>
        <v/>
      </c>
      <c r="M71" s="1" t="str">
        <f t="shared" ca="1" si="0"/>
        <v>$0302</v>
      </c>
      <c r="N71" s="4" t="str">
        <f t="shared" ca="1" si="1"/>
        <v/>
      </c>
      <c r="O71" s="4" t="str">
        <f t="shared" ca="1" si="2"/>
        <v>00</v>
      </c>
      <c r="P71" s="4" t="str">
        <f t="shared" ca="1" si="3"/>
        <v/>
      </c>
      <c r="Q71" s="3">
        <f t="shared" si="4"/>
        <v>-1</v>
      </c>
      <c r="R71" s="3" t="str">
        <f t="shared" si="34"/>
        <v/>
      </c>
      <c r="S71" s="3" t="str">
        <f t="shared" si="29"/>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ca="1">IF(Z71&amp;""&lt;&gt;"",Z$1,IF(AA71&amp;""&lt;&gt;"",AA$1,IF(AB71&amp;""&lt;&gt;"",AB$1,IF(AC71&amp;""&lt;&gt;"",AC$1,IF(AD71&amp;""&lt;&gt;"",AD$1,IF(AND(AE71&amp;""&lt;&gt;"",X71=FALSE),AE$1,IF(AF71&amp;""&lt;&gt;"","IMM",IF(X71,"PSO","DIR"))))))))</f>
        <v>mem</v>
      </c>
      <c r="AH71" s="1">
        <f t="shared" ca="1" si="17"/>
        <v>0</v>
      </c>
      <c r="AI71" s="1">
        <f t="shared" ca="1" si="31"/>
        <v>-1</v>
      </c>
      <c r="AJ71" s="1">
        <f t="shared" ca="1" si="36"/>
        <v>0</v>
      </c>
      <c r="AK71" s="1">
        <f t="shared" ca="1" si="32"/>
        <v>0</v>
      </c>
      <c r="AL71" s="1">
        <f t="shared" ca="1" si="33"/>
        <v>0</v>
      </c>
      <c r="AM71" s="52" t="e" cm="1">
        <f t="array" aca="1" ref="AM71" ca="1">INDEX($G$2:$G$1052,MATCH(1,(AL71=$E$2:$E$1052)*("EQU"=UPPER($F$2:$F$1052)),0))</f>
        <v>#N/A</v>
      </c>
      <c r="AN71" s="1" t="str">
        <f t="shared" ca="1" si="37"/>
        <v/>
      </c>
      <c r="AO71" s="1" t="e">
        <f ca="1">IF(LEFT(AL71,1)&lt;&gt;".",VLOOKUP(AL71,$L$12:$M$1052,2,FALSE),"")</f>
        <v>#N/A</v>
      </c>
      <c r="AP71" s="1" t="str">
        <f t="shared" ca="1" si="20"/>
        <v/>
      </c>
      <c r="AQ71" s="1" t="str" cm="1">
        <f t="array" aca="1" ref="AQ71" ca="1">IF(LEFT(AL71,1)=".",INDEX($M$12:$M$1052,MATCH(1,(AL71=$L$12:$L$1052)*(S71=($S$12:$S$1052)),0)),"")</f>
        <v/>
      </c>
      <c r="AR71" s="1">
        <f t="shared" ca="1" si="21"/>
        <v>0</v>
      </c>
      <c r="AS71" s="1">
        <f t="shared" ca="1" si="38"/>
        <v>0</v>
      </c>
      <c r="AT71" s="1" t="str">
        <f t="shared" ca="1" si="35"/>
        <v>00</v>
      </c>
      <c r="AU71" s="1" t="str">
        <f t="shared" ca="1" si="24"/>
        <v>00</v>
      </c>
      <c r="AV71" s="1" t="str">
        <f t="shared" ca="1" si="25"/>
        <v>00</v>
      </c>
      <c r="AW71" s="1" t="str">
        <f t="shared" ca="1" si="26"/>
        <v>ZP</v>
      </c>
      <c r="AX71" s="4" t="e">
        <f ca="1">VLOOKUP(UPPER(F71)&amp;"-"&amp;AW71,Opcodes!$D$3:$E$160,2,FALSE)</f>
        <v>#N/A</v>
      </c>
      <c r="AY71" s="1">
        <f t="shared" ca="1" si="30"/>
        <v>0</v>
      </c>
    </row>
    <row r="72" spans="3:51" x14ac:dyDescent="0.3">
      <c r="C72" s="10" t="str" cm="1">
        <f t="array" aca="1" ref="C72" ca="1">IF(AND(N72&amp;""&lt;&gt;"",K72&amp;""&lt;&gt;""),K72&amp;": "&amp;N72&amp;IF(O72&amp;""&lt;&gt;""," "&amp;O72,"")&amp;IF(P72&amp;""&lt;&gt;""," "&amp;P72,""),IF(Y72&amp;""&lt;&gt;"",K72&amp;": "&amp;TRIM(_xlfn.TEXTJOIN("",TRUE,MID(Y72,2*ROW(INDIRECT("1:"&amp;LEN(Y72)))-1,2)&amp;" ")),""))</f>
        <v/>
      </c>
      <c r="D72" s="15"/>
      <c r="E72" s="16"/>
      <c r="F72" s="17"/>
      <c r="G72" s="18"/>
      <c r="H72" s="23"/>
      <c r="I72" s="8"/>
      <c r="J72" s="8"/>
      <c r="K72" s="1" t="str">
        <f t="shared" ca="1" si="27"/>
        <v>302</v>
      </c>
      <c r="L72" s="1" t="str">
        <f t="shared" si="28"/>
        <v/>
      </c>
      <c r="M72" s="1" t="str">
        <f t="shared" ca="1" si="0"/>
        <v>$0302</v>
      </c>
      <c r="N72" s="4" t="str">
        <f t="shared" ca="1" si="1"/>
        <v/>
      </c>
      <c r="O72" s="4" t="str">
        <f t="shared" ca="1" si="2"/>
        <v>00</v>
      </c>
      <c r="P72" s="4" t="str">
        <f t="shared" ca="1" si="3"/>
        <v/>
      </c>
      <c r="Q72" s="3">
        <f t="shared" si="4"/>
        <v>-1</v>
      </c>
      <c r="R72" s="3" t="str">
        <f t="shared" si="34"/>
        <v/>
      </c>
      <c r="S72" s="3" t="str">
        <f t="shared" si="29"/>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ca="1">IF(Z72&amp;""&lt;&gt;"",Z$1,IF(AA72&amp;""&lt;&gt;"",AA$1,IF(AB72&amp;""&lt;&gt;"",AB$1,IF(AC72&amp;""&lt;&gt;"",AC$1,IF(AD72&amp;""&lt;&gt;"",AD$1,IF(AND(AE72&amp;""&lt;&gt;"",X72=FALSE),AE$1,IF(AF72&amp;""&lt;&gt;"","IMM",IF(X72,"PSO","DIR"))))))))</f>
        <v>mem</v>
      </c>
      <c r="AH72" s="1">
        <f t="shared" ca="1" si="17"/>
        <v>0</v>
      </c>
      <c r="AI72" s="1">
        <f t="shared" ca="1" si="31"/>
        <v>-1</v>
      </c>
      <c r="AJ72" s="1">
        <f t="shared" ca="1" si="36"/>
        <v>0</v>
      </c>
      <c r="AK72" s="1">
        <f t="shared" ca="1" si="32"/>
        <v>0</v>
      </c>
      <c r="AL72" s="1">
        <f t="shared" ca="1" si="33"/>
        <v>0</v>
      </c>
      <c r="AM72" s="52" t="e" cm="1">
        <f t="array" aca="1" ref="AM72" ca="1">INDEX($G$2:$G$1052,MATCH(1,(AL72=$E$2:$E$1052)*("EQU"=UPPER($F$2:$F$1052)),0))</f>
        <v>#N/A</v>
      </c>
      <c r="AN72" s="1" t="str">
        <f t="shared" ca="1" si="37"/>
        <v/>
      </c>
      <c r="AO72" s="1" t="e">
        <f ca="1">IF(LEFT(AL72,1)&lt;&gt;".",VLOOKUP(AL72,$L$12:$M$1052,2,FALSE),"")</f>
        <v>#N/A</v>
      </c>
      <c r="AP72" s="1" t="str">
        <f t="shared" ca="1" si="20"/>
        <v/>
      </c>
      <c r="AQ72" s="1" t="str" cm="1">
        <f t="array" aca="1" ref="AQ72" ca="1">IF(LEFT(AL72,1)=".",INDEX($M$12:$M$1052,MATCH(1,(AL72=$L$12:$L$1052)*(S72=($S$12:$S$1052)),0)),"")</f>
        <v/>
      </c>
      <c r="AR72" s="1">
        <f t="shared" ca="1" si="21"/>
        <v>0</v>
      </c>
      <c r="AS72" s="1">
        <f t="shared" ca="1" si="38"/>
        <v>0</v>
      </c>
      <c r="AT72" s="1" t="str">
        <f t="shared" ca="1" si="35"/>
        <v>00</v>
      </c>
      <c r="AU72" s="1" t="str">
        <f t="shared" ca="1" si="24"/>
        <v>00</v>
      </c>
      <c r="AV72" s="1" t="str">
        <f t="shared" ca="1" si="25"/>
        <v>00</v>
      </c>
      <c r="AW72" s="1" t="str">
        <f t="shared" ca="1" si="26"/>
        <v>ZP</v>
      </c>
      <c r="AX72" s="4" t="e">
        <f ca="1">VLOOKUP(UPPER(F72)&amp;"-"&amp;AW72,Opcodes!$D$3:$E$160,2,FALSE)</f>
        <v>#N/A</v>
      </c>
      <c r="AY72" s="1">
        <f t="shared" ca="1" si="30"/>
        <v>0</v>
      </c>
    </row>
    <row r="73" spans="3:51" x14ac:dyDescent="0.3">
      <c r="C73" s="10" t="str" cm="1">
        <f t="array" aca="1" ref="C73" ca="1">IF(AND(N73&amp;""&lt;&gt;"",K73&amp;""&lt;&gt;""),K73&amp;": "&amp;N73&amp;IF(O73&amp;""&lt;&gt;""," "&amp;O73,"")&amp;IF(P73&amp;""&lt;&gt;""," "&amp;P73,""),IF(Y73&amp;""&lt;&gt;"",K73&amp;": "&amp;TRIM(_xlfn.TEXTJOIN("",TRUE,MID(Y73,2*ROW(INDIRECT("1:"&amp;LEN(Y73)))-1,2)&amp;" ")),""))</f>
        <v/>
      </c>
      <c r="D73" s="15"/>
      <c r="E73" s="16"/>
      <c r="F73" s="17"/>
      <c r="G73" s="18"/>
      <c r="H73" s="23"/>
      <c r="I73" s="8"/>
      <c r="J73" s="8"/>
      <c r="K73" s="1" t="str">
        <f t="shared" ca="1" si="27"/>
        <v>302</v>
      </c>
      <c r="L73" s="1" t="str">
        <f t="shared" si="28"/>
        <v/>
      </c>
      <c r="M73" s="1" t="str">
        <f t="shared" ca="1" si="0"/>
        <v>$0302</v>
      </c>
      <c r="N73" s="4" t="str">
        <f t="shared" ca="1" si="1"/>
        <v/>
      </c>
      <c r="O73" s="4" t="str">
        <f t="shared" ca="1" si="2"/>
        <v>00</v>
      </c>
      <c r="P73" s="4" t="str">
        <f t="shared" ca="1" si="3"/>
        <v/>
      </c>
      <c r="Q73" s="3">
        <f t="shared" si="4"/>
        <v>-1</v>
      </c>
      <c r="R73" s="3" t="str">
        <f t="shared" si="34"/>
        <v/>
      </c>
      <c r="S73" s="3" t="str">
        <f t="shared" si="29"/>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ca="1">IF(Z73&amp;""&lt;&gt;"",Z$1,IF(AA73&amp;""&lt;&gt;"",AA$1,IF(AB73&amp;""&lt;&gt;"",AB$1,IF(AC73&amp;""&lt;&gt;"",AC$1,IF(AD73&amp;""&lt;&gt;"",AD$1,IF(AND(AE73&amp;""&lt;&gt;"",X73=FALSE),AE$1,IF(AF73&amp;""&lt;&gt;"","IMM",IF(X73,"PSO","DIR"))))))))</f>
        <v>mem</v>
      </c>
      <c r="AH73" s="1">
        <f t="shared" ca="1" si="17"/>
        <v>0</v>
      </c>
      <c r="AI73" s="1">
        <f t="shared" ca="1" si="31"/>
        <v>-1</v>
      </c>
      <c r="AJ73" s="1">
        <f t="shared" ca="1" si="36"/>
        <v>0</v>
      </c>
      <c r="AK73" s="1">
        <f t="shared" ca="1" si="32"/>
        <v>0</v>
      </c>
      <c r="AL73" s="1">
        <f t="shared" ca="1" si="33"/>
        <v>0</v>
      </c>
      <c r="AM73" s="52" t="e" cm="1">
        <f t="array" aca="1" ref="AM73" ca="1">INDEX($G$2:$G$1052,MATCH(1,(AL73=$E$2:$E$1052)*("EQU"=UPPER($F$2:$F$1052)),0))</f>
        <v>#N/A</v>
      </c>
      <c r="AN73" s="1" t="str">
        <f t="shared" ca="1" si="37"/>
        <v/>
      </c>
      <c r="AO73" s="1" t="e">
        <f ca="1">IF(LEFT(AL73,1)&lt;&gt;".",VLOOKUP(AL73,$L$12:$M$1052,2,FALSE),"")</f>
        <v>#N/A</v>
      </c>
      <c r="AP73" s="1" t="str">
        <f t="shared" ca="1" si="20"/>
        <v/>
      </c>
      <c r="AQ73" s="1" t="str" cm="1">
        <f t="array" aca="1" ref="AQ73" ca="1">IF(LEFT(AL73,1)=".",INDEX($M$12:$M$1052,MATCH(1,(AL73=$L$12:$L$1052)*(S73=($S$12:$S$1052)),0)),"")</f>
        <v/>
      </c>
      <c r="AR73" s="1">
        <f t="shared" ca="1" si="21"/>
        <v>0</v>
      </c>
      <c r="AS73" s="1">
        <f t="shared" ca="1" si="38"/>
        <v>0</v>
      </c>
      <c r="AT73" s="1" t="str">
        <f t="shared" ca="1" si="35"/>
        <v>00</v>
      </c>
      <c r="AU73" s="1" t="str">
        <f t="shared" ca="1" si="24"/>
        <v>00</v>
      </c>
      <c r="AV73" s="1" t="str">
        <f t="shared" ca="1" si="25"/>
        <v>00</v>
      </c>
      <c r="AW73" s="1" t="str">
        <f t="shared" ca="1" si="26"/>
        <v>ZP</v>
      </c>
      <c r="AX73" s="4" t="e">
        <f ca="1">VLOOKUP(UPPER(F73)&amp;"-"&amp;AW73,Opcodes!$D$3:$E$160,2,FALSE)</f>
        <v>#N/A</v>
      </c>
      <c r="AY73" s="1">
        <f t="shared" ca="1" si="30"/>
        <v>0</v>
      </c>
    </row>
    <row r="74" spans="3:51" x14ac:dyDescent="0.3">
      <c r="C74" s="10" t="str" cm="1">
        <f t="array" aca="1" ref="C74" ca="1">IF(AND(N74&amp;""&lt;&gt;"",K74&amp;""&lt;&gt;""),K74&amp;": "&amp;N74&amp;IF(O74&amp;""&lt;&gt;""," "&amp;O74,"")&amp;IF(P74&amp;""&lt;&gt;""," "&amp;P74,""),IF(Y74&amp;""&lt;&gt;"",K74&amp;": "&amp;TRIM(_xlfn.TEXTJOIN("",TRUE,MID(Y74,2*ROW(INDIRECT("1:"&amp;LEN(Y74)))-1,2)&amp;" ")),""))</f>
        <v/>
      </c>
      <c r="D74" s="15"/>
      <c r="E74" s="16"/>
      <c r="F74" s="17"/>
      <c r="G74" s="18"/>
      <c r="H74" s="23"/>
      <c r="I74" s="8"/>
      <c r="J74" s="8"/>
      <c r="K74" s="1" t="str">
        <f t="shared" ca="1" si="27"/>
        <v>302</v>
      </c>
      <c r="L74" s="1" t="str">
        <f t="shared" si="28"/>
        <v/>
      </c>
      <c r="M74" s="1" t="str">
        <f t="shared" ca="1" si="0"/>
        <v>$0302</v>
      </c>
      <c r="N74" s="4" t="str">
        <f t="shared" ca="1" si="1"/>
        <v/>
      </c>
      <c r="O74" s="4" t="str">
        <f t="shared" ca="1" si="2"/>
        <v>00</v>
      </c>
      <c r="P74" s="4" t="str">
        <f t="shared" ca="1" si="3"/>
        <v/>
      </c>
      <c r="Q74" s="3">
        <f t="shared" si="4"/>
        <v>-1</v>
      </c>
      <c r="R74" s="3" t="str">
        <f t="shared" si="34"/>
        <v/>
      </c>
      <c r="S74" s="3" t="str">
        <f t="shared" si="29"/>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ca="1">IF(Z74&amp;""&lt;&gt;"",Z$1,IF(AA74&amp;""&lt;&gt;"",AA$1,IF(AB74&amp;""&lt;&gt;"",AB$1,IF(AC74&amp;""&lt;&gt;"",AC$1,IF(AD74&amp;""&lt;&gt;"",AD$1,IF(AND(AE74&amp;""&lt;&gt;"",X74=FALSE),AE$1,IF(AF74&amp;""&lt;&gt;"","IMM",IF(X74,"PSO","DIR"))))))))</f>
        <v>mem</v>
      </c>
      <c r="AH74" s="1">
        <f t="shared" ca="1" si="17"/>
        <v>0</v>
      </c>
      <c r="AI74" s="1">
        <f t="shared" ca="1" si="31"/>
        <v>-1</v>
      </c>
      <c r="AJ74" s="1">
        <f t="shared" ca="1" si="36"/>
        <v>0</v>
      </c>
      <c r="AK74" s="1">
        <f t="shared" ca="1" si="32"/>
        <v>0</v>
      </c>
      <c r="AL74" s="1">
        <f t="shared" ca="1" si="33"/>
        <v>0</v>
      </c>
      <c r="AM74" s="52" t="e" cm="1">
        <f t="array" aca="1" ref="AM74" ca="1">INDEX($G$2:$G$1052,MATCH(1,(AL74=$E$2:$E$1052)*("EQU"=UPPER($F$2:$F$1052)),0))</f>
        <v>#N/A</v>
      </c>
      <c r="AN74" s="1" t="str">
        <f t="shared" ca="1" si="37"/>
        <v/>
      </c>
      <c r="AO74" s="1" t="e">
        <f ca="1">IF(LEFT(AL74,1)&lt;&gt;".",VLOOKUP(AL74,$L$12:$M$1052,2,FALSE),"")</f>
        <v>#N/A</v>
      </c>
      <c r="AP74" s="1" t="str">
        <f t="shared" ca="1" si="20"/>
        <v/>
      </c>
      <c r="AQ74" s="1" t="str" cm="1">
        <f t="array" aca="1" ref="AQ74" ca="1">IF(LEFT(AL74,1)=".",INDEX($M$12:$M$1052,MATCH(1,(AL74=$L$12:$L$1052)*(S74=($S$12:$S$1052)),0)),"")</f>
        <v/>
      </c>
      <c r="AR74" s="1">
        <f t="shared" ca="1" si="21"/>
        <v>0</v>
      </c>
      <c r="AS74" s="1">
        <f t="shared" ca="1" si="38"/>
        <v>0</v>
      </c>
      <c r="AT74" s="1" t="str">
        <f t="shared" ca="1" si="35"/>
        <v>00</v>
      </c>
      <c r="AU74" s="1" t="str">
        <f t="shared" ca="1" si="24"/>
        <v>00</v>
      </c>
      <c r="AV74" s="1" t="str">
        <f t="shared" ca="1" si="25"/>
        <v>00</v>
      </c>
      <c r="AW74" s="1" t="str">
        <f t="shared" ca="1" si="26"/>
        <v>ZP</v>
      </c>
      <c r="AX74" s="4" t="e">
        <f ca="1">VLOOKUP(UPPER(F74)&amp;"-"&amp;AW74,Opcodes!$D$3:$E$160,2,FALSE)</f>
        <v>#N/A</v>
      </c>
      <c r="AY74" s="1">
        <f t="shared" ca="1" si="30"/>
        <v>0</v>
      </c>
    </row>
    <row r="75" spans="3:51" x14ac:dyDescent="0.3">
      <c r="C75" s="10" t="str" cm="1">
        <f t="array" aca="1" ref="C75" ca="1">IF(AND(N75&amp;""&lt;&gt;"",K75&amp;""&lt;&gt;""),K75&amp;": "&amp;N75&amp;IF(O75&amp;""&lt;&gt;""," "&amp;O75,"")&amp;IF(P75&amp;""&lt;&gt;""," "&amp;P75,""),IF(Y75&amp;""&lt;&gt;"",K75&amp;": "&amp;TRIM(_xlfn.TEXTJOIN("",TRUE,MID(Y75,2*ROW(INDIRECT("1:"&amp;LEN(Y75)))-1,2)&amp;" ")),""))</f>
        <v/>
      </c>
      <c r="D75" s="15"/>
      <c r="E75" s="16"/>
      <c r="F75" s="17"/>
      <c r="G75" s="18"/>
      <c r="H75" s="23"/>
      <c r="I75" s="8"/>
      <c r="J75" s="8"/>
      <c r="K75" s="1" t="str">
        <f t="shared" ca="1" si="27"/>
        <v>302</v>
      </c>
      <c r="L75" s="1" t="str">
        <f t="shared" si="28"/>
        <v/>
      </c>
      <c r="M75" s="1" t="str">
        <f t="shared" ca="1" si="0"/>
        <v>$0302</v>
      </c>
      <c r="N75" s="4" t="str">
        <f t="shared" ca="1" si="1"/>
        <v/>
      </c>
      <c r="O75" s="4" t="str">
        <f t="shared" ca="1" si="2"/>
        <v>00</v>
      </c>
      <c r="P75" s="4" t="str">
        <f t="shared" ca="1" si="3"/>
        <v/>
      </c>
      <c r="Q75" s="3">
        <f t="shared" si="4"/>
        <v>-1</v>
      </c>
      <c r="R75" s="3" t="str">
        <f t="shared" si="34"/>
        <v/>
      </c>
      <c r="S75" s="3" t="str">
        <f t="shared" si="29"/>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ca="1">IF(Z75&amp;""&lt;&gt;"",Z$1,IF(AA75&amp;""&lt;&gt;"",AA$1,IF(AB75&amp;""&lt;&gt;"",AB$1,IF(AC75&amp;""&lt;&gt;"",AC$1,IF(AD75&amp;""&lt;&gt;"",AD$1,IF(AND(AE75&amp;""&lt;&gt;"",X75=FALSE),AE$1,IF(AF75&amp;""&lt;&gt;"","IMM",IF(X75,"PSO","DIR"))))))))</f>
        <v>mem</v>
      </c>
      <c r="AH75" s="1">
        <f t="shared" ca="1" si="17"/>
        <v>0</v>
      </c>
      <c r="AI75" s="1">
        <f t="shared" ca="1" si="31"/>
        <v>-1</v>
      </c>
      <c r="AJ75" s="1">
        <f t="shared" ca="1" si="36"/>
        <v>0</v>
      </c>
      <c r="AK75" s="1">
        <f t="shared" ca="1" si="32"/>
        <v>0</v>
      </c>
      <c r="AL75" s="1">
        <f t="shared" ca="1" si="33"/>
        <v>0</v>
      </c>
      <c r="AM75" s="52" t="e" cm="1">
        <f t="array" aca="1" ref="AM75" ca="1">INDEX($G$2:$G$1052,MATCH(1,(AL75=$E$2:$E$1052)*("EQU"=UPPER($F$2:$F$1052)),0))</f>
        <v>#N/A</v>
      </c>
      <c r="AN75" s="1" t="str">
        <f t="shared" ca="1" si="37"/>
        <v/>
      </c>
      <c r="AO75" s="1" t="e">
        <f ca="1">IF(LEFT(AL75,1)&lt;&gt;".",VLOOKUP(AL75,$L$12:$M$1052,2,FALSE),"")</f>
        <v>#N/A</v>
      </c>
      <c r="AP75" s="1" t="str">
        <f t="shared" ca="1" si="20"/>
        <v/>
      </c>
      <c r="AQ75" s="1" t="str" cm="1">
        <f t="array" aca="1" ref="AQ75" ca="1">IF(LEFT(AL75,1)=".",INDEX($M$12:$M$1052,MATCH(1,(AL75=$L$12:$L$1052)*(S75=($S$12:$S$1052)),0)),"")</f>
        <v/>
      </c>
      <c r="AR75" s="1">
        <f t="shared" ca="1" si="21"/>
        <v>0</v>
      </c>
      <c r="AS75" s="1">
        <f t="shared" ca="1" si="38"/>
        <v>0</v>
      </c>
      <c r="AT75" s="1" t="str">
        <f t="shared" ca="1" si="35"/>
        <v>00</v>
      </c>
      <c r="AU75" s="1" t="str">
        <f t="shared" ca="1" si="24"/>
        <v>00</v>
      </c>
      <c r="AV75" s="1" t="str">
        <f t="shared" ca="1" si="25"/>
        <v>00</v>
      </c>
      <c r="AW75" s="1" t="str">
        <f t="shared" ca="1" si="26"/>
        <v>ZP</v>
      </c>
      <c r="AX75" s="4" t="e">
        <f ca="1">VLOOKUP(UPPER(F75)&amp;"-"&amp;AW75,Opcodes!$D$3:$E$160,2,FALSE)</f>
        <v>#N/A</v>
      </c>
      <c r="AY75" s="1">
        <f t="shared" ca="1" si="30"/>
        <v>0</v>
      </c>
    </row>
    <row r="76" spans="3:51" x14ac:dyDescent="0.3">
      <c r="C76" s="10" t="str" cm="1">
        <f t="array" aca="1" ref="C76" ca="1">IF(AND(N76&amp;""&lt;&gt;"",K76&amp;""&lt;&gt;""),K76&amp;": "&amp;N76&amp;IF(O76&amp;""&lt;&gt;""," "&amp;O76,"")&amp;IF(P76&amp;""&lt;&gt;""," "&amp;P76,""),IF(Y76&amp;""&lt;&gt;"",K76&amp;": "&amp;TRIM(_xlfn.TEXTJOIN("",TRUE,MID(Y76,2*ROW(INDIRECT("1:"&amp;LEN(Y76)))-1,2)&amp;" ")),""))</f>
        <v/>
      </c>
      <c r="D76" s="15"/>
      <c r="E76" s="16"/>
      <c r="F76" s="17"/>
      <c r="G76" s="18"/>
      <c r="H76" s="23"/>
      <c r="I76" s="8"/>
      <c r="J76" s="8"/>
      <c r="K76" s="1" t="str">
        <f t="shared" ca="1" si="27"/>
        <v>302</v>
      </c>
      <c r="L76" s="1" t="str">
        <f t="shared" si="28"/>
        <v/>
      </c>
      <c r="M76" s="1" t="str">
        <f t="shared" ref="M76:M173" ca="1" si="39">IF(K76&amp;""&lt;&gt;"","$"&amp;DEC2HEX(HEX2DEC(K76),4),"")</f>
        <v>$0302</v>
      </c>
      <c r="N76" s="4" t="str">
        <f t="shared" ref="N76:N173" ca="1" si="40">IF(AND(AW76&lt;&gt;"PSO",NOT(ISERROR(AX76))),AX76,"")</f>
        <v/>
      </c>
      <c r="O76" s="4" t="str">
        <f t="shared" ref="O76:O173" ca="1" si="41">IF(AW76="PSO","",IF(AV76&amp;""&lt;&gt;"",RIGHT(AV76,2),""))</f>
        <v>00</v>
      </c>
      <c r="P76" s="4" t="str">
        <f t="shared" ref="P76:P173" ca="1" si="42">IF(LEN(AV76)&gt;2,LEFT(AV76,2),"")</f>
        <v/>
      </c>
      <c r="Q76" s="3">
        <f t="shared" ref="Q76:Q173" si="43">IF(ISERROR(SEARCH(",",G76)),-1,SEARCH(",",G76))</f>
        <v>-1</v>
      </c>
      <c r="R76" s="3" t="str">
        <f t="shared" si="34"/>
        <v/>
      </c>
      <c r="S76" s="3" t="str">
        <f t="shared" si="29"/>
        <v>my_code</v>
      </c>
      <c r="T76" s="3" t="b">
        <f t="shared" ref="T76:T139" si="44">IF(ISERROR(MATCH(UPPER(F76),BRANCH,0)),FALSE,TRUE)</f>
        <v>0</v>
      </c>
      <c r="U76" s="3" t="b">
        <f t="shared" ref="U76:U173" si="45">IF(AND(F76&amp;""&lt;&gt;"",G76&amp;""=""),TRUE,FALSE)</f>
        <v>0</v>
      </c>
      <c r="V76" s="3" t="b">
        <f t="shared" ref="V76:V173" si="46">LEFT(G76,1)="("</f>
        <v>0</v>
      </c>
      <c r="W76" s="3" t="b">
        <f t="shared" ref="W76:W173" si="47">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173" si="48">IF(AND(U76=FALSE,V76,W76,Q76&lt;0),MID(G76,2,LEN(G76)-2),"")</f>
        <v/>
      </c>
      <c r="AA76" s="1" t="str">
        <f t="shared" ref="AA76:AA173" si="49">IF(AND(Z76&amp;""="",Q76&gt;=0,V76,W76),MID(G76,2,Q76-2),"")</f>
        <v/>
      </c>
      <c r="AB76" s="1" t="str">
        <f t="shared" ref="AB76:AB173" si="50">IF(U76=FALSE,IF(AND(AA76="",Q76&gt;=0,V76),IF(MID(G76,LEN(G76)-2,1)=")",MID(G76,2,LEN(G76)-4),""),""),"")</f>
        <v/>
      </c>
      <c r="AC76" s="1" t="str">
        <f t="shared" ref="AC76:AC173" si="51">IF(AND(V76=FALSE,W76=FALSE,R76="X"),LEFT(G76,Q76-1),"")</f>
        <v/>
      </c>
      <c r="AD76" s="1" t="str">
        <f t="shared" ref="AD76:AD173" si="52">IF(AND(V76=FALSE,W76=FALSE,R76="Y"),LEFT(G76,Q76-1),"")</f>
        <v/>
      </c>
      <c r="AE76" s="1">
        <f t="shared" ref="AE76:AE173" ca="1" si="53">IF(AND(Y76&amp;""="",V76=FALSE,W76=FALSE,Q76&lt;0,U76=FALSE,LEFT(G76,1)&lt;&gt;"#"),G76,"")</f>
        <v>0</v>
      </c>
      <c r="AF76" s="1" t="str">
        <f t="shared" ref="AF76:AF173" si="54">IF(AND(V76=FALSE,W76=FALSE,Q76&lt;0,U76=FALSE,LEFT(G76,1)="#"),G76,"")</f>
        <v/>
      </c>
      <c r="AG76" s="1" t="str">
        <f ca="1">IF(Z76&amp;""&lt;&gt;"",Z$1,IF(AA76&amp;""&lt;&gt;"",AA$1,IF(AB76&amp;""&lt;&gt;"",AB$1,IF(AC76&amp;""&lt;&gt;"",AC$1,IF(AD76&amp;""&lt;&gt;"",AD$1,IF(AND(AE76&amp;""&lt;&gt;"",X76=FALSE),AE$1,IF(AF76&amp;""&lt;&gt;"","IMM",IF(X76,"PSO","DIR"))))))))</f>
        <v>mem</v>
      </c>
      <c r="AH76" s="1">
        <f t="shared" ref="AH76:AH173" ca="1" si="55">IF(Z76&amp;""&lt;&gt;"",Z76,IF(AA76&amp;""&lt;&gt;"",AA76,IF(AB76&amp;""&lt;&gt;"",AB76,IF(AC76&amp;""&lt;&gt;"",AC76,IF(AD76&amp;""&lt;&gt;"",AD76,IF(AE76&amp;""&lt;&gt;"",AE76,IF(AF76&amp;""&lt;&gt;"",RIGHT(AF76,LEN(AF76)-1),"")))))))</f>
        <v>0</v>
      </c>
      <c r="AI76" s="1">
        <f t="shared" ca="1" si="31"/>
        <v>-1</v>
      </c>
      <c r="AJ76" s="1">
        <f t="shared" ca="1" si="36"/>
        <v>0</v>
      </c>
      <c r="AK76" s="1">
        <f t="shared" ca="1" si="32"/>
        <v>0</v>
      </c>
      <c r="AL76" s="1">
        <f t="shared" ca="1" si="33"/>
        <v>0</v>
      </c>
      <c r="AM76" s="52" t="e" cm="1">
        <f t="array" aca="1" ref="AM76" ca="1">INDEX($G$2:$G$1052,MATCH(1,(AL76=$E$2:$E$1052)*("EQU"=UPPER($F$2:$F$1052)),0))</f>
        <v>#N/A</v>
      </c>
      <c r="AN76" s="1" t="str">
        <f t="shared" ca="1" si="37"/>
        <v/>
      </c>
      <c r="AO76" s="1" t="e">
        <f ca="1">IF(LEFT(AL76,1)&lt;&gt;".",VLOOKUP(AL76,$L$12:$M$1052,2,FALSE),"")</f>
        <v>#N/A</v>
      </c>
      <c r="AP76" s="1" t="str">
        <f t="shared" ref="AP76:AP173" ca="1" si="56">IF(OR(AL76&amp;""="",ISNA(AO76),AL76="*",AN76&amp;""&lt;&gt;""),IF(AL76&lt;&gt;"*","",M76),AO76)</f>
        <v/>
      </c>
      <c r="AQ76" s="1" t="str" cm="1">
        <f t="array" aca="1" ref="AQ76" ca="1">IF(LEFT(AL76,1)=".",INDEX($M$12:$M$1052,MATCH(1,(AL76=$L$12:$L$1052)*(S76=($S$12:$S$1052)),0)),"")</f>
        <v/>
      </c>
      <c r="AR76" s="1">
        <f t="shared" ref="AR76:AR173" ca="1" si="57">IF(AQ76&amp;""&lt;&gt;"",AQ76,IF(AP76&amp;""&lt;&gt;"",AP76,IF(AN76&amp;""&lt;&gt;"",AN76,IF(AL76&amp;""&lt;&gt;"",AL76,""))))</f>
        <v>0</v>
      </c>
      <c r="AS76" s="1">
        <f t="shared" ca="1" si="38"/>
        <v>0</v>
      </c>
      <c r="AT76" s="1" t="str">
        <f t="shared" ca="1" si="35"/>
        <v>00</v>
      </c>
      <c r="AU76" s="1" t="str">
        <f t="shared" ref="AU76:AU173" ca="1" si="58">IF(LEFT(AK76,1)="&gt;",LEFT(AT76,2),IF(LEFT(AK76,1)="&lt;",RIGHT(AT76,2),AT76))</f>
        <v>00</v>
      </c>
      <c r="AV76" s="1" t="str">
        <f t="shared" ref="AV76:AV139" ca="1" si="59">IF(T76,IF(AF76&amp;""="",IF(AND(HEX2DEC(AU76)-HEX2DEC(K76)-2&gt;=-128,HEX2DEC(AU76)-HEX2DEC(K76)-2&lt;128),RIGHT(DEC2HEX(HEX2DEC(AU76)-HEX2DEC(K76)-2,2),2),NA()),AU76),AU76)</f>
        <v>00</v>
      </c>
      <c r="AW76" s="1" t="str">
        <f t="shared" ref="AW76:AW173" ca="1" si="60">IF(LEFT(AG76,3)="mem",IF(AS76&lt;255,SUBSTITUTE(AG76,"mem","ZP"),IF(T76,"REL",SUBSTITUTE(AG76,"mem","ABS"))),IF(T76,"REL",AG76))</f>
        <v>ZP</v>
      </c>
      <c r="AX76" s="4" t="e">
        <f ca="1">VLOOKUP(UPPER(F76)&amp;"-"&amp;AW76,Opcodes!$D$3:$E$160,2,FALSE)</f>
        <v>#N/A</v>
      </c>
      <c r="AY76" s="1">
        <f t="shared" ca="1" si="30"/>
        <v>0</v>
      </c>
    </row>
    <row r="77" spans="3:51" x14ac:dyDescent="0.3">
      <c r="C77" s="10" t="str" cm="1">
        <f t="array" aca="1" ref="C77" ca="1">IF(AND(N77&amp;""&lt;&gt;"",K77&amp;""&lt;&gt;""),K77&amp;": "&amp;N77&amp;IF(O77&amp;""&lt;&gt;""," "&amp;O77,"")&amp;IF(P77&amp;""&lt;&gt;""," "&amp;P77,""),IF(Y77&amp;""&lt;&gt;"",K77&amp;": "&amp;TRIM(_xlfn.TEXTJOIN("",TRUE,MID(Y77,2*ROW(INDIRECT("1:"&amp;LEN(Y77)))-1,2)&amp;" ")),""))</f>
        <v/>
      </c>
      <c r="D77" s="15"/>
      <c r="E77" s="16"/>
      <c r="F77" s="17"/>
      <c r="G77" s="18"/>
      <c r="H77" s="23"/>
      <c r="I77" s="8"/>
      <c r="J77" s="8"/>
      <c r="K77" s="1" t="str">
        <f t="shared" ref="K77:K100" ca="1" si="61">DEC2HEX(HEX2DEC(K76)+IF(ISERROR(AY76),0,IF(ISNUMBER(AY76),AY76,0)))</f>
        <v>302</v>
      </c>
      <c r="L77" s="1" t="str">
        <f t="shared" ref="L77:L173" si="62">IF(AND(E77&amp;""&lt;&gt;"",UPPER(F77&lt;&gt;"EQU")),E77,"")</f>
        <v/>
      </c>
      <c r="M77" s="1" t="str">
        <f t="shared" ca="1" si="39"/>
        <v>$0302</v>
      </c>
      <c r="N77" s="4" t="str">
        <f t="shared" ca="1" si="40"/>
        <v/>
      </c>
      <c r="O77" s="4" t="str">
        <f t="shared" ca="1" si="41"/>
        <v>00</v>
      </c>
      <c r="P77" s="4" t="str">
        <f t="shared" ca="1" si="42"/>
        <v/>
      </c>
      <c r="Q77" s="3">
        <f t="shared" si="43"/>
        <v>-1</v>
      </c>
      <c r="R77" s="3" t="str">
        <f t="shared" si="34"/>
        <v/>
      </c>
      <c r="S77" s="3" t="str">
        <f t="shared" ref="S77:S140" si="63">IF(UPPER(F77)="SUB",E77,S76)</f>
        <v>my_code</v>
      </c>
      <c r="T77" s="3" t="b">
        <f t="shared" si="44"/>
        <v>0</v>
      </c>
      <c r="U77" s="3" t="b">
        <f t="shared" si="45"/>
        <v>0</v>
      </c>
      <c r="V77" s="3" t="b">
        <f t="shared" si="46"/>
        <v>0</v>
      </c>
      <c r="W77" s="3" t="b">
        <f t="shared" si="47"/>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48"/>
        <v/>
      </c>
      <c r="AA77" s="1" t="str">
        <f t="shared" si="49"/>
        <v/>
      </c>
      <c r="AB77" s="1" t="str">
        <f t="shared" si="50"/>
        <v/>
      </c>
      <c r="AC77" s="1" t="str">
        <f t="shared" si="51"/>
        <v/>
      </c>
      <c r="AD77" s="1" t="str">
        <f t="shared" si="52"/>
        <v/>
      </c>
      <c r="AE77" s="1">
        <f t="shared" ca="1" si="53"/>
        <v>0</v>
      </c>
      <c r="AF77" s="1" t="str">
        <f t="shared" si="54"/>
        <v/>
      </c>
      <c r="AG77" s="1" t="str">
        <f ca="1">IF(Z77&amp;""&lt;&gt;"",Z$1,IF(AA77&amp;""&lt;&gt;"",AA$1,IF(AB77&amp;""&lt;&gt;"",AB$1,IF(AC77&amp;""&lt;&gt;"",AC$1,IF(AD77&amp;""&lt;&gt;"",AD$1,IF(AND(AE77&amp;""&lt;&gt;"",X77=FALSE),AE$1,IF(AF77&amp;""&lt;&gt;"","IMM",IF(X77,"PSO","DIR"))))))))</f>
        <v>mem</v>
      </c>
      <c r="AH77" s="1">
        <f t="shared" ca="1" si="55"/>
        <v>0</v>
      </c>
      <c r="AI77" s="1">
        <f t="shared" ca="1" si="31"/>
        <v>-1</v>
      </c>
      <c r="AJ77" s="1">
        <f t="shared" ca="1" si="36"/>
        <v>0</v>
      </c>
      <c r="AK77" s="1">
        <f t="shared" ca="1" si="32"/>
        <v>0</v>
      </c>
      <c r="AL77" s="1">
        <f t="shared" ca="1" si="33"/>
        <v>0</v>
      </c>
      <c r="AM77" s="52" t="e" cm="1">
        <f t="array" aca="1" ref="AM77" ca="1">INDEX($G$2:$G$1052,MATCH(1,(AL77=$E$2:$E$1052)*("EQU"=UPPER($F$2:$F$1052)),0))</f>
        <v>#N/A</v>
      </c>
      <c r="AN77" s="1" t="str">
        <f t="shared" ca="1" si="37"/>
        <v/>
      </c>
      <c r="AO77" s="1" t="e">
        <f ca="1">IF(LEFT(AL77,1)&lt;&gt;".",VLOOKUP(AL77,$L$12:$M$1052,2,FALSE),"")</f>
        <v>#N/A</v>
      </c>
      <c r="AP77" s="1" t="str">
        <f t="shared" ca="1" si="56"/>
        <v/>
      </c>
      <c r="AQ77" s="1" t="str" cm="1">
        <f t="array" aca="1" ref="AQ77" ca="1">IF(LEFT(AL77,1)=".",INDEX($M$12:$M$1052,MATCH(1,(AL77=$L$12:$L$1052)*(S77=($S$12:$S$1052)),0)),"")</f>
        <v/>
      </c>
      <c r="AR77" s="1">
        <f t="shared" ca="1" si="57"/>
        <v>0</v>
      </c>
      <c r="AS77" s="1">
        <f t="shared" ca="1" si="38"/>
        <v>0</v>
      </c>
      <c r="AT77" s="1" t="str">
        <f t="shared" ca="1" si="35"/>
        <v>00</v>
      </c>
      <c r="AU77" s="1" t="str">
        <f t="shared" ca="1" si="58"/>
        <v>00</v>
      </c>
      <c r="AV77" s="1" t="str">
        <f t="shared" ca="1" si="59"/>
        <v>00</v>
      </c>
      <c r="AW77" s="1" t="str">
        <f t="shared" ca="1" si="60"/>
        <v>ZP</v>
      </c>
      <c r="AX77" s="4" t="e">
        <f ca="1">VLOOKUP(UPPER(F77)&amp;"-"&amp;AW77,Opcodes!$D$3:$E$160,2,FALSE)</f>
        <v>#N/A</v>
      </c>
      <c r="AY77" s="1">
        <f t="shared" ref="AY77:AY140" ca="1" si="64">IF(OR(UPPER(F77)="JMP",UPPER(F77)="JSR"),3,IF(T77,2,1+IF(LEFT(AL77,1)=".",1,IF(OR(AND(Y77&amp;""="",AW77="PSO"),ISERROR(AX77)),-1,IF(Y77&amp;""&lt;&gt;"",LEN(Y77)/2-1,LEN(AV77)/2)))))</f>
        <v>0</v>
      </c>
    </row>
    <row r="78" spans="3:51" x14ac:dyDescent="0.3">
      <c r="C78" s="10" t="str" cm="1">
        <f t="array" aca="1" ref="C78" ca="1">IF(AND(N78&amp;""&lt;&gt;"",K78&amp;""&lt;&gt;""),K78&amp;": "&amp;N78&amp;IF(O78&amp;""&lt;&gt;""," "&amp;O78,"")&amp;IF(P78&amp;""&lt;&gt;""," "&amp;P78,""),IF(Y78&amp;""&lt;&gt;"",K78&amp;": "&amp;TRIM(_xlfn.TEXTJOIN("",TRUE,MID(Y78,2*ROW(INDIRECT("1:"&amp;LEN(Y78)))-1,2)&amp;" ")),""))</f>
        <v/>
      </c>
      <c r="D78" s="15"/>
      <c r="E78" s="16"/>
      <c r="F78" s="17"/>
      <c r="G78" s="18"/>
      <c r="H78" s="23"/>
      <c r="I78" s="8"/>
      <c r="J78" s="8"/>
      <c r="K78" s="1" t="str">
        <f t="shared" ca="1" si="61"/>
        <v>302</v>
      </c>
      <c r="L78" s="1" t="str">
        <f t="shared" si="62"/>
        <v/>
      </c>
      <c r="M78" s="1" t="str">
        <f t="shared" ca="1" si="39"/>
        <v>$0302</v>
      </c>
      <c r="N78" s="4" t="str">
        <f t="shared" ca="1" si="40"/>
        <v/>
      </c>
      <c r="O78" s="4" t="str">
        <f t="shared" ca="1" si="41"/>
        <v>00</v>
      </c>
      <c r="P78" s="4" t="str">
        <f t="shared" ca="1" si="42"/>
        <v/>
      </c>
      <c r="Q78" s="3">
        <f t="shared" si="43"/>
        <v>-1</v>
      </c>
      <c r="R78" s="3" t="str">
        <f t="shared" si="34"/>
        <v/>
      </c>
      <c r="S78" s="3" t="str">
        <f t="shared" si="63"/>
        <v>my_code</v>
      </c>
      <c r="T78" s="3" t="b">
        <f t="shared" si="44"/>
        <v>0</v>
      </c>
      <c r="U78" s="3" t="b">
        <f t="shared" si="45"/>
        <v>0</v>
      </c>
      <c r="V78" s="3" t="b">
        <f t="shared" si="46"/>
        <v>0</v>
      </c>
      <c r="W78" s="3" t="b">
        <f t="shared" si="47"/>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48"/>
        <v/>
      </c>
      <c r="AA78" s="1" t="str">
        <f t="shared" si="49"/>
        <v/>
      </c>
      <c r="AB78" s="1" t="str">
        <f t="shared" si="50"/>
        <v/>
      </c>
      <c r="AC78" s="1" t="str">
        <f t="shared" si="51"/>
        <v/>
      </c>
      <c r="AD78" s="1" t="str">
        <f t="shared" si="52"/>
        <v/>
      </c>
      <c r="AE78" s="1">
        <f t="shared" ca="1" si="53"/>
        <v>0</v>
      </c>
      <c r="AF78" s="1" t="str">
        <f t="shared" si="54"/>
        <v/>
      </c>
      <c r="AG78" s="1" t="str">
        <f ca="1">IF(Z78&amp;""&lt;&gt;"",Z$1,IF(AA78&amp;""&lt;&gt;"",AA$1,IF(AB78&amp;""&lt;&gt;"",AB$1,IF(AC78&amp;""&lt;&gt;"",AC$1,IF(AD78&amp;""&lt;&gt;"",AD$1,IF(AND(AE78&amp;""&lt;&gt;"",X78=FALSE),AE$1,IF(AF78&amp;""&lt;&gt;"","IMM",IF(X78,"PSO","DIR"))))))))</f>
        <v>mem</v>
      </c>
      <c r="AH78" s="1">
        <f t="shared" ca="1" si="55"/>
        <v>0</v>
      </c>
      <c r="AI78" s="1">
        <f t="shared" ref="AI78:AI173" ca="1" si="65">IF(ISERROR(SEARCH("+",AH78)),IF(ISERROR(SEARCH("-",AH78)),-1,SEARCH("-",AH78)),SEARCH("+",AH78))</f>
        <v>-1</v>
      </c>
      <c r="AJ78" s="1">
        <f t="shared" ca="1" si="36"/>
        <v>0</v>
      </c>
      <c r="AK78" s="1">
        <f t="shared" ref="AK78:AK173" ca="1" si="66">IF(AI78&lt;0,AH78,LEFT(AH78,AI78-1))</f>
        <v>0</v>
      </c>
      <c r="AL78" s="1">
        <f t="shared" ref="AL78:AL173" ca="1" si="67">IF(OR(LEFT(AK78,1)="&lt;",LEFT(AK78,1)="&gt;"),MID(AK78,2,LEN(AK78)),AK78)</f>
        <v>0</v>
      </c>
      <c r="AM78" s="52" t="e" cm="1">
        <f t="array" aca="1" ref="AM78" ca="1">INDEX($G$2:$G$1052,MATCH(1,(AL78=$E$2:$E$1052)*("EQU"=UPPER($F$2:$F$1052)),0))</f>
        <v>#N/A</v>
      </c>
      <c r="AN78" s="1" t="str">
        <f t="shared" ca="1" si="37"/>
        <v/>
      </c>
      <c r="AO78" s="1" t="e">
        <f ca="1">IF(LEFT(AL78,1)&lt;&gt;".",VLOOKUP(AL78,$L$12:$M$1052,2,FALSE),"")</f>
        <v>#N/A</v>
      </c>
      <c r="AP78" s="1" t="str">
        <f t="shared" ca="1" si="56"/>
        <v/>
      </c>
      <c r="AQ78" s="1" t="str" cm="1">
        <f t="array" aca="1" ref="AQ78" ca="1">IF(LEFT(AL78,1)=".",INDEX($M$12:$M$1052,MATCH(1,(AL78=$L$12:$L$1052)*(S78=($S$12:$S$1052)),0)),"")</f>
        <v/>
      </c>
      <c r="AR78" s="1">
        <f t="shared" ca="1" si="57"/>
        <v>0</v>
      </c>
      <c r="AS78" s="1">
        <f t="shared" ca="1" si="38"/>
        <v>0</v>
      </c>
      <c r="AT78" s="1" t="str">
        <f t="shared" ca="1" si="35"/>
        <v>00</v>
      </c>
      <c r="AU78" s="1" t="str">
        <f t="shared" ca="1" si="58"/>
        <v>00</v>
      </c>
      <c r="AV78" s="1" t="str">
        <f t="shared" ca="1" si="59"/>
        <v>00</v>
      </c>
      <c r="AW78" s="1" t="str">
        <f t="shared" ca="1" si="60"/>
        <v>ZP</v>
      </c>
      <c r="AX78" s="4" t="e">
        <f ca="1">VLOOKUP(UPPER(F78)&amp;"-"&amp;AW78,Opcodes!$D$3:$E$160,2,FALSE)</f>
        <v>#N/A</v>
      </c>
      <c r="AY78" s="1">
        <f t="shared" ca="1" si="64"/>
        <v>0</v>
      </c>
    </row>
    <row r="79" spans="3:51" x14ac:dyDescent="0.3">
      <c r="C79" s="10" t="str" cm="1">
        <f t="array" aca="1" ref="C79" ca="1">IF(AND(N79&amp;""&lt;&gt;"",K79&amp;""&lt;&gt;""),K79&amp;": "&amp;N79&amp;IF(O79&amp;""&lt;&gt;""," "&amp;O79,"")&amp;IF(P79&amp;""&lt;&gt;""," "&amp;P79,""),IF(Y79&amp;""&lt;&gt;"",K79&amp;": "&amp;TRIM(_xlfn.TEXTJOIN("",TRUE,MID(Y79,2*ROW(INDIRECT("1:"&amp;LEN(Y79)))-1,2)&amp;" ")),""))</f>
        <v/>
      </c>
      <c r="D79" s="15"/>
      <c r="E79" s="16"/>
      <c r="F79" s="17"/>
      <c r="G79" s="18"/>
      <c r="H79" s="23"/>
      <c r="I79" s="8"/>
      <c r="J79" s="8"/>
      <c r="K79" s="1" t="str">
        <f t="shared" ca="1" si="61"/>
        <v>302</v>
      </c>
      <c r="L79" s="1" t="str">
        <f t="shared" si="62"/>
        <v/>
      </c>
      <c r="M79" s="1" t="str">
        <f t="shared" ca="1" si="39"/>
        <v>$0302</v>
      </c>
      <c r="N79" s="4" t="str">
        <f t="shared" ca="1" si="40"/>
        <v/>
      </c>
      <c r="O79" s="4" t="str">
        <f t="shared" ca="1" si="41"/>
        <v>00</v>
      </c>
      <c r="P79" s="4" t="str">
        <f t="shared" ca="1" si="42"/>
        <v/>
      </c>
      <c r="Q79" s="3">
        <f t="shared" si="43"/>
        <v>-1</v>
      </c>
      <c r="R79" s="3" t="str">
        <f t="shared" si="34"/>
        <v/>
      </c>
      <c r="S79" s="3" t="str">
        <f t="shared" si="63"/>
        <v>my_code</v>
      </c>
      <c r="T79" s="3" t="b">
        <f t="shared" si="44"/>
        <v>0</v>
      </c>
      <c r="U79" s="3" t="b">
        <f t="shared" si="45"/>
        <v>0</v>
      </c>
      <c r="V79" s="3" t="b">
        <f t="shared" si="46"/>
        <v>0</v>
      </c>
      <c r="W79" s="3" t="b">
        <f t="shared" si="47"/>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48"/>
        <v/>
      </c>
      <c r="AA79" s="1" t="str">
        <f t="shared" si="49"/>
        <v/>
      </c>
      <c r="AB79" s="1" t="str">
        <f t="shared" si="50"/>
        <v/>
      </c>
      <c r="AC79" s="1" t="str">
        <f t="shared" si="51"/>
        <v/>
      </c>
      <c r="AD79" s="1" t="str">
        <f t="shared" si="52"/>
        <v/>
      </c>
      <c r="AE79" s="1">
        <f t="shared" ca="1" si="53"/>
        <v>0</v>
      </c>
      <c r="AF79" s="1" t="str">
        <f t="shared" si="54"/>
        <v/>
      </c>
      <c r="AG79" s="1" t="str">
        <f ca="1">IF(Z79&amp;""&lt;&gt;"",Z$1,IF(AA79&amp;""&lt;&gt;"",AA$1,IF(AB79&amp;""&lt;&gt;"",AB$1,IF(AC79&amp;""&lt;&gt;"",AC$1,IF(AD79&amp;""&lt;&gt;"",AD$1,IF(AND(AE79&amp;""&lt;&gt;"",X79=FALSE),AE$1,IF(AF79&amp;""&lt;&gt;"","IMM",IF(X79,"PSO","DIR"))))))))</f>
        <v>mem</v>
      </c>
      <c r="AH79" s="1">
        <f t="shared" ca="1" si="55"/>
        <v>0</v>
      </c>
      <c r="AI79" s="1">
        <f t="shared" ca="1" si="65"/>
        <v>-1</v>
      </c>
      <c r="AJ79" s="1">
        <f t="shared" ca="1" si="36"/>
        <v>0</v>
      </c>
      <c r="AK79" s="1">
        <f t="shared" ca="1" si="66"/>
        <v>0</v>
      </c>
      <c r="AL79" s="1">
        <f t="shared" ca="1" si="67"/>
        <v>0</v>
      </c>
      <c r="AM79" s="52" t="e" cm="1">
        <f t="array" aca="1" ref="AM79" ca="1">INDEX($G$2:$G$1052,MATCH(1,(AL79=$E$2:$E$1052)*("EQU"=UPPER($F$2:$F$1052)),0))</f>
        <v>#N/A</v>
      </c>
      <c r="AN79" s="1" t="str">
        <f t="shared" ca="1" si="37"/>
        <v/>
      </c>
      <c r="AO79" s="1" t="e">
        <f ca="1">IF(LEFT(AL79,1)&lt;&gt;".",VLOOKUP(AL79,$L$12:$M$1052,2,FALSE),"")</f>
        <v>#N/A</v>
      </c>
      <c r="AP79" s="1" t="str">
        <f t="shared" ca="1" si="56"/>
        <v/>
      </c>
      <c r="AQ79" s="1" t="str" cm="1">
        <f t="array" aca="1" ref="AQ79" ca="1">IF(LEFT(AL79,1)=".",INDEX($M$12:$M$1052,MATCH(1,(AL79=$L$12:$L$1052)*(S79=($S$12:$S$1052)),0)),"")</f>
        <v/>
      </c>
      <c r="AR79" s="1">
        <f t="shared" ca="1" si="57"/>
        <v>0</v>
      </c>
      <c r="AS79" s="1">
        <f t="shared" ca="1" si="38"/>
        <v>0</v>
      </c>
      <c r="AT79" s="1" t="str">
        <f t="shared" ca="1" si="35"/>
        <v>00</v>
      </c>
      <c r="AU79" s="1" t="str">
        <f t="shared" ca="1" si="58"/>
        <v>00</v>
      </c>
      <c r="AV79" s="1" t="str">
        <f t="shared" ca="1" si="59"/>
        <v>00</v>
      </c>
      <c r="AW79" s="1" t="str">
        <f t="shared" ca="1" si="60"/>
        <v>ZP</v>
      </c>
      <c r="AX79" s="4" t="e">
        <f ca="1">VLOOKUP(UPPER(F79)&amp;"-"&amp;AW79,Opcodes!$D$3:$E$160,2,FALSE)</f>
        <v>#N/A</v>
      </c>
      <c r="AY79" s="1">
        <f t="shared" ca="1" si="64"/>
        <v>0</v>
      </c>
    </row>
    <row r="80" spans="3:51" x14ac:dyDescent="0.3">
      <c r="C80" s="10" t="str" cm="1">
        <f t="array" aca="1" ref="C80" ca="1">IF(AND(N80&amp;""&lt;&gt;"",K80&amp;""&lt;&gt;""),K80&amp;": "&amp;N80&amp;IF(O80&amp;""&lt;&gt;""," "&amp;O80,"")&amp;IF(P80&amp;""&lt;&gt;""," "&amp;P80,""),IF(Y80&amp;""&lt;&gt;"",K80&amp;": "&amp;TRIM(_xlfn.TEXTJOIN("",TRUE,MID(Y80,2*ROW(INDIRECT("1:"&amp;LEN(Y80)))-1,2)&amp;" ")),""))</f>
        <v/>
      </c>
      <c r="D80" s="15"/>
      <c r="E80" s="16"/>
      <c r="F80" s="17"/>
      <c r="G80" s="18"/>
      <c r="H80" s="23"/>
      <c r="I80" s="8"/>
      <c r="J80" s="8"/>
      <c r="K80" s="1" t="str">
        <f t="shared" ca="1" si="61"/>
        <v>302</v>
      </c>
      <c r="L80" s="1" t="str">
        <f t="shared" si="62"/>
        <v/>
      </c>
      <c r="M80" s="1" t="str">
        <f t="shared" ca="1" si="39"/>
        <v>$0302</v>
      </c>
      <c r="N80" s="4" t="str">
        <f t="shared" ca="1" si="40"/>
        <v/>
      </c>
      <c r="O80" s="4" t="str">
        <f t="shared" ca="1" si="41"/>
        <v>00</v>
      </c>
      <c r="P80" s="4" t="str">
        <f t="shared" ca="1" si="42"/>
        <v/>
      </c>
      <c r="Q80" s="3">
        <f t="shared" si="43"/>
        <v>-1</v>
      </c>
      <c r="R80" s="3" t="str">
        <f t="shared" si="34"/>
        <v/>
      </c>
      <c r="S80" s="3" t="str">
        <f t="shared" si="63"/>
        <v>my_code</v>
      </c>
      <c r="T80" s="3" t="b">
        <f t="shared" si="44"/>
        <v>0</v>
      </c>
      <c r="U80" s="3" t="b">
        <f t="shared" si="45"/>
        <v>0</v>
      </c>
      <c r="V80" s="3" t="b">
        <f t="shared" si="46"/>
        <v>0</v>
      </c>
      <c r="W80" s="3" t="b">
        <f t="shared" si="47"/>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48"/>
        <v/>
      </c>
      <c r="AA80" s="1" t="str">
        <f t="shared" si="49"/>
        <v/>
      </c>
      <c r="AB80" s="1" t="str">
        <f t="shared" si="50"/>
        <v/>
      </c>
      <c r="AC80" s="1" t="str">
        <f t="shared" si="51"/>
        <v/>
      </c>
      <c r="AD80" s="1" t="str">
        <f t="shared" si="52"/>
        <v/>
      </c>
      <c r="AE80" s="1">
        <f t="shared" ca="1" si="53"/>
        <v>0</v>
      </c>
      <c r="AF80" s="1" t="str">
        <f t="shared" si="54"/>
        <v/>
      </c>
      <c r="AG80" s="1" t="str">
        <f ca="1">IF(Z80&amp;""&lt;&gt;"",Z$1,IF(AA80&amp;""&lt;&gt;"",AA$1,IF(AB80&amp;""&lt;&gt;"",AB$1,IF(AC80&amp;""&lt;&gt;"",AC$1,IF(AD80&amp;""&lt;&gt;"",AD$1,IF(AND(AE80&amp;""&lt;&gt;"",X80=FALSE),AE$1,IF(AF80&amp;""&lt;&gt;"","IMM",IF(X80,"PSO","DIR"))))))))</f>
        <v>mem</v>
      </c>
      <c r="AH80" s="1">
        <f t="shared" ca="1" si="55"/>
        <v>0</v>
      </c>
      <c r="AI80" s="1">
        <f t="shared" ca="1" si="65"/>
        <v>-1</v>
      </c>
      <c r="AJ80" s="1">
        <f t="shared" ca="1" si="36"/>
        <v>0</v>
      </c>
      <c r="AK80" s="1">
        <f t="shared" ca="1" si="66"/>
        <v>0</v>
      </c>
      <c r="AL80" s="1">
        <f t="shared" ca="1" si="67"/>
        <v>0</v>
      </c>
      <c r="AM80" s="52" t="e" cm="1">
        <f t="array" aca="1" ref="AM80" ca="1">INDEX($G$2:$G$1052,MATCH(1,(AL80=$E$2:$E$1052)*("EQU"=UPPER($F$2:$F$1052)),0))</f>
        <v>#N/A</v>
      </c>
      <c r="AN80" s="1" t="str">
        <f t="shared" ca="1" si="37"/>
        <v/>
      </c>
      <c r="AO80" s="1" t="e">
        <f ca="1">IF(LEFT(AL80,1)&lt;&gt;".",VLOOKUP(AL80,$L$12:$M$1052,2,FALSE),"")</f>
        <v>#N/A</v>
      </c>
      <c r="AP80" s="1" t="str">
        <f t="shared" ca="1" si="56"/>
        <v/>
      </c>
      <c r="AQ80" s="1" t="str" cm="1">
        <f t="array" aca="1" ref="AQ80" ca="1">IF(LEFT(AL80,1)=".",INDEX($M$12:$M$1052,MATCH(1,(AL80=$L$12:$L$1052)*(S80=($S$12:$S$1052)),0)),"")</f>
        <v/>
      </c>
      <c r="AR80" s="1">
        <f t="shared" ca="1" si="57"/>
        <v>0</v>
      </c>
      <c r="AS80" s="1">
        <f t="shared" ca="1" si="38"/>
        <v>0</v>
      </c>
      <c r="AT80" s="1" t="str">
        <f t="shared" ca="1" si="35"/>
        <v>00</v>
      </c>
      <c r="AU80" s="1" t="str">
        <f t="shared" ca="1" si="58"/>
        <v>00</v>
      </c>
      <c r="AV80" s="1" t="str">
        <f t="shared" ca="1" si="59"/>
        <v>00</v>
      </c>
      <c r="AW80" s="1" t="str">
        <f t="shared" ca="1" si="60"/>
        <v>ZP</v>
      </c>
      <c r="AX80" s="4" t="e">
        <f ca="1">VLOOKUP(UPPER(F80)&amp;"-"&amp;AW80,Opcodes!$D$3:$E$160,2,FALSE)</f>
        <v>#N/A</v>
      </c>
      <c r="AY80" s="1">
        <f t="shared" ca="1" si="64"/>
        <v>0</v>
      </c>
    </row>
    <row r="81" spans="3:51" x14ac:dyDescent="0.3">
      <c r="C81" s="10" t="str" cm="1">
        <f t="array" aca="1" ref="C81" ca="1">IF(AND(N81&amp;""&lt;&gt;"",K81&amp;""&lt;&gt;""),K81&amp;": "&amp;N81&amp;IF(O81&amp;""&lt;&gt;""," "&amp;O81,"")&amp;IF(P81&amp;""&lt;&gt;""," "&amp;P81,""),IF(Y81&amp;""&lt;&gt;"",K81&amp;": "&amp;TRIM(_xlfn.TEXTJOIN("",TRUE,MID(Y81,2*ROW(INDIRECT("1:"&amp;LEN(Y81)))-1,2)&amp;" ")),""))</f>
        <v/>
      </c>
      <c r="D81" s="15"/>
      <c r="E81" s="16"/>
      <c r="F81" s="17"/>
      <c r="G81" s="18"/>
      <c r="H81" s="23"/>
      <c r="I81" s="8"/>
      <c r="J81" s="8"/>
      <c r="K81" s="1" t="str">
        <f t="shared" ca="1" si="61"/>
        <v>302</v>
      </c>
      <c r="L81" s="1" t="str">
        <f t="shared" si="62"/>
        <v/>
      </c>
      <c r="M81" s="1" t="str">
        <f t="shared" ca="1" si="39"/>
        <v>$0302</v>
      </c>
      <c r="N81" s="4" t="str">
        <f t="shared" ca="1" si="40"/>
        <v/>
      </c>
      <c r="O81" s="4" t="str">
        <f t="shared" ca="1" si="41"/>
        <v>00</v>
      </c>
      <c r="P81" s="4" t="str">
        <f t="shared" ca="1" si="42"/>
        <v/>
      </c>
      <c r="Q81" s="3">
        <f t="shared" si="43"/>
        <v>-1</v>
      </c>
      <c r="R81" s="3" t="str">
        <f t="shared" si="34"/>
        <v/>
      </c>
      <c r="S81" s="3" t="str">
        <f t="shared" si="63"/>
        <v>my_code</v>
      </c>
      <c r="T81" s="3" t="b">
        <f t="shared" si="44"/>
        <v>0</v>
      </c>
      <c r="U81" s="3" t="b">
        <f t="shared" si="45"/>
        <v>0</v>
      </c>
      <c r="V81" s="3" t="b">
        <f t="shared" si="46"/>
        <v>0</v>
      </c>
      <c r="W81" s="3" t="b">
        <f t="shared" si="47"/>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48"/>
        <v/>
      </c>
      <c r="AA81" s="1" t="str">
        <f t="shared" si="49"/>
        <v/>
      </c>
      <c r="AB81" s="1" t="str">
        <f t="shared" si="50"/>
        <v/>
      </c>
      <c r="AC81" s="1" t="str">
        <f t="shared" si="51"/>
        <v/>
      </c>
      <c r="AD81" s="1" t="str">
        <f t="shared" si="52"/>
        <v/>
      </c>
      <c r="AE81" s="1">
        <f t="shared" ca="1" si="53"/>
        <v>0</v>
      </c>
      <c r="AF81" s="1" t="str">
        <f t="shared" si="54"/>
        <v/>
      </c>
      <c r="AG81" s="1" t="str">
        <f ca="1">IF(Z81&amp;""&lt;&gt;"",Z$1,IF(AA81&amp;""&lt;&gt;"",AA$1,IF(AB81&amp;""&lt;&gt;"",AB$1,IF(AC81&amp;""&lt;&gt;"",AC$1,IF(AD81&amp;""&lt;&gt;"",AD$1,IF(AND(AE81&amp;""&lt;&gt;"",X81=FALSE),AE$1,IF(AF81&amp;""&lt;&gt;"","IMM",IF(X81,"PSO","DIR"))))))))</f>
        <v>mem</v>
      </c>
      <c r="AH81" s="1">
        <f t="shared" ca="1" si="55"/>
        <v>0</v>
      </c>
      <c r="AI81" s="1">
        <f t="shared" ca="1" si="65"/>
        <v>-1</v>
      </c>
      <c r="AJ81" s="1">
        <f t="shared" ca="1" si="36"/>
        <v>0</v>
      </c>
      <c r="AK81" s="1">
        <f t="shared" ca="1" si="66"/>
        <v>0</v>
      </c>
      <c r="AL81" s="1">
        <f t="shared" ca="1" si="67"/>
        <v>0</v>
      </c>
      <c r="AM81" s="52" t="e" cm="1">
        <f t="array" aca="1" ref="AM81" ca="1">INDEX($G$2:$G$1052,MATCH(1,(AL81=$E$2:$E$1052)*("EQU"=UPPER($F$2:$F$1052)),0))</f>
        <v>#N/A</v>
      </c>
      <c r="AN81" s="1" t="str">
        <f t="shared" ca="1" si="37"/>
        <v/>
      </c>
      <c r="AO81" s="1" t="e">
        <f ca="1">IF(LEFT(AL81,1)&lt;&gt;".",VLOOKUP(AL81,$L$12:$M$1052,2,FALSE),"")</f>
        <v>#N/A</v>
      </c>
      <c r="AP81" s="1" t="str">
        <f t="shared" ca="1" si="56"/>
        <v/>
      </c>
      <c r="AQ81" s="1" t="str" cm="1">
        <f t="array" aca="1" ref="AQ81" ca="1">IF(LEFT(AL81,1)=".",INDEX($M$12:$M$1052,MATCH(1,(AL81=$L$12:$L$1052)*(S81=($S$12:$S$1052)),0)),"")</f>
        <v/>
      </c>
      <c r="AR81" s="1">
        <f t="shared" ca="1" si="57"/>
        <v>0</v>
      </c>
      <c r="AS81" s="1">
        <f t="shared" ca="1" si="38"/>
        <v>0</v>
      </c>
      <c r="AT81" s="1" t="str">
        <f t="shared" ca="1" si="35"/>
        <v>00</v>
      </c>
      <c r="AU81" s="1" t="str">
        <f t="shared" ca="1" si="58"/>
        <v>00</v>
      </c>
      <c r="AV81" s="1" t="str">
        <f t="shared" ca="1" si="59"/>
        <v>00</v>
      </c>
      <c r="AW81" s="1" t="str">
        <f t="shared" ca="1" si="60"/>
        <v>ZP</v>
      </c>
      <c r="AX81" s="4" t="e">
        <f ca="1">VLOOKUP(UPPER(F81)&amp;"-"&amp;AW81,Opcodes!$D$3:$E$160,2,FALSE)</f>
        <v>#N/A</v>
      </c>
      <c r="AY81" s="1">
        <f t="shared" ca="1" si="64"/>
        <v>0</v>
      </c>
    </row>
    <row r="82" spans="3:51" x14ac:dyDescent="0.3">
      <c r="C82" s="10" t="str" cm="1">
        <f t="array" aca="1" ref="C82" ca="1">IF(AND(N82&amp;""&lt;&gt;"",K82&amp;""&lt;&gt;""),K82&amp;": "&amp;N82&amp;IF(O82&amp;""&lt;&gt;""," "&amp;O82,"")&amp;IF(P82&amp;""&lt;&gt;""," "&amp;P82,""),IF(Y82&amp;""&lt;&gt;"",K82&amp;": "&amp;TRIM(_xlfn.TEXTJOIN("",TRUE,MID(Y82,2*ROW(INDIRECT("1:"&amp;LEN(Y82)))-1,2)&amp;" ")),""))</f>
        <v/>
      </c>
      <c r="D82" s="15"/>
      <c r="E82" s="16"/>
      <c r="F82" s="17"/>
      <c r="G82" s="18"/>
      <c r="H82" s="23"/>
      <c r="I82" s="8"/>
      <c r="J82" s="8"/>
      <c r="K82" s="1" t="str">
        <f t="shared" ca="1" si="61"/>
        <v>302</v>
      </c>
      <c r="L82" s="1" t="str">
        <f t="shared" si="62"/>
        <v/>
      </c>
      <c r="M82" s="1" t="str">
        <f t="shared" ca="1" si="39"/>
        <v>$0302</v>
      </c>
      <c r="N82" s="4" t="str">
        <f t="shared" ca="1" si="40"/>
        <v/>
      </c>
      <c r="O82" s="4" t="str">
        <f t="shared" ca="1" si="41"/>
        <v>00</v>
      </c>
      <c r="P82" s="4" t="str">
        <f t="shared" ca="1" si="42"/>
        <v/>
      </c>
      <c r="Q82" s="3">
        <f t="shared" si="43"/>
        <v>-1</v>
      </c>
      <c r="R82" s="3" t="str">
        <f t="shared" si="34"/>
        <v/>
      </c>
      <c r="S82" s="3" t="str">
        <f t="shared" si="63"/>
        <v>my_code</v>
      </c>
      <c r="T82" s="3" t="b">
        <f t="shared" si="44"/>
        <v>0</v>
      </c>
      <c r="U82" s="3" t="b">
        <f t="shared" si="45"/>
        <v>0</v>
      </c>
      <c r="V82" s="3" t="b">
        <f t="shared" si="46"/>
        <v>0</v>
      </c>
      <c r="W82" s="3" t="b">
        <f t="shared" si="47"/>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48"/>
        <v/>
      </c>
      <c r="AA82" s="1" t="str">
        <f t="shared" si="49"/>
        <v/>
      </c>
      <c r="AB82" s="1" t="str">
        <f t="shared" si="50"/>
        <v/>
      </c>
      <c r="AC82" s="1" t="str">
        <f t="shared" si="51"/>
        <v/>
      </c>
      <c r="AD82" s="1" t="str">
        <f t="shared" si="52"/>
        <v/>
      </c>
      <c r="AE82" s="1">
        <f t="shared" ca="1" si="53"/>
        <v>0</v>
      </c>
      <c r="AF82" s="1" t="str">
        <f t="shared" si="54"/>
        <v/>
      </c>
      <c r="AG82" s="1" t="str">
        <f ca="1">IF(Z82&amp;""&lt;&gt;"",Z$1,IF(AA82&amp;""&lt;&gt;"",AA$1,IF(AB82&amp;""&lt;&gt;"",AB$1,IF(AC82&amp;""&lt;&gt;"",AC$1,IF(AD82&amp;""&lt;&gt;"",AD$1,IF(AND(AE82&amp;""&lt;&gt;"",X82=FALSE),AE$1,IF(AF82&amp;""&lt;&gt;"","IMM",IF(X82,"PSO","DIR"))))))))</f>
        <v>mem</v>
      </c>
      <c r="AH82" s="1">
        <f t="shared" ca="1" si="55"/>
        <v>0</v>
      </c>
      <c r="AI82" s="1">
        <f t="shared" ca="1" si="65"/>
        <v>-1</v>
      </c>
      <c r="AJ82" s="1">
        <f t="shared" ca="1" si="36"/>
        <v>0</v>
      </c>
      <c r="AK82" s="1">
        <f t="shared" ca="1" si="66"/>
        <v>0</v>
      </c>
      <c r="AL82" s="1">
        <f t="shared" ca="1" si="67"/>
        <v>0</v>
      </c>
      <c r="AM82" s="52" t="e" cm="1">
        <f t="array" aca="1" ref="AM82" ca="1">INDEX($G$2:$G$1052,MATCH(1,(AL82=$E$2:$E$1052)*("EQU"=UPPER($F$2:$F$1052)),0))</f>
        <v>#N/A</v>
      </c>
      <c r="AN82" s="1" t="str">
        <f t="shared" ca="1" si="37"/>
        <v/>
      </c>
      <c r="AO82" s="1" t="e">
        <f ca="1">IF(LEFT(AL82,1)&lt;&gt;".",VLOOKUP(AL82,$L$12:$M$1052,2,FALSE),"")</f>
        <v>#N/A</v>
      </c>
      <c r="AP82" s="1" t="str">
        <f t="shared" ca="1" si="56"/>
        <v/>
      </c>
      <c r="AQ82" s="1" t="str" cm="1">
        <f t="array" aca="1" ref="AQ82" ca="1">IF(LEFT(AL82,1)=".",INDEX($M$12:$M$1052,MATCH(1,(AL82=$L$12:$L$1052)*(S82=($S$12:$S$1052)),0)),"")</f>
        <v/>
      </c>
      <c r="AR82" s="1">
        <f t="shared" ca="1" si="57"/>
        <v>0</v>
      </c>
      <c r="AS82" s="1">
        <f t="shared" ca="1" si="38"/>
        <v>0</v>
      </c>
      <c r="AT82" s="1" t="str">
        <f t="shared" ca="1" si="35"/>
        <v>00</v>
      </c>
      <c r="AU82" s="1" t="str">
        <f t="shared" ca="1" si="58"/>
        <v>00</v>
      </c>
      <c r="AV82" s="1" t="str">
        <f t="shared" ca="1" si="59"/>
        <v>00</v>
      </c>
      <c r="AW82" s="1" t="str">
        <f t="shared" ca="1" si="60"/>
        <v>ZP</v>
      </c>
      <c r="AX82" s="4" t="e">
        <f ca="1">VLOOKUP(UPPER(F82)&amp;"-"&amp;AW82,Opcodes!$D$3:$E$160,2,FALSE)</f>
        <v>#N/A</v>
      </c>
      <c r="AY82" s="1">
        <f t="shared" ca="1" si="64"/>
        <v>0</v>
      </c>
    </row>
    <row r="83" spans="3:51" x14ac:dyDescent="0.3">
      <c r="C83" s="10" t="str" cm="1">
        <f t="array" aca="1" ref="C83" ca="1">IF(AND(N83&amp;""&lt;&gt;"",K83&amp;""&lt;&gt;""),K83&amp;": "&amp;N83&amp;IF(O83&amp;""&lt;&gt;""," "&amp;O83,"")&amp;IF(P83&amp;""&lt;&gt;""," "&amp;P83,""),IF(Y83&amp;""&lt;&gt;"",K83&amp;": "&amp;TRIM(_xlfn.TEXTJOIN("",TRUE,MID(Y83,2*ROW(INDIRECT("1:"&amp;LEN(Y83)))-1,2)&amp;" ")),""))</f>
        <v/>
      </c>
      <c r="D83" s="15"/>
      <c r="E83" s="16"/>
      <c r="F83" s="17"/>
      <c r="G83" s="18"/>
      <c r="H83" s="23"/>
      <c r="I83" s="8"/>
      <c r="J83" s="8"/>
      <c r="K83" s="1" t="str">
        <f t="shared" ca="1" si="61"/>
        <v>302</v>
      </c>
      <c r="L83" s="1" t="str">
        <f t="shared" si="62"/>
        <v/>
      </c>
      <c r="M83" s="1" t="str">
        <f t="shared" ca="1" si="39"/>
        <v>$0302</v>
      </c>
      <c r="N83" s="4" t="str">
        <f t="shared" ca="1" si="40"/>
        <v/>
      </c>
      <c r="O83" s="4" t="str">
        <f t="shared" ca="1" si="41"/>
        <v>00</v>
      </c>
      <c r="P83" s="4" t="str">
        <f t="shared" ca="1" si="42"/>
        <v/>
      </c>
      <c r="Q83" s="3">
        <f t="shared" si="43"/>
        <v>-1</v>
      </c>
      <c r="R83" s="3" t="str">
        <f t="shared" si="34"/>
        <v/>
      </c>
      <c r="S83" s="3" t="str">
        <f t="shared" si="63"/>
        <v>my_code</v>
      </c>
      <c r="T83" s="3" t="b">
        <f t="shared" si="44"/>
        <v>0</v>
      </c>
      <c r="U83" s="3" t="b">
        <f t="shared" si="45"/>
        <v>0</v>
      </c>
      <c r="V83" s="3" t="b">
        <f t="shared" si="46"/>
        <v>0</v>
      </c>
      <c r="W83" s="3" t="b">
        <f t="shared" si="47"/>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48"/>
        <v/>
      </c>
      <c r="AA83" s="1" t="str">
        <f t="shared" si="49"/>
        <v/>
      </c>
      <c r="AB83" s="1" t="str">
        <f t="shared" si="50"/>
        <v/>
      </c>
      <c r="AC83" s="1" t="str">
        <f t="shared" si="51"/>
        <v/>
      </c>
      <c r="AD83" s="1" t="str">
        <f t="shared" si="52"/>
        <v/>
      </c>
      <c r="AE83" s="1">
        <f t="shared" ca="1" si="53"/>
        <v>0</v>
      </c>
      <c r="AF83" s="1" t="str">
        <f t="shared" si="54"/>
        <v/>
      </c>
      <c r="AG83" s="1" t="str">
        <f ca="1">IF(Z83&amp;""&lt;&gt;"",Z$1,IF(AA83&amp;""&lt;&gt;"",AA$1,IF(AB83&amp;""&lt;&gt;"",AB$1,IF(AC83&amp;""&lt;&gt;"",AC$1,IF(AD83&amp;""&lt;&gt;"",AD$1,IF(AND(AE83&amp;""&lt;&gt;"",X83=FALSE),AE$1,IF(AF83&amp;""&lt;&gt;"","IMM",IF(X83,"PSO","DIR"))))))))</f>
        <v>mem</v>
      </c>
      <c r="AH83" s="1">
        <f t="shared" ca="1" si="55"/>
        <v>0</v>
      </c>
      <c r="AI83" s="1">
        <f t="shared" ca="1" si="65"/>
        <v>-1</v>
      </c>
      <c r="AJ83" s="1">
        <f t="shared" ca="1" si="36"/>
        <v>0</v>
      </c>
      <c r="AK83" s="1">
        <f t="shared" ca="1" si="66"/>
        <v>0</v>
      </c>
      <c r="AL83" s="1">
        <f t="shared" ca="1" si="67"/>
        <v>0</v>
      </c>
      <c r="AM83" s="52" t="e" cm="1">
        <f t="array" aca="1" ref="AM83" ca="1">INDEX($G$2:$G$1052,MATCH(1,(AL83=$E$2:$E$1052)*("EQU"=UPPER($F$2:$F$1052)),0))</f>
        <v>#N/A</v>
      </c>
      <c r="AN83" s="1" t="str">
        <f t="shared" ca="1" si="37"/>
        <v/>
      </c>
      <c r="AO83" s="1" t="e">
        <f ca="1">IF(LEFT(AL83,1)&lt;&gt;".",VLOOKUP(AL83,$L$12:$M$1052,2,FALSE),"")</f>
        <v>#N/A</v>
      </c>
      <c r="AP83" s="1" t="str">
        <f t="shared" ca="1" si="56"/>
        <v/>
      </c>
      <c r="AQ83" s="1" t="str" cm="1">
        <f t="array" aca="1" ref="AQ83" ca="1">IF(LEFT(AL83,1)=".",INDEX($M$12:$M$1052,MATCH(1,(AL83=$L$12:$L$1052)*(S83=($S$12:$S$1052)),0)),"")</f>
        <v/>
      </c>
      <c r="AR83" s="1">
        <f t="shared" ca="1" si="57"/>
        <v>0</v>
      </c>
      <c r="AS83" s="1">
        <f t="shared" ca="1" si="38"/>
        <v>0</v>
      </c>
      <c r="AT83" s="1" t="str">
        <f t="shared" ca="1" si="35"/>
        <v>00</v>
      </c>
      <c r="AU83" s="1" t="str">
        <f t="shared" ca="1" si="58"/>
        <v>00</v>
      </c>
      <c r="AV83" s="1" t="str">
        <f t="shared" ca="1" si="59"/>
        <v>00</v>
      </c>
      <c r="AW83" s="1" t="str">
        <f t="shared" ca="1" si="60"/>
        <v>ZP</v>
      </c>
      <c r="AX83" s="4" t="e">
        <f ca="1">VLOOKUP(UPPER(F83)&amp;"-"&amp;AW83,Opcodes!$D$3:$E$160,2,FALSE)</f>
        <v>#N/A</v>
      </c>
      <c r="AY83" s="1">
        <f t="shared" ca="1" si="64"/>
        <v>0</v>
      </c>
    </row>
    <row r="84" spans="3:51" x14ac:dyDescent="0.3">
      <c r="C84" s="10" t="str" cm="1">
        <f t="array" aca="1" ref="C84" ca="1">IF(AND(N84&amp;""&lt;&gt;"",K84&amp;""&lt;&gt;""),K84&amp;": "&amp;N84&amp;IF(O84&amp;""&lt;&gt;""," "&amp;O84,"")&amp;IF(P84&amp;""&lt;&gt;""," "&amp;P84,""),IF(Y84&amp;""&lt;&gt;"",K84&amp;": "&amp;TRIM(_xlfn.TEXTJOIN("",TRUE,MID(Y84,2*ROW(INDIRECT("1:"&amp;LEN(Y84)))-1,2)&amp;" ")),""))</f>
        <v/>
      </c>
      <c r="D84" s="15"/>
      <c r="E84" s="16"/>
      <c r="F84" s="17"/>
      <c r="G84" s="18"/>
      <c r="H84" s="23"/>
      <c r="I84" s="8"/>
      <c r="J84" s="8"/>
      <c r="K84" s="1" t="str">
        <f t="shared" ca="1" si="61"/>
        <v>302</v>
      </c>
      <c r="L84" s="1" t="str">
        <f t="shared" si="62"/>
        <v/>
      </c>
      <c r="M84" s="1" t="str">
        <f t="shared" ca="1" si="39"/>
        <v>$0302</v>
      </c>
      <c r="N84" s="4" t="str">
        <f t="shared" ca="1" si="40"/>
        <v/>
      </c>
      <c r="O84" s="4" t="str">
        <f t="shared" ca="1" si="41"/>
        <v>00</v>
      </c>
      <c r="P84" s="4" t="str">
        <f t="shared" ca="1" si="42"/>
        <v/>
      </c>
      <c r="Q84" s="3">
        <f t="shared" si="43"/>
        <v>-1</v>
      </c>
      <c r="R84" s="3" t="str">
        <f t="shared" ref="R84:R173" si="68">IF(Q84&gt;=0,UPPER(MID(G84,Q84+1,1)),"")</f>
        <v/>
      </c>
      <c r="S84" s="3" t="str">
        <f t="shared" si="63"/>
        <v>my_code</v>
      </c>
      <c r="T84" s="3" t="b">
        <f t="shared" si="44"/>
        <v>0</v>
      </c>
      <c r="U84" s="3" t="b">
        <f t="shared" si="45"/>
        <v>0</v>
      </c>
      <c r="V84" s="3" t="b">
        <f t="shared" si="46"/>
        <v>0</v>
      </c>
      <c r="W84" s="3" t="b">
        <f t="shared" si="47"/>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48"/>
        <v/>
      </c>
      <c r="AA84" s="1" t="str">
        <f t="shared" si="49"/>
        <v/>
      </c>
      <c r="AB84" s="1" t="str">
        <f t="shared" si="50"/>
        <v/>
      </c>
      <c r="AC84" s="1" t="str">
        <f t="shared" si="51"/>
        <v/>
      </c>
      <c r="AD84" s="1" t="str">
        <f t="shared" si="52"/>
        <v/>
      </c>
      <c r="AE84" s="1">
        <f t="shared" ca="1" si="53"/>
        <v>0</v>
      </c>
      <c r="AF84" s="1" t="str">
        <f t="shared" si="54"/>
        <v/>
      </c>
      <c r="AG84" s="1" t="str">
        <f ca="1">IF(Z84&amp;""&lt;&gt;"",Z$1,IF(AA84&amp;""&lt;&gt;"",AA$1,IF(AB84&amp;""&lt;&gt;"",AB$1,IF(AC84&amp;""&lt;&gt;"",AC$1,IF(AD84&amp;""&lt;&gt;"",AD$1,IF(AND(AE84&amp;""&lt;&gt;"",X84=FALSE),AE$1,IF(AF84&amp;""&lt;&gt;"","IMM",IF(X84,"PSO","DIR"))))))))</f>
        <v>mem</v>
      </c>
      <c r="AH84" s="1">
        <f t="shared" ca="1" si="55"/>
        <v>0</v>
      </c>
      <c r="AI84" s="1">
        <f t="shared" ca="1" si="65"/>
        <v>-1</v>
      </c>
      <c r="AJ84" s="1">
        <f t="shared" ca="1" si="36"/>
        <v>0</v>
      </c>
      <c r="AK84" s="1">
        <f t="shared" ca="1" si="66"/>
        <v>0</v>
      </c>
      <c r="AL84" s="1">
        <f t="shared" ca="1" si="67"/>
        <v>0</v>
      </c>
      <c r="AM84" s="52" t="e" cm="1">
        <f t="array" aca="1" ref="AM84" ca="1">INDEX($G$2:$G$1052,MATCH(1,(AL84=$E$2:$E$1052)*("EQU"=UPPER($F$2:$F$1052)),0))</f>
        <v>#N/A</v>
      </c>
      <c r="AN84" s="1" t="str">
        <f t="shared" ca="1" si="37"/>
        <v/>
      </c>
      <c r="AO84" s="1" t="e">
        <f ca="1">IF(LEFT(AL84,1)&lt;&gt;".",VLOOKUP(AL84,$L$12:$M$1052,2,FALSE),"")</f>
        <v>#N/A</v>
      </c>
      <c r="AP84" s="1" t="str">
        <f t="shared" ca="1" si="56"/>
        <v/>
      </c>
      <c r="AQ84" s="1" t="str" cm="1">
        <f t="array" aca="1" ref="AQ84" ca="1">IF(LEFT(AL84,1)=".",INDEX($M$12:$M$1052,MATCH(1,(AL84=$L$12:$L$1052)*(S84=($S$12:$S$1052)),0)),"")</f>
        <v/>
      </c>
      <c r="AR84" s="1">
        <f t="shared" ca="1" si="57"/>
        <v>0</v>
      </c>
      <c r="AS84" s="1">
        <f t="shared" ca="1" si="38"/>
        <v>0</v>
      </c>
      <c r="AT84" s="1" t="str">
        <f t="shared" ca="1" si="35"/>
        <v>00</v>
      </c>
      <c r="AU84" s="1" t="str">
        <f t="shared" ca="1" si="58"/>
        <v>00</v>
      </c>
      <c r="AV84" s="1" t="str">
        <f t="shared" ca="1" si="59"/>
        <v>00</v>
      </c>
      <c r="AW84" s="1" t="str">
        <f t="shared" ca="1" si="60"/>
        <v>ZP</v>
      </c>
      <c r="AX84" s="4" t="e">
        <f ca="1">VLOOKUP(UPPER(F84)&amp;"-"&amp;AW84,Opcodes!$D$3:$E$160,2,FALSE)</f>
        <v>#N/A</v>
      </c>
      <c r="AY84" s="1">
        <f t="shared" ca="1" si="64"/>
        <v>0</v>
      </c>
    </row>
    <row r="85" spans="3:51" x14ac:dyDescent="0.3">
      <c r="C85" s="10" t="str" cm="1">
        <f t="array" aca="1" ref="C85" ca="1">IF(AND(N85&amp;""&lt;&gt;"",K85&amp;""&lt;&gt;""),K85&amp;": "&amp;N85&amp;IF(O85&amp;""&lt;&gt;""," "&amp;O85,"")&amp;IF(P85&amp;""&lt;&gt;""," "&amp;P85,""),IF(Y85&amp;""&lt;&gt;"",K85&amp;": "&amp;TRIM(_xlfn.TEXTJOIN("",TRUE,MID(Y85,2*ROW(INDIRECT("1:"&amp;LEN(Y85)))-1,2)&amp;" ")),""))</f>
        <v/>
      </c>
      <c r="D85" s="15"/>
      <c r="E85" s="16"/>
      <c r="F85" s="17"/>
      <c r="G85" s="18"/>
      <c r="H85" s="23"/>
      <c r="I85" s="8"/>
      <c r="J85" s="8"/>
      <c r="K85" s="1" t="str">
        <f t="shared" ca="1" si="61"/>
        <v>302</v>
      </c>
      <c r="L85" s="1" t="str">
        <f t="shared" si="62"/>
        <v/>
      </c>
      <c r="M85" s="1" t="str">
        <f t="shared" ca="1" si="39"/>
        <v>$0302</v>
      </c>
      <c r="N85" s="4" t="str">
        <f t="shared" ca="1" si="40"/>
        <v/>
      </c>
      <c r="O85" s="4" t="str">
        <f t="shared" ca="1" si="41"/>
        <v>00</v>
      </c>
      <c r="P85" s="4" t="str">
        <f t="shared" ca="1" si="42"/>
        <v/>
      </c>
      <c r="Q85" s="3">
        <f t="shared" si="43"/>
        <v>-1</v>
      </c>
      <c r="R85" s="3" t="str">
        <f t="shared" si="68"/>
        <v/>
      </c>
      <c r="S85" s="3" t="str">
        <f t="shared" si="63"/>
        <v>my_code</v>
      </c>
      <c r="T85" s="3" t="b">
        <f t="shared" si="44"/>
        <v>0</v>
      </c>
      <c r="U85" s="3" t="b">
        <f t="shared" si="45"/>
        <v>0</v>
      </c>
      <c r="V85" s="3" t="b">
        <f t="shared" si="46"/>
        <v>0</v>
      </c>
      <c r="W85" s="3" t="b">
        <f t="shared" si="47"/>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48"/>
        <v/>
      </c>
      <c r="AA85" s="1" t="str">
        <f t="shared" si="49"/>
        <v/>
      </c>
      <c r="AB85" s="1" t="str">
        <f t="shared" si="50"/>
        <v/>
      </c>
      <c r="AC85" s="1" t="str">
        <f t="shared" si="51"/>
        <v/>
      </c>
      <c r="AD85" s="1" t="str">
        <f t="shared" si="52"/>
        <v/>
      </c>
      <c r="AE85" s="1">
        <f t="shared" ca="1" si="53"/>
        <v>0</v>
      </c>
      <c r="AF85" s="1" t="str">
        <f t="shared" si="54"/>
        <v/>
      </c>
      <c r="AG85" s="1" t="str">
        <f ca="1">IF(Z85&amp;""&lt;&gt;"",Z$1,IF(AA85&amp;""&lt;&gt;"",AA$1,IF(AB85&amp;""&lt;&gt;"",AB$1,IF(AC85&amp;""&lt;&gt;"",AC$1,IF(AD85&amp;""&lt;&gt;"",AD$1,IF(AND(AE85&amp;""&lt;&gt;"",X85=FALSE),AE$1,IF(AF85&amp;""&lt;&gt;"","IMM",IF(X85,"PSO","DIR"))))))))</f>
        <v>mem</v>
      </c>
      <c r="AH85" s="1">
        <f t="shared" ca="1" si="55"/>
        <v>0</v>
      </c>
      <c r="AI85" s="1">
        <f t="shared" ca="1" si="65"/>
        <v>-1</v>
      </c>
      <c r="AJ85" s="1">
        <f t="shared" ca="1" si="36"/>
        <v>0</v>
      </c>
      <c r="AK85" s="1">
        <f t="shared" ca="1" si="66"/>
        <v>0</v>
      </c>
      <c r="AL85" s="1">
        <f t="shared" ca="1" si="67"/>
        <v>0</v>
      </c>
      <c r="AM85" s="52" t="e" cm="1">
        <f t="array" aca="1" ref="AM85" ca="1">INDEX($G$2:$G$1052,MATCH(1,(AL85=$E$2:$E$1052)*("EQU"=UPPER($F$2:$F$1052)),0))</f>
        <v>#N/A</v>
      </c>
      <c r="AN85" s="1" t="str">
        <f t="shared" ca="1" si="37"/>
        <v/>
      </c>
      <c r="AO85" s="1" t="e">
        <f ca="1">IF(LEFT(AL85,1)&lt;&gt;".",VLOOKUP(AL85,$L$12:$M$1052,2,FALSE),"")</f>
        <v>#N/A</v>
      </c>
      <c r="AP85" s="1" t="str">
        <f t="shared" ca="1" si="56"/>
        <v/>
      </c>
      <c r="AQ85" s="1" t="str" cm="1">
        <f t="array" aca="1" ref="AQ85" ca="1">IF(LEFT(AL85,1)=".",INDEX($M$12:$M$1052,MATCH(1,(AL85=$L$12:$L$1052)*(S85=($S$12:$S$1052)),0)),"")</f>
        <v/>
      </c>
      <c r="AR85" s="1">
        <f t="shared" ca="1" si="57"/>
        <v>0</v>
      </c>
      <c r="AS85" s="1">
        <f t="shared" ca="1" si="38"/>
        <v>0</v>
      </c>
      <c r="AT85" s="1" t="str">
        <f t="shared" ca="1" si="35"/>
        <v>00</v>
      </c>
      <c r="AU85" s="1" t="str">
        <f t="shared" ca="1" si="58"/>
        <v>00</v>
      </c>
      <c r="AV85" s="1" t="str">
        <f t="shared" ca="1" si="59"/>
        <v>00</v>
      </c>
      <c r="AW85" s="1" t="str">
        <f t="shared" ca="1" si="60"/>
        <v>ZP</v>
      </c>
      <c r="AX85" s="4" t="e">
        <f ca="1">VLOOKUP(UPPER(F85)&amp;"-"&amp;AW85,Opcodes!$D$3:$E$160,2,FALSE)</f>
        <v>#N/A</v>
      </c>
      <c r="AY85" s="1">
        <f t="shared" ca="1" si="64"/>
        <v>0</v>
      </c>
    </row>
    <row r="86" spans="3:51" x14ac:dyDescent="0.3">
      <c r="C86" s="10" t="str" cm="1">
        <f t="array" aca="1" ref="C86" ca="1">IF(AND(N86&amp;""&lt;&gt;"",K86&amp;""&lt;&gt;""),K86&amp;": "&amp;N86&amp;IF(O86&amp;""&lt;&gt;""," "&amp;O86,"")&amp;IF(P86&amp;""&lt;&gt;""," "&amp;P86,""),IF(Y86&amp;""&lt;&gt;"",K86&amp;": "&amp;TRIM(_xlfn.TEXTJOIN("",TRUE,MID(Y86,2*ROW(INDIRECT("1:"&amp;LEN(Y86)))-1,2)&amp;" ")),""))</f>
        <v/>
      </c>
      <c r="D86" s="15"/>
      <c r="E86" s="16"/>
      <c r="F86" s="17"/>
      <c r="G86" s="18"/>
      <c r="H86" s="23"/>
      <c r="I86" s="8"/>
      <c r="J86" s="8"/>
      <c r="K86" s="1" t="str">
        <f t="shared" ca="1" si="61"/>
        <v>302</v>
      </c>
      <c r="L86" s="1" t="str">
        <f t="shared" si="62"/>
        <v/>
      </c>
      <c r="M86" s="1" t="str">
        <f t="shared" ca="1" si="39"/>
        <v>$0302</v>
      </c>
      <c r="N86" s="4" t="str">
        <f t="shared" ca="1" si="40"/>
        <v/>
      </c>
      <c r="O86" s="4" t="str">
        <f t="shared" ca="1" si="41"/>
        <v>00</v>
      </c>
      <c r="P86" s="4" t="str">
        <f t="shared" ca="1" si="42"/>
        <v/>
      </c>
      <c r="Q86" s="3">
        <f t="shared" si="43"/>
        <v>-1</v>
      </c>
      <c r="R86" s="3" t="str">
        <f t="shared" si="68"/>
        <v/>
      </c>
      <c r="S86" s="3" t="str">
        <f t="shared" si="63"/>
        <v>my_code</v>
      </c>
      <c r="T86" s="3" t="b">
        <f t="shared" si="44"/>
        <v>0</v>
      </c>
      <c r="U86" s="3" t="b">
        <f t="shared" si="45"/>
        <v>0</v>
      </c>
      <c r="V86" s="3" t="b">
        <f t="shared" si="46"/>
        <v>0</v>
      </c>
      <c r="W86" s="3" t="b">
        <f t="shared" si="47"/>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48"/>
        <v/>
      </c>
      <c r="AA86" s="1" t="str">
        <f t="shared" si="49"/>
        <v/>
      </c>
      <c r="AB86" s="1" t="str">
        <f t="shared" si="50"/>
        <v/>
      </c>
      <c r="AC86" s="1" t="str">
        <f t="shared" si="51"/>
        <v/>
      </c>
      <c r="AD86" s="1" t="str">
        <f t="shared" si="52"/>
        <v/>
      </c>
      <c r="AE86" s="1">
        <f t="shared" ca="1" si="53"/>
        <v>0</v>
      </c>
      <c r="AF86" s="1" t="str">
        <f t="shared" si="54"/>
        <v/>
      </c>
      <c r="AG86" s="1" t="str">
        <f ca="1">IF(Z86&amp;""&lt;&gt;"",Z$1,IF(AA86&amp;""&lt;&gt;"",AA$1,IF(AB86&amp;""&lt;&gt;"",AB$1,IF(AC86&amp;""&lt;&gt;"",AC$1,IF(AD86&amp;""&lt;&gt;"",AD$1,IF(AND(AE86&amp;""&lt;&gt;"",X86=FALSE),AE$1,IF(AF86&amp;""&lt;&gt;"","IMM",IF(X86,"PSO","DIR"))))))))</f>
        <v>mem</v>
      </c>
      <c r="AH86" s="1">
        <f t="shared" ca="1" si="55"/>
        <v>0</v>
      </c>
      <c r="AI86" s="1">
        <f t="shared" ca="1" si="65"/>
        <v>-1</v>
      </c>
      <c r="AJ86" s="1">
        <f t="shared" ca="1" si="36"/>
        <v>0</v>
      </c>
      <c r="AK86" s="1">
        <f t="shared" ca="1" si="66"/>
        <v>0</v>
      </c>
      <c r="AL86" s="1">
        <f t="shared" ca="1" si="67"/>
        <v>0</v>
      </c>
      <c r="AM86" s="52" t="e" cm="1">
        <f t="array" aca="1" ref="AM86" ca="1">INDEX($G$2:$G$1052,MATCH(1,(AL86=$E$2:$E$1052)*("EQU"=UPPER($F$2:$F$1052)),0))</f>
        <v>#N/A</v>
      </c>
      <c r="AN86" s="1" t="str">
        <f t="shared" ca="1" si="37"/>
        <v/>
      </c>
      <c r="AO86" s="1" t="e">
        <f ca="1">IF(LEFT(AL86,1)&lt;&gt;".",VLOOKUP(AL86,$L$12:$M$1052,2,FALSE),"")</f>
        <v>#N/A</v>
      </c>
      <c r="AP86" s="1" t="str">
        <f t="shared" ca="1" si="56"/>
        <v/>
      </c>
      <c r="AQ86" s="1" t="str" cm="1">
        <f t="array" aca="1" ref="AQ86" ca="1">IF(LEFT(AL86,1)=".",INDEX($M$12:$M$1052,MATCH(1,(AL86=$L$12:$L$1052)*(S86=($S$12:$S$1052)),0)),"")</f>
        <v/>
      </c>
      <c r="AR86" s="1">
        <f t="shared" ca="1" si="57"/>
        <v>0</v>
      </c>
      <c r="AS86" s="1">
        <f t="shared" ca="1" si="38"/>
        <v>0</v>
      </c>
      <c r="AT86" s="1" t="str">
        <f t="shared" ca="1" si="35"/>
        <v>00</v>
      </c>
      <c r="AU86" s="1" t="str">
        <f t="shared" ca="1" si="58"/>
        <v>00</v>
      </c>
      <c r="AV86" s="1" t="str">
        <f t="shared" ca="1" si="59"/>
        <v>00</v>
      </c>
      <c r="AW86" s="1" t="str">
        <f t="shared" ca="1" si="60"/>
        <v>ZP</v>
      </c>
      <c r="AX86" s="4" t="e">
        <f ca="1">VLOOKUP(UPPER(F86)&amp;"-"&amp;AW86,Opcodes!$D$3:$E$160,2,FALSE)</f>
        <v>#N/A</v>
      </c>
      <c r="AY86" s="1">
        <f t="shared" ca="1" si="64"/>
        <v>0</v>
      </c>
    </row>
    <row r="87" spans="3:51" x14ac:dyDescent="0.3">
      <c r="C87" s="10" t="str" cm="1">
        <f t="array" aca="1" ref="C87" ca="1">IF(AND(N87&amp;""&lt;&gt;"",K87&amp;""&lt;&gt;""),K87&amp;": "&amp;N87&amp;IF(O87&amp;""&lt;&gt;""," "&amp;O87,"")&amp;IF(P87&amp;""&lt;&gt;""," "&amp;P87,""),IF(Y87&amp;""&lt;&gt;"",K87&amp;": "&amp;TRIM(_xlfn.TEXTJOIN("",TRUE,MID(Y87,2*ROW(INDIRECT("1:"&amp;LEN(Y87)))-1,2)&amp;" ")),""))</f>
        <v/>
      </c>
      <c r="D87" s="15"/>
      <c r="E87" s="16"/>
      <c r="F87" s="17"/>
      <c r="G87" s="18"/>
      <c r="H87" s="23"/>
      <c r="I87" s="8"/>
      <c r="J87" s="8"/>
      <c r="K87" s="1" t="str">
        <f t="shared" ca="1" si="61"/>
        <v>302</v>
      </c>
      <c r="L87" s="1" t="str">
        <f t="shared" si="62"/>
        <v/>
      </c>
      <c r="M87" s="1" t="str">
        <f t="shared" ca="1" si="39"/>
        <v>$0302</v>
      </c>
      <c r="N87" s="4" t="str">
        <f t="shared" ca="1" si="40"/>
        <v/>
      </c>
      <c r="O87" s="4" t="str">
        <f t="shared" ca="1" si="41"/>
        <v>00</v>
      </c>
      <c r="P87" s="4" t="str">
        <f t="shared" ca="1" si="42"/>
        <v/>
      </c>
      <c r="Q87" s="3">
        <f t="shared" si="43"/>
        <v>-1</v>
      </c>
      <c r="R87" s="3" t="str">
        <f t="shared" si="68"/>
        <v/>
      </c>
      <c r="S87" s="3" t="str">
        <f t="shared" si="63"/>
        <v>my_code</v>
      </c>
      <c r="T87" s="3" t="b">
        <f t="shared" si="44"/>
        <v>0</v>
      </c>
      <c r="U87" s="3" t="b">
        <f t="shared" si="45"/>
        <v>0</v>
      </c>
      <c r="V87" s="3" t="b">
        <f t="shared" si="46"/>
        <v>0</v>
      </c>
      <c r="W87" s="3" t="b">
        <f t="shared" si="47"/>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48"/>
        <v/>
      </c>
      <c r="AA87" s="1" t="str">
        <f t="shared" si="49"/>
        <v/>
      </c>
      <c r="AB87" s="1" t="str">
        <f t="shared" si="50"/>
        <v/>
      </c>
      <c r="AC87" s="1" t="str">
        <f t="shared" si="51"/>
        <v/>
      </c>
      <c r="AD87" s="1" t="str">
        <f t="shared" si="52"/>
        <v/>
      </c>
      <c r="AE87" s="1">
        <f t="shared" ca="1" si="53"/>
        <v>0</v>
      </c>
      <c r="AF87" s="1" t="str">
        <f t="shared" si="54"/>
        <v/>
      </c>
      <c r="AG87" s="1" t="str">
        <f ca="1">IF(Z87&amp;""&lt;&gt;"",Z$1,IF(AA87&amp;""&lt;&gt;"",AA$1,IF(AB87&amp;""&lt;&gt;"",AB$1,IF(AC87&amp;""&lt;&gt;"",AC$1,IF(AD87&amp;""&lt;&gt;"",AD$1,IF(AND(AE87&amp;""&lt;&gt;"",X87=FALSE),AE$1,IF(AF87&amp;""&lt;&gt;"","IMM",IF(X87,"PSO","DIR"))))))))</f>
        <v>mem</v>
      </c>
      <c r="AH87" s="1">
        <f t="shared" ca="1" si="55"/>
        <v>0</v>
      </c>
      <c r="AI87" s="1">
        <f t="shared" ca="1" si="65"/>
        <v>-1</v>
      </c>
      <c r="AJ87" s="1">
        <f t="shared" ca="1" si="36"/>
        <v>0</v>
      </c>
      <c r="AK87" s="1">
        <f t="shared" ca="1" si="66"/>
        <v>0</v>
      </c>
      <c r="AL87" s="1">
        <f t="shared" ca="1" si="67"/>
        <v>0</v>
      </c>
      <c r="AM87" s="52" t="e" cm="1">
        <f t="array" aca="1" ref="AM87" ca="1">INDEX($G$2:$G$1052,MATCH(1,(AL87=$E$2:$E$1052)*("EQU"=UPPER($F$2:$F$1052)),0))</f>
        <v>#N/A</v>
      </c>
      <c r="AN87" s="1" t="str">
        <f t="shared" ca="1" si="37"/>
        <v/>
      </c>
      <c r="AO87" s="1" t="e">
        <f ca="1">IF(LEFT(AL87,1)&lt;&gt;".",VLOOKUP(AL87,$L$12:$M$1052,2,FALSE),"")</f>
        <v>#N/A</v>
      </c>
      <c r="AP87" s="1" t="str">
        <f t="shared" ca="1" si="56"/>
        <v/>
      </c>
      <c r="AQ87" s="1" t="str" cm="1">
        <f t="array" aca="1" ref="AQ87" ca="1">IF(LEFT(AL87,1)=".",INDEX($M$12:$M$1052,MATCH(1,(AL87=$L$12:$L$1052)*(S87=($S$12:$S$1052)),0)),"")</f>
        <v/>
      </c>
      <c r="AR87" s="1">
        <f t="shared" ca="1" si="57"/>
        <v>0</v>
      </c>
      <c r="AS87" s="1">
        <f t="shared" ca="1" si="38"/>
        <v>0</v>
      </c>
      <c r="AT87" s="1" t="str">
        <f t="shared" ca="1" si="35"/>
        <v>00</v>
      </c>
      <c r="AU87" s="1" t="str">
        <f t="shared" ca="1" si="58"/>
        <v>00</v>
      </c>
      <c r="AV87" s="1" t="str">
        <f t="shared" ca="1" si="59"/>
        <v>00</v>
      </c>
      <c r="AW87" s="1" t="str">
        <f t="shared" ca="1" si="60"/>
        <v>ZP</v>
      </c>
      <c r="AX87" s="4" t="e">
        <f ca="1">VLOOKUP(UPPER(F87)&amp;"-"&amp;AW87,Opcodes!$D$3:$E$160,2,FALSE)</f>
        <v>#N/A</v>
      </c>
      <c r="AY87" s="1">
        <f t="shared" ca="1" si="64"/>
        <v>0</v>
      </c>
    </row>
    <row r="88" spans="3:51" x14ac:dyDescent="0.3">
      <c r="C88" s="10" t="str" cm="1">
        <f t="array" aca="1" ref="C88" ca="1">IF(AND(N88&amp;""&lt;&gt;"",K88&amp;""&lt;&gt;""),K88&amp;": "&amp;N88&amp;IF(O88&amp;""&lt;&gt;""," "&amp;O88,"")&amp;IF(P88&amp;""&lt;&gt;""," "&amp;P88,""),IF(Y88&amp;""&lt;&gt;"",K88&amp;": "&amp;TRIM(_xlfn.TEXTJOIN("",TRUE,MID(Y88,2*ROW(INDIRECT("1:"&amp;LEN(Y88)))-1,2)&amp;" ")),""))</f>
        <v/>
      </c>
      <c r="D88" s="15"/>
      <c r="E88" s="16"/>
      <c r="F88" s="17"/>
      <c r="G88" s="18"/>
      <c r="H88" s="23"/>
      <c r="I88" s="8"/>
      <c r="J88" s="8"/>
      <c r="K88" s="1" t="str">
        <f t="shared" ca="1" si="61"/>
        <v>302</v>
      </c>
      <c r="L88" s="1" t="str">
        <f t="shared" si="62"/>
        <v/>
      </c>
      <c r="M88" s="1" t="str">
        <f t="shared" ca="1" si="39"/>
        <v>$0302</v>
      </c>
      <c r="N88" s="4" t="str">
        <f t="shared" ca="1" si="40"/>
        <v/>
      </c>
      <c r="O88" s="4" t="str">
        <f t="shared" ca="1" si="41"/>
        <v>00</v>
      </c>
      <c r="P88" s="4" t="str">
        <f t="shared" ca="1" si="42"/>
        <v/>
      </c>
      <c r="Q88" s="3">
        <f t="shared" si="43"/>
        <v>-1</v>
      </c>
      <c r="R88" s="3" t="str">
        <f t="shared" si="68"/>
        <v/>
      </c>
      <c r="S88" s="3" t="str">
        <f t="shared" si="63"/>
        <v>my_code</v>
      </c>
      <c r="T88" s="3" t="b">
        <f t="shared" si="44"/>
        <v>0</v>
      </c>
      <c r="U88" s="3" t="b">
        <f t="shared" si="45"/>
        <v>0</v>
      </c>
      <c r="V88" s="3" t="b">
        <f t="shared" si="46"/>
        <v>0</v>
      </c>
      <c r="W88" s="3" t="b">
        <f t="shared" si="47"/>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48"/>
        <v/>
      </c>
      <c r="AA88" s="1" t="str">
        <f t="shared" si="49"/>
        <v/>
      </c>
      <c r="AB88" s="1" t="str">
        <f t="shared" si="50"/>
        <v/>
      </c>
      <c r="AC88" s="1" t="str">
        <f t="shared" si="51"/>
        <v/>
      </c>
      <c r="AD88" s="1" t="str">
        <f t="shared" si="52"/>
        <v/>
      </c>
      <c r="AE88" s="1">
        <f t="shared" ca="1" si="53"/>
        <v>0</v>
      </c>
      <c r="AF88" s="1" t="str">
        <f t="shared" si="54"/>
        <v/>
      </c>
      <c r="AG88" s="1" t="str">
        <f ca="1">IF(Z88&amp;""&lt;&gt;"",Z$1,IF(AA88&amp;""&lt;&gt;"",AA$1,IF(AB88&amp;""&lt;&gt;"",AB$1,IF(AC88&amp;""&lt;&gt;"",AC$1,IF(AD88&amp;""&lt;&gt;"",AD$1,IF(AND(AE88&amp;""&lt;&gt;"",X88=FALSE),AE$1,IF(AF88&amp;""&lt;&gt;"","IMM",IF(X88,"PSO","DIR"))))))))</f>
        <v>mem</v>
      </c>
      <c r="AH88" s="1">
        <f t="shared" ca="1" si="55"/>
        <v>0</v>
      </c>
      <c r="AI88" s="1">
        <f t="shared" ca="1" si="65"/>
        <v>-1</v>
      </c>
      <c r="AJ88" s="1">
        <f t="shared" ca="1" si="36"/>
        <v>0</v>
      </c>
      <c r="AK88" s="1">
        <f t="shared" ca="1" si="66"/>
        <v>0</v>
      </c>
      <c r="AL88" s="1">
        <f t="shared" ca="1" si="67"/>
        <v>0</v>
      </c>
      <c r="AM88" s="52" t="e" cm="1">
        <f t="array" aca="1" ref="AM88" ca="1">INDEX($G$2:$G$1052,MATCH(1,(AL88=$E$2:$E$1052)*("EQU"=UPPER($F$2:$F$1052)),0))</f>
        <v>#N/A</v>
      </c>
      <c r="AN88" s="1" t="str">
        <f t="shared" ca="1" si="37"/>
        <v/>
      </c>
      <c r="AO88" s="1" t="e">
        <f ca="1">IF(LEFT(AL88,1)&lt;&gt;".",VLOOKUP(AL88,$L$12:$M$1052,2,FALSE),"")</f>
        <v>#N/A</v>
      </c>
      <c r="AP88" s="1" t="str">
        <f t="shared" ca="1" si="56"/>
        <v/>
      </c>
      <c r="AQ88" s="1" t="str" cm="1">
        <f t="array" aca="1" ref="AQ88" ca="1">IF(LEFT(AL88,1)=".",INDEX($M$12:$M$1052,MATCH(1,(AL88=$L$12:$L$1052)*(S88=($S$12:$S$1052)),0)),"")</f>
        <v/>
      </c>
      <c r="AR88" s="1">
        <f t="shared" ca="1" si="57"/>
        <v>0</v>
      </c>
      <c r="AS88" s="1">
        <f t="shared" ca="1" si="38"/>
        <v>0</v>
      </c>
      <c r="AT88" s="1" t="str">
        <f t="shared" ca="1" si="35"/>
        <v>00</v>
      </c>
      <c r="AU88" s="1" t="str">
        <f t="shared" ca="1" si="58"/>
        <v>00</v>
      </c>
      <c r="AV88" s="1" t="str">
        <f t="shared" ca="1" si="59"/>
        <v>00</v>
      </c>
      <c r="AW88" s="1" t="str">
        <f t="shared" ca="1" si="60"/>
        <v>ZP</v>
      </c>
      <c r="AX88" s="4" t="e">
        <f ca="1">VLOOKUP(UPPER(F88)&amp;"-"&amp;AW88,Opcodes!$D$3:$E$160,2,FALSE)</f>
        <v>#N/A</v>
      </c>
      <c r="AY88" s="1">
        <f t="shared" ca="1" si="64"/>
        <v>0</v>
      </c>
    </row>
    <row r="89" spans="3:51" x14ac:dyDescent="0.3">
      <c r="C89" s="10" t="str" cm="1">
        <f t="array" aca="1" ref="C89" ca="1">IF(AND(N89&amp;""&lt;&gt;"",K89&amp;""&lt;&gt;""),K89&amp;": "&amp;N89&amp;IF(O89&amp;""&lt;&gt;""," "&amp;O89,"")&amp;IF(P89&amp;""&lt;&gt;""," "&amp;P89,""),IF(Y89&amp;""&lt;&gt;"",K89&amp;": "&amp;TRIM(_xlfn.TEXTJOIN("",TRUE,MID(Y89,2*ROW(INDIRECT("1:"&amp;LEN(Y89)))-1,2)&amp;" ")),""))</f>
        <v/>
      </c>
      <c r="D89" s="15"/>
      <c r="E89" s="16"/>
      <c r="F89" s="17"/>
      <c r="G89" s="18"/>
      <c r="H89" s="23"/>
      <c r="I89" s="8"/>
      <c r="J89" s="8"/>
      <c r="K89" s="1" t="str">
        <f t="shared" ca="1" si="61"/>
        <v>302</v>
      </c>
      <c r="L89" s="1" t="str">
        <f t="shared" si="62"/>
        <v/>
      </c>
      <c r="M89" s="1" t="str">
        <f t="shared" ca="1" si="39"/>
        <v>$0302</v>
      </c>
      <c r="N89" s="4" t="str">
        <f t="shared" ca="1" si="40"/>
        <v/>
      </c>
      <c r="O89" s="4" t="str">
        <f t="shared" ca="1" si="41"/>
        <v>00</v>
      </c>
      <c r="P89" s="4" t="str">
        <f t="shared" ca="1" si="42"/>
        <v/>
      </c>
      <c r="Q89" s="3">
        <f t="shared" si="43"/>
        <v>-1</v>
      </c>
      <c r="R89" s="3" t="str">
        <f t="shared" si="68"/>
        <v/>
      </c>
      <c r="S89" s="3" t="str">
        <f t="shared" si="63"/>
        <v>my_code</v>
      </c>
      <c r="T89" s="3" t="b">
        <f t="shared" si="44"/>
        <v>0</v>
      </c>
      <c r="U89" s="3" t="b">
        <f t="shared" si="45"/>
        <v>0</v>
      </c>
      <c r="V89" s="3" t="b">
        <f t="shared" si="46"/>
        <v>0</v>
      </c>
      <c r="W89" s="3" t="b">
        <f t="shared" si="47"/>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48"/>
        <v/>
      </c>
      <c r="AA89" s="1" t="str">
        <f t="shared" si="49"/>
        <v/>
      </c>
      <c r="AB89" s="1" t="str">
        <f t="shared" si="50"/>
        <v/>
      </c>
      <c r="AC89" s="1" t="str">
        <f t="shared" si="51"/>
        <v/>
      </c>
      <c r="AD89" s="1" t="str">
        <f t="shared" si="52"/>
        <v/>
      </c>
      <c r="AE89" s="1">
        <f t="shared" ca="1" si="53"/>
        <v>0</v>
      </c>
      <c r="AF89" s="1" t="str">
        <f t="shared" si="54"/>
        <v/>
      </c>
      <c r="AG89" s="1" t="str">
        <f ca="1">IF(Z89&amp;""&lt;&gt;"",Z$1,IF(AA89&amp;""&lt;&gt;"",AA$1,IF(AB89&amp;""&lt;&gt;"",AB$1,IF(AC89&amp;""&lt;&gt;"",AC$1,IF(AD89&amp;""&lt;&gt;"",AD$1,IF(AND(AE89&amp;""&lt;&gt;"",X89=FALSE),AE$1,IF(AF89&amp;""&lt;&gt;"","IMM",IF(X89,"PSO","DIR"))))))))</f>
        <v>mem</v>
      </c>
      <c r="AH89" s="1">
        <f t="shared" ca="1" si="55"/>
        <v>0</v>
      </c>
      <c r="AI89" s="1">
        <f t="shared" ca="1" si="65"/>
        <v>-1</v>
      </c>
      <c r="AJ89" s="1">
        <f t="shared" ca="1" si="36"/>
        <v>0</v>
      </c>
      <c r="AK89" s="1">
        <f t="shared" ca="1" si="66"/>
        <v>0</v>
      </c>
      <c r="AL89" s="1">
        <f t="shared" ca="1" si="67"/>
        <v>0</v>
      </c>
      <c r="AM89" s="52" t="e" cm="1">
        <f t="array" aca="1" ref="AM89" ca="1">INDEX($G$2:$G$1052,MATCH(1,(AL89=$E$2:$E$1052)*("EQU"=UPPER($F$2:$F$1052)),0))</f>
        <v>#N/A</v>
      </c>
      <c r="AN89" s="1" t="str">
        <f t="shared" ca="1" si="37"/>
        <v/>
      </c>
      <c r="AO89" s="1" t="e">
        <f ca="1">IF(LEFT(AL89,1)&lt;&gt;".",VLOOKUP(AL89,$L$12:$M$1052,2,FALSE),"")</f>
        <v>#N/A</v>
      </c>
      <c r="AP89" s="1" t="str">
        <f t="shared" ca="1" si="56"/>
        <v/>
      </c>
      <c r="AQ89" s="1" t="str" cm="1">
        <f t="array" aca="1" ref="AQ89" ca="1">IF(LEFT(AL89,1)=".",INDEX($M$12:$M$1052,MATCH(1,(AL89=$L$12:$L$1052)*(S89=($S$12:$S$1052)),0)),"")</f>
        <v/>
      </c>
      <c r="AR89" s="1">
        <f t="shared" ca="1" si="57"/>
        <v>0</v>
      </c>
      <c r="AS89" s="1">
        <f t="shared" ca="1" si="38"/>
        <v>0</v>
      </c>
      <c r="AT89" s="1" t="str">
        <f t="shared" ref="AT89:AT173" ca="1" si="69">IF(AS89&amp;""&lt;&gt;"",DEC2HEX(AS89,2+2*(AS89&gt;255)),"")</f>
        <v>00</v>
      </c>
      <c r="AU89" s="1" t="str">
        <f t="shared" ca="1" si="58"/>
        <v>00</v>
      </c>
      <c r="AV89" s="1" t="str">
        <f t="shared" ca="1" si="59"/>
        <v>00</v>
      </c>
      <c r="AW89" s="1" t="str">
        <f t="shared" ca="1" si="60"/>
        <v>ZP</v>
      </c>
      <c r="AX89" s="4" t="e">
        <f ca="1">VLOOKUP(UPPER(F89)&amp;"-"&amp;AW89,Opcodes!$D$3:$E$160,2,FALSE)</f>
        <v>#N/A</v>
      </c>
      <c r="AY89" s="1">
        <f t="shared" ca="1" si="64"/>
        <v>0</v>
      </c>
    </row>
    <row r="90" spans="3:51" x14ac:dyDescent="0.3">
      <c r="C90" s="10" t="str" cm="1">
        <f t="array" aca="1" ref="C90" ca="1">IF(AND(N90&amp;""&lt;&gt;"",K90&amp;""&lt;&gt;""),K90&amp;": "&amp;N90&amp;IF(O90&amp;""&lt;&gt;""," "&amp;O90,"")&amp;IF(P90&amp;""&lt;&gt;""," "&amp;P90,""),IF(Y90&amp;""&lt;&gt;"",K90&amp;": "&amp;TRIM(_xlfn.TEXTJOIN("",TRUE,MID(Y90,2*ROW(INDIRECT("1:"&amp;LEN(Y90)))-1,2)&amp;" ")),""))</f>
        <v/>
      </c>
      <c r="D90" s="15"/>
      <c r="E90" s="16"/>
      <c r="F90" s="17"/>
      <c r="G90" s="18"/>
      <c r="H90" s="23"/>
      <c r="I90" s="8"/>
      <c r="J90" s="8"/>
      <c r="K90" s="1" t="str">
        <f t="shared" ca="1" si="61"/>
        <v>302</v>
      </c>
      <c r="L90" s="1" t="str">
        <f t="shared" si="62"/>
        <v/>
      </c>
      <c r="M90" s="1" t="str">
        <f t="shared" ca="1" si="39"/>
        <v>$0302</v>
      </c>
      <c r="N90" s="4" t="str">
        <f t="shared" ca="1" si="40"/>
        <v/>
      </c>
      <c r="O90" s="4" t="str">
        <f t="shared" ca="1" si="41"/>
        <v>00</v>
      </c>
      <c r="P90" s="4" t="str">
        <f t="shared" ca="1" si="42"/>
        <v/>
      </c>
      <c r="Q90" s="3">
        <f t="shared" si="43"/>
        <v>-1</v>
      </c>
      <c r="R90" s="3" t="str">
        <f t="shared" si="68"/>
        <v/>
      </c>
      <c r="S90" s="3" t="str">
        <f t="shared" si="63"/>
        <v>my_code</v>
      </c>
      <c r="T90" s="3" t="b">
        <f t="shared" si="44"/>
        <v>0</v>
      </c>
      <c r="U90" s="3" t="b">
        <f t="shared" si="45"/>
        <v>0</v>
      </c>
      <c r="V90" s="3" t="b">
        <f t="shared" si="46"/>
        <v>0</v>
      </c>
      <c r="W90" s="3" t="b">
        <f t="shared" si="47"/>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48"/>
        <v/>
      </c>
      <c r="AA90" s="1" t="str">
        <f t="shared" si="49"/>
        <v/>
      </c>
      <c r="AB90" s="1" t="str">
        <f t="shared" si="50"/>
        <v/>
      </c>
      <c r="AC90" s="1" t="str">
        <f t="shared" si="51"/>
        <v/>
      </c>
      <c r="AD90" s="1" t="str">
        <f t="shared" si="52"/>
        <v/>
      </c>
      <c r="AE90" s="1">
        <f t="shared" ca="1" si="53"/>
        <v>0</v>
      </c>
      <c r="AF90" s="1" t="str">
        <f t="shared" si="54"/>
        <v/>
      </c>
      <c r="AG90" s="1" t="str">
        <f ca="1">IF(Z90&amp;""&lt;&gt;"",Z$1,IF(AA90&amp;""&lt;&gt;"",AA$1,IF(AB90&amp;""&lt;&gt;"",AB$1,IF(AC90&amp;""&lt;&gt;"",AC$1,IF(AD90&amp;""&lt;&gt;"",AD$1,IF(AND(AE90&amp;""&lt;&gt;"",X90=FALSE),AE$1,IF(AF90&amp;""&lt;&gt;"","IMM",IF(X90,"PSO","DIR"))))))))</f>
        <v>mem</v>
      </c>
      <c r="AH90" s="1">
        <f t="shared" ca="1" si="55"/>
        <v>0</v>
      </c>
      <c r="AI90" s="1">
        <f t="shared" ca="1" si="65"/>
        <v>-1</v>
      </c>
      <c r="AJ90" s="1">
        <f t="shared" ca="1" si="36"/>
        <v>0</v>
      </c>
      <c r="AK90" s="1">
        <f t="shared" ca="1" si="66"/>
        <v>0</v>
      </c>
      <c r="AL90" s="1">
        <f t="shared" ca="1" si="67"/>
        <v>0</v>
      </c>
      <c r="AM90" s="52" t="e" cm="1">
        <f t="array" aca="1" ref="AM90" ca="1">INDEX($G$2:$G$1052,MATCH(1,(AL90=$E$2:$E$1052)*("EQU"=UPPER($F$2:$F$1052)),0))</f>
        <v>#N/A</v>
      </c>
      <c r="AN90" s="1" t="str">
        <f t="shared" ca="1" si="37"/>
        <v/>
      </c>
      <c r="AO90" s="1" t="e">
        <f ca="1">IF(LEFT(AL90,1)&lt;&gt;".",VLOOKUP(AL90,$L$12:$M$1052,2,FALSE),"")</f>
        <v>#N/A</v>
      </c>
      <c r="AP90" s="1" t="str">
        <f t="shared" ca="1" si="56"/>
        <v/>
      </c>
      <c r="AQ90" s="1" t="str" cm="1">
        <f t="array" aca="1" ref="AQ90" ca="1">IF(LEFT(AL90,1)=".",INDEX($M$12:$M$1052,MATCH(1,(AL90=$L$12:$L$1052)*(S90=($S$12:$S$1052)),0)),"")</f>
        <v/>
      </c>
      <c r="AR90" s="1">
        <f t="shared" ca="1" si="57"/>
        <v>0</v>
      </c>
      <c r="AS90" s="1">
        <f t="shared" ca="1" si="38"/>
        <v>0</v>
      </c>
      <c r="AT90" s="1" t="str">
        <f t="shared" ca="1" si="69"/>
        <v>00</v>
      </c>
      <c r="AU90" s="1" t="str">
        <f t="shared" ca="1" si="58"/>
        <v>00</v>
      </c>
      <c r="AV90" s="1" t="str">
        <f t="shared" ca="1" si="59"/>
        <v>00</v>
      </c>
      <c r="AW90" s="1" t="str">
        <f t="shared" ca="1" si="60"/>
        <v>ZP</v>
      </c>
      <c r="AX90" s="4" t="e">
        <f ca="1">VLOOKUP(UPPER(F90)&amp;"-"&amp;AW90,Opcodes!$D$3:$E$160,2,FALSE)</f>
        <v>#N/A</v>
      </c>
      <c r="AY90" s="1">
        <f t="shared" ca="1" si="64"/>
        <v>0</v>
      </c>
    </row>
    <row r="91" spans="3:51" x14ac:dyDescent="0.3">
      <c r="C91" s="10" t="str" cm="1">
        <f t="array" aca="1" ref="C91" ca="1">IF(AND(N91&amp;""&lt;&gt;"",K91&amp;""&lt;&gt;""),K91&amp;": "&amp;N91&amp;IF(O91&amp;""&lt;&gt;""," "&amp;O91,"")&amp;IF(P91&amp;""&lt;&gt;""," "&amp;P91,""),IF(Y91&amp;""&lt;&gt;"",K91&amp;": "&amp;TRIM(_xlfn.TEXTJOIN("",TRUE,MID(Y91,2*ROW(INDIRECT("1:"&amp;LEN(Y91)))-1,2)&amp;" ")),""))</f>
        <v/>
      </c>
      <c r="D91" s="15"/>
      <c r="E91" s="16"/>
      <c r="F91" s="17"/>
      <c r="G91" s="18"/>
      <c r="H91" s="23"/>
      <c r="I91" s="8"/>
      <c r="J91" s="8"/>
      <c r="K91" s="1" t="str">
        <f t="shared" ca="1" si="61"/>
        <v>302</v>
      </c>
      <c r="L91" s="1" t="str">
        <f t="shared" si="62"/>
        <v/>
      </c>
      <c r="M91" s="1" t="str">
        <f t="shared" ca="1" si="39"/>
        <v>$0302</v>
      </c>
      <c r="N91" s="4" t="str">
        <f t="shared" ca="1" si="40"/>
        <v/>
      </c>
      <c r="O91" s="4" t="str">
        <f t="shared" ca="1" si="41"/>
        <v>00</v>
      </c>
      <c r="P91" s="4" t="str">
        <f t="shared" ca="1" si="42"/>
        <v/>
      </c>
      <c r="Q91" s="3">
        <f t="shared" si="43"/>
        <v>-1</v>
      </c>
      <c r="R91" s="3" t="str">
        <f t="shared" si="68"/>
        <v/>
      </c>
      <c r="S91" s="3" t="str">
        <f t="shared" si="63"/>
        <v>my_code</v>
      </c>
      <c r="T91" s="3" t="b">
        <f t="shared" si="44"/>
        <v>0</v>
      </c>
      <c r="U91" s="3" t="b">
        <f t="shared" si="45"/>
        <v>0</v>
      </c>
      <c r="V91" s="3" t="b">
        <f t="shared" si="46"/>
        <v>0</v>
      </c>
      <c r="W91" s="3" t="b">
        <f t="shared" si="47"/>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48"/>
        <v/>
      </c>
      <c r="AA91" s="1" t="str">
        <f t="shared" si="49"/>
        <v/>
      </c>
      <c r="AB91" s="1" t="str">
        <f t="shared" si="50"/>
        <v/>
      </c>
      <c r="AC91" s="1" t="str">
        <f t="shared" si="51"/>
        <v/>
      </c>
      <c r="AD91" s="1" t="str">
        <f t="shared" si="52"/>
        <v/>
      </c>
      <c r="AE91" s="1">
        <f t="shared" ca="1" si="53"/>
        <v>0</v>
      </c>
      <c r="AF91" s="1" t="str">
        <f t="shared" si="54"/>
        <v/>
      </c>
      <c r="AG91" s="1" t="str">
        <f ca="1">IF(Z91&amp;""&lt;&gt;"",Z$1,IF(AA91&amp;""&lt;&gt;"",AA$1,IF(AB91&amp;""&lt;&gt;"",AB$1,IF(AC91&amp;""&lt;&gt;"",AC$1,IF(AD91&amp;""&lt;&gt;"",AD$1,IF(AND(AE91&amp;""&lt;&gt;"",X91=FALSE),AE$1,IF(AF91&amp;""&lt;&gt;"","IMM",IF(X91,"PSO","DIR"))))))))</f>
        <v>mem</v>
      </c>
      <c r="AH91" s="1">
        <f t="shared" ca="1" si="55"/>
        <v>0</v>
      </c>
      <c r="AI91" s="1">
        <f t="shared" ca="1" si="65"/>
        <v>-1</v>
      </c>
      <c r="AJ91" s="1">
        <f t="shared" ca="1" si="36"/>
        <v>0</v>
      </c>
      <c r="AK91" s="1">
        <f t="shared" ca="1" si="66"/>
        <v>0</v>
      </c>
      <c r="AL91" s="1">
        <f t="shared" ca="1" si="67"/>
        <v>0</v>
      </c>
      <c r="AM91" s="52" t="e" cm="1">
        <f t="array" aca="1" ref="AM91" ca="1">INDEX($G$2:$G$1052,MATCH(1,(AL91=$E$2:$E$1052)*("EQU"=UPPER($F$2:$F$1052)),0))</f>
        <v>#N/A</v>
      </c>
      <c r="AN91" s="1" t="str">
        <f t="shared" ca="1" si="37"/>
        <v/>
      </c>
      <c r="AO91" s="1" t="e">
        <f ca="1">IF(LEFT(AL91,1)&lt;&gt;".",VLOOKUP(AL91,$L$12:$M$1052,2,FALSE),"")</f>
        <v>#N/A</v>
      </c>
      <c r="AP91" s="1" t="str">
        <f t="shared" ca="1" si="56"/>
        <v/>
      </c>
      <c r="AQ91" s="1" t="str" cm="1">
        <f t="array" aca="1" ref="AQ91" ca="1">IF(LEFT(AL91,1)=".",INDEX($M$12:$M$1052,MATCH(1,(AL91=$L$12:$L$1052)*(S91=($S$12:$S$1052)),0)),"")</f>
        <v/>
      </c>
      <c r="AR91" s="1">
        <f t="shared" ca="1" si="57"/>
        <v>0</v>
      </c>
      <c r="AS91" s="1">
        <f t="shared" ca="1" si="38"/>
        <v>0</v>
      </c>
      <c r="AT91" s="1" t="str">
        <f t="shared" ca="1" si="69"/>
        <v>00</v>
      </c>
      <c r="AU91" s="1" t="str">
        <f t="shared" ca="1" si="58"/>
        <v>00</v>
      </c>
      <c r="AV91" s="1" t="str">
        <f t="shared" ca="1" si="59"/>
        <v>00</v>
      </c>
      <c r="AW91" s="1" t="str">
        <f t="shared" ca="1" si="60"/>
        <v>ZP</v>
      </c>
      <c r="AX91" s="4" t="e">
        <f ca="1">VLOOKUP(UPPER(F91)&amp;"-"&amp;AW91,Opcodes!$D$3:$E$160,2,FALSE)</f>
        <v>#N/A</v>
      </c>
      <c r="AY91" s="1">
        <f t="shared" ca="1" si="64"/>
        <v>0</v>
      </c>
    </row>
    <row r="92" spans="3:51" x14ac:dyDescent="0.3">
      <c r="C92" s="10" t="str" cm="1">
        <f t="array" aca="1" ref="C92" ca="1">IF(AND(N92&amp;""&lt;&gt;"",K92&amp;""&lt;&gt;""),K92&amp;": "&amp;N92&amp;IF(O92&amp;""&lt;&gt;""," "&amp;O92,"")&amp;IF(P92&amp;""&lt;&gt;""," "&amp;P92,""),IF(Y92&amp;""&lt;&gt;"",K92&amp;": "&amp;TRIM(_xlfn.TEXTJOIN("",TRUE,MID(Y92,2*ROW(INDIRECT("1:"&amp;LEN(Y92)))-1,2)&amp;" ")),""))</f>
        <v/>
      </c>
      <c r="D92" s="15"/>
      <c r="E92" s="16"/>
      <c r="F92" s="17"/>
      <c r="G92" s="18"/>
      <c r="H92" s="23"/>
      <c r="I92" s="8"/>
      <c r="J92" s="8"/>
      <c r="K92" s="1" t="str">
        <f t="shared" ca="1" si="61"/>
        <v>302</v>
      </c>
      <c r="L92" s="1" t="str">
        <f t="shared" si="62"/>
        <v/>
      </c>
      <c r="M92" s="1" t="str">
        <f t="shared" ca="1" si="39"/>
        <v>$0302</v>
      </c>
      <c r="N92" s="4" t="str">
        <f t="shared" ca="1" si="40"/>
        <v/>
      </c>
      <c r="O92" s="4" t="str">
        <f t="shared" ca="1" si="41"/>
        <v>00</v>
      </c>
      <c r="P92" s="4" t="str">
        <f t="shared" ca="1" si="42"/>
        <v/>
      </c>
      <c r="Q92" s="3">
        <f t="shared" si="43"/>
        <v>-1</v>
      </c>
      <c r="R92" s="3" t="str">
        <f t="shared" si="68"/>
        <v/>
      </c>
      <c r="S92" s="3" t="str">
        <f t="shared" si="63"/>
        <v>my_code</v>
      </c>
      <c r="T92" s="3" t="b">
        <f t="shared" si="44"/>
        <v>0</v>
      </c>
      <c r="U92" s="3" t="b">
        <f t="shared" si="45"/>
        <v>0</v>
      </c>
      <c r="V92" s="3" t="b">
        <f t="shared" si="46"/>
        <v>0</v>
      </c>
      <c r="W92" s="3" t="b">
        <f t="shared" si="47"/>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48"/>
        <v/>
      </c>
      <c r="AA92" s="1" t="str">
        <f t="shared" si="49"/>
        <v/>
      </c>
      <c r="AB92" s="1" t="str">
        <f t="shared" si="50"/>
        <v/>
      </c>
      <c r="AC92" s="1" t="str">
        <f t="shared" si="51"/>
        <v/>
      </c>
      <c r="AD92" s="1" t="str">
        <f t="shared" si="52"/>
        <v/>
      </c>
      <c r="AE92" s="1">
        <f t="shared" ca="1" si="53"/>
        <v>0</v>
      </c>
      <c r="AF92" s="1" t="str">
        <f t="shared" si="54"/>
        <v/>
      </c>
      <c r="AG92" s="1" t="str">
        <f ca="1">IF(Z92&amp;""&lt;&gt;"",Z$1,IF(AA92&amp;""&lt;&gt;"",AA$1,IF(AB92&amp;""&lt;&gt;"",AB$1,IF(AC92&amp;""&lt;&gt;"",AC$1,IF(AD92&amp;""&lt;&gt;"",AD$1,IF(AND(AE92&amp;""&lt;&gt;"",X92=FALSE),AE$1,IF(AF92&amp;""&lt;&gt;"","IMM",IF(X92,"PSO","DIR"))))))))</f>
        <v>mem</v>
      </c>
      <c r="AH92" s="1">
        <f t="shared" ca="1" si="55"/>
        <v>0</v>
      </c>
      <c r="AI92" s="1">
        <f t="shared" ca="1" si="65"/>
        <v>-1</v>
      </c>
      <c r="AJ92" s="1">
        <f t="shared" ca="1" si="36"/>
        <v>0</v>
      </c>
      <c r="AK92" s="1">
        <f t="shared" ca="1" si="66"/>
        <v>0</v>
      </c>
      <c r="AL92" s="1">
        <f t="shared" ca="1" si="67"/>
        <v>0</v>
      </c>
      <c r="AM92" s="52" t="e" cm="1">
        <f t="array" aca="1" ref="AM92" ca="1">INDEX($G$2:$G$1052,MATCH(1,(AL92=$E$2:$E$1052)*("EQU"=UPPER($F$2:$F$1052)),0))</f>
        <v>#N/A</v>
      </c>
      <c r="AN92" s="1" t="str">
        <f t="shared" ca="1" si="37"/>
        <v/>
      </c>
      <c r="AO92" s="1" t="e">
        <f ca="1">IF(LEFT(AL92,1)&lt;&gt;".",VLOOKUP(AL92,$L$12:$M$1052,2,FALSE),"")</f>
        <v>#N/A</v>
      </c>
      <c r="AP92" s="1" t="str">
        <f t="shared" ca="1" si="56"/>
        <v/>
      </c>
      <c r="AQ92" s="1" t="str" cm="1">
        <f t="array" aca="1" ref="AQ92" ca="1">IF(LEFT(AL92,1)=".",INDEX($M$12:$M$1052,MATCH(1,(AL92=$L$12:$L$1052)*(S92=($S$12:$S$1052)),0)),"")</f>
        <v/>
      </c>
      <c r="AR92" s="1">
        <f t="shared" ca="1" si="57"/>
        <v>0</v>
      </c>
      <c r="AS92" s="1">
        <f t="shared" ca="1" si="38"/>
        <v>0</v>
      </c>
      <c r="AT92" s="1" t="str">
        <f t="shared" ca="1" si="69"/>
        <v>00</v>
      </c>
      <c r="AU92" s="1" t="str">
        <f t="shared" ca="1" si="58"/>
        <v>00</v>
      </c>
      <c r="AV92" s="1" t="str">
        <f t="shared" ca="1" si="59"/>
        <v>00</v>
      </c>
      <c r="AW92" s="1" t="str">
        <f t="shared" ca="1" si="60"/>
        <v>ZP</v>
      </c>
      <c r="AX92" s="4" t="e">
        <f ca="1">VLOOKUP(UPPER(F92)&amp;"-"&amp;AW92,Opcodes!$D$3:$E$160,2,FALSE)</f>
        <v>#N/A</v>
      </c>
      <c r="AY92" s="1">
        <f t="shared" ca="1" si="64"/>
        <v>0</v>
      </c>
    </row>
    <row r="93" spans="3:51" x14ac:dyDescent="0.3">
      <c r="C93" s="10" t="str" cm="1">
        <f t="array" aca="1" ref="C93" ca="1">IF(AND(N93&amp;""&lt;&gt;"",K93&amp;""&lt;&gt;""),K93&amp;": "&amp;N93&amp;IF(O93&amp;""&lt;&gt;""," "&amp;O93,"")&amp;IF(P93&amp;""&lt;&gt;""," "&amp;P93,""),IF(Y93&amp;""&lt;&gt;"",K93&amp;": "&amp;TRIM(_xlfn.TEXTJOIN("",TRUE,MID(Y93,2*ROW(INDIRECT("1:"&amp;LEN(Y93)))-1,2)&amp;" ")),""))</f>
        <v/>
      </c>
      <c r="D93" s="15"/>
      <c r="E93" s="16"/>
      <c r="F93" s="17"/>
      <c r="G93" s="18"/>
      <c r="H93" s="23"/>
      <c r="I93" s="8"/>
      <c r="J93" s="8"/>
      <c r="K93" s="1" t="str">
        <f t="shared" ca="1" si="61"/>
        <v>302</v>
      </c>
      <c r="L93" s="1" t="str">
        <f t="shared" si="62"/>
        <v/>
      </c>
      <c r="M93" s="1" t="str">
        <f t="shared" ca="1" si="39"/>
        <v>$0302</v>
      </c>
      <c r="N93" s="4" t="str">
        <f t="shared" ca="1" si="40"/>
        <v/>
      </c>
      <c r="O93" s="4" t="str">
        <f t="shared" ca="1" si="41"/>
        <v>00</v>
      </c>
      <c r="P93" s="4" t="str">
        <f t="shared" ca="1" si="42"/>
        <v/>
      </c>
      <c r="Q93" s="3">
        <f t="shared" si="43"/>
        <v>-1</v>
      </c>
      <c r="R93" s="3" t="str">
        <f t="shared" si="68"/>
        <v/>
      </c>
      <c r="S93" s="3" t="str">
        <f t="shared" si="63"/>
        <v>my_code</v>
      </c>
      <c r="T93" s="3" t="b">
        <f t="shared" si="44"/>
        <v>0</v>
      </c>
      <c r="U93" s="3" t="b">
        <f t="shared" si="45"/>
        <v>0</v>
      </c>
      <c r="V93" s="3" t="b">
        <f t="shared" si="46"/>
        <v>0</v>
      </c>
      <c r="W93" s="3" t="b">
        <f t="shared" si="47"/>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48"/>
        <v/>
      </c>
      <c r="AA93" s="1" t="str">
        <f t="shared" si="49"/>
        <v/>
      </c>
      <c r="AB93" s="1" t="str">
        <f t="shared" si="50"/>
        <v/>
      </c>
      <c r="AC93" s="1" t="str">
        <f t="shared" si="51"/>
        <v/>
      </c>
      <c r="AD93" s="1" t="str">
        <f t="shared" si="52"/>
        <v/>
      </c>
      <c r="AE93" s="1">
        <f t="shared" ca="1" si="53"/>
        <v>0</v>
      </c>
      <c r="AF93" s="1" t="str">
        <f t="shared" si="54"/>
        <v/>
      </c>
      <c r="AG93" s="1" t="str">
        <f ca="1">IF(Z93&amp;""&lt;&gt;"",Z$1,IF(AA93&amp;""&lt;&gt;"",AA$1,IF(AB93&amp;""&lt;&gt;"",AB$1,IF(AC93&amp;""&lt;&gt;"",AC$1,IF(AD93&amp;""&lt;&gt;"",AD$1,IF(AND(AE93&amp;""&lt;&gt;"",X93=FALSE),AE$1,IF(AF93&amp;""&lt;&gt;"","IMM",IF(X93,"PSO","DIR"))))))))</f>
        <v>mem</v>
      </c>
      <c r="AH93" s="1">
        <f t="shared" ca="1" si="55"/>
        <v>0</v>
      </c>
      <c r="AI93" s="1">
        <f t="shared" ca="1" si="65"/>
        <v>-1</v>
      </c>
      <c r="AJ93" s="1">
        <f t="shared" ref="AJ93:AJ173" ca="1" si="70">IF(AI93&lt;0,0,_xlfn.NUMBERVALUE(RIGHT(AH93,LEN(AH93)-AI93+1)))</f>
        <v>0</v>
      </c>
      <c r="AK93" s="1">
        <f t="shared" ca="1" si="66"/>
        <v>0</v>
      </c>
      <c r="AL93" s="1">
        <f t="shared" ca="1" si="67"/>
        <v>0</v>
      </c>
      <c r="AM93" s="52" t="e" cm="1">
        <f t="array" aca="1" ref="AM93" ca="1">INDEX($G$2:$G$1052,MATCH(1,(AL93=$E$2:$E$1052)*("EQU"=UPPER($F$2:$F$1052)),0))</f>
        <v>#N/A</v>
      </c>
      <c r="AN93" s="1" t="str">
        <f t="shared" ca="1" si="37"/>
        <v/>
      </c>
      <c r="AO93" s="1" t="e">
        <f ca="1">IF(LEFT(AL93,1)&lt;&gt;".",VLOOKUP(AL93,$L$12:$M$1052,2,FALSE),"")</f>
        <v>#N/A</v>
      </c>
      <c r="AP93" s="1" t="str">
        <f t="shared" ca="1" si="56"/>
        <v/>
      </c>
      <c r="AQ93" s="1" t="str" cm="1">
        <f t="array" aca="1" ref="AQ93" ca="1">IF(LEFT(AL93,1)=".",INDEX($M$12:$M$1052,MATCH(1,(AL93=$L$12:$L$1052)*(S93=($S$12:$S$1052)),0)),"")</f>
        <v/>
      </c>
      <c r="AR93" s="1">
        <f t="shared" ca="1" si="57"/>
        <v>0</v>
      </c>
      <c r="AS93" s="1">
        <f t="shared" ca="1" si="38"/>
        <v>0</v>
      </c>
      <c r="AT93" s="1" t="str">
        <f t="shared" ca="1" si="69"/>
        <v>00</v>
      </c>
      <c r="AU93" s="1" t="str">
        <f t="shared" ca="1" si="58"/>
        <v>00</v>
      </c>
      <c r="AV93" s="1" t="str">
        <f t="shared" ca="1" si="59"/>
        <v>00</v>
      </c>
      <c r="AW93" s="1" t="str">
        <f t="shared" ca="1" si="60"/>
        <v>ZP</v>
      </c>
      <c r="AX93" s="4" t="e">
        <f ca="1">VLOOKUP(UPPER(F93)&amp;"-"&amp;AW93,Opcodes!$D$3:$E$160,2,FALSE)</f>
        <v>#N/A</v>
      </c>
      <c r="AY93" s="1">
        <f t="shared" ca="1" si="64"/>
        <v>0</v>
      </c>
    </row>
    <row r="94" spans="3:51" x14ac:dyDescent="0.3">
      <c r="C94" s="10" t="str" cm="1">
        <f t="array" aca="1" ref="C94" ca="1">IF(AND(N94&amp;""&lt;&gt;"",K94&amp;""&lt;&gt;""),K94&amp;": "&amp;N94&amp;IF(O94&amp;""&lt;&gt;""," "&amp;O94,"")&amp;IF(P94&amp;""&lt;&gt;""," "&amp;P94,""),IF(Y94&amp;""&lt;&gt;"",K94&amp;": "&amp;TRIM(_xlfn.TEXTJOIN("",TRUE,MID(Y94,2*ROW(INDIRECT("1:"&amp;LEN(Y94)))-1,2)&amp;" ")),""))</f>
        <v/>
      </c>
      <c r="D94" s="15"/>
      <c r="E94" s="16"/>
      <c r="F94" s="17"/>
      <c r="G94" s="18"/>
      <c r="H94" s="23"/>
      <c r="I94" s="8"/>
      <c r="J94" s="8"/>
      <c r="K94" s="1" t="str">
        <f t="shared" ca="1" si="61"/>
        <v>302</v>
      </c>
      <c r="L94" s="1" t="str">
        <f t="shared" si="62"/>
        <v/>
      </c>
      <c r="M94" s="1" t="str">
        <f t="shared" ca="1" si="39"/>
        <v>$0302</v>
      </c>
      <c r="N94" s="4" t="str">
        <f t="shared" ca="1" si="40"/>
        <v/>
      </c>
      <c r="O94" s="4" t="str">
        <f t="shared" ca="1" si="41"/>
        <v>00</v>
      </c>
      <c r="P94" s="4" t="str">
        <f t="shared" ca="1" si="42"/>
        <v/>
      </c>
      <c r="Q94" s="3">
        <f t="shared" si="43"/>
        <v>-1</v>
      </c>
      <c r="R94" s="3" t="str">
        <f t="shared" si="68"/>
        <v/>
      </c>
      <c r="S94" s="3" t="str">
        <f t="shared" si="63"/>
        <v>my_code</v>
      </c>
      <c r="T94" s="3" t="b">
        <f t="shared" si="44"/>
        <v>0</v>
      </c>
      <c r="U94" s="3" t="b">
        <f t="shared" si="45"/>
        <v>0</v>
      </c>
      <c r="V94" s="3" t="b">
        <f t="shared" si="46"/>
        <v>0</v>
      </c>
      <c r="W94" s="3" t="b">
        <f t="shared" si="47"/>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48"/>
        <v/>
      </c>
      <c r="AA94" s="1" t="str">
        <f t="shared" si="49"/>
        <v/>
      </c>
      <c r="AB94" s="1" t="str">
        <f t="shared" si="50"/>
        <v/>
      </c>
      <c r="AC94" s="1" t="str">
        <f t="shared" si="51"/>
        <v/>
      </c>
      <c r="AD94" s="1" t="str">
        <f t="shared" si="52"/>
        <v/>
      </c>
      <c r="AE94" s="1">
        <f t="shared" ca="1" si="53"/>
        <v>0</v>
      </c>
      <c r="AF94" s="1" t="str">
        <f t="shared" si="54"/>
        <v/>
      </c>
      <c r="AG94" s="1" t="str">
        <f ca="1">IF(Z94&amp;""&lt;&gt;"",Z$1,IF(AA94&amp;""&lt;&gt;"",AA$1,IF(AB94&amp;""&lt;&gt;"",AB$1,IF(AC94&amp;""&lt;&gt;"",AC$1,IF(AD94&amp;""&lt;&gt;"",AD$1,IF(AND(AE94&amp;""&lt;&gt;"",X94=FALSE),AE$1,IF(AF94&amp;""&lt;&gt;"","IMM",IF(X94,"PSO","DIR"))))))))</f>
        <v>mem</v>
      </c>
      <c r="AH94" s="1">
        <f t="shared" ca="1" si="55"/>
        <v>0</v>
      </c>
      <c r="AI94" s="1">
        <f t="shared" ca="1" si="65"/>
        <v>-1</v>
      </c>
      <c r="AJ94" s="1">
        <f t="shared" ca="1" si="70"/>
        <v>0</v>
      </c>
      <c r="AK94" s="1">
        <f t="shared" ca="1" si="66"/>
        <v>0</v>
      </c>
      <c r="AL94" s="1">
        <f t="shared" ca="1" si="67"/>
        <v>0</v>
      </c>
      <c r="AM94" s="52" t="e" cm="1">
        <f t="array" aca="1" ref="AM94" ca="1">INDEX($G$2:$G$1052,MATCH(1,(AL94=$E$2:$E$1052)*("EQU"=UPPER($F$2:$F$1052)),0))</f>
        <v>#N/A</v>
      </c>
      <c r="AN94" s="1" t="str">
        <f t="shared" ca="1" si="37"/>
        <v/>
      </c>
      <c r="AO94" s="1" t="e">
        <f ca="1">IF(LEFT(AL94,1)&lt;&gt;".",VLOOKUP(AL94,$L$12:$M$1052,2,FALSE),"")</f>
        <v>#N/A</v>
      </c>
      <c r="AP94" s="1" t="str">
        <f t="shared" ca="1" si="56"/>
        <v/>
      </c>
      <c r="AQ94" s="1" t="str" cm="1">
        <f t="array" aca="1" ref="AQ94" ca="1">IF(LEFT(AL94,1)=".",INDEX($M$12:$M$1052,MATCH(1,(AL94=$L$12:$L$1052)*(S94=($S$12:$S$1052)),0)),"")</f>
        <v/>
      </c>
      <c r="AR94" s="1">
        <f t="shared" ca="1" si="57"/>
        <v>0</v>
      </c>
      <c r="AS94" s="1">
        <f t="shared" ca="1" si="38"/>
        <v>0</v>
      </c>
      <c r="AT94" s="1" t="str">
        <f t="shared" ca="1" si="69"/>
        <v>00</v>
      </c>
      <c r="AU94" s="1" t="str">
        <f t="shared" ca="1" si="58"/>
        <v>00</v>
      </c>
      <c r="AV94" s="1" t="str">
        <f t="shared" ca="1" si="59"/>
        <v>00</v>
      </c>
      <c r="AW94" s="1" t="str">
        <f t="shared" ca="1" si="60"/>
        <v>ZP</v>
      </c>
      <c r="AX94" s="4" t="e">
        <f ca="1">VLOOKUP(UPPER(F94)&amp;"-"&amp;AW94,Opcodes!$D$3:$E$160,2,FALSE)</f>
        <v>#N/A</v>
      </c>
      <c r="AY94" s="1">
        <f t="shared" ca="1" si="64"/>
        <v>0</v>
      </c>
    </row>
    <row r="95" spans="3:51" x14ac:dyDescent="0.3">
      <c r="C95" s="10" t="str" cm="1">
        <f t="array" aca="1" ref="C95" ca="1">IF(AND(N95&amp;""&lt;&gt;"",K95&amp;""&lt;&gt;""),K95&amp;": "&amp;N95&amp;IF(O95&amp;""&lt;&gt;""," "&amp;O95,"")&amp;IF(P95&amp;""&lt;&gt;""," "&amp;P95,""),IF(Y95&amp;""&lt;&gt;"",K95&amp;": "&amp;TRIM(_xlfn.TEXTJOIN("",TRUE,MID(Y95,2*ROW(INDIRECT("1:"&amp;LEN(Y95)))-1,2)&amp;" ")),""))</f>
        <v/>
      </c>
      <c r="D95" s="15"/>
      <c r="E95" s="16"/>
      <c r="F95" s="17"/>
      <c r="G95" s="18"/>
      <c r="H95" s="23"/>
      <c r="I95" s="8"/>
      <c r="J95" s="8"/>
      <c r="K95" s="1" t="str">
        <f t="shared" ca="1" si="61"/>
        <v>302</v>
      </c>
      <c r="L95" s="1" t="str">
        <f t="shared" si="62"/>
        <v/>
      </c>
      <c r="M95" s="1" t="str">
        <f t="shared" ca="1" si="39"/>
        <v>$0302</v>
      </c>
      <c r="N95" s="4" t="str">
        <f t="shared" ca="1" si="40"/>
        <v/>
      </c>
      <c r="O95" s="4" t="str">
        <f t="shared" ca="1" si="41"/>
        <v>00</v>
      </c>
      <c r="P95" s="4" t="str">
        <f t="shared" ca="1" si="42"/>
        <v/>
      </c>
      <c r="Q95" s="3">
        <f t="shared" si="43"/>
        <v>-1</v>
      </c>
      <c r="R95" s="3" t="str">
        <f t="shared" si="68"/>
        <v/>
      </c>
      <c r="S95" s="3" t="str">
        <f t="shared" si="63"/>
        <v>my_code</v>
      </c>
      <c r="T95" s="3" t="b">
        <f t="shared" si="44"/>
        <v>0</v>
      </c>
      <c r="U95" s="3" t="b">
        <f t="shared" si="45"/>
        <v>0</v>
      </c>
      <c r="V95" s="3" t="b">
        <f t="shared" si="46"/>
        <v>0</v>
      </c>
      <c r="W95" s="3" t="b">
        <f t="shared" si="47"/>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48"/>
        <v/>
      </c>
      <c r="AA95" s="1" t="str">
        <f t="shared" si="49"/>
        <v/>
      </c>
      <c r="AB95" s="1" t="str">
        <f t="shared" si="50"/>
        <v/>
      </c>
      <c r="AC95" s="1" t="str">
        <f t="shared" si="51"/>
        <v/>
      </c>
      <c r="AD95" s="1" t="str">
        <f t="shared" si="52"/>
        <v/>
      </c>
      <c r="AE95" s="1">
        <f t="shared" ca="1" si="53"/>
        <v>0</v>
      </c>
      <c r="AF95" s="1" t="str">
        <f t="shared" si="54"/>
        <v/>
      </c>
      <c r="AG95" s="1" t="str">
        <f ca="1">IF(Z95&amp;""&lt;&gt;"",Z$1,IF(AA95&amp;""&lt;&gt;"",AA$1,IF(AB95&amp;""&lt;&gt;"",AB$1,IF(AC95&amp;""&lt;&gt;"",AC$1,IF(AD95&amp;""&lt;&gt;"",AD$1,IF(AND(AE95&amp;""&lt;&gt;"",X95=FALSE),AE$1,IF(AF95&amp;""&lt;&gt;"","IMM",IF(X95,"PSO","DIR"))))))))</f>
        <v>mem</v>
      </c>
      <c r="AH95" s="1">
        <f t="shared" ca="1" si="55"/>
        <v>0</v>
      </c>
      <c r="AI95" s="1">
        <f t="shared" ca="1" si="65"/>
        <v>-1</v>
      </c>
      <c r="AJ95" s="1">
        <f t="shared" ca="1" si="70"/>
        <v>0</v>
      </c>
      <c r="AK95" s="1">
        <f t="shared" ca="1" si="66"/>
        <v>0</v>
      </c>
      <c r="AL95" s="1">
        <f t="shared" ca="1" si="67"/>
        <v>0</v>
      </c>
      <c r="AM95" s="52" t="e" cm="1">
        <f t="array" aca="1" ref="AM95" ca="1">INDEX($G$2:$G$1052,MATCH(1,(AL95=$E$2:$E$1052)*("EQU"=UPPER($F$2:$F$1052)),0))</f>
        <v>#N/A</v>
      </c>
      <c r="AN95" s="1" t="str">
        <f t="shared" ca="1" si="37"/>
        <v/>
      </c>
      <c r="AO95" s="1" t="e">
        <f ca="1">IF(LEFT(AL95,1)&lt;&gt;".",VLOOKUP(AL95,$L$12:$M$1052,2,FALSE),"")</f>
        <v>#N/A</v>
      </c>
      <c r="AP95" s="1" t="str">
        <f t="shared" ca="1" si="56"/>
        <v/>
      </c>
      <c r="AQ95" s="1" t="str" cm="1">
        <f t="array" aca="1" ref="AQ95" ca="1">IF(LEFT(AL95,1)=".",INDEX($M$12:$M$1052,MATCH(1,(AL95=$L$12:$L$1052)*(S95=($S$12:$S$1052)),0)),"")</f>
        <v/>
      </c>
      <c r="AR95" s="1">
        <f t="shared" ca="1" si="57"/>
        <v>0</v>
      </c>
      <c r="AS95" s="1">
        <f t="shared" ca="1" si="38"/>
        <v>0</v>
      </c>
      <c r="AT95" s="1" t="str">
        <f t="shared" ca="1" si="69"/>
        <v>00</v>
      </c>
      <c r="AU95" s="1" t="str">
        <f t="shared" ca="1" si="58"/>
        <v>00</v>
      </c>
      <c r="AV95" s="1" t="str">
        <f t="shared" ca="1" si="59"/>
        <v>00</v>
      </c>
      <c r="AW95" s="1" t="str">
        <f t="shared" ca="1" si="60"/>
        <v>ZP</v>
      </c>
      <c r="AX95" s="4" t="e">
        <f ca="1">VLOOKUP(UPPER(F95)&amp;"-"&amp;AW95,Opcodes!$D$3:$E$160,2,FALSE)</f>
        <v>#N/A</v>
      </c>
      <c r="AY95" s="1">
        <f t="shared" ca="1" si="64"/>
        <v>0</v>
      </c>
    </row>
    <row r="96" spans="3:51" x14ac:dyDescent="0.3">
      <c r="C96" s="10" t="str" cm="1">
        <f t="array" aca="1" ref="C96" ca="1">IF(AND(N96&amp;""&lt;&gt;"",K96&amp;""&lt;&gt;""),K96&amp;": "&amp;N96&amp;IF(O96&amp;""&lt;&gt;""," "&amp;O96,"")&amp;IF(P96&amp;""&lt;&gt;""," "&amp;P96,""),IF(Y96&amp;""&lt;&gt;"",K96&amp;": "&amp;TRIM(_xlfn.TEXTJOIN("",TRUE,MID(Y96,2*ROW(INDIRECT("1:"&amp;LEN(Y96)))-1,2)&amp;" ")),""))</f>
        <v/>
      </c>
      <c r="D96" s="15"/>
      <c r="E96" s="16"/>
      <c r="F96" s="17"/>
      <c r="G96" s="18"/>
      <c r="H96" s="23"/>
      <c r="I96" s="8"/>
      <c r="J96" s="8"/>
      <c r="K96" s="1" t="str">
        <f t="shared" ca="1" si="61"/>
        <v>302</v>
      </c>
      <c r="L96" s="1" t="str">
        <f t="shared" si="62"/>
        <v/>
      </c>
      <c r="M96" s="1" t="str">
        <f t="shared" ca="1" si="39"/>
        <v>$0302</v>
      </c>
      <c r="N96" s="4" t="str">
        <f t="shared" ca="1" si="40"/>
        <v/>
      </c>
      <c r="O96" s="4" t="str">
        <f t="shared" ca="1" si="41"/>
        <v>00</v>
      </c>
      <c r="P96" s="4" t="str">
        <f t="shared" ca="1" si="42"/>
        <v/>
      </c>
      <c r="Q96" s="3">
        <f t="shared" si="43"/>
        <v>-1</v>
      </c>
      <c r="R96" s="3" t="str">
        <f t="shared" si="68"/>
        <v/>
      </c>
      <c r="S96" s="3" t="str">
        <f t="shared" si="63"/>
        <v>my_code</v>
      </c>
      <c r="T96" s="3" t="b">
        <f t="shared" si="44"/>
        <v>0</v>
      </c>
      <c r="U96" s="3" t="b">
        <f t="shared" si="45"/>
        <v>0</v>
      </c>
      <c r="V96" s="3" t="b">
        <f t="shared" si="46"/>
        <v>0</v>
      </c>
      <c r="W96" s="3" t="b">
        <f t="shared" si="47"/>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48"/>
        <v/>
      </c>
      <c r="AA96" s="1" t="str">
        <f t="shared" si="49"/>
        <v/>
      </c>
      <c r="AB96" s="1" t="str">
        <f t="shared" si="50"/>
        <v/>
      </c>
      <c r="AC96" s="1" t="str">
        <f t="shared" si="51"/>
        <v/>
      </c>
      <c r="AD96" s="1" t="str">
        <f t="shared" si="52"/>
        <v/>
      </c>
      <c r="AE96" s="1">
        <f t="shared" ca="1" si="53"/>
        <v>0</v>
      </c>
      <c r="AF96" s="1" t="str">
        <f t="shared" si="54"/>
        <v/>
      </c>
      <c r="AG96" s="1" t="str">
        <f ca="1">IF(Z96&amp;""&lt;&gt;"",Z$1,IF(AA96&amp;""&lt;&gt;"",AA$1,IF(AB96&amp;""&lt;&gt;"",AB$1,IF(AC96&amp;""&lt;&gt;"",AC$1,IF(AD96&amp;""&lt;&gt;"",AD$1,IF(AND(AE96&amp;""&lt;&gt;"",X96=FALSE),AE$1,IF(AF96&amp;""&lt;&gt;"","IMM",IF(X96,"PSO","DIR"))))))))</f>
        <v>mem</v>
      </c>
      <c r="AH96" s="1">
        <f t="shared" ca="1" si="55"/>
        <v>0</v>
      </c>
      <c r="AI96" s="1">
        <f t="shared" ca="1" si="65"/>
        <v>-1</v>
      </c>
      <c r="AJ96" s="1">
        <f t="shared" ca="1" si="70"/>
        <v>0</v>
      </c>
      <c r="AK96" s="1">
        <f t="shared" ca="1" si="66"/>
        <v>0</v>
      </c>
      <c r="AL96" s="1">
        <f t="shared" ca="1" si="67"/>
        <v>0</v>
      </c>
      <c r="AM96" s="52" t="e" cm="1">
        <f t="array" aca="1" ref="AM96" ca="1">INDEX($G$2:$G$1052,MATCH(1,(AL96=$E$2:$E$1052)*("EQU"=UPPER($F$2:$F$1052)),0))</f>
        <v>#N/A</v>
      </c>
      <c r="AN96" s="1" t="str">
        <f t="shared" ref="AN96:AN173" ca="1" si="71">IF(OR(AL96&amp;""="",ISNA(AM96),AL96="*"),"",AM96)</f>
        <v/>
      </c>
      <c r="AO96" s="1" t="e">
        <f ca="1">IF(LEFT(AL96,1)&lt;&gt;".",VLOOKUP(AL96,$L$12:$M$1052,2,FALSE),"")</f>
        <v>#N/A</v>
      </c>
      <c r="AP96" s="1" t="str">
        <f t="shared" ca="1" si="56"/>
        <v/>
      </c>
      <c r="AQ96" s="1" t="str" cm="1">
        <f t="array" aca="1" ref="AQ96" ca="1">IF(LEFT(AL96,1)=".",INDEX($M$12:$M$1052,MATCH(1,(AL96=$L$12:$L$1052)*(S96=($S$12:$S$1052)),0)),"")</f>
        <v/>
      </c>
      <c r="AR96" s="1">
        <f t="shared" ca="1" si="57"/>
        <v>0</v>
      </c>
      <c r="AS96" s="1">
        <f t="shared" ca="1" si="38"/>
        <v>0</v>
      </c>
      <c r="AT96" s="1" t="str">
        <f t="shared" ca="1" si="69"/>
        <v>00</v>
      </c>
      <c r="AU96" s="1" t="str">
        <f t="shared" ca="1" si="58"/>
        <v>00</v>
      </c>
      <c r="AV96" s="1" t="str">
        <f t="shared" ca="1" si="59"/>
        <v>00</v>
      </c>
      <c r="AW96" s="1" t="str">
        <f t="shared" ca="1" si="60"/>
        <v>ZP</v>
      </c>
      <c r="AX96" s="4" t="e">
        <f ca="1">VLOOKUP(UPPER(F96)&amp;"-"&amp;AW96,Opcodes!$D$3:$E$160,2,FALSE)</f>
        <v>#N/A</v>
      </c>
      <c r="AY96" s="1">
        <f t="shared" ca="1" si="64"/>
        <v>0</v>
      </c>
    </row>
    <row r="97" spans="3:51" x14ac:dyDescent="0.3">
      <c r="C97" s="10" t="str" cm="1">
        <f t="array" aca="1" ref="C97" ca="1">IF(AND(N97&amp;""&lt;&gt;"",K97&amp;""&lt;&gt;""),K97&amp;": "&amp;N97&amp;IF(O97&amp;""&lt;&gt;""," "&amp;O97,"")&amp;IF(P97&amp;""&lt;&gt;""," "&amp;P97,""),IF(Y97&amp;""&lt;&gt;"",K97&amp;": "&amp;TRIM(_xlfn.TEXTJOIN("",TRUE,MID(Y97,2*ROW(INDIRECT("1:"&amp;LEN(Y97)))-1,2)&amp;" ")),""))</f>
        <v/>
      </c>
      <c r="D97" s="15"/>
      <c r="E97" s="16"/>
      <c r="F97" s="17"/>
      <c r="G97" s="18"/>
      <c r="H97" s="23"/>
      <c r="I97" s="8"/>
      <c r="J97" s="8"/>
      <c r="K97" s="1" t="str">
        <f t="shared" ca="1" si="61"/>
        <v>302</v>
      </c>
      <c r="L97" s="1" t="str">
        <f t="shared" si="62"/>
        <v/>
      </c>
      <c r="M97" s="1" t="str">
        <f t="shared" ca="1" si="39"/>
        <v>$0302</v>
      </c>
      <c r="N97" s="4" t="str">
        <f t="shared" ca="1" si="40"/>
        <v/>
      </c>
      <c r="O97" s="4" t="str">
        <f t="shared" ca="1" si="41"/>
        <v>00</v>
      </c>
      <c r="P97" s="4" t="str">
        <f t="shared" ca="1" si="42"/>
        <v/>
      </c>
      <c r="Q97" s="3">
        <f t="shared" si="43"/>
        <v>-1</v>
      </c>
      <c r="R97" s="3" t="str">
        <f t="shared" si="68"/>
        <v/>
      </c>
      <c r="S97" s="3" t="str">
        <f t="shared" si="63"/>
        <v>my_code</v>
      </c>
      <c r="T97" s="3" t="b">
        <f t="shared" si="44"/>
        <v>0</v>
      </c>
      <c r="U97" s="3" t="b">
        <f t="shared" si="45"/>
        <v>0</v>
      </c>
      <c r="V97" s="3" t="b">
        <f t="shared" si="46"/>
        <v>0</v>
      </c>
      <c r="W97" s="3" t="b">
        <f t="shared" si="47"/>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48"/>
        <v/>
      </c>
      <c r="AA97" s="1" t="str">
        <f t="shared" si="49"/>
        <v/>
      </c>
      <c r="AB97" s="1" t="str">
        <f t="shared" si="50"/>
        <v/>
      </c>
      <c r="AC97" s="1" t="str">
        <f t="shared" si="51"/>
        <v/>
      </c>
      <c r="AD97" s="1" t="str">
        <f t="shared" si="52"/>
        <v/>
      </c>
      <c r="AE97" s="1">
        <f t="shared" ca="1" si="53"/>
        <v>0</v>
      </c>
      <c r="AF97" s="1" t="str">
        <f t="shared" si="54"/>
        <v/>
      </c>
      <c r="AG97" s="1" t="str">
        <f ca="1">IF(Z97&amp;""&lt;&gt;"",Z$1,IF(AA97&amp;""&lt;&gt;"",AA$1,IF(AB97&amp;""&lt;&gt;"",AB$1,IF(AC97&amp;""&lt;&gt;"",AC$1,IF(AD97&amp;""&lt;&gt;"",AD$1,IF(AND(AE97&amp;""&lt;&gt;"",X97=FALSE),AE$1,IF(AF97&amp;""&lt;&gt;"","IMM",IF(X97,"PSO","DIR"))))))))</f>
        <v>mem</v>
      </c>
      <c r="AH97" s="1">
        <f t="shared" ca="1" si="55"/>
        <v>0</v>
      </c>
      <c r="AI97" s="1">
        <f t="shared" ca="1" si="65"/>
        <v>-1</v>
      </c>
      <c r="AJ97" s="1">
        <f t="shared" ca="1" si="70"/>
        <v>0</v>
      </c>
      <c r="AK97" s="1">
        <f t="shared" ca="1" si="66"/>
        <v>0</v>
      </c>
      <c r="AL97" s="1">
        <f t="shared" ca="1" si="67"/>
        <v>0</v>
      </c>
      <c r="AM97" s="52" t="e" cm="1">
        <f t="array" aca="1" ref="AM97" ca="1">INDEX($G$2:$G$1052,MATCH(1,(AL97=$E$2:$E$1052)*("EQU"=UPPER($F$2:$F$1052)),0))</f>
        <v>#N/A</v>
      </c>
      <c r="AN97" s="1" t="str">
        <f t="shared" ca="1" si="71"/>
        <v/>
      </c>
      <c r="AO97" s="1" t="e">
        <f ca="1">IF(LEFT(AL97,1)&lt;&gt;".",VLOOKUP(AL97,$L$12:$M$1052,2,FALSE),"")</f>
        <v>#N/A</v>
      </c>
      <c r="AP97" s="1" t="str">
        <f t="shared" ca="1" si="56"/>
        <v/>
      </c>
      <c r="AQ97" s="1" t="str" cm="1">
        <f t="array" aca="1" ref="AQ97" ca="1">IF(LEFT(AL97,1)=".",INDEX($M$12:$M$1052,MATCH(1,(AL97=$L$12:$L$1052)*(S97=($S$12:$S$1052)),0)),"")</f>
        <v/>
      </c>
      <c r="AR97" s="1">
        <f t="shared" ca="1" si="57"/>
        <v>0</v>
      </c>
      <c r="AS97" s="1">
        <f t="shared" ca="1" si="38"/>
        <v>0</v>
      </c>
      <c r="AT97" s="1" t="str">
        <f t="shared" ca="1" si="69"/>
        <v>00</v>
      </c>
      <c r="AU97" s="1" t="str">
        <f t="shared" ca="1" si="58"/>
        <v>00</v>
      </c>
      <c r="AV97" s="1" t="str">
        <f t="shared" ca="1" si="59"/>
        <v>00</v>
      </c>
      <c r="AW97" s="1" t="str">
        <f t="shared" ca="1" si="60"/>
        <v>ZP</v>
      </c>
      <c r="AX97" s="4" t="e">
        <f ca="1">VLOOKUP(UPPER(F97)&amp;"-"&amp;AW97,Opcodes!$D$3:$E$160,2,FALSE)</f>
        <v>#N/A</v>
      </c>
      <c r="AY97" s="1">
        <f t="shared" ca="1" si="64"/>
        <v>0</v>
      </c>
    </row>
    <row r="98" spans="3:51" x14ac:dyDescent="0.3">
      <c r="C98" s="10" t="str" cm="1">
        <f t="array" aca="1" ref="C98" ca="1">IF(AND(N98&amp;""&lt;&gt;"",K98&amp;""&lt;&gt;""),K98&amp;": "&amp;N98&amp;IF(O98&amp;""&lt;&gt;""," "&amp;O98,"")&amp;IF(P98&amp;""&lt;&gt;""," "&amp;P98,""),IF(Y98&amp;""&lt;&gt;"",K98&amp;": "&amp;TRIM(_xlfn.TEXTJOIN("",TRUE,MID(Y98,2*ROW(INDIRECT("1:"&amp;LEN(Y98)))-1,2)&amp;" ")),""))</f>
        <v/>
      </c>
      <c r="D98" s="15"/>
      <c r="E98" s="16"/>
      <c r="F98" s="17"/>
      <c r="G98" s="18"/>
      <c r="H98" s="23"/>
      <c r="I98" s="8"/>
      <c r="J98" s="8"/>
      <c r="K98" s="1" t="str">
        <f t="shared" ca="1" si="61"/>
        <v>302</v>
      </c>
      <c r="L98" s="1" t="str">
        <f t="shared" si="62"/>
        <v/>
      </c>
      <c r="M98" s="1" t="str">
        <f t="shared" ca="1" si="39"/>
        <v>$0302</v>
      </c>
      <c r="N98" s="4" t="str">
        <f t="shared" ca="1" si="40"/>
        <v/>
      </c>
      <c r="O98" s="4" t="str">
        <f t="shared" ca="1" si="41"/>
        <v>00</v>
      </c>
      <c r="P98" s="4" t="str">
        <f t="shared" ca="1" si="42"/>
        <v/>
      </c>
      <c r="Q98" s="3">
        <f t="shared" si="43"/>
        <v>-1</v>
      </c>
      <c r="R98" s="3" t="str">
        <f t="shared" si="68"/>
        <v/>
      </c>
      <c r="S98" s="3" t="str">
        <f t="shared" si="63"/>
        <v>my_code</v>
      </c>
      <c r="T98" s="3" t="b">
        <f t="shared" si="44"/>
        <v>0</v>
      </c>
      <c r="U98" s="3" t="b">
        <f t="shared" si="45"/>
        <v>0</v>
      </c>
      <c r="V98" s="3" t="b">
        <f t="shared" si="46"/>
        <v>0</v>
      </c>
      <c r="W98" s="3" t="b">
        <f t="shared" si="47"/>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48"/>
        <v/>
      </c>
      <c r="AA98" s="1" t="str">
        <f t="shared" si="49"/>
        <v/>
      </c>
      <c r="AB98" s="1" t="str">
        <f t="shared" si="50"/>
        <v/>
      </c>
      <c r="AC98" s="1" t="str">
        <f t="shared" si="51"/>
        <v/>
      </c>
      <c r="AD98" s="1" t="str">
        <f t="shared" si="52"/>
        <v/>
      </c>
      <c r="AE98" s="1">
        <f t="shared" ca="1" si="53"/>
        <v>0</v>
      </c>
      <c r="AF98" s="1" t="str">
        <f t="shared" si="54"/>
        <v/>
      </c>
      <c r="AG98" s="1" t="str">
        <f ca="1">IF(Z98&amp;""&lt;&gt;"",Z$1,IF(AA98&amp;""&lt;&gt;"",AA$1,IF(AB98&amp;""&lt;&gt;"",AB$1,IF(AC98&amp;""&lt;&gt;"",AC$1,IF(AD98&amp;""&lt;&gt;"",AD$1,IF(AND(AE98&amp;""&lt;&gt;"",X98=FALSE),AE$1,IF(AF98&amp;""&lt;&gt;"","IMM",IF(X98,"PSO","DIR"))))))))</f>
        <v>mem</v>
      </c>
      <c r="AH98" s="1">
        <f t="shared" ca="1" si="55"/>
        <v>0</v>
      </c>
      <c r="AI98" s="1">
        <f t="shared" ca="1" si="65"/>
        <v>-1</v>
      </c>
      <c r="AJ98" s="1">
        <f t="shared" ca="1" si="70"/>
        <v>0</v>
      </c>
      <c r="AK98" s="1">
        <f t="shared" ca="1" si="66"/>
        <v>0</v>
      </c>
      <c r="AL98" s="1">
        <f t="shared" ca="1" si="67"/>
        <v>0</v>
      </c>
      <c r="AM98" s="52" t="e" cm="1">
        <f t="array" aca="1" ref="AM98" ca="1">INDEX($G$2:$G$1052,MATCH(1,(AL98=$E$2:$E$1052)*("EQU"=UPPER($F$2:$F$1052)),0))</f>
        <v>#N/A</v>
      </c>
      <c r="AN98" s="1" t="str">
        <f t="shared" ca="1" si="71"/>
        <v/>
      </c>
      <c r="AO98" s="1" t="e">
        <f ca="1">IF(LEFT(AL98,1)&lt;&gt;".",VLOOKUP(AL98,$L$12:$M$1052,2,FALSE),"")</f>
        <v>#N/A</v>
      </c>
      <c r="AP98" s="1" t="str">
        <f t="shared" ca="1" si="56"/>
        <v/>
      </c>
      <c r="AQ98" s="1" t="str" cm="1">
        <f t="array" aca="1" ref="AQ98" ca="1">IF(LEFT(AL98,1)=".",INDEX($M$12:$M$1052,MATCH(1,(AL98=$L$12:$L$1052)*(S98=($S$12:$S$1052)),0)),"")</f>
        <v/>
      </c>
      <c r="AR98" s="1">
        <f t="shared" ca="1" si="57"/>
        <v>0</v>
      </c>
      <c r="AS98" s="1">
        <f t="shared" ca="1" si="38"/>
        <v>0</v>
      </c>
      <c r="AT98" s="1" t="str">
        <f t="shared" ca="1" si="69"/>
        <v>00</v>
      </c>
      <c r="AU98" s="1" t="str">
        <f t="shared" ca="1" si="58"/>
        <v>00</v>
      </c>
      <c r="AV98" s="1" t="str">
        <f t="shared" ca="1" si="59"/>
        <v>00</v>
      </c>
      <c r="AW98" s="1" t="str">
        <f t="shared" ca="1" si="60"/>
        <v>ZP</v>
      </c>
      <c r="AX98" s="4" t="e">
        <f ca="1">VLOOKUP(UPPER(F98)&amp;"-"&amp;AW98,Opcodes!$D$3:$E$160,2,FALSE)</f>
        <v>#N/A</v>
      </c>
      <c r="AY98" s="1">
        <f t="shared" ca="1" si="64"/>
        <v>0</v>
      </c>
    </row>
    <row r="99" spans="3:51" x14ac:dyDescent="0.3">
      <c r="C99" s="10" t="str" cm="1">
        <f t="array" aca="1" ref="C99" ca="1">IF(AND(N99&amp;""&lt;&gt;"",K99&amp;""&lt;&gt;""),K99&amp;": "&amp;N99&amp;IF(O99&amp;""&lt;&gt;""," "&amp;O99,"")&amp;IF(P99&amp;""&lt;&gt;""," "&amp;P99,""),IF(Y99&amp;""&lt;&gt;"",K99&amp;": "&amp;TRIM(_xlfn.TEXTJOIN("",TRUE,MID(Y99,2*ROW(INDIRECT("1:"&amp;LEN(Y99)))-1,2)&amp;" ")),""))</f>
        <v/>
      </c>
      <c r="D99" s="15"/>
      <c r="E99" s="16"/>
      <c r="F99" s="17"/>
      <c r="G99" s="18"/>
      <c r="H99" s="23"/>
      <c r="I99" s="8"/>
      <c r="J99" s="8"/>
      <c r="K99" s="1" t="str">
        <f t="shared" ca="1" si="61"/>
        <v>302</v>
      </c>
      <c r="L99" s="1" t="str">
        <f t="shared" si="62"/>
        <v/>
      </c>
      <c r="M99" s="1" t="str">
        <f t="shared" ca="1" si="39"/>
        <v>$0302</v>
      </c>
      <c r="N99" s="4" t="str">
        <f t="shared" ca="1" si="40"/>
        <v/>
      </c>
      <c r="O99" s="4" t="str">
        <f t="shared" ca="1" si="41"/>
        <v>00</v>
      </c>
      <c r="P99" s="4" t="str">
        <f t="shared" ca="1" si="42"/>
        <v/>
      </c>
      <c r="Q99" s="3">
        <f t="shared" si="43"/>
        <v>-1</v>
      </c>
      <c r="R99" s="3" t="str">
        <f t="shared" si="68"/>
        <v/>
      </c>
      <c r="S99" s="3" t="str">
        <f t="shared" si="63"/>
        <v>my_code</v>
      </c>
      <c r="T99" s="3" t="b">
        <f t="shared" si="44"/>
        <v>0</v>
      </c>
      <c r="U99" s="3" t="b">
        <f t="shared" si="45"/>
        <v>0</v>
      </c>
      <c r="V99" s="3" t="b">
        <f t="shared" si="46"/>
        <v>0</v>
      </c>
      <c r="W99" s="3" t="b">
        <f t="shared" si="47"/>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48"/>
        <v/>
      </c>
      <c r="AA99" s="1" t="str">
        <f t="shared" si="49"/>
        <v/>
      </c>
      <c r="AB99" s="1" t="str">
        <f t="shared" si="50"/>
        <v/>
      </c>
      <c r="AC99" s="1" t="str">
        <f t="shared" si="51"/>
        <v/>
      </c>
      <c r="AD99" s="1" t="str">
        <f t="shared" si="52"/>
        <v/>
      </c>
      <c r="AE99" s="1">
        <f t="shared" ca="1" si="53"/>
        <v>0</v>
      </c>
      <c r="AF99" s="1" t="str">
        <f t="shared" si="54"/>
        <v/>
      </c>
      <c r="AG99" s="1" t="str">
        <f ca="1">IF(Z99&amp;""&lt;&gt;"",Z$1,IF(AA99&amp;""&lt;&gt;"",AA$1,IF(AB99&amp;""&lt;&gt;"",AB$1,IF(AC99&amp;""&lt;&gt;"",AC$1,IF(AD99&amp;""&lt;&gt;"",AD$1,IF(AND(AE99&amp;""&lt;&gt;"",X99=FALSE),AE$1,IF(AF99&amp;""&lt;&gt;"","IMM",IF(X99,"PSO","DIR"))))))))</f>
        <v>mem</v>
      </c>
      <c r="AH99" s="1">
        <f t="shared" ca="1" si="55"/>
        <v>0</v>
      </c>
      <c r="AI99" s="1">
        <f t="shared" ca="1" si="65"/>
        <v>-1</v>
      </c>
      <c r="AJ99" s="1">
        <f t="shared" ca="1" si="70"/>
        <v>0</v>
      </c>
      <c r="AK99" s="1">
        <f t="shared" ca="1" si="66"/>
        <v>0</v>
      </c>
      <c r="AL99" s="1">
        <f t="shared" ca="1" si="67"/>
        <v>0</v>
      </c>
      <c r="AM99" s="52" t="e" cm="1">
        <f t="array" aca="1" ref="AM99" ca="1">INDEX($G$2:$G$1052,MATCH(1,(AL99=$E$2:$E$1052)*("EQU"=UPPER($F$2:$F$1052)),0))</f>
        <v>#N/A</v>
      </c>
      <c r="AN99" s="1" t="str">
        <f t="shared" ca="1" si="71"/>
        <v/>
      </c>
      <c r="AO99" s="1" t="e">
        <f ca="1">IF(LEFT(AL99,1)&lt;&gt;".",VLOOKUP(AL99,$L$12:$M$1052,2,FALSE),"")</f>
        <v>#N/A</v>
      </c>
      <c r="AP99" s="1" t="str">
        <f t="shared" ca="1" si="56"/>
        <v/>
      </c>
      <c r="AQ99" s="1" t="str" cm="1">
        <f t="array" aca="1" ref="AQ99" ca="1">IF(LEFT(AL99,1)=".",INDEX($M$12:$M$1052,MATCH(1,(AL99=$L$12:$L$1052)*(S99=($S$12:$S$1052)),0)),"")</f>
        <v/>
      </c>
      <c r="AR99" s="1">
        <f t="shared" ca="1" si="57"/>
        <v>0</v>
      </c>
      <c r="AS99" s="1">
        <f t="shared" ca="1" si="38"/>
        <v>0</v>
      </c>
      <c r="AT99" s="1" t="str">
        <f t="shared" ca="1" si="69"/>
        <v>00</v>
      </c>
      <c r="AU99" s="1" t="str">
        <f t="shared" ca="1" si="58"/>
        <v>00</v>
      </c>
      <c r="AV99" s="1" t="str">
        <f t="shared" ca="1" si="59"/>
        <v>00</v>
      </c>
      <c r="AW99" s="1" t="str">
        <f t="shared" ca="1" si="60"/>
        <v>ZP</v>
      </c>
      <c r="AX99" s="4" t="e">
        <f ca="1">VLOOKUP(UPPER(F99)&amp;"-"&amp;AW99,Opcodes!$D$3:$E$160,2,FALSE)</f>
        <v>#N/A</v>
      </c>
      <c r="AY99" s="1">
        <f t="shared" ca="1" si="64"/>
        <v>0</v>
      </c>
    </row>
    <row r="100" spans="3:51" x14ac:dyDescent="0.3">
      <c r="C100" s="10" t="str" cm="1">
        <f t="array" aca="1" ref="C100" ca="1">IF(AND(N100&amp;""&lt;&gt;"",K100&amp;""&lt;&gt;""),K100&amp;": "&amp;N100&amp;IF(O100&amp;""&lt;&gt;""," "&amp;O100,"")&amp;IF(P100&amp;""&lt;&gt;""," "&amp;P100,""),IF(Y100&amp;""&lt;&gt;"",K100&amp;": "&amp;TRIM(_xlfn.TEXTJOIN("",TRUE,MID(Y100,2*ROW(INDIRECT("1:"&amp;LEN(Y100)))-1,2)&amp;" ")),""))</f>
        <v/>
      </c>
      <c r="D100" s="15"/>
      <c r="E100" s="16"/>
      <c r="F100" s="17"/>
      <c r="G100" s="18"/>
      <c r="H100" s="23"/>
      <c r="I100" s="8"/>
      <c r="J100" s="8"/>
      <c r="K100" s="1" t="str">
        <f t="shared" ca="1" si="61"/>
        <v>302</v>
      </c>
      <c r="L100" s="1" t="str">
        <f t="shared" si="62"/>
        <v/>
      </c>
      <c r="M100" s="1" t="str">
        <f t="shared" ca="1" si="39"/>
        <v>$0302</v>
      </c>
      <c r="N100" s="4" t="str">
        <f t="shared" ca="1" si="40"/>
        <v/>
      </c>
      <c r="O100" s="4" t="str">
        <f t="shared" ca="1" si="41"/>
        <v>00</v>
      </c>
      <c r="P100" s="4" t="str">
        <f t="shared" ca="1" si="42"/>
        <v/>
      </c>
      <c r="Q100" s="3">
        <f t="shared" si="43"/>
        <v>-1</v>
      </c>
      <c r="R100" s="3" t="str">
        <f t="shared" si="68"/>
        <v/>
      </c>
      <c r="S100" s="3" t="str">
        <f t="shared" si="63"/>
        <v>my_code</v>
      </c>
      <c r="T100" s="3" t="b">
        <f t="shared" si="44"/>
        <v>0</v>
      </c>
      <c r="U100" s="3" t="b">
        <f t="shared" si="45"/>
        <v>0</v>
      </c>
      <c r="V100" s="3" t="b">
        <f t="shared" si="46"/>
        <v>0</v>
      </c>
      <c r="W100" s="3" t="b">
        <f t="shared" si="47"/>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48"/>
        <v/>
      </c>
      <c r="AA100" s="1" t="str">
        <f t="shared" si="49"/>
        <v/>
      </c>
      <c r="AB100" s="1" t="str">
        <f t="shared" si="50"/>
        <v/>
      </c>
      <c r="AC100" s="1" t="str">
        <f t="shared" si="51"/>
        <v/>
      </c>
      <c r="AD100" s="1" t="str">
        <f t="shared" si="52"/>
        <v/>
      </c>
      <c r="AE100" s="1">
        <f t="shared" ca="1" si="53"/>
        <v>0</v>
      </c>
      <c r="AF100" s="1" t="str">
        <f t="shared" si="54"/>
        <v/>
      </c>
      <c r="AG100" s="1" t="str">
        <f ca="1">IF(Z100&amp;""&lt;&gt;"",Z$1,IF(AA100&amp;""&lt;&gt;"",AA$1,IF(AB100&amp;""&lt;&gt;"",AB$1,IF(AC100&amp;""&lt;&gt;"",AC$1,IF(AD100&amp;""&lt;&gt;"",AD$1,IF(AND(AE100&amp;""&lt;&gt;"",X100=FALSE),AE$1,IF(AF100&amp;""&lt;&gt;"","IMM",IF(X100,"PSO","DIR"))))))))</f>
        <v>mem</v>
      </c>
      <c r="AH100" s="1">
        <f t="shared" ca="1" si="55"/>
        <v>0</v>
      </c>
      <c r="AI100" s="1">
        <f t="shared" ca="1" si="65"/>
        <v>-1</v>
      </c>
      <c r="AJ100" s="1">
        <f t="shared" ca="1" si="70"/>
        <v>0</v>
      </c>
      <c r="AK100" s="1">
        <f t="shared" ca="1" si="66"/>
        <v>0</v>
      </c>
      <c r="AL100" s="1">
        <f t="shared" ca="1" si="67"/>
        <v>0</v>
      </c>
      <c r="AM100" s="52" t="e" cm="1">
        <f t="array" aca="1" ref="AM100" ca="1">INDEX($G$2:$G$1052,MATCH(1,(AL100=$E$2:$E$1052)*("EQU"=UPPER($F$2:$F$1052)),0))</f>
        <v>#N/A</v>
      </c>
      <c r="AN100" s="1" t="str">
        <f t="shared" ca="1" si="71"/>
        <v/>
      </c>
      <c r="AO100" s="1" t="e">
        <f ca="1">IF(LEFT(AL100,1)&lt;&gt;".",VLOOKUP(AL100,$L$12:$M$1052,2,FALSE),"")</f>
        <v>#N/A</v>
      </c>
      <c r="AP100" s="1" t="str">
        <f t="shared" ca="1" si="56"/>
        <v/>
      </c>
      <c r="AQ100" s="1" t="str" cm="1">
        <f t="array" aca="1" ref="AQ100" ca="1">IF(LEFT(AL100,1)=".",INDEX($M$12:$M$1052,MATCH(1,(AL100=$L$12:$L$1052)*(S100=($S$12:$S$1052)),0)),"")</f>
        <v/>
      </c>
      <c r="AR100" s="1">
        <f t="shared" ca="1" si="57"/>
        <v>0</v>
      </c>
      <c r="AS100" s="1">
        <f t="shared" ca="1" si="38"/>
        <v>0</v>
      </c>
      <c r="AT100" s="1" t="str">
        <f t="shared" ca="1" si="69"/>
        <v>00</v>
      </c>
      <c r="AU100" s="1" t="str">
        <f t="shared" ca="1" si="58"/>
        <v>00</v>
      </c>
      <c r="AV100" s="1" t="str">
        <f t="shared" ca="1" si="59"/>
        <v>00</v>
      </c>
      <c r="AW100" s="1" t="str">
        <f t="shared" ca="1" si="60"/>
        <v>ZP</v>
      </c>
      <c r="AX100" s="4" t="e">
        <f ca="1">VLOOKUP(UPPER(F100)&amp;"-"&amp;AW100,Opcodes!$D$3:$E$160,2,FALSE)</f>
        <v>#N/A</v>
      </c>
      <c r="AY100" s="1">
        <f t="shared" ca="1" si="64"/>
        <v>0</v>
      </c>
    </row>
    <row r="101" spans="3:51" x14ac:dyDescent="0.3">
      <c r="C101" s="10" t="str" cm="1">
        <f t="array" aca="1" ref="C101" ca="1">IF(AND(N101&amp;""&lt;&gt;"",K101&amp;""&lt;&gt;""),K101&amp;": "&amp;N101&amp;IF(O101&amp;""&lt;&gt;""," "&amp;O101,"")&amp;IF(P101&amp;""&lt;&gt;""," "&amp;P101,""),IF(Y101&amp;""&lt;&gt;"",K101&amp;": "&amp;TRIM(_xlfn.TEXTJOIN("",TRUE,MID(Y101,2*ROW(INDIRECT("1:"&amp;LEN(Y101)))-1,2)&amp;" ")),""))</f>
        <v/>
      </c>
      <c r="D101" s="15"/>
      <c r="E101" s="16"/>
      <c r="F101" s="17"/>
      <c r="G101" s="18"/>
      <c r="H101" s="23"/>
      <c r="I101" s="8"/>
      <c r="J101" s="8"/>
      <c r="K101" s="1" t="str">
        <f ca="1">DEC2HEX(HEX2DEC(K100)+IF(ISERROR(AY100),0,IF(ISNUMBER(AY100),AY100,0)))</f>
        <v>302</v>
      </c>
      <c r="L101" s="1" t="str">
        <f t="shared" si="62"/>
        <v/>
      </c>
      <c r="M101" s="1" t="str">
        <f t="shared" ca="1" si="39"/>
        <v>$0302</v>
      </c>
      <c r="N101" s="4" t="str">
        <f t="shared" ca="1" si="40"/>
        <v/>
      </c>
      <c r="O101" s="4" t="str">
        <f t="shared" ca="1" si="41"/>
        <v>00</v>
      </c>
      <c r="P101" s="4" t="str">
        <f t="shared" ca="1" si="42"/>
        <v/>
      </c>
      <c r="Q101" s="3">
        <f t="shared" si="43"/>
        <v>-1</v>
      </c>
      <c r="R101" s="3" t="str">
        <f t="shared" si="68"/>
        <v/>
      </c>
      <c r="S101" s="3" t="str">
        <f t="shared" si="63"/>
        <v>my_code</v>
      </c>
      <c r="T101" s="3" t="b">
        <f t="shared" si="44"/>
        <v>0</v>
      </c>
      <c r="U101" s="3" t="b">
        <f t="shared" si="45"/>
        <v>0</v>
      </c>
      <c r="V101" s="3" t="b">
        <f t="shared" si="46"/>
        <v>0</v>
      </c>
      <c r="W101" s="3" t="b">
        <f t="shared" si="47"/>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48"/>
        <v/>
      </c>
      <c r="AA101" s="1" t="str">
        <f t="shared" si="49"/>
        <v/>
      </c>
      <c r="AB101" s="1" t="str">
        <f t="shared" si="50"/>
        <v/>
      </c>
      <c r="AC101" s="1" t="str">
        <f t="shared" si="51"/>
        <v/>
      </c>
      <c r="AD101" s="1" t="str">
        <f t="shared" si="52"/>
        <v/>
      </c>
      <c r="AE101" s="1">
        <f t="shared" ca="1" si="53"/>
        <v>0</v>
      </c>
      <c r="AF101" s="1" t="str">
        <f t="shared" si="54"/>
        <v/>
      </c>
      <c r="AG101" s="1" t="str">
        <f ca="1">IF(Z101&amp;""&lt;&gt;"",Z$1,IF(AA101&amp;""&lt;&gt;"",AA$1,IF(AB101&amp;""&lt;&gt;"",AB$1,IF(AC101&amp;""&lt;&gt;"",AC$1,IF(AD101&amp;""&lt;&gt;"",AD$1,IF(AND(AE101&amp;""&lt;&gt;"",X101=FALSE),AE$1,IF(AF101&amp;""&lt;&gt;"","IMM",IF(X101,"PSO","DIR"))))))))</f>
        <v>mem</v>
      </c>
      <c r="AH101" s="1">
        <f t="shared" ca="1" si="55"/>
        <v>0</v>
      </c>
      <c r="AI101" s="1">
        <f t="shared" ca="1" si="65"/>
        <v>-1</v>
      </c>
      <c r="AJ101" s="1">
        <f t="shared" ca="1" si="70"/>
        <v>0</v>
      </c>
      <c r="AK101" s="1">
        <f t="shared" ca="1" si="66"/>
        <v>0</v>
      </c>
      <c r="AL101" s="1">
        <f t="shared" ca="1" si="67"/>
        <v>0</v>
      </c>
      <c r="AM101" s="52" t="e" cm="1">
        <f t="array" aca="1" ref="AM101" ca="1">INDEX($G$2:$G$1052,MATCH(1,(AL101=$E$2:$E$1052)*("EQU"=UPPER($F$2:$F$1052)),0))</f>
        <v>#N/A</v>
      </c>
      <c r="AN101" s="1" t="str">
        <f t="shared" ca="1" si="71"/>
        <v/>
      </c>
      <c r="AO101" s="1" t="e">
        <f ca="1">IF(LEFT(AL101,1)&lt;&gt;".",VLOOKUP(AL101,$L$12:$M$1052,2,FALSE),"")</f>
        <v>#N/A</v>
      </c>
      <c r="AP101" s="1" t="str">
        <f t="shared" ca="1" si="56"/>
        <v/>
      </c>
      <c r="AQ101" s="1" t="str" cm="1">
        <f t="array" aca="1" ref="AQ101" ca="1">IF(LEFT(AL101,1)=".",INDEX($M$12:$M$1052,MATCH(1,(AL101=$L$12:$L$1052)*(S101=($S$12:$S$1052)),0)),"")</f>
        <v/>
      </c>
      <c r="AR101" s="1">
        <f t="shared" ca="1" si="57"/>
        <v>0</v>
      </c>
      <c r="AS101" s="1">
        <f t="shared" ca="1" si="38"/>
        <v>0</v>
      </c>
      <c r="AT101" s="1" t="str">
        <f t="shared" ca="1" si="69"/>
        <v>00</v>
      </c>
      <c r="AU101" s="1" t="str">
        <f t="shared" ca="1" si="58"/>
        <v>00</v>
      </c>
      <c r="AV101" s="1" t="str">
        <f t="shared" ca="1" si="59"/>
        <v>00</v>
      </c>
      <c r="AW101" s="1" t="str">
        <f t="shared" ca="1" si="60"/>
        <v>ZP</v>
      </c>
      <c r="AX101" s="4" t="e">
        <f ca="1">VLOOKUP(UPPER(F101)&amp;"-"&amp;AW101,Opcodes!$D$3:$E$160,2,FALSE)</f>
        <v>#N/A</v>
      </c>
      <c r="AY101" s="1">
        <f t="shared" ca="1" si="64"/>
        <v>0</v>
      </c>
    </row>
    <row r="102" spans="3:51" x14ac:dyDescent="0.3">
      <c r="C102" s="10" t="str" cm="1">
        <f t="array" aca="1" ref="C102" ca="1">IF(AND(N102&amp;""&lt;&gt;"",K102&amp;""&lt;&gt;""),K102&amp;": "&amp;N102&amp;IF(O102&amp;""&lt;&gt;""," "&amp;O102,"")&amp;IF(P102&amp;""&lt;&gt;""," "&amp;P102,""),IF(Y102&amp;""&lt;&gt;"",K102&amp;": "&amp;TRIM(_xlfn.TEXTJOIN("",TRUE,MID(Y102,2*ROW(INDIRECT("1:"&amp;LEN(Y102)))-1,2)&amp;" ")),""))</f>
        <v/>
      </c>
      <c r="D102" s="15"/>
      <c r="E102" s="16"/>
      <c r="F102" s="17"/>
      <c r="G102" s="18"/>
      <c r="H102" s="23"/>
      <c r="I102" s="8"/>
      <c r="J102" s="8"/>
      <c r="K102" s="1" t="str">
        <f t="shared" ref="K102:K165" ca="1" si="72">DEC2HEX(HEX2DEC(K101)+IF(ISERROR(AY101),0,IF(ISNUMBER(AY101),AY101,0)))</f>
        <v>302</v>
      </c>
      <c r="L102" s="1" t="str">
        <f t="shared" si="62"/>
        <v/>
      </c>
      <c r="M102" s="1" t="str">
        <f t="shared" ca="1" si="39"/>
        <v>$0302</v>
      </c>
      <c r="N102" s="4" t="str">
        <f t="shared" ca="1" si="40"/>
        <v/>
      </c>
      <c r="O102" s="4" t="str">
        <f t="shared" ca="1" si="41"/>
        <v>00</v>
      </c>
      <c r="P102" s="4" t="str">
        <f t="shared" ca="1" si="42"/>
        <v/>
      </c>
      <c r="Q102" s="3">
        <f t="shared" si="43"/>
        <v>-1</v>
      </c>
      <c r="R102" s="3" t="str">
        <f t="shared" si="68"/>
        <v/>
      </c>
      <c r="S102" s="3" t="str">
        <f t="shared" si="63"/>
        <v>my_code</v>
      </c>
      <c r="T102" s="3" t="b">
        <f t="shared" si="44"/>
        <v>0</v>
      </c>
      <c r="U102" s="3" t="b">
        <f t="shared" si="45"/>
        <v>0</v>
      </c>
      <c r="V102" s="3" t="b">
        <f t="shared" si="46"/>
        <v>0</v>
      </c>
      <c r="W102" s="3" t="b">
        <f t="shared" si="47"/>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48"/>
        <v/>
      </c>
      <c r="AA102" s="1" t="str">
        <f t="shared" si="49"/>
        <v/>
      </c>
      <c r="AB102" s="1" t="str">
        <f t="shared" si="50"/>
        <v/>
      </c>
      <c r="AC102" s="1" t="str">
        <f t="shared" si="51"/>
        <v/>
      </c>
      <c r="AD102" s="1" t="str">
        <f t="shared" si="52"/>
        <v/>
      </c>
      <c r="AE102" s="1">
        <f t="shared" ca="1" si="53"/>
        <v>0</v>
      </c>
      <c r="AF102" s="1" t="str">
        <f t="shared" si="54"/>
        <v/>
      </c>
      <c r="AG102" s="1" t="str">
        <f ca="1">IF(Z102&amp;""&lt;&gt;"",Z$1,IF(AA102&amp;""&lt;&gt;"",AA$1,IF(AB102&amp;""&lt;&gt;"",AB$1,IF(AC102&amp;""&lt;&gt;"",AC$1,IF(AD102&amp;""&lt;&gt;"",AD$1,IF(AND(AE102&amp;""&lt;&gt;"",X102=FALSE),AE$1,IF(AF102&amp;""&lt;&gt;"","IMM",IF(X102,"PSO","DIR"))))))))</f>
        <v>mem</v>
      </c>
      <c r="AH102" s="1">
        <f t="shared" ca="1" si="55"/>
        <v>0</v>
      </c>
      <c r="AI102" s="1">
        <f t="shared" ca="1" si="65"/>
        <v>-1</v>
      </c>
      <c r="AJ102" s="1">
        <f t="shared" ca="1" si="70"/>
        <v>0</v>
      </c>
      <c r="AK102" s="1">
        <f t="shared" ca="1" si="66"/>
        <v>0</v>
      </c>
      <c r="AL102" s="1">
        <f t="shared" ca="1" si="67"/>
        <v>0</v>
      </c>
      <c r="AM102" s="52" t="e" cm="1">
        <f t="array" aca="1" ref="AM102" ca="1">INDEX($G$2:$G$1052,MATCH(1,(AL102=$E$2:$E$1052)*("EQU"=UPPER($F$2:$F$1052)),0))</f>
        <v>#N/A</v>
      </c>
      <c r="AN102" s="1" t="str">
        <f t="shared" ca="1" si="71"/>
        <v/>
      </c>
      <c r="AO102" s="1" t="e">
        <f ca="1">IF(LEFT(AL102,1)&lt;&gt;".",VLOOKUP(AL102,$L$12:$M$1052,2,FALSE),"")</f>
        <v>#N/A</v>
      </c>
      <c r="AP102" s="1" t="str">
        <f t="shared" ca="1" si="56"/>
        <v/>
      </c>
      <c r="AQ102" s="1" t="str" cm="1">
        <f t="array" aca="1" ref="AQ102" ca="1">IF(LEFT(AL102,1)=".",INDEX($M$12:$M$1052,MATCH(1,(AL102=$L$12:$L$1052)*(S102=($S$12:$S$1052)),0)),"")</f>
        <v/>
      </c>
      <c r="AR102" s="1">
        <f t="shared" ca="1" si="57"/>
        <v>0</v>
      </c>
      <c r="AS102" s="1">
        <f t="shared" ca="1" si="38"/>
        <v>0</v>
      </c>
      <c r="AT102" s="1" t="str">
        <f t="shared" ca="1" si="69"/>
        <v>00</v>
      </c>
      <c r="AU102" s="1" t="str">
        <f t="shared" ca="1" si="58"/>
        <v>00</v>
      </c>
      <c r="AV102" s="1" t="str">
        <f t="shared" ca="1" si="59"/>
        <v>00</v>
      </c>
      <c r="AW102" s="1" t="str">
        <f t="shared" ca="1" si="60"/>
        <v>ZP</v>
      </c>
      <c r="AX102" s="4" t="e">
        <f ca="1">VLOOKUP(UPPER(F102)&amp;"-"&amp;AW102,Opcodes!$D$3:$E$160,2,FALSE)</f>
        <v>#N/A</v>
      </c>
      <c r="AY102" s="1">
        <f t="shared" ca="1" si="64"/>
        <v>0</v>
      </c>
    </row>
    <row r="103" spans="3:51" x14ac:dyDescent="0.3">
      <c r="C103" s="10" t="str" cm="1">
        <f t="array" aca="1" ref="C103" ca="1">IF(AND(N103&amp;""&lt;&gt;"",K103&amp;""&lt;&gt;""),K103&amp;": "&amp;N103&amp;IF(O103&amp;""&lt;&gt;""," "&amp;O103,"")&amp;IF(P103&amp;""&lt;&gt;""," "&amp;P103,""),IF(Y103&amp;""&lt;&gt;"",K103&amp;": "&amp;TRIM(_xlfn.TEXTJOIN("",TRUE,MID(Y103,2*ROW(INDIRECT("1:"&amp;LEN(Y103)))-1,2)&amp;" ")),""))</f>
        <v/>
      </c>
      <c r="D103" s="15"/>
      <c r="E103" s="16"/>
      <c r="F103" s="17"/>
      <c r="G103" s="18"/>
      <c r="H103" s="23"/>
      <c r="I103" s="8"/>
      <c r="J103" s="8"/>
      <c r="K103" s="1" t="str">
        <f t="shared" ca="1" si="72"/>
        <v>302</v>
      </c>
      <c r="L103" s="1" t="str">
        <f t="shared" si="62"/>
        <v/>
      </c>
      <c r="M103" s="1" t="str">
        <f t="shared" ca="1" si="39"/>
        <v>$0302</v>
      </c>
      <c r="N103" s="4" t="str">
        <f t="shared" ca="1" si="40"/>
        <v/>
      </c>
      <c r="O103" s="4" t="str">
        <f t="shared" ca="1" si="41"/>
        <v>00</v>
      </c>
      <c r="P103" s="4" t="str">
        <f t="shared" ca="1" si="42"/>
        <v/>
      </c>
      <c r="Q103" s="3">
        <f t="shared" si="43"/>
        <v>-1</v>
      </c>
      <c r="R103" s="3" t="str">
        <f t="shared" si="68"/>
        <v/>
      </c>
      <c r="S103" s="3" t="str">
        <f t="shared" si="63"/>
        <v>my_code</v>
      </c>
      <c r="T103" s="3" t="b">
        <f t="shared" si="44"/>
        <v>0</v>
      </c>
      <c r="U103" s="3" t="b">
        <f t="shared" si="45"/>
        <v>0</v>
      </c>
      <c r="V103" s="3" t="b">
        <f t="shared" si="46"/>
        <v>0</v>
      </c>
      <c r="W103" s="3" t="b">
        <f t="shared" si="47"/>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48"/>
        <v/>
      </c>
      <c r="AA103" s="1" t="str">
        <f t="shared" si="49"/>
        <v/>
      </c>
      <c r="AB103" s="1" t="str">
        <f t="shared" si="50"/>
        <v/>
      </c>
      <c r="AC103" s="1" t="str">
        <f t="shared" si="51"/>
        <v/>
      </c>
      <c r="AD103" s="1" t="str">
        <f t="shared" si="52"/>
        <v/>
      </c>
      <c r="AE103" s="1">
        <f t="shared" ca="1" si="53"/>
        <v>0</v>
      </c>
      <c r="AF103" s="1" t="str">
        <f t="shared" si="54"/>
        <v/>
      </c>
      <c r="AG103" s="1" t="str">
        <f ca="1">IF(Z103&amp;""&lt;&gt;"",Z$1,IF(AA103&amp;""&lt;&gt;"",AA$1,IF(AB103&amp;""&lt;&gt;"",AB$1,IF(AC103&amp;""&lt;&gt;"",AC$1,IF(AD103&amp;""&lt;&gt;"",AD$1,IF(AND(AE103&amp;""&lt;&gt;"",X103=FALSE),AE$1,IF(AF103&amp;""&lt;&gt;"","IMM",IF(X103,"PSO","DIR"))))))))</f>
        <v>mem</v>
      </c>
      <c r="AH103" s="1">
        <f t="shared" ca="1" si="55"/>
        <v>0</v>
      </c>
      <c r="AI103" s="1">
        <f t="shared" ca="1" si="65"/>
        <v>-1</v>
      </c>
      <c r="AJ103" s="1">
        <f t="shared" ca="1" si="70"/>
        <v>0</v>
      </c>
      <c r="AK103" s="1">
        <f t="shared" ca="1" si="66"/>
        <v>0</v>
      </c>
      <c r="AL103" s="1">
        <f t="shared" ca="1" si="67"/>
        <v>0</v>
      </c>
      <c r="AM103" s="52" t="e" cm="1">
        <f t="array" aca="1" ref="AM103" ca="1">INDEX($G$2:$G$1052,MATCH(1,(AL103=$E$2:$E$1052)*("EQU"=UPPER($F$2:$F$1052)),0))</f>
        <v>#N/A</v>
      </c>
      <c r="AN103" s="1" t="str">
        <f t="shared" ca="1" si="71"/>
        <v/>
      </c>
      <c r="AO103" s="1" t="e">
        <f ca="1">IF(LEFT(AL103,1)&lt;&gt;".",VLOOKUP(AL103,$L$12:$M$1052,2,FALSE),"")</f>
        <v>#N/A</v>
      </c>
      <c r="AP103" s="1" t="str">
        <f t="shared" ca="1" si="56"/>
        <v/>
      </c>
      <c r="AQ103" s="1" t="str" cm="1">
        <f t="array" aca="1" ref="AQ103" ca="1">IF(LEFT(AL103,1)=".",INDEX($M$12:$M$1052,MATCH(1,(AL103=$L$12:$L$1052)*(S103=($S$12:$S$1052)),0)),"")</f>
        <v/>
      </c>
      <c r="AR103" s="1">
        <f t="shared" ca="1" si="57"/>
        <v>0</v>
      </c>
      <c r="AS103" s="1">
        <f t="shared" ca="1" si="38"/>
        <v>0</v>
      </c>
      <c r="AT103" s="1" t="str">
        <f t="shared" ca="1" si="69"/>
        <v>00</v>
      </c>
      <c r="AU103" s="1" t="str">
        <f t="shared" ca="1" si="58"/>
        <v>00</v>
      </c>
      <c r="AV103" s="1" t="str">
        <f t="shared" ca="1" si="59"/>
        <v>00</v>
      </c>
      <c r="AW103" s="1" t="str">
        <f t="shared" ca="1" si="60"/>
        <v>ZP</v>
      </c>
      <c r="AX103" s="4" t="e">
        <f ca="1">VLOOKUP(UPPER(F103)&amp;"-"&amp;AW103,Opcodes!$D$3:$E$160,2,FALSE)</f>
        <v>#N/A</v>
      </c>
      <c r="AY103" s="1">
        <f t="shared" ca="1" si="64"/>
        <v>0</v>
      </c>
    </row>
    <row r="104" spans="3:51" x14ac:dyDescent="0.3">
      <c r="C104" s="10" t="str" cm="1">
        <f t="array" aca="1" ref="C104" ca="1">IF(AND(N104&amp;""&lt;&gt;"",K104&amp;""&lt;&gt;""),K104&amp;": "&amp;N104&amp;IF(O104&amp;""&lt;&gt;""," "&amp;O104,"")&amp;IF(P104&amp;""&lt;&gt;""," "&amp;P104,""),IF(Y104&amp;""&lt;&gt;"",K104&amp;": "&amp;TRIM(_xlfn.TEXTJOIN("",TRUE,MID(Y104,2*ROW(INDIRECT("1:"&amp;LEN(Y104)))-1,2)&amp;" ")),""))</f>
        <v/>
      </c>
      <c r="D104" s="15"/>
      <c r="E104" s="16"/>
      <c r="F104" s="17"/>
      <c r="G104" s="18"/>
      <c r="H104" s="23"/>
      <c r="I104" s="8"/>
      <c r="J104" s="8"/>
      <c r="K104" s="1" t="str">
        <f t="shared" ca="1" si="72"/>
        <v>302</v>
      </c>
      <c r="L104" s="1" t="str">
        <f t="shared" si="62"/>
        <v/>
      </c>
      <c r="M104" s="1" t="str">
        <f t="shared" ca="1" si="39"/>
        <v>$0302</v>
      </c>
      <c r="N104" s="4" t="str">
        <f t="shared" ca="1" si="40"/>
        <v/>
      </c>
      <c r="O104" s="4" t="str">
        <f t="shared" ca="1" si="41"/>
        <v>00</v>
      </c>
      <c r="P104" s="4" t="str">
        <f t="shared" ca="1" si="42"/>
        <v/>
      </c>
      <c r="Q104" s="3">
        <f t="shared" si="43"/>
        <v>-1</v>
      </c>
      <c r="R104" s="3" t="str">
        <f t="shared" si="68"/>
        <v/>
      </c>
      <c r="S104" s="3" t="str">
        <f t="shared" si="63"/>
        <v>my_code</v>
      </c>
      <c r="T104" s="3" t="b">
        <f t="shared" si="44"/>
        <v>0</v>
      </c>
      <c r="U104" s="3" t="b">
        <f t="shared" si="45"/>
        <v>0</v>
      </c>
      <c r="V104" s="3" t="b">
        <f t="shared" si="46"/>
        <v>0</v>
      </c>
      <c r="W104" s="3" t="b">
        <f t="shared" si="47"/>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48"/>
        <v/>
      </c>
      <c r="AA104" s="1" t="str">
        <f t="shared" si="49"/>
        <v/>
      </c>
      <c r="AB104" s="1" t="str">
        <f t="shared" si="50"/>
        <v/>
      </c>
      <c r="AC104" s="1" t="str">
        <f t="shared" si="51"/>
        <v/>
      </c>
      <c r="AD104" s="1" t="str">
        <f t="shared" si="52"/>
        <v/>
      </c>
      <c r="AE104" s="1">
        <f t="shared" ca="1" si="53"/>
        <v>0</v>
      </c>
      <c r="AF104" s="1" t="str">
        <f t="shared" si="54"/>
        <v/>
      </c>
      <c r="AG104" s="1" t="str">
        <f ca="1">IF(Z104&amp;""&lt;&gt;"",Z$1,IF(AA104&amp;""&lt;&gt;"",AA$1,IF(AB104&amp;""&lt;&gt;"",AB$1,IF(AC104&amp;""&lt;&gt;"",AC$1,IF(AD104&amp;""&lt;&gt;"",AD$1,IF(AND(AE104&amp;""&lt;&gt;"",X104=FALSE),AE$1,IF(AF104&amp;""&lt;&gt;"","IMM",IF(X104,"PSO","DIR"))))))))</f>
        <v>mem</v>
      </c>
      <c r="AH104" s="1">
        <f t="shared" ca="1" si="55"/>
        <v>0</v>
      </c>
      <c r="AI104" s="1">
        <f t="shared" ca="1" si="65"/>
        <v>-1</v>
      </c>
      <c r="AJ104" s="1">
        <f t="shared" ca="1" si="70"/>
        <v>0</v>
      </c>
      <c r="AK104" s="1">
        <f t="shared" ca="1" si="66"/>
        <v>0</v>
      </c>
      <c r="AL104" s="1">
        <f t="shared" ca="1" si="67"/>
        <v>0</v>
      </c>
      <c r="AM104" s="52" t="e" cm="1">
        <f t="array" aca="1" ref="AM104" ca="1">INDEX($G$2:$G$1052,MATCH(1,(AL104=$E$2:$E$1052)*("EQU"=UPPER($F$2:$F$1052)),0))</f>
        <v>#N/A</v>
      </c>
      <c r="AN104" s="1" t="str">
        <f t="shared" ca="1" si="71"/>
        <v/>
      </c>
      <c r="AO104" s="1" t="e">
        <f ca="1">IF(LEFT(AL104,1)&lt;&gt;".",VLOOKUP(AL104,$L$12:$M$1052,2,FALSE),"")</f>
        <v>#N/A</v>
      </c>
      <c r="AP104" s="1" t="str">
        <f t="shared" ca="1" si="56"/>
        <v/>
      </c>
      <c r="AQ104" s="1" t="str" cm="1">
        <f t="array" aca="1" ref="AQ104" ca="1">IF(LEFT(AL104,1)=".",INDEX($M$12:$M$1052,MATCH(1,(AL104=$L$12:$L$1052)*(S104=($S$12:$S$1052)),0)),"")</f>
        <v/>
      </c>
      <c r="AR104" s="1">
        <f t="shared" ca="1" si="57"/>
        <v>0</v>
      </c>
      <c r="AS104" s="1">
        <f t="shared" ref="AS104:AS173" ca="1" si="73">IF(LEFT(AR104,1)="$",AJ104+HEX2DEC(RIGHT(AR104,LEN(AR104)-1)),IF(LEFT(AR104,1)="%",BIN2DEC(RIGHT(AR104,LEN(AR104)-1)),IF(AR104&amp;""&lt;&gt;"",AR104+AJ104,"")))</f>
        <v>0</v>
      </c>
      <c r="AT104" s="1" t="str">
        <f t="shared" ca="1" si="69"/>
        <v>00</v>
      </c>
      <c r="AU104" s="1" t="str">
        <f t="shared" ca="1" si="58"/>
        <v>00</v>
      </c>
      <c r="AV104" s="1" t="str">
        <f t="shared" ca="1" si="59"/>
        <v>00</v>
      </c>
      <c r="AW104" s="1" t="str">
        <f t="shared" ca="1" si="60"/>
        <v>ZP</v>
      </c>
      <c r="AX104" s="4" t="e">
        <f ca="1">VLOOKUP(UPPER(F104)&amp;"-"&amp;AW104,Opcodes!$D$3:$E$160,2,FALSE)</f>
        <v>#N/A</v>
      </c>
      <c r="AY104" s="1">
        <f t="shared" ca="1" si="64"/>
        <v>0</v>
      </c>
    </row>
    <row r="105" spans="3:51" x14ac:dyDescent="0.3">
      <c r="C105" s="10" t="str" cm="1">
        <f t="array" aca="1" ref="C105" ca="1">IF(AND(N105&amp;""&lt;&gt;"",K105&amp;""&lt;&gt;""),K105&amp;": "&amp;N105&amp;IF(O105&amp;""&lt;&gt;""," "&amp;O105,"")&amp;IF(P105&amp;""&lt;&gt;""," "&amp;P105,""),IF(Y105&amp;""&lt;&gt;"",K105&amp;": "&amp;TRIM(_xlfn.TEXTJOIN("",TRUE,MID(Y105,2*ROW(INDIRECT("1:"&amp;LEN(Y105)))-1,2)&amp;" ")),""))</f>
        <v/>
      </c>
      <c r="D105" s="15"/>
      <c r="E105" s="16"/>
      <c r="F105" s="17"/>
      <c r="G105" s="18"/>
      <c r="H105" s="23"/>
      <c r="I105" s="8"/>
      <c r="J105" s="8"/>
      <c r="K105" s="1" t="str">
        <f t="shared" ca="1" si="72"/>
        <v>302</v>
      </c>
      <c r="L105" s="1" t="str">
        <f t="shared" si="62"/>
        <v/>
      </c>
      <c r="M105" s="1" t="str">
        <f t="shared" ca="1" si="39"/>
        <v>$0302</v>
      </c>
      <c r="N105" s="4" t="str">
        <f t="shared" ca="1" si="40"/>
        <v/>
      </c>
      <c r="O105" s="4" t="str">
        <f t="shared" ca="1" si="41"/>
        <v>00</v>
      </c>
      <c r="P105" s="4" t="str">
        <f t="shared" ca="1" si="42"/>
        <v/>
      </c>
      <c r="Q105" s="3">
        <f t="shared" si="43"/>
        <v>-1</v>
      </c>
      <c r="R105" s="3" t="str">
        <f t="shared" si="68"/>
        <v/>
      </c>
      <c r="S105" s="3" t="str">
        <f t="shared" si="63"/>
        <v>my_code</v>
      </c>
      <c r="T105" s="3" t="b">
        <f t="shared" si="44"/>
        <v>0</v>
      </c>
      <c r="U105" s="3" t="b">
        <f t="shared" si="45"/>
        <v>0</v>
      </c>
      <c r="V105" s="3" t="b">
        <f t="shared" si="46"/>
        <v>0</v>
      </c>
      <c r="W105" s="3" t="b">
        <f t="shared" si="47"/>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48"/>
        <v/>
      </c>
      <c r="AA105" s="1" t="str">
        <f t="shared" si="49"/>
        <v/>
      </c>
      <c r="AB105" s="1" t="str">
        <f t="shared" si="50"/>
        <v/>
      </c>
      <c r="AC105" s="1" t="str">
        <f t="shared" si="51"/>
        <v/>
      </c>
      <c r="AD105" s="1" t="str">
        <f t="shared" si="52"/>
        <v/>
      </c>
      <c r="AE105" s="1">
        <f t="shared" ca="1" si="53"/>
        <v>0</v>
      </c>
      <c r="AF105" s="1" t="str">
        <f t="shared" si="54"/>
        <v/>
      </c>
      <c r="AG105" s="1" t="str">
        <f ca="1">IF(Z105&amp;""&lt;&gt;"",Z$1,IF(AA105&amp;""&lt;&gt;"",AA$1,IF(AB105&amp;""&lt;&gt;"",AB$1,IF(AC105&amp;""&lt;&gt;"",AC$1,IF(AD105&amp;""&lt;&gt;"",AD$1,IF(AND(AE105&amp;""&lt;&gt;"",X105=FALSE),AE$1,IF(AF105&amp;""&lt;&gt;"","IMM",IF(X105,"PSO","DIR"))))))))</f>
        <v>mem</v>
      </c>
      <c r="AH105" s="1">
        <f t="shared" ca="1" si="55"/>
        <v>0</v>
      </c>
      <c r="AI105" s="1">
        <f t="shared" ca="1" si="65"/>
        <v>-1</v>
      </c>
      <c r="AJ105" s="1">
        <f t="shared" ca="1" si="70"/>
        <v>0</v>
      </c>
      <c r="AK105" s="1">
        <f t="shared" ca="1" si="66"/>
        <v>0</v>
      </c>
      <c r="AL105" s="1">
        <f t="shared" ca="1" si="67"/>
        <v>0</v>
      </c>
      <c r="AM105" s="52" t="e" cm="1">
        <f t="array" aca="1" ref="AM105" ca="1">INDEX($G$2:$G$1052,MATCH(1,(AL105=$E$2:$E$1052)*("EQU"=UPPER($F$2:$F$1052)),0))</f>
        <v>#N/A</v>
      </c>
      <c r="AN105" s="1" t="str">
        <f t="shared" ca="1" si="71"/>
        <v/>
      </c>
      <c r="AO105" s="1" t="e">
        <f ca="1">IF(LEFT(AL105,1)&lt;&gt;".",VLOOKUP(AL105,$L$12:$M$1052,2,FALSE),"")</f>
        <v>#N/A</v>
      </c>
      <c r="AP105" s="1" t="str">
        <f t="shared" ca="1" si="56"/>
        <v/>
      </c>
      <c r="AQ105" s="1" t="str" cm="1">
        <f t="array" aca="1" ref="AQ105" ca="1">IF(LEFT(AL105,1)=".",INDEX($M$12:$M$1052,MATCH(1,(AL105=$L$12:$L$1052)*(S105=($S$12:$S$1052)),0)),"")</f>
        <v/>
      </c>
      <c r="AR105" s="1">
        <f t="shared" ca="1" si="57"/>
        <v>0</v>
      </c>
      <c r="AS105" s="1">
        <f t="shared" ca="1" si="73"/>
        <v>0</v>
      </c>
      <c r="AT105" s="1" t="str">
        <f t="shared" ca="1" si="69"/>
        <v>00</v>
      </c>
      <c r="AU105" s="1" t="str">
        <f t="shared" ca="1" si="58"/>
        <v>00</v>
      </c>
      <c r="AV105" s="1" t="str">
        <f t="shared" ca="1" si="59"/>
        <v>00</v>
      </c>
      <c r="AW105" s="1" t="str">
        <f t="shared" ca="1" si="60"/>
        <v>ZP</v>
      </c>
      <c r="AX105" s="4" t="e">
        <f ca="1">VLOOKUP(UPPER(F105)&amp;"-"&amp;AW105,Opcodes!$D$3:$E$160,2,FALSE)</f>
        <v>#N/A</v>
      </c>
      <c r="AY105" s="1">
        <f t="shared" ca="1" si="64"/>
        <v>0</v>
      </c>
    </row>
    <row r="106" spans="3:51" x14ac:dyDescent="0.3">
      <c r="C106" s="10" t="str" cm="1">
        <f t="array" aca="1" ref="C106" ca="1">IF(AND(N106&amp;""&lt;&gt;"",K106&amp;""&lt;&gt;""),K106&amp;": "&amp;N106&amp;IF(O106&amp;""&lt;&gt;""," "&amp;O106,"")&amp;IF(P106&amp;""&lt;&gt;""," "&amp;P106,""),IF(Y106&amp;""&lt;&gt;"",K106&amp;": "&amp;TRIM(_xlfn.TEXTJOIN("",TRUE,MID(Y106,2*ROW(INDIRECT("1:"&amp;LEN(Y106)))-1,2)&amp;" ")),""))</f>
        <v/>
      </c>
      <c r="D106" s="15"/>
      <c r="E106" s="16"/>
      <c r="F106" s="17"/>
      <c r="G106" s="18"/>
      <c r="H106" s="23"/>
      <c r="I106" s="8"/>
      <c r="J106" s="8"/>
      <c r="K106" s="1" t="str">
        <f t="shared" ca="1" si="72"/>
        <v>302</v>
      </c>
      <c r="L106" s="1" t="str">
        <f t="shared" si="62"/>
        <v/>
      </c>
      <c r="M106" s="1" t="str">
        <f t="shared" ca="1" si="39"/>
        <v>$0302</v>
      </c>
      <c r="N106" s="4" t="str">
        <f t="shared" ca="1" si="40"/>
        <v/>
      </c>
      <c r="O106" s="4" t="str">
        <f t="shared" ca="1" si="41"/>
        <v>00</v>
      </c>
      <c r="P106" s="4" t="str">
        <f t="shared" ca="1" si="42"/>
        <v/>
      </c>
      <c r="Q106" s="3">
        <f t="shared" si="43"/>
        <v>-1</v>
      </c>
      <c r="R106" s="3" t="str">
        <f t="shared" si="68"/>
        <v/>
      </c>
      <c r="S106" s="3" t="str">
        <f t="shared" si="63"/>
        <v>my_code</v>
      </c>
      <c r="T106" s="3" t="b">
        <f t="shared" si="44"/>
        <v>0</v>
      </c>
      <c r="U106" s="3" t="b">
        <f t="shared" si="45"/>
        <v>0</v>
      </c>
      <c r="V106" s="3" t="b">
        <f t="shared" si="46"/>
        <v>0</v>
      </c>
      <c r="W106" s="3" t="b">
        <f t="shared" si="47"/>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48"/>
        <v/>
      </c>
      <c r="AA106" s="1" t="str">
        <f t="shared" si="49"/>
        <v/>
      </c>
      <c r="AB106" s="1" t="str">
        <f t="shared" si="50"/>
        <v/>
      </c>
      <c r="AC106" s="1" t="str">
        <f t="shared" si="51"/>
        <v/>
      </c>
      <c r="AD106" s="1" t="str">
        <f t="shared" si="52"/>
        <v/>
      </c>
      <c r="AE106" s="1">
        <f t="shared" ca="1" si="53"/>
        <v>0</v>
      </c>
      <c r="AF106" s="1" t="str">
        <f t="shared" si="54"/>
        <v/>
      </c>
      <c r="AG106" s="1" t="str">
        <f ca="1">IF(Z106&amp;""&lt;&gt;"",Z$1,IF(AA106&amp;""&lt;&gt;"",AA$1,IF(AB106&amp;""&lt;&gt;"",AB$1,IF(AC106&amp;""&lt;&gt;"",AC$1,IF(AD106&amp;""&lt;&gt;"",AD$1,IF(AND(AE106&amp;""&lt;&gt;"",X106=FALSE),AE$1,IF(AF106&amp;""&lt;&gt;"","IMM",IF(X106,"PSO","DIR"))))))))</f>
        <v>mem</v>
      </c>
      <c r="AH106" s="1">
        <f t="shared" ca="1" si="55"/>
        <v>0</v>
      </c>
      <c r="AI106" s="1">
        <f t="shared" ca="1" si="65"/>
        <v>-1</v>
      </c>
      <c r="AJ106" s="1">
        <f t="shared" ca="1" si="70"/>
        <v>0</v>
      </c>
      <c r="AK106" s="1">
        <f t="shared" ca="1" si="66"/>
        <v>0</v>
      </c>
      <c r="AL106" s="1">
        <f t="shared" ca="1" si="67"/>
        <v>0</v>
      </c>
      <c r="AM106" s="52" t="e" cm="1">
        <f t="array" aca="1" ref="AM106" ca="1">INDEX($G$2:$G$1052,MATCH(1,(AL106=$E$2:$E$1052)*("EQU"=UPPER($F$2:$F$1052)),0))</f>
        <v>#N/A</v>
      </c>
      <c r="AN106" s="1" t="str">
        <f t="shared" ca="1" si="71"/>
        <v/>
      </c>
      <c r="AO106" s="1" t="e">
        <f ca="1">IF(LEFT(AL106,1)&lt;&gt;".",VLOOKUP(AL106,$L$12:$M$1052,2,FALSE),"")</f>
        <v>#N/A</v>
      </c>
      <c r="AP106" s="1" t="str">
        <f t="shared" ca="1" si="56"/>
        <v/>
      </c>
      <c r="AQ106" s="1" t="str" cm="1">
        <f t="array" aca="1" ref="AQ106" ca="1">IF(LEFT(AL106,1)=".",INDEX($M$12:$M$1052,MATCH(1,(AL106=$L$12:$L$1052)*(S106=($S$12:$S$1052)),0)),"")</f>
        <v/>
      </c>
      <c r="AR106" s="1">
        <f t="shared" ca="1" si="57"/>
        <v>0</v>
      </c>
      <c r="AS106" s="1">
        <f t="shared" ca="1" si="73"/>
        <v>0</v>
      </c>
      <c r="AT106" s="1" t="str">
        <f t="shared" ca="1" si="69"/>
        <v>00</v>
      </c>
      <c r="AU106" s="1" t="str">
        <f t="shared" ca="1" si="58"/>
        <v>00</v>
      </c>
      <c r="AV106" s="1" t="str">
        <f t="shared" ca="1" si="59"/>
        <v>00</v>
      </c>
      <c r="AW106" s="1" t="str">
        <f t="shared" ca="1" si="60"/>
        <v>ZP</v>
      </c>
      <c r="AX106" s="4" t="e">
        <f ca="1">VLOOKUP(UPPER(F106)&amp;"-"&amp;AW106,Opcodes!$D$3:$E$160,2,FALSE)</f>
        <v>#N/A</v>
      </c>
      <c r="AY106" s="1">
        <f t="shared" ca="1" si="64"/>
        <v>0</v>
      </c>
    </row>
    <row r="107" spans="3:51" x14ac:dyDescent="0.3">
      <c r="C107" s="10" t="str" cm="1">
        <f t="array" aca="1" ref="C107" ca="1">IF(AND(N107&amp;""&lt;&gt;"",K107&amp;""&lt;&gt;""),K107&amp;": "&amp;N107&amp;IF(O107&amp;""&lt;&gt;""," "&amp;O107,"")&amp;IF(P107&amp;""&lt;&gt;""," "&amp;P107,""),IF(Y107&amp;""&lt;&gt;"",K107&amp;": "&amp;TRIM(_xlfn.TEXTJOIN("",TRUE,MID(Y107,2*ROW(INDIRECT("1:"&amp;LEN(Y107)))-1,2)&amp;" ")),""))</f>
        <v/>
      </c>
      <c r="D107" s="15"/>
      <c r="E107" s="16"/>
      <c r="F107" s="17"/>
      <c r="G107" s="18"/>
      <c r="H107" s="23"/>
      <c r="I107" s="8"/>
      <c r="J107" s="8"/>
      <c r="K107" s="1" t="str">
        <f t="shared" ca="1" si="72"/>
        <v>302</v>
      </c>
      <c r="L107" s="1" t="str">
        <f t="shared" si="62"/>
        <v/>
      </c>
      <c r="M107" s="1" t="str">
        <f t="shared" ca="1" si="39"/>
        <v>$0302</v>
      </c>
      <c r="N107" s="4" t="str">
        <f t="shared" ca="1" si="40"/>
        <v/>
      </c>
      <c r="O107" s="4" t="str">
        <f t="shared" ca="1" si="41"/>
        <v>00</v>
      </c>
      <c r="P107" s="4" t="str">
        <f t="shared" ca="1" si="42"/>
        <v/>
      </c>
      <c r="Q107" s="3">
        <f t="shared" si="43"/>
        <v>-1</v>
      </c>
      <c r="R107" s="3" t="str">
        <f t="shared" si="68"/>
        <v/>
      </c>
      <c r="S107" s="3" t="str">
        <f t="shared" si="63"/>
        <v>my_code</v>
      </c>
      <c r="T107" s="3" t="b">
        <f t="shared" si="44"/>
        <v>0</v>
      </c>
      <c r="U107" s="3" t="b">
        <f t="shared" si="45"/>
        <v>0</v>
      </c>
      <c r="V107" s="3" t="b">
        <f t="shared" si="46"/>
        <v>0</v>
      </c>
      <c r="W107" s="3" t="b">
        <f t="shared" si="47"/>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48"/>
        <v/>
      </c>
      <c r="AA107" s="1" t="str">
        <f t="shared" si="49"/>
        <v/>
      </c>
      <c r="AB107" s="1" t="str">
        <f t="shared" si="50"/>
        <v/>
      </c>
      <c r="AC107" s="1" t="str">
        <f t="shared" si="51"/>
        <v/>
      </c>
      <c r="AD107" s="1" t="str">
        <f t="shared" si="52"/>
        <v/>
      </c>
      <c r="AE107" s="1">
        <f t="shared" ca="1" si="53"/>
        <v>0</v>
      </c>
      <c r="AF107" s="1" t="str">
        <f t="shared" si="54"/>
        <v/>
      </c>
      <c r="AG107" s="1" t="str">
        <f ca="1">IF(Z107&amp;""&lt;&gt;"",Z$1,IF(AA107&amp;""&lt;&gt;"",AA$1,IF(AB107&amp;""&lt;&gt;"",AB$1,IF(AC107&amp;""&lt;&gt;"",AC$1,IF(AD107&amp;""&lt;&gt;"",AD$1,IF(AND(AE107&amp;""&lt;&gt;"",X107=FALSE),AE$1,IF(AF107&amp;""&lt;&gt;"","IMM",IF(X107,"PSO","DIR"))))))))</f>
        <v>mem</v>
      </c>
      <c r="AH107" s="1">
        <f t="shared" ca="1" si="55"/>
        <v>0</v>
      </c>
      <c r="AI107" s="1">
        <f t="shared" ca="1" si="65"/>
        <v>-1</v>
      </c>
      <c r="AJ107" s="1">
        <f t="shared" ca="1" si="70"/>
        <v>0</v>
      </c>
      <c r="AK107" s="1">
        <f t="shared" ca="1" si="66"/>
        <v>0</v>
      </c>
      <c r="AL107" s="1">
        <f t="shared" ca="1" si="67"/>
        <v>0</v>
      </c>
      <c r="AM107" s="52" t="e" cm="1">
        <f t="array" aca="1" ref="AM107" ca="1">INDEX($G$2:$G$1052,MATCH(1,(AL107=$E$2:$E$1052)*("EQU"=UPPER($F$2:$F$1052)),0))</f>
        <v>#N/A</v>
      </c>
      <c r="AN107" s="1" t="str">
        <f t="shared" ca="1" si="71"/>
        <v/>
      </c>
      <c r="AO107" s="1" t="e">
        <f ca="1">IF(LEFT(AL107,1)&lt;&gt;".",VLOOKUP(AL107,$L$12:$M$1052,2,FALSE),"")</f>
        <v>#N/A</v>
      </c>
      <c r="AP107" s="1" t="str">
        <f t="shared" ca="1" si="56"/>
        <v/>
      </c>
      <c r="AQ107" s="1" t="str" cm="1">
        <f t="array" aca="1" ref="AQ107" ca="1">IF(LEFT(AL107,1)=".",INDEX($M$12:$M$1052,MATCH(1,(AL107=$L$12:$L$1052)*(S107=($S$12:$S$1052)),0)),"")</f>
        <v/>
      </c>
      <c r="AR107" s="1">
        <f t="shared" ca="1" si="57"/>
        <v>0</v>
      </c>
      <c r="AS107" s="1">
        <f t="shared" ca="1" si="73"/>
        <v>0</v>
      </c>
      <c r="AT107" s="1" t="str">
        <f t="shared" ca="1" si="69"/>
        <v>00</v>
      </c>
      <c r="AU107" s="1" t="str">
        <f t="shared" ca="1" si="58"/>
        <v>00</v>
      </c>
      <c r="AV107" s="1" t="str">
        <f t="shared" ca="1" si="59"/>
        <v>00</v>
      </c>
      <c r="AW107" s="1" t="str">
        <f t="shared" ca="1" si="60"/>
        <v>ZP</v>
      </c>
      <c r="AX107" s="4" t="e">
        <f ca="1">VLOOKUP(UPPER(F107)&amp;"-"&amp;AW107,Opcodes!$D$3:$E$160,2,FALSE)</f>
        <v>#N/A</v>
      </c>
      <c r="AY107" s="1">
        <f t="shared" ca="1" si="64"/>
        <v>0</v>
      </c>
    </row>
    <row r="108" spans="3:51" x14ac:dyDescent="0.3">
      <c r="C108" s="10" t="str" cm="1">
        <f t="array" aca="1" ref="C108" ca="1">IF(AND(N108&amp;""&lt;&gt;"",K108&amp;""&lt;&gt;""),K108&amp;": "&amp;N108&amp;IF(O108&amp;""&lt;&gt;""," "&amp;O108,"")&amp;IF(P108&amp;""&lt;&gt;""," "&amp;P108,""),IF(Y108&amp;""&lt;&gt;"",K108&amp;": "&amp;TRIM(_xlfn.TEXTJOIN("",TRUE,MID(Y108,2*ROW(INDIRECT("1:"&amp;LEN(Y108)))-1,2)&amp;" ")),""))</f>
        <v/>
      </c>
      <c r="D108" s="15"/>
      <c r="E108" s="16"/>
      <c r="F108" s="17"/>
      <c r="G108" s="18"/>
      <c r="H108" s="23"/>
      <c r="I108" s="8"/>
      <c r="J108" s="8"/>
      <c r="K108" s="1" t="str">
        <f t="shared" ca="1" si="72"/>
        <v>302</v>
      </c>
      <c r="L108" s="1" t="str">
        <f t="shared" si="62"/>
        <v/>
      </c>
      <c r="M108" s="1" t="str">
        <f t="shared" ca="1" si="39"/>
        <v>$0302</v>
      </c>
      <c r="N108" s="4" t="str">
        <f t="shared" ca="1" si="40"/>
        <v/>
      </c>
      <c r="O108" s="4" t="str">
        <f t="shared" ca="1" si="41"/>
        <v>00</v>
      </c>
      <c r="P108" s="4" t="str">
        <f t="shared" ca="1" si="42"/>
        <v/>
      </c>
      <c r="Q108" s="3">
        <f t="shared" si="43"/>
        <v>-1</v>
      </c>
      <c r="R108" s="3" t="str">
        <f t="shared" si="68"/>
        <v/>
      </c>
      <c r="S108" s="3" t="str">
        <f t="shared" si="63"/>
        <v>my_code</v>
      </c>
      <c r="T108" s="3" t="b">
        <f t="shared" si="44"/>
        <v>0</v>
      </c>
      <c r="U108" s="3" t="b">
        <f t="shared" si="45"/>
        <v>0</v>
      </c>
      <c r="V108" s="3" t="b">
        <f t="shared" si="46"/>
        <v>0</v>
      </c>
      <c r="W108" s="3" t="b">
        <f t="shared" si="47"/>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48"/>
        <v/>
      </c>
      <c r="AA108" s="1" t="str">
        <f t="shared" si="49"/>
        <v/>
      </c>
      <c r="AB108" s="1" t="str">
        <f t="shared" si="50"/>
        <v/>
      </c>
      <c r="AC108" s="1" t="str">
        <f t="shared" si="51"/>
        <v/>
      </c>
      <c r="AD108" s="1" t="str">
        <f t="shared" si="52"/>
        <v/>
      </c>
      <c r="AE108" s="1">
        <f t="shared" ca="1" si="53"/>
        <v>0</v>
      </c>
      <c r="AF108" s="1" t="str">
        <f t="shared" si="54"/>
        <v/>
      </c>
      <c r="AG108" s="1" t="str">
        <f ca="1">IF(Z108&amp;""&lt;&gt;"",Z$1,IF(AA108&amp;""&lt;&gt;"",AA$1,IF(AB108&amp;""&lt;&gt;"",AB$1,IF(AC108&amp;""&lt;&gt;"",AC$1,IF(AD108&amp;""&lt;&gt;"",AD$1,IF(AND(AE108&amp;""&lt;&gt;"",X108=FALSE),AE$1,IF(AF108&amp;""&lt;&gt;"","IMM",IF(X108,"PSO","DIR"))))))))</f>
        <v>mem</v>
      </c>
      <c r="AH108" s="1">
        <f t="shared" ca="1" si="55"/>
        <v>0</v>
      </c>
      <c r="AI108" s="1">
        <f t="shared" ca="1" si="65"/>
        <v>-1</v>
      </c>
      <c r="AJ108" s="1">
        <f t="shared" ca="1" si="70"/>
        <v>0</v>
      </c>
      <c r="AK108" s="1">
        <f t="shared" ca="1" si="66"/>
        <v>0</v>
      </c>
      <c r="AL108" s="1">
        <f t="shared" ca="1" si="67"/>
        <v>0</v>
      </c>
      <c r="AM108" s="52" t="e" cm="1">
        <f t="array" aca="1" ref="AM108" ca="1">INDEX($G$2:$G$1052,MATCH(1,(AL108=$E$2:$E$1052)*("EQU"=UPPER($F$2:$F$1052)),0))</f>
        <v>#N/A</v>
      </c>
      <c r="AN108" s="1" t="str">
        <f t="shared" ca="1" si="71"/>
        <v/>
      </c>
      <c r="AO108" s="1" t="e">
        <f ca="1">IF(LEFT(AL108,1)&lt;&gt;".",VLOOKUP(AL108,$L$12:$M$1052,2,FALSE),"")</f>
        <v>#N/A</v>
      </c>
      <c r="AP108" s="1" t="str">
        <f t="shared" ca="1" si="56"/>
        <v/>
      </c>
      <c r="AQ108" s="1" t="str" cm="1">
        <f t="array" aca="1" ref="AQ108" ca="1">IF(LEFT(AL108,1)=".",INDEX($M$12:$M$1052,MATCH(1,(AL108=$L$12:$L$1052)*(S108=($S$12:$S$1052)),0)),"")</f>
        <v/>
      </c>
      <c r="AR108" s="1">
        <f t="shared" ca="1" si="57"/>
        <v>0</v>
      </c>
      <c r="AS108" s="1">
        <f t="shared" ca="1" si="73"/>
        <v>0</v>
      </c>
      <c r="AT108" s="1" t="str">
        <f t="shared" ca="1" si="69"/>
        <v>00</v>
      </c>
      <c r="AU108" s="1" t="str">
        <f t="shared" ca="1" si="58"/>
        <v>00</v>
      </c>
      <c r="AV108" s="1" t="str">
        <f t="shared" ca="1" si="59"/>
        <v>00</v>
      </c>
      <c r="AW108" s="1" t="str">
        <f t="shared" ca="1" si="60"/>
        <v>ZP</v>
      </c>
      <c r="AX108" s="4" t="e">
        <f ca="1">VLOOKUP(UPPER(F108)&amp;"-"&amp;AW108,Opcodes!$D$3:$E$160,2,FALSE)</f>
        <v>#N/A</v>
      </c>
      <c r="AY108" s="1">
        <f t="shared" ca="1" si="64"/>
        <v>0</v>
      </c>
    </row>
    <row r="109" spans="3:51" x14ac:dyDescent="0.3">
      <c r="C109" s="10" t="str" cm="1">
        <f t="array" aca="1" ref="C109" ca="1">IF(AND(N109&amp;""&lt;&gt;"",K109&amp;""&lt;&gt;""),K109&amp;": "&amp;N109&amp;IF(O109&amp;""&lt;&gt;""," "&amp;O109,"")&amp;IF(P109&amp;""&lt;&gt;""," "&amp;P109,""),IF(Y109&amp;""&lt;&gt;"",K109&amp;": "&amp;TRIM(_xlfn.TEXTJOIN("",TRUE,MID(Y109,2*ROW(INDIRECT("1:"&amp;LEN(Y109)))-1,2)&amp;" ")),""))</f>
        <v/>
      </c>
      <c r="D109" s="15"/>
      <c r="E109" s="16"/>
      <c r="F109" s="17"/>
      <c r="G109" s="18"/>
      <c r="H109" s="23"/>
      <c r="I109" s="8"/>
      <c r="J109" s="8"/>
      <c r="K109" s="1" t="str">
        <f t="shared" ca="1" si="72"/>
        <v>302</v>
      </c>
      <c r="L109" s="1" t="str">
        <f t="shared" si="62"/>
        <v/>
      </c>
      <c r="M109" s="1" t="str">
        <f t="shared" ca="1" si="39"/>
        <v>$0302</v>
      </c>
      <c r="N109" s="4" t="str">
        <f t="shared" ca="1" si="40"/>
        <v/>
      </c>
      <c r="O109" s="4" t="str">
        <f t="shared" ca="1" si="41"/>
        <v>00</v>
      </c>
      <c r="P109" s="4" t="str">
        <f t="shared" ca="1" si="42"/>
        <v/>
      </c>
      <c r="Q109" s="3">
        <f t="shared" si="43"/>
        <v>-1</v>
      </c>
      <c r="R109" s="3" t="str">
        <f t="shared" si="68"/>
        <v/>
      </c>
      <c r="S109" s="3" t="str">
        <f t="shared" si="63"/>
        <v>my_code</v>
      </c>
      <c r="T109" s="3" t="b">
        <f t="shared" si="44"/>
        <v>0</v>
      </c>
      <c r="U109" s="3" t="b">
        <f t="shared" si="45"/>
        <v>0</v>
      </c>
      <c r="V109" s="3" t="b">
        <f t="shared" si="46"/>
        <v>0</v>
      </c>
      <c r="W109" s="3" t="b">
        <f t="shared" si="47"/>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48"/>
        <v/>
      </c>
      <c r="AA109" s="1" t="str">
        <f t="shared" si="49"/>
        <v/>
      </c>
      <c r="AB109" s="1" t="str">
        <f t="shared" si="50"/>
        <v/>
      </c>
      <c r="AC109" s="1" t="str">
        <f t="shared" si="51"/>
        <v/>
      </c>
      <c r="AD109" s="1" t="str">
        <f t="shared" si="52"/>
        <v/>
      </c>
      <c r="AE109" s="1">
        <f t="shared" ca="1" si="53"/>
        <v>0</v>
      </c>
      <c r="AF109" s="1" t="str">
        <f t="shared" si="54"/>
        <v/>
      </c>
      <c r="AG109" s="1" t="str">
        <f ca="1">IF(Z109&amp;""&lt;&gt;"",Z$1,IF(AA109&amp;""&lt;&gt;"",AA$1,IF(AB109&amp;""&lt;&gt;"",AB$1,IF(AC109&amp;""&lt;&gt;"",AC$1,IF(AD109&amp;""&lt;&gt;"",AD$1,IF(AND(AE109&amp;""&lt;&gt;"",X109=FALSE),AE$1,IF(AF109&amp;""&lt;&gt;"","IMM",IF(X109,"PSO","DIR"))))))))</f>
        <v>mem</v>
      </c>
      <c r="AH109" s="1">
        <f t="shared" ca="1" si="55"/>
        <v>0</v>
      </c>
      <c r="AI109" s="1">
        <f t="shared" ca="1" si="65"/>
        <v>-1</v>
      </c>
      <c r="AJ109" s="1">
        <f t="shared" ca="1" si="70"/>
        <v>0</v>
      </c>
      <c r="AK109" s="1">
        <f t="shared" ca="1" si="66"/>
        <v>0</v>
      </c>
      <c r="AL109" s="1">
        <f t="shared" ca="1" si="67"/>
        <v>0</v>
      </c>
      <c r="AM109" s="52" t="e" cm="1">
        <f t="array" aca="1" ref="AM109" ca="1">INDEX($G$2:$G$1052,MATCH(1,(AL109=$E$2:$E$1052)*("EQU"=UPPER($F$2:$F$1052)),0))</f>
        <v>#N/A</v>
      </c>
      <c r="AN109" s="1" t="str">
        <f t="shared" ca="1" si="71"/>
        <v/>
      </c>
      <c r="AO109" s="1" t="e">
        <f ca="1">IF(LEFT(AL109,1)&lt;&gt;".",VLOOKUP(AL109,$L$12:$M$1052,2,FALSE),"")</f>
        <v>#N/A</v>
      </c>
      <c r="AP109" s="1" t="str">
        <f t="shared" ca="1" si="56"/>
        <v/>
      </c>
      <c r="AQ109" s="1" t="str" cm="1">
        <f t="array" aca="1" ref="AQ109" ca="1">IF(LEFT(AL109,1)=".",INDEX($M$12:$M$1052,MATCH(1,(AL109=$L$12:$L$1052)*(S109=($S$12:$S$1052)),0)),"")</f>
        <v/>
      </c>
      <c r="AR109" s="1">
        <f t="shared" ca="1" si="57"/>
        <v>0</v>
      </c>
      <c r="AS109" s="1">
        <f t="shared" ca="1" si="73"/>
        <v>0</v>
      </c>
      <c r="AT109" s="1" t="str">
        <f t="shared" ca="1" si="69"/>
        <v>00</v>
      </c>
      <c r="AU109" s="1" t="str">
        <f t="shared" ca="1" si="58"/>
        <v>00</v>
      </c>
      <c r="AV109" s="1" t="str">
        <f t="shared" ca="1" si="59"/>
        <v>00</v>
      </c>
      <c r="AW109" s="1" t="str">
        <f t="shared" ca="1" si="60"/>
        <v>ZP</v>
      </c>
      <c r="AX109" s="4" t="e">
        <f ca="1">VLOOKUP(UPPER(F109)&amp;"-"&amp;AW109,Opcodes!$D$3:$E$160,2,FALSE)</f>
        <v>#N/A</v>
      </c>
      <c r="AY109" s="1">
        <f t="shared" ca="1" si="64"/>
        <v>0</v>
      </c>
    </row>
    <row r="110" spans="3:51" x14ac:dyDescent="0.3">
      <c r="C110" s="10" t="str" cm="1">
        <f t="array" aca="1" ref="C110" ca="1">IF(AND(N110&amp;""&lt;&gt;"",K110&amp;""&lt;&gt;""),K110&amp;": "&amp;N110&amp;IF(O110&amp;""&lt;&gt;""," "&amp;O110,"")&amp;IF(P110&amp;""&lt;&gt;""," "&amp;P110,""),IF(Y110&amp;""&lt;&gt;"",K110&amp;": "&amp;TRIM(_xlfn.TEXTJOIN("",TRUE,MID(Y110,2*ROW(INDIRECT("1:"&amp;LEN(Y110)))-1,2)&amp;" ")),""))</f>
        <v/>
      </c>
      <c r="D110" s="15"/>
      <c r="E110" s="16"/>
      <c r="F110" s="17"/>
      <c r="G110" s="18"/>
      <c r="H110" s="23"/>
      <c r="I110" s="8"/>
      <c r="J110" s="8"/>
      <c r="K110" s="1" t="str">
        <f t="shared" ca="1" si="72"/>
        <v>302</v>
      </c>
      <c r="L110" s="1" t="str">
        <f t="shared" si="62"/>
        <v/>
      </c>
      <c r="M110" s="1" t="str">
        <f t="shared" ca="1" si="39"/>
        <v>$0302</v>
      </c>
      <c r="N110" s="4" t="str">
        <f t="shared" ca="1" si="40"/>
        <v/>
      </c>
      <c r="O110" s="4" t="str">
        <f t="shared" ca="1" si="41"/>
        <v>00</v>
      </c>
      <c r="P110" s="4" t="str">
        <f t="shared" ca="1" si="42"/>
        <v/>
      </c>
      <c r="Q110" s="3">
        <f t="shared" si="43"/>
        <v>-1</v>
      </c>
      <c r="R110" s="3" t="str">
        <f t="shared" si="68"/>
        <v/>
      </c>
      <c r="S110" s="3" t="str">
        <f t="shared" si="63"/>
        <v>my_code</v>
      </c>
      <c r="T110" s="3" t="b">
        <f t="shared" si="44"/>
        <v>0</v>
      </c>
      <c r="U110" s="3" t="b">
        <f t="shared" si="45"/>
        <v>0</v>
      </c>
      <c r="V110" s="3" t="b">
        <f t="shared" si="46"/>
        <v>0</v>
      </c>
      <c r="W110" s="3" t="b">
        <f t="shared" si="47"/>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48"/>
        <v/>
      </c>
      <c r="AA110" s="1" t="str">
        <f t="shared" si="49"/>
        <v/>
      </c>
      <c r="AB110" s="1" t="str">
        <f t="shared" si="50"/>
        <v/>
      </c>
      <c r="AC110" s="1" t="str">
        <f t="shared" si="51"/>
        <v/>
      </c>
      <c r="AD110" s="1" t="str">
        <f t="shared" si="52"/>
        <v/>
      </c>
      <c r="AE110" s="1">
        <f t="shared" ca="1" si="53"/>
        <v>0</v>
      </c>
      <c r="AF110" s="1" t="str">
        <f t="shared" si="54"/>
        <v/>
      </c>
      <c r="AG110" s="1" t="str">
        <f ca="1">IF(Z110&amp;""&lt;&gt;"",Z$1,IF(AA110&amp;""&lt;&gt;"",AA$1,IF(AB110&amp;""&lt;&gt;"",AB$1,IF(AC110&amp;""&lt;&gt;"",AC$1,IF(AD110&amp;""&lt;&gt;"",AD$1,IF(AND(AE110&amp;""&lt;&gt;"",X110=FALSE),AE$1,IF(AF110&amp;""&lt;&gt;"","IMM",IF(X110,"PSO","DIR"))))))))</f>
        <v>mem</v>
      </c>
      <c r="AH110" s="1">
        <f t="shared" ca="1" si="55"/>
        <v>0</v>
      </c>
      <c r="AI110" s="1">
        <f t="shared" ca="1" si="65"/>
        <v>-1</v>
      </c>
      <c r="AJ110" s="1">
        <f t="shared" ca="1" si="70"/>
        <v>0</v>
      </c>
      <c r="AK110" s="1">
        <f t="shared" ca="1" si="66"/>
        <v>0</v>
      </c>
      <c r="AL110" s="1">
        <f t="shared" ca="1" si="67"/>
        <v>0</v>
      </c>
      <c r="AM110" s="52" t="e" cm="1">
        <f t="array" aca="1" ref="AM110" ca="1">INDEX($G$2:$G$1052,MATCH(1,(AL110=$E$2:$E$1052)*("EQU"=UPPER($F$2:$F$1052)),0))</f>
        <v>#N/A</v>
      </c>
      <c r="AN110" s="1" t="str">
        <f t="shared" ca="1" si="71"/>
        <v/>
      </c>
      <c r="AO110" s="1" t="e">
        <f ca="1">IF(LEFT(AL110,1)&lt;&gt;".",VLOOKUP(AL110,$L$12:$M$1052,2,FALSE),"")</f>
        <v>#N/A</v>
      </c>
      <c r="AP110" s="1" t="str">
        <f t="shared" ca="1" si="56"/>
        <v/>
      </c>
      <c r="AQ110" s="1" t="str" cm="1">
        <f t="array" aca="1" ref="AQ110" ca="1">IF(LEFT(AL110,1)=".",INDEX($M$12:$M$1052,MATCH(1,(AL110=$L$12:$L$1052)*(S110=($S$12:$S$1052)),0)),"")</f>
        <v/>
      </c>
      <c r="AR110" s="1">
        <f t="shared" ca="1" si="57"/>
        <v>0</v>
      </c>
      <c r="AS110" s="1">
        <f t="shared" ca="1" si="73"/>
        <v>0</v>
      </c>
      <c r="AT110" s="1" t="str">
        <f t="shared" ca="1" si="69"/>
        <v>00</v>
      </c>
      <c r="AU110" s="1" t="str">
        <f t="shared" ca="1" si="58"/>
        <v>00</v>
      </c>
      <c r="AV110" s="1" t="str">
        <f t="shared" ca="1" si="59"/>
        <v>00</v>
      </c>
      <c r="AW110" s="1" t="str">
        <f t="shared" ca="1" si="60"/>
        <v>ZP</v>
      </c>
      <c r="AX110" s="4" t="e">
        <f ca="1">VLOOKUP(UPPER(F110)&amp;"-"&amp;AW110,Opcodes!$D$3:$E$160,2,FALSE)</f>
        <v>#N/A</v>
      </c>
      <c r="AY110" s="1">
        <f t="shared" ca="1" si="64"/>
        <v>0</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72"/>
        <v>302</v>
      </c>
      <c r="L111" s="1" t="str">
        <f t="shared" si="62"/>
        <v/>
      </c>
      <c r="M111" s="1" t="str">
        <f t="shared" ca="1" si="39"/>
        <v>$0302</v>
      </c>
      <c r="N111" s="4" t="str">
        <f t="shared" ca="1" si="40"/>
        <v/>
      </c>
      <c r="O111" s="4" t="str">
        <f t="shared" ca="1" si="41"/>
        <v>00</v>
      </c>
      <c r="P111" s="4" t="str">
        <f t="shared" ca="1" si="42"/>
        <v/>
      </c>
      <c r="Q111" s="3">
        <f t="shared" si="43"/>
        <v>-1</v>
      </c>
      <c r="R111" s="3" t="str">
        <f t="shared" si="68"/>
        <v/>
      </c>
      <c r="S111" s="3" t="str">
        <f t="shared" si="63"/>
        <v>my_code</v>
      </c>
      <c r="T111" s="3" t="b">
        <f t="shared" si="44"/>
        <v>0</v>
      </c>
      <c r="U111" s="3" t="b">
        <f t="shared" si="45"/>
        <v>0</v>
      </c>
      <c r="V111" s="3" t="b">
        <f t="shared" si="46"/>
        <v>0</v>
      </c>
      <c r="W111" s="3" t="b">
        <f t="shared" si="47"/>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48"/>
        <v/>
      </c>
      <c r="AA111" s="1" t="str">
        <f t="shared" si="49"/>
        <v/>
      </c>
      <c r="AB111" s="1" t="str">
        <f t="shared" si="50"/>
        <v/>
      </c>
      <c r="AC111" s="1" t="str">
        <f t="shared" si="51"/>
        <v/>
      </c>
      <c r="AD111" s="1" t="str">
        <f t="shared" si="52"/>
        <v/>
      </c>
      <c r="AE111" s="1">
        <f t="shared" ca="1" si="53"/>
        <v>0</v>
      </c>
      <c r="AF111" s="1" t="str">
        <f t="shared" si="54"/>
        <v/>
      </c>
      <c r="AG111" s="1" t="str">
        <f ca="1">IF(Z111&amp;""&lt;&gt;"",Z$1,IF(AA111&amp;""&lt;&gt;"",AA$1,IF(AB111&amp;""&lt;&gt;"",AB$1,IF(AC111&amp;""&lt;&gt;"",AC$1,IF(AD111&amp;""&lt;&gt;"",AD$1,IF(AND(AE111&amp;""&lt;&gt;"",X111=FALSE),AE$1,IF(AF111&amp;""&lt;&gt;"","IMM",IF(X111,"PSO","DIR"))))))))</f>
        <v>mem</v>
      </c>
      <c r="AH111" s="1">
        <f t="shared" ca="1" si="55"/>
        <v>0</v>
      </c>
      <c r="AI111" s="1">
        <f t="shared" ca="1" si="65"/>
        <v>-1</v>
      </c>
      <c r="AJ111" s="1">
        <f t="shared" ca="1" si="70"/>
        <v>0</v>
      </c>
      <c r="AK111" s="1">
        <f t="shared" ca="1" si="66"/>
        <v>0</v>
      </c>
      <c r="AL111" s="1">
        <f t="shared" ca="1" si="67"/>
        <v>0</v>
      </c>
      <c r="AM111" s="52" t="e" cm="1">
        <f t="array" aca="1" ref="AM111" ca="1">INDEX($G$2:$G$1052,MATCH(1,(AL111=$E$2:$E$1052)*("EQU"=UPPER($F$2:$F$1052)),0))</f>
        <v>#N/A</v>
      </c>
      <c r="AN111" s="1" t="str">
        <f t="shared" ca="1" si="71"/>
        <v/>
      </c>
      <c r="AO111" s="1" t="e">
        <f ca="1">IF(LEFT(AL111,1)&lt;&gt;".",VLOOKUP(AL111,$L$12:$M$1052,2,FALSE),"")</f>
        <v>#N/A</v>
      </c>
      <c r="AP111" s="1" t="str">
        <f t="shared" ca="1" si="56"/>
        <v/>
      </c>
      <c r="AQ111" s="1" t="str" cm="1">
        <f t="array" aca="1" ref="AQ111" ca="1">IF(LEFT(AL111,1)=".",INDEX($M$12:$M$1052,MATCH(1,(AL111=$L$12:$L$1052)*(S111=($S$12:$S$1052)),0)),"")</f>
        <v/>
      </c>
      <c r="AR111" s="1">
        <f t="shared" ca="1" si="57"/>
        <v>0</v>
      </c>
      <c r="AS111" s="1">
        <f t="shared" ca="1" si="73"/>
        <v>0</v>
      </c>
      <c r="AT111" s="1" t="str">
        <f t="shared" ca="1" si="69"/>
        <v>00</v>
      </c>
      <c r="AU111" s="1" t="str">
        <f t="shared" ca="1" si="58"/>
        <v>00</v>
      </c>
      <c r="AV111" s="1" t="str">
        <f t="shared" ca="1" si="59"/>
        <v>00</v>
      </c>
      <c r="AW111" s="1" t="str">
        <f t="shared" ca="1" si="60"/>
        <v>ZP</v>
      </c>
      <c r="AX111" s="4" t="e">
        <f ca="1">VLOOKUP(UPPER(F111)&amp;"-"&amp;AW111,Opcodes!$D$3:$E$160,2,FALSE)</f>
        <v>#N/A</v>
      </c>
      <c r="AY111" s="1">
        <f t="shared" ca="1" si="64"/>
        <v>0</v>
      </c>
    </row>
    <row r="112" spans="3:51" x14ac:dyDescent="0.3">
      <c r="C112" s="10" t="str" cm="1">
        <f t="array" aca="1" ref="C112" ca="1">IF(AND(N112&amp;""&lt;&gt;"",K112&amp;""&lt;&gt;""),K112&amp;": "&amp;N112&amp;IF(O112&amp;""&lt;&gt;""," "&amp;O112,"")&amp;IF(P112&amp;""&lt;&gt;""," "&amp;P112,""),IF(Y112&amp;""&lt;&gt;"",K112&amp;": "&amp;TRIM(_xlfn.TEXTJOIN("",TRUE,MID(Y112,2*ROW(INDIRECT("1:"&amp;LEN(Y112)))-1,2)&amp;" ")),""))</f>
        <v/>
      </c>
      <c r="D112" s="15"/>
      <c r="E112" s="16"/>
      <c r="F112" s="17"/>
      <c r="G112" s="18"/>
      <c r="H112" s="23"/>
      <c r="I112" s="8"/>
      <c r="J112" s="8"/>
      <c r="K112" s="1" t="str">
        <f t="shared" ca="1" si="72"/>
        <v>302</v>
      </c>
      <c r="L112" s="1" t="str">
        <f t="shared" si="62"/>
        <v/>
      </c>
      <c r="M112" s="1" t="str">
        <f t="shared" ca="1" si="39"/>
        <v>$0302</v>
      </c>
      <c r="N112" s="4" t="str">
        <f t="shared" ca="1" si="40"/>
        <v/>
      </c>
      <c r="O112" s="4" t="str">
        <f t="shared" ca="1" si="41"/>
        <v>00</v>
      </c>
      <c r="P112" s="4" t="str">
        <f t="shared" ca="1" si="42"/>
        <v/>
      </c>
      <c r="Q112" s="3">
        <f t="shared" si="43"/>
        <v>-1</v>
      </c>
      <c r="R112" s="3" t="str">
        <f t="shared" si="68"/>
        <v/>
      </c>
      <c r="S112" s="3" t="str">
        <f t="shared" si="63"/>
        <v>my_code</v>
      </c>
      <c r="T112" s="3" t="b">
        <f t="shared" si="44"/>
        <v>0</v>
      </c>
      <c r="U112" s="3" t="b">
        <f t="shared" si="45"/>
        <v>0</v>
      </c>
      <c r="V112" s="3" t="b">
        <f t="shared" si="46"/>
        <v>0</v>
      </c>
      <c r="W112" s="3" t="b">
        <f t="shared" si="47"/>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48"/>
        <v/>
      </c>
      <c r="AA112" s="1" t="str">
        <f t="shared" si="49"/>
        <v/>
      </c>
      <c r="AB112" s="1" t="str">
        <f t="shared" si="50"/>
        <v/>
      </c>
      <c r="AC112" s="1" t="str">
        <f t="shared" si="51"/>
        <v/>
      </c>
      <c r="AD112" s="1" t="str">
        <f t="shared" si="52"/>
        <v/>
      </c>
      <c r="AE112" s="1">
        <f t="shared" ca="1" si="53"/>
        <v>0</v>
      </c>
      <c r="AF112" s="1" t="str">
        <f t="shared" si="54"/>
        <v/>
      </c>
      <c r="AG112" s="1" t="str">
        <f ca="1">IF(Z112&amp;""&lt;&gt;"",Z$1,IF(AA112&amp;""&lt;&gt;"",AA$1,IF(AB112&amp;""&lt;&gt;"",AB$1,IF(AC112&amp;""&lt;&gt;"",AC$1,IF(AD112&amp;""&lt;&gt;"",AD$1,IF(AND(AE112&amp;""&lt;&gt;"",X112=FALSE),AE$1,IF(AF112&amp;""&lt;&gt;"","IMM",IF(X112,"PSO","DIR"))))))))</f>
        <v>mem</v>
      </c>
      <c r="AH112" s="1">
        <f t="shared" ca="1" si="55"/>
        <v>0</v>
      </c>
      <c r="AI112" s="1">
        <f t="shared" ca="1" si="65"/>
        <v>-1</v>
      </c>
      <c r="AJ112" s="1">
        <f t="shared" ca="1" si="70"/>
        <v>0</v>
      </c>
      <c r="AK112" s="1">
        <f t="shared" ca="1" si="66"/>
        <v>0</v>
      </c>
      <c r="AL112" s="1">
        <f t="shared" ca="1" si="67"/>
        <v>0</v>
      </c>
      <c r="AM112" s="52" t="e" cm="1">
        <f t="array" aca="1" ref="AM112" ca="1">INDEX($G$2:$G$1052,MATCH(1,(AL112=$E$2:$E$1052)*("EQU"=UPPER($F$2:$F$1052)),0))</f>
        <v>#N/A</v>
      </c>
      <c r="AN112" s="1" t="str">
        <f t="shared" ca="1" si="71"/>
        <v/>
      </c>
      <c r="AO112" s="1" t="e">
        <f ca="1">IF(LEFT(AL112,1)&lt;&gt;".",VLOOKUP(AL112,$L$12:$M$1052,2,FALSE),"")</f>
        <v>#N/A</v>
      </c>
      <c r="AP112" s="1" t="str">
        <f t="shared" ca="1" si="56"/>
        <v/>
      </c>
      <c r="AQ112" s="1" t="str" cm="1">
        <f t="array" aca="1" ref="AQ112" ca="1">IF(LEFT(AL112,1)=".",INDEX($M$12:$M$1052,MATCH(1,(AL112=$L$12:$L$1052)*(S112=($S$12:$S$1052)),0)),"")</f>
        <v/>
      </c>
      <c r="AR112" s="1">
        <f t="shared" ca="1" si="57"/>
        <v>0</v>
      </c>
      <c r="AS112" s="1">
        <f t="shared" ca="1" si="73"/>
        <v>0</v>
      </c>
      <c r="AT112" s="1" t="str">
        <f t="shared" ca="1" si="69"/>
        <v>00</v>
      </c>
      <c r="AU112" s="1" t="str">
        <f t="shared" ca="1" si="58"/>
        <v>00</v>
      </c>
      <c r="AV112" s="1" t="str">
        <f t="shared" ca="1" si="59"/>
        <v>00</v>
      </c>
      <c r="AW112" s="1" t="str">
        <f t="shared" ca="1" si="60"/>
        <v>ZP</v>
      </c>
      <c r="AX112" s="4" t="e">
        <f ca="1">VLOOKUP(UPPER(F112)&amp;"-"&amp;AW112,Opcodes!$D$3:$E$160,2,FALSE)</f>
        <v>#N/A</v>
      </c>
      <c r="AY112" s="1">
        <f t="shared" ca="1" si="64"/>
        <v>0</v>
      </c>
    </row>
    <row r="113" spans="3:51" x14ac:dyDescent="0.3">
      <c r="C113" s="10" t="str" cm="1">
        <f t="array" aca="1" ref="C113" ca="1">IF(AND(N113&amp;""&lt;&gt;"",K113&amp;""&lt;&gt;""),K113&amp;": "&amp;N113&amp;IF(O113&amp;""&lt;&gt;""," "&amp;O113,"")&amp;IF(P113&amp;""&lt;&gt;""," "&amp;P113,""),IF(Y113&amp;""&lt;&gt;"",K113&amp;": "&amp;TRIM(_xlfn.TEXTJOIN("",TRUE,MID(Y113,2*ROW(INDIRECT("1:"&amp;LEN(Y113)))-1,2)&amp;" ")),""))</f>
        <v/>
      </c>
      <c r="D113" s="15"/>
      <c r="E113" s="16"/>
      <c r="F113" s="17"/>
      <c r="G113" s="18"/>
      <c r="H113" s="23"/>
      <c r="I113" s="8"/>
      <c r="J113" s="8"/>
      <c r="K113" s="1" t="str">
        <f t="shared" ca="1" si="72"/>
        <v>302</v>
      </c>
      <c r="L113" s="1" t="str">
        <f t="shared" si="62"/>
        <v/>
      </c>
      <c r="M113" s="1" t="str">
        <f t="shared" ca="1" si="39"/>
        <v>$0302</v>
      </c>
      <c r="N113" s="4" t="str">
        <f t="shared" ca="1" si="40"/>
        <v/>
      </c>
      <c r="O113" s="4" t="str">
        <f t="shared" ca="1" si="41"/>
        <v>00</v>
      </c>
      <c r="P113" s="4" t="str">
        <f t="shared" ca="1" si="42"/>
        <v/>
      </c>
      <c r="Q113" s="3">
        <f t="shared" si="43"/>
        <v>-1</v>
      </c>
      <c r="R113" s="3" t="str">
        <f t="shared" si="68"/>
        <v/>
      </c>
      <c r="S113" s="3" t="str">
        <f t="shared" si="63"/>
        <v>my_code</v>
      </c>
      <c r="T113" s="3" t="b">
        <f t="shared" si="44"/>
        <v>0</v>
      </c>
      <c r="U113" s="3" t="b">
        <f t="shared" si="45"/>
        <v>0</v>
      </c>
      <c r="V113" s="3" t="b">
        <f t="shared" si="46"/>
        <v>0</v>
      </c>
      <c r="W113" s="3" t="b">
        <f t="shared" si="47"/>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48"/>
        <v/>
      </c>
      <c r="AA113" s="1" t="str">
        <f t="shared" si="49"/>
        <v/>
      </c>
      <c r="AB113" s="1" t="str">
        <f t="shared" si="50"/>
        <v/>
      </c>
      <c r="AC113" s="1" t="str">
        <f t="shared" si="51"/>
        <v/>
      </c>
      <c r="AD113" s="1" t="str">
        <f t="shared" si="52"/>
        <v/>
      </c>
      <c r="AE113" s="1">
        <f t="shared" ca="1" si="53"/>
        <v>0</v>
      </c>
      <c r="AF113" s="1" t="str">
        <f t="shared" si="54"/>
        <v/>
      </c>
      <c r="AG113" s="1" t="str">
        <f ca="1">IF(Z113&amp;""&lt;&gt;"",Z$1,IF(AA113&amp;""&lt;&gt;"",AA$1,IF(AB113&amp;""&lt;&gt;"",AB$1,IF(AC113&amp;""&lt;&gt;"",AC$1,IF(AD113&amp;""&lt;&gt;"",AD$1,IF(AND(AE113&amp;""&lt;&gt;"",X113=FALSE),AE$1,IF(AF113&amp;""&lt;&gt;"","IMM",IF(X113,"PSO","DIR"))))))))</f>
        <v>mem</v>
      </c>
      <c r="AH113" s="1">
        <f t="shared" ca="1" si="55"/>
        <v>0</v>
      </c>
      <c r="AI113" s="1">
        <f t="shared" ca="1" si="65"/>
        <v>-1</v>
      </c>
      <c r="AJ113" s="1">
        <f t="shared" ca="1" si="70"/>
        <v>0</v>
      </c>
      <c r="AK113" s="1">
        <f t="shared" ca="1" si="66"/>
        <v>0</v>
      </c>
      <c r="AL113" s="1">
        <f t="shared" ca="1" si="67"/>
        <v>0</v>
      </c>
      <c r="AM113" s="52" t="e" cm="1">
        <f t="array" aca="1" ref="AM113" ca="1">INDEX($G$2:$G$1052,MATCH(1,(AL113=$E$2:$E$1052)*("EQU"=UPPER($F$2:$F$1052)),0))</f>
        <v>#N/A</v>
      </c>
      <c r="AN113" s="1" t="str">
        <f t="shared" ca="1" si="71"/>
        <v/>
      </c>
      <c r="AO113" s="1" t="e">
        <f ca="1">IF(LEFT(AL113,1)&lt;&gt;".",VLOOKUP(AL113,$L$12:$M$1052,2,FALSE),"")</f>
        <v>#N/A</v>
      </c>
      <c r="AP113" s="1" t="str">
        <f t="shared" ca="1" si="56"/>
        <v/>
      </c>
      <c r="AQ113" s="1" t="str" cm="1">
        <f t="array" aca="1" ref="AQ113" ca="1">IF(LEFT(AL113,1)=".",INDEX($M$12:$M$1052,MATCH(1,(AL113=$L$12:$L$1052)*(S113=($S$12:$S$1052)),0)),"")</f>
        <v/>
      </c>
      <c r="AR113" s="1">
        <f t="shared" ca="1" si="57"/>
        <v>0</v>
      </c>
      <c r="AS113" s="1">
        <f t="shared" ca="1" si="73"/>
        <v>0</v>
      </c>
      <c r="AT113" s="1" t="str">
        <f t="shared" ca="1" si="69"/>
        <v>00</v>
      </c>
      <c r="AU113" s="1" t="str">
        <f t="shared" ca="1" si="58"/>
        <v>00</v>
      </c>
      <c r="AV113" s="1" t="str">
        <f t="shared" ca="1" si="59"/>
        <v>00</v>
      </c>
      <c r="AW113" s="1" t="str">
        <f t="shared" ca="1" si="60"/>
        <v>ZP</v>
      </c>
      <c r="AX113" s="4" t="e">
        <f ca="1">VLOOKUP(UPPER(F113)&amp;"-"&amp;AW113,Opcodes!$D$3:$E$160,2,FALSE)</f>
        <v>#N/A</v>
      </c>
      <c r="AY113" s="1">
        <f t="shared" ca="1" si="64"/>
        <v>0</v>
      </c>
    </row>
    <row r="114" spans="3:51" x14ac:dyDescent="0.3">
      <c r="C114" s="10" t="str" cm="1">
        <f t="array" aca="1" ref="C114" ca="1">IF(AND(N114&amp;""&lt;&gt;"",K114&amp;""&lt;&gt;""),K114&amp;": "&amp;N114&amp;IF(O114&amp;""&lt;&gt;""," "&amp;O114,"")&amp;IF(P114&amp;""&lt;&gt;""," "&amp;P114,""),IF(Y114&amp;""&lt;&gt;"",K114&amp;": "&amp;TRIM(_xlfn.TEXTJOIN("",TRUE,MID(Y114,2*ROW(INDIRECT("1:"&amp;LEN(Y114)))-1,2)&amp;" ")),""))</f>
        <v/>
      </c>
      <c r="D114" s="15"/>
      <c r="E114" s="16"/>
      <c r="F114" s="17"/>
      <c r="G114" s="18"/>
      <c r="H114" s="23"/>
      <c r="I114" s="8"/>
      <c r="J114" s="8"/>
      <c r="K114" s="1" t="str">
        <f t="shared" ca="1" si="72"/>
        <v>302</v>
      </c>
      <c r="L114" s="1" t="str">
        <f t="shared" si="62"/>
        <v/>
      </c>
      <c r="M114" s="1" t="str">
        <f t="shared" ca="1" si="39"/>
        <v>$0302</v>
      </c>
      <c r="N114" s="4" t="str">
        <f t="shared" ca="1" si="40"/>
        <v/>
      </c>
      <c r="O114" s="4" t="str">
        <f t="shared" ca="1" si="41"/>
        <v>00</v>
      </c>
      <c r="P114" s="4" t="str">
        <f t="shared" ca="1" si="42"/>
        <v/>
      </c>
      <c r="Q114" s="3">
        <f t="shared" si="43"/>
        <v>-1</v>
      </c>
      <c r="R114" s="3" t="str">
        <f t="shared" si="68"/>
        <v/>
      </c>
      <c r="S114" s="3" t="str">
        <f t="shared" si="63"/>
        <v>my_code</v>
      </c>
      <c r="T114" s="3" t="b">
        <f t="shared" si="44"/>
        <v>0</v>
      </c>
      <c r="U114" s="3" t="b">
        <f t="shared" si="45"/>
        <v>0</v>
      </c>
      <c r="V114" s="3" t="b">
        <f t="shared" si="46"/>
        <v>0</v>
      </c>
      <c r="W114" s="3" t="b">
        <f t="shared" si="47"/>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48"/>
        <v/>
      </c>
      <c r="AA114" s="1" t="str">
        <f t="shared" si="49"/>
        <v/>
      </c>
      <c r="AB114" s="1" t="str">
        <f t="shared" si="50"/>
        <v/>
      </c>
      <c r="AC114" s="1" t="str">
        <f t="shared" si="51"/>
        <v/>
      </c>
      <c r="AD114" s="1" t="str">
        <f t="shared" si="52"/>
        <v/>
      </c>
      <c r="AE114" s="1">
        <f t="shared" ca="1" si="53"/>
        <v>0</v>
      </c>
      <c r="AF114" s="1" t="str">
        <f t="shared" si="54"/>
        <v/>
      </c>
      <c r="AG114" s="1" t="str">
        <f ca="1">IF(Z114&amp;""&lt;&gt;"",Z$1,IF(AA114&amp;""&lt;&gt;"",AA$1,IF(AB114&amp;""&lt;&gt;"",AB$1,IF(AC114&amp;""&lt;&gt;"",AC$1,IF(AD114&amp;""&lt;&gt;"",AD$1,IF(AND(AE114&amp;""&lt;&gt;"",X114=FALSE),AE$1,IF(AF114&amp;""&lt;&gt;"","IMM",IF(X114,"PSO","DIR"))))))))</f>
        <v>mem</v>
      </c>
      <c r="AH114" s="1">
        <f t="shared" ca="1" si="55"/>
        <v>0</v>
      </c>
      <c r="AI114" s="1">
        <f t="shared" ca="1" si="65"/>
        <v>-1</v>
      </c>
      <c r="AJ114" s="1">
        <f t="shared" ca="1" si="70"/>
        <v>0</v>
      </c>
      <c r="AK114" s="1">
        <f t="shared" ca="1" si="66"/>
        <v>0</v>
      </c>
      <c r="AL114" s="1">
        <f t="shared" ca="1" si="67"/>
        <v>0</v>
      </c>
      <c r="AM114" s="52" t="e" cm="1">
        <f t="array" aca="1" ref="AM114" ca="1">INDEX($G$2:$G$1052,MATCH(1,(AL114=$E$2:$E$1052)*("EQU"=UPPER($F$2:$F$1052)),0))</f>
        <v>#N/A</v>
      </c>
      <c r="AN114" s="1" t="str">
        <f t="shared" ca="1" si="71"/>
        <v/>
      </c>
      <c r="AO114" s="1" t="e">
        <f ca="1">IF(LEFT(AL114,1)&lt;&gt;".",VLOOKUP(AL114,$L$12:$M$1052,2,FALSE),"")</f>
        <v>#N/A</v>
      </c>
      <c r="AP114" s="1" t="str">
        <f t="shared" ca="1" si="56"/>
        <v/>
      </c>
      <c r="AQ114" s="1" t="str" cm="1">
        <f t="array" aca="1" ref="AQ114" ca="1">IF(LEFT(AL114,1)=".",INDEX($M$12:$M$1052,MATCH(1,(AL114=$L$12:$L$1052)*(S114=($S$12:$S$1052)),0)),"")</f>
        <v/>
      </c>
      <c r="AR114" s="1">
        <f t="shared" ca="1" si="57"/>
        <v>0</v>
      </c>
      <c r="AS114" s="1">
        <f t="shared" ca="1" si="73"/>
        <v>0</v>
      </c>
      <c r="AT114" s="1" t="str">
        <f t="shared" ca="1" si="69"/>
        <v>00</v>
      </c>
      <c r="AU114" s="1" t="str">
        <f t="shared" ca="1" si="58"/>
        <v>00</v>
      </c>
      <c r="AV114" s="1" t="str">
        <f t="shared" ca="1" si="59"/>
        <v>00</v>
      </c>
      <c r="AW114" s="1" t="str">
        <f t="shared" ca="1" si="60"/>
        <v>ZP</v>
      </c>
      <c r="AX114" s="4" t="e">
        <f ca="1">VLOOKUP(UPPER(F114)&amp;"-"&amp;AW114,Opcodes!$D$3:$E$160,2,FALSE)</f>
        <v>#N/A</v>
      </c>
      <c r="AY114" s="1">
        <f t="shared" ca="1" si="64"/>
        <v>0</v>
      </c>
    </row>
    <row r="115" spans="3:51" x14ac:dyDescent="0.3">
      <c r="C115" s="10" t="str" cm="1">
        <f t="array" aca="1" ref="C115" ca="1">IF(AND(N115&amp;""&lt;&gt;"",K115&amp;""&lt;&gt;""),K115&amp;": "&amp;N115&amp;IF(O115&amp;""&lt;&gt;""," "&amp;O115,"")&amp;IF(P115&amp;""&lt;&gt;""," "&amp;P115,""),IF(Y115&amp;""&lt;&gt;"",K115&amp;": "&amp;TRIM(_xlfn.TEXTJOIN("",TRUE,MID(Y115,2*ROW(INDIRECT("1:"&amp;LEN(Y115)))-1,2)&amp;" ")),""))</f>
        <v/>
      </c>
      <c r="D115" s="15"/>
      <c r="E115" s="16"/>
      <c r="F115" s="17"/>
      <c r="G115" s="18"/>
      <c r="H115" s="23"/>
      <c r="I115" s="8"/>
      <c r="J115" s="8"/>
      <c r="K115" s="1" t="str">
        <f t="shared" ca="1" si="72"/>
        <v>302</v>
      </c>
      <c r="L115" s="1" t="str">
        <f t="shared" si="62"/>
        <v/>
      </c>
      <c r="M115" s="1" t="str">
        <f t="shared" ca="1" si="39"/>
        <v>$0302</v>
      </c>
      <c r="N115" s="4" t="str">
        <f t="shared" ca="1" si="40"/>
        <v/>
      </c>
      <c r="O115" s="4" t="str">
        <f t="shared" ca="1" si="41"/>
        <v>00</v>
      </c>
      <c r="P115" s="4" t="str">
        <f t="shared" ca="1" si="42"/>
        <v/>
      </c>
      <c r="Q115" s="3">
        <f t="shared" si="43"/>
        <v>-1</v>
      </c>
      <c r="R115" s="3" t="str">
        <f t="shared" si="68"/>
        <v/>
      </c>
      <c r="S115" s="3" t="str">
        <f t="shared" si="63"/>
        <v>my_code</v>
      </c>
      <c r="T115" s="3" t="b">
        <f t="shared" si="44"/>
        <v>0</v>
      </c>
      <c r="U115" s="3" t="b">
        <f t="shared" si="45"/>
        <v>0</v>
      </c>
      <c r="V115" s="3" t="b">
        <f t="shared" si="46"/>
        <v>0</v>
      </c>
      <c r="W115" s="3" t="b">
        <f t="shared" si="47"/>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48"/>
        <v/>
      </c>
      <c r="AA115" s="1" t="str">
        <f t="shared" si="49"/>
        <v/>
      </c>
      <c r="AB115" s="1" t="str">
        <f t="shared" si="50"/>
        <v/>
      </c>
      <c r="AC115" s="1" t="str">
        <f t="shared" si="51"/>
        <v/>
      </c>
      <c r="AD115" s="1" t="str">
        <f t="shared" si="52"/>
        <v/>
      </c>
      <c r="AE115" s="1">
        <f t="shared" ca="1" si="53"/>
        <v>0</v>
      </c>
      <c r="AF115" s="1" t="str">
        <f t="shared" si="54"/>
        <v/>
      </c>
      <c r="AG115" s="1" t="str">
        <f ca="1">IF(Z115&amp;""&lt;&gt;"",Z$1,IF(AA115&amp;""&lt;&gt;"",AA$1,IF(AB115&amp;""&lt;&gt;"",AB$1,IF(AC115&amp;""&lt;&gt;"",AC$1,IF(AD115&amp;""&lt;&gt;"",AD$1,IF(AND(AE115&amp;""&lt;&gt;"",X115=FALSE),AE$1,IF(AF115&amp;""&lt;&gt;"","IMM",IF(X115,"PSO","DIR"))))))))</f>
        <v>mem</v>
      </c>
      <c r="AH115" s="1">
        <f t="shared" ca="1" si="55"/>
        <v>0</v>
      </c>
      <c r="AI115" s="1">
        <f t="shared" ca="1" si="65"/>
        <v>-1</v>
      </c>
      <c r="AJ115" s="1">
        <f t="shared" ca="1" si="70"/>
        <v>0</v>
      </c>
      <c r="AK115" s="1">
        <f t="shared" ca="1" si="66"/>
        <v>0</v>
      </c>
      <c r="AL115" s="1">
        <f t="shared" ca="1" si="67"/>
        <v>0</v>
      </c>
      <c r="AM115" s="52" t="e" cm="1">
        <f t="array" aca="1" ref="AM115" ca="1">INDEX($G$2:$G$1052,MATCH(1,(AL115=$E$2:$E$1052)*("EQU"=UPPER($F$2:$F$1052)),0))</f>
        <v>#N/A</v>
      </c>
      <c r="AN115" s="1" t="str">
        <f t="shared" ca="1" si="71"/>
        <v/>
      </c>
      <c r="AO115" s="1" t="e">
        <f ca="1">IF(LEFT(AL115,1)&lt;&gt;".",VLOOKUP(AL115,$L$12:$M$1052,2,FALSE),"")</f>
        <v>#N/A</v>
      </c>
      <c r="AP115" s="1" t="str">
        <f t="shared" ca="1" si="56"/>
        <v/>
      </c>
      <c r="AQ115" s="1" t="str" cm="1">
        <f t="array" aca="1" ref="AQ115" ca="1">IF(LEFT(AL115,1)=".",INDEX($M$12:$M$1052,MATCH(1,(AL115=$L$12:$L$1052)*(S115=($S$12:$S$1052)),0)),"")</f>
        <v/>
      </c>
      <c r="AR115" s="1">
        <f t="shared" ca="1" si="57"/>
        <v>0</v>
      </c>
      <c r="AS115" s="1">
        <f t="shared" ca="1" si="73"/>
        <v>0</v>
      </c>
      <c r="AT115" s="1" t="str">
        <f t="shared" ca="1" si="69"/>
        <v>00</v>
      </c>
      <c r="AU115" s="1" t="str">
        <f t="shared" ca="1" si="58"/>
        <v>00</v>
      </c>
      <c r="AV115" s="1" t="str">
        <f t="shared" ca="1" si="59"/>
        <v>00</v>
      </c>
      <c r="AW115" s="1" t="str">
        <f t="shared" ca="1" si="60"/>
        <v>ZP</v>
      </c>
      <c r="AX115" s="4" t="e">
        <f ca="1">VLOOKUP(UPPER(F115)&amp;"-"&amp;AW115,Opcodes!$D$3:$E$160,2,FALSE)</f>
        <v>#N/A</v>
      </c>
      <c r="AY115" s="1">
        <f t="shared" ca="1" si="64"/>
        <v>0</v>
      </c>
    </row>
    <row r="116" spans="3:51" x14ac:dyDescent="0.3">
      <c r="C116" s="10" t="str" cm="1">
        <f t="array" aca="1" ref="C116" ca="1">IF(AND(N116&amp;""&lt;&gt;"",K116&amp;""&lt;&gt;""),K116&amp;": "&amp;N116&amp;IF(O116&amp;""&lt;&gt;""," "&amp;O116,"")&amp;IF(P116&amp;""&lt;&gt;""," "&amp;P116,""),IF(Y116&amp;""&lt;&gt;"",K116&amp;": "&amp;TRIM(_xlfn.TEXTJOIN("",TRUE,MID(Y116,2*ROW(INDIRECT("1:"&amp;LEN(Y116)))-1,2)&amp;" ")),""))</f>
        <v/>
      </c>
      <c r="D116" s="15"/>
      <c r="E116" s="16"/>
      <c r="F116" s="17"/>
      <c r="G116" s="18"/>
      <c r="H116" s="23"/>
      <c r="I116" s="8"/>
      <c r="J116" s="8"/>
      <c r="K116" s="1" t="str">
        <f t="shared" ca="1" si="72"/>
        <v>302</v>
      </c>
      <c r="L116" s="1" t="str">
        <f t="shared" si="62"/>
        <v/>
      </c>
      <c r="M116" s="1" t="str">
        <f t="shared" ca="1" si="39"/>
        <v>$0302</v>
      </c>
      <c r="N116" s="4" t="str">
        <f t="shared" ca="1" si="40"/>
        <v/>
      </c>
      <c r="O116" s="4" t="str">
        <f t="shared" ca="1" si="41"/>
        <v>00</v>
      </c>
      <c r="P116" s="4" t="str">
        <f t="shared" ca="1" si="42"/>
        <v/>
      </c>
      <c r="Q116" s="3">
        <f t="shared" si="43"/>
        <v>-1</v>
      </c>
      <c r="R116" s="3" t="str">
        <f t="shared" si="68"/>
        <v/>
      </c>
      <c r="S116" s="3" t="str">
        <f t="shared" si="63"/>
        <v>my_code</v>
      </c>
      <c r="T116" s="3" t="b">
        <f t="shared" si="44"/>
        <v>0</v>
      </c>
      <c r="U116" s="3" t="b">
        <f t="shared" si="45"/>
        <v>0</v>
      </c>
      <c r="V116" s="3" t="b">
        <f t="shared" si="46"/>
        <v>0</v>
      </c>
      <c r="W116" s="3" t="b">
        <f t="shared" si="47"/>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48"/>
        <v/>
      </c>
      <c r="AA116" s="1" t="str">
        <f t="shared" si="49"/>
        <v/>
      </c>
      <c r="AB116" s="1" t="str">
        <f t="shared" si="50"/>
        <v/>
      </c>
      <c r="AC116" s="1" t="str">
        <f t="shared" si="51"/>
        <v/>
      </c>
      <c r="AD116" s="1" t="str">
        <f t="shared" si="52"/>
        <v/>
      </c>
      <c r="AE116" s="1">
        <f t="shared" ca="1" si="53"/>
        <v>0</v>
      </c>
      <c r="AF116" s="1" t="str">
        <f t="shared" si="54"/>
        <v/>
      </c>
      <c r="AG116" s="1" t="str">
        <f ca="1">IF(Z116&amp;""&lt;&gt;"",Z$1,IF(AA116&amp;""&lt;&gt;"",AA$1,IF(AB116&amp;""&lt;&gt;"",AB$1,IF(AC116&amp;""&lt;&gt;"",AC$1,IF(AD116&amp;""&lt;&gt;"",AD$1,IF(AND(AE116&amp;""&lt;&gt;"",X116=FALSE),AE$1,IF(AF116&amp;""&lt;&gt;"","IMM",IF(X116,"PSO","DIR"))))))))</f>
        <v>mem</v>
      </c>
      <c r="AH116" s="1">
        <f t="shared" ca="1" si="55"/>
        <v>0</v>
      </c>
      <c r="AI116" s="1">
        <f t="shared" ca="1" si="65"/>
        <v>-1</v>
      </c>
      <c r="AJ116" s="1">
        <f t="shared" ca="1" si="70"/>
        <v>0</v>
      </c>
      <c r="AK116" s="1">
        <f t="shared" ca="1" si="66"/>
        <v>0</v>
      </c>
      <c r="AL116" s="1">
        <f t="shared" ca="1" si="67"/>
        <v>0</v>
      </c>
      <c r="AM116" s="52" t="e" cm="1">
        <f t="array" aca="1" ref="AM116" ca="1">INDEX($G$2:$G$1052,MATCH(1,(AL116=$E$2:$E$1052)*("EQU"=UPPER($F$2:$F$1052)),0))</f>
        <v>#N/A</v>
      </c>
      <c r="AN116" s="1" t="str">
        <f t="shared" ca="1" si="71"/>
        <v/>
      </c>
      <c r="AO116" s="1" t="e">
        <f ca="1">IF(LEFT(AL116,1)&lt;&gt;".",VLOOKUP(AL116,$L$12:$M$1052,2,FALSE),"")</f>
        <v>#N/A</v>
      </c>
      <c r="AP116" s="1" t="str">
        <f t="shared" ca="1" si="56"/>
        <v/>
      </c>
      <c r="AQ116" s="1" t="str" cm="1">
        <f t="array" aca="1" ref="AQ116" ca="1">IF(LEFT(AL116,1)=".",INDEX($M$12:$M$1052,MATCH(1,(AL116=$L$12:$L$1052)*(S116=($S$12:$S$1052)),0)),"")</f>
        <v/>
      </c>
      <c r="AR116" s="1">
        <f t="shared" ca="1" si="57"/>
        <v>0</v>
      </c>
      <c r="AS116" s="1">
        <f t="shared" ca="1" si="73"/>
        <v>0</v>
      </c>
      <c r="AT116" s="1" t="str">
        <f t="shared" ca="1" si="69"/>
        <v>00</v>
      </c>
      <c r="AU116" s="1" t="str">
        <f t="shared" ca="1" si="58"/>
        <v>00</v>
      </c>
      <c r="AV116" s="1" t="str">
        <f t="shared" ca="1" si="59"/>
        <v>00</v>
      </c>
      <c r="AW116" s="1" t="str">
        <f t="shared" ca="1" si="60"/>
        <v>ZP</v>
      </c>
      <c r="AX116" s="4" t="e">
        <f ca="1">VLOOKUP(UPPER(F116)&amp;"-"&amp;AW116,Opcodes!$D$3:$E$160,2,FALSE)</f>
        <v>#N/A</v>
      </c>
      <c r="AY116" s="1">
        <f t="shared" ca="1" si="64"/>
        <v>0</v>
      </c>
    </row>
    <row r="117" spans="3:51" x14ac:dyDescent="0.3">
      <c r="C117" s="10" t="str" cm="1">
        <f t="array" aca="1" ref="C117" ca="1">IF(AND(N117&amp;""&lt;&gt;"",K117&amp;""&lt;&gt;""),K117&amp;": "&amp;N117&amp;IF(O117&amp;""&lt;&gt;""," "&amp;O117,"")&amp;IF(P117&amp;""&lt;&gt;""," "&amp;P117,""),IF(Y117&amp;""&lt;&gt;"",K117&amp;": "&amp;TRIM(_xlfn.TEXTJOIN("",TRUE,MID(Y117,2*ROW(INDIRECT("1:"&amp;LEN(Y117)))-1,2)&amp;" ")),""))</f>
        <v/>
      </c>
      <c r="D117" s="15"/>
      <c r="E117" s="16"/>
      <c r="F117" s="17"/>
      <c r="G117" s="18"/>
      <c r="H117" s="23"/>
      <c r="I117" s="8"/>
      <c r="J117" s="8"/>
      <c r="K117" s="1" t="str">
        <f t="shared" ca="1" si="72"/>
        <v>302</v>
      </c>
      <c r="L117" s="1" t="str">
        <f t="shared" si="62"/>
        <v/>
      </c>
      <c r="M117" s="1" t="str">
        <f t="shared" ca="1" si="39"/>
        <v>$0302</v>
      </c>
      <c r="N117" s="4" t="str">
        <f t="shared" ca="1" si="40"/>
        <v/>
      </c>
      <c r="O117" s="4" t="str">
        <f t="shared" ca="1" si="41"/>
        <v>00</v>
      </c>
      <c r="P117" s="4" t="str">
        <f t="shared" ca="1" si="42"/>
        <v/>
      </c>
      <c r="Q117" s="3">
        <f t="shared" si="43"/>
        <v>-1</v>
      </c>
      <c r="R117" s="3" t="str">
        <f t="shared" si="68"/>
        <v/>
      </c>
      <c r="S117" s="3" t="str">
        <f t="shared" si="63"/>
        <v>my_code</v>
      </c>
      <c r="T117" s="3" t="b">
        <f t="shared" si="44"/>
        <v>0</v>
      </c>
      <c r="U117" s="3" t="b">
        <f t="shared" si="45"/>
        <v>0</v>
      </c>
      <c r="V117" s="3" t="b">
        <f t="shared" si="46"/>
        <v>0</v>
      </c>
      <c r="W117" s="3" t="b">
        <f t="shared" si="47"/>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48"/>
        <v/>
      </c>
      <c r="AA117" s="1" t="str">
        <f t="shared" si="49"/>
        <v/>
      </c>
      <c r="AB117" s="1" t="str">
        <f t="shared" si="50"/>
        <v/>
      </c>
      <c r="AC117" s="1" t="str">
        <f t="shared" si="51"/>
        <v/>
      </c>
      <c r="AD117" s="1" t="str">
        <f t="shared" si="52"/>
        <v/>
      </c>
      <c r="AE117" s="1">
        <f t="shared" ca="1" si="53"/>
        <v>0</v>
      </c>
      <c r="AF117" s="1" t="str">
        <f t="shared" si="54"/>
        <v/>
      </c>
      <c r="AG117" s="1" t="str">
        <f ca="1">IF(Z117&amp;""&lt;&gt;"",Z$1,IF(AA117&amp;""&lt;&gt;"",AA$1,IF(AB117&amp;""&lt;&gt;"",AB$1,IF(AC117&amp;""&lt;&gt;"",AC$1,IF(AD117&amp;""&lt;&gt;"",AD$1,IF(AND(AE117&amp;""&lt;&gt;"",X117=FALSE),AE$1,IF(AF117&amp;""&lt;&gt;"","IMM",IF(X117,"PSO","DIR"))))))))</f>
        <v>mem</v>
      </c>
      <c r="AH117" s="1">
        <f t="shared" ca="1" si="55"/>
        <v>0</v>
      </c>
      <c r="AI117" s="1">
        <f t="shared" ca="1" si="65"/>
        <v>-1</v>
      </c>
      <c r="AJ117" s="1">
        <f t="shared" ca="1" si="70"/>
        <v>0</v>
      </c>
      <c r="AK117" s="1">
        <f t="shared" ca="1" si="66"/>
        <v>0</v>
      </c>
      <c r="AL117" s="1">
        <f t="shared" ca="1" si="67"/>
        <v>0</v>
      </c>
      <c r="AM117" s="52" t="e" cm="1">
        <f t="array" aca="1" ref="AM117" ca="1">INDEX($G$2:$G$1052,MATCH(1,(AL117=$E$2:$E$1052)*("EQU"=UPPER($F$2:$F$1052)),0))</f>
        <v>#N/A</v>
      </c>
      <c r="AN117" s="1" t="str">
        <f t="shared" ca="1" si="71"/>
        <v/>
      </c>
      <c r="AO117" s="1" t="e">
        <f ca="1">IF(LEFT(AL117,1)&lt;&gt;".",VLOOKUP(AL117,$L$12:$M$1052,2,FALSE),"")</f>
        <v>#N/A</v>
      </c>
      <c r="AP117" s="1" t="str">
        <f t="shared" ca="1" si="56"/>
        <v/>
      </c>
      <c r="AQ117" s="1" t="str" cm="1">
        <f t="array" aca="1" ref="AQ117" ca="1">IF(LEFT(AL117,1)=".",INDEX($M$12:$M$1052,MATCH(1,(AL117=$L$12:$L$1052)*(S117=($S$12:$S$1052)),0)),"")</f>
        <v/>
      </c>
      <c r="AR117" s="1">
        <f t="shared" ca="1" si="57"/>
        <v>0</v>
      </c>
      <c r="AS117" s="1">
        <f t="shared" ca="1" si="73"/>
        <v>0</v>
      </c>
      <c r="AT117" s="1" t="str">
        <f t="shared" ca="1" si="69"/>
        <v>00</v>
      </c>
      <c r="AU117" s="1" t="str">
        <f t="shared" ca="1" si="58"/>
        <v>00</v>
      </c>
      <c r="AV117" s="1" t="str">
        <f t="shared" ca="1" si="59"/>
        <v>00</v>
      </c>
      <c r="AW117" s="1" t="str">
        <f t="shared" ca="1" si="60"/>
        <v>ZP</v>
      </c>
      <c r="AX117" s="4" t="e">
        <f ca="1">VLOOKUP(UPPER(F117)&amp;"-"&amp;AW117,Opcodes!$D$3:$E$160,2,FALSE)</f>
        <v>#N/A</v>
      </c>
      <c r="AY117" s="1">
        <f t="shared" ca="1" si="64"/>
        <v>0</v>
      </c>
    </row>
    <row r="118" spans="3:51" x14ac:dyDescent="0.3">
      <c r="C118" s="10" t="str" cm="1">
        <f t="array" aca="1" ref="C118" ca="1">IF(AND(N118&amp;""&lt;&gt;"",K118&amp;""&lt;&gt;""),K118&amp;": "&amp;N118&amp;IF(O118&amp;""&lt;&gt;""," "&amp;O118,"")&amp;IF(P118&amp;""&lt;&gt;""," "&amp;P118,""),IF(Y118&amp;""&lt;&gt;"",K118&amp;": "&amp;TRIM(_xlfn.TEXTJOIN("",TRUE,MID(Y118,2*ROW(INDIRECT("1:"&amp;LEN(Y118)))-1,2)&amp;" ")),""))</f>
        <v/>
      </c>
      <c r="D118" s="15"/>
      <c r="E118" s="16"/>
      <c r="F118" s="17"/>
      <c r="G118" s="18"/>
      <c r="H118" s="23"/>
      <c r="I118" s="8"/>
      <c r="J118" s="8"/>
      <c r="K118" s="1" t="str">
        <f t="shared" ca="1" si="72"/>
        <v>302</v>
      </c>
      <c r="L118" s="1" t="str">
        <f t="shared" si="62"/>
        <v/>
      </c>
      <c r="M118" s="1" t="str">
        <f t="shared" ca="1" si="39"/>
        <v>$0302</v>
      </c>
      <c r="N118" s="4" t="str">
        <f t="shared" ca="1" si="40"/>
        <v/>
      </c>
      <c r="O118" s="4" t="str">
        <f t="shared" ca="1" si="41"/>
        <v>00</v>
      </c>
      <c r="P118" s="4" t="str">
        <f t="shared" ca="1" si="42"/>
        <v/>
      </c>
      <c r="Q118" s="3">
        <f t="shared" si="43"/>
        <v>-1</v>
      </c>
      <c r="R118" s="3" t="str">
        <f t="shared" si="68"/>
        <v/>
      </c>
      <c r="S118" s="3" t="str">
        <f t="shared" si="63"/>
        <v>my_code</v>
      </c>
      <c r="T118" s="3" t="b">
        <f t="shared" si="44"/>
        <v>0</v>
      </c>
      <c r="U118" s="3" t="b">
        <f t="shared" si="45"/>
        <v>0</v>
      </c>
      <c r="V118" s="3" t="b">
        <f t="shared" si="46"/>
        <v>0</v>
      </c>
      <c r="W118" s="3" t="b">
        <f t="shared" si="47"/>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48"/>
        <v/>
      </c>
      <c r="AA118" s="1" t="str">
        <f t="shared" si="49"/>
        <v/>
      </c>
      <c r="AB118" s="1" t="str">
        <f t="shared" si="50"/>
        <v/>
      </c>
      <c r="AC118" s="1" t="str">
        <f t="shared" si="51"/>
        <v/>
      </c>
      <c r="AD118" s="1" t="str">
        <f t="shared" si="52"/>
        <v/>
      </c>
      <c r="AE118" s="1">
        <f t="shared" ca="1" si="53"/>
        <v>0</v>
      </c>
      <c r="AF118" s="1" t="str">
        <f t="shared" si="54"/>
        <v/>
      </c>
      <c r="AG118" s="1" t="str">
        <f ca="1">IF(Z118&amp;""&lt;&gt;"",Z$1,IF(AA118&amp;""&lt;&gt;"",AA$1,IF(AB118&amp;""&lt;&gt;"",AB$1,IF(AC118&amp;""&lt;&gt;"",AC$1,IF(AD118&amp;""&lt;&gt;"",AD$1,IF(AND(AE118&amp;""&lt;&gt;"",X118=FALSE),AE$1,IF(AF118&amp;""&lt;&gt;"","IMM",IF(X118,"PSO","DIR"))))))))</f>
        <v>mem</v>
      </c>
      <c r="AH118" s="1">
        <f t="shared" ca="1" si="55"/>
        <v>0</v>
      </c>
      <c r="AI118" s="1">
        <f t="shared" ca="1" si="65"/>
        <v>-1</v>
      </c>
      <c r="AJ118" s="1">
        <f t="shared" ca="1" si="70"/>
        <v>0</v>
      </c>
      <c r="AK118" s="1">
        <f t="shared" ca="1" si="66"/>
        <v>0</v>
      </c>
      <c r="AL118" s="1">
        <f t="shared" ca="1" si="67"/>
        <v>0</v>
      </c>
      <c r="AM118" s="52" t="e" cm="1">
        <f t="array" aca="1" ref="AM118" ca="1">INDEX($G$2:$G$1052,MATCH(1,(AL118=$E$2:$E$1052)*("EQU"=UPPER($F$2:$F$1052)),0))</f>
        <v>#N/A</v>
      </c>
      <c r="AN118" s="1" t="str">
        <f t="shared" ca="1" si="71"/>
        <v/>
      </c>
      <c r="AO118" s="1" t="e">
        <f ca="1">IF(LEFT(AL118,1)&lt;&gt;".",VLOOKUP(AL118,$L$12:$M$1052,2,FALSE),"")</f>
        <v>#N/A</v>
      </c>
      <c r="AP118" s="1" t="str">
        <f t="shared" ca="1" si="56"/>
        <v/>
      </c>
      <c r="AQ118" s="1" t="str" cm="1">
        <f t="array" aca="1" ref="AQ118" ca="1">IF(LEFT(AL118,1)=".",INDEX($M$12:$M$1052,MATCH(1,(AL118=$L$12:$L$1052)*(S118=($S$12:$S$1052)),0)),"")</f>
        <v/>
      </c>
      <c r="AR118" s="1">
        <f t="shared" ca="1" si="57"/>
        <v>0</v>
      </c>
      <c r="AS118" s="1">
        <f t="shared" ca="1" si="73"/>
        <v>0</v>
      </c>
      <c r="AT118" s="1" t="str">
        <f t="shared" ca="1" si="69"/>
        <v>00</v>
      </c>
      <c r="AU118" s="1" t="str">
        <f t="shared" ca="1" si="58"/>
        <v>00</v>
      </c>
      <c r="AV118" s="1" t="str">
        <f t="shared" ca="1" si="59"/>
        <v>00</v>
      </c>
      <c r="AW118" s="1" t="str">
        <f t="shared" ca="1" si="60"/>
        <v>ZP</v>
      </c>
      <c r="AX118" s="4" t="e">
        <f ca="1">VLOOKUP(UPPER(F118)&amp;"-"&amp;AW118,Opcodes!$D$3:$E$160,2,FALSE)</f>
        <v>#N/A</v>
      </c>
      <c r="AY118" s="1">
        <f t="shared" ca="1" si="64"/>
        <v>0</v>
      </c>
    </row>
    <row r="119" spans="3:51" x14ac:dyDescent="0.3">
      <c r="C119" s="10" t="str" cm="1">
        <f t="array" aca="1" ref="C119" ca="1">IF(AND(N119&amp;""&lt;&gt;"",K119&amp;""&lt;&gt;""),K119&amp;": "&amp;N119&amp;IF(O119&amp;""&lt;&gt;""," "&amp;O119,"")&amp;IF(P119&amp;""&lt;&gt;""," "&amp;P119,""),IF(Y119&amp;""&lt;&gt;"",K119&amp;": "&amp;TRIM(_xlfn.TEXTJOIN("",TRUE,MID(Y119,2*ROW(INDIRECT("1:"&amp;LEN(Y119)))-1,2)&amp;" ")),""))</f>
        <v/>
      </c>
      <c r="D119" s="15"/>
      <c r="E119" s="16"/>
      <c r="F119" s="17"/>
      <c r="G119" s="18"/>
      <c r="H119" s="23"/>
      <c r="I119" s="8"/>
      <c r="J119" s="8"/>
      <c r="K119" s="1" t="str">
        <f t="shared" ca="1" si="72"/>
        <v>302</v>
      </c>
      <c r="L119" s="1" t="str">
        <f t="shared" si="62"/>
        <v/>
      </c>
      <c r="M119" s="1" t="str">
        <f t="shared" ca="1" si="39"/>
        <v>$0302</v>
      </c>
      <c r="N119" s="4" t="str">
        <f t="shared" ca="1" si="40"/>
        <v/>
      </c>
      <c r="O119" s="4" t="str">
        <f t="shared" ca="1" si="41"/>
        <v>00</v>
      </c>
      <c r="P119" s="4" t="str">
        <f t="shared" ca="1" si="42"/>
        <v/>
      </c>
      <c r="Q119" s="3">
        <f t="shared" si="43"/>
        <v>-1</v>
      </c>
      <c r="R119" s="3" t="str">
        <f t="shared" si="68"/>
        <v/>
      </c>
      <c r="S119" s="3" t="str">
        <f t="shared" si="63"/>
        <v>my_code</v>
      </c>
      <c r="T119" s="3" t="b">
        <f t="shared" si="44"/>
        <v>0</v>
      </c>
      <c r="U119" s="3" t="b">
        <f t="shared" si="45"/>
        <v>0</v>
      </c>
      <c r="V119" s="3" t="b">
        <f t="shared" si="46"/>
        <v>0</v>
      </c>
      <c r="W119" s="3" t="b">
        <f t="shared" si="47"/>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48"/>
        <v/>
      </c>
      <c r="AA119" s="1" t="str">
        <f t="shared" si="49"/>
        <v/>
      </c>
      <c r="AB119" s="1" t="str">
        <f t="shared" si="50"/>
        <v/>
      </c>
      <c r="AC119" s="1" t="str">
        <f t="shared" si="51"/>
        <v/>
      </c>
      <c r="AD119" s="1" t="str">
        <f t="shared" si="52"/>
        <v/>
      </c>
      <c r="AE119" s="1">
        <f t="shared" ca="1" si="53"/>
        <v>0</v>
      </c>
      <c r="AF119" s="1" t="str">
        <f t="shared" si="54"/>
        <v/>
      </c>
      <c r="AG119" s="1" t="str">
        <f ca="1">IF(Z119&amp;""&lt;&gt;"",Z$1,IF(AA119&amp;""&lt;&gt;"",AA$1,IF(AB119&amp;""&lt;&gt;"",AB$1,IF(AC119&amp;""&lt;&gt;"",AC$1,IF(AD119&amp;""&lt;&gt;"",AD$1,IF(AND(AE119&amp;""&lt;&gt;"",X119=FALSE),AE$1,IF(AF119&amp;""&lt;&gt;"","IMM",IF(X119,"PSO","DIR"))))))))</f>
        <v>mem</v>
      </c>
      <c r="AH119" s="1">
        <f t="shared" ca="1" si="55"/>
        <v>0</v>
      </c>
      <c r="AI119" s="1">
        <f t="shared" ca="1" si="65"/>
        <v>-1</v>
      </c>
      <c r="AJ119" s="1">
        <f t="shared" ca="1" si="70"/>
        <v>0</v>
      </c>
      <c r="AK119" s="1">
        <f t="shared" ca="1" si="66"/>
        <v>0</v>
      </c>
      <c r="AL119" s="1">
        <f t="shared" ca="1" si="67"/>
        <v>0</v>
      </c>
      <c r="AM119" s="52" t="e" cm="1">
        <f t="array" aca="1" ref="AM119" ca="1">INDEX($G$2:$G$1052,MATCH(1,(AL119=$E$2:$E$1052)*("EQU"=UPPER($F$2:$F$1052)),0))</f>
        <v>#N/A</v>
      </c>
      <c r="AN119" s="1" t="str">
        <f t="shared" ca="1" si="71"/>
        <v/>
      </c>
      <c r="AO119" s="1" t="e">
        <f ca="1">IF(LEFT(AL119,1)&lt;&gt;".",VLOOKUP(AL119,$L$12:$M$1052,2,FALSE),"")</f>
        <v>#N/A</v>
      </c>
      <c r="AP119" s="1" t="str">
        <f t="shared" ca="1" si="56"/>
        <v/>
      </c>
      <c r="AQ119" s="1" t="str" cm="1">
        <f t="array" aca="1" ref="AQ119" ca="1">IF(LEFT(AL119,1)=".",INDEX($M$12:$M$1052,MATCH(1,(AL119=$L$12:$L$1052)*(S119=($S$12:$S$1052)),0)),"")</f>
        <v/>
      </c>
      <c r="AR119" s="1">
        <f t="shared" ca="1" si="57"/>
        <v>0</v>
      </c>
      <c r="AS119" s="1">
        <f t="shared" ca="1" si="73"/>
        <v>0</v>
      </c>
      <c r="AT119" s="1" t="str">
        <f t="shared" ca="1" si="69"/>
        <v>00</v>
      </c>
      <c r="AU119" s="1" t="str">
        <f t="shared" ca="1" si="58"/>
        <v>00</v>
      </c>
      <c r="AV119" s="1" t="str">
        <f t="shared" ca="1" si="59"/>
        <v>00</v>
      </c>
      <c r="AW119" s="1" t="str">
        <f t="shared" ca="1" si="60"/>
        <v>ZP</v>
      </c>
      <c r="AX119" s="4" t="e">
        <f ca="1">VLOOKUP(UPPER(F119)&amp;"-"&amp;AW119,Opcodes!$D$3:$E$160,2,FALSE)</f>
        <v>#N/A</v>
      </c>
      <c r="AY119" s="1">
        <f t="shared" ca="1" si="64"/>
        <v>0</v>
      </c>
    </row>
    <row r="120" spans="3:51" x14ac:dyDescent="0.3">
      <c r="C120" s="10" t="str" cm="1">
        <f t="array" aca="1" ref="C120" ca="1">IF(AND(N120&amp;""&lt;&gt;"",K120&amp;""&lt;&gt;""),K120&amp;": "&amp;N120&amp;IF(O120&amp;""&lt;&gt;""," "&amp;O120,"")&amp;IF(P120&amp;""&lt;&gt;""," "&amp;P120,""),IF(Y120&amp;""&lt;&gt;"",K120&amp;": "&amp;TRIM(_xlfn.TEXTJOIN("",TRUE,MID(Y120,2*ROW(INDIRECT("1:"&amp;LEN(Y120)))-1,2)&amp;" ")),""))</f>
        <v/>
      </c>
      <c r="D120" s="15"/>
      <c r="E120" s="16"/>
      <c r="F120" s="17"/>
      <c r="G120" s="18"/>
      <c r="H120" s="23"/>
      <c r="I120" s="8"/>
      <c r="J120" s="8"/>
      <c r="K120" s="1" t="str">
        <f t="shared" ca="1" si="72"/>
        <v>302</v>
      </c>
      <c r="L120" s="1" t="str">
        <f t="shared" si="62"/>
        <v/>
      </c>
      <c r="M120" s="1" t="str">
        <f t="shared" ca="1" si="39"/>
        <v>$0302</v>
      </c>
      <c r="N120" s="4" t="str">
        <f t="shared" ca="1" si="40"/>
        <v/>
      </c>
      <c r="O120" s="4" t="str">
        <f t="shared" ca="1" si="41"/>
        <v>00</v>
      </c>
      <c r="P120" s="4" t="str">
        <f t="shared" ca="1" si="42"/>
        <v/>
      </c>
      <c r="Q120" s="3">
        <f t="shared" si="43"/>
        <v>-1</v>
      </c>
      <c r="R120" s="3" t="str">
        <f t="shared" si="68"/>
        <v/>
      </c>
      <c r="S120" s="3" t="str">
        <f t="shared" si="63"/>
        <v>my_code</v>
      </c>
      <c r="T120" s="3" t="b">
        <f t="shared" si="44"/>
        <v>0</v>
      </c>
      <c r="U120" s="3" t="b">
        <f t="shared" si="45"/>
        <v>0</v>
      </c>
      <c r="V120" s="3" t="b">
        <f t="shared" si="46"/>
        <v>0</v>
      </c>
      <c r="W120" s="3" t="b">
        <f t="shared" si="47"/>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48"/>
        <v/>
      </c>
      <c r="AA120" s="1" t="str">
        <f t="shared" si="49"/>
        <v/>
      </c>
      <c r="AB120" s="1" t="str">
        <f t="shared" si="50"/>
        <v/>
      </c>
      <c r="AC120" s="1" t="str">
        <f t="shared" si="51"/>
        <v/>
      </c>
      <c r="AD120" s="1" t="str">
        <f t="shared" si="52"/>
        <v/>
      </c>
      <c r="AE120" s="1">
        <f t="shared" ca="1" si="53"/>
        <v>0</v>
      </c>
      <c r="AF120" s="1" t="str">
        <f t="shared" si="54"/>
        <v/>
      </c>
      <c r="AG120" s="1" t="str">
        <f ca="1">IF(Z120&amp;""&lt;&gt;"",Z$1,IF(AA120&amp;""&lt;&gt;"",AA$1,IF(AB120&amp;""&lt;&gt;"",AB$1,IF(AC120&amp;""&lt;&gt;"",AC$1,IF(AD120&amp;""&lt;&gt;"",AD$1,IF(AND(AE120&amp;""&lt;&gt;"",X120=FALSE),AE$1,IF(AF120&amp;""&lt;&gt;"","IMM",IF(X120,"PSO","DIR"))))))))</f>
        <v>mem</v>
      </c>
      <c r="AH120" s="1">
        <f t="shared" ca="1" si="55"/>
        <v>0</v>
      </c>
      <c r="AI120" s="1">
        <f t="shared" ca="1" si="65"/>
        <v>-1</v>
      </c>
      <c r="AJ120" s="1">
        <f t="shared" ca="1" si="70"/>
        <v>0</v>
      </c>
      <c r="AK120" s="1">
        <f t="shared" ca="1" si="66"/>
        <v>0</v>
      </c>
      <c r="AL120" s="1">
        <f t="shared" ca="1" si="67"/>
        <v>0</v>
      </c>
      <c r="AM120" s="52" t="e" cm="1">
        <f t="array" aca="1" ref="AM120" ca="1">INDEX($G$2:$G$1052,MATCH(1,(AL120=$E$2:$E$1052)*("EQU"=UPPER($F$2:$F$1052)),0))</f>
        <v>#N/A</v>
      </c>
      <c r="AN120" s="1" t="str">
        <f t="shared" ca="1" si="71"/>
        <v/>
      </c>
      <c r="AO120" s="1" t="e">
        <f ca="1">IF(LEFT(AL120,1)&lt;&gt;".",VLOOKUP(AL120,$L$12:$M$1052,2,FALSE),"")</f>
        <v>#N/A</v>
      </c>
      <c r="AP120" s="1" t="str">
        <f t="shared" ca="1" si="56"/>
        <v/>
      </c>
      <c r="AQ120" s="1" t="str" cm="1">
        <f t="array" aca="1" ref="AQ120" ca="1">IF(LEFT(AL120,1)=".",INDEX($M$12:$M$1052,MATCH(1,(AL120=$L$12:$L$1052)*(S120=($S$12:$S$1052)),0)),"")</f>
        <v/>
      </c>
      <c r="AR120" s="1">
        <f t="shared" ca="1" si="57"/>
        <v>0</v>
      </c>
      <c r="AS120" s="1">
        <f t="shared" ca="1" si="73"/>
        <v>0</v>
      </c>
      <c r="AT120" s="1" t="str">
        <f t="shared" ca="1" si="69"/>
        <v>00</v>
      </c>
      <c r="AU120" s="1" t="str">
        <f t="shared" ca="1" si="58"/>
        <v>00</v>
      </c>
      <c r="AV120" s="1" t="str">
        <f t="shared" ca="1" si="59"/>
        <v>00</v>
      </c>
      <c r="AW120" s="1" t="str">
        <f t="shared" ca="1" si="60"/>
        <v>ZP</v>
      </c>
      <c r="AX120" s="4" t="e">
        <f ca="1">VLOOKUP(UPPER(F120)&amp;"-"&amp;AW120,Opcodes!$D$3:$E$160,2,FALSE)</f>
        <v>#N/A</v>
      </c>
      <c r="AY120" s="1">
        <f t="shared" ca="1" si="64"/>
        <v>0</v>
      </c>
    </row>
    <row r="121" spans="3:51" x14ac:dyDescent="0.3">
      <c r="C121" s="10" t="str" cm="1">
        <f t="array" aca="1" ref="C121" ca="1">IF(AND(N121&amp;""&lt;&gt;"",K121&amp;""&lt;&gt;""),K121&amp;": "&amp;N121&amp;IF(O121&amp;""&lt;&gt;""," "&amp;O121,"")&amp;IF(P121&amp;""&lt;&gt;""," "&amp;P121,""),IF(Y121&amp;""&lt;&gt;"",K121&amp;": "&amp;TRIM(_xlfn.TEXTJOIN("",TRUE,MID(Y121,2*ROW(INDIRECT("1:"&amp;LEN(Y121)))-1,2)&amp;" ")),""))</f>
        <v/>
      </c>
      <c r="D121" s="15"/>
      <c r="E121" s="16"/>
      <c r="F121" s="17"/>
      <c r="G121" s="18"/>
      <c r="H121" s="23"/>
      <c r="I121" s="8"/>
      <c r="J121" s="8"/>
      <c r="K121" s="1" t="str">
        <f t="shared" ca="1" si="72"/>
        <v>302</v>
      </c>
      <c r="L121" s="1" t="str">
        <f t="shared" si="62"/>
        <v/>
      </c>
      <c r="M121" s="1" t="str">
        <f t="shared" ca="1" si="39"/>
        <v>$0302</v>
      </c>
      <c r="N121" s="4" t="str">
        <f t="shared" ca="1" si="40"/>
        <v/>
      </c>
      <c r="O121" s="4" t="str">
        <f t="shared" ca="1" si="41"/>
        <v>00</v>
      </c>
      <c r="P121" s="4" t="str">
        <f t="shared" ca="1" si="42"/>
        <v/>
      </c>
      <c r="Q121" s="3">
        <f t="shared" si="43"/>
        <v>-1</v>
      </c>
      <c r="R121" s="3" t="str">
        <f t="shared" si="68"/>
        <v/>
      </c>
      <c r="S121" s="3" t="str">
        <f t="shared" si="63"/>
        <v>my_code</v>
      </c>
      <c r="T121" s="3" t="b">
        <f t="shared" si="44"/>
        <v>0</v>
      </c>
      <c r="U121" s="3" t="b">
        <f t="shared" si="45"/>
        <v>0</v>
      </c>
      <c r="V121" s="3" t="b">
        <f t="shared" si="46"/>
        <v>0</v>
      </c>
      <c r="W121" s="3" t="b">
        <f t="shared" si="47"/>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48"/>
        <v/>
      </c>
      <c r="AA121" s="1" t="str">
        <f t="shared" si="49"/>
        <v/>
      </c>
      <c r="AB121" s="1" t="str">
        <f t="shared" si="50"/>
        <v/>
      </c>
      <c r="AC121" s="1" t="str">
        <f t="shared" si="51"/>
        <v/>
      </c>
      <c r="AD121" s="1" t="str">
        <f t="shared" si="52"/>
        <v/>
      </c>
      <c r="AE121" s="1">
        <f t="shared" ca="1" si="53"/>
        <v>0</v>
      </c>
      <c r="AF121" s="1" t="str">
        <f t="shared" si="54"/>
        <v/>
      </c>
      <c r="AG121" s="1" t="str">
        <f ca="1">IF(Z121&amp;""&lt;&gt;"",Z$1,IF(AA121&amp;""&lt;&gt;"",AA$1,IF(AB121&amp;""&lt;&gt;"",AB$1,IF(AC121&amp;""&lt;&gt;"",AC$1,IF(AD121&amp;""&lt;&gt;"",AD$1,IF(AND(AE121&amp;""&lt;&gt;"",X121=FALSE),AE$1,IF(AF121&amp;""&lt;&gt;"","IMM",IF(X121,"PSO","DIR"))))))))</f>
        <v>mem</v>
      </c>
      <c r="AH121" s="1">
        <f t="shared" ca="1" si="55"/>
        <v>0</v>
      </c>
      <c r="AI121" s="1">
        <f t="shared" ca="1" si="65"/>
        <v>-1</v>
      </c>
      <c r="AJ121" s="1">
        <f t="shared" ca="1" si="70"/>
        <v>0</v>
      </c>
      <c r="AK121" s="1">
        <f t="shared" ca="1" si="66"/>
        <v>0</v>
      </c>
      <c r="AL121" s="1">
        <f t="shared" ca="1" si="67"/>
        <v>0</v>
      </c>
      <c r="AM121" s="52" t="e" cm="1">
        <f t="array" aca="1" ref="AM121" ca="1">INDEX($G$2:$G$1052,MATCH(1,(AL121=$E$2:$E$1052)*("EQU"=UPPER($F$2:$F$1052)),0))</f>
        <v>#N/A</v>
      </c>
      <c r="AN121" s="1" t="str">
        <f t="shared" ca="1" si="71"/>
        <v/>
      </c>
      <c r="AO121" s="1" t="e">
        <f ca="1">IF(LEFT(AL121,1)&lt;&gt;".",VLOOKUP(AL121,$L$12:$M$1052,2,FALSE),"")</f>
        <v>#N/A</v>
      </c>
      <c r="AP121" s="1" t="str">
        <f t="shared" ca="1" si="56"/>
        <v/>
      </c>
      <c r="AQ121" s="1" t="str" cm="1">
        <f t="array" aca="1" ref="AQ121" ca="1">IF(LEFT(AL121,1)=".",INDEX($M$12:$M$1052,MATCH(1,(AL121=$L$12:$L$1052)*(S121=($S$12:$S$1052)),0)),"")</f>
        <v/>
      </c>
      <c r="AR121" s="1">
        <f t="shared" ca="1" si="57"/>
        <v>0</v>
      </c>
      <c r="AS121" s="1">
        <f t="shared" ca="1" si="73"/>
        <v>0</v>
      </c>
      <c r="AT121" s="1" t="str">
        <f t="shared" ca="1" si="69"/>
        <v>00</v>
      </c>
      <c r="AU121" s="1" t="str">
        <f t="shared" ca="1" si="58"/>
        <v>00</v>
      </c>
      <c r="AV121" s="1" t="str">
        <f t="shared" ca="1" si="59"/>
        <v>00</v>
      </c>
      <c r="AW121" s="1" t="str">
        <f t="shared" ca="1" si="60"/>
        <v>ZP</v>
      </c>
      <c r="AX121" s="4" t="e">
        <f ca="1">VLOOKUP(UPPER(F121)&amp;"-"&amp;AW121,Opcodes!$D$3:$E$160,2,FALSE)</f>
        <v>#N/A</v>
      </c>
      <c r="AY121" s="1">
        <f t="shared" ca="1" si="64"/>
        <v>0</v>
      </c>
    </row>
    <row r="122" spans="3:51" x14ac:dyDescent="0.3">
      <c r="C122" s="10" t="str" cm="1">
        <f t="array" aca="1" ref="C122" ca="1">IF(AND(N122&amp;""&lt;&gt;"",K122&amp;""&lt;&gt;""),K122&amp;": "&amp;N122&amp;IF(O122&amp;""&lt;&gt;""," "&amp;O122,"")&amp;IF(P122&amp;""&lt;&gt;""," "&amp;P122,""),IF(Y122&amp;""&lt;&gt;"",K122&amp;": "&amp;TRIM(_xlfn.TEXTJOIN("",TRUE,MID(Y122,2*ROW(INDIRECT("1:"&amp;LEN(Y122)))-1,2)&amp;" ")),""))</f>
        <v/>
      </c>
      <c r="D122" s="15"/>
      <c r="E122" s="16"/>
      <c r="F122" s="17"/>
      <c r="G122" s="18"/>
      <c r="H122" s="23"/>
      <c r="I122" s="8"/>
      <c r="J122" s="8"/>
      <c r="K122" s="1" t="str">
        <f t="shared" ca="1" si="72"/>
        <v>302</v>
      </c>
      <c r="L122" s="1" t="str">
        <f t="shared" si="62"/>
        <v/>
      </c>
      <c r="M122" s="1" t="str">
        <f t="shared" ca="1" si="39"/>
        <v>$0302</v>
      </c>
      <c r="N122" s="4" t="str">
        <f t="shared" ca="1" si="40"/>
        <v/>
      </c>
      <c r="O122" s="4" t="str">
        <f t="shared" ca="1" si="41"/>
        <v>00</v>
      </c>
      <c r="P122" s="4" t="str">
        <f t="shared" ca="1" si="42"/>
        <v/>
      </c>
      <c r="Q122" s="3">
        <f t="shared" si="43"/>
        <v>-1</v>
      </c>
      <c r="R122" s="3" t="str">
        <f t="shared" si="68"/>
        <v/>
      </c>
      <c r="S122" s="3" t="str">
        <f t="shared" si="63"/>
        <v>my_code</v>
      </c>
      <c r="T122" s="3" t="b">
        <f t="shared" si="44"/>
        <v>0</v>
      </c>
      <c r="U122" s="3" t="b">
        <f t="shared" si="45"/>
        <v>0</v>
      </c>
      <c r="V122" s="3" t="b">
        <f t="shared" si="46"/>
        <v>0</v>
      </c>
      <c r="W122" s="3" t="b">
        <f t="shared" si="47"/>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48"/>
        <v/>
      </c>
      <c r="AA122" s="1" t="str">
        <f t="shared" si="49"/>
        <v/>
      </c>
      <c r="AB122" s="1" t="str">
        <f t="shared" si="50"/>
        <v/>
      </c>
      <c r="AC122" s="1" t="str">
        <f t="shared" si="51"/>
        <v/>
      </c>
      <c r="AD122" s="1" t="str">
        <f t="shared" si="52"/>
        <v/>
      </c>
      <c r="AE122" s="1">
        <f t="shared" ca="1" si="53"/>
        <v>0</v>
      </c>
      <c r="AF122" s="1" t="str">
        <f t="shared" si="54"/>
        <v/>
      </c>
      <c r="AG122" s="1" t="str">
        <f ca="1">IF(Z122&amp;""&lt;&gt;"",Z$1,IF(AA122&amp;""&lt;&gt;"",AA$1,IF(AB122&amp;""&lt;&gt;"",AB$1,IF(AC122&amp;""&lt;&gt;"",AC$1,IF(AD122&amp;""&lt;&gt;"",AD$1,IF(AND(AE122&amp;""&lt;&gt;"",X122=FALSE),AE$1,IF(AF122&amp;""&lt;&gt;"","IMM",IF(X122,"PSO","DIR"))))))))</f>
        <v>mem</v>
      </c>
      <c r="AH122" s="1">
        <f t="shared" ca="1" si="55"/>
        <v>0</v>
      </c>
      <c r="AI122" s="1">
        <f t="shared" ca="1" si="65"/>
        <v>-1</v>
      </c>
      <c r="AJ122" s="1">
        <f t="shared" ca="1" si="70"/>
        <v>0</v>
      </c>
      <c r="AK122" s="1">
        <f t="shared" ca="1" si="66"/>
        <v>0</v>
      </c>
      <c r="AL122" s="1">
        <f t="shared" ca="1" si="67"/>
        <v>0</v>
      </c>
      <c r="AM122" s="52" t="e" cm="1">
        <f t="array" aca="1" ref="AM122" ca="1">INDEX($G$2:$G$1052,MATCH(1,(AL122=$E$2:$E$1052)*("EQU"=UPPER($F$2:$F$1052)),0))</f>
        <v>#N/A</v>
      </c>
      <c r="AN122" s="1" t="str">
        <f t="shared" ca="1" si="71"/>
        <v/>
      </c>
      <c r="AO122" s="1" t="e">
        <f ca="1">IF(LEFT(AL122,1)&lt;&gt;".",VLOOKUP(AL122,$L$12:$M$1052,2,FALSE),"")</f>
        <v>#N/A</v>
      </c>
      <c r="AP122" s="1" t="str">
        <f t="shared" ca="1" si="56"/>
        <v/>
      </c>
      <c r="AQ122" s="1" t="str" cm="1">
        <f t="array" aca="1" ref="AQ122" ca="1">IF(LEFT(AL122,1)=".",INDEX($M$12:$M$1052,MATCH(1,(AL122=$L$12:$L$1052)*(S122=($S$12:$S$1052)),0)),"")</f>
        <v/>
      </c>
      <c r="AR122" s="1">
        <f t="shared" ca="1" si="57"/>
        <v>0</v>
      </c>
      <c r="AS122" s="1">
        <f t="shared" ca="1" si="73"/>
        <v>0</v>
      </c>
      <c r="AT122" s="1" t="str">
        <f t="shared" ca="1" si="69"/>
        <v>00</v>
      </c>
      <c r="AU122" s="1" t="str">
        <f t="shared" ca="1" si="58"/>
        <v>00</v>
      </c>
      <c r="AV122" s="1" t="str">
        <f t="shared" ca="1" si="59"/>
        <v>00</v>
      </c>
      <c r="AW122" s="1" t="str">
        <f t="shared" ca="1" si="60"/>
        <v>ZP</v>
      </c>
      <c r="AX122" s="4" t="e">
        <f ca="1">VLOOKUP(UPPER(F122)&amp;"-"&amp;AW122,Opcodes!$D$3:$E$160,2,FALSE)</f>
        <v>#N/A</v>
      </c>
      <c r="AY122" s="1">
        <f t="shared" ca="1" si="64"/>
        <v>0</v>
      </c>
    </row>
    <row r="123" spans="3:51" x14ac:dyDescent="0.3">
      <c r="C123" s="10" t="str" cm="1">
        <f t="array" aca="1" ref="C123" ca="1">IF(AND(N123&amp;""&lt;&gt;"",K123&amp;""&lt;&gt;""),K123&amp;": "&amp;N123&amp;IF(O123&amp;""&lt;&gt;""," "&amp;O123,"")&amp;IF(P123&amp;""&lt;&gt;""," "&amp;P123,""),IF(Y123&amp;""&lt;&gt;"",K123&amp;": "&amp;TRIM(_xlfn.TEXTJOIN("",TRUE,MID(Y123,2*ROW(INDIRECT("1:"&amp;LEN(Y123)))-1,2)&amp;" ")),""))</f>
        <v/>
      </c>
      <c r="D123" s="15"/>
      <c r="E123" s="16"/>
      <c r="F123" s="17"/>
      <c r="G123" s="18"/>
      <c r="H123" s="23"/>
      <c r="I123" s="8"/>
      <c r="J123" s="8"/>
      <c r="K123" s="1" t="str">
        <f t="shared" ca="1" si="72"/>
        <v>302</v>
      </c>
      <c r="L123" s="1" t="str">
        <f t="shared" si="62"/>
        <v/>
      </c>
      <c r="M123" s="1" t="str">
        <f t="shared" ca="1" si="39"/>
        <v>$0302</v>
      </c>
      <c r="N123" s="4" t="str">
        <f t="shared" ca="1" si="40"/>
        <v/>
      </c>
      <c r="O123" s="4" t="str">
        <f t="shared" ca="1" si="41"/>
        <v>00</v>
      </c>
      <c r="P123" s="4" t="str">
        <f t="shared" ca="1" si="42"/>
        <v/>
      </c>
      <c r="Q123" s="3">
        <f t="shared" si="43"/>
        <v>-1</v>
      </c>
      <c r="R123" s="3" t="str">
        <f t="shared" si="68"/>
        <v/>
      </c>
      <c r="S123" s="3" t="str">
        <f t="shared" si="63"/>
        <v>my_code</v>
      </c>
      <c r="T123" s="3" t="b">
        <f t="shared" si="44"/>
        <v>0</v>
      </c>
      <c r="U123" s="3" t="b">
        <f t="shared" si="45"/>
        <v>0</v>
      </c>
      <c r="V123" s="3" t="b">
        <f t="shared" si="46"/>
        <v>0</v>
      </c>
      <c r="W123" s="3" t="b">
        <f t="shared" si="47"/>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48"/>
        <v/>
      </c>
      <c r="AA123" s="1" t="str">
        <f t="shared" si="49"/>
        <v/>
      </c>
      <c r="AB123" s="1" t="str">
        <f t="shared" si="50"/>
        <v/>
      </c>
      <c r="AC123" s="1" t="str">
        <f t="shared" si="51"/>
        <v/>
      </c>
      <c r="AD123" s="1" t="str">
        <f t="shared" si="52"/>
        <v/>
      </c>
      <c r="AE123" s="1">
        <f t="shared" ca="1" si="53"/>
        <v>0</v>
      </c>
      <c r="AF123" s="1" t="str">
        <f t="shared" si="54"/>
        <v/>
      </c>
      <c r="AG123" s="1" t="str">
        <f ca="1">IF(Z123&amp;""&lt;&gt;"",Z$1,IF(AA123&amp;""&lt;&gt;"",AA$1,IF(AB123&amp;""&lt;&gt;"",AB$1,IF(AC123&amp;""&lt;&gt;"",AC$1,IF(AD123&amp;""&lt;&gt;"",AD$1,IF(AND(AE123&amp;""&lt;&gt;"",X123=FALSE),AE$1,IF(AF123&amp;""&lt;&gt;"","IMM",IF(X123,"PSO","DIR"))))))))</f>
        <v>mem</v>
      </c>
      <c r="AH123" s="1">
        <f t="shared" ca="1" si="55"/>
        <v>0</v>
      </c>
      <c r="AI123" s="1">
        <f t="shared" ca="1" si="65"/>
        <v>-1</v>
      </c>
      <c r="AJ123" s="1">
        <f t="shared" ca="1" si="70"/>
        <v>0</v>
      </c>
      <c r="AK123" s="1">
        <f t="shared" ca="1" si="66"/>
        <v>0</v>
      </c>
      <c r="AL123" s="1">
        <f t="shared" ca="1" si="67"/>
        <v>0</v>
      </c>
      <c r="AM123" s="52" t="e" cm="1">
        <f t="array" aca="1" ref="AM123" ca="1">INDEX($G$2:$G$1052,MATCH(1,(AL123=$E$2:$E$1052)*("EQU"=UPPER($F$2:$F$1052)),0))</f>
        <v>#N/A</v>
      </c>
      <c r="AN123" s="1" t="str">
        <f t="shared" ca="1" si="71"/>
        <v/>
      </c>
      <c r="AO123" s="1" t="e">
        <f ca="1">IF(LEFT(AL123,1)&lt;&gt;".",VLOOKUP(AL123,$L$12:$M$1052,2,FALSE),"")</f>
        <v>#N/A</v>
      </c>
      <c r="AP123" s="1" t="str">
        <f t="shared" ca="1" si="56"/>
        <v/>
      </c>
      <c r="AQ123" s="1" t="str" cm="1">
        <f t="array" aca="1" ref="AQ123" ca="1">IF(LEFT(AL123,1)=".",INDEX($M$12:$M$1052,MATCH(1,(AL123=$L$12:$L$1052)*(S123=($S$12:$S$1052)),0)),"")</f>
        <v/>
      </c>
      <c r="AR123" s="1">
        <f t="shared" ca="1" si="57"/>
        <v>0</v>
      </c>
      <c r="AS123" s="1">
        <f t="shared" ca="1" si="73"/>
        <v>0</v>
      </c>
      <c r="AT123" s="1" t="str">
        <f t="shared" ca="1" si="69"/>
        <v>00</v>
      </c>
      <c r="AU123" s="1" t="str">
        <f t="shared" ca="1" si="58"/>
        <v>00</v>
      </c>
      <c r="AV123" s="1" t="str">
        <f t="shared" ca="1" si="59"/>
        <v>00</v>
      </c>
      <c r="AW123" s="1" t="str">
        <f t="shared" ca="1" si="60"/>
        <v>ZP</v>
      </c>
      <c r="AX123" s="4" t="e">
        <f ca="1">VLOOKUP(UPPER(F123)&amp;"-"&amp;AW123,Opcodes!$D$3:$E$160,2,FALSE)</f>
        <v>#N/A</v>
      </c>
      <c r="AY123" s="1">
        <f t="shared" ca="1" si="64"/>
        <v>0</v>
      </c>
    </row>
    <row r="124" spans="3:51" x14ac:dyDescent="0.3">
      <c r="C124" s="10" t="str" cm="1">
        <f t="array" aca="1" ref="C124" ca="1">IF(AND(N124&amp;""&lt;&gt;"",K124&amp;""&lt;&gt;""),K124&amp;": "&amp;N124&amp;IF(O124&amp;""&lt;&gt;""," "&amp;O124,"")&amp;IF(P124&amp;""&lt;&gt;""," "&amp;P124,""),IF(Y124&amp;""&lt;&gt;"",K124&amp;": "&amp;TRIM(_xlfn.TEXTJOIN("",TRUE,MID(Y124,2*ROW(INDIRECT("1:"&amp;LEN(Y124)))-1,2)&amp;" ")),""))</f>
        <v/>
      </c>
      <c r="D124" s="15"/>
      <c r="E124" s="16"/>
      <c r="F124" s="17"/>
      <c r="G124" s="18"/>
      <c r="H124" s="23"/>
      <c r="I124" s="8"/>
      <c r="J124" s="8"/>
      <c r="K124" s="1" t="str">
        <f t="shared" ca="1" si="72"/>
        <v>302</v>
      </c>
      <c r="L124" s="1" t="str">
        <f t="shared" si="62"/>
        <v/>
      </c>
      <c r="M124" s="1" t="str">
        <f t="shared" ca="1" si="39"/>
        <v>$0302</v>
      </c>
      <c r="N124" s="4" t="str">
        <f t="shared" ca="1" si="40"/>
        <v/>
      </c>
      <c r="O124" s="4" t="str">
        <f t="shared" ca="1" si="41"/>
        <v>00</v>
      </c>
      <c r="P124" s="4" t="str">
        <f t="shared" ca="1" si="42"/>
        <v/>
      </c>
      <c r="Q124" s="3">
        <f t="shared" si="43"/>
        <v>-1</v>
      </c>
      <c r="R124" s="3" t="str">
        <f t="shared" si="68"/>
        <v/>
      </c>
      <c r="S124" s="3" t="str">
        <f t="shared" si="63"/>
        <v>my_code</v>
      </c>
      <c r="T124" s="3" t="b">
        <f t="shared" si="44"/>
        <v>0</v>
      </c>
      <c r="U124" s="3" t="b">
        <f t="shared" si="45"/>
        <v>0</v>
      </c>
      <c r="V124" s="3" t="b">
        <f t="shared" si="46"/>
        <v>0</v>
      </c>
      <c r="W124" s="3" t="b">
        <f t="shared" si="47"/>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48"/>
        <v/>
      </c>
      <c r="AA124" s="1" t="str">
        <f t="shared" si="49"/>
        <v/>
      </c>
      <c r="AB124" s="1" t="str">
        <f t="shared" si="50"/>
        <v/>
      </c>
      <c r="AC124" s="1" t="str">
        <f t="shared" si="51"/>
        <v/>
      </c>
      <c r="AD124" s="1" t="str">
        <f t="shared" si="52"/>
        <v/>
      </c>
      <c r="AE124" s="1">
        <f t="shared" ca="1" si="53"/>
        <v>0</v>
      </c>
      <c r="AF124" s="1" t="str">
        <f t="shared" si="54"/>
        <v/>
      </c>
      <c r="AG124" s="1" t="str">
        <f ca="1">IF(Z124&amp;""&lt;&gt;"",Z$1,IF(AA124&amp;""&lt;&gt;"",AA$1,IF(AB124&amp;""&lt;&gt;"",AB$1,IF(AC124&amp;""&lt;&gt;"",AC$1,IF(AD124&amp;""&lt;&gt;"",AD$1,IF(AND(AE124&amp;""&lt;&gt;"",X124=FALSE),AE$1,IF(AF124&amp;""&lt;&gt;"","IMM",IF(X124,"PSO","DIR"))))))))</f>
        <v>mem</v>
      </c>
      <c r="AH124" s="1">
        <f t="shared" ca="1" si="55"/>
        <v>0</v>
      </c>
      <c r="AI124" s="1">
        <f t="shared" ca="1" si="65"/>
        <v>-1</v>
      </c>
      <c r="AJ124" s="1">
        <f t="shared" ca="1" si="70"/>
        <v>0</v>
      </c>
      <c r="AK124" s="1">
        <f t="shared" ca="1" si="66"/>
        <v>0</v>
      </c>
      <c r="AL124" s="1">
        <f t="shared" ca="1" si="67"/>
        <v>0</v>
      </c>
      <c r="AM124" s="52" t="e" cm="1">
        <f t="array" aca="1" ref="AM124" ca="1">INDEX($G$2:$G$1052,MATCH(1,(AL124=$E$2:$E$1052)*("EQU"=UPPER($F$2:$F$1052)),0))</f>
        <v>#N/A</v>
      </c>
      <c r="AN124" s="1" t="str">
        <f t="shared" ca="1" si="71"/>
        <v/>
      </c>
      <c r="AO124" s="1" t="e">
        <f ca="1">IF(LEFT(AL124,1)&lt;&gt;".",VLOOKUP(AL124,$L$12:$M$1052,2,FALSE),"")</f>
        <v>#N/A</v>
      </c>
      <c r="AP124" s="1" t="str">
        <f t="shared" ca="1" si="56"/>
        <v/>
      </c>
      <c r="AQ124" s="1" t="str" cm="1">
        <f t="array" aca="1" ref="AQ124" ca="1">IF(LEFT(AL124,1)=".",INDEX($M$12:$M$1052,MATCH(1,(AL124=$L$12:$L$1052)*(S124=($S$12:$S$1052)),0)),"")</f>
        <v/>
      </c>
      <c r="AR124" s="1">
        <f t="shared" ca="1" si="57"/>
        <v>0</v>
      </c>
      <c r="AS124" s="1">
        <f t="shared" ca="1" si="73"/>
        <v>0</v>
      </c>
      <c r="AT124" s="1" t="str">
        <f t="shared" ca="1" si="69"/>
        <v>00</v>
      </c>
      <c r="AU124" s="1" t="str">
        <f t="shared" ca="1" si="58"/>
        <v>00</v>
      </c>
      <c r="AV124" s="1" t="str">
        <f t="shared" ca="1" si="59"/>
        <v>00</v>
      </c>
      <c r="AW124" s="1" t="str">
        <f t="shared" ca="1" si="60"/>
        <v>ZP</v>
      </c>
      <c r="AX124" s="4" t="e">
        <f ca="1">VLOOKUP(UPPER(F124)&amp;"-"&amp;AW124,Opcodes!$D$3:$E$160,2,FALSE)</f>
        <v>#N/A</v>
      </c>
      <c r="AY124" s="1">
        <f t="shared" ca="1" si="64"/>
        <v>0</v>
      </c>
    </row>
    <row r="125" spans="3:51" x14ac:dyDescent="0.3">
      <c r="C125" s="10" t="str" cm="1">
        <f t="array" aca="1" ref="C125" ca="1">IF(AND(N125&amp;""&lt;&gt;"",K125&amp;""&lt;&gt;""),K125&amp;": "&amp;N125&amp;IF(O125&amp;""&lt;&gt;""," "&amp;O125,"")&amp;IF(P125&amp;""&lt;&gt;""," "&amp;P125,""),IF(Y125&amp;""&lt;&gt;"",K125&amp;": "&amp;TRIM(_xlfn.TEXTJOIN("",TRUE,MID(Y125,2*ROW(INDIRECT("1:"&amp;LEN(Y125)))-1,2)&amp;" ")),""))</f>
        <v/>
      </c>
      <c r="D125" s="15"/>
      <c r="E125" s="16"/>
      <c r="F125" s="17"/>
      <c r="G125" s="18"/>
      <c r="H125" s="23"/>
      <c r="I125" s="8"/>
      <c r="J125" s="8"/>
      <c r="K125" s="1" t="str">
        <f t="shared" ca="1" si="72"/>
        <v>302</v>
      </c>
      <c r="L125" s="1" t="str">
        <f t="shared" si="62"/>
        <v/>
      </c>
      <c r="M125" s="1" t="str">
        <f t="shared" ca="1" si="39"/>
        <v>$0302</v>
      </c>
      <c r="N125" s="4" t="str">
        <f t="shared" ca="1" si="40"/>
        <v/>
      </c>
      <c r="O125" s="4" t="str">
        <f t="shared" ca="1" si="41"/>
        <v>00</v>
      </c>
      <c r="P125" s="4" t="str">
        <f t="shared" ca="1" si="42"/>
        <v/>
      </c>
      <c r="Q125" s="3">
        <f t="shared" si="43"/>
        <v>-1</v>
      </c>
      <c r="R125" s="3" t="str">
        <f t="shared" si="68"/>
        <v/>
      </c>
      <c r="S125" s="3" t="str">
        <f t="shared" si="63"/>
        <v>my_code</v>
      </c>
      <c r="T125" s="3" t="b">
        <f t="shared" si="44"/>
        <v>0</v>
      </c>
      <c r="U125" s="3" t="b">
        <f t="shared" si="45"/>
        <v>0</v>
      </c>
      <c r="V125" s="3" t="b">
        <f t="shared" si="46"/>
        <v>0</v>
      </c>
      <c r="W125" s="3" t="b">
        <f t="shared" si="47"/>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48"/>
        <v/>
      </c>
      <c r="AA125" s="1" t="str">
        <f t="shared" si="49"/>
        <v/>
      </c>
      <c r="AB125" s="1" t="str">
        <f t="shared" si="50"/>
        <v/>
      </c>
      <c r="AC125" s="1" t="str">
        <f t="shared" si="51"/>
        <v/>
      </c>
      <c r="AD125" s="1" t="str">
        <f t="shared" si="52"/>
        <v/>
      </c>
      <c r="AE125" s="1">
        <f t="shared" ca="1" si="53"/>
        <v>0</v>
      </c>
      <c r="AF125" s="1" t="str">
        <f t="shared" si="54"/>
        <v/>
      </c>
      <c r="AG125" s="1" t="str">
        <f ca="1">IF(Z125&amp;""&lt;&gt;"",Z$1,IF(AA125&amp;""&lt;&gt;"",AA$1,IF(AB125&amp;""&lt;&gt;"",AB$1,IF(AC125&amp;""&lt;&gt;"",AC$1,IF(AD125&amp;""&lt;&gt;"",AD$1,IF(AND(AE125&amp;""&lt;&gt;"",X125=FALSE),AE$1,IF(AF125&amp;""&lt;&gt;"","IMM",IF(X125,"PSO","DIR"))))))))</f>
        <v>mem</v>
      </c>
      <c r="AH125" s="1">
        <f t="shared" ca="1" si="55"/>
        <v>0</v>
      </c>
      <c r="AI125" s="1">
        <f t="shared" ca="1" si="65"/>
        <v>-1</v>
      </c>
      <c r="AJ125" s="1">
        <f t="shared" ca="1" si="70"/>
        <v>0</v>
      </c>
      <c r="AK125" s="1">
        <f t="shared" ca="1" si="66"/>
        <v>0</v>
      </c>
      <c r="AL125" s="1">
        <f t="shared" ca="1" si="67"/>
        <v>0</v>
      </c>
      <c r="AM125" s="52" t="e" cm="1">
        <f t="array" aca="1" ref="AM125" ca="1">INDEX($G$2:$G$1052,MATCH(1,(AL125=$E$2:$E$1052)*("EQU"=UPPER($F$2:$F$1052)),0))</f>
        <v>#N/A</v>
      </c>
      <c r="AN125" s="1" t="str">
        <f t="shared" ca="1" si="71"/>
        <v/>
      </c>
      <c r="AO125" s="1" t="e">
        <f ca="1">IF(LEFT(AL125,1)&lt;&gt;".",VLOOKUP(AL125,$L$12:$M$1052,2,FALSE),"")</f>
        <v>#N/A</v>
      </c>
      <c r="AP125" s="1" t="str">
        <f t="shared" ca="1" si="56"/>
        <v/>
      </c>
      <c r="AQ125" s="1" t="str" cm="1">
        <f t="array" aca="1" ref="AQ125" ca="1">IF(LEFT(AL125,1)=".",INDEX($M$12:$M$1052,MATCH(1,(AL125=$L$12:$L$1052)*(S125=($S$12:$S$1052)),0)),"")</f>
        <v/>
      </c>
      <c r="AR125" s="1">
        <f t="shared" ca="1" si="57"/>
        <v>0</v>
      </c>
      <c r="AS125" s="1">
        <f t="shared" ca="1" si="73"/>
        <v>0</v>
      </c>
      <c r="AT125" s="1" t="str">
        <f t="shared" ca="1" si="69"/>
        <v>00</v>
      </c>
      <c r="AU125" s="1" t="str">
        <f t="shared" ca="1" si="58"/>
        <v>00</v>
      </c>
      <c r="AV125" s="1" t="str">
        <f t="shared" ca="1" si="59"/>
        <v>00</v>
      </c>
      <c r="AW125" s="1" t="str">
        <f t="shared" ca="1" si="60"/>
        <v>ZP</v>
      </c>
      <c r="AX125" s="4" t="e">
        <f ca="1">VLOOKUP(UPPER(F125)&amp;"-"&amp;AW125,Opcodes!$D$3:$E$160,2,FALSE)</f>
        <v>#N/A</v>
      </c>
      <c r="AY125" s="1">
        <f t="shared" ca="1" si="64"/>
        <v>0</v>
      </c>
    </row>
    <row r="126" spans="3:51" x14ac:dyDescent="0.3">
      <c r="C126" s="10" t="str" cm="1">
        <f t="array" aca="1" ref="C126" ca="1">IF(AND(N126&amp;""&lt;&gt;"",K126&amp;""&lt;&gt;""),K126&amp;": "&amp;N126&amp;IF(O126&amp;""&lt;&gt;""," "&amp;O126,"")&amp;IF(P126&amp;""&lt;&gt;""," "&amp;P126,""),IF(Y126&amp;""&lt;&gt;"",K126&amp;": "&amp;TRIM(_xlfn.TEXTJOIN("",TRUE,MID(Y126,2*ROW(INDIRECT("1:"&amp;LEN(Y126)))-1,2)&amp;" ")),""))</f>
        <v/>
      </c>
      <c r="D126" s="15"/>
      <c r="E126" s="16"/>
      <c r="F126" s="17"/>
      <c r="G126" s="18"/>
      <c r="H126" s="23"/>
      <c r="I126" s="8"/>
      <c r="J126" s="8"/>
      <c r="K126" s="1" t="str">
        <f t="shared" ca="1" si="72"/>
        <v>302</v>
      </c>
      <c r="L126" s="1" t="str">
        <f t="shared" si="62"/>
        <v/>
      </c>
      <c r="M126" s="1" t="str">
        <f t="shared" ca="1" si="39"/>
        <v>$0302</v>
      </c>
      <c r="N126" s="4" t="str">
        <f t="shared" ca="1" si="40"/>
        <v/>
      </c>
      <c r="O126" s="4" t="str">
        <f t="shared" ca="1" si="41"/>
        <v>00</v>
      </c>
      <c r="P126" s="4" t="str">
        <f t="shared" ca="1" si="42"/>
        <v/>
      </c>
      <c r="Q126" s="3">
        <f t="shared" si="43"/>
        <v>-1</v>
      </c>
      <c r="R126" s="3" t="str">
        <f t="shared" si="68"/>
        <v/>
      </c>
      <c r="S126" s="3" t="str">
        <f t="shared" si="63"/>
        <v>my_code</v>
      </c>
      <c r="T126" s="3" t="b">
        <f t="shared" si="44"/>
        <v>0</v>
      </c>
      <c r="U126" s="3" t="b">
        <f t="shared" si="45"/>
        <v>0</v>
      </c>
      <c r="V126" s="3" t="b">
        <f t="shared" si="46"/>
        <v>0</v>
      </c>
      <c r="W126" s="3" t="b">
        <f t="shared" si="47"/>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48"/>
        <v/>
      </c>
      <c r="AA126" s="1" t="str">
        <f t="shared" si="49"/>
        <v/>
      </c>
      <c r="AB126" s="1" t="str">
        <f t="shared" si="50"/>
        <v/>
      </c>
      <c r="AC126" s="1" t="str">
        <f t="shared" si="51"/>
        <v/>
      </c>
      <c r="AD126" s="1" t="str">
        <f t="shared" si="52"/>
        <v/>
      </c>
      <c r="AE126" s="1">
        <f t="shared" ca="1" si="53"/>
        <v>0</v>
      </c>
      <c r="AF126" s="1" t="str">
        <f t="shared" si="54"/>
        <v/>
      </c>
      <c r="AG126" s="1" t="str">
        <f ca="1">IF(Z126&amp;""&lt;&gt;"",Z$1,IF(AA126&amp;""&lt;&gt;"",AA$1,IF(AB126&amp;""&lt;&gt;"",AB$1,IF(AC126&amp;""&lt;&gt;"",AC$1,IF(AD126&amp;""&lt;&gt;"",AD$1,IF(AND(AE126&amp;""&lt;&gt;"",X126=FALSE),AE$1,IF(AF126&amp;""&lt;&gt;"","IMM",IF(X126,"PSO","DIR"))))))))</f>
        <v>mem</v>
      </c>
      <c r="AH126" s="1">
        <f t="shared" ca="1" si="55"/>
        <v>0</v>
      </c>
      <c r="AI126" s="1">
        <f t="shared" ca="1" si="65"/>
        <v>-1</v>
      </c>
      <c r="AJ126" s="1">
        <f t="shared" ca="1" si="70"/>
        <v>0</v>
      </c>
      <c r="AK126" s="1">
        <f t="shared" ca="1" si="66"/>
        <v>0</v>
      </c>
      <c r="AL126" s="1">
        <f t="shared" ca="1" si="67"/>
        <v>0</v>
      </c>
      <c r="AM126" s="52" t="e" cm="1">
        <f t="array" aca="1" ref="AM126" ca="1">INDEX($G$2:$G$1052,MATCH(1,(AL126=$E$2:$E$1052)*("EQU"=UPPER($F$2:$F$1052)),0))</f>
        <v>#N/A</v>
      </c>
      <c r="AN126" s="1" t="str">
        <f t="shared" ca="1" si="71"/>
        <v/>
      </c>
      <c r="AO126" s="1" t="e">
        <f ca="1">IF(LEFT(AL126,1)&lt;&gt;".",VLOOKUP(AL126,$L$12:$M$1052,2,FALSE),"")</f>
        <v>#N/A</v>
      </c>
      <c r="AP126" s="1" t="str">
        <f t="shared" ca="1" si="56"/>
        <v/>
      </c>
      <c r="AQ126" s="1" t="str" cm="1">
        <f t="array" aca="1" ref="AQ126" ca="1">IF(LEFT(AL126,1)=".",INDEX($M$12:$M$1052,MATCH(1,(AL126=$L$12:$L$1052)*(S126=($S$12:$S$1052)),0)),"")</f>
        <v/>
      </c>
      <c r="AR126" s="1">
        <f t="shared" ca="1" si="57"/>
        <v>0</v>
      </c>
      <c r="AS126" s="1">
        <f t="shared" ca="1" si="73"/>
        <v>0</v>
      </c>
      <c r="AT126" s="1" t="str">
        <f t="shared" ca="1" si="69"/>
        <v>00</v>
      </c>
      <c r="AU126" s="1" t="str">
        <f t="shared" ca="1" si="58"/>
        <v>00</v>
      </c>
      <c r="AV126" s="1" t="str">
        <f t="shared" ca="1" si="59"/>
        <v>00</v>
      </c>
      <c r="AW126" s="1" t="str">
        <f t="shared" ca="1" si="60"/>
        <v>ZP</v>
      </c>
      <c r="AX126" s="4" t="e">
        <f ca="1">VLOOKUP(UPPER(F126)&amp;"-"&amp;AW126,Opcodes!$D$3:$E$160,2,FALSE)</f>
        <v>#N/A</v>
      </c>
      <c r="AY126" s="1">
        <f t="shared" ca="1" si="64"/>
        <v>0</v>
      </c>
    </row>
    <row r="127" spans="3:51" x14ac:dyDescent="0.3">
      <c r="C127" s="10" t="str" cm="1">
        <f t="array" aca="1" ref="C127" ca="1">IF(AND(N127&amp;""&lt;&gt;"",K127&amp;""&lt;&gt;""),K127&amp;": "&amp;N127&amp;IF(O127&amp;""&lt;&gt;""," "&amp;O127,"")&amp;IF(P127&amp;""&lt;&gt;""," "&amp;P127,""),IF(Y127&amp;""&lt;&gt;"",K127&amp;": "&amp;TRIM(_xlfn.TEXTJOIN("",TRUE,MID(Y127,2*ROW(INDIRECT("1:"&amp;LEN(Y127)))-1,2)&amp;" ")),""))</f>
        <v/>
      </c>
      <c r="D127" s="15"/>
      <c r="E127" s="16"/>
      <c r="F127" s="17"/>
      <c r="G127" s="18"/>
      <c r="H127" s="23"/>
      <c r="I127" s="8"/>
      <c r="J127" s="8"/>
      <c r="K127" s="1" t="str">
        <f t="shared" ca="1" si="72"/>
        <v>302</v>
      </c>
      <c r="L127" s="1" t="str">
        <f t="shared" si="62"/>
        <v/>
      </c>
      <c r="M127" s="1" t="str">
        <f t="shared" ca="1" si="39"/>
        <v>$0302</v>
      </c>
      <c r="N127" s="4" t="str">
        <f t="shared" ca="1" si="40"/>
        <v/>
      </c>
      <c r="O127" s="4" t="str">
        <f t="shared" ca="1" si="41"/>
        <v>00</v>
      </c>
      <c r="P127" s="4" t="str">
        <f t="shared" ca="1" si="42"/>
        <v/>
      </c>
      <c r="Q127" s="3">
        <f t="shared" si="43"/>
        <v>-1</v>
      </c>
      <c r="R127" s="3" t="str">
        <f t="shared" si="68"/>
        <v/>
      </c>
      <c r="S127" s="3" t="str">
        <f t="shared" si="63"/>
        <v>my_code</v>
      </c>
      <c r="T127" s="3" t="b">
        <f t="shared" si="44"/>
        <v>0</v>
      </c>
      <c r="U127" s="3" t="b">
        <f t="shared" si="45"/>
        <v>0</v>
      </c>
      <c r="V127" s="3" t="b">
        <f t="shared" si="46"/>
        <v>0</v>
      </c>
      <c r="W127" s="3" t="b">
        <f t="shared" si="47"/>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48"/>
        <v/>
      </c>
      <c r="AA127" s="1" t="str">
        <f t="shared" si="49"/>
        <v/>
      </c>
      <c r="AB127" s="1" t="str">
        <f t="shared" si="50"/>
        <v/>
      </c>
      <c r="AC127" s="1" t="str">
        <f t="shared" si="51"/>
        <v/>
      </c>
      <c r="AD127" s="1" t="str">
        <f t="shared" si="52"/>
        <v/>
      </c>
      <c r="AE127" s="1">
        <f t="shared" ca="1" si="53"/>
        <v>0</v>
      </c>
      <c r="AF127" s="1" t="str">
        <f t="shared" si="54"/>
        <v/>
      </c>
      <c r="AG127" s="1" t="str">
        <f ca="1">IF(Z127&amp;""&lt;&gt;"",Z$1,IF(AA127&amp;""&lt;&gt;"",AA$1,IF(AB127&amp;""&lt;&gt;"",AB$1,IF(AC127&amp;""&lt;&gt;"",AC$1,IF(AD127&amp;""&lt;&gt;"",AD$1,IF(AND(AE127&amp;""&lt;&gt;"",X127=FALSE),AE$1,IF(AF127&amp;""&lt;&gt;"","IMM",IF(X127,"PSO","DIR"))))))))</f>
        <v>mem</v>
      </c>
      <c r="AH127" s="1">
        <f t="shared" ca="1" si="55"/>
        <v>0</v>
      </c>
      <c r="AI127" s="1">
        <f t="shared" ca="1" si="65"/>
        <v>-1</v>
      </c>
      <c r="AJ127" s="1">
        <f t="shared" ca="1" si="70"/>
        <v>0</v>
      </c>
      <c r="AK127" s="1">
        <f t="shared" ca="1" si="66"/>
        <v>0</v>
      </c>
      <c r="AL127" s="1">
        <f t="shared" ca="1" si="67"/>
        <v>0</v>
      </c>
      <c r="AM127" s="52" t="e" cm="1">
        <f t="array" aca="1" ref="AM127" ca="1">INDEX($G$2:$G$1052,MATCH(1,(AL127=$E$2:$E$1052)*("EQU"=UPPER($F$2:$F$1052)),0))</f>
        <v>#N/A</v>
      </c>
      <c r="AN127" s="1" t="str">
        <f t="shared" ca="1" si="71"/>
        <v/>
      </c>
      <c r="AO127" s="1" t="e">
        <f ca="1">IF(LEFT(AL127,1)&lt;&gt;".",VLOOKUP(AL127,$L$12:$M$1052,2,FALSE),"")</f>
        <v>#N/A</v>
      </c>
      <c r="AP127" s="1" t="str">
        <f t="shared" ca="1" si="56"/>
        <v/>
      </c>
      <c r="AQ127" s="1" t="str" cm="1">
        <f t="array" aca="1" ref="AQ127" ca="1">IF(LEFT(AL127,1)=".",INDEX($M$12:$M$1052,MATCH(1,(AL127=$L$12:$L$1052)*(S127=($S$12:$S$1052)),0)),"")</f>
        <v/>
      </c>
      <c r="AR127" s="1">
        <f t="shared" ca="1" si="57"/>
        <v>0</v>
      </c>
      <c r="AS127" s="1">
        <f t="shared" ca="1" si="73"/>
        <v>0</v>
      </c>
      <c r="AT127" s="1" t="str">
        <f t="shared" ca="1" si="69"/>
        <v>00</v>
      </c>
      <c r="AU127" s="1" t="str">
        <f t="shared" ca="1" si="58"/>
        <v>00</v>
      </c>
      <c r="AV127" s="1" t="str">
        <f t="shared" ca="1" si="59"/>
        <v>00</v>
      </c>
      <c r="AW127" s="1" t="str">
        <f t="shared" ca="1" si="60"/>
        <v>ZP</v>
      </c>
      <c r="AX127" s="4" t="e">
        <f ca="1">VLOOKUP(UPPER(F127)&amp;"-"&amp;AW127,Opcodes!$D$3:$E$160,2,FALSE)</f>
        <v>#N/A</v>
      </c>
      <c r="AY127" s="1">
        <f t="shared" ca="1" si="64"/>
        <v>0</v>
      </c>
    </row>
    <row r="128" spans="3:51" x14ac:dyDescent="0.3">
      <c r="C128" s="10" t="str" cm="1">
        <f t="array" aca="1" ref="C128" ca="1">IF(AND(N128&amp;""&lt;&gt;"",K128&amp;""&lt;&gt;""),K128&amp;": "&amp;N128&amp;IF(O128&amp;""&lt;&gt;""," "&amp;O128,"")&amp;IF(P128&amp;""&lt;&gt;""," "&amp;P128,""),IF(Y128&amp;""&lt;&gt;"",K128&amp;": "&amp;TRIM(_xlfn.TEXTJOIN("",TRUE,MID(Y128,2*ROW(INDIRECT("1:"&amp;LEN(Y128)))-1,2)&amp;" ")),""))</f>
        <v/>
      </c>
      <c r="D128" s="15"/>
      <c r="E128" s="16"/>
      <c r="F128" s="17"/>
      <c r="G128" s="18"/>
      <c r="H128" s="23"/>
      <c r="I128" s="8"/>
      <c r="J128" s="8"/>
      <c r="K128" s="1" t="str">
        <f t="shared" ca="1" si="72"/>
        <v>302</v>
      </c>
      <c r="L128" s="1" t="str">
        <f t="shared" si="62"/>
        <v/>
      </c>
      <c r="M128" s="1" t="str">
        <f t="shared" ca="1" si="39"/>
        <v>$0302</v>
      </c>
      <c r="N128" s="4" t="str">
        <f t="shared" ca="1" si="40"/>
        <v/>
      </c>
      <c r="O128" s="4" t="str">
        <f t="shared" ca="1" si="41"/>
        <v>00</v>
      </c>
      <c r="P128" s="4" t="str">
        <f t="shared" ca="1" si="42"/>
        <v/>
      </c>
      <c r="Q128" s="3">
        <f t="shared" si="43"/>
        <v>-1</v>
      </c>
      <c r="R128" s="3" t="str">
        <f t="shared" si="68"/>
        <v/>
      </c>
      <c r="S128" s="3" t="str">
        <f t="shared" si="63"/>
        <v>my_code</v>
      </c>
      <c r="T128" s="3" t="b">
        <f t="shared" si="44"/>
        <v>0</v>
      </c>
      <c r="U128" s="3" t="b">
        <f t="shared" si="45"/>
        <v>0</v>
      </c>
      <c r="V128" s="3" t="b">
        <f t="shared" si="46"/>
        <v>0</v>
      </c>
      <c r="W128" s="3" t="b">
        <f t="shared" si="47"/>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48"/>
        <v/>
      </c>
      <c r="AA128" s="1" t="str">
        <f t="shared" si="49"/>
        <v/>
      </c>
      <c r="AB128" s="1" t="str">
        <f t="shared" si="50"/>
        <v/>
      </c>
      <c r="AC128" s="1" t="str">
        <f t="shared" si="51"/>
        <v/>
      </c>
      <c r="AD128" s="1" t="str">
        <f t="shared" si="52"/>
        <v/>
      </c>
      <c r="AE128" s="1">
        <f t="shared" ca="1" si="53"/>
        <v>0</v>
      </c>
      <c r="AF128" s="1" t="str">
        <f t="shared" si="54"/>
        <v/>
      </c>
      <c r="AG128" s="1" t="str">
        <f ca="1">IF(Z128&amp;""&lt;&gt;"",Z$1,IF(AA128&amp;""&lt;&gt;"",AA$1,IF(AB128&amp;""&lt;&gt;"",AB$1,IF(AC128&amp;""&lt;&gt;"",AC$1,IF(AD128&amp;""&lt;&gt;"",AD$1,IF(AND(AE128&amp;""&lt;&gt;"",X128=FALSE),AE$1,IF(AF128&amp;""&lt;&gt;"","IMM",IF(X128,"PSO","DIR"))))))))</f>
        <v>mem</v>
      </c>
      <c r="AH128" s="1">
        <f t="shared" ca="1" si="55"/>
        <v>0</v>
      </c>
      <c r="AI128" s="1">
        <f t="shared" ca="1" si="65"/>
        <v>-1</v>
      </c>
      <c r="AJ128" s="1">
        <f t="shared" ca="1" si="70"/>
        <v>0</v>
      </c>
      <c r="AK128" s="1">
        <f t="shared" ca="1" si="66"/>
        <v>0</v>
      </c>
      <c r="AL128" s="1">
        <f t="shared" ca="1" si="67"/>
        <v>0</v>
      </c>
      <c r="AM128" s="52" t="e" cm="1">
        <f t="array" aca="1" ref="AM128" ca="1">INDEX($G$2:$G$1052,MATCH(1,(AL128=$E$2:$E$1052)*("EQU"=UPPER($F$2:$F$1052)),0))</f>
        <v>#N/A</v>
      </c>
      <c r="AN128" s="1" t="str">
        <f t="shared" ca="1" si="71"/>
        <v/>
      </c>
      <c r="AO128" s="1" t="e">
        <f ca="1">IF(LEFT(AL128,1)&lt;&gt;".",VLOOKUP(AL128,$L$12:$M$1052,2,FALSE),"")</f>
        <v>#N/A</v>
      </c>
      <c r="AP128" s="1" t="str">
        <f t="shared" ca="1" si="56"/>
        <v/>
      </c>
      <c r="AQ128" s="1" t="str" cm="1">
        <f t="array" aca="1" ref="AQ128" ca="1">IF(LEFT(AL128,1)=".",INDEX($M$12:$M$1052,MATCH(1,(AL128=$L$12:$L$1052)*(S128=($S$12:$S$1052)),0)),"")</f>
        <v/>
      </c>
      <c r="AR128" s="1">
        <f t="shared" ca="1" si="57"/>
        <v>0</v>
      </c>
      <c r="AS128" s="1">
        <f t="shared" ca="1" si="73"/>
        <v>0</v>
      </c>
      <c r="AT128" s="1" t="str">
        <f t="shared" ca="1" si="69"/>
        <v>00</v>
      </c>
      <c r="AU128" s="1" t="str">
        <f t="shared" ca="1" si="58"/>
        <v>00</v>
      </c>
      <c r="AV128" s="1" t="str">
        <f t="shared" ca="1" si="59"/>
        <v>00</v>
      </c>
      <c r="AW128" s="1" t="str">
        <f t="shared" ca="1" si="60"/>
        <v>ZP</v>
      </c>
      <c r="AX128" s="4" t="e">
        <f ca="1">VLOOKUP(UPPER(F128)&amp;"-"&amp;AW128,Opcodes!$D$3:$E$160,2,FALSE)</f>
        <v>#N/A</v>
      </c>
      <c r="AY128" s="1">
        <f t="shared" ca="1" si="64"/>
        <v>0</v>
      </c>
    </row>
    <row r="129" spans="3:51" x14ac:dyDescent="0.3">
      <c r="C129" s="10" t="str" cm="1">
        <f t="array" aca="1" ref="C129" ca="1">IF(AND(N129&amp;""&lt;&gt;"",K129&amp;""&lt;&gt;""),K129&amp;": "&amp;N129&amp;IF(O129&amp;""&lt;&gt;""," "&amp;O129,"")&amp;IF(P129&amp;""&lt;&gt;""," "&amp;P129,""),IF(Y129&amp;""&lt;&gt;"",K129&amp;": "&amp;TRIM(_xlfn.TEXTJOIN("",TRUE,MID(Y129,2*ROW(INDIRECT("1:"&amp;LEN(Y129)))-1,2)&amp;" ")),""))</f>
        <v/>
      </c>
      <c r="D129" s="15"/>
      <c r="E129" s="16"/>
      <c r="F129" s="17"/>
      <c r="G129" s="18"/>
      <c r="H129" s="23"/>
      <c r="I129" s="8"/>
      <c r="J129" s="8"/>
      <c r="K129" s="1" t="str">
        <f t="shared" ca="1" si="72"/>
        <v>302</v>
      </c>
      <c r="L129" s="1" t="str">
        <f t="shared" si="62"/>
        <v/>
      </c>
      <c r="M129" s="1" t="str">
        <f t="shared" ca="1" si="39"/>
        <v>$0302</v>
      </c>
      <c r="N129" s="4" t="str">
        <f t="shared" ca="1" si="40"/>
        <v/>
      </c>
      <c r="O129" s="4" t="str">
        <f t="shared" ca="1" si="41"/>
        <v>00</v>
      </c>
      <c r="P129" s="4" t="str">
        <f t="shared" ca="1" si="42"/>
        <v/>
      </c>
      <c r="Q129" s="3">
        <f t="shared" si="43"/>
        <v>-1</v>
      </c>
      <c r="R129" s="3" t="str">
        <f t="shared" si="68"/>
        <v/>
      </c>
      <c r="S129" s="3" t="str">
        <f t="shared" si="63"/>
        <v>my_code</v>
      </c>
      <c r="T129" s="3" t="b">
        <f t="shared" si="44"/>
        <v>0</v>
      </c>
      <c r="U129" s="3" t="b">
        <f t="shared" si="45"/>
        <v>0</v>
      </c>
      <c r="V129" s="3" t="b">
        <f t="shared" si="46"/>
        <v>0</v>
      </c>
      <c r="W129" s="3" t="b">
        <f t="shared" si="47"/>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48"/>
        <v/>
      </c>
      <c r="AA129" s="1" t="str">
        <f t="shared" si="49"/>
        <v/>
      </c>
      <c r="AB129" s="1" t="str">
        <f t="shared" si="50"/>
        <v/>
      </c>
      <c r="AC129" s="1" t="str">
        <f t="shared" si="51"/>
        <v/>
      </c>
      <c r="AD129" s="1" t="str">
        <f t="shared" si="52"/>
        <v/>
      </c>
      <c r="AE129" s="1">
        <f t="shared" ca="1" si="53"/>
        <v>0</v>
      </c>
      <c r="AF129" s="1" t="str">
        <f t="shared" si="54"/>
        <v/>
      </c>
      <c r="AG129" s="1" t="str">
        <f ca="1">IF(Z129&amp;""&lt;&gt;"",Z$1,IF(AA129&amp;""&lt;&gt;"",AA$1,IF(AB129&amp;""&lt;&gt;"",AB$1,IF(AC129&amp;""&lt;&gt;"",AC$1,IF(AD129&amp;""&lt;&gt;"",AD$1,IF(AND(AE129&amp;""&lt;&gt;"",X129=FALSE),AE$1,IF(AF129&amp;""&lt;&gt;"","IMM",IF(X129,"PSO","DIR"))))))))</f>
        <v>mem</v>
      </c>
      <c r="AH129" s="1">
        <f t="shared" ca="1" si="55"/>
        <v>0</v>
      </c>
      <c r="AI129" s="1">
        <f t="shared" ca="1" si="65"/>
        <v>-1</v>
      </c>
      <c r="AJ129" s="1">
        <f t="shared" ca="1" si="70"/>
        <v>0</v>
      </c>
      <c r="AK129" s="1">
        <f t="shared" ca="1" si="66"/>
        <v>0</v>
      </c>
      <c r="AL129" s="1">
        <f t="shared" ca="1" si="67"/>
        <v>0</v>
      </c>
      <c r="AM129" s="52" t="e" cm="1">
        <f t="array" aca="1" ref="AM129" ca="1">INDEX($G$2:$G$1052,MATCH(1,(AL129=$E$2:$E$1052)*("EQU"=UPPER($F$2:$F$1052)),0))</f>
        <v>#N/A</v>
      </c>
      <c r="AN129" s="1" t="str">
        <f t="shared" ca="1" si="71"/>
        <v/>
      </c>
      <c r="AO129" s="1" t="e">
        <f ca="1">IF(LEFT(AL129,1)&lt;&gt;".",VLOOKUP(AL129,$L$12:$M$1052,2,FALSE),"")</f>
        <v>#N/A</v>
      </c>
      <c r="AP129" s="1" t="str">
        <f t="shared" ca="1" si="56"/>
        <v/>
      </c>
      <c r="AQ129" s="1" t="str" cm="1">
        <f t="array" aca="1" ref="AQ129" ca="1">IF(LEFT(AL129,1)=".",INDEX($M$12:$M$1052,MATCH(1,(AL129=$L$12:$L$1052)*(S129=($S$12:$S$1052)),0)),"")</f>
        <v/>
      </c>
      <c r="AR129" s="1">
        <f t="shared" ca="1" si="57"/>
        <v>0</v>
      </c>
      <c r="AS129" s="1">
        <f t="shared" ca="1" si="73"/>
        <v>0</v>
      </c>
      <c r="AT129" s="1" t="str">
        <f t="shared" ca="1" si="69"/>
        <v>00</v>
      </c>
      <c r="AU129" s="1" t="str">
        <f t="shared" ca="1" si="58"/>
        <v>00</v>
      </c>
      <c r="AV129" s="1" t="str">
        <f t="shared" ca="1" si="59"/>
        <v>00</v>
      </c>
      <c r="AW129" s="1" t="str">
        <f t="shared" ca="1" si="60"/>
        <v>ZP</v>
      </c>
      <c r="AX129" s="4" t="e">
        <f ca="1">VLOOKUP(UPPER(F129)&amp;"-"&amp;AW129,Opcodes!$D$3:$E$160,2,FALSE)</f>
        <v>#N/A</v>
      </c>
      <c r="AY129" s="1">
        <f t="shared" ca="1" si="64"/>
        <v>0</v>
      </c>
    </row>
    <row r="130" spans="3:51" x14ac:dyDescent="0.3">
      <c r="C130" s="10" t="str" cm="1">
        <f t="array" aca="1" ref="C130" ca="1">IF(AND(N130&amp;""&lt;&gt;"",K130&amp;""&lt;&gt;""),K130&amp;": "&amp;N130&amp;IF(O130&amp;""&lt;&gt;""," "&amp;O130,"")&amp;IF(P130&amp;""&lt;&gt;""," "&amp;P130,""),IF(Y130&amp;""&lt;&gt;"",K130&amp;": "&amp;TRIM(_xlfn.TEXTJOIN("",TRUE,MID(Y130,2*ROW(INDIRECT("1:"&amp;LEN(Y130)))-1,2)&amp;" ")),""))</f>
        <v/>
      </c>
      <c r="D130" s="15"/>
      <c r="E130" s="16"/>
      <c r="F130" s="17"/>
      <c r="G130" s="18"/>
      <c r="H130" s="23"/>
      <c r="I130" s="8"/>
      <c r="J130" s="8"/>
      <c r="K130" s="1" t="str">
        <f t="shared" ca="1" si="72"/>
        <v>302</v>
      </c>
      <c r="L130" s="1" t="str">
        <f t="shared" si="62"/>
        <v/>
      </c>
      <c r="M130" s="1" t="str">
        <f t="shared" ca="1" si="39"/>
        <v>$0302</v>
      </c>
      <c r="N130" s="4" t="str">
        <f t="shared" ca="1" si="40"/>
        <v/>
      </c>
      <c r="O130" s="4" t="str">
        <f t="shared" ca="1" si="41"/>
        <v>00</v>
      </c>
      <c r="P130" s="4" t="str">
        <f t="shared" ca="1" si="42"/>
        <v/>
      </c>
      <c r="Q130" s="3">
        <f t="shared" si="43"/>
        <v>-1</v>
      </c>
      <c r="R130" s="3" t="str">
        <f t="shared" si="68"/>
        <v/>
      </c>
      <c r="S130" s="3" t="str">
        <f t="shared" si="63"/>
        <v>my_code</v>
      </c>
      <c r="T130" s="3" t="b">
        <f t="shared" si="44"/>
        <v>0</v>
      </c>
      <c r="U130" s="3" t="b">
        <f t="shared" si="45"/>
        <v>0</v>
      </c>
      <c r="V130" s="3" t="b">
        <f t="shared" si="46"/>
        <v>0</v>
      </c>
      <c r="W130" s="3" t="b">
        <f t="shared" si="47"/>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48"/>
        <v/>
      </c>
      <c r="AA130" s="1" t="str">
        <f t="shared" si="49"/>
        <v/>
      </c>
      <c r="AB130" s="1" t="str">
        <f t="shared" si="50"/>
        <v/>
      </c>
      <c r="AC130" s="1" t="str">
        <f t="shared" si="51"/>
        <v/>
      </c>
      <c r="AD130" s="1" t="str">
        <f t="shared" si="52"/>
        <v/>
      </c>
      <c r="AE130" s="1">
        <f t="shared" ca="1" si="53"/>
        <v>0</v>
      </c>
      <c r="AF130" s="1" t="str">
        <f t="shared" si="54"/>
        <v/>
      </c>
      <c r="AG130" s="1" t="str">
        <f ca="1">IF(Z130&amp;""&lt;&gt;"",Z$1,IF(AA130&amp;""&lt;&gt;"",AA$1,IF(AB130&amp;""&lt;&gt;"",AB$1,IF(AC130&amp;""&lt;&gt;"",AC$1,IF(AD130&amp;""&lt;&gt;"",AD$1,IF(AND(AE130&amp;""&lt;&gt;"",X130=FALSE),AE$1,IF(AF130&amp;""&lt;&gt;"","IMM",IF(X130,"PSO","DIR"))))))))</f>
        <v>mem</v>
      </c>
      <c r="AH130" s="1">
        <f t="shared" ca="1" si="55"/>
        <v>0</v>
      </c>
      <c r="AI130" s="1">
        <f t="shared" ca="1" si="65"/>
        <v>-1</v>
      </c>
      <c r="AJ130" s="1">
        <f t="shared" ca="1" si="70"/>
        <v>0</v>
      </c>
      <c r="AK130" s="1">
        <f t="shared" ca="1" si="66"/>
        <v>0</v>
      </c>
      <c r="AL130" s="1">
        <f t="shared" ca="1" si="67"/>
        <v>0</v>
      </c>
      <c r="AM130" s="52" t="e" cm="1">
        <f t="array" aca="1" ref="AM130" ca="1">INDEX($G$2:$G$1052,MATCH(1,(AL130=$E$2:$E$1052)*("EQU"=UPPER($F$2:$F$1052)),0))</f>
        <v>#N/A</v>
      </c>
      <c r="AN130" s="1" t="str">
        <f t="shared" ca="1" si="71"/>
        <v/>
      </c>
      <c r="AO130" s="1" t="e">
        <f ca="1">IF(LEFT(AL130,1)&lt;&gt;".",VLOOKUP(AL130,$L$12:$M$1052,2,FALSE),"")</f>
        <v>#N/A</v>
      </c>
      <c r="AP130" s="1" t="str">
        <f t="shared" ca="1" si="56"/>
        <v/>
      </c>
      <c r="AQ130" s="1" t="str" cm="1">
        <f t="array" aca="1" ref="AQ130" ca="1">IF(LEFT(AL130,1)=".",INDEX($M$12:$M$1052,MATCH(1,(AL130=$L$12:$L$1052)*(S130=($S$12:$S$1052)),0)),"")</f>
        <v/>
      </c>
      <c r="AR130" s="1">
        <f t="shared" ca="1" si="57"/>
        <v>0</v>
      </c>
      <c r="AS130" s="1">
        <f t="shared" ca="1" si="73"/>
        <v>0</v>
      </c>
      <c r="AT130" s="1" t="str">
        <f t="shared" ca="1" si="69"/>
        <v>00</v>
      </c>
      <c r="AU130" s="1" t="str">
        <f t="shared" ca="1" si="58"/>
        <v>00</v>
      </c>
      <c r="AV130" s="1" t="str">
        <f t="shared" ca="1" si="59"/>
        <v>00</v>
      </c>
      <c r="AW130" s="1" t="str">
        <f t="shared" ca="1" si="60"/>
        <v>ZP</v>
      </c>
      <c r="AX130" s="4" t="e">
        <f ca="1">VLOOKUP(UPPER(F130)&amp;"-"&amp;AW130,Opcodes!$D$3:$E$160,2,FALSE)</f>
        <v>#N/A</v>
      </c>
      <c r="AY130" s="1">
        <f t="shared" ca="1" si="64"/>
        <v>0</v>
      </c>
    </row>
    <row r="131" spans="3:51" x14ac:dyDescent="0.3">
      <c r="C131" s="10" t="str" cm="1">
        <f t="array" aca="1" ref="C131" ca="1">IF(AND(N131&amp;""&lt;&gt;"",K131&amp;""&lt;&gt;""),K131&amp;": "&amp;N131&amp;IF(O131&amp;""&lt;&gt;""," "&amp;O131,"")&amp;IF(P131&amp;""&lt;&gt;""," "&amp;P131,""),IF(Y131&amp;""&lt;&gt;"",K131&amp;": "&amp;TRIM(_xlfn.TEXTJOIN("",TRUE,MID(Y131,2*ROW(INDIRECT("1:"&amp;LEN(Y131)))-1,2)&amp;" ")),""))</f>
        <v/>
      </c>
      <c r="D131" s="15"/>
      <c r="E131" s="16"/>
      <c r="F131" s="17"/>
      <c r="G131" s="18"/>
      <c r="H131" s="23"/>
      <c r="I131" s="8"/>
      <c r="J131" s="8"/>
      <c r="K131" s="1" t="str">
        <f t="shared" ca="1" si="72"/>
        <v>302</v>
      </c>
      <c r="L131" s="1" t="str">
        <f t="shared" si="62"/>
        <v/>
      </c>
      <c r="M131" s="1" t="str">
        <f t="shared" ca="1" si="39"/>
        <v>$0302</v>
      </c>
      <c r="N131" s="4" t="str">
        <f t="shared" ca="1" si="40"/>
        <v/>
      </c>
      <c r="O131" s="4" t="str">
        <f t="shared" ca="1" si="41"/>
        <v>00</v>
      </c>
      <c r="P131" s="4" t="str">
        <f t="shared" ca="1" si="42"/>
        <v/>
      </c>
      <c r="Q131" s="3">
        <f t="shared" si="43"/>
        <v>-1</v>
      </c>
      <c r="R131" s="3" t="str">
        <f t="shared" si="68"/>
        <v/>
      </c>
      <c r="S131" s="3" t="str">
        <f t="shared" si="63"/>
        <v>my_code</v>
      </c>
      <c r="T131" s="3" t="b">
        <f t="shared" si="44"/>
        <v>0</v>
      </c>
      <c r="U131" s="3" t="b">
        <f t="shared" si="45"/>
        <v>0</v>
      </c>
      <c r="V131" s="3" t="b">
        <f t="shared" si="46"/>
        <v>0</v>
      </c>
      <c r="W131" s="3" t="b">
        <f t="shared" si="47"/>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48"/>
        <v/>
      </c>
      <c r="AA131" s="1" t="str">
        <f t="shared" si="49"/>
        <v/>
      </c>
      <c r="AB131" s="1" t="str">
        <f t="shared" si="50"/>
        <v/>
      </c>
      <c r="AC131" s="1" t="str">
        <f t="shared" si="51"/>
        <v/>
      </c>
      <c r="AD131" s="1" t="str">
        <f t="shared" si="52"/>
        <v/>
      </c>
      <c r="AE131" s="1">
        <f t="shared" ca="1" si="53"/>
        <v>0</v>
      </c>
      <c r="AF131" s="1" t="str">
        <f t="shared" si="54"/>
        <v/>
      </c>
      <c r="AG131" s="1" t="str">
        <f ca="1">IF(Z131&amp;""&lt;&gt;"",Z$1,IF(AA131&amp;""&lt;&gt;"",AA$1,IF(AB131&amp;""&lt;&gt;"",AB$1,IF(AC131&amp;""&lt;&gt;"",AC$1,IF(AD131&amp;""&lt;&gt;"",AD$1,IF(AND(AE131&amp;""&lt;&gt;"",X131=FALSE),AE$1,IF(AF131&amp;""&lt;&gt;"","IMM",IF(X131,"PSO","DIR"))))))))</f>
        <v>mem</v>
      </c>
      <c r="AH131" s="1">
        <f t="shared" ca="1" si="55"/>
        <v>0</v>
      </c>
      <c r="AI131" s="1">
        <f t="shared" ca="1" si="65"/>
        <v>-1</v>
      </c>
      <c r="AJ131" s="1">
        <f t="shared" ca="1" si="70"/>
        <v>0</v>
      </c>
      <c r="AK131" s="1">
        <f t="shared" ca="1" si="66"/>
        <v>0</v>
      </c>
      <c r="AL131" s="1">
        <f t="shared" ca="1" si="67"/>
        <v>0</v>
      </c>
      <c r="AM131" s="52" t="e" cm="1">
        <f t="array" aca="1" ref="AM131" ca="1">INDEX($G$2:$G$1052,MATCH(1,(AL131=$E$2:$E$1052)*("EQU"=UPPER($F$2:$F$1052)),0))</f>
        <v>#N/A</v>
      </c>
      <c r="AN131" s="1" t="str">
        <f t="shared" ca="1" si="71"/>
        <v/>
      </c>
      <c r="AO131" s="1" t="e">
        <f ca="1">IF(LEFT(AL131,1)&lt;&gt;".",VLOOKUP(AL131,$L$12:$M$1052,2,FALSE),"")</f>
        <v>#N/A</v>
      </c>
      <c r="AP131" s="1" t="str">
        <f t="shared" ca="1" si="56"/>
        <v/>
      </c>
      <c r="AQ131" s="1" t="str" cm="1">
        <f t="array" aca="1" ref="AQ131" ca="1">IF(LEFT(AL131,1)=".",INDEX($M$12:$M$1052,MATCH(1,(AL131=$L$12:$L$1052)*(S131=($S$12:$S$1052)),0)),"")</f>
        <v/>
      </c>
      <c r="AR131" s="1">
        <f t="shared" ca="1" si="57"/>
        <v>0</v>
      </c>
      <c r="AS131" s="1">
        <f t="shared" ca="1" si="73"/>
        <v>0</v>
      </c>
      <c r="AT131" s="1" t="str">
        <f t="shared" ca="1" si="69"/>
        <v>00</v>
      </c>
      <c r="AU131" s="1" t="str">
        <f t="shared" ca="1" si="58"/>
        <v>00</v>
      </c>
      <c r="AV131" s="1" t="str">
        <f t="shared" ca="1" si="59"/>
        <v>00</v>
      </c>
      <c r="AW131" s="1" t="str">
        <f t="shared" ca="1" si="60"/>
        <v>ZP</v>
      </c>
      <c r="AX131" s="4" t="e">
        <f ca="1">VLOOKUP(UPPER(F131)&amp;"-"&amp;AW131,Opcodes!$D$3:$E$160,2,FALSE)</f>
        <v>#N/A</v>
      </c>
      <c r="AY131" s="1">
        <f t="shared" ca="1" si="64"/>
        <v>0</v>
      </c>
    </row>
    <row r="132" spans="3:51" x14ac:dyDescent="0.3">
      <c r="C132" s="10" t="str" cm="1">
        <f t="array" aca="1" ref="C132" ca="1">IF(AND(N132&amp;""&lt;&gt;"",K132&amp;""&lt;&gt;""),K132&amp;": "&amp;N132&amp;IF(O132&amp;""&lt;&gt;""," "&amp;O132,"")&amp;IF(P132&amp;""&lt;&gt;""," "&amp;P132,""),IF(Y132&amp;""&lt;&gt;"",K132&amp;": "&amp;TRIM(_xlfn.TEXTJOIN("",TRUE,MID(Y132,2*ROW(INDIRECT("1:"&amp;LEN(Y132)))-1,2)&amp;" ")),""))</f>
        <v/>
      </c>
      <c r="D132" s="15"/>
      <c r="E132" s="16"/>
      <c r="F132" s="17"/>
      <c r="G132" s="18"/>
      <c r="H132" s="23"/>
      <c r="I132" s="8"/>
      <c r="J132" s="8"/>
      <c r="K132" s="1" t="str">
        <f t="shared" ca="1" si="72"/>
        <v>302</v>
      </c>
      <c r="L132" s="1" t="str">
        <f t="shared" si="62"/>
        <v/>
      </c>
      <c r="M132" s="1" t="str">
        <f t="shared" ca="1" si="39"/>
        <v>$0302</v>
      </c>
      <c r="N132" s="4" t="str">
        <f t="shared" ca="1" si="40"/>
        <v/>
      </c>
      <c r="O132" s="4" t="str">
        <f t="shared" ca="1" si="41"/>
        <v>00</v>
      </c>
      <c r="P132" s="4" t="str">
        <f t="shared" ca="1" si="42"/>
        <v/>
      </c>
      <c r="Q132" s="3">
        <f t="shared" si="43"/>
        <v>-1</v>
      </c>
      <c r="R132" s="3" t="str">
        <f t="shared" si="68"/>
        <v/>
      </c>
      <c r="S132" s="3" t="str">
        <f t="shared" si="63"/>
        <v>my_code</v>
      </c>
      <c r="T132" s="3" t="b">
        <f t="shared" si="44"/>
        <v>0</v>
      </c>
      <c r="U132" s="3" t="b">
        <f t="shared" si="45"/>
        <v>0</v>
      </c>
      <c r="V132" s="3" t="b">
        <f t="shared" si="46"/>
        <v>0</v>
      </c>
      <c r="W132" s="3" t="b">
        <f t="shared" si="47"/>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48"/>
        <v/>
      </c>
      <c r="AA132" s="1" t="str">
        <f t="shared" si="49"/>
        <v/>
      </c>
      <c r="AB132" s="1" t="str">
        <f t="shared" si="50"/>
        <v/>
      </c>
      <c r="AC132" s="1" t="str">
        <f t="shared" si="51"/>
        <v/>
      </c>
      <c r="AD132" s="1" t="str">
        <f t="shared" si="52"/>
        <v/>
      </c>
      <c r="AE132" s="1">
        <f t="shared" ca="1" si="53"/>
        <v>0</v>
      </c>
      <c r="AF132" s="1" t="str">
        <f t="shared" si="54"/>
        <v/>
      </c>
      <c r="AG132" s="1" t="str">
        <f ca="1">IF(Z132&amp;""&lt;&gt;"",Z$1,IF(AA132&amp;""&lt;&gt;"",AA$1,IF(AB132&amp;""&lt;&gt;"",AB$1,IF(AC132&amp;""&lt;&gt;"",AC$1,IF(AD132&amp;""&lt;&gt;"",AD$1,IF(AND(AE132&amp;""&lt;&gt;"",X132=FALSE),AE$1,IF(AF132&amp;""&lt;&gt;"","IMM",IF(X132,"PSO","DIR"))))))))</f>
        <v>mem</v>
      </c>
      <c r="AH132" s="1">
        <f t="shared" ca="1" si="55"/>
        <v>0</v>
      </c>
      <c r="AI132" s="1">
        <f t="shared" ca="1" si="65"/>
        <v>-1</v>
      </c>
      <c r="AJ132" s="1">
        <f t="shared" ca="1" si="70"/>
        <v>0</v>
      </c>
      <c r="AK132" s="1">
        <f t="shared" ca="1" si="66"/>
        <v>0</v>
      </c>
      <c r="AL132" s="1">
        <f t="shared" ca="1" si="67"/>
        <v>0</v>
      </c>
      <c r="AM132" s="52" t="e" cm="1">
        <f t="array" aca="1" ref="AM132" ca="1">INDEX($G$2:$G$1052,MATCH(1,(AL132=$E$2:$E$1052)*("EQU"=UPPER($F$2:$F$1052)),0))</f>
        <v>#N/A</v>
      </c>
      <c r="AN132" s="1" t="str">
        <f t="shared" ca="1" si="71"/>
        <v/>
      </c>
      <c r="AO132" s="1" t="e">
        <f ca="1">IF(LEFT(AL132,1)&lt;&gt;".",VLOOKUP(AL132,$L$12:$M$1052,2,FALSE),"")</f>
        <v>#N/A</v>
      </c>
      <c r="AP132" s="1" t="str">
        <f t="shared" ca="1" si="56"/>
        <v/>
      </c>
      <c r="AQ132" s="1" t="str" cm="1">
        <f t="array" aca="1" ref="AQ132" ca="1">IF(LEFT(AL132,1)=".",INDEX($M$12:$M$1052,MATCH(1,(AL132=$L$12:$L$1052)*(S132=($S$12:$S$1052)),0)),"")</f>
        <v/>
      </c>
      <c r="AR132" s="1">
        <f t="shared" ca="1" si="57"/>
        <v>0</v>
      </c>
      <c r="AS132" s="1">
        <f t="shared" ca="1" si="73"/>
        <v>0</v>
      </c>
      <c r="AT132" s="1" t="str">
        <f t="shared" ca="1" si="69"/>
        <v>00</v>
      </c>
      <c r="AU132" s="1" t="str">
        <f t="shared" ca="1" si="58"/>
        <v>00</v>
      </c>
      <c r="AV132" s="1" t="str">
        <f t="shared" ca="1" si="59"/>
        <v>00</v>
      </c>
      <c r="AW132" s="1" t="str">
        <f t="shared" ca="1" si="60"/>
        <v>ZP</v>
      </c>
      <c r="AX132" s="4" t="e">
        <f ca="1">VLOOKUP(UPPER(F132)&amp;"-"&amp;AW132,Opcodes!$D$3:$E$160,2,FALSE)</f>
        <v>#N/A</v>
      </c>
      <c r="AY132" s="1">
        <f t="shared" ca="1" si="64"/>
        <v>0</v>
      </c>
    </row>
    <row r="133" spans="3:51" x14ac:dyDescent="0.3">
      <c r="C133" s="10" t="str" cm="1">
        <f t="array" aca="1" ref="C133" ca="1">IF(AND(N133&amp;""&lt;&gt;"",K133&amp;""&lt;&gt;""),K133&amp;": "&amp;N133&amp;IF(O133&amp;""&lt;&gt;""," "&amp;O133,"")&amp;IF(P133&amp;""&lt;&gt;""," "&amp;P133,""),IF(Y133&amp;""&lt;&gt;"",K133&amp;": "&amp;TRIM(_xlfn.TEXTJOIN("",TRUE,MID(Y133,2*ROW(INDIRECT("1:"&amp;LEN(Y133)))-1,2)&amp;" ")),""))</f>
        <v/>
      </c>
      <c r="D133" s="15"/>
      <c r="E133" s="16"/>
      <c r="F133" s="17"/>
      <c r="G133" s="18"/>
      <c r="H133" s="23"/>
      <c r="I133" s="8"/>
      <c r="J133" s="8"/>
      <c r="K133" s="1" t="str">
        <f t="shared" ca="1" si="72"/>
        <v>302</v>
      </c>
      <c r="L133" s="1" t="str">
        <f t="shared" si="62"/>
        <v/>
      </c>
      <c r="M133" s="1" t="str">
        <f t="shared" ca="1" si="39"/>
        <v>$0302</v>
      </c>
      <c r="N133" s="4" t="str">
        <f t="shared" ca="1" si="40"/>
        <v/>
      </c>
      <c r="O133" s="4" t="str">
        <f t="shared" ca="1" si="41"/>
        <v>00</v>
      </c>
      <c r="P133" s="4" t="str">
        <f t="shared" ca="1" si="42"/>
        <v/>
      </c>
      <c r="Q133" s="3">
        <f t="shared" si="43"/>
        <v>-1</v>
      </c>
      <c r="R133" s="3" t="str">
        <f t="shared" si="68"/>
        <v/>
      </c>
      <c r="S133" s="3" t="str">
        <f t="shared" si="63"/>
        <v>my_code</v>
      </c>
      <c r="T133" s="3" t="b">
        <f t="shared" si="44"/>
        <v>0</v>
      </c>
      <c r="U133" s="3" t="b">
        <f t="shared" si="45"/>
        <v>0</v>
      </c>
      <c r="V133" s="3" t="b">
        <f t="shared" si="46"/>
        <v>0</v>
      </c>
      <c r="W133" s="3" t="b">
        <f t="shared" si="47"/>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48"/>
        <v/>
      </c>
      <c r="AA133" s="1" t="str">
        <f t="shared" si="49"/>
        <v/>
      </c>
      <c r="AB133" s="1" t="str">
        <f t="shared" si="50"/>
        <v/>
      </c>
      <c r="AC133" s="1" t="str">
        <f t="shared" si="51"/>
        <v/>
      </c>
      <c r="AD133" s="1" t="str">
        <f t="shared" si="52"/>
        <v/>
      </c>
      <c r="AE133" s="1">
        <f t="shared" ca="1" si="53"/>
        <v>0</v>
      </c>
      <c r="AF133" s="1" t="str">
        <f t="shared" si="54"/>
        <v/>
      </c>
      <c r="AG133" s="1" t="str">
        <f ca="1">IF(Z133&amp;""&lt;&gt;"",Z$1,IF(AA133&amp;""&lt;&gt;"",AA$1,IF(AB133&amp;""&lt;&gt;"",AB$1,IF(AC133&amp;""&lt;&gt;"",AC$1,IF(AD133&amp;""&lt;&gt;"",AD$1,IF(AND(AE133&amp;""&lt;&gt;"",X133=FALSE),AE$1,IF(AF133&amp;""&lt;&gt;"","IMM",IF(X133,"PSO","DIR"))))))))</f>
        <v>mem</v>
      </c>
      <c r="AH133" s="1">
        <f t="shared" ca="1" si="55"/>
        <v>0</v>
      </c>
      <c r="AI133" s="1">
        <f t="shared" ca="1" si="65"/>
        <v>-1</v>
      </c>
      <c r="AJ133" s="1">
        <f t="shared" ca="1" si="70"/>
        <v>0</v>
      </c>
      <c r="AK133" s="1">
        <f t="shared" ca="1" si="66"/>
        <v>0</v>
      </c>
      <c r="AL133" s="1">
        <f t="shared" ca="1" si="67"/>
        <v>0</v>
      </c>
      <c r="AM133" s="52" t="e" cm="1">
        <f t="array" aca="1" ref="AM133" ca="1">INDEX($G$2:$G$1052,MATCH(1,(AL133=$E$2:$E$1052)*("EQU"=UPPER($F$2:$F$1052)),0))</f>
        <v>#N/A</v>
      </c>
      <c r="AN133" s="1" t="str">
        <f t="shared" ca="1" si="71"/>
        <v/>
      </c>
      <c r="AO133" s="1" t="e">
        <f ca="1">IF(LEFT(AL133,1)&lt;&gt;".",VLOOKUP(AL133,$L$12:$M$1052,2,FALSE),"")</f>
        <v>#N/A</v>
      </c>
      <c r="AP133" s="1" t="str">
        <f t="shared" ca="1" si="56"/>
        <v/>
      </c>
      <c r="AQ133" s="1" t="str" cm="1">
        <f t="array" aca="1" ref="AQ133" ca="1">IF(LEFT(AL133,1)=".",INDEX($M$12:$M$1052,MATCH(1,(AL133=$L$12:$L$1052)*(S133=($S$12:$S$1052)),0)),"")</f>
        <v/>
      </c>
      <c r="AR133" s="1">
        <f t="shared" ca="1" si="57"/>
        <v>0</v>
      </c>
      <c r="AS133" s="1">
        <f t="shared" ca="1" si="73"/>
        <v>0</v>
      </c>
      <c r="AT133" s="1" t="str">
        <f t="shared" ca="1" si="69"/>
        <v>00</v>
      </c>
      <c r="AU133" s="1" t="str">
        <f t="shared" ca="1" si="58"/>
        <v>00</v>
      </c>
      <c r="AV133" s="1" t="str">
        <f t="shared" ca="1" si="59"/>
        <v>00</v>
      </c>
      <c r="AW133" s="1" t="str">
        <f t="shared" ca="1" si="60"/>
        <v>ZP</v>
      </c>
      <c r="AX133" s="4" t="e">
        <f ca="1">VLOOKUP(UPPER(F133)&amp;"-"&amp;AW133,Opcodes!$D$3:$E$160,2,FALSE)</f>
        <v>#N/A</v>
      </c>
      <c r="AY133" s="1">
        <f t="shared" ca="1" si="64"/>
        <v>0</v>
      </c>
    </row>
    <row r="134" spans="3:51" x14ac:dyDescent="0.3">
      <c r="C134" s="10" t="str" cm="1">
        <f t="array" aca="1" ref="C134" ca="1">IF(AND(N134&amp;""&lt;&gt;"",K134&amp;""&lt;&gt;""),K134&amp;": "&amp;N134&amp;IF(O134&amp;""&lt;&gt;""," "&amp;O134,"")&amp;IF(P134&amp;""&lt;&gt;""," "&amp;P134,""),IF(Y134&amp;""&lt;&gt;"",K134&amp;": "&amp;TRIM(_xlfn.TEXTJOIN("",TRUE,MID(Y134,2*ROW(INDIRECT("1:"&amp;LEN(Y134)))-1,2)&amp;" ")),""))</f>
        <v/>
      </c>
      <c r="D134" s="15"/>
      <c r="E134" s="16"/>
      <c r="F134" s="17"/>
      <c r="G134" s="18"/>
      <c r="H134" s="23"/>
      <c r="I134" s="8"/>
      <c r="J134" s="8"/>
      <c r="K134" s="1" t="str">
        <f t="shared" ca="1" si="72"/>
        <v>302</v>
      </c>
      <c r="L134" s="1" t="str">
        <f t="shared" si="62"/>
        <v/>
      </c>
      <c r="M134" s="1" t="str">
        <f t="shared" ca="1" si="39"/>
        <v>$0302</v>
      </c>
      <c r="N134" s="4" t="str">
        <f t="shared" ca="1" si="40"/>
        <v/>
      </c>
      <c r="O134" s="4" t="str">
        <f t="shared" ca="1" si="41"/>
        <v>00</v>
      </c>
      <c r="P134" s="4" t="str">
        <f t="shared" ca="1" si="42"/>
        <v/>
      </c>
      <c r="Q134" s="3">
        <f t="shared" si="43"/>
        <v>-1</v>
      </c>
      <c r="R134" s="3" t="str">
        <f t="shared" si="68"/>
        <v/>
      </c>
      <c r="S134" s="3" t="str">
        <f t="shared" si="63"/>
        <v>my_code</v>
      </c>
      <c r="T134" s="3" t="b">
        <f t="shared" si="44"/>
        <v>0</v>
      </c>
      <c r="U134" s="3" t="b">
        <f t="shared" si="45"/>
        <v>0</v>
      </c>
      <c r="V134" s="3" t="b">
        <f t="shared" si="46"/>
        <v>0</v>
      </c>
      <c r="W134" s="3" t="b">
        <f t="shared" si="47"/>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48"/>
        <v/>
      </c>
      <c r="AA134" s="1" t="str">
        <f t="shared" si="49"/>
        <v/>
      </c>
      <c r="AB134" s="1" t="str">
        <f t="shared" si="50"/>
        <v/>
      </c>
      <c r="AC134" s="1" t="str">
        <f t="shared" si="51"/>
        <v/>
      </c>
      <c r="AD134" s="1" t="str">
        <f t="shared" si="52"/>
        <v/>
      </c>
      <c r="AE134" s="1">
        <f t="shared" ca="1" si="53"/>
        <v>0</v>
      </c>
      <c r="AF134" s="1" t="str">
        <f t="shared" si="54"/>
        <v/>
      </c>
      <c r="AG134" s="1" t="str">
        <f ca="1">IF(Z134&amp;""&lt;&gt;"",Z$1,IF(AA134&amp;""&lt;&gt;"",AA$1,IF(AB134&amp;""&lt;&gt;"",AB$1,IF(AC134&amp;""&lt;&gt;"",AC$1,IF(AD134&amp;""&lt;&gt;"",AD$1,IF(AND(AE134&amp;""&lt;&gt;"",X134=FALSE),AE$1,IF(AF134&amp;""&lt;&gt;"","IMM",IF(X134,"PSO","DIR"))))))))</f>
        <v>mem</v>
      </c>
      <c r="AH134" s="1">
        <f t="shared" ca="1" si="55"/>
        <v>0</v>
      </c>
      <c r="AI134" s="1">
        <f t="shared" ca="1" si="65"/>
        <v>-1</v>
      </c>
      <c r="AJ134" s="1">
        <f t="shared" ca="1" si="70"/>
        <v>0</v>
      </c>
      <c r="AK134" s="1">
        <f t="shared" ca="1" si="66"/>
        <v>0</v>
      </c>
      <c r="AL134" s="1">
        <f t="shared" ca="1" si="67"/>
        <v>0</v>
      </c>
      <c r="AM134" s="52" t="e" cm="1">
        <f t="array" aca="1" ref="AM134" ca="1">INDEX($G$2:$G$1052,MATCH(1,(AL134=$E$2:$E$1052)*("EQU"=UPPER($F$2:$F$1052)),0))</f>
        <v>#N/A</v>
      </c>
      <c r="AN134" s="1" t="str">
        <f t="shared" ca="1" si="71"/>
        <v/>
      </c>
      <c r="AO134" s="1" t="e">
        <f ca="1">IF(LEFT(AL134,1)&lt;&gt;".",VLOOKUP(AL134,$L$12:$M$1052,2,FALSE),"")</f>
        <v>#N/A</v>
      </c>
      <c r="AP134" s="1" t="str">
        <f t="shared" ca="1" si="56"/>
        <v/>
      </c>
      <c r="AQ134" s="1" t="str" cm="1">
        <f t="array" aca="1" ref="AQ134" ca="1">IF(LEFT(AL134,1)=".",INDEX($M$12:$M$1052,MATCH(1,(AL134=$L$12:$L$1052)*(S134=($S$12:$S$1052)),0)),"")</f>
        <v/>
      </c>
      <c r="AR134" s="1">
        <f t="shared" ca="1" si="57"/>
        <v>0</v>
      </c>
      <c r="AS134" s="1">
        <f t="shared" ca="1" si="73"/>
        <v>0</v>
      </c>
      <c r="AT134" s="1" t="str">
        <f t="shared" ca="1" si="69"/>
        <v>00</v>
      </c>
      <c r="AU134" s="1" t="str">
        <f t="shared" ca="1" si="58"/>
        <v>00</v>
      </c>
      <c r="AV134" s="1" t="str">
        <f t="shared" ca="1" si="59"/>
        <v>00</v>
      </c>
      <c r="AW134" s="1" t="str">
        <f t="shared" ca="1" si="60"/>
        <v>ZP</v>
      </c>
      <c r="AX134" s="4" t="e">
        <f ca="1">VLOOKUP(UPPER(F134)&amp;"-"&amp;AW134,Opcodes!$D$3:$E$160,2,FALSE)</f>
        <v>#N/A</v>
      </c>
      <c r="AY134" s="1">
        <f t="shared" ca="1" si="64"/>
        <v>0</v>
      </c>
    </row>
    <row r="135" spans="3:51" x14ac:dyDescent="0.3">
      <c r="C135" s="10" t="str" cm="1">
        <f t="array" aca="1" ref="C135" ca="1">IF(AND(N135&amp;""&lt;&gt;"",K135&amp;""&lt;&gt;""),K135&amp;": "&amp;N135&amp;IF(O135&amp;""&lt;&gt;""," "&amp;O135,"")&amp;IF(P135&amp;""&lt;&gt;""," "&amp;P135,""),IF(Y135&amp;""&lt;&gt;"",K135&amp;": "&amp;TRIM(_xlfn.TEXTJOIN("",TRUE,MID(Y135,2*ROW(INDIRECT("1:"&amp;LEN(Y135)))-1,2)&amp;" ")),""))</f>
        <v/>
      </c>
      <c r="D135" s="15"/>
      <c r="E135" s="16"/>
      <c r="F135" s="17"/>
      <c r="G135" s="18"/>
      <c r="H135" s="23"/>
      <c r="I135" s="8"/>
      <c r="J135" s="8"/>
      <c r="K135" s="1" t="str">
        <f t="shared" ca="1" si="72"/>
        <v>302</v>
      </c>
      <c r="L135" s="1" t="str">
        <f t="shared" si="62"/>
        <v/>
      </c>
      <c r="M135" s="1" t="str">
        <f t="shared" ca="1" si="39"/>
        <v>$0302</v>
      </c>
      <c r="N135" s="4" t="str">
        <f t="shared" ca="1" si="40"/>
        <v/>
      </c>
      <c r="O135" s="4" t="str">
        <f t="shared" ca="1" si="41"/>
        <v>00</v>
      </c>
      <c r="P135" s="4" t="str">
        <f t="shared" ca="1" si="42"/>
        <v/>
      </c>
      <c r="Q135" s="3">
        <f t="shared" si="43"/>
        <v>-1</v>
      </c>
      <c r="R135" s="3" t="str">
        <f t="shared" si="68"/>
        <v/>
      </c>
      <c r="S135" s="3" t="str">
        <f t="shared" si="63"/>
        <v>my_code</v>
      </c>
      <c r="T135" s="3" t="b">
        <f t="shared" si="44"/>
        <v>0</v>
      </c>
      <c r="U135" s="3" t="b">
        <f t="shared" si="45"/>
        <v>0</v>
      </c>
      <c r="V135" s="3" t="b">
        <f t="shared" si="46"/>
        <v>0</v>
      </c>
      <c r="W135" s="3" t="b">
        <f t="shared" si="47"/>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48"/>
        <v/>
      </c>
      <c r="AA135" s="1" t="str">
        <f t="shared" si="49"/>
        <v/>
      </c>
      <c r="AB135" s="1" t="str">
        <f t="shared" si="50"/>
        <v/>
      </c>
      <c r="AC135" s="1" t="str">
        <f t="shared" si="51"/>
        <v/>
      </c>
      <c r="AD135" s="1" t="str">
        <f t="shared" si="52"/>
        <v/>
      </c>
      <c r="AE135" s="1">
        <f t="shared" ca="1" si="53"/>
        <v>0</v>
      </c>
      <c r="AF135" s="1" t="str">
        <f t="shared" si="54"/>
        <v/>
      </c>
      <c r="AG135" s="1" t="str">
        <f ca="1">IF(Z135&amp;""&lt;&gt;"",Z$1,IF(AA135&amp;""&lt;&gt;"",AA$1,IF(AB135&amp;""&lt;&gt;"",AB$1,IF(AC135&amp;""&lt;&gt;"",AC$1,IF(AD135&amp;""&lt;&gt;"",AD$1,IF(AND(AE135&amp;""&lt;&gt;"",X135=FALSE),AE$1,IF(AF135&amp;""&lt;&gt;"","IMM",IF(X135,"PSO","DIR"))))))))</f>
        <v>mem</v>
      </c>
      <c r="AH135" s="1">
        <f t="shared" ca="1" si="55"/>
        <v>0</v>
      </c>
      <c r="AI135" s="1">
        <f t="shared" ca="1" si="65"/>
        <v>-1</v>
      </c>
      <c r="AJ135" s="1">
        <f t="shared" ca="1" si="70"/>
        <v>0</v>
      </c>
      <c r="AK135" s="1">
        <f t="shared" ca="1" si="66"/>
        <v>0</v>
      </c>
      <c r="AL135" s="1">
        <f t="shared" ca="1" si="67"/>
        <v>0</v>
      </c>
      <c r="AM135" s="52" t="e" cm="1">
        <f t="array" aca="1" ref="AM135" ca="1">INDEX($G$2:$G$1052,MATCH(1,(AL135=$E$2:$E$1052)*("EQU"=UPPER($F$2:$F$1052)),0))</f>
        <v>#N/A</v>
      </c>
      <c r="AN135" s="1" t="str">
        <f t="shared" ca="1" si="71"/>
        <v/>
      </c>
      <c r="AO135" s="1" t="e">
        <f ca="1">IF(LEFT(AL135,1)&lt;&gt;".",VLOOKUP(AL135,$L$12:$M$1052,2,FALSE),"")</f>
        <v>#N/A</v>
      </c>
      <c r="AP135" s="1" t="str">
        <f t="shared" ca="1" si="56"/>
        <v/>
      </c>
      <c r="AQ135" s="1" t="str" cm="1">
        <f t="array" aca="1" ref="AQ135" ca="1">IF(LEFT(AL135,1)=".",INDEX($M$12:$M$1052,MATCH(1,(AL135=$L$12:$L$1052)*(S135=($S$12:$S$1052)),0)),"")</f>
        <v/>
      </c>
      <c r="AR135" s="1">
        <f t="shared" ca="1" si="57"/>
        <v>0</v>
      </c>
      <c r="AS135" s="1">
        <f t="shared" ca="1" si="73"/>
        <v>0</v>
      </c>
      <c r="AT135" s="1" t="str">
        <f t="shared" ca="1" si="69"/>
        <v>00</v>
      </c>
      <c r="AU135" s="1" t="str">
        <f t="shared" ca="1" si="58"/>
        <v>00</v>
      </c>
      <c r="AV135" s="1" t="str">
        <f t="shared" ca="1" si="59"/>
        <v>00</v>
      </c>
      <c r="AW135" s="1" t="str">
        <f t="shared" ca="1" si="60"/>
        <v>ZP</v>
      </c>
      <c r="AX135" s="4" t="e">
        <f ca="1">VLOOKUP(UPPER(F135)&amp;"-"&amp;AW135,Opcodes!$D$3:$E$160,2,FALSE)</f>
        <v>#N/A</v>
      </c>
      <c r="AY135" s="1">
        <f t="shared" ca="1" si="64"/>
        <v>0</v>
      </c>
    </row>
    <row r="136" spans="3:51" x14ac:dyDescent="0.3">
      <c r="C136" s="10" t="str" cm="1">
        <f t="array" aca="1" ref="C136" ca="1">IF(AND(N136&amp;""&lt;&gt;"",K136&amp;""&lt;&gt;""),K136&amp;": "&amp;N136&amp;IF(O136&amp;""&lt;&gt;""," "&amp;O136,"")&amp;IF(P136&amp;""&lt;&gt;""," "&amp;P136,""),IF(Y136&amp;""&lt;&gt;"",K136&amp;": "&amp;TRIM(_xlfn.TEXTJOIN("",TRUE,MID(Y136,2*ROW(INDIRECT("1:"&amp;LEN(Y136)))-1,2)&amp;" ")),""))</f>
        <v/>
      </c>
      <c r="D136" s="15"/>
      <c r="E136" s="16"/>
      <c r="F136" s="17"/>
      <c r="G136" s="18"/>
      <c r="H136" s="23"/>
      <c r="I136" s="8"/>
      <c r="J136" s="8"/>
      <c r="K136" s="1" t="str">
        <f t="shared" ca="1" si="72"/>
        <v>302</v>
      </c>
      <c r="L136" s="1" t="str">
        <f t="shared" si="62"/>
        <v/>
      </c>
      <c r="M136" s="1" t="str">
        <f t="shared" ca="1" si="39"/>
        <v>$0302</v>
      </c>
      <c r="N136" s="4" t="str">
        <f t="shared" ca="1" si="40"/>
        <v/>
      </c>
      <c r="O136" s="4" t="str">
        <f t="shared" ca="1" si="41"/>
        <v>00</v>
      </c>
      <c r="P136" s="4" t="str">
        <f t="shared" ca="1" si="42"/>
        <v/>
      </c>
      <c r="Q136" s="3">
        <f t="shared" si="43"/>
        <v>-1</v>
      </c>
      <c r="R136" s="3" t="str">
        <f t="shared" si="68"/>
        <v/>
      </c>
      <c r="S136" s="3" t="str">
        <f t="shared" si="63"/>
        <v>my_code</v>
      </c>
      <c r="T136" s="3" t="b">
        <f t="shared" si="44"/>
        <v>0</v>
      </c>
      <c r="U136" s="3" t="b">
        <f t="shared" si="45"/>
        <v>0</v>
      </c>
      <c r="V136" s="3" t="b">
        <f t="shared" si="46"/>
        <v>0</v>
      </c>
      <c r="W136" s="3" t="b">
        <f t="shared" si="47"/>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48"/>
        <v/>
      </c>
      <c r="AA136" s="1" t="str">
        <f t="shared" si="49"/>
        <v/>
      </c>
      <c r="AB136" s="1" t="str">
        <f t="shared" si="50"/>
        <v/>
      </c>
      <c r="AC136" s="1" t="str">
        <f t="shared" si="51"/>
        <v/>
      </c>
      <c r="AD136" s="1" t="str">
        <f t="shared" si="52"/>
        <v/>
      </c>
      <c r="AE136" s="1">
        <f t="shared" ca="1" si="53"/>
        <v>0</v>
      </c>
      <c r="AF136" s="1" t="str">
        <f t="shared" si="54"/>
        <v/>
      </c>
      <c r="AG136" s="1" t="str">
        <f ca="1">IF(Z136&amp;""&lt;&gt;"",Z$1,IF(AA136&amp;""&lt;&gt;"",AA$1,IF(AB136&amp;""&lt;&gt;"",AB$1,IF(AC136&amp;""&lt;&gt;"",AC$1,IF(AD136&amp;""&lt;&gt;"",AD$1,IF(AND(AE136&amp;""&lt;&gt;"",X136=FALSE),AE$1,IF(AF136&amp;""&lt;&gt;"","IMM",IF(X136,"PSO","DIR"))))))))</f>
        <v>mem</v>
      </c>
      <c r="AH136" s="1">
        <f t="shared" ca="1" si="55"/>
        <v>0</v>
      </c>
      <c r="AI136" s="1">
        <f t="shared" ca="1" si="65"/>
        <v>-1</v>
      </c>
      <c r="AJ136" s="1">
        <f t="shared" ca="1" si="70"/>
        <v>0</v>
      </c>
      <c r="AK136" s="1">
        <f t="shared" ca="1" si="66"/>
        <v>0</v>
      </c>
      <c r="AL136" s="1">
        <f t="shared" ca="1" si="67"/>
        <v>0</v>
      </c>
      <c r="AM136" s="52" t="e" cm="1">
        <f t="array" aca="1" ref="AM136" ca="1">INDEX($G$2:$G$1052,MATCH(1,(AL136=$E$2:$E$1052)*("EQU"=UPPER($F$2:$F$1052)),0))</f>
        <v>#N/A</v>
      </c>
      <c r="AN136" s="1" t="str">
        <f t="shared" ca="1" si="71"/>
        <v/>
      </c>
      <c r="AO136" s="1" t="e">
        <f ca="1">IF(LEFT(AL136,1)&lt;&gt;".",VLOOKUP(AL136,$L$12:$M$1052,2,FALSE),"")</f>
        <v>#N/A</v>
      </c>
      <c r="AP136" s="1" t="str">
        <f t="shared" ca="1" si="56"/>
        <v/>
      </c>
      <c r="AQ136" s="1" t="str" cm="1">
        <f t="array" aca="1" ref="AQ136" ca="1">IF(LEFT(AL136,1)=".",INDEX($M$12:$M$1052,MATCH(1,(AL136=$L$12:$L$1052)*(S136=($S$12:$S$1052)),0)),"")</f>
        <v/>
      </c>
      <c r="AR136" s="1">
        <f t="shared" ca="1" si="57"/>
        <v>0</v>
      </c>
      <c r="AS136" s="1">
        <f t="shared" ca="1" si="73"/>
        <v>0</v>
      </c>
      <c r="AT136" s="1" t="str">
        <f t="shared" ca="1" si="69"/>
        <v>00</v>
      </c>
      <c r="AU136" s="1" t="str">
        <f t="shared" ca="1" si="58"/>
        <v>00</v>
      </c>
      <c r="AV136" s="1" t="str">
        <f t="shared" ca="1" si="59"/>
        <v>00</v>
      </c>
      <c r="AW136" s="1" t="str">
        <f t="shared" ca="1" si="60"/>
        <v>ZP</v>
      </c>
      <c r="AX136" s="4" t="e">
        <f ca="1">VLOOKUP(UPPER(F136)&amp;"-"&amp;AW136,Opcodes!$D$3:$E$160,2,FALSE)</f>
        <v>#N/A</v>
      </c>
      <c r="AY136" s="1">
        <f t="shared" ca="1" si="64"/>
        <v>0</v>
      </c>
    </row>
    <row r="137" spans="3:51" x14ac:dyDescent="0.3">
      <c r="C137" s="10" t="str" cm="1">
        <f t="array" aca="1" ref="C137" ca="1">IF(AND(N137&amp;""&lt;&gt;"",K137&amp;""&lt;&gt;""),K137&amp;": "&amp;N137&amp;IF(O137&amp;""&lt;&gt;""," "&amp;O137,"")&amp;IF(P137&amp;""&lt;&gt;""," "&amp;P137,""),IF(Y137&amp;""&lt;&gt;"",K137&amp;": "&amp;TRIM(_xlfn.TEXTJOIN("",TRUE,MID(Y137,2*ROW(INDIRECT("1:"&amp;LEN(Y137)))-1,2)&amp;" ")),""))</f>
        <v/>
      </c>
      <c r="D137" s="15"/>
      <c r="E137" s="16"/>
      <c r="F137" s="17"/>
      <c r="G137" s="18"/>
      <c r="H137" s="23"/>
      <c r="I137" s="8"/>
      <c r="J137" s="8"/>
      <c r="K137" s="1" t="str">
        <f t="shared" ca="1" si="72"/>
        <v>302</v>
      </c>
      <c r="L137" s="1" t="str">
        <f t="shared" si="62"/>
        <v/>
      </c>
      <c r="M137" s="1" t="str">
        <f t="shared" ca="1" si="39"/>
        <v>$0302</v>
      </c>
      <c r="N137" s="4" t="str">
        <f t="shared" ca="1" si="40"/>
        <v/>
      </c>
      <c r="O137" s="4" t="str">
        <f t="shared" ca="1" si="41"/>
        <v>00</v>
      </c>
      <c r="P137" s="4" t="str">
        <f t="shared" ca="1" si="42"/>
        <v/>
      </c>
      <c r="Q137" s="3">
        <f t="shared" si="43"/>
        <v>-1</v>
      </c>
      <c r="R137" s="3" t="str">
        <f t="shared" si="68"/>
        <v/>
      </c>
      <c r="S137" s="3" t="str">
        <f t="shared" si="63"/>
        <v>my_code</v>
      </c>
      <c r="T137" s="3" t="b">
        <f t="shared" si="44"/>
        <v>0</v>
      </c>
      <c r="U137" s="3" t="b">
        <f t="shared" si="45"/>
        <v>0</v>
      </c>
      <c r="V137" s="3" t="b">
        <f t="shared" si="46"/>
        <v>0</v>
      </c>
      <c r="W137" s="3" t="b">
        <f t="shared" si="47"/>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48"/>
        <v/>
      </c>
      <c r="AA137" s="1" t="str">
        <f t="shared" si="49"/>
        <v/>
      </c>
      <c r="AB137" s="1" t="str">
        <f t="shared" si="50"/>
        <v/>
      </c>
      <c r="AC137" s="1" t="str">
        <f t="shared" si="51"/>
        <v/>
      </c>
      <c r="AD137" s="1" t="str">
        <f t="shared" si="52"/>
        <v/>
      </c>
      <c r="AE137" s="1">
        <f t="shared" ca="1" si="53"/>
        <v>0</v>
      </c>
      <c r="AF137" s="1" t="str">
        <f t="shared" si="54"/>
        <v/>
      </c>
      <c r="AG137" s="1" t="str">
        <f ca="1">IF(Z137&amp;""&lt;&gt;"",Z$1,IF(AA137&amp;""&lt;&gt;"",AA$1,IF(AB137&amp;""&lt;&gt;"",AB$1,IF(AC137&amp;""&lt;&gt;"",AC$1,IF(AD137&amp;""&lt;&gt;"",AD$1,IF(AND(AE137&amp;""&lt;&gt;"",X137=FALSE),AE$1,IF(AF137&amp;""&lt;&gt;"","IMM",IF(X137,"PSO","DIR"))))))))</f>
        <v>mem</v>
      </c>
      <c r="AH137" s="1">
        <f t="shared" ca="1" si="55"/>
        <v>0</v>
      </c>
      <c r="AI137" s="1">
        <f t="shared" ca="1" si="65"/>
        <v>-1</v>
      </c>
      <c r="AJ137" s="1">
        <f t="shared" ca="1" si="70"/>
        <v>0</v>
      </c>
      <c r="AK137" s="1">
        <f t="shared" ca="1" si="66"/>
        <v>0</v>
      </c>
      <c r="AL137" s="1">
        <f t="shared" ca="1" si="67"/>
        <v>0</v>
      </c>
      <c r="AM137" s="52" t="e" cm="1">
        <f t="array" aca="1" ref="AM137" ca="1">INDEX($G$2:$G$1052,MATCH(1,(AL137=$E$2:$E$1052)*("EQU"=UPPER($F$2:$F$1052)),0))</f>
        <v>#N/A</v>
      </c>
      <c r="AN137" s="1" t="str">
        <f t="shared" ca="1" si="71"/>
        <v/>
      </c>
      <c r="AO137" s="1" t="e">
        <f ca="1">IF(LEFT(AL137,1)&lt;&gt;".",VLOOKUP(AL137,$L$12:$M$1052,2,FALSE),"")</f>
        <v>#N/A</v>
      </c>
      <c r="AP137" s="1" t="str">
        <f t="shared" ca="1" si="56"/>
        <v/>
      </c>
      <c r="AQ137" s="1" t="str" cm="1">
        <f t="array" aca="1" ref="AQ137" ca="1">IF(LEFT(AL137,1)=".",INDEX($M$12:$M$1052,MATCH(1,(AL137=$L$12:$L$1052)*(S137=($S$12:$S$1052)),0)),"")</f>
        <v/>
      </c>
      <c r="AR137" s="1">
        <f t="shared" ca="1" si="57"/>
        <v>0</v>
      </c>
      <c r="AS137" s="1">
        <f t="shared" ca="1" si="73"/>
        <v>0</v>
      </c>
      <c r="AT137" s="1" t="str">
        <f t="shared" ca="1" si="69"/>
        <v>00</v>
      </c>
      <c r="AU137" s="1" t="str">
        <f t="shared" ca="1" si="58"/>
        <v>00</v>
      </c>
      <c r="AV137" s="1" t="str">
        <f t="shared" ca="1" si="59"/>
        <v>00</v>
      </c>
      <c r="AW137" s="1" t="str">
        <f t="shared" ca="1" si="60"/>
        <v>ZP</v>
      </c>
      <c r="AX137" s="4" t="e">
        <f ca="1">VLOOKUP(UPPER(F137)&amp;"-"&amp;AW137,Opcodes!$D$3:$E$160,2,FALSE)</f>
        <v>#N/A</v>
      </c>
      <c r="AY137" s="1">
        <f t="shared" ca="1" si="64"/>
        <v>0</v>
      </c>
    </row>
    <row r="138" spans="3:51" x14ac:dyDescent="0.3">
      <c r="C138" s="10" t="str" cm="1">
        <f t="array" aca="1" ref="C138" ca="1">IF(AND(N138&amp;""&lt;&gt;"",K138&amp;""&lt;&gt;""),K138&amp;": "&amp;N138&amp;IF(O138&amp;""&lt;&gt;""," "&amp;O138,"")&amp;IF(P138&amp;""&lt;&gt;""," "&amp;P138,""),IF(Y138&amp;""&lt;&gt;"",K138&amp;": "&amp;TRIM(_xlfn.TEXTJOIN("",TRUE,MID(Y138,2*ROW(INDIRECT("1:"&amp;LEN(Y138)))-1,2)&amp;" ")),""))</f>
        <v/>
      </c>
      <c r="D138" s="15"/>
      <c r="E138" s="16"/>
      <c r="F138" s="17"/>
      <c r="G138" s="18"/>
      <c r="H138" s="23"/>
      <c r="I138" s="8"/>
      <c r="J138" s="8"/>
      <c r="K138" s="1" t="str">
        <f t="shared" ca="1" si="72"/>
        <v>302</v>
      </c>
      <c r="L138" s="1" t="str">
        <f t="shared" si="62"/>
        <v/>
      </c>
      <c r="M138" s="1" t="str">
        <f t="shared" ca="1" si="39"/>
        <v>$0302</v>
      </c>
      <c r="N138" s="4" t="str">
        <f t="shared" ca="1" si="40"/>
        <v/>
      </c>
      <c r="O138" s="4" t="str">
        <f t="shared" ca="1" si="41"/>
        <v>00</v>
      </c>
      <c r="P138" s="4" t="str">
        <f t="shared" ca="1" si="42"/>
        <v/>
      </c>
      <c r="Q138" s="3">
        <f t="shared" si="43"/>
        <v>-1</v>
      </c>
      <c r="R138" s="3" t="str">
        <f t="shared" si="68"/>
        <v/>
      </c>
      <c r="S138" s="3" t="str">
        <f t="shared" si="63"/>
        <v>my_code</v>
      </c>
      <c r="T138" s="3" t="b">
        <f t="shared" si="44"/>
        <v>0</v>
      </c>
      <c r="U138" s="3" t="b">
        <f t="shared" si="45"/>
        <v>0</v>
      </c>
      <c r="V138" s="3" t="b">
        <f t="shared" si="46"/>
        <v>0</v>
      </c>
      <c r="W138" s="3" t="b">
        <f t="shared" si="47"/>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48"/>
        <v/>
      </c>
      <c r="AA138" s="1" t="str">
        <f t="shared" si="49"/>
        <v/>
      </c>
      <c r="AB138" s="1" t="str">
        <f t="shared" si="50"/>
        <v/>
      </c>
      <c r="AC138" s="1" t="str">
        <f t="shared" si="51"/>
        <v/>
      </c>
      <c r="AD138" s="1" t="str">
        <f t="shared" si="52"/>
        <v/>
      </c>
      <c r="AE138" s="1">
        <f t="shared" ca="1" si="53"/>
        <v>0</v>
      </c>
      <c r="AF138" s="1" t="str">
        <f t="shared" si="54"/>
        <v/>
      </c>
      <c r="AG138" s="1" t="str">
        <f ca="1">IF(Z138&amp;""&lt;&gt;"",Z$1,IF(AA138&amp;""&lt;&gt;"",AA$1,IF(AB138&amp;""&lt;&gt;"",AB$1,IF(AC138&amp;""&lt;&gt;"",AC$1,IF(AD138&amp;""&lt;&gt;"",AD$1,IF(AND(AE138&amp;""&lt;&gt;"",X138=FALSE),AE$1,IF(AF138&amp;""&lt;&gt;"","IMM",IF(X138,"PSO","DIR"))))))))</f>
        <v>mem</v>
      </c>
      <c r="AH138" s="1">
        <f t="shared" ca="1" si="55"/>
        <v>0</v>
      </c>
      <c r="AI138" s="1">
        <f t="shared" ca="1" si="65"/>
        <v>-1</v>
      </c>
      <c r="AJ138" s="1">
        <f t="shared" ca="1" si="70"/>
        <v>0</v>
      </c>
      <c r="AK138" s="1">
        <f t="shared" ca="1" si="66"/>
        <v>0</v>
      </c>
      <c r="AL138" s="1">
        <f t="shared" ca="1" si="67"/>
        <v>0</v>
      </c>
      <c r="AM138" s="52" t="e" cm="1">
        <f t="array" aca="1" ref="AM138" ca="1">INDEX($G$2:$G$1052,MATCH(1,(AL138=$E$2:$E$1052)*("EQU"=UPPER($F$2:$F$1052)),0))</f>
        <v>#N/A</v>
      </c>
      <c r="AN138" s="1" t="str">
        <f t="shared" ca="1" si="71"/>
        <v/>
      </c>
      <c r="AO138" s="1" t="e">
        <f ca="1">IF(LEFT(AL138,1)&lt;&gt;".",VLOOKUP(AL138,$L$12:$M$1052,2,FALSE),"")</f>
        <v>#N/A</v>
      </c>
      <c r="AP138" s="1" t="str">
        <f t="shared" ca="1" si="56"/>
        <v/>
      </c>
      <c r="AQ138" s="1" t="str" cm="1">
        <f t="array" aca="1" ref="AQ138" ca="1">IF(LEFT(AL138,1)=".",INDEX($M$12:$M$1052,MATCH(1,(AL138=$L$12:$L$1052)*(S138=($S$12:$S$1052)),0)),"")</f>
        <v/>
      </c>
      <c r="AR138" s="1">
        <f t="shared" ca="1" si="57"/>
        <v>0</v>
      </c>
      <c r="AS138" s="1">
        <f t="shared" ca="1" si="73"/>
        <v>0</v>
      </c>
      <c r="AT138" s="1" t="str">
        <f t="shared" ca="1" si="69"/>
        <v>00</v>
      </c>
      <c r="AU138" s="1" t="str">
        <f t="shared" ca="1" si="58"/>
        <v>00</v>
      </c>
      <c r="AV138" s="1" t="str">
        <f t="shared" ca="1" si="59"/>
        <v>00</v>
      </c>
      <c r="AW138" s="1" t="str">
        <f t="shared" ca="1" si="60"/>
        <v>ZP</v>
      </c>
      <c r="AX138" s="4" t="e">
        <f ca="1">VLOOKUP(UPPER(F138)&amp;"-"&amp;AW138,Opcodes!$D$3:$E$160,2,FALSE)</f>
        <v>#N/A</v>
      </c>
      <c r="AY138" s="1">
        <f t="shared" ca="1" si="64"/>
        <v>0</v>
      </c>
    </row>
    <row r="139" spans="3:51" x14ac:dyDescent="0.3">
      <c r="C139" s="10" t="str" cm="1">
        <f t="array" aca="1" ref="C139" ca="1">IF(AND(N139&amp;""&lt;&gt;"",K139&amp;""&lt;&gt;""),K139&amp;": "&amp;N139&amp;IF(O139&amp;""&lt;&gt;""," "&amp;O139,"")&amp;IF(P139&amp;""&lt;&gt;""," "&amp;P139,""),IF(Y139&amp;""&lt;&gt;"",K139&amp;": "&amp;TRIM(_xlfn.TEXTJOIN("",TRUE,MID(Y139,2*ROW(INDIRECT("1:"&amp;LEN(Y139)))-1,2)&amp;" ")),""))</f>
        <v/>
      </c>
      <c r="D139" s="15"/>
      <c r="E139" s="16"/>
      <c r="F139" s="17"/>
      <c r="G139" s="18"/>
      <c r="H139" s="23"/>
      <c r="I139" s="8"/>
      <c r="J139" s="8"/>
      <c r="K139" s="1" t="str">
        <f t="shared" ca="1" si="72"/>
        <v>302</v>
      </c>
      <c r="L139" s="1" t="str">
        <f t="shared" si="62"/>
        <v/>
      </c>
      <c r="M139" s="1" t="str">
        <f t="shared" ca="1" si="39"/>
        <v>$0302</v>
      </c>
      <c r="N139" s="4" t="str">
        <f t="shared" ca="1" si="40"/>
        <v/>
      </c>
      <c r="O139" s="4" t="str">
        <f t="shared" ca="1" si="41"/>
        <v>00</v>
      </c>
      <c r="P139" s="4" t="str">
        <f t="shared" ca="1" si="42"/>
        <v/>
      </c>
      <c r="Q139" s="3">
        <f t="shared" si="43"/>
        <v>-1</v>
      </c>
      <c r="R139" s="3" t="str">
        <f t="shared" si="68"/>
        <v/>
      </c>
      <c r="S139" s="3" t="str">
        <f t="shared" si="63"/>
        <v>my_code</v>
      </c>
      <c r="T139" s="3" t="b">
        <f t="shared" si="44"/>
        <v>0</v>
      </c>
      <c r="U139" s="3" t="b">
        <f t="shared" si="45"/>
        <v>0</v>
      </c>
      <c r="V139" s="3" t="b">
        <f t="shared" si="46"/>
        <v>0</v>
      </c>
      <c r="W139" s="3" t="b">
        <f t="shared" si="47"/>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48"/>
        <v/>
      </c>
      <c r="AA139" s="1" t="str">
        <f t="shared" si="49"/>
        <v/>
      </c>
      <c r="AB139" s="1" t="str">
        <f t="shared" si="50"/>
        <v/>
      </c>
      <c r="AC139" s="1" t="str">
        <f t="shared" si="51"/>
        <v/>
      </c>
      <c r="AD139" s="1" t="str">
        <f t="shared" si="52"/>
        <v/>
      </c>
      <c r="AE139" s="1">
        <f t="shared" ca="1" si="53"/>
        <v>0</v>
      </c>
      <c r="AF139" s="1" t="str">
        <f t="shared" si="54"/>
        <v/>
      </c>
      <c r="AG139" s="1" t="str">
        <f ca="1">IF(Z139&amp;""&lt;&gt;"",Z$1,IF(AA139&amp;""&lt;&gt;"",AA$1,IF(AB139&amp;""&lt;&gt;"",AB$1,IF(AC139&amp;""&lt;&gt;"",AC$1,IF(AD139&amp;""&lt;&gt;"",AD$1,IF(AND(AE139&amp;""&lt;&gt;"",X139=FALSE),AE$1,IF(AF139&amp;""&lt;&gt;"","IMM",IF(X139,"PSO","DIR"))))))))</f>
        <v>mem</v>
      </c>
      <c r="AH139" s="1">
        <f t="shared" ca="1" si="55"/>
        <v>0</v>
      </c>
      <c r="AI139" s="1">
        <f t="shared" ca="1" si="65"/>
        <v>-1</v>
      </c>
      <c r="AJ139" s="1">
        <f t="shared" ca="1" si="70"/>
        <v>0</v>
      </c>
      <c r="AK139" s="1">
        <f t="shared" ca="1" si="66"/>
        <v>0</v>
      </c>
      <c r="AL139" s="1">
        <f t="shared" ca="1" si="67"/>
        <v>0</v>
      </c>
      <c r="AM139" s="52" t="e" cm="1">
        <f t="array" aca="1" ref="AM139" ca="1">INDEX($G$2:$G$1052,MATCH(1,(AL139=$E$2:$E$1052)*("EQU"=UPPER($F$2:$F$1052)),0))</f>
        <v>#N/A</v>
      </c>
      <c r="AN139" s="1" t="str">
        <f t="shared" ca="1" si="71"/>
        <v/>
      </c>
      <c r="AO139" s="1" t="e">
        <f ca="1">IF(LEFT(AL139,1)&lt;&gt;".",VLOOKUP(AL139,$L$12:$M$1052,2,FALSE),"")</f>
        <v>#N/A</v>
      </c>
      <c r="AP139" s="1" t="str">
        <f t="shared" ca="1" si="56"/>
        <v/>
      </c>
      <c r="AQ139" s="1" t="str" cm="1">
        <f t="array" aca="1" ref="AQ139" ca="1">IF(LEFT(AL139,1)=".",INDEX($M$12:$M$1052,MATCH(1,(AL139=$L$12:$L$1052)*(S139=($S$12:$S$1052)),0)),"")</f>
        <v/>
      </c>
      <c r="AR139" s="1">
        <f t="shared" ca="1" si="57"/>
        <v>0</v>
      </c>
      <c r="AS139" s="1">
        <f t="shared" ca="1" si="73"/>
        <v>0</v>
      </c>
      <c r="AT139" s="1" t="str">
        <f t="shared" ca="1" si="69"/>
        <v>00</v>
      </c>
      <c r="AU139" s="1" t="str">
        <f t="shared" ca="1" si="58"/>
        <v>00</v>
      </c>
      <c r="AV139" s="1" t="str">
        <f t="shared" ca="1" si="59"/>
        <v>00</v>
      </c>
      <c r="AW139" s="1" t="str">
        <f t="shared" ca="1" si="60"/>
        <v>ZP</v>
      </c>
      <c r="AX139" s="4" t="e">
        <f ca="1">VLOOKUP(UPPER(F139)&amp;"-"&amp;AW139,Opcodes!$D$3:$E$160,2,FALSE)</f>
        <v>#N/A</v>
      </c>
      <c r="AY139" s="1">
        <f t="shared" ca="1" si="64"/>
        <v>0</v>
      </c>
    </row>
    <row r="140" spans="3:51" x14ac:dyDescent="0.3">
      <c r="C140" s="10" t="str" cm="1">
        <f t="array" aca="1" ref="C140" ca="1">IF(AND(N140&amp;""&lt;&gt;"",K140&amp;""&lt;&gt;""),K140&amp;": "&amp;N140&amp;IF(O140&amp;""&lt;&gt;""," "&amp;O140,"")&amp;IF(P140&amp;""&lt;&gt;""," "&amp;P140,""),IF(Y140&amp;""&lt;&gt;"",K140&amp;": "&amp;TRIM(_xlfn.TEXTJOIN("",TRUE,MID(Y140,2*ROW(INDIRECT("1:"&amp;LEN(Y140)))-1,2)&amp;" ")),""))</f>
        <v/>
      </c>
      <c r="D140" s="15"/>
      <c r="E140" s="16"/>
      <c r="F140" s="17"/>
      <c r="G140" s="18"/>
      <c r="H140" s="23"/>
      <c r="I140" s="8"/>
      <c r="J140" s="8"/>
      <c r="K140" s="1" t="str">
        <f t="shared" ca="1" si="72"/>
        <v>302</v>
      </c>
      <c r="L140" s="1" t="str">
        <f t="shared" si="62"/>
        <v/>
      </c>
      <c r="M140" s="1" t="str">
        <f t="shared" ca="1" si="39"/>
        <v>$0302</v>
      </c>
      <c r="N140" s="4" t="str">
        <f t="shared" ca="1" si="40"/>
        <v/>
      </c>
      <c r="O140" s="4" t="str">
        <f t="shared" ca="1" si="41"/>
        <v>00</v>
      </c>
      <c r="P140" s="4" t="str">
        <f t="shared" ca="1" si="42"/>
        <v/>
      </c>
      <c r="Q140" s="3">
        <f t="shared" si="43"/>
        <v>-1</v>
      </c>
      <c r="R140" s="3" t="str">
        <f t="shared" si="68"/>
        <v/>
      </c>
      <c r="S140" s="3" t="str">
        <f t="shared" si="63"/>
        <v>my_code</v>
      </c>
      <c r="T140" s="3" t="b">
        <f t="shared" ref="T140:T173" si="74">IF(ISERROR(MATCH(UPPER(F140),BRANCH,0)),FALSE,TRUE)</f>
        <v>0</v>
      </c>
      <c r="U140" s="3" t="b">
        <f t="shared" si="45"/>
        <v>0</v>
      </c>
      <c r="V140" s="3" t="b">
        <f t="shared" si="46"/>
        <v>0</v>
      </c>
      <c r="W140" s="3" t="b">
        <f t="shared" si="47"/>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48"/>
        <v/>
      </c>
      <c r="AA140" s="1" t="str">
        <f t="shared" si="49"/>
        <v/>
      </c>
      <c r="AB140" s="1" t="str">
        <f t="shared" si="50"/>
        <v/>
      </c>
      <c r="AC140" s="1" t="str">
        <f t="shared" si="51"/>
        <v/>
      </c>
      <c r="AD140" s="1" t="str">
        <f t="shared" si="52"/>
        <v/>
      </c>
      <c r="AE140" s="1">
        <f t="shared" ca="1" si="53"/>
        <v>0</v>
      </c>
      <c r="AF140" s="1" t="str">
        <f t="shared" si="54"/>
        <v/>
      </c>
      <c r="AG140" s="1" t="str">
        <f ca="1">IF(Z140&amp;""&lt;&gt;"",Z$1,IF(AA140&amp;""&lt;&gt;"",AA$1,IF(AB140&amp;""&lt;&gt;"",AB$1,IF(AC140&amp;""&lt;&gt;"",AC$1,IF(AD140&amp;""&lt;&gt;"",AD$1,IF(AND(AE140&amp;""&lt;&gt;"",X140=FALSE),AE$1,IF(AF140&amp;""&lt;&gt;"","IMM",IF(X140,"PSO","DIR"))))))))</f>
        <v>mem</v>
      </c>
      <c r="AH140" s="1">
        <f t="shared" ca="1" si="55"/>
        <v>0</v>
      </c>
      <c r="AI140" s="1">
        <f t="shared" ca="1" si="65"/>
        <v>-1</v>
      </c>
      <c r="AJ140" s="1">
        <f t="shared" ca="1" si="70"/>
        <v>0</v>
      </c>
      <c r="AK140" s="1">
        <f t="shared" ca="1" si="66"/>
        <v>0</v>
      </c>
      <c r="AL140" s="1">
        <f t="shared" ca="1" si="67"/>
        <v>0</v>
      </c>
      <c r="AM140" s="52" t="e" cm="1">
        <f t="array" aca="1" ref="AM140" ca="1">INDEX($G$2:$G$1052,MATCH(1,(AL140=$E$2:$E$1052)*("EQU"=UPPER($F$2:$F$1052)),0))</f>
        <v>#N/A</v>
      </c>
      <c r="AN140" s="1" t="str">
        <f t="shared" ca="1" si="71"/>
        <v/>
      </c>
      <c r="AO140" s="1" t="e">
        <f ca="1">IF(LEFT(AL140,1)&lt;&gt;".",VLOOKUP(AL140,$L$12:$M$1052,2,FALSE),"")</f>
        <v>#N/A</v>
      </c>
      <c r="AP140" s="1" t="str">
        <f t="shared" ca="1" si="56"/>
        <v/>
      </c>
      <c r="AQ140" s="1" t="str" cm="1">
        <f t="array" aca="1" ref="AQ140" ca="1">IF(LEFT(AL140,1)=".",INDEX($M$12:$M$1052,MATCH(1,(AL140=$L$12:$L$1052)*(S140=($S$12:$S$1052)),0)),"")</f>
        <v/>
      </c>
      <c r="AR140" s="1">
        <f t="shared" ca="1" si="57"/>
        <v>0</v>
      </c>
      <c r="AS140" s="1">
        <f t="shared" ca="1" si="73"/>
        <v>0</v>
      </c>
      <c r="AT140" s="1" t="str">
        <f t="shared" ca="1" si="69"/>
        <v>00</v>
      </c>
      <c r="AU140" s="1" t="str">
        <f t="shared" ca="1" si="58"/>
        <v>00</v>
      </c>
      <c r="AV140" s="1" t="str">
        <f t="shared" ref="AV140:AV203" ca="1" si="75">IF(T140,IF(AF140&amp;""="",IF(AND(HEX2DEC(AU140)-HEX2DEC(K140)-2&gt;=-128,HEX2DEC(AU140)-HEX2DEC(K140)-2&lt;128),RIGHT(DEC2HEX(HEX2DEC(AU140)-HEX2DEC(K140)-2,2),2),NA()),AU140),AU140)</f>
        <v>00</v>
      </c>
      <c r="AW140" s="1" t="str">
        <f t="shared" ca="1" si="60"/>
        <v>ZP</v>
      </c>
      <c r="AX140" s="4" t="e">
        <f ca="1">VLOOKUP(UPPER(F140)&amp;"-"&amp;AW140,Opcodes!$D$3:$E$160,2,FALSE)</f>
        <v>#N/A</v>
      </c>
      <c r="AY140" s="1">
        <f t="shared" ca="1" si="64"/>
        <v>0</v>
      </c>
    </row>
    <row r="141" spans="3:51" x14ac:dyDescent="0.3">
      <c r="C141" s="10" t="str" cm="1">
        <f t="array" aca="1" ref="C141" ca="1">IF(AND(N141&amp;""&lt;&gt;"",K141&amp;""&lt;&gt;""),K141&amp;": "&amp;N141&amp;IF(O141&amp;""&lt;&gt;""," "&amp;O141,"")&amp;IF(P141&amp;""&lt;&gt;""," "&amp;P141,""),IF(Y141&amp;""&lt;&gt;"",K141&amp;": "&amp;TRIM(_xlfn.TEXTJOIN("",TRUE,MID(Y141,2*ROW(INDIRECT("1:"&amp;LEN(Y141)))-1,2)&amp;" ")),""))</f>
        <v/>
      </c>
      <c r="D141" s="15"/>
      <c r="E141" s="16"/>
      <c r="F141" s="17"/>
      <c r="G141" s="18"/>
      <c r="H141" s="23"/>
      <c r="I141" s="8"/>
      <c r="J141" s="8"/>
      <c r="K141" s="1" t="str">
        <f t="shared" ca="1" si="72"/>
        <v>302</v>
      </c>
      <c r="L141" s="1" t="str">
        <f t="shared" si="62"/>
        <v/>
      </c>
      <c r="M141" s="1" t="str">
        <f t="shared" ca="1" si="39"/>
        <v>$0302</v>
      </c>
      <c r="N141" s="4" t="str">
        <f t="shared" ca="1" si="40"/>
        <v/>
      </c>
      <c r="O141" s="4" t="str">
        <f t="shared" ca="1" si="41"/>
        <v>00</v>
      </c>
      <c r="P141" s="4" t="str">
        <f t="shared" ca="1" si="42"/>
        <v/>
      </c>
      <c r="Q141" s="3">
        <f t="shared" si="43"/>
        <v>-1</v>
      </c>
      <c r="R141" s="3" t="str">
        <f t="shared" si="68"/>
        <v/>
      </c>
      <c r="S141" s="3" t="str">
        <f t="shared" ref="S141:S173" si="76">IF(UPPER(F141)="SUB",E141,S140)</f>
        <v>my_code</v>
      </c>
      <c r="T141" s="3" t="b">
        <f t="shared" si="74"/>
        <v>0</v>
      </c>
      <c r="U141" s="3" t="b">
        <f t="shared" si="45"/>
        <v>0</v>
      </c>
      <c r="V141" s="3" t="b">
        <f t="shared" si="46"/>
        <v>0</v>
      </c>
      <c r="W141" s="3" t="b">
        <f t="shared" si="47"/>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48"/>
        <v/>
      </c>
      <c r="AA141" s="1" t="str">
        <f t="shared" si="49"/>
        <v/>
      </c>
      <c r="AB141" s="1" t="str">
        <f t="shared" si="50"/>
        <v/>
      </c>
      <c r="AC141" s="1" t="str">
        <f t="shared" si="51"/>
        <v/>
      </c>
      <c r="AD141" s="1" t="str">
        <f t="shared" si="52"/>
        <v/>
      </c>
      <c r="AE141" s="1">
        <f t="shared" ca="1" si="53"/>
        <v>0</v>
      </c>
      <c r="AF141" s="1" t="str">
        <f t="shared" si="54"/>
        <v/>
      </c>
      <c r="AG141" s="1" t="str">
        <f ca="1">IF(Z141&amp;""&lt;&gt;"",Z$1,IF(AA141&amp;""&lt;&gt;"",AA$1,IF(AB141&amp;""&lt;&gt;"",AB$1,IF(AC141&amp;""&lt;&gt;"",AC$1,IF(AD141&amp;""&lt;&gt;"",AD$1,IF(AND(AE141&amp;""&lt;&gt;"",X141=FALSE),AE$1,IF(AF141&amp;""&lt;&gt;"","IMM",IF(X141,"PSO","DIR"))))))))</f>
        <v>mem</v>
      </c>
      <c r="AH141" s="1">
        <f t="shared" ca="1" si="55"/>
        <v>0</v>
      </c>
      <c r="AI141" s="1">
        <f t="shared" ca="1" si="65"/>
        <v>-1</v>
      </c>
      <c r="AJ141" s="1">
        <f t="shared" ca="1" si="70"/>
        <v>0</v>
      </c>
      <c r="AK141" s="1">
        <f t="shared" ca="1" si="66"/>
        <v>0</v>
      </c>
      <c r="AL141" s="1">
        <f t="shared" ca="1" si="67"/>
        <v>0</v>
      </c>
      <c r="AM141" s="52" t="e" cm="1">
        <f t="array" aca="1" ref="AM141" ca="1">INDEX($G$2:$G$1052,MATCH(1,(AL141=$E$2:$E$1052)*("EQU"=UPPER($F$2:$F$1052)),0))</f>
        <v>#N/A</v>
      </c>
      <c r="AN141" s="1" t="str">
        <f t="shared" ca="1" si="71"/>
        <v/>
      </c>
      <c r="AO141" s="1" t="e">
        <f ca="1">IF(LEFT(AL141,1)&lt;&gt;".",VLOOKUP(AL141,$L$12:$M$1052,2,FALSE),"")</f>
        <v>#N/A</v>
      </c>
      <c r="AP141" s="1" t="str">
        <f t="shared" ca="1" si="56"/>
        <v/>
      </c>
      <c r="AQ141" s="1" t="str" cm="1">
        <f t="array" aca="1" ref="AQ141" ca="1">IF(LEFT(AL141,1)=".",INDEX($M$12:$M$1052,MATCH(1,(AL141=$L$12:$L$1052)*(S141=($S$12:$S$1052)),0)),"")</f>
        <v/>
      </c>
      <c r="AR141" s="1">
        <f t="shared" ca="1" si="57"/>
        <v>0</v>
      </c>
      <c r="AS141" s="1">
        <f t="shared" ca="1" si="73"/>
        <v>0</v>
      </c>
      <c r="AT141" s="1" t="str">
        <f t="shared" ca="1" si="69"/>
        <v>00</v>
      </c>
      <c r="AU141" s="1" t="str">
        <f t="shared" ca="1" si="58"/>
        <v>00</v>
      </c>
      <c r="AV141" s="1" t="str">
        <f t="shared" ca="1" si="75"/>
        <v>00</v>
      </c>
      <c r="AW141" s="1" t="str">
        <f t="shared" ca="1" si="60"/>
        <v>ZP</v>
      </c>
      <c r="AX141" s="4" t="e">
        <f ca="1">VLOOKUP(UPPER(F141)&amp;"-"&amp;AW141,Opcodes!$D$3:$E$160,2,FALSE)</f>
        <v>#N/A</v>
      </c>
      <c r="AY141" s="1">
        <f t="shared" ref="AY141:AY173" ca="1" si="77">IF(OR(UPPER(F141)="JMP",UPPER(F141)="JSR"),3,IF(T141,2,1+IF(LEFT(AL141,1)=".",1,IF(OR(AND(Y141&amp;""="",AW141="PSO"),ISERROR(AX141)),-1,IF(Y141&amp;""&lt;&gt;"",LEN(Y141)/2-1,LEN(AV141)/2)))))</f>
        <v>0</v>
      </c>
    </row>
    <row r="142" spans="3:51" x14ac:dyDescent="0.3">
      <c r="C142" s="10" t="str" cm="1">
        <f t="array" aca="1" ref="C142" ca="1">IF(AND(N142&amp;""&lt;&gt;"",K142&amp;""&lt;&gt;""),K142&amp;": "&amp;N142&amp;IF(O142&amp;""&lt;&gt;""," "&amp;O142,"")&amp;IF(P142&amp;""&lt;&gt;""," "&amp;P142,""),IF(Y142&amp;""&lt;&gt;"",K142&amp;": "&amp;TRIM(_xlfn.TEXTJOIN("",TRUE,MID(Y142,2*ROW(INDIRECT("1:"&amp;LEN(Y142)))-1,2)&amp;" ")),""))</f>
        <v/>
      </c>
      <c r="D142" s="15"/>
      <c r="E142" s="16"/>
      <c r="F142" s="17"/>
      <c r="G142" s="18"/>
      <c r="H142" s="23"/>
      <c r="I142" s="8"/>
      <c r="J142" s="8"/>
      <c r="K142" s="1" t="str">
        <f t="shared" ca="1" si="72"/>
        <v>302</v>
      </c>
      <c r="L142" s="1" t="str">
        <f t="shared" si="62"/>
        <v/>
      </c>
      <c r="M142" s="1" t="str">
        <f t="shared" ca="1" si="39"/>
        <v>$0302</v>
      </c>
      <c r="N142" s="4" t="str">
        <f t="shared" ca="1" si="40"/>
        <v/>
      </c>
      <c r="O142" s="4" t="str">
        <f t="shared" ca="1" si="41"/>
        <v>00</v>
      </c>
      <c r="P142" s="4" t="str">
        <f t="shared" ca="1" si="42"/>
        <v/>
      </c>
      <c r="Q142" s="3">
        <f t="shared" si="43"/>
        <v>-1</v>
      </c>
      <c r="R142" s="3" t="str">
        <f t="shared" si="68"/>
        <v/>
      </c>
      <c r="S142" s="3" t="str">
        <f t="shared" si="76"/>
        <v>my_code</v>
      </c>
      <c r="T142" s="3" t="b">
        <f t="shared" si="74"/>
        <v>0</v>
      </c>
      <c r="U142" s="3" t="b">
        <f t="shared" si="45"/>
        <v>0</v>
      </c>
      <c r="V142" s="3" t="b">
        <f t="shared" si="46"/>
        <v>0</v>
      </c>
      <c r="W142" s="3" t="b">
        <f t="shared" si="47"/>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48"/>
        <v/>
      </c>
      <c r="AA142" s="1" t="str">
        <f t="shared" si="49"/>
        <v/>
      </c>
      <c r="AB142" s="1" t="str">
        <f t="shared" si="50"/>
        <v/>
      </c>
      <c r="AC142" s="1" t="str">
        <f t="shared" si="51"/>
        <v/>
      </c>
      <c r="AD142" s="1" t="str">
        <f t="shared" si="52"/>
        <v/>
      </c>
      <c r="AE142" s="1">
        <f t="shared" ca="1" si="53"/>
        <v>0</v>
      </c>
      <c r="AF142" s="1" t="str">
        <f t="shared" si="54"/>
        <v/>
      </c>
      <c r="AG142" s="1" t="str">
        <f ca="1">IF(Z142&amp;""&lt;&gt;"",Z$1,IF(AA142&amp;""&lt;&gt;"",AA$1,IF(AB142&amp;""&lt;&gt;"",AB$1,IF(AC142&amp;""&lt;&gt;"",AC$1,IF(AD142&amp;""&lt;&gt;"",AD$1,IF(AND(AE142&amp;""&lt;&gt;"",X142=FALSE),AE$1,IF(AF142&amp;""&lt;&gt;"","IMM",IF(X142,"PSO","DIR"))))))))</f>
        <v>mem</v>
      </c>
      <c r="AH142" s="1">
        <f t="shared" ca="1" si="55"/>
        <v>0</v>
      </c>
      <c r="AI142" s="1">
        <f t="shared" ca="1" si="65"/>
        <v>-1</v>
      </c>
      <c r="AJ142" s="1">
        <f t="shared" ca="1" si="70"/>
        <v>0</v>
      </c>
      <c r="AK142" s="1">
        <f t="shared" ca="1" si="66"/>
        <v>0</v>
      </c>
      <c r="AL142" s="1">
        <f t="shared" ca="1" si="67"/>
        <v>0</v>
      </c>
      <c r="AM142" s="52" t="e" cm="1">
        <f t="array" aca="1" ref="AM142" ca="1">INDEX($G$2:$G$1052,MATCH(1,(AL142=$E$2:$E$1052)*("EQU"=UPPER($F$2:$F$1052)),0))</f>
        <v>#N/A</v>
      </c>
      <c r="AN142" s="1" t="str">
        <f t="shared" ca="1" si="71"/>
        <v/>
      </c>
      <c r="AO142" s="1" t="e">
        <f ca="1">IF(LEFT(AL142,1)&lt;&gt;".",VLOOKUP(AL142,$L$12:$M$1052,2,FALSE),"")</f>
        <v>#N/A</v>
      </c>
      <c r="AP142" s="1" t="str">
        <f t="shared" ca="1" si="56"/>
        <v/>
      </c>
      <c r="AQ142" s="1" t="str" cm="1">
        <f t="array" aca="1" ref="AQ142" ca="1">IF(LEFT(AL142,1)=".",INDEX($M$12:$M$1052,MATCH(1,(AL142=$L$12:$L$1052)*(S142=($S$12:$S$1052)),0)),"")</f>
        <v/>
      </c>
      <c r="AR142" s="1">
        <f t="shared" ca="1" si="57"/>
        <v>0</v>
      </c>
      <c r="AS142" s="1">
        <f t="shared" ca="1" si="73"/>
        <v>0</v>
      </c>
      <c r="AT142" s="1" t="str">
        <f t="shared" ca="1" si="69"/>
        <v>00</v>
      </c>
      <c r="AU142" s="1" t="str">
        <f t="shared" ca="1" si="58"/>
        <v>00</v>
      </c>
      <c r="AV142" s="1" t="str">
        <f t="shared" ca="1" si="75"/>
        <v>00</v>
      </c>
      <c r="AW142" s="1" t="str">
        <f t="shared" ca="1" si="60"/>
        <v>ZP</v>
      </c>
      <c r="AX142" s="4" t="e">
        <f ca="1">VLOOKUP(UPPER(F142)&amp;"-"&amp;AW142,Opcodes!$D$3:$E$160,2,FALSE)</f>
        <v>#N/A</v>
      </c>
      <c r="AY142" s="1">
        <f t="shared" ca="1" si="77"/>
        <v>0</v>
      </c>
    </row>
    <row r="143" spans="3:51" x14ac:dyDescent="0.3">
      <c r="C143" s="10" t="str" cm="1">
        <f t="array" aca="1" ref="C143" ca="1">IF(AND(N143&amp;""&lt;&gt;"",K143&amp;""&lt;&gt;""),K143&amp;": "&amp;N143&amp;IF(O143&amp;""&lt;&gt;""," "&amp;O143,"")&amp;IF(P143&amp;""&lt;&gt;""," "&amp;P143,""),IF(Y143&amp;""&lt;&gt;"",K143&amp;": "&amp;TRIM(_xlfn.TEXTJOIN("",TRUE,MID(Y143,2*ROW(INDIRECT("1:"&amp;LEN(Y143)))-1,2)&amp;" ")),""))</f>
        <v/>
      </c>
      <c r="D143" s="15"/>
      <c r="E143" s="16"/>
      <c r="F143" s="17"/>
      <c r="G143" s="18"/>
      <c r="H143" s="23"/>
      <c r="I143" s="8"/>
      <c r="J143" s="8"/>
      <c r="K143" s="1" t="str">
        <f t="shared" ca="1" si="72"/>
        <v>302</v>
      </c>
      <c r="L143" s="1" t="str">
        <f t="shared" si="62"/>
        <v/>
      </c>
      <c r="M143" s="1" t="str">
        <f t="shared" ca="1" si="39"/>
        <v>$0302</v>
      </c>
      <c r="N143" s="4" t="str">
        <f t="shared" ca="1" si="40"/>
        <v/>
      </c>
      <c r="O143" s="4" t="str">
        <f t="shared" ca="1" si="41"/>
        <v>00</v>
      </c>
      <c r="P143" s="4" t="str">
        <f t="shared" ca="1" si="42"/>
        <v/>
      </c>
      <c r="Q143" s="3">
        <f t="shared" si="43"/>
        <v>-1</v>
      </c>
      <c r="R143" s="3" t="str">
        <f t="shared" si="68"/>
        <v/>
      </c>
      <c r="S143" s="3" t="str">
        <f t="shared" si="76"/>
        <v>my_code</v>
      </c>
      <c r="T143" s="3" t="b">
        <f t="shared" si="74"/>
        <v>0</v>
      </c>
      <c r="U143" s="3" t="b">
        <f t="shared" si="45"/>
        <v>0</v>
      </c>
      <c r="V143" s="3" t="b">
        <f t="shared" si="46"/>
        <v>0</v>
      </c>
      <c r="W143" s="3" t="b">
        <f t="shared" si="47"/>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48"/>
        <v/>
      </c>
      <c r="AA143" s="1" t="str">
        <f t="shared" si="49"/>
        <v/>
      </c>
      <c r="AB143" s="1" t="str">
        <f t="shared" si="50"/>
        <v/>
      </c>
      <c r="AC143" s="1" t="str">
        <f t="shared" si="51"/>
        <v/>
      </c>
      <c r="AD143" s="1" t="str">
        <f t="shared" si="52"/>
        <v/>
      </c>
      <c r="AE143" s="1">
        <f t="shared" ca="1" si="53"/>
        <v>0</v>
      </c>
      <c r="AF143" s="1" t="str">
        <f t="shared" si="54"/>
        <v/>
      </c>
      <c r="AG143" s="1" t="str">
        <f ca="1">IF(Z143&amp;""&lt;&gt;"",Z$1,IF(AA143&amp;""&lt;&gt;"",AA$1,IF(AB143&amp;""&lt;&gt;"",AB$1,IF(AC143&amp;""&lt;&gt;"",AC$1,IF(AD143&amp;""&lt;&gt;"",AD$1,IF(AND(AE143&amp;""&lt;&gt;"",X143=FALSE),AE$1,IF(AF143&amp;""&lt;&gt;"","IMM",IF(X143,"PSO","DIR"))))))))</f>
        <v>mem</v>
      </c>
      <c r="AH143" s="1">
        <f t="shared" ca="1" si="55"/>
        <v>0</v>
      </c>
      <c r="AI143" s="1">
        <f t="shared" ca="1" si="65"/>
        <v>-1</v>
      </c>
      <c r="AJ143" s="1">
        <f t="shared" ca="1" si="70"/>
        <v>0</v>
      </c>
      <c r="AK143" s="1">
        <f t="shared" ca="1" si="66"/>
        <v>0</v>
      </c>
      <c r="AL143" s="1">
        <f t="shared" ca="1" si="67"/>
        <v>0</v>
      </c>
      <c r="AM143" s="52" t="e" cm="1">
        <f t="array" aca="1" ref="AM143" ca="1">INDEX($G$2:$G$1052,MATCH(1,(AL143=$E$2:$E$1052)*("EQU"=UPPER($F$2:$F$1052)),0))</f>
        <v>#N/A</v>
      </c>
      <c r="AN143" s="1" t="str">
        <f t="shared" ca="1" si="71"/>
        <v/>
      </c>
      <c r="AO143" s="1" t="e">
        <f ca="1">IF(LEFT(AL143,1)&lt;&gt;".",VLOOKUP(AL143,$L$12:$M$1052,2,FALSE),"")</f>
        <v>#N/A</v>
      </c>
      <c r="AP143" s="1" t="str">
        <f t="shared" ca="1" si="56"/>
        <v/>
      </c>
      <c r="AQ143" s="1" t="str" cm="1">
        <f t="array" aca="1" ref="AQ143" ca="1">IF(LEFT(AL143,1)=".",INDEX($M$12:$M$1052,MATCH(1,(AL143=$L$12:$L$1052)*(S143=($S$12:$S$1052)),0)),"")</f>
        <v/>
      </c>
      <c r="AR143" s="1">
        <f t="shared" ca="1" si="57"/>
        <v>0</v>
      </c>
      <c r="AS143" s="1">
        <f t="shared" ca="1" si="73"/>
        <v>0</v>
      </c>
      <c r="AT143" s="1" t="str">
        <f t="shared" ca="1" si="69"/>
        <v>00</v>
      </c>
      <c r="AU143" s="1" t="str">
        <f t="shared" ca="1" si="58"/>
        <v>00</v>
      </c>
      <c r="AV143" s="1" t="str">
        <f t="shared" ca="1" si="75"/>
        <v>00</v>
      </c>
      <c r="AW143" s="1" t="str">
        <f t="shared" ca="1" si="60"/>
        <v>ZP</v>
      </c>
      <c r="AX143" s="4" t="e">
        <f ca="1">VLOOKUP(UPPER(F143)&amp;"-"&amp;AW143,Opcodes!$D$3:$E$160,2,FALSE)</f>
        <v>#N/A</v>
      </c>
      <c r="AY143" s="1">
        <f t="shared" ca="1" si="77"/>
        <v>0</v>
      </c>
    </row>
    <row r="144" spans="3:51" x14ac:dyDescent="0.3">
      <c r="C144" s="10" t="str" cm="1">
        <f t="array" aca="1" ref="C144" ca="1">IF(AND(N144&amp;""&lt;&gt;"",K144&amp;""&lt;&gt;""),K144&amp;": "&amp;N144&amp;IF(O144&amp;""&lt;&gt;""," "&amp;O144,"")&amp;IF(P144&amp;""&lt;&gt;""," "&amp;P144,""),IF(Y144&amp;""&lt;&gt;"",K144&amp;": "&amp;TRIM(_xlfn.TEXTJOIN("",TRUE,MID(Y144,2*ROW(INDIRECT("1:"&amp;LEN(Y144)))-1,2)&amp;" ")),""))</f>
        <v/>
      </c>
      <c r="D144" s="15"/>
      <c r="E144" s="16"/>
      <c r="F144" s="17"/>
      <c r="G144" s="18"/>
      <c r="H144" s="23"/>
      <c r="I144" s="8"/>
      <c r="J144" s="8"/>
      <c r="K144" s="1" t="str">
        <f t="shared" ca="1" si="72"/>
        <v>302</v>
      </c>
      <c r="L144" s="1" t="str">
        <f t="shared" si="62"/>
        <v/>
      </c>
      <c r="M144" s="1" t="str">
        <f t="shared" ca="1" si="39"/>
        <v>$0302</v>
      </c>
      <c r="N144" s="4" t="str">
        <f t="shared" ca="1" si="40"/>
        <v/>
      </c>
      <c r="O144" s="4" t="str">
        <f t="shared" ca="1" si="41"/>
        <v>00</v>
      </c>
      <c r="P144" s="4" t="str">
        <f t="shared" ca="1" si="42"/>
        <v/>
      </c>
      <c r="Q144" s="3">
        <f t="shared" si="43"/>
        <v>-1</v>
      </c>
      <c r="R144" s="3" t="str">
        <f t="shared" si="68"/>
        <v/>
      </c>
      <c r="S144" s="3" t="str">
        <f t="shared" si="76"/>
        <v>my_code</v>
      </c>
      <c r="T144" s="3" t="b">
        <f t="shared" si="74"/>
        <v>0</v>
      </c>
      <c r="U144" s="3" t="b">
        <f t="shared" si="45"/>
        <v>0</v>
      </c>
      <c r="V144" s="3" t="b">
        <f t="shared" si="46"/>
        <v>0</v>
      </c>
      <c r="W144" s="3" t="b">
        <f t="shared" si="47"/>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48"/>
        <v/>
      </c>
      <c r="AA144" s="1" t="str">
        <f t="shared" si="49"/>
        <v/>
      </c>
      <c r="AB144" s="1" t="str">
        <f t="shared" si="50"/>
        <v/>
      </c>
      <c r="AC144" s="1" t="str">
        <f t="shared" si="51"/>
        <v/>
      </c>
      <c r="AD144" s="1" t="str">
        <f t="shared" si="52"/>
        <v/>
      </c>
      <c r="AE144" s="1">
        <f t="shared" ca="1" si="53"/>
        <v>0</v>
      </c>
      <c r="AF144" s="1" t="str">
        <f t="shared" si="54"/>
        <v/>
      </c>
      <c r="AG144" s="1" t="str">
        <f ca="1">IF(Z144&amp;""&lt;&gt;"",Z$1,IF(AA144&amp;""&lt;&gt;"",AA$1,IF(AB144&amp;""&lt;&gt;"",AB$1,IF(AC144&amp;""&lt;&gt;"",AC$1,IF(AD144&amp;""&lt;&gt;"",AD$1,IF(AND(AE144&amp;""&lt;&gt;"",X144=FALSE),AE$1,IF(AF144&amp;""&lt;&gt;"","IMM",IF(X144,"PSO","DIR"))))))))</f>
        <v>mem</v>
      </c>
      <c r="AH144" s="1">
        <f t="shared" ca="1" si="55"/>
        <v>0</v>
      </c>
      <c r="AI144" s="1">
        <f t="shared" ca="1" si="65"/>
        <v>-1</v>
      </c>
      <c r="AJ144" s="1">
        <f t="shared" ca="1" si="70"/>
        <v>0</v>
      </c>
      <c r="AK144" s="1">
        <f t="shared" ca="1" si="66"/>
        <v>0</v>
      </c>
      <c r="AL144" s="1">
        <f t="shared" ca="1" si="67"/>
        <v>0</v>
      </c>
      <c r="AM144" s="52" t="e" cm="1">
        <f t="array" aca="1" ref="AM144" ca="1">INDEX($G$2:$G$1052,MATCH(1,(AL144=$E$2:$E$1052)*("EQU"=UPPER($F$2:$F$1052)),0))</f>
        <v>#N/A</v>
      </c>
      <c r="AN144" s="1" t="str">
        <f t="shared" ca="1" si="71"/>
        <v/>
      </c>
      <c r="AO144" s="1" t="e">
        <f ca="1">IF(LEFT(AL144,1)&lt;&gt;".",VLOOKUP(AL144,$L$12:$M$1052,2,FALSE),"")</f>
        <v>#N/A</v>
      </c>
      <c r="AP144" s="1" t="str">
        <f t="shared" ca="1" si="56"/>
        <v/>
      </c>
      <c r="AQ144" s="1" t="str" cm="1">
        <f t="array" aca="1" ref="AQ144" ca="1">IF(LEFT(AL144,1)=".",INDEX($M$12:$M$1052,MATCH(1,(AL144=$L$12:$L$1052)*(S144=($S$12:$S$1052)),0)),"")</f>
        <v/>
      </c>
      <c r="AR144" s="1">
        <f t="shared" ca="1" si="57"/>
        <v>0</v>
      </c>
      <c r="AS144" s="1">
        <f t="shared" ca="1" si="73"/>
        <v>0</v>
      </c>
      <c r="AT144" s="1" t="str">
        <f t="shared" ca="1" si="69"/>
        <v>00</v>
      </c>
      <c r="AU144" s="1" t="str">
        <f t="shared" ca="1" si="58"/>
        <v>00</v>
      </c>
      <c r="AV144" s="1" t="str">
        <f t="shared" ca="1" si="75"/>
        <v>00</v>
      </c>
      <c r="AW144" s="1" t="str">
        <f t="shared" ca="1" si="60"/>
        <v>ZP</v>
      </c>
      <c r="AX144" s="4" t="e">
        <f ca="1">VLOOKUP(UPPER(F144)&amp;"-"&amp;AW144,Opcodes!$D$3:$E$160,2,FALSE)</f>
        <v>#N/A</v>
      </c>
      <c r="AY144" s="1">
        <f t="shared" ca="1" si="77"/>
        <v>0</v>
      </c>
    </row>
    <row r="145" spans="3:51" x14ac:dyDescent="0.3">
      <c r="C145" s="10" t="str" cm="1">
        <f t="array" aca="1" ref="C145" ca="1">IF(AND(N145&amp;""&lt;&gt;"",K145&amp;""&lt;&gt;""),K145&amp;": "&amp;N145&amp;IF(O145&amp;""&lt;&gt;""," "&amp;O145,"")&amp;IF(P145&amp;""&lt;&gt;""," "&amp;P145,""),IF(Y145&amp;""&lt;&gt;"",K145&amp;": "&amp;TRIM(_xlfn.TEXTJOIN("",TRUE,MID(Y145,2*ROW(INDIRECT("1:"&amp;LEN(Y145)))-1,2)&amp;" ")),""))</f>
        <v/>
      </c>
      <c r="D145" s="15"/>
      <c r="E145" s="16"/>
      <c r="F145" s="17"/>
      <c r="G145" s="18"/>
      <c r="H145" s="23"/>
      <c r="I145" s="8"/>
      <c r="J145" s="8"/>
      <c r="K145" s="1" t="str">
        <f t="shared" ca="1" si="72"/>
        <v>302</v>
      </c>
      <c r="L145" s="1" t="str">
        <f t="shared" si="62"/>
        <v/>
      </c>
      <c r="M145" s="1" t="str">
        <f t="shared" ca="1" si="39"/>
        <v>$0302</v>
      </c>
      <c r="N145" s="4" t="str">
        <f t="shared" ca="1" si="40"/>
        <v/>
      </c>
      <c r="O145" s="4" t="str">
        <f t="shared" ca="1" si="41"/>
        <v>00</v>
      </c>
      <c r="P145" s="4" t="str">
        <f t="shared" ca="1" si="42"/>
        <v/>
      </c>
      <c r="Q145" s="3">
        <f t="shared" si="43"/>
        <v>-1</v>
      </c>
      <c r="R145" s="3" t="str">
        <f t="shared" si="68"/>
        <v/>
      </c>
      <c r="S145" s="3" t="str">
        <f t="shared" si="76"/>
        <v>my_code</v>
      </c>
      <c r="T145" s="3" t="b">
        <f t="shared" si="74"/>
        <v>0</v>
      </c>
      <c r="U145" s="3" t="b">
        <f t="shared" si="45"/>
        <v>0</v>
      </c>
      <c r="V145" s="3" t="b">
        <f t="shared" si="46"/>
        <v>0</v>
      </c>
      <c r="W145" s="3" t="b">
        <f t="shared" si="47"/>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48"/>
        <v/>
      </c>
      <c r="AA145" s="1" t="str">
        <f t="shared" si="49"/>
        <v/>
      </c>
      <c r="AB145" s="1" t="str">
        <f t="shared" si="50"/>
        <v/>
      </c>
      <c r="AC145" s="1" t="str">
        <f t="shared" si="51"/>
        <v/>
      </c>
      <c r="AD145" s="1" t="str">
        <f t="shared" si="52"/>
        <v/>
      </c>
      <c r="AE145" s="1">
        <f t="shared" ca="1" si="53"/>
        <v>0</v>
      </c>
      <c r="AF145" s="1" t="str">
        <f t="shared" si="54"/>
        <v/>
      </c>
      <c r="AG145" s="1" t="str">
        <f ca="1">IF(Z145&amp;""&lt;&gt;"",Z$1,IF(AA145&amp;""&lt;&gt;"",AA$1,IF(AB145&amp;""&lt;&gt;"",AB$1,IF(AC145&amp;""&lt;&gt;"",AC$1,IF(AD145&amp;""&lt;&gt;"",AD$1,IF(AND(AE145&amp;""&lt;&gt;"",X145=FALSE),AE$1,IF(AF145&amp;""&lt;&gt;"","IMM",IF(X145,"PSO","DIR"))))))))</f>
        <v>mem</v>
      </c>
      <c r="AH145" s="1">
        <f t="shared" ca="1" si="55"/>
        <v>0</v>
      </c>
      <c r="AI145" s="1">
        <f t="shared" ca="1" si="65"/>
        <v>-1</v>
      </c>
      <c r="AJ145" s="1">
        <f t="shared" ca="1" si="70"/>
        <v>0</v>
      </c>
      <c r="AK145" s="1">
        <f t="shared" ca="1" si="66"/>
        <v>0</v>
      </c>
      <c r="AL145" s="1">
        <f t="shared" ca="1" si="67"/>
        <v>0</v>
      </c>
      <c r="AM145" s="52" t="e" cm="1">
        <f t="array" aca="1" ref="AM145" ca="1">INDEX($G$2:$G$1052,MATCH(1,(AL145=$E$2:$E$1052)*("EQU"=UPPER($F$2:$F$1052)),0))</f>
        <v>#N/A</v>
      </c>
      <c r="AN145" s="1" t="str">
        <f t="shared" ca="1" si="71"/>
        <v/>
      </c>
      <c r="AO145" s="1" t="e">
        <f ca="1">IF(LEFT(AL145,1)&lt;&gt;".",VLOOKUP(AL145,$L$12:$M$1052,2,FALSE),"")</f>
        <v>#N/A</v>
      </c>
      <c r="AP145" s="1" t="str">
        <f t="shared" ca="1" si="56"/>
        <v/>
      </c>
      <c r="AQ145" s="1" t="str" cm="1">
        <f t="array" aca="1" ref="AQ145" ca="1">IF(LEFT(AL145,1)=".",INDEX($M$12:$M$1052,MATCH(1,(AL145=$L$12:$L$1052)*(S145=($S$12:$S$1052)),0)),"")</f>
        <v/>
      </c>
      <c r="AR145" s="1">
        <f t="shared" ca="1" si="57"/>
        <v>0</v>
      </c>
      <c r="AS145" s="1">
        <f t="shared" ca="1" si="73"/>
        <v>0</v>
      </c>
      <c r="AT145" s="1" t="str">
        <f t="shared" ca="1" si="69"/>
        <v>00</v>
      </c>
      <c r="AU145" s="1" t="str">
        <f t="shared" ca="1" si="58"/>
        <v>00</v>
      </c>
      <c r="AV145" s="1" t="str">
        <f t="shared" ca="1" si="75"/>
        <v>00</v>
      </c>
      <c r="AW145" s="1" t="str">
        <f t="shared" ca="1" si="60"/>
        <v>ZP</v>
      </c>
      <c r="AX145" s="4" t="e">
        <f ca="1">VLOOKUP(UPPER(F145)&amp;"-"&amp;AW145,Opcodes!$D$3:$E$160,2,FALSE)</f>
        <v>#N/A</v>
      </c>
      <c r="AY145" s="1">
        <f t="shared" ca="1" si="77"/>
        <v>0</v>
      </c>
    </row>
    <row r="146" spans="3:51" x14ac:dyDescent="0.3">
      <c r="C146" s="10" t="str" cm="1">
        <f t="array" aca="1" ref="C146" ca="1">IF(AND(N146&amp;""&lt;&gt;"",K146&amp;""&lt;&gt;""),K146&amp;": "&amp;N146&amp;IF(O146&amp;""&lt;&gt;""," "&amp;O146,"")&amp;IF(P146&amp;""&lt;&gt;""," "&amp;P146,""),IF(Y146&amp;""&lt;&gt;"",K146&amp;": "&amp;TRIM(_xlfn.TEXTJOIN("",TRUE,MID(Y146,2*ROW(INDIRECT("1:"&amp;LEN(Y146)))-1,2)&amp;" ")),""))</f>
        <v/>
      </c>
      <c r="D146" s="15"/>
      <c r="E146" s="16"/>
      <c r="F146" s="17"/>
      <c r="G146" s="18"/>
      <c r="H146" s="23"/>
      <c r="I146" s="8"/>
      <c r="J146" s="8"/>
      <c r="K146" s="1" t="str">
        <f t="shared" ca="1" si="72"/>
        <v>302</v>
      </c>
      <c r="L146" s="1" t="str">
        <f t="shared" si="62"/>
        <v/>
      </c>
      <c r="M146" s="1" t="str">
        <f t="shared" ca="1" si="39"/>
        <v>$0302</v>
      </c>
      <c r="N146" s="4" t="str">
        <f t="shared" ca="1" si="40"/>
        <v/>
      </c>
      <c r="O146" s="4" t="str">
        <f t="shared" ca="1" si="41"/>
        <v>00</v>
      </c>
      <c r="P146" s="4" t="str">
        <f t="shared" ca="1" si="42"/>
        <v/>
      </c>
      <c r="Q146" s="3">
        <f t="shared" si="43"/>
        <v>-1</v>
      </c>
      <c r="R146" s="3" t="str">
        <f t="shared" si="68"/>
        <v/>
      </c>
      <c r="S146" s="3" t="str">
        <f t="shared" si="76"/>
        <v>my_code</v>
      </c>
      <c r="T146" s="3" t="b">
        <f t="shared" si="74"/>
        <v>0</v>
      </c>
      <c r="U146" s="3" t="b">
        <f t="shared" si="45"/>
        <v>0</v>
      </c>
      <c r="V146" s="3" t="b">
        <f t="shared" si="46"/>
        <v>0</v>
      </c>
      <c r="W146" s="3" t="b">
        <f t="shared" si="47"/>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48"/>
        <v/>
      </c>
      <c r="AA146" s="1" t="str">
        <f t="shared" si="49"/>
        <v/>
      </c>
      <c r="AB146" s="1" t="str">
        <f t="shared" si="50"/>
        <v/>
      </c>
      <c r="AC146" s="1" t="str">
        <f t="shared" si="51"/>
        <v/>
      </c>
      <c r="AD146" s="1" t="str">
        <f t="shared" si="52"/>
        <v/>
      </c>
      <c r="AE146" s="1">
        <f t="shared" ca="1" si="53"/>
        <v>0</v>
      </c>
      <c r="AF146" s="1" t="str">
        <f t="shared" si="54"/>
        <v/>
      </c>
      <c r="AG146" s="1" t="str">
        <f ca="1">IF(Z146&amp;""&lt;&gt;"",Z$1,IF(AA146&amp;""&lt;&gt;"",AA$1,IF(AB146&amp;""&lt;&gt;"",AB$1,IF(AC146&amp;""&lt;&gt;"",AC$1,IF(AD146&amp;""&lt;&gt;"",AD$1,IF(AND(AE146&amp;""&lt;&gt;"",X146=FALSE),AE$1,IF(AF146&amp;""&lt;&gt;"","IMM",IF(X146,"PSO","DIR"))))))))</f>
        <v>mem</v>
      </c>
      <c r="AH146" s="1">
        <f t="shared" ca="1" si="55"/>
        <v>0</v>
      </c>
      <c r="AI146" s="1">
        <f t="shared" ca="1" si="65"/>
        <v>-1</v>
      </c>
      <c r="AJ146" s="1">
        <f t="shared" ca="1" si="70"/>
        <v>0</v>
      </c>
      <c r="AK146" s="1">
        <f t="shared" ca="1" si="66"/>
        <v>0</v>
      </c>
      <c r="AL146" s="1">
        <f t="shared" ca="1" si="67"/>
        <v>0</v>
      </c>
      <c r="AM146" s="52" t="e" cm="1">
        <f t="array" aca="1" ref="AM146" ca="1">INDEX($G$2:$G$1052,MATCH(1,(AL146=$E$2:$E$1052)*("EQU"=UPPER($F$2:$F$1052)),0))</f>
        <v>#N/A</v>
      </c>
      <c r="AN146" s="1" t="str">
        <f t="shared" ca="1" si="71"/>
        <v/>
      </c>
      <c r="AO146" s="1" t="e">
        <f ca="1">IF(LEFT(AL146,1)&lt;&gt;".",VLOOKUP(AL146,$L$12:$M$1052,2,FALSE),"")</f>
        <v>#N/A</v>
      </c>
      <c r="AP146" s="1" t="str">
        <f t="shared" ca="1" si="56"/>
        <v/>
      </c>
      <c r="AQ146" s="1" t="str" cm="1">
        <f t="array" aca="1" ref="AQ146" ca="1">IF(LEFT(AL146,1)=".",INDEX($M$12:$M$1052,MATCH(1,(AL146=$L$12:$L$1052)*(S146=($S$12:$S$1052)),0)),"")</f>
        <v/>
      </c>
      <c r="AR146" s="1">
        <f t="shared" ca="1" si="57"/>
        <v>0</v>
      </c>
      <c r="AS146" s="1">
        <f t="shared" ca="1" si="73"/>
        <v>0</v>
      </c>
      <c r="AT146" s="1" t="str">
        <f t="shared" ca="1" si="69"/>
        <v>00</v>
      </c>
      <c r="AU146" s="1" t="str">
        <f t="shared" ca="1" si="58"/>
        <v>00</v>
      </c>
      <c r="AV146" s="1" t="str">
        <f t="shared" ca="1" si="75"/>
        <v>00</v>
      </c>
      <c r="AW146" s="1" t="str">
        <f t="shared" ca="1" si="60"/>
        <v>ZP</v>
      </c>
      <c r="AX146" s="4" t="e">
        <f ca="1">VLOOKUP(UPPER(F146)&amp;"-"&amp;AW146,Opcodes!$D$3:$E$160,2,FALSE)</f>
        <v>#N/A</v>
      </c>
      <c r="AY146" s="1">
        <f t="shared" ca="1" si="77"/>
        <v>0</v>
      </c>
    </row>
    <row r="147" spans="3:51" x14ac:dyDescent="0.3">
      <c r="C147" s="10" t="str" cm="1">
        <f t="array" aca="1" ref="C147" ca="1">IF(AND(N147&amp;""&lt;&gt;"",K147&amp;""&lt;&gt;""),K147&amp;": "&amp;N147&amp;IF(O147&amp;""&lt;&gt;""," "&amp;O147,"")&amp;IF(P147&amp;""&lt;&gt;""," "&amp;P147,""),IF(Y147&amp;""&lt;&gt;"",K147&amp;": "&amp;TRIM(_xlfn.TEXTJOIN("",TRUE,MID(Y147,2*ROW(INDIRECT("1:"&amp;LEN(Y147)))-1,2)&amp;" ")),""))</f>
        <v/>
      </c>
      <c r="D147" s="15"/>
      <c r="E147" s="16"/>
      <c r="F147" s="17"/>
      <c r="G147" s="18"/>
      <c r="H147" s="23"/>
      <c r="I147" s="8"/>
      <c r="J147" s="8"/>
      <c r="K147" s="1" t="str">
        <f t="shared" ca="1" si="72"/>
        <v>302</v>
      </c>
      <c r="L147" s="1" t="str">
        <f t="shared" si="62"/>
        <v/>
      </c>
      <c r="M147" s="1" t="str">
        <f t="shared" ca="1" si="39"/>
        <v>$0302</v>
      </c>
      <c r="N147" s="4" t="str">
        <f t="shared" ca="1" si="40"/>
        <v/>
      </c>
      <c r="O147" s="4" t="str">
        <f t="shared" ca="1" si="41"/>
        <v>00</v>
      </c>
      <c r="P147" s="4" t="str">
        <f t="shared" ca="1" si="42"/>
        <v/>
      </c>
      <c r="Q147" s="3">
        <f t="shared" si="43"/>
        <v>-1</v>
      </c>
      <c r="R147" s="3" t="str">
        <f t="shared" si="68"/>
        <v/>
      </c>
      <c r="S147" s="3" t="str">
        <f t="shared" si="76"/>
        <v>my_code</v>
      </c>
      <c r="T147" s="3" t="b">
        <f t="shared" si="74"/>
        <v>0</v>
      </c>
      <c r="U147" s="3" t="b">
        <f t="shared" si="45"/>
        <v>0</v>
      </c>
      <c r="V147" s="3" t="b">
        <f t="shared" si="46"/>
        <v>0</v>
      </c>
      <c r="W147" s="3" t="b">
        <f t="shared" si="47"/>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48"/>
        <v/>
      </c>
      <c r="AA147" s="1" t="str">
        <f t="shared" si="49"/>
        <v/>
      </c>
      <c r="AB147" s="1" t="str">
        <f t="shared" si="50"/>
        <v/>
      </c>
      <c r="AC147" s="1" t="str">
        <f t="shared" si="51"/>
        <v/>
      </c>
      <c r="AD147" s="1" t="str">
        <f t="shared" si="52"/>
        <v/>
      </c>
      <c r="AE147" s="1">
        <f t="shared" ca="1" si="53"/>
        <v>0</v>
      </c>
      <c r="AF147" s="1" t="str">
        <f t="shared" si="54"/>
        <v/>
      </c>
      <c r="AG147" s="1" t="str">
        <f ca="1">IF(Z147&amp;""&lt;&gt;"",Z$1,IF(AA147&amp;""&lt;&gt;"",AA$1,IF(AB147&amp;""&lt;&gt;"",AB$1,IF(AC147&amp;""&lt;&gt;"",AC$1,IF(AD147&amp;""&lt;&gt;"",AD$1,IF(AND(AE147&amp;""&lt;&gt;"",X147=FALSE),AE$1,IF(AF147&amp;""&lt;&gt;"","IMM",IF(X147,"PSO","DIR"))))))))</f>
        <v>mem</v>
      </c>
      <c r="AH147" s="1">
        <f t="shared" ca="1" si="55"/>
        <v>0</v>
      </c>
      <c r="AI147" s="1">
        <f t="shared" ca="1" si="65"/>
        <v>-1</v>
      </c>
      <c r="AJ147" s="1">
        <f t="shared" ca="1" si="70"/>
        <v>0</v>
      </c>
      <c r="AK147" s="1">
        <f t="shared" ca="1" si="66"/>
        <v>0</v>
      </c>
      <c r="AL147" s="1">
        <f t="shared" ca="1" si="67"/>
        <v>0</v>
      </c>
      <c r="AM147" s="52" t="e" cm="1">
        <f t="array" aca="1" ref="AM147" ca="1">INDEX($G$2:$G$1052,MATCH(1,(AL147=$E$2:$E$1052)*("EQU"=UPPER($F$2:$F$1052)),0))</f>
        <v>#N/A</v>
      </c>
      <c r="AN147" s="1" t="str">
        <f t="shared" ca="1" si="71"/>
        <v/>
      </c>
      <c r="AO147" s="1" t="e">
        <f ca="1">IF(LEFT(AL147,1)&lt;&gt;".",VLOOKUP(AL147,$L$12:$M$1052,2,FALSE),"")</f>
        <v>#N/A</v>
      </c>
      <c r="AP147" s="1" t="str">
        <f t="shared" ca="1" si="56"/>
        <v/>
      </c>
      <c r="AQ147" s="1" t="str" cm="1">
        <f t="array" aca="1" ref="AQ147" ca="1">IF(LEFT(AL147,1)=".",INDEX($M$12:$M$1052,MATCH(1,(AL147=$L$12:$L$1052)*(S147=($S$12:$S$1052)),0)),"")</f>
        <v/>
      </c>
      <c r="AR147" s="1">
        <f t="shared" ca="1" si="57"/>
        <v>0</v>
      </c>
      <c r="AS147" s="1">
        <f t="shared" ca="1" si="73"/>
        <v>0</v>
      </c>
      <c r="AT147" s="1" t="str">
        <f t="shared" ca="1" si="69"/>
        <v>00</v>
      </c>
      <c r="AU147" s="1" t="str">
        <f t="shared" ca="1" si="58"/>
        <v>00</v>
      </c>
      <c r="AV147" s="1" t="str">
        <f t="shared" ca="1" si="75"/>
        <v>00</v>
      </c>
      <c r="AW147" s="1" t="str">
        <f t="shared" ca="1" si="60"/>
        <v>ZP</v>
      </c>
      <c r="AX147" s="4" t="e">
        <f ca="1">VLOOKUP(UPPER(F147)&amp;"-"&amp;AW147,Opcodes!$D$3:$E$160,2,FALSE)</f>
        <v>#N/A</v>
      </c>
      <c r="AY147" s="1">
        <f t="shared" ca="1" si="77"/>
        <v>0</v>
      </c>
    </row>
    <row r="148" spans="3:51" x14ac:dyDescent="0.3">
      <c r="C148" s="10" t="str" cm="1">
        <f t="array" aca="1" ref="C148" ca="1">IF(AND(N148&amp;""&lt;&gt;"",K148&amp;""&lt;&gt;""),K148&amp;": "&amp;N148&amp;IF(O148&amp;""&lt;&gt;""," "&amp;O148,"")&amp;IF(P148&amp;""&lt;&gt;""," "&amp;P148,""),IF(Y148&amp;""&lt;&gt;"",K148&amp;": "&amp;TRIM(_xlfn.TEXTJOIN("",TRUE,MID(Y148,2*ROW(INDIRECT("1:"&amp;LEN(Y148)))-1,2)&amp;" ")),""))</f>
        <v/>
      </c>
      <c r="D148" s="15"/>
      <c r="E148" s="16"/>
      <c r="F148" s="17"/>
      <c r="G148" s="18"/>
      <c r="H148" s="23"/>
      <c r="I148" s="8"/>
      <c r="J148" s="8"/>
      <c r="K148" s="1" t="str">
        <f t="shared" ca="1" si="72"/>
        <v>302</v>
      </c>
      <c r="L148" s="1" t="str">
        <f t="shared" si="62"/>
        <v/>
      </c>
      <c r="M148" s="1" t="str">
        <f t="shared" ca="1" si="39"/>
        <v>$0302</v>
      </c>
      <c r="N148" s="4" t="str">
        <f t="shared" ca="1" si="40"/>
        <v/>
      </c>
      <c r="O148" s="4" t="str">
        <f t="shared" ca="1" si="41"/>
        <v>00</v>
      </c>
      <c r="P148" s="4" t="str">
        <f t="shared" ca="1" si="42"/>
        <v/>
      </c>
      <c r="Q148" s="3">
        <f t="shared" si="43"/>
        <v>-1</v>
      </c>
      <c r="R148" s="3" t="str">
        <f t="shared" si="68"/>
        <v/>
      </c>
      <c r="S148" s="3" t="str">
        <f t="shared" si="76"/>
        <v>my_code</v>
      </c>
      <c r="T148" s="3" t="b">
        <f t="shared" si="74"/>
        <v>0</v>
      </c>
      <c r="U148" s="3" t="b">
        <f t="shared" si="45"/>
        <v>0</v>
      </c>
      <c r="V148" s="3" t="b">
        <f t="shared" si="46"/>
        <v>0</v>
      </c>
      <c r="W148" s="3" t="b">
        <f t="shared" si="47"/>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48"/>
        <v/>
      </c>
      <c r="AA148" s="1" t="str">
        <f t="shared" si="49"/>
        <v/>
      </c>
      <c r="AB148" s="1" t="str">
        <f t="shared" si="50"/>
        <v/>
      </c>
      <c r="AC148" s="1" t="str">
        <f t="shared" si="51"/>
        <v/>
      </c>
      <c r="AD148" s="1" t="str">
        <f t="shared" si="52"/>
        <v/>
      </c>
      <c r="AE148" s="1">
        <f t="shared" ca="1" si="53"/>
        <v>0</v>
      </c>
      <c r="AF148" s="1" t="str">
        <f t="shared" si="54"/>
        <v/>
      </c>
      <c r="AG148" s="1" t="str">
        <f ca="1">IF(Z148&amp;""&lt;&gt;"",Z$1,IF(AA148&amp;""&lt;&gt;"",AA$1,IF(AB148&amp;""&lt;&gt;"",AB$1,IF(AC148&amp;""&lt;&gt;"",AC$1,IF(AD148&amp;""&lt;&gt;"",AD$1,IF(AND(AE148&amp;""&lt;&gt;"",X148=FALSE),AE$1,IF(AF148&amp;""&lt;&gt;"","IMM",IF(X148,"PSO","DIR"))))))))</f>
        <v>mem</v>
      </c>
      <c r="AH148" s="1">
        <f t="shared" ca="1" si="55"/>
        <v>0</v>
      </c>
      <c r="AI148" s="1">
        <f t="shared" ca="1" si="65"/>
        <v>-1</v>
      </c>
      <c r="AJ148" s="1">
        <f t="shared" ca="1" si="70"/>
        <v>0</v>
      </c>
      <c r="AK148" s="1">
        <f t="shared" ca="1" si="66"/>
        <v>0</v>
      </c>
      <c r="AL148" s="1">
        <f t="shared" ca="1" si="67"/>
        <v>0</v>
      </c>
      <c r="AM148" s="52" t="e" cm="1">
        <f t="array" aca="1" ref="AM148" ca="1">INDEX($G$2:$G$1052,MATCH(1,(AL148=$E$2:$E$1052)*("EQU"=UPPER($F$2:$F$1052)),0))</f>
        <v>#N/A</v>
      </c>
      <c r="AN148" s="1" t="str">
        <f t="shared" ca="1" si="71"/>
        <v/>
      </c>
      <c r="AO148" s="1" t="e">
        <f ca="1">IF(LEFT(AL148,1)&lt;&gt;".",VLOOKUP(AL148,$L$12:$M$1052,2,FALSE),"")</f>
        <v>#N/A</v>
      </c>
      <c r="AP148" s="1" t="str">
        <f t="shared" ca="1" si="56"/>
        <v/>
      </c>
      <c r="AQ148" s="1" t="str" cm="1">
        <f t="array" aca="1" ref="AQ148" ca="1">IF(LEFT(AL148,1)=".",INDEX($M$12:$M$1052,MATCH(1,(AL148=$L$12:$L$1052)*(S148=($S$12:$S$1052)),0)),"")</f>
        <v/>
      </c>
      <c r="AR148" s="1">
        <f t="shared" ca="1" si="57"/>
        <v>0</v>
      </c>
      <c r="AS148" s="1">
        <f t="shared" ca="1" si="73"/>
        <v>0</v>
      </c>
      <c r="AT148" s="1" t="str">
        <f t="shared" ca="1" si="69"/>
        <v>00</v>
      </c>
      <c r="AU148" s="1" t="str">
        <f t="shared" ca="1" si="58"/>
        <v>00</v>
      </c>
      <c r="AV148" s="1" t="str">
        <f t="shared" ca="1" si="75"/>
        <v>00</v>
      </c>
      <c r="AW148" s="1" t="str">
        <f t="shared" ca="1" si="60"/>
        <v>ZP</v>
      </c>
      <c r="AX148" s="4" t="e">
        <f ca="1">VLOOKUP(UPPER(F148)&amp;"-"&amp;AW148,Opcodes!$D$3:$E$160,2,FALSE)</f>
        <v>#N/A</v>
      </c>
      <c r="AY148" s="1">
        <f t="shared" ca="1" si="77"/>
        <v>0</v>
      </c>
    </row>
    <row r="149" spans="3:51" x14ac:dyDescent="0.3">
      <c r="C149" s="10" t="str" cm="1">
        <f t="array" aca="1" ref="C149" ca="1">IF(AND(N149&amp;""&lt;&gt;"",K149&amp;""&lt;&gt;""),K149&amp;": "&amp;N149&amp;IF(O149&amp;""&lt;&gt;""," "&amp;O149,"")&amp;IF(P149&amp;""&lt;&gt;""," "&amp;P149,""),IF(Y149&amp;""&lt;&gt;"",K149&amp;": "&amp;TRIM(_xlfn.TEXTJOIN("",TRUE,MID(Y149,2*ROW(INDIRECT("1:"&amp;LEN(Y149)))-1,2)&amp;" ")),""))</f>
        <v/>
      </c>
      <c r="D149" s="15"/>
      <c r="E149" s="16"/>
      <c r="F149" s="17"/>
      <c r="G149" s="18"/>
      <c r="H149" s="23"/>
      <c r="I149" s="8"/>
      <c r="J149" s="8"/>
      <c r="K149" s="1" t="str">
        <f t="shared" ca="1" si="72"/>
        <v>302</v>
      </c>
      <c r="L149" s="1" t="str">
        <f t="shared" si="62"/>
        <v/>
      </c>
      <c r="M149" s="1" t="str">
        <f t="shared" ca="1" si="39"/>
        <v>$0302</v>
      </c>
      <c r="N149" s="4" t="str">
        <f t="shared" ca="1" si="40"/>
        <v/>
      </c>
      <c r="O149" s="4" t="str">
        <f t="shared" ca="1" si="41"/>
        <v>00</v>
      </c>
      <c r="P149" s="4" t="str">
        <f t="shared" ca="1" si="42"/>
        <v/>
      </c>
      <c r="Q149" s="3">
        <f t="shared" si="43"/>
        <v>-1</v>
      </c>
      <c r="R149" s="3" t="str">
        <f t="shared" si="68"/>
        <v/>
      </c>
      <c r="S149" s="3" t="str">
        <f t="shared" si="76"/>
        <v>my_code</v>
      </c>
      <c r="T149" s="3" t="b">
        <f t="shared" si="74"/>
        <v>0</v>
      </c>
      <c r="U149" s="3" t="b">
        <f t="shared" si="45"/>
        <v>0</v>
      </c>
      <c r="V149" s="3" t="b">
        <f t="shared" si="46"/>
        <v>0</v>
      </c>
      <c r="W149" s="3" t="b">
        <f t="shared" si="47"/>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48"/>
        <v/>
      </c>
      <c r="AA149" s="1" t="str">
        <f t="shared" si="49"/>
        <v/>
      </c>
      <c r="AB149" s="1" t="str">
        <f t="shared" si="50"/>
        <v/>
      </c>
      <c r="AC149" s="1" t="str">
        <f t="shared" si="51"/>
        <v/>
      </c>
      <c r="AD149" s="1" t="str">
        <f t="shared" si="52"/>
        <v/>
      </c>
      <c r="AE149" s="1">
        <f t="shared" ca="1" si="53"/>
        <v>0</v>
      </c>
      <c r="AF149" s="1" t="str">
        <f t="shared" si="54"/>
        <v/>
      </c>
      <c r="AG149" s="1" t="str">
        <f ca="1">IF(Z149&amp;""&lt;&gt;"",Z$1,IF(AA149&amp;""&lt;&gt;"",AA$1,IF(AB149&amp;""&lt;&gt;"",AB$1,IF(AC149&amp;""&lt;&gt;"",AC$1,IF(AD149&amp;""&lt;&gt;"",AD$1,IF(AND(AE149&amp;""&lt;&gt;"",X149=FALSE),AE$1,IF(AF149&amp;""&lt;&gt;"","IMM",IF(X149,"PSO","DIR"))))))))</f>
        <v>mem</v>
      </c>
      <c r="AH149" s="1">
        <f t="shared" ca="1" si="55"/>
        <v>0</v>
      </c>
      <c r="AI149" s="1">
        <f t="shared" ca="1" si="65"/>
        <v>-1</v>
      </c>
      <c r="AJ149" s="1">
        <f t="shared" ca="1" si="70"/>
        <v>0</v>
      </c>
      <c r="AK149" s="1">
        <f t="shared" ca="1" si="66"/>
        <v>0</v>
      </c>
      <c r="AL149" s="1">
        <f t="shared" ca="1" si="67"/>
        <v>0</v>
      </c>
      <c r="AM149" s="52" t="e" cm="1">
        <f t="array" aca="1" ref="AM149" ca="1">INDEX($G$2:$G$1052,MATCH(1,(AL149=$E$2:$E$1052)*("EQU"=UPPER($F$2:$F$1052)),0))</f>
        <v>#N/A</v>
      </c>
      <c r="AN149" s="1" t="str">
        <f t="shared" ca="1" si="71"/>
        <v/>
      </c>
      <c r="AO149" s="1" t="e">
        <f ca="1">IF(LEFT(AL149,1)&lt;&gt;".",VLOOKUP(AL149,$L$12:$M$1052,2,FALSE),"")</f>
        <v>#N/A</v>
      </c>
      <c r="AP149" s="1" t="str">
        <f t="shared" ca="1" si="56"/>
        <v/>
      </c>
      <c r="AQ149" s="1" t="str" cm="1">
        <f t="array" aca="1" ref="AQ149" ca="1">IF(LEFT(AL149,1)=".",INDEX($M$12:$M$1052,MATCH(1,(AL149=$L$12:$L$1052)*(S149=($S$12:$S$1052)),0)),"")</f>
        <v/>
      </c>
      <c r="AR149" s="1">
        <f t="shared" ca="1" si="57"/>
        <v>0</v>
      </c>
      <c r="AS149" s="1">
        <f t="shared" ca="1" si="73"/>
        <v>0</v>
      </c>
      <c r="AT149" s="1" t="str">
        <f t="shared" ca="1" si="69"/>
        <v>00</v>
      </c>
      <c r="AU149" s="1" t="str">
        <f t="shared" ca="1" si="58"/>
        <v>00</v>
      </c>
      <c r="AV149" s="1" t="str">
        <f t="shared" ca="1" si="75"/>
        <v>00</v>
      </c>
      <c r="AW149" s="1" t="str">
        <f t="shared" ca="1" si="60"/>
        <v>ZP</v>
      </c>
      <c r="AX149" s="4" t="e">
        <f ca="1">VLOOKUP(UPPER(F149)&amp;"-"&amp;AW149,Opcodes!$D$3:$E$160,2,FALSE)</f>
        <v>#N/A</v>
      </c>
      <c r="AY149" s="1">
        <f t="shared" ca="1" si="77"/>
        <v>0</v>
      </c>
    </row>
    <row r="150" spans="3:51" x14ac:dyDescent="0.3">
      <c r="C150" s="10" t="str" cm="1">
        <f t="array" aca="1" ref="C150" ca="1">IF(AND(N150&amp;""&lt;&gt;"",K150&amp;""&lt;&gt;""),K150&amp;": "&amp;N150&amp;IF(O150&amp;""&lt;&gt;""," "&amp;O150,"")&amp;IF(P150&amp;""&lt;&gt;""," "&amp;P150,""),IF(Y150&amp;""&lt;&gt;"",K150&amp;": "&amp;TRIM(_xlfn.TEXTJOIN("",TRUE,MID(Y150,2*ROW(INDIRECT("1:"&amp;LEN(Y150)))-1,2)&amp;" ")),""))</f>
        <v/>
      </c>
      <c r="D150" s="15"/>
      <c r="E150" s="16"/>
      <c r="F150" s="17"/>
      <c r="G150" s="18"/>
      <c r="H150" s="23"/>
      <c r="I150" s="8"/>
      <c r="J150" s="8"/>
      <c r="K150" s="1" t="str">
        <f t="shared" ca="1" si="72"/>
        <v>302</v>
      </c>
      <c r="L150" s="1" t="str">
        <f t="shared" si="62"/>
        <v/>
      </c>
      <c r="M150" s="1" t="str">
        <f t="shared" ca="1" si="39"/>
        <v>$0302</v>
      </c>
      <c r="N150" s="4" t="str">
        <f t="shared" ca="1" si="40"/>
        <v/>
      </c>
      <c r="O150" s="4" t="str">
        <f t="shared" ca="1" si="41"/>
        <v>00</v>
      </c>
      <c r="P150" s="4" t="str">
        <f t="shared" ca="1" si="42"/>
        <v/>
      </c>
      <c r="Q150" s="3">
        <f t="shared" si="43"/>
        <v>-1</v>
      </c>
      <c r="R150" s="3" t="str">
        <f t="shared" si="68"/>
        <v/>
      </c>
      <c r="S150" s="3" t="str">
        <f t="shared" si="76"/>
        <v>my_code</v>
      </c>
      <c r="T150" s="3" t="b">
        <f t="shared" si="74"/>
        <v>0</v>
      </c>
      <c r="U150" s="3" t="b">
        <f t="shared" si="45"/>
        <v>0</v>
      </c>
      <c r="V150" s="3" t="b">
        <f t="shared" si="46"/>
        <v>0</v>
      </c>
      <c r="W150" s="3" t="b">
        <f t="shared" si="47"/>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48"/>
        <v/>
      </c>
      <c r="AA150" s="1" t="str">
        <f t="shared" si="49"/>
        <v/>
      </c>
      <c r="AB150" s="1" t="str">
        <f t="shared" si="50"/>
        <v/>
      </c>
      <c r="AC150" s="1" t="str">
        <f t="shared" si="51"/>
        <v/>
      </c>
      <c r="AD150" s="1" t="str">
        <f t="shared" si="52"/>
        <v/>
      </c>
      <c r="AE150" s="1">
        <f t="shared" ca="1" si="53"/>
        <v>0</v>
      </c>
      <c r="AF150" s="1" t="str">
        <f t="shared" si="54"/>
        <v/>
      </c>
      <c r="AG150" s="1" t="str">
        <f ca="1">IF(Z150&amp;""&lt;&gt;"",Z$1,IF(AA150&amp;""&lt;&gt;"",AA$1,IF(AB150&amp;""&lt;&gt;"",AB$1,IF(AC150&amp;""&lt;&gt;"",AC$1,IF(AD150&amp;""&lt;&gt;"",AD$1,IF(AND(AE150&amp;""&lt;&gt;"",X150=FALSE),AE$1,IF(AF150&amp;""&lt;&gt;"","IMM",IF(X150,"PSO","DIR"))))))))</f>
        <v>mem</v>
      </c>
      <c r="AH150" s="1">
        <f t="shared" ca="1" si="55"/>
        <v>0</v>
      </c>
      <c r="AI150" s="1">
        <f t="shared" ca="1" si="65"/>
        <v>-1</v>
      </c>
      <c r="AJ150" s="1">
        <f t="shared" ca="1" si="70"/>
        <v>0</v>
      </c>
      <c r="AK150" s="1">
        <f t="shared" ca="1" si="66"/>
        <v>0</v>
      </c>
      <c r="AL150" s="1">
        <f t="shared" ca="1" si="67"/>
        <v>0</v>
      </c>
      <c r="AM150" s="52" t="e" cm="1">
        <f t="array" aca="1" ref="AM150" ca="1">INDEX($G$2:$G$1052,MATCH(1,(AL150=$E$2:$E$1052)*("EQU"=UPPER($F$2:$F$1052)),0))</f>
        <v>#N/A</v>
      </c>
      <c r="AN150" s="1" t="str">
        <f t="shared" ca="1" si="71"/>
        <v/>
      </c>
      <c r="AO150" s="1" t="e">
        <f ca="1">IF(LEFT(AL150,1)&lt;&gt;".",VLOOKUP(AL150,$L$12:$M$1052,2,FALSE),"")</f>
        <v>#N/A</v>
      </c>
      <c r="AP150" s="1" t="str">
        <f t="shared" ca="1" si="56"/>
        <v/>
      </c>
      <c r="AQ150" s="1" t="str" cm="1">
        <f t="array" aca="1" ref="AQ150" ca="1">IF(LEFT(AL150,1)=".",INDEX($M$12:$M$1052,MATCH(1,(AL150=$L$12:$L$1052)*(S150=($S$12:$S$1052)),0)),"")</f>
        <v/>
      </c>
      <c r="AR150" s="1">
        <f t="shared" ca="1" si="57"/>
        <v>0</v>
      </c>
      <c r="AS150" s="1">
        <f t="shared" ca="1" si="73"/>
        <v>0</v>
      </c>
      <c r="AT150" s="1" t="str">
        <f t="shared" ca="1" si="69"/>
        <v>00</v>
      </c>
      <c r="AU150" s="1" t="str">
        <f t="shared" ca="1" si="58"/>
        <v>00</v>
      </c>
      <c r="AV150" s="1" t="str">
        <f t="shared" ca="1" si="75"/>
        <v>00</v>
      </c>
      <c r="AW150" s="1" t="str">
        <f t="shared" ca="1" si="60"/>
        <v>ZP</v>
      </c>
      <c r="AX150" s="4" t="e">
        <f ca="1">VLOOKUP(UPPER(F150)&amp;"-"&amp;AW150,Opcodes!$D$3:$E$160,2,FALSE)</f>
        <v>#N/A</v>
      </c>
      <c r="AY150" s="1">
        <f t="shared" ca="1" si="77"/>
        <v>0</v>
      </c>
    </row>
    <row r="151" spans="3:51" x14ac:dyDescent="0.3">
      <c r="C151" s="10" t="str" cm="1">
        <f t="array" aca="1" ref="C151" ca="1">IF(AND(N151&amp;""&lt;&gt;"",K151&amp;""&lt;&gt;""),K151&amp;": "&amp;N151&amp;IF(O151&amp;""&lt;&gt;""," "&amp;O151,"")&amp;IF(P151&amp;""&lt;&gt;""," "&amp;P151,""),IF(Y151&amp;""&lt;&gt;"",K151&amp;": "&amp;TRIM(_xlfn.TEXTJOIN("",TRUE,MID(Y151,2*ROW(INDIRECT("1:"&amp;LEN(Y151)))-1,2)&amp;" ")),""))</f>
        <v/>
      </c>
      <c r="D151" s="15"/>
      <c r="E151" s="16"/>
      <c r="F151" s="17"/>
      <c r="G151" s="18"/>
      <c r="H151" s="23"/>
      <c r="I151" s="8"/>
      <c r="J151" s="8"/>
      <c r="K151" s="1" t="str">
        <f t="shared" ca="1" si="72"/>
        <v>302</v>
      </c>
      <c r="L151" s="1" t="str">
        <f t="shared" si="62"/>
        <v/>
      </c>
      <c r="M151" s="1" t="str">
        <f t="shared" ca="1" si="39"/>
        <v>$0302</v>
      </c>
      <c r="N151" s="4" t="str">
        <f t="shared" ca="1" si="40"/>
        <v/>
      </c>
      <c r="O151" s="4" t="str">
        <f t="shared" ca="1" si="41"/>
        <v>00</v>
      </c>
      <c r="P151" s="4" t="str">
        <f t="shared" ca="1" si="42"/>
        <v/>
      </c>
      <c r="Q151" s="3">
        <f t="shared" si="43"/>
        <v>-1</v>
      </c>
      <c r="R151" s="3" t="str">
        <f t="shared" si="68"/>
        <v/>
      </c>
      <c r="S151" s="3" t="str">
        <f t="shared" si="76"/>
        <v>my_code</v>
      </c>
      <c r="T151" s="3" t="b">
        <f t="shared" si="74"/>
        <v>0</v>
      </c>
      <c r="U151" s="3" t="b">
        <f t="shared" si="45"/>
        <v>0</v>
      </c>
      <c r="V151" s="3" t="b">
        <f t="shared" si="46"/>
        <v>0</v>
      </c>
      <c r="W151" s="3" t="b">
        <f t="shared" si="47"/>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48"/>
        <v/>
      </c>
      <c r="AA151" s="1" t="str">
        <f t="shared" si="49"/>
        <v/>
      </c>
      <c r="AB151" s="1" t="str">
        <f t="shared" si="50"/>
        <v/>
      </c>
      <c r="AC151" s="1" t="str">
        <f t="shared" si="51"/>
        <v/>
      </c>
      <c r="AD151" s="1" t="str">
        <f t="shared" si="52"/>
        <v/>
      </c>
      <c r="AE151" s="1">
        <f t="shared" ca="1" si="53"/>
        <v>0</v>
      </c>
      <c r="AF151" s="1" t="str">
        <f t="shared" si="54"/>
        <v/>
      </c>
      <c r="AG151" s="1" t="str">
        <f ca="1">IF(Z151&amp;""&lt;&gt;"",Z$1,IF(AA151&amp;""&lt;&gt;"",AA$1,IF(AB151&amp;""&lt;&gt;"",AB$1,IF(AC151&amp;""&lt;&gt;"",AC$1,IF(AD151&amp;""&lt;&gt;"",AD$1,IF(AND(AE151&amp;""&lt;&gt;"",X151=FALSE),AE$1,IF(AF151&amp;""&lt;&gt;"","IMM",IF(X151,"PSO","DIR"))))))))</f>
        <v>mem</v>
      </c>
      <c r="AH151" s="1">
        <f t="shared" ca="1" si="55"/>
        <v>0</v>
      </c>
      <c r="AI151" s="1">
        <f t="shared" ca="1" si="65"/>
        <v>-1</v>
      </c>
      <c r="AJ151" s="1">
        <f t="shared" ca="1" si="70"/>
        <v>0</v>
      </c>
      <c r="AK151" s="1">
        <f t="shared" ca="1" si="66"/>
        <v>0</v>
      </c>
      <c r="AL151" s="1">
        <f t="shared" ca="1" si="67"/>
        <v>0</v>
      </c>
      <c r="AM151" s="52" t="e" cm="1">
        <f t="array" aca="1" ref="AM151" ca="1">INDEX($G$2:$G$1052,MATCH(1,(AL151=$E$2:$E$1052)*("EQU"=UPPER($F$2:$F$1052)),0))</f>
        <v>#N/A</v>
      </c>
      <c r="AN151" s="1" t="str">
        <f t="shared" ca="1" si="71"/>
        <v/>
      </c>
      <c r="AO151" s="1" t="e">
        <f ca="1">IF(LEFT(AL151,1)&lt;&gt;".",VLOOKUP(AL151,$L$12:$M$1052,2,FALSE),"")</f>
        <v>#N/A</v>
      </c>
      <c r="AP151" s="1" t="str">
        <f t="shared" ca="1" si="56"/>
        <v/>
      </c>
      <c r="AQ151" s="1" t="str" cm="1">
        <f t="array" aca="1" ref="AQ151" ca="1">IF(LEFT(AL151,1)=".",INDEX($M$12:$M$1052,MATCH(1,(AL151=$L$12:$L$1052)*(S151=($S$12:$S$1052)),0)),"")</f>
        <v/>
      </c>
      <c r="AR151" s="1">
        <f t="shared" ca="1" si="57"/>
        <v>0</v>
      </c>
      <c r="AS151" s="1">
        <f t="shared" ca="1" si="73"/>
        <v>0</v>
      </c>
      <c r="AT151" s="1" t="str">
        <f t="shared" ca="1" si="69"/>
        <v>00</v>
      </c>
      <c r="AU151" s="1" t="str">
        <f t="shared" ca="1" si="58"/>
        <v>00</v>
      </c>
      <c r="AV151" s="1" t="str">
        <f t="shared" ca="1" si="75"/>
        <v>00</v>
      </c>
      <c r="AW151" s="1" t="str">
        <f t="shared" ca="1" si="60"/>
        <v>ZP</v>
      </c>
      <c r="AX151" s="4" t="e">
        <f ca="1">VLOOKUP(UPPER(F151)&amp;"-"&amp;AW151,Opcodes!$D$3:$E$160,2,FALSE)</f>
        <v>#N/A</v>
      </c>
      <c r="AY151" s="1">
        <f t="shared" ca="1" si="77"/>
        <v>0</v>
      </c>
    </row>
    <row r="152" spans="3:51" x14ac:dyDescent="0.3">
      <c r="C152" s="10" t="str" cm="1">
        <f t="array" aca="1" ref="C152" ca="1">IF(AND(N152&amp;""&lt;&gt;"",K152&amp;""&lt;&gt;""),K152&amp;": "&amp;N152&amp;IF(O152&amp;""&lt;&gt;""," "&amp;O152,"")&amp;IF(P152&amp;""&lt;&gt;""," "&amp;P152,""),IF(Y152&amp;""&lt;&gt;"",K152&amp;": "&amp;TRIM(_xlfn.TEXTJOIN("",TRUE,MID(Y152,2*ROW(INDIRECT("1:"&amp;LEN(Y152)))-1,2)&amp;" ")),""))</f>
        <v/>
      </c>
      <c r="D152" s="15"/>
      <c r="E152" s="16"/>
      <c r="F152" s="17"/>
      <c r="G152" s="18"/>
      <c r="H152" s="23"/>
      <c r="I152" s="8"/>
      <c r="J152" s="8"/>
      <c r="K152" s="1" t="str">
        <f t="shared" ca="1" si="72"/>
        <v>302</v>
      </c>
      <c r="L152" s="1" t="str">
        <f t="shared" si="62"/>
        <v/>
      </c>
      <c r="M152" s="1" t="str">
        <f t="shared" ca="1" si="39"/>
        <v>$0302</v>
      </c>
      <c r="N152" s="4" t="str">
        <f t="shared" ca="1" si="40"/>
        <v/>
      </c>
      <c r="O152" s="4" t="str">
        <f t="shared" ca="1" si="41"/>
        <v>00</v>
      </c>
      <c r="P152" s="4" t="str">
        <f t="shared" ca="1" si="42"/>
        <v/>
      </c>
      <c r="Q152" s="3">
        <f t="shared" si="43"/>
        <v>-1</v>
      </c>
      <c r="R152" s="3" t="str">
        <f t="shared" si="68"/>
        <v/>
      </c>
      <c r="S152" s="3" t="str">
        <f t="shared" si="76"/>
        <v>my_code</v>
      </c>
      <c r="T152" s="3" t="b">
        <f t="shared" si="74"/>
        <v>0</v>
      </c>
      <c r="U152" s="3" t="b">
        <f t="shared" si="45"/>
        <v>0</v>
      </c>
      <c r="V152" s="3" t="b">
        <f t="shared" si="46"/>
        <v>0</v>
      </c>
      <c r="W152" s="3" t="b">
        <f t="shared" si="47"/>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48"/>
        <v/>
      </c>
      <c r="AA152" s="1" t="str">
        <f t="shared" si="49"/>
        <v/>
      </c>
      <c r="AB152" s="1" t="str">
        <f t="shared" si="50"/>
        <v/>
      </c>
      <c r="AC152" s="1" t="str">
        <f t="shared" si="51"/>
        <v/>
      </c>
      <c r="AD152" s="1" t="str">
        <f t="shared" si="52"/>
        <v/>
      </c>
      <c r="AE152" s="1">
        <f t="shared" ca="1" si="53"/>
        <v>0</v>
      </c>
      <c r="AF152" s="1" t="str">
        <f t="shared" si="54"/>
        <v/>
      </c>
      <c r="AG152" s="1" t="str">
        <f ca="1">IF(Z152&amp;""&lt;&gt;"",Z$1,IF(AA152&amp;""&lt;&gt;"",AA$1,IF(AB152&amp;""&lt;&gt;"",AB$1,IF(AC152&amp;""&lt;&gt;"",AC$1,IF(AD152&amp;""&lt;&gt;"",AD$1,IF(AND(AE152&amp;""&lt;&gt;"",X152=FALSE),AE$1,IF(AF152&amp;""&lt;&gt;"","IMM",IF(X152,"PSO","DIR"))))))))</f>
        <v>mem</v>
      </c>
      <c r="AH152" s="1">
        <f t="shared" ca="1" si="55"/>
        <v>0</v>
      </c>
      <c r="AI152" s="1">
        <f t="shared" ca="1" si="65"/>
        <v>-1</v>
      </c>
      <c r="AJ152" s="1">
        <f t="shared" ca="1" si="70"/>
        <v>0</v>
      </c>
      <c r="AK152" s="1">
        <f t="shared" ca="1" si="66"/>
        <v>0</v>
      </c>
      <c r="AL152" s="1">
        <f t="shared" ca="1" si="67"/>
        <v>0</v>
      </c>
      <c r="AM152" s="52" t="e" cm="1">
        <f t="array" aca="1" ref="AM152" ca="1">INDEX($G$2:$G$1052,MATCH(1,(AL152=$E$2:$E$1052)*("EQU"=UPPER($F$2:$F$1052)),0))</f>
        <v>#N/A</v>
      </c>
      <c r="AN152" s="1" t="str">
        <f t="shared" ca="1" si="71"/>
        <v/>
      </c>
      <c r="AO152" s="1" t="e">
        <f ca="1">IF(LEFT(AL152,1)&lt;&gt;".",VLOOKUP(AL152,$L$12:$M$1052,2,FALSE),"")</f>
        <v>#N/A</v>
      </c>
      <c r="AP152" s="1" t="str">
        <f t="shared" ca="1" si="56"/>
        <v/>
      </c>
      <c r="AQ152" s="1" t="str" cm="1">
        <f t="array" aca="1" ref="AQ152" ca="1">IF(LEFT(AL152,1)=".",INDEX($M$12:$M$1052,MATCH(1,(AL152=$L$12:$L$1052)*(S152=($S$12:$S$1052)),0)),"")</f>
        <v/>
      </c>
      <c r="AR152" s="1">
        <f t="shared" ca="1" si="57"/>
        <v>0</v>
      </c>
      <c r="AS152" s="1">
        <f t="shared" ca="1" si="73"/>
        <v>0</v>
      </c>
      <c r="AT152" s="1" t="str">
        <f t="shared" ca="1" si="69"/>
        <v>00</v>
      </c>
      <c r="AU152" s="1" t="str">
        <f t="shared" ca="1" si="58"/>
        <v>00</v>
      </c>
      <c r="AV152" s="1" t="str">
        <f t="shared" ca="1" si="75"/>
        <v>00</v>
      </c>
      <c r="AW152" s="1" t="str">
        <f t="shared" ca="1" si="60"/>
        <v>ZP</v>
      </c>
      <c r="AX152" s="4" t="e">
        <f ca="1">VLOOKUP(UPPER(F152)&amp;"-"&amp;AW152,Opcodes!$D$3:$E$160,2,FALSE)</f>
        <v>#N/A</v>
      </c>
      <c r="AY152" s="1">
        <f t="shared" ca="1" si="77"/>
        <v>0</v>
      </c>
    </row>
    <row r="153" spans="3:51" x14ac:dyDescent="0.3">
      <c r="C153" s="10" t="str" cm="1">
        <f t="array" aca="1" ref="C153" ca="1">IF(AND(N153&amp;""&lt;&gt;"",K153&amp;""&lt;&gt;""),K153&amp;": "&amp;N153&amp;IF(O153&amp;""&lt;&gt;""," "&amp;O153,"")&amp;IF(P153&amp;""&lt;&gt;""," "&amp;P153,""),IF(Y153&amp;""&lt;&gt;"",K153&amp;": "&amp;TRIM(_xlfn.TEXTJOIN("",TRUE,MID(Y153,2*ROW(INDIRECT("1:"&amp;LEN(Y153)))-1,2)&amp;" ")),""))</f>
        <v/>
      </c>
      <c r="D153" s="15"/>
      <c r="E153" s="16"/>
      <c r="F153" s="17"/>
      <c r="G153" s="18"/>
      <c r="H153" s="23"/>
      <c r="I153" s="8"/>
      <c r="J153" s="8"/>
      <c r="K153" s="1" t="str">
        <f t="shared" ca="1" si="72"/>
        <v>302</v>
      </c>
      <c r="L153" s="1" t="str">
        <f t="shared" si="62"/>
        <v/>
      </c>
      <c r="M153" s="1" t="str">
        <f t="shared" ca="1" si="39"/>
        <v>$0302</v>
      </c>
      <c r="N153" s="4" t="str">
        <f t="shared" ca="1" si="40"/>
        <v/>
      </c>
      <c r="O153" s="4" t="str">
        <f t="shared" ca="1" si="41"/>
        <v>00</v>
      </c>
      <c r="P153" s="4" t="str">
        <f t="shared" ca="1" si="42"/>
        <v/>
      </c>
      <c r="Q153" s="3">
        <f t="shared" si="43"/>
        <v>-1</v>
      </c>
      <c r="R153" s="3" t="str">
        <f t="shared" si="68"/>
        <v/>
      </c>
      <c r="S153" s="3" t="str">
        <f t="shared" si="76"/>
        <v>my_code</v>
      </c>
      <c r="T153" s="3" t="b">
        <f t="shared" si="74"/>
        <v>0</v>
      </c>
      <c r="U153" s="3" t="b">
        <f t="shared" si="45"/>
        <v>0</v>
      </c>
      <c r="V153" s="3" t="b">
        <f t="shared" si="46"/>
        <v>0</v>
      </c>
      <c r="W153" s="3" t="b">
        <f t="shared" si="47"/>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48"/>
        <v/>
      </c>
      <c r="AA153" s="1" t="str">
        <f t="shared" si="49"/>
        <v/>
      </c>
      <c r="AB153" s="1" t="str">
        <f t="shared" si="50"/>
        <v/>
      </c>
      <c r="AC153" s="1" t="str">
        <f t="shared" si="51"/>
        <v/>
      </c>
      <c r="AD153" s="1" t="str">
        <f t="shared" si="52"/>
        <v/>
      </c>
      <c r="AE153" s="1">
        <f t="shared" ca="1" si="53"/>
        <v>0</v>
      </c>
      <c r="AF153" s="1" t="str">
        <f t="shared" si="54"/>
        <v/>
      </c>
      <c r="AG153" s="1" t="str">
        <f ca="1">IF(Z153&amp;""&lt;&gt;"",Z$1,IF(AA153&amp;""&lt;&gt;"",AA$1,IF(AB153&amp;""&lt;&gt;"",AB$1,IF(AC153&amp;""&lt;&gt;"",AC$1,IF(AD153&amp;""&lt;&gt;"",AD$1,IF(AND(AE153&amp;""&lt;&gt;"",X153=FALSE),AE$1,IF(AF153&amp;""&lt;&gt;"","IMM",IF(X153,"PSO","DIR"))))))))</f>
        <v>mem</v>
      </c>
      <c r="AH153" s="1">
        <f t="shared" ca="1" si="55"/>
        <v>0</v>
      </c>
      <c r="AI153" s="1">
        <f t="shared" ca="1" si="65"/>
        <v>-1</v>
      </c>
      <c r="AJ153" s="1">
        <f t="shared" ca="1" si="70"/>
        <v>0</v>
      </c>
      <c r="AK153" s="1">
        <f t="shared" ca="1" si="66"/>
        <v>0</v>
      </c>
      <c r="AL153" s="1">
        <f t="shared" ca="1" si="67"/>
        <v>0</v>
      </c>
      <c r="AM153" s="52" t="e" cm="1">
        <f t="array" aca="1" ref="AM153" ca="1">INDEX($G$2:$G$1052,MATCH(1,(AL153=$E$2:$E$1052)*("EQU"=UPPER($F$2:$F$1052)),0))</f>
        <v>#N/A</v>
      </c>
      <c r="AN153" s="1" t="str">
        <f t="shared" ca="1" si="71"/>
        <v/>
      </c>
      <c r="AO153" s="1" t="e">
        <f ca="1">IF(LEFT(AL153,1)&lt;&gt;".",VLOOKUP(AL153,$L$12:$M$1052,2,FALSE),"")</f>
        <v>#N/A</v>
      </c>
      <c r="AP153" s="1" t="str">
        <f t="shared" ca="1" si="56"/>
        <v/>
      </c>
      <c r="AQ153" s="1" t="str" cm="1">
        <f t="array" aca="1" ref="AQ153" ca="1">IF(LEFT(AL153,1)=".",INDEX($M$12:$M$1052,MATCH(1,(AL153=$L$12:$L$1052)*(S153=($S$12:$S$1052)),0)),"")</f>
        <v/>
      </c>
      <c r="AR153" s="1">
        <f t="shared" ca="1" si="57"/>
        <v>0</v>
      </c>
      <c r="AS153" s="1">
        <f t="shared" ca="1" si="73"/>
        <v>0</v>
      </c>
      <c r="AT153" s="1" t="str">
        <f t="shared" ca="1" si="69"/>
        <v>00</v>
      </c>
      <c r="AU153" s="1" t="str">
        <f t="shared" ca="1" si="58"/>
        <v>00</v>
      </c>
      <c r="AV153" s="1" t="str">
        <f t="shared" ca="1" si="75"/>
        <v>00</v>
      </c>
      <c r="AW153" s="1" t="str">
        <f t="shared" ca="1" si="60"/>
        <v>ZP</v>
      </c>
      <c r="AX153" s="4" t="e">
        <f ca="1">VLOOKUP(UPPER(F153)&amp;"-"&amp;AW153,Opcodes!$D$3:$E$160,2,FALSE)</f>
        <v>#N/A</v>
      </c>
      <c r="AY153" s="1">
        <f t="shared" ca="1" si="77"/>
        <v>0</v>
      </c>
    </row>
    <row r="154" spans="3:51" x14ac:dyDescent="0.3">
      <c r="C154" s="10" t="str" cm="1">
        <f t="array" aca="1" ref="C154" ca="1">IF(AND(N154&amp;""&lt;&gt;"",K154&amp;""&lt;&gt;""),K154&amp;": "&amp;N154&amp;IF(O154&amp;""&lt;&gt;""," "&amp;O154,"")&amp;IF(P154&amp;""&lt;&gt;""," "&amp;P154,""),IF(Y154&amp;""&lt;&gt;"",K154&amp;": "&amp;TRIM(_xlfn.TEXTJOIN("",TRUE,MID(Y154,2*ROW(INDIRECT("1:"&amp;LEN(Y154)))-1,2)&amp;" ")),""))</f>
        <v/>
      </c>
      <c r="D154" s="15"/>
      <c r="E154" s="16"/>
      <c r="F154" s="17"/>
      <c r="G154" s="18"/>
      <c r="H154" s="23"/>
      <c r="I154" s="8"/>
      <c r="J154" s="8"/>
      <c r="K154" s="1" t="str">
        <f t="shared" ca="1" si="72"/>
        <v>302</v>
      </c>
      <c r="L154" s="1" t="str">
        <f t="shared" si="62"/>
        <v/>
      </c>
      <c r="M154" s="1" t="str">
        <f t="shared" ca="1" si="39"/>
        <v>$0302</v>
      </c>
      <c r="N154" s="4" t="str">
        <f t="shared" ca="1" si="40"/>
        <v/>
      </c>
      <c r="O154" s="4" t="str">
        <f t="shared" ca="1" si="41"/>
        <v>00</v>
      </c>
      <c r="P154" s="4" t="str">
        <f t="shared" ca="1" si="42"/>
        <v/>
      </c>
      <c r="Q154" s="3">
        <f t="shared" si="43"/>
        <v>-1</v>
      </c>
      <c r="R154" s="3" t="str">
        <f t="shared" si="68"/>
        <v/>
      </c>
      <c r="S154" s="3" t="str">
        <f t="shared" si="76"/>
        <v>my_code</v>
      </c>
      <c r="T154" s="3" t="b">
        <f t="shared" si="74"/>
        <v>0</v>
      </c>
      <c r="U154" s="3" t="b">
        <f t="shared" si="45"/>
        <v>0</v>
      </c>
      <c r="V154" s="3" t="b">
        <f t="shared" si="46"/>
        <v>0</v>
      </c>
      <c r="W154" s="3" t="b">
        <f t="shared" si="47"/>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48"/>
        <v/>
      </c>
      <c r="AA154" s="1" t="str">
        <f t="shared" si="49"/>
        <v/>
      </c>
      <c r="AB154" s="1" t="str">
        <f t="shared" si="50"/>
        <v/>
      </c>
      <c r="AC154" s="1" t="str">
        <f t="shared" si="51"/>
        <v/>
      </c>
      <c r="AD154" s="1" t="str">
        <f t="shared" si="52"/>
        <v/>
      </c>
      <c r="AE154" s="1">
        <f t="shared" ca="1" si="53"/>
        <v>0</v>
      </c>
      <c r="AF154" s="1" t="str">
        <f t="shared" si="54"/>
        <v/>
      </c>
      <c r="AG154" s="1" t="str">
        <f ca="1">IF(Z154&amp;""&lt;&gt;"",Z$1,IF(AA154&amp;""&lt;&gt;"",AA$1,IF(AB154&amp;""&lt;&gt;"",AB$1,IF(AC154&amp;""&lt;&gt;"",AC$1,IF(AD154&amp;""&lt;&gt;"",AD$1,IF(AND(AE154&amp;""&lt;&gt;"",X154=FALSE),AE$1,IF(AF154&amp;""&lt;&gt;"","IMM",IF(X154,"PSO","DIR"))))))))</f>
        <v>mem</v>
      </c>
      <c r="AH154" s="1">
        <f t="shared" ca="1" si="55"/>
        <v>0</v>
      </c>
      <c r="AI154" s="1">
        <f t="shared" ca="1" si="65"/>
        <v>-1</v>
      </c>
      <c r="AJ154" s="1">
        <f t="shared" ca="1" si="70"/>
        <v>0</v>
      </c>
      <c r="AK154" s="1">
        <f t="shared" ca="1" si="66"/>
        <v>0</v>
      </c>
      <c r="AL154" s="1">
        <f t="shared" ca="1" si="67"/>
        <v>0</v>
      </c>
      <c r="AM154" s="52" t="e" cm="1">
        <f t="array" aca="1" ref="AM154" ca="1">INDEX($G$2:$G$1052,MATCH(1,(AL154=$E$2:$E$1052)*("EQU"=UPPER($F$2:$F$1052)),0))</f>
        <v>#N/A</v>
      </c>
      <c r="AN154" s="1" t="str">
        <f t="shared" ca="1" si="71"/>
        <v/>
      </c>
      <c r="AO154" s="1" t="e">
        <f ca="1">IF(LEFT(AL154,1)&lt;&gt;".",VLOOKUP(AL154,$L$12:$M$1052,2,FALSE),"")</f>
        <v>#N/A</v>
      </c>
      <c r="AP154" s="1" t="str">
        <f t="shared" ca="1" si="56"/>
        <v/>
      </c>
      <c r="AQ154" s="1" t="str" cm="1">
        <f t="array" aca="1" ref="AQ154" ca="1">IF(LEFT(AL154,1)=".",INDEX($M$12:$M$1052,MATCH(1,(AL154=$L$12:$L$1052)*(S154=($S$12:$S$1052)),0)),"")</f>
        <v/>
      </c>
      <c r="AR154" s="1">
        <f t="shared" ca="1" si="57"/>
        <v>0</v>
      </c>
      <c r="AS154" s="1">
        <f t="shared" ca="1" si="73"/>
        <v>0</v>
      </c>
      <c r="AT154" s="1" t="str">
        <f t="shared" ca="1" si="69"/>
        <v>00</v>
      </c>
      <c r="AU154" s="1" t="str">
        <f t="shared" ca="1" si="58"/>
        <v>00</v>
      </c>
      <c r="AV154" s="1" t="str">
        <f t="shared" ca="1" si="75"/>
        <v>00</v>
      </c>
      <c r="AW154" s="1" t="str">
        <f t="shared" ca="1" si="60"/>
        <v>ZP</v>
      </c>
      <c r="AX154" s="4" t="e">
        <f ca="1">VLOOKUP(UPPER(F154)&amp;"-"&amp;AW154,Opcodes!$D$3:$E$160,2,FALSE)</f>
        <v>#N/A</v>
      </c>
      <c r="AY154" s="1">
        <f t="shared" ca="1" si="77"/>
        <v>0</v>
      </c>
    </row>
    <row r="155" spans="3:51" x14ac:dyDescent="0.3">
      <c r="C155" s="10" t="str" cm="1">
        <f t="array" aca="1" ref="C155" ca="1">IF(AND(N155&amp;""&lt;&gt;"",K155&amp;""&lt;&gt;""),K155&amp;": "&amp;N155&amp;IF(O155&amp;""&lt;&gt;""," "&amp;O155,"")&amp;IF(P155&amp;""&lt;&gt;""," "&amp;P155,""),IF(Y155&amp;""&lt;&gt;"",K155&amp;": "&amp;TRIM(_xlfn.TEXTJOIN("",TRUE,MID(Y155,2*ROW(INDIRECT("1:"&amp;LEN(Y155)))-1,2)&amp;" ")),""))</f>
        <v/>
      </c>
      <c r="D155" s="15"/>
      <c r="E155" s="16"/>
      <c r="F155" s="17"/>
      <c r="G155" s="18"/>
      <c r="H155" s="23"/>
      <c r="I155" s="8"/>
      <c r="J155" s="8"/>
      <c r="K155" s="1" t="str">
        <f t="shared" ca="1" si="72"/>
        <v>302</v>
      </c>
      <c r="L155" s="1" t="str">
        <f t="shared" si="62"/>
        <v/>
      </c>
      <c r="M155" s="1" t="str">
        <f t="shared" ca="1" si="39"/>
        <v>$0302</v>
      </c>
      <c r="N155" s="4" t="str">
        <f t="shared" ca="1" si="40"/>
        <v/>
      </c>
      <c r="O155" s="4" t="str">
        <f t="shared" ca="1" si="41"/>
        <v>00</v>
      </c>
      <c r="P155" s="4" t="str">
        <f t="shared" ca="1" si="42"/>
        <v/>
      </c>
      <c r="Q155" s="3">
        <f t="shared" si="43"/>
        <v>-1</v>
      </c>
      <c r="R155" s="3" t="str">
        <f t="shared" si="68"/>
        <v/>
      </c>
      <c r="S155" s="3" t="str">
        <f t="shared" si="76"/>
        <v>my_code</v>
      </c>
      <c r="T155" s="3" t="b">
        <f t="shared" si="74"/>
        <v>0</v>
      </c>
      <c r="U155" s="3" t="b">
        <f t="shared" si="45"/>
        <v>0</v>
      </c>
      <c r="V155" s="3" t="b">
        <f t="shared" si="46"/>
        <v>0</v>
      </c>
      <c r="W155" s="3" t="b">
        <f t="shared" si="47"/>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48"/>
        <v/>
      </c>
      <c r="AA155" s="1" t="str">
        <f t="shared" si="49"/>
        <v/>
      </c>
      <c r="AB155" s="1" t="str">
        <f t="shared" si="50"/>
        <v/>
      </c>
      <c r="AC155" s="1" t="str">
        <f t="shared" si="51"/>
        <v/>
      </c>
      <c r="AD155" s="1" t="str">
        <f t="shared" si="52"/>
        <v/>
      </c>
      <c r="AE155" s="1">
        <f t="shared" ca="1" si="53"/>
        <v>0</v>
      </c>
      <c r="AF155" s="1" t="str">
        <f t="shared" si="54"/>
        <v/>
      </c>
      <c r="AG155" s="1" t="str">
        <f ca="1">IF(Z155&amp;""&lt;&gt;"",Z$1,IF(AA155&amp;""&lt;&gt;"",AA$1,IF(AB155&amp;""&lt;&gt;"",AB$1,IF(AC155&amp;""&lt;&gt;"",AC$1,IF(AD155&amp;""&lt;&gt;"",AD$1,IF(AND(AE155&amp;""&lt;&gt;"",X155=FALSE),AE$1,IF(AF155&amp;""&lt;&gt;"","IMM",IF(X155,"PSO","DIR"))))))))</f>
        <v>mem</v>
      </c>
      <c r="AH155" s="1">
        <f t="shared" ca="1" si="55"/>
        <v>0</v>
      </c>
      <c r="AI155" s="1">
        <f t="shared" ca="1" si="65"/>
        <v>-1</v>
      </c>
      <c r="AJ155" s="1">
        <f t="shared" ca="1" si="70"/>
        <v>0</v>
      </c>
      <c r="AK155" s="1">
        <f t="shared" ca="1" si="66"/>
        <v>0</v>
      </c>
      <c r="AL155" s="1">
        <f t="shared" ca="1" si="67"/>
        <v>0</v>
      </c>
      <c r="AM155" s="52" t="e" cm="1">
        <f t="array" aca="1" ref="AM155" ca="1">INDEX($G$2:$G$1052,MATCH(1,(AL155=$E$2:$E$1052)*("EQU"=UPPER($F$2:$F$1052)),0))</f>
        <v>#N/A</v>
      </c>
      <c r="AN155" s="1" t="str">
        <f t="shared" ca="1" si="71"/>
        <v/>
      </c>
      <c r="AO155" s="1" t="e">
        <f ca="1">IF(LEFT(AL155,1)&lt;&gt;".",VLOOKUP(AL155,$L$12:$M$1052,2,FALSE),"")</f>
        <v>#N/A</v>
      </c>
      <c r="AP155" s="1" t="str">
        <f t="shared" ca="1" si="56"/>
        <v/>
      </c>
      <c r="AQ155" s="1" t="str" cm="1">
        <f t="array" aca="1" ref="AQ155" ca="1">IF(LEFT(AL155,1)=".",INDEX($M$12:$M$1052,MATCH(1,(AL155=$L$12:$L$1052)*(S155=($S$12:$S$1052)),0)),"")</f>
        <v/>
      </c>
      <c r="AR155" s="1">
        <f t="shared" ca="1" si="57"/>
        <v>0</v>
      </c>
      <c r="AS155" s="1">
        <f t="shared" ca="1" si="73"/>
        <v>0</v>
      </c>
      <c r="AT155" s="1" t="str">
        <f t="shared" ca="1" si="69"/>
        <v>00</v>
      </c>
      <c r="AU155" s="1" t="str">
        <f t="shared" ca="1" si="58"/>
        <v>00</v>
      </c>
      <c r="AV155" s="1" t="str">
        <f t="shared" ca="1" si="75"/>
        <v>00</v>
      </c>
      <c r="AW155" s="1" t="str">
        <f t="shared" ca="1" si="60"/>
        <v>ZP</v>
      </c>
      <c r="AX155" s="4" t="e">
        <f ca="1">VLOOKUP(UPPER(F155)&amp;"-"&amp;AW155,Opcodes!$D$3:$E$160,2,FALSE)</f>
        <v>#N/A</v>
      </c>
      <c r="AY155" s="1">
        <f t="shared" ca="1" si="77"/>
        <v>0</v>
      </c>
    </row>
    <row r="156" spans="3:51" x14ac:dyDescent="0.3">
      <c r="C156" s="10" t="str" cm="1">
        <f t="array" aca="1" ref="C156" ca="1">IF(AND(N156&amp;""&lt;&gt;"",K156&amp;""&lt;&gt;""),K156&amp;": "&amp;N156&amp;IF(O156&amp;""&lt;&gt;""," "&amp;O156,"")&amp;IF(P156&amp;""&lt;&gt;""," "&amp;P156,""),IF(Y156&amp;""&lt;&gt;"",K156&amp;": "&amp;TRIM(_xlfn.TEXTJOIN("",TRUE,MID(Y156,2*ROW(INDIRECT("1:"&amp;LEN(Y156)))-1,2)&amp;" ")),""))</f>
        <v/>
      </c>
      <c r="D156" s="15"/>
      <c r="E156" s="16"/>
      <c r="F156" s="17"/>
      <c r="G156" s="18"/>
      <c r="H156" s="23"/>
      <c r="I156" s="8"/>
      <c r="J156" s="8"/>
      <c r="K156" s="1" t="str">
        <f t="shared" ca="1" si="72"/>
        <v>302</v>
      </c>
      <c r="L156" s="1" t="str">
        <f t="shared" si="62"/>
        <v/>
      </c>
      <c r="M156" s="1" t="str">
        <f t="shared" ca="1" si="39"/>
        <v>$0302</v>
      </c>
      <c r="N156" s="4" t="str">
        <f t="shared" ca="1" si="40"/>
        <v/>
      </c>
      <c r="O156" s="4" t="str">
        <f t="shared" ca="1" si="41"/>
        <v>00</v>
      </c>
      <c r="P156" s="4" t="str">
        <f t="shared" ca="1" si="42"/>
        <v/>
      </c>
      <c r="Q156" s="3">
        <f t="shared" si="43"/>
        <v>-1</v>
      </c>
      <c r="R156" s="3" t="str">
        <f t="shared" si="68"/>
        <v/>
      </c>
      <c r="S156" s="3" t="str">
        <f t="shared" si="76"/>
        <v>my_code</v>
      </c>
      <c r="T156" s="3" t="b">
        <f t="shared" si="74"/>
        <v>0</v>
      </c>
      <c r="U156" s="3" t="b">
        <f t="shared" si="45"/>
        <v>0</v>
      </c>
      <c r="V156" s="3" t="b">
        <f t="shared" si="46"/>
        <v>0</v>
      </c>
      <c r="W156" s="3" t="b">
        <f t="shared" si="47"/>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48"/>
        <v/>
      </c>
      <c r="AA156" s="1" t="str">
        <f t="shared" si="49"/>
        <v/>
      </c>
      <c r="AB156" s="1" t="str">
        <f t="shared" si="50"/>
        <v/>
      </c>
      <c r="AC156" s="1" t="str">
        <f t="shared" si="51"/>
        <v/>
      </c>
      <c r="AD156" s="1" t="str">
        <f t="shared" si="52"/>
        <v/>
      </c>
      <c r="AE156" s="1">
        <f t="shared" ca="1" si="53"/>
        <v>0</v>
      </c>
      <c r="AF156" s="1" t="str">
        <f t="shared" si="54"/>
        <v/>
      </c>
      <c r="AG156" s="1" t="str">
        <f ca="1">IF(Z156&amp;""&lt;&gt;"",Z$1,IF(AA156&amp;""&lt;&gt;"",AA$1,IF(AB156&amp;""&lt;&gt;"",AB$1,IF(AC156&amp;""&lt;&gt;"",AC$1,IF(AD156&amp;""&lt;&gt;"",AD$1,IF(AND(AE156&amp;""&lt;&gt;"",X156=FALSE),AE$1,IF(AF156&amp;""&lt;&gt;"","IMM",IF(X156,"PSO","DIR"))))))))</f>
        <v>mem</v>
      </c>
      <c r="AH156" s="1">
        <f t="shared" ca="1" si="55"/>
        <v>0</v>
      </c>
      <c r="AI156" s="1">
        <f t="shared" ca="1" si="65"/>
        <v>-1</v>
      </c>
      <c r="AJ156" s="1">
        <f t="shared" ca="1" si="70"/>
        <v>0</v>
      </c>
      <c r="AK156" s="1">
        <f t="shared" ca="1" si="66"/>
        <v>0</v>
      </c>
      <c r="AL156" s="1">
        <f t="shared" ca="1" si="67"/>
        <v>0</v>
      </c>
      <c r="AM156" s="52" t="e" cm="1">
        <f t="array" aca="1" ref="AM156" ca="1">INDEX($G$2:$G$1052,MATCH(1,(AL156=$E$2:$E$1052)*("EQU"=UPPER($F$2:$F$1052)),0))</f>
        <v>#N/A</v>
      </c>
      <c r="AN156" s="1" t="str">
        <f t="shared" ca="1" si="71"/>
        <v/>
      </c>
      <c r="AO156" s="1" t="e">
        <f ca="1">IF(LEFT(AL156,1)&lt;&gt;".",VLOOKUP(AL156,$L$12:$M$1052,2,FALSE),"")</f>
        <v>#N/A</v>
      </c>
      <c r="AP156" s="1" t="str">
        <f t="shared" ca="1" si="56"/>
        <v/>
      </c>
      <c r="AQ156" s="1" t="str" cm="1">
        <f t="array" aca="1" ref="AQ156" ca="1">IF(LEFT(AL156,1)=".",INDEX($M$12:$M$1052,MATCH(1,(AL156=$L$12:$L$1052)*(S156=($S$12:$S$1052)),0)),"")</f>
        <v/>
      </c>
      <c r="AR156" s="1">
        <f t="shared" ca="1" si="57"/>
        <v>0</v>
      </c>
      <c r="AS156" s="1">
        <f t="shared" ca="1" si="73"/>
        <v>0</v>
      </c>
      <c r="AT156" s="1" t="str">
        <f t="shared" ca="1" si="69"/>
        <v>00</v>
      </c>
      <c r="AU156" s="1" t="str">
        <f t="shared" ca="1" si="58"/>
        <v>00</v>
      </c>
      <c r="AV156" s="1" t="str">
        <f t="shared" ca="1" si="75"/>
        <v>00</v>
      </c>
      <c r="AW156" s="1" t="str">
        <f t="shared" ca="1" si="60"/>
        <v>ZP</v>
      </c>
      <c r="AX156" s="4" t="e">
        <f ca="1">VLOOKUP(UPPER(F156)&amp;"-"&amp;AW156,Opcodes!$D$3:$E$160,2,FALSE)</f>
        <v>#N/A</v>
      </c>
      <c r="AY156" s="1">
        <f t="shared" ca="1" si="77"/>
        <v>0</v>
      </c>
    </row>
    <row r="157" spans="3:51" x14ac:dyDescent="0.3">
      <c r="C157" s="10" t="str" cm="1">
        <f t="array" aca="1" ref="C157" ca="1">IF(AND(N157&amp;""&lt;&gt;"",K157&amp;""&lt;&gt;""),K157&amp;": "&amp;N157&amp;IF(O157&amp;""&lt;&gt;""," "&amp;O157,"")&amp;IF(P157&amp;""&lt;&gt;""," "&amp;P157,""),IF(Y157&amp;""&lt;&gt;"",K157&amp;": "&amp;TRIM(_xlfn.TEXTJOIN("",TRUE,MID(Y157,2*ROW(INDIRECT("1:"&amp;LEN(Y157)))-1,2)&amp;" ")),""))</f>
        <v/>
      </c>
      <c r="D157" s="15"/>
      <c r="E157" s="16"/>
      <c r="F157" s="17"/>
      <c r="G157" s="18"/>
      <c r="H157" s="23"/>
      <c r="I157" s="8"/>
      <c r="J157" s="8"/>
      <c r="K157" s="1" t="str">
        <f t="shared" ca="1" si="72"/>
        <v>302</v>
      </c>
      <c r="L157" s="1" t="str">
        <f t="shared" si="62"/>
        <v/>
      </c>
      <c r="M157" s="1" t="str">
        <f t="shared" ca="1" si="39"/>
        <v>$0302</v>
      </c>
      <c r="N157" s="4" t="str">
        <f t="shared" ca="1" si="40"/>
        <v/>
      </c>
      <c r="O157" s="4" t="str">
        <f t="shared" ca="1" si="41"/>
        <v>00</v>
      </c>
      <c r="P157" s="4" t="str">
        <f t="shared" ca="1" si="42"/>
        <v/>
      </c>
      <c r="Q157" s="3">
        <f t="shared" si="43"/>
        <v>-1</v>
      </c>
      <c r="R157" s="3" t="str">
        <f t="shared" si="68"/>
        <v/>
      </c>
      <c r="S157" s="3" t="str">
        <f t="shared" si="76"/>
        <v>my_code</v>
      </c>
      <c r="T157" s="3" t="b">
        <f t="shared" si="74"/>
        <v>0</v>
      </c>
      <c r="U157" s="3" t="b">
        <f t="shared" si="45"/>
        <v>0</v>
      </c>
      <c r="V157" s="3" t="b">
        <f t="shared" si="46"/>
        <v>0</v>
      </c>
      <c r="W157" s="3" t="b">
        <f t="shared" si="47"/>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48"/>
        <v/>
      </c>
      <c r="AA157" s="1" t="str">
        <f t="shared" si="49"/>
        <v/>
      </c>
      <c r="AB157" s="1" t="str">
        <f t="shared" si="50"/>
        <v/>
      </c>
      <c r="AC157" s="1" t="str">
        <f t="shared" si="51"/>
        <v/>
      </c>
      <c r="AD157" s="1" t="str">
        <f t="shared" si="52"/>
        <v/>
      </c>
      <c r="AE157" s="1">
        <f t="shared" ca="1" si="53"/>
        <v>0</v>
      </c>
      <c r="AF157" s="1" t="str">
        <f t="shared" si="54"/>
        <v/>
      </c>
      <c r="AG157" s="1" t="str">
        <f ca="1">IF(Z157&amp;""&lt;&gt;"",Z$1,IF(AA157&amp;""&lt;&gt;"",AA$1,IF(AB157&amp;""&lt;&gt;"",AB$1,IF(AC157&amp;""&lt;&gt;"",AC$1,IF(AD157&amp;""&lt;&gt;"",AD$1,IF(AND(AE157&amp;""&lt;&gt;"",X157=FALSE),AE$1,IF(AF157&amp;""&lt;&gt;"","IMM",IF(X157,"PSO","DIR"))))))))</f>
        <v>mem</v>
      </c>
      <c r="AH157" s="1">
        <f t="shared" ca="1" si="55"/>
        <v>0</v>
      </c>
      <c r="AI157" s="1">
        <f t="shared" ca="1" si="65"/>
        <v>-1</v>
      </c>
      <c r="AJ157" s="1">
        <f t="shared" ca="1" si="70"/>
        <v>0</v>
      </c>
      <c r="AK157" s="1">
        <f t="shared" ca="1" si="66"/>
        <v>0</v>
      </c>
      <c r="AL157" s="1">
        <f t="shared" ca="1" si="67"/>
        <v>0</v>
      </c>
      <c r="AM157" s="52" t="e" cm="1">
        <f t="array" aca="1" ref="AM157" ca="1">INDEX($G$2:$G$1052,MATCH(1,(AL157=$E$2:$E$1052)*("EQU"=UPPER($F$2:$F$1052)),0))</f>
        <v>#N/A</v>
      </c>
      <c r="AN157" s="1" t="str">
        <f t="shared" ca="1" si="71"/>
        <v/>
      </c>
      <c r="AO157" s="1" t="e">
        <f ca="1">IF(LEFT(AL157,1)&lt;&gt;".",VLOOKUP(AL157,$L$12:$M$1052,2,FALSE),"")</f>
        <v>#N/A</v>
      </c>
      <c r="AP157" s="1" t="str">
        <f t="shared" ca="1" si="56"/>
        <v/>
      </c>
      <c r="AQ157" s="1" t="str" cm="1">
        <f t="array" aca="1" ref="AQ157" ca="1">IF(LEFT(AL157,1)=".",INDEX($M$12:$M$1052,MATCH(1,(AL157=$L$12:$L$1052)*(S157=($S$12:$S$1052)),0)),"")</f>
        <v/>
      </c>
      <c r="AR157" s="1">
        <f t="shared" ca="1" si="57"/>
        <v>0</v>
      </c>
      <c r="AS157" s="1">
        <f t="shared" ca="1" si="73"/>
        <v>0</v>
      </c>
      <c r="AT157" s="1" t="str">
        <f t="shared" ca="1" si="69"/>
        <v>00</v>
      </c>
      <c r="AU157" s="1" t="str">
        <f t="shared" ca="1" si="58"/>
        <v>00</v>
      </c>
      <c r="AV157" s="1" t="str">
        <f t="shared" ca="1" si="75"/>
        <v>00</v>
      </c>
      <c r="AW157" s="1" t="str">
        <f t="shared" ca="1" si="60"/>
        <v>ZP</v>
      </c>
      <c r="AX157" s="4" t="e">
        <f ca="1">VLOOKUP(UPPER(F157)&amp;"-"&amp;AW157,Opcodes!$D$3:$E$160,2,FALSE)</f>
        <v>#N/A</v>
      </c>
      <c r="AY157" s="1">
        <f t="shared" ca="1" si="77"/>
        <v>0</v>
      </c>
    </row>
    <row r="158" spans="3:51" x14ac:dyDescent="0.3">
      <c r="C158" s="10" t="str" cm="1">
        <f t="array" aca="1" ref="C158" ca="1">IF(AND(N158&amp;""&lt;&gt;"",K158&amp;""&lt;&gt;""),K158&amp;": "&amp;N158&amp;IF(O158&amp;""&lt;&gt;""," "&amp;O158,"")&amp;IF(P158&amp;""&lt;&gt;""," "&amp;P158,""),IF(Y158&amp;""&lt;&gt;"",K158&amp;": "&amp;TRIM(_xlfn.TEXTJOIN("",TRUE,MID(Y158,2*ROW(INDIRECT("1:"&amp;LEN(Y158)))-1,2)&amp;" ")),""))</f>
        <v/>
      </c>
      <c r="D158" s="15"/>
      <c r="E158" s="16"/>
      <c r="F158" s="17"/>
      <c r="G158" s="18"/>
      <c r="H158" s="23"/>
      <c r="I158" s="8"/>
      <c r="J158" s="8"/>
      <c r="K158" s="1" t="str">
        <f t="shared" ca="1" si="72"/>
        <v>302</v>
      </c>
      <c r="L158" s="1" t="str">
        <f t="shared" si="62"/>
        <v/>
      </c>
      <c r="M158" s="1" t="str">
        <f t="shared" ca="1" si="39"/>
        <v>$0302</v>
      </c>
      <c r="N158" s="4" t="str">
        <f t="shared" ca="1" si="40"/>
        <v/>
      </c>
      <c r="O158" s="4" t="str">
        <f t="shared" ca="1" si="41"/>
        <v>00</v>
      </c>
      <c r="P158" s="4" t="str">
        <f t="shared" ca="1" si="42"/>
        <v/>
      </c>
      <c r="Q158" s="3">
        <f t="shared" si="43"/>
        <v>-1</v>
      </c>
      <c r="R158" s="3" t="str">
        <f t="shared" si="68"/>
        <v/>
      </c>
      <c r="S158" s="3" t="str">
        <f t="shared" si="76"/>
        <v>my_code</v>
      </c>
      <c r="T158" s="3" t="b">
        <f t="shared" si="74"/>
        <v>0</v>
      </c>
      <c r="U158" s="3" t="b">
        <f t="shared" si="45"/>
        <v>0</v>
      </c>
      <c r="V158" s="3" t="b">
        <f t="shared" si="46"/>
        <v>0</v>
      </c>
      <c r="W158" s="3" t="b">
        <f t="shared" si="47"/>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48"/>
        <v/>
      </c>
      <c r="AA158" s="1" t="str">
        <f t="shared" si="49"/>
        <v/>
      </c>
      <c r="AB158" s="1" t="str">
        <f t="shared" si="50"/>
        <v/>
      </c>
      <c r="AC158" s="1" t="str">
        <f t="shared" si="51"/>
        <v/>
      </c>
      <c r="AD158" s="1" t="str">
        <f t="shared" si="52"/>
        <v/>
      </c>
      <c r="AE158" s="1">
        <f t="shared" ca="1" si="53"/>
        <v>0</v>
      </c>
      <c r="AF158" s="1" t="str">
        <f t="shared" si="54"/>
        <v/>
      </c>
      <c r="AG158" s="1" t="str">
        <f ca="1">IF(Z158&amp;""&lt;&gt;"",Z$1,IF(AA158&amp;""&lt;&gt;"",AA$1,IF(AB158&amp;""&lt;&gt;"",AB$1,IF(AC158&amp;""&lt;&gt;"",AC$1,IF(AD158&amp;""&lt;&gt;"",AD$1,IF(AND(AE158&amp;""&lt;&gt;"",X158=FALSE),AE$1,IF(AF158&amp;""&lt;&gt;"","IMM",IF(X158,"PSO","DIR"))))))))</f>
        <v>mem</v>
      </c>
      <c r="AH158" s="1">
        <f t="shared" ca="1" si="55"/>
        <v>0</v>
      </c>
      <c r="AI158" s="1">
        <f t="shared" ca="1" si="65"/>
        <v>-1</v>
      </c>
      <c r="AJ158" s="1">
        <f t="shared" ca="1" si="70"/>
        <v>0</v>
      </c>
      <c r="AK158" s="1">
        <f t="shared" ca="1" si="66"/>
        <v>0</v>
      </c>
      <c r="AL158" s="1">
        <f t="shared" ca="1" si="67"/>
        <v>0</v>
      </c>
      <c r="AM158" s="52" t="e" cm="1">
        <f t="array" aca="1" ref="AM158" ca="1">INDEX($G$2:$G$1052,MATCH(1,(AL158=$E$2:$E$1052)*("EQU"=UPPER($F$2:$F$1052)),0))</f>
        <v>#N/A</v>
      </c>
      <c r="AN158" s="1" t="str">
        <f t="shared" ca="1" si="71"/>
        <v/>
      </c>
      <c r="AO158" s="1" t="e">
        <f ca="1">IF(LEFT(AL158,1)&lt;&gt;".",VLOOKUP(AL158,$L$12:$M$1052,2,FALSE),"")</f>
        <v>#N/A</v>
      </c>
      <c r="AP158" s="1" t="str">
        <f t="shared" ca="1" si="56"/>
        <v/>
      </c>
      <c r="AQ158" s="1" t="str" cm="1">
        <f t="array" aca="1" ref="AQ158" ca="1">IF(LEFT(AL158,1)=".",INDEX($M$12:$M$1052,MATCH(1,(AL158=$L$12:$L$1052)*(S158=($S$12:$S$1052)),0)),"")</f>
        <v/>
      </c>
      <c r="AR158" s="1">
        <f t="shared" ca="1" si="57"/>
        <v>0</v>
      </c>
      <c r="AS158" s="1">
        <f t="shared" ca="1" si="73"/>
        <v>0</v>
      </c>
      <c r="AT158" s="1" t="str">
        <f t="shared" ca="1" si="69"/>
        <v>00</v>
      </c>
      <c r="AU158" s="1" t="str">
        <f t="shared" ca="1" si="58"/>
        <v>00</v>
      </c>
      <c r="AV158" s="1" t="str">
        <f t="shared" ca="1" si="75"/>
        <v>00</v>
      </c>
      <c r="AW158" s="1" t="str">
        <f t="shared" ca="1" si="60"/>
        <v>ZP</v>
      </c>
      <c r="AX158" s="4" t="e">
        <f ca="1">VLOOKUP(UPPER(F158)&amp;"-"&amp;AW158,Opcodes!$D$3:$E$160,2,FALSE)</f>
        <v>#N/A</v>
      </c>
      <c r="AY158" s="1">
        <f t="shared" ca="1" si="77"/>
        <v>0</v>
      </c>
    </row>
    <row r="159" spans="3:51" x14ac:dyDescent="0.3">
      <c r="C159" s="10" t="str" cm="1">
        <f t="array" aca="1" ref="C159" ca="1">IF(AND(N159&amp;""&lt;&gt;"",K159&amp;""&lt;&gt;""),K159&amp;": "&amp;N159&amp;IF(O159&amp;""&lt;&gt;""," "&amp;O159,"")&amp;IF(P159&amp;""&lt;&gt;""," "&amp;P159,""),IF(Y159&amp;""&lt;&gt;"",K159&amp;": "&amp;TRIM(_xlfn.TEXTJOIN("",TRUE,MID(Y159,2*ROW(INDIRECT("1:"&amp;LEN(Y159)))-1,2)&amp;" ")),""))</f>
        <v/>
      </c>
      <c r="D159" s="15"/>
      <c r="E159" s="16"/>
      <c r="F159" s="17"/>
      <c r="G159" s="18"/>
      <c r="H159" s="23"/>
      <c r="I159" s="8"/>
      <c r="J159" s="8"/>
      <c r="K159" s="1" t="str">
        <f t="shared" ca="1" si="72"/>
        <v>302</v>
      </c>
      <c r="L159" s="1" t="str">
        <f t="shared" si="62"/>
        <v/>
      </c>
      <c r="M159" s="1" t="str">
        <f t="shared" ca="1" si="39"/>
        <v>$0302</v>
      </c>
      <c r="N159" s="4" t="str">
        <f t="shared" ca="1" si="40"/>
        <v/>
      </c>
      <c r="O159" s="4" t="str">
        <f t="shared" ca="1" si="41"/>
        <v>00</v>
      </c>
      <c r="P159" s="4" t="str">
        <f t="shared" ca="1" si="42"/>
        <v/>
      </c>
      <c r="Q159" s="3">
        <f t="shared" si="43"/>
        <v>-1</v>
      </c>
      <c r="R159" s="3" t="str">
        <f t="shared" si="68"/>
        <v/>
      </c>
      <c r="S159" s="3" t="str">
        <f t="shared" si="76"/>
        <v>my_code</v>
      </c>
      <c r="T159" s="3" t="b">
        <f t="shared" si="74"/>
        <v>0</v>
      </c>
      <c r="U159" s="3" t="b">
        <f t="shared" si="45"/>
        <v>0</v>
      </c>
      <c r="V159" s="3" t="b">
        <f t="shared" si="46"/>
        <v>0</v>
      </c>
      <c r="W159" s="3" t="b">
        <f t="shared" si="47"/>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48"/>
        <v/>
      </c>
      <c r="AA159" s="1" t="str">
        <f t="shared" si="49"/>
        <v/>
      </c>
      <c r="AB159" s="1" t="str">
        <f t="shared" si="50"/>
        <v/>
      </c>
      <c r="AC159" s="1" t="str">
        <f t="shared" si="51"/>
        <v/>
      </c>
      <c r="AD159" s="1" t="str">
        <f t="shared" si="52"/>
        <v/>
      </c>
      <c r="AE159" s="1">
        <f t="shared" ca="1" si="53"/>
        <v>0</v>
      </c>
      <c r="AF159" s="1" t="str">
        <f t="shared" si="54"/>
        <v/>
      </c>
      <c r="AG159" s="1" t="str">
        <f ca="1">IF(Z159&amp;""&lt;&gt;"",Z$1,IF(AA159&amp;""&lt;&gt;"",AA$1,IF(AB159&amp;""&lt;&gt;"",AB$1,IF(AC159&amp;""&lt;&gt;"",AC$1,IF(AD159&amp;""&lt;&gt;"",AD$1,IF(AND(AE159&amp;""&lt;&gt;"",X159=FALSE),AE$1,IF(AF159&amp;""&lt;&gt;"","IMM",IF(X159,"PSO","DIR"))))))))</f>
        <v>mem</v>
      </c>
      <c r="AH159" s="1">
        <f t="shared" ca="1" si="55"/>
        <v>0</v>
      </c>
      <c r="AI159" s="1">
        <f t="shared" ca="1" si="65"/>
        <v>-1</v>
      </c>
      <c r="AJ159" s="1">
        <f t="shared" ca="1" si="70"/>
        <v>0</v>
      </c>
      <c r="AK159" s="1">
        <f t="shared" ca="1" si="66"/>
        <v>0</v>
      </c>
      <c r="AL159" s="1">
        <f t="shared" ca="1" si="67"/>
        <v>0</v>
      </c>
      <c r="AM159" s="52" t="e" cm="1">
        <f t="array" aca="1" ref="AM159" ca="1">INDEX($G$2:$G$1052,MATCH(1,(AL159=$E$2:$E$1052)*("EQU"=UPPER($F$2:$F$1052)),0))</f>
        <v>#N/A</v>
      </c>
      <c r="AN159" s="1" t="str">
        <f t="shared" ca="1" si="71"/>
        <v/>
      </c>
      <c r="AO159" s="1" t="e">
        <f ca="1">IF(LEFT(AL159,1)&lt;&gt;".",VLOOKUP(AL159,$L$12:$M$1052,2,FALSE),"")</f>
        <v>#N/A</v>
      </c>
      <c r="AP159" s="1" t="str">
        <f t="shared" ca="1" si="56"/>
        <v/>
      </c>
      <c r="AQ159" s="1" t="str" cm="1">
        <f t="array" aca="1" ref="AQ159" ca="1">IF(LEFT(AL159,1)=".",INDEX($M$12:$M$1052,MATCH(1,(AL159=$L$12:$L$1052)*(S159=($S$12:$S$1052)),0)),"")</f>
        <v/>
      </c>
      <c r="AR159" s="1">
        <f t="shared" ca="1" si="57"/>
        <v>0</v>
      </c>
      <c r="AS159" s="1">
        <f t="shared" ca="1" si="73"/>
        <v>0</v>
      </c>
      <c r="AT159" s="1" t="str">
        <f t="shared" ca="1" si="69"/>
        <v>00</v>
      </c>
      <c r="AU159" s="1" t="str">
        <f t="shared" ca="1" si="58"/>
        <v>00</v>
      </c>
      <c r="AV159" s="1" t="str">
        <f t="shared" ca="1" si="75"/>
        <v>00</v>
      </c>
      <c r="AW159" s="1" t="str">
        <f t="shared" ca="1" si="60"/>
        <v>ZP</v>
      </c>
      <c r="AX159" s="4" t="e">
        <f ca="1">VLOOKUP(UPPER(F159)&amp;"-"&amp;AW159,Opcodes!$D$3:$E$160,2,FALSE)</f>
        <v>#N/A</v>
      </c>
      <c r="AY159" s="1">
        <f t="shared" ca="1" si="77"/>
        <v>0</v>
      </c>
    </row>
    <row r="160" spans="3:51" x14ac:dyDescent="0.3">
      <c r="C160" s="10" t="str" cm="1">
        <f t="array" aca="1" ref="C160" ca="1">IF(AND(N160&amp;""&lt;&gt;"",K160&amp;""&lt;&gt;""),K160&amp;": "&amp;N160&amp;IF(O160&amp;""&lt;&gt;""," "&amp;O160,"")&amp;IF(P160&amp;""&lt;&gt;""," "&amp;P160,""),IF(Y160&amp;""&lt;&gt;"",K160&amp;": "&amp;TRIM(_xlfn.TEXTJOIN("",TRUE,MID(Y160,2*ROW(INDIRECT("1:"&amp;LEN(Y160)))-1,2)&amp;" ")),""))</f>
        <v/>
      </c>
      <c r="D160" s="15"/>
      <c r="E160" s="16"/>
      <c r="F160" s="17"/>
      <c r="G160" s="18"/>
      <c r="H160" s="23"/>
      <c r="I160" s="8"/>
      <c r="J160" s="8"/>
      <c r="K160" s="1" t="str">
        <f t="shared" ca="1" si="72"/>
        <v>302</v>
      </c>
      <c r="L160" s="1" t="str">
        <f t="shared" si="62"/>
        <v/>
      </c>
      <c r="M160" s="1" t="str">
        <f t="shared" ca="1" si="39"/>
        <v>$0302</v>
      </c>
      <c r="N160" s="4" t="str">
        <f t="shared" ca="1" si="40"/>
        <v/>
      </c>
      <c r="O160" s="4" t="str">
        <f t="shared" ca="1" si="41"/>
        <v>00</v>
      </c>
      <c r="P160" s="4" t="str">
        <f t="shared" ca="1" si="42"/>
        <v/>
      </c>
      <c r="Q160" s="3">
        <f t="shared" si="43"/>
        <v>-1</v>
      </c>
      <c r="R160" s="3" t="str">
        <f t="shared" si="68"/>
        <v/>
      </c>
      <c r="S160" s="3" t="str">
        <f t="shared" si="76"/>
        <v>my_code</v>
      </c>
      <c r="T160" s="3" t="b">
        <f t="shared" si="74"/>
        <v>0</v>
      </c>
      <c r="U160" s="3" t="b">
        <f t="shared" si="45"/>
        <v>0</v>
      </c>
      <c r="V160" s="3" t="b">
        <f t="shared" si="46"/>
        <v>0</v>
      </c>
      <c r="W160" s="3" t="b">
        <f t="shared" si="47"/>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48"/>
        <v/>
      </c>
      <c r="AA160" s="1" t="str">
        <f t="shared" si="49"/>
        <v/>
      </c>
      <c r="AB160" s="1" t="str">
        <f t="shared" si="50"/>
        <v/>
      </c>
      <c r="AC160" s="1" t="str">
        <f t="shared" si="51"/>
        <v/>
      </c>
      <c r="AD160" s="1" t="str">
        <f t="shared" si="52"/>
        <v/>
      </c>
      <c r="AE160" s="1">
        <f t="shared" ca="1" si="53"/>
        <v>0</v>
      </c>
      <c r="AF160" s="1" t="str">
        <f t="shared" si="54"/>
        <v/>
      </c>
      <c r="AG160" s="1" t="str">
        <f ca="1">IF(Z160&amp;""&lt;&gt;"",Z$1,IF(AA160&amp;""&lt;&gt;"",AA$1,IF(AB160&amp;""&lt;&gt;"",AB$1,IF(AC160&amp;""&lt;&gt;"",AC$1,IF(AD160&amp;""&lt;&gt;"",AD$1,IF(AND(AE160&amp;""&lt;&gt;"",X160=FALSE),AE$1,IF(AF160&amp;""&lt;&gt;"","IMM",IF(X160,"PSO","DIR"))))))))</f>
        <v>mem</v>
      </c>
      <c r="AH160" s="1">
        <f t="shared" ca="1" si="55"/>
        <v>0</v>
      </c>
      <c r="AI160" s="1">
        <f t="shared" ca="1" si="65"/>
        <v>-1</v>
      </c>
      <c r="AJ160" s="1">
        <f t="shared" ca="1" si="70"/>
        <v>0</v>
      </c>
      <c r="AK160" s="1">
        <f t="shared" ca="1" si="66"/>
        <v>0</v>
      </c>
      <c r="AL160" s="1">
        <f t="shared" ca="1" si="67"/>
        <v>0</v>
      </c>
      <c r="AM160" s="52" t="e" cm="1">
        <f t="array" aca="1" ref="AM160" ca="1">INDEX($G$2:$G$1052,MATCH(1,(AL160=$E$2:$E$1052)*("EQU"=UPPER($F$2:$F$1052)),0))</f>
        <v>#N/A</v>
      </c>
      <c r="AN160" s="1" t="str">
        <f t="shared" ca="1" si="71"/>
        <v/>
      </c>
      <c r="AO160" s="1" t="e">
        <f ca="1">IF(LEFT(AL160,1)&lt;&gt;".",VLOOKUP(AL160,$L$12:$M$1052,2,FALSE),"")</f>
        <v>#N/A</v>
      </c>
      <c r="AP160" s="1" t="str">
        <f t="shared" ca="1" si="56"/>
        <v/>
      </c>
      <c r="AQ160" s="1" t="str" cm="1">
        <f t="array" aca="1" ref="AQ160" ca="1">IF(LEFT(AL160,1)=".",INDEX($M$12:$M$1052,MATCH(1,(AL160=$L$12:$L$1052)*(S160=($S$12:$S$1052)),0)),"")</f>
        <v/>
      </c>
      <c r="AR160" s="1">
        <f t="shared" ca="1" si="57"/>
        <v>0</v>
      </c>
      <c r="AS160" s="1">
        <f t="shared" ca="1" si="73"/>
        <v>0</v>
      </c>
      <c r="AT160" s="1" t="str">
        <f t="shared" ca="1" si="69"/>
        <v>00</v>
      </c>
      <c r="AU160" s="1" t="str">
        <f t="shared" ca="1" si="58"/>
        <v>00</v>
      </c>
      <c r="AV160" s="1" t="str">
        <f t="shared" ca="1" si="75"/>
        <v>00</v>
      </c>
      <c r="AW160" s="1" t="str">
        <f t="shared" ca="1" si="60"/>
        <v>ZP</v>
      </c>
      <c r="AX160" s="4" t="e">
        <f ca="1">VLOOKUP(UPPER(F160)&amp;"-"&amp;AW160,Opcodes!$D$3:$E$160,2,FALSE)</f>
        <v>#N/A</v>
      </c>
      <c r="AY160" s="1">
        <f t="shared" ca="1" si="77"/>
        <v>0</v>
      </c>
    </row>
    <row r="161" spans="3:51" x14ac:dyDescent="0.3">
      <c r="C161" s="10" t="str" cm="1">
        <f t="array" aca="1" ref="C161" ca="1">IF(AND(N161&amp;""&lt;&gt;"",K161&amp;""&lt;&gt;""),K161&amp;": "&amp;N161&amp;IF(O161&amp;""&lt;&gt;""," "&amp;O161,"")&amp;IF(P161&amp;""&lt;&gt;""," "&amp;P161,""),IF(Y161&amp;""&lt;&gt;"",K161&amp;": "&amp;TRIM(_xlfn.TEXTJOIN("",TRUE,MID(Y161,2*ROW(INDIRECT("1:"&amp;LEN(Y161)))-1,2)&amp;" ")),""))</f>
        <v/>
      </c>
      <c r="D161" s="15"/>
      <c r="E161" s="16"/>
      <c r="F161" s="17"/>
      <c r="G161" s="18"/>
      <c r="H161" s="23"/>
      <c r="I161" s="8"/>
      <c r="J161" s="8"/>
      <c r="K161" s="1" t="str">
        <f t="shared" ca="1" si="72"/>
        <v>302</v>
      </c>
      <c r="L161" s="1" t="str">
        <f t="shared" si="62"/>
        <v/>
      </c>
      <c r="M161" s="1" t="str">
        <f t="shared" ca="1" si="39"/>
        <v>$0302</v>
      </c>
      <c r="N161" s="4" t="str">
        <f t="shared" ca="1" si="40"/>
        <v/>
      </c>
      <c r="O161" s="4" t="str">
        <f t="shared" ca="1" si="41"/>
        <v>00</v>
      </c>
      <c r="P161" s="4" t="str">
        <f t="shared" ca="1" si="42"/>
        <v/>
      </c>
      <c r="Q161" s="3">
        <f t="shared" si="43"/>
        <v>-1</v>
      </c>
      <c r="R161" s="3" t="str">
        <f t="shared" si="68"/>
        <v/>
      </c>
      <c r="S161" s="3" t="str">
        <f t="shared" si="76"/>
        <v>my_code</v>
      </c>
      <c r="T161" s="3" t="b">
        <f t="shared" si="74"/>
        <v>0</v>
      </c>
      <c r="U161" s="3" t="b">
        <f t="shared" si="45"/>
        <v>0</v>
      </c>
      <c r="V161" s="3" t="b">
        <f t="shared" si="46"/>
        <v>0</v>
      </c>
      <c r="W161" s="3" t="b">
        <f t="shared" si="47"/>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48"/>
        <v/>
      </c>
      <c r="AA161" s="1" t="str">
        <f t="shared" si="49"/>
        <v/>
      </c>
      <c r="AB161" s="1" t="str">
        <f t="shared" si="50"/>
        <v/>
      </c>
      <c r="AC161" s="1" t="str">
        <f t="shared" si="51"/>
        <v/>
      </c>
      <c r="AD161" s="1" t="str">
        <f t="shared" si="52"/>
        <v/>
      </c>
      <c r="AE161" s="1">
        <f t="shared" ca="1" si="53"/>
        <v>0</v>
      </c>
      <c r="AF161" s="1" t="str">
        <f t="shared" si="54"/>
        <v/>
      </c>
      <c r="AG161" s="1" t="str">
        <f ca="1">IF(Z161&amp;""&lt;&gt;"",Z$1,IF(AA161&amp;""&lt;&gt;"",AA$1,IF(AB161&amp;""&lt;&gt;"",AB$1,IF(AC161&amp;""&lt;&gt;"",AC$1,IF(AD161&amp;""&lt;&gt;"",AD$1,IF(AND(AE161&amp;""&lt;&gt;"",X161=FALSE),AE$1,IF(AF161&amp;""&lt;&gt;"","IMM",IF(X161,"PSO","DIR"))))))))</f>
        <v>mem</v>
      </c>
      <c r="AH161" s="1">
        <f t="shared" ca="1" si="55"/>
        <v>0</v>
      </c>
      <c r="AI161" s="1">
        <f t="shared" ca="1" si="65"/>
        <v>-1</v>
      </c>
      <c r="AJ161" s="1">
        <f t="shared" ca="1" si="70"/>
        <v>0</v>
      </c>
      <c r="AK161" s="1">
        <f t="shared" ca="1" si="66"/>
        <v>0</v>
      </c>
      <c r="AL161" s="1">
        <f t="shared" ca="1" si="67"/>
        <v>0</v>
      </c>
      <c r="AM161" s="52" t="e" cm="1">
        <f t="array" aca="1" ref="AM161" ca="1">INDEX($G$2:$G$1052,MATCH(1,(AL161=$E$2:$E$1052)*("EQU"=UPPER($F$2:$F$1052)),0))</f>
        <v>#N/A</v>
      </c>
      <c r="AN161" s="1" t="str">
        <f t="shared" ca="1" si="71"/>
        <v/>
      </c>
      <c r="AO161" s="1" t="e">
        <f ca="1">IF(LEFT(AL161,1)&lt;&gt;".",VLOOKUP(AL161,$L$12:$M$1052,2,FALSE),"")</f>
        <v>#N/A</v>
      </c>
      <c r="AP161" s="1" t="str">
        <f t="shared" ca="1" si="56"/>
        <v/>
      </c>
      <c r="AQ161" s="1" t="str" cm="1">
        <f t="array" aca="1" ref="AQ161" ca="1">IF(LEFT(AL161,1)=".",INDEX($M$12:$M$1052,MATCH(1,(AL161=$L$12:$L$1052)*(S161=($S$12:$S$1052)),0)),"")</f>
        <v/>
      </c>
      <c r="AR161" s="1">
        <f t="shared" ca="1" si="57"/>
        <v>0</v>
      </c>
      <c r="AS161" s="1">
        <f t="shared" ca="1" si="73"/>
        <v>0</v>
      </c>
      <c r="AT161" s="1" t="str">
        <f t="shared" ca="1" si="69"/>
        <v>00</v>
      </c>
      <c r="AU161" s="1" t="str">
        <f t="shared" ca="1" si="58"/>
        <v>00</v>
      </c>
      <c r="AV161" s="1" t="str">
        <f t="shared" ca="1" si="75"/>
        <v>00</v>
      </c>
      <c r="AW161" s="1" t="str">
        <f t="shared" ca="1" si="60"/>
        <v>ZP</v>
      </c>
      <c r="AX161" s="4" t="e">
        <f ca="1">VLOOKUP(UPPER(F161)&amp;"-"&amp;AW161,Opcodes!$D$3:$E$160,2,FALSE)</f>
        <v>#N/A</v>
      </c>
      <c r="AY161" s="1">
        <f t="shared" ca="1" si="77"/>
        <v>0</v>
      </c>
    </row>
    <row r="162" spans="3:51" x14ac:dyDescent="0.3">
      <c r="C162" s="10" t="str" cm="1">
        <f t="array" aca="1" ref="C162" ca="1">IF(AND(N162&amp;""&lt;&gt;"",K162&amp;""&lt;&gt;""),K162&amp;": "&amp;N162&amp;IF(O162&amp;""&lt;&gt;""," "&amp;O162,"")&amp;IF(P162&amp;""&lt;&gt;""," "&amp;P162,""),IF(Y162&amp;""&lt;&gt;"",K162&amp;": "&amp;TRIM(_xlfn.TEXTJOIN("",TRUE,MID(Y162,2*ROW(INDIRECT("1:"&amp;LEN(Y162)))-1,2)&amp;" ")),""))</f>
        <v/>
      </c>
      <c r="D162" s="15"/>
      <c r="E162" s="16"/>
      <c r="F162" s="17"/>
      <c r="G162" s="18"/>
      <c r="H162" s="23"/>
      <c r="I162" s="8"/>
      <c r="J162" s="8"/>
      <c r="K162" s="1" t="str">
        <f t="shared" ca="1" si="72"/>
        <v>302</v>
      </c>
      <c r="L162" s="1" t="str">
        <f t="shared" si="62"/>
        <v/>
      </c>
      <c r="M162" s="1" t="str">
        <f t="shared" ca="1" si="39"/>
        <v>$0302</v>
      </c>
      <c r="N162" s="4" t="str">
        <f t="shared" ca="1" si="40"/>
        <v/>
      </c>
      <c r="O162" s="4" t="str">
        <f t="shared" ca="1" si="41"/>
        <v>00</v>
      </c>
      <c r="P162" s="4" t="str">
        <f t="shared" ca="1" si="42"/>
        <v/>
      </c>
      <c r="Q162" s="3">
        <f t="shared" si="43"/>
        <v>-1</v>
      </c>
      <c r="R162" s="3" t="str">
        <f t="shared" si="68"/>
        <v/>
      </c>
      <c r="S162" s="3" t="str">
        <f t="shared" si="76"/>
        <v>my_code</v>
      </c>
      <c r="T162" s="3" t="b">
        <f t="shared" si="74"/>
        <v>0</v>
      </c>
      <c r="U162" s="3" t="b">
        <f t="shared" si="45"/>
        <v>0</v>
      </c>
      <c r="V162" s="3" t="b">
        <f t="shared" si="46"/>
        <v>0</v>
      </c>
      <c r="W162" s="3" t="b">
        <f t="shared" si="47"/>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48"/>
        <v/>
      </c>
      <c r="AA162" s="1" t="str">
        <f t="shared" si="49"/>
        <v/>
      </c>
      <c r="AB162" s="1" t="str">
        <f t="shared" si="50"/>
        <v/>
      </c>
      <c r="AC162" s="1" t="str">
        <f t="shared" si="51"/>
        <v/>
      </c>
      <c r="AD162" s="1" t="str">
        <f t="shared" si="52"/>
        <v/>
      </c>
      <c r="AE162" s="1">
        <f t="shared" ca="1" si="53"/>
        <v>0</v>
      </c>
      <c r="AF162" s="1" t="str">
        <f t="shared" si="54"/>
        <v/>
      </c>
      <c r="AG162" s="1" t="str">
        <f ca="1">IF(Z162&amp;""&lt;&gt;"",Z$1,IF(AA162&amp;""&lt;&gt;"",AA$1,IF(AB162&amp;""&lt;&gt;"",AB$1,IF(AC162&amp;""&lt;&gt;"",AC$1,IF(AD162&amp;""&lt;&gt;"",AD$1,IF(AND(AE162&amp;""&lt;&gt;"",X162=FALSE),AE$1,IF(AF162&amp;""&lt;&gt;"","IMM",IF(X162,"PSO","DIR"))))))))</f>
        <v>mem</v>
      </c>
      <c r="AH162" s="1">
        <f t="shared" ca="1" si="55"/>
        <v>0</v>
      </c>
      <c r="AI162" s="1">
        <f t="shared" ca="1" si="65"/>
        <v>-1</v>
      </c>
      <c r="AJ162" s="1">
        <f t="shared" ca="1" si="70"/>
        <v>0</v>
      </c>
      <c r="AK162" s="1">
        <f t="shared" ca="1" si="66"/>
        <v>0</v>
      </c>
      <c r="AL162" s="1">
        <f t="shared" ca="1" si="67"/>
        <v>0</v>
      </c>
      <c r="AM162" s="52" t="e" cm="1">
        <f t="array" aca="1" ref="AM162" ca="1">INDEX($G$2:$G$1052,MATCH(1,(AL162=$E$2:$E$1052)*("EQU"=UPPER($F$2:$F$1052)),0))</f>
        <v>#N/A</v>
      </c>
      <c r="AN162" s="1" t="str">
        <f t="shared" ca="1" si="71"/>
        <v/>
      </c>
      <c r="AO162" s="1" t="e">
        <f ca="1">IF(LEFT(AL162,1)&lt;&gt;".",VLOOKUP(AL162,$L$12:$M$1052,2,FALSE),"")</f>
        <v>#N/A</v>
      </c>
      <c r="AP162" s="1" t="str">
        <f t="shared" ca="1" si="56"/>
        <v/>
      </c>
      <c r="AQ162" s="1" t="str" cm="1">
        <f t="array" aca="1" ref="AQ162" ca="1">IF(LEFT(AL162,1)=".",INDEX($M$12:$M$1052,MATCH(1,(AL162=$L$12:$L$1052)*(S162=($S$12:$S$1052)),0)),"")</f>
        <v/>
      </c>
      <c r="AR162" s="1">
        <f t="shared" ca="1" si="57"/>
        <v>0</v>
      </c>
      <c r="AS162" s="1">
        <f t="shared" ca="1" si="73"/>
        <v>0</v>
      </c>
      <c r="AT162" s="1" t="str">
        <f t="shared" ca="1" si="69"/>
        <v>00</v>
      </c>
      <c r="AU162" s="1" t="str">
        <f t="shared" ca="1" si="58"/>
        <v>00</v>
      </c>
      <c r="AV162" s="1" t="str">
        <f t="shared" ca="1" si="75"/>
        <v>00</v>
      </c>
      <c r="AW162" s="1" t="str">
        <f t="shared" ca="1" si="60"/>
        <v>ZP</v>
      </c>
      <c r="AX162" s="4" t="e">
        <f ca="1">VLOOKUP(UPPER(F162)&amp;"-"&amp;AW162,Opcodes!$D$3:$E$160,2,FALSE)</f>
        <v>#N/A</v>
      </c>
      <c r="AY162" s="1">
        <f t="shared" ca="1" si="77"/>
        <v>0</v>
      </c>
    </row>
    <row r="163" spans="3:51" x14ac:dyDescent="0.3">
      <c r="C163" s="10" t="str" cm="1">
        <f t="array" aca="1" ref="C163" ca="1">IF(AND(N163&amp;""&lt;&gt;"",K163&amp;""&lt;&gt;""),K163&amp;": "&amp;N163&amp;IF(O163&amp;""&lt;&gt;""," "&amp;O163,"")&amp;IF(P163&amp;""&lt;&gt;""," "&amp;P163,""),IF(Y163&amp;""&lt;&gt;"",K163&amp;": "&amp;TRIM(_xlfn.TEXTJOIN("",TRUE,MID(Y163,2*ROW(INDIRECT("1:"&amp;LEN(Y163)))-1,2)&amp;" ")),""))</f>
        <v/>
      </c>
      <c r="D163" s="15"/>
      <c r="E163" s="16"/>
      <c r="F163" s="17"/>
      <c r="G163" s="18"/>
      <c r="H163" s="23"/>
      <c r="I163" s="8"/>
      <c r="J163" s="8"/>
      <c r="K163" s="1" t="str">
        <f t="shared" ca="1" si="72"/>
        <v>302</v>
      </c>
      <c r="L163" s="1" t="str">
        <f t="shared" si="62"/>
        <v/>
      </c>
      <c r="M163" s="1" t="str">
        <f t="shared" ca="1" si="39"/>
        <v>$0302</v>
      </c>
      <c r="N163" s="4" t="str">
        <f t="shared" ca="1" si="40"/>
        <v/>
      </c>
      <c r="O163" s="4" t="str">
        <f t="shared" ca="1" si="41"/>
        <v>00</v>
      </c>
      <c r="P163" s="4" t="str">
        <f t="shared" ca="1" si="42"/>
        <v/>
      </c>
      <c r="Q163" s="3">
        <f t="shared" si="43"/>
        <v>-1</v>
      </c>
      <c r="R163" s="3" t="str">
        <f t="shared" si="68"/>
        <v/>
      </c>
      <c r="S163" s="3" t="str">
        <f t="shared" si="76"/>
        <v>my_code</v>
      </c>
      <c r="T163" s="3" t="b">
        <f t="shared" si="74"/>
        <v>0</v>
      </c>
      <c r="U163" s="3" t="b">
        <f t="shared" si="45"/>
        <v>0</v>
      </c>
      <c r="V163" s="3" t="b">
        <f t="shared" si="46"/>
        <v>0</v>
      </c>
      <c r="W163" s="3" t="b">
        <f t="shared" si="47"/>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48"/>
        <v/>
      </c>
      <c r="AA163" s="1" t="str">
        <f t="shared" si="49"/>
        <v/>
      </c>
      <c r="AB163" s="1" t="str">
        <f t="shared" si="50"/>
        <v/>
      </c>
      <c r="AC163" s="1" t="str">
        <f t="shared" si="51"/>
        <v/>
      </c>
      <c r="AD163" s="1" t="str">
        <f t="shared" si="52"/>
        <v/>
      </c>
      <c r="AE163" s="1">
        <f t="shared" ca="1" si="53"/>
        <v>0</v>
      </c>
      <c r="AF163" s="1" t="str">
        <f t="shared" si="54"/>
        <v/>
      </c>
      <c r="AG163" s="1" t="str">
        <f ca="1">IF(Z163&amp;""&lt;&gt;"",Z$1,IF(AA163&amp;""&lt;&gt;"",AA$1,IF(AB163&amp;""&lt;&gt;"",AB$1,IF(AC163&amp;""&lt;&gt;"",AC$1,IF(AD163&amp;""&lt;&gt;"",AD$1,IF(AND(AE163&amp;""&lt;&gt;"",X163=FALSE),AE$1,IF(AF163&amp;""&lt;&gt;"","IMM",IF(X163,"PSO","DIR"))))))))</f>
        <v>mem</v>
      </c>
      <c r="AH163" s="1">
        <f t="shared" ca="1" si="55"/>
        <v>0</v>
      </c>
      <c r="AI163" s="1">
        <f t="shared" ca="1" si="65"/>
        <v>-1</v>
      </c>
      <c r="AJ163" s="1">
        <f t="shared" ca="1" si="70"/>
        <v>0</v>
      </c>
      <c r="AK163" s="1">
        <f t="shared" ca="1" si="66"/>
        <v>0</v>
      </c>
      <c r="AL163" s="1">
        <f t="shared" ca="1" si="67"/>
        <v>0</v>
      </c>
      <c r="AM163" s="52" t="e" cm="1">
        <f t="array" aca="1" ref="AM163" ca="1">INDEX($G$2:$G$1052,MATCH(1,(AL163=$E$2:$E$1052)*("EQU"=UPPER($F$2:$F$1052)),0))</f>
        <v>#N/A</v>
      </c>
      <c r="AN163" s="1" t="str">
        <f t="shared" ca="1" si="71"/>
        <v/>
      </c>
      <c r="AO163" s="1" t="e">
        <f ca="1">IF(LEFT(AL163,1)&lt;&gt;".",VLOOKUP(AL163,$L$12:$M$1052,2,FALSE),"")</f>
        <v>#N/A</v>
      </c>
      <c r="AP163" s="1" t="str">
        <f t="shared" ca="1" si="56"/>
        <v/>
      </c>
      <c r="AQ163" s="1" t="str" cm="1">
        <f t="array" aca="1" ref="AQ163" ca="1">IF(LEFT(AL163,1)=".",INDEX($M$12:$M$1052,MATCH(1,(AL163=$L$12:$L$1052)*(S163=($S$12:$S$1052)),0)),"")</f>
        <v/>
      </c>
      <c r="AR163" s="1">
        <f t="shared" ca="1" si="57"/>
        <v>0</v>
      </c>
      <c r="AS163" s="1">
        <f t="shared" ca="1" si="73"/>
        <v>0</v>
      </c>
      <c r="AT163" s="1" t="str">
        <f t="shared" ca="1" si="69"/>
        <v>00</v>
      </c>
      <c r="AU163" s="1" t="str">
        <f t="shared" ca="1" si="58"/>
        <v>00</v>
      </c>
      <c r="AV163" s="1" t="str">
        <f t="shared" ca="1" si="75"/>
        <v>00</v>
      </c>
      <c r="AW163" s="1" t="str">
        <f t="shared" ca="1" si="60"/>
        <v>ZP</v>
      </c>
      <c r="AX163" s="4" t="e">
        <f ca="1">VLOOKUP(UPPER(F163)&amp;"-"&amp;AW163,Opcodes!$D$3:$E$160,2,FALSE)</f>
        <v>#N/A</v>
      </c>
      <c r="AY163" s="1">
        <f t="shared" ca="1" si="77"/>
        <v>0</v>
      </c>
    </row>
    <row r="164" spans="3:51" x14ac:dyDescent="0.3">
      <c r="C164" s="10" t="str" cm="1">
        <f t="array" aca="1" ref="C164" ca="1">IF(AND(N164&amp;""&lt;&gt;"",K164&amp;""&lt;&gt;""),K164&amp;": "&amp;N164&amp;IF(O164&amp;""&lt;&gt;""," "&amp;O164,"")&amp;IF(P164&amp;""&lt;&gt;""," "&amp;P164,""),IF(Y164&amp;""&lt;&gt;"",K164&amp;": "&amp;TRIM(_xlfn.TEXTJOIN("",TRUE,MID(Y164,2*ROW(INDIRECT("1:"&amp;LEN(Y164)))-1,2)&amp;" ")),""))</f>
        <v/>
      </c>
      <c r="D164" s="15"/>
      <c r="E164" s="16"/>
      <c r="F164" s="17"/>
      <c r="G164" s="18"/>
      <c r="H164" s="23"/>
      <c r="I164" s="8"/>
      <c r="J164" s="8"/>
      <c r="K164" s="1" t="str">
        <f t="shared" ca="1" si="72"/>
        <v>302</v>
      </c>
      <c r="L164" s="1" t="str">
        <f t="shared" si="62"/>
        <v/>
      </c>
      <c r="M164" s="1" t="str">
        <f t="shared" ca="1" si="39"/>
        <v>$0302</v>
      </c>
      <c r="N164" s="4" t="str">
        <f t="shared" ca="1" si="40"/>
        <v/>
      </c>
      <c r="O164" s="4" t="str">
        <f t="shared" ca="1" si="41"/>
        <v>00</v>
      </c>
      <c r="P164" s="4" t="str">
        <f t="shared" ca="1" si="42"/>
        <v/>
      </c>
      <c r="Q164" s="3">
        <f t="shared" si="43"/>
        <v>-1</v>
      </c>
      <c r="R164" s="3" t="str">
        <f t="shared" si="68"/>
        <v/>
      </c>
      <c r="S164" s="3" t="str">
        <f t="shared" si="76"/>
        <v>my_code</v>
      </c>
      <c r="T164" s="3" t="b">
        <f t="shared" si="74"/>
        <v>0</v>
      </c>
      <c r="U164" s="3" t="b">
        <f t="shared" si="45"/>
        <v>0</v>
      </c>
      <c r="V164" s="3" t="b">
        <f t="shared" si="46"/>
        <v>0</v>
      </c>
      <c r="W164" s="3" t="b">
        <f t="shared" si="47"/>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48"/>
        <v/>
      </c>
      <c r="AA164" s="1" t="str">
        <f t="shared" si="49"/>
        <v/>
      </c>
      <c r="AB164" s="1" t="str">
        <f t="shared" si="50"/>
        <v/>
      </c>
      <c r="AC164" s="1" t="str">
        <f t="shared" si="51"/>
        <v/>
      </c>
      <c r="AD164" s="1" t="str">
        <f t="shared" si="52"/>
        <v/>
      </c>
      <c r="AE164" s="1">
        <f t="shared" ca="1" si="53"/>
        <v>0</v>
      </c>
      <c r="AF164" s="1" t="str">
        <f t="shared" si="54"/>
        <v/>
      </c>
      <c r="AG164" s="1" t="str">
        <f ca="1">IF(Z164&amp;""&lt;&gt;"",Z$1,IF(AA164&amp;""&lt;&gt;"",AA$1,IF(AB164&amp;""&lt;&gt;"",AB$1,IF(AC164&amp;""&lt;&gt;"",AC$1,IF(AD164&amp;""&lt;&gt;"",AD$1,IF(AND(AE164&amp;""&lt;&gt;"",X164=FALSE),AE$1,IF(AF164&amp;""&lt;&gt;"","IMM",IF(X164,"PSO","DIR"))))))))</f>
        <v>mem</v>
      </c>
      <c r="AH164" s="1">
        <f t="shared" ca="1" si="55"/>
        <v>0</v>
      </c>
      <c r="AI164" s="1">
        <f t="shared" ca="1" si="65"/>
        <v>-1</v>
      </c>
      <c r="AJ164" s="1">
        <f t="shared" ca="1" si="70"/>
        <v>0</v>
      </c>
      <c r="AK164" s="1">
        <f t="shared" ca="1" si="66"/>
        <v>0</v>
      </c>
      <c r="AL164" s="1">
        <f t="shared" ca="1" si="67"/>
        <v>0</v>
      </c>
      <c r="AM164" s="52" t="e" cm="1">
        <f t="array" aca="1" ref="AM164" ca="1">INDEX($G$2:$G$1052,MATCH(1,(AL164=$E$2:$E$1052)*("EQU"=UPPER($F$2:$F$1052)),0))</f>
        <v>#N/A</v>
      </c>
      <c r="AN164" s="1" t="str">
        <f t="shared" ca="1" si="71"/>
        <v/>
      </c>
      <c r="AO164" s="1" t="e">
        <f ca="1">IF(LEFT(AL164,1)&lt;&gt;".",VLOOKUP(AL164,$L$12:$M$1052,2,FALSE),"")</f>
        <v>#N/A</v>
      </c>
      <c r="AP164" s="1" t="str">
        <f t="shared" ca="1" si="56"/>
        <v/>
      </c>
      <c r="AQ164" s="1" t="str" cm="1">
        <f t="array" aca="1" ref="AQ164" ca="1">IF(LEFT(AL164,1)=".",INDEX($M$12:$M$1052,MATCH(1,(AL164=$L$12:$L$1052)*(S164=($S$12:$S$1052)),0)),"")</f>
        <v/>
      </c>
      <c r="AR164" s="1">
        <f t="shared" ca="1" si="57"/>
        <v>0</v>
      </c>
      <c r="AS164" s="1">
        <f t="shared" ca="1" si="73"/>
        <v>0</v>
      </c>
      <c r="AT164" s="1" t="str">
        <f t="shared" ca="1" si="69"/>
        <v>00</v>
      </c>
      <c r="AU164" s="1" t="str">
        <f t="shared" ca="1" si="58"/>
        <v>00</v>
      </c>
      <c r="AV164" s="1" t="str">
        <f t="shared" ca="1" si="75"/>
        <v>00</v>
      </c>
      <c r="AW164" s="1" t="str">
        <f t="shared" ca="1" si="60"/>
        <v>ZP</v>
      </c>
      <c r="AX164" s="4" t="e">
        <f ca="1">VLOOKUP(UPPER(F164)&amp;"-"&amp;AW164,Opcodes!$D$3:$E$160,2,FALSE)</f>
        <v>#N/A</v>
      </c>
      <c r="AY164" s="1">
        <f t="shared" ca="1" si="77"/>
        <v>0</v>
      </c>
    </row>
    <row r="165" spans="3:51" x14ac:dyDescent="0.3">
      <c r="C165" s="10" t="str" cm="1">
        <f t="array" aca="1" ref="C165" ca="1">IF(AND(N165&amp;""&lt;&gt;"",K165&amp;""&lt;&gt;""),K165&amp;": "&amp;N165&amp;IF(O165&amp;""&lt;&gt;""," "&amp;O165,"")&amp;IF(P165&amp;""&lt;&gt;""," "&amp;P165,""),IF(Y165&amp;""&lt;&gt;"",K165&amp;": "&amp;TRIM(_xlfn.TEXTJOIN("",TRUE,MID(Y165,2*ROW(INDIRECT("1:"&amp;LEN(Y165)))-1,2)&amp;" ")),""))</f>
        <v/>
      </c>
      <c r="D165" s="15"/>
      <c r="E165" s="16"/>
      <c r="F165" s="17"/>
      <c r="G165" s="18"/>
      <c r="H165" s="23"/>
      <c r="I165" s="8"/>
      <c r="J165" s="8"/>
      <c r="K165" s="1" t="str">
        <f t="shared" ca="1" si="72"/>
        <v>302</v>
      </c>
      <c r="L165" s="1" t="str">
        <f t="shared" si="62"/>
        <v/>
      </c>
      <c r="M165" s="1" t="str">
        <f t="shared" ca="1" si="39"/>
        <v>$0302</v>
      </c>
      <c r="N165" s="4" t="str">
        <f t="shared" ca="1" si="40"/>
        <v/>
      </c>
      <c r="O165" s="4" t="str">
        <f t="shared" ca="1" si="41"/>
        <v>00</v>
      </c>
      <c r="P165" s="4" t="str">
        <f t="shared" ca="1" si="42"/>
        <v/>
      </c>
      <c r="Q165" s="3">
        <f t="shared" si="43"/>
        <v>-1</v>
      </c>
      <c r="R165" s="3" t="str">
        <f t="shared" si="68"/>
        <v/>
      </c>
      <c r="S165" s="3" t="str">
        <f t="shared" si="76"/>
        <v>my_code</v>
      </c>
      <c r="T165" s="3" t="b">
        <f t="shared" si="74"/>
        <v>0</v>
      </c>
      <c r="U165" s="3" t="b">
        <f t="shared" si="45"/>
        <v>0</v>
      </c>
      <c r="V165" s="3" t="b">
        <f t="shared" si="46"/>
        <v>0</v>
      </c>
      <c r="W165" s="3" t="b">
        <f t="shared" si="47"/>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48"/>
        <v/>
      </c>
      <c r="AA165" s="1" t="str">
        <f t="shared" si="49"/>
        <v/>
      </c>
      <c r="AB165" s="1" t="str">
        <f t="shared" si="50"/>
        <v/>
      </c>
      <c r="AC165" s="1" t="str">
        <f t="shared" si="51"/>
        <v/>
      </c>
      <c r="AD165" s="1" t="str">
        <f t="shared" si="52"/>
        <v/>
      </c>
      <c r="AE165" s="1">
        <f t="shared" ca="1" si="53"/>
        <v>0</v>
      </c>
      <c r="AF165" s="1" t="str">
        <f t="shared" si="54"/>
        <v/>
      </c>
      <c r="AG165" s="1" t="str">
        <f ca="1">IF(Z165&amp;""&lt;&gt;"",Z$1,IF(AA165&amp;""&lt;&gt;"",AA$1,IF(AB165&amp;""&lt;&gt;"",AB$1,IF(AC165&amp;""&lt;&gt;"",AC$1,IF(AD165&amp;""&lt;&gt;"",AD$1,IF(AND(AE165&amp;""&lt;&gt;"",X165=FALSE),AE$1,IF(AF165&amp;""&lt;&gt;"","IMM",IF(X165,"PSO","DIR"))))))))</f>
        <v>mem</v>
      </c>
      <c r="AH165" s="1">
        <f t="shared" ca="1" si="55"/>
        <v>0</v>
      </c>
      <c r="AI165" s="1">
        <f t="shared" ca="1" si="65"/>
        <v>-1</v>
      </c>
      <c r="AJ165" s="1">
        <f t="shared" ca="1" si="70"/>
        <v>0</v>
      </c>
      <c r="AK165" s="1">
        <f t="shared" ca="1" si="66"/>
        <v>0</v>
      </c>
      <c r="AL165" s="1">
        <f t="shared" ca="1" si="67"/>
        <v>0</v>
      </c>
      <c r="AM165" s="52" t="e" cm="1">
        <f t="array" aca="1" ref="AM165" ca="1">INDEX($G$2:$G$1052,MATCH(1,(AL165=$E$2:$E$1052)*("EQU"=UPPER($F$2:$F$1052)),0))</f>
        <v>#N/A</v>
      </c>
      <c r="AN165" s="1" t="str">
        <f t="shared" ca="1" si="71"/>
        <v/>
      </c>
      <c r="AO165" s="1" t="e">
        <f ca="1">IF(LEFT(AL165,1)&lt;&gt;".",VLOOKUP(AL165,$L$12:$M$1052,2,FALSE),"")</f>
        <v>#N/A</v>
      </c>
      <c r="AP165" s="1" t="str">
        <f t="shared" ca="1" si="56"/>
        <v/>
      </c>
      <c r="AQ165" s="1" t="str" cm="1">
        <f t="array" aca="1" ref="AQ165" ca="1">IF(LEFT(AL165,1)=".",INDEX($M$12:$M$1052,MATCH(1,(AL165=$L$12:$L$1052)*(S165=($S$12:$S$1052)),0)),"")</f>
        <v/>
      </c>
      <c r="AR165" s="1">
        <f t="shared" ca="1" si="57"/>
        <v>0</v>
      </c>
      <c r="AS165" s="1">
        <f t="shared" ca="1" si="73"/>
        <v>0</v>
      </c>
      <c r="AT165" s="1" t="str">
        <f t="shared" ca="1" si="69"/>
        <v>00</v>
      </c>
      <c r="AU165" s="1" t="str">
        <f t="shared" ca="1" si="58"/>
        <v>00</v>
      </c>
      <c r="AV165" s="1" t="str">
        <f t="shared" ca="1" si="75"/>
        <v>00</v>
      </c>
      <c r="AW165" s="1" t="str">
        <f t="shared" ca="1" si="60"/>
        <v>ZP</v>
      </c>
      <c r="AX165" s="4" t="e">
        <f ca="1">VLOOKUP(UPPER(F165)&amp;"-"&amp;AW165,Opcodes!$D$3:$E$160,2,FALSE)</f>
        <v>#N/A</v>
      </c>
      <c r="AY165" s="1">
        <f t="shared" ca="1" si="77"/>
        <v>0</v>
      </c>
    </row>
    <row r="166" spans="3:51" x14ac:dyDescent="0.3">
      <c r="C166" s="10" t="str" cm="1">
        <f t="array" aca="1" ref="C166" ca="1">IF(AND(N166&amp;""&lt;&gt;"",K166&amp;""&lt;&gt;""),K166&amp;": "&amp;N166&amp;IF(O166&amp;""&lt;&gt;""," "&amp;O166,"")&amp;IF(P166&amp;""&lt;&gt;""," "&amp;P166,""),IF(Y166&amp;""&lt;&gt;"",K166&amp;": "&amp;TRIM(_xlfn.TEXTJOIN("",TRUE,MID(Y166,2*ROW(INDIRECT("1:"&amp;LEN(Y166)))-1,2)&amp;" ")),""))</f>
        <v/>
      </c>
      <c r="D166" s="15"/>
      <c r="E166" s="16"/>
      <c r="F166" s="17"/>
      <c r="G166" s="18"/>
      <c r="H166" s="23"/>
      <c r="I166" s="8"/>
      <c r="J166" s="8"/>
      <c r="K166" s="1" t="str">
        <f t="shared" ref="K166:K173" ca="1" si="78">DEC2HEX(HEX2DEC(K165)+IF(ISERROR(AY165),0,IF(ISNUMBER(AY165),AY165,0)))</f>
        <v>302</v>
      </c>
      <c r="L166" s="1" t="str">
        <f t="shared" si="62"/>
        <v/>
      </c>
      <c r="M166" s="1" t="str">
        <f t="shared" ca="1" si="39"/>
        <v>$0302</v>
      </c>
      <c r="N166" s="4" t="str">
        <f t="shared" ca="1" si="40"/>
        <v/>
      </c>
      <c r="O166" s="4" t="str">
        <f t="shared" ca="1" si="41"/>
        <v>00</v>
      </c>
      <c r="P166" s="4" t="str">
        <f t="shared" ca="1" si="42"/>
        <v/>
      </c>
      <c r="Q166" s="3">
        <f t="shared" si="43"/>
        <v>-1</v>
      </c>
      <c r="R166" s="3" t="str">
        <f t="shared" si="68"/>
        <v/>
      </c>
      <c r="S166" s="3" t="str">
        <f t="shared" si="76"/>
        <v>my_code</v>
      </c>
      <c r="T166" s="3" t="b">
        <f t="shared" si="74"/>
        <v>0</v>
      </c>
      <c r="U166" s="3" t="b">
        <f t="shared" si="45"/>
        <v>0</v>
      </c>
      <c r="V166" s="3" t="b">
        <f t="shared" si="46"/>
        <v>0</v>
      </c>
      <c r="W166" s="3" t="b">
        <f t="shared" si="47"/>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48"/>
        <v/>
      </c>
      <c r="AA166" s="1" t="str">
        <f t="shared" si="49"/>
        <v/>
      </c>
      <c r="AB166" s="1" t="str">
        <f t="shared" si="50"/>
        <v/>
      </c>
      <c r="AC166" s="1" t="str">
        <f t="shared" si="51"/>
        <v/>
      </c>
      <c r="AD166" s="1" t="str">
        <f t="shared" si="52"/>
        <v/>
      </c>
      <c r="AE166" s="1">
        <f t="shared" ca="1" si="53"/>
        <v>0</v>
      </c>
      <c r="AF166" s="1" t="str">
        <f t="shared" si="54"/>
        <v/>
      </c>
      <c r="AG166" s="1" t="str">
        <f ca="1">IF(Z166&amp;""&lt;&gt;"",Z$1,IF(AA166&amp;""&lt;&gt;"",AA$1,IF(AB166&amp;""&lt;&gt;"",AB$1,IF(AC166&amp;""&lt;&gt;"",AC$1,IF(AD166&amp;""&lt;&gt;"",AD$1,IF(AND(AE166&amp;""&lt;&gt;"",X166=FALSE),AE$1,IF(AF166&amp;""&lt;&gt;"","IMM",IF(X166,"PSO","DIR"))))))))</f>
        <v>mem</v>
      </c>
      <c r="AH166" s="1">
        <f t="shared" ca="1" si="55"/>
        <v>0</v>
      </c>
      <c r="AI166" s="1">
        <f t="shared" ca="1" si="65"/>
        <v>-1</v>
      </c>
      <c r="AJ166" s="1">
        <f t="shared" ca="1" si="70"/>
        <v>0</v>
      </c>
      <c r="AK166" s="1">
        <f t="shared" ca="1" si="66"/>
        <v>0</v>
      </c>
      <c r="AL166" s="1">
        <f t="shared" ca="1" si="67"/>
        <v>0</v>
      </c>
      <c r="AM166" s="52" t="e" cm="1">
        <f t="array" aca="1" ref="AM166" ca="1">INDEX($G$2:$G$1052,MATCH(1,(AL166=$E$2:$E$1052)*("EQU"=UPPER($F$2:$F$1052)),0))</f>
        <v>#N/A</v>
      </c>
      <c r="AN166" s="1" t="str">
        <f t="shared" ca="1" si="71"/>
        <v/>
      </c>
      <c r="AO166" s="1" t="e">
        <f ca="1">IF(LEFT(AL166,1)&lt;&gt;".",VLOOKUP(AL166,$L$12:$M$1052,2,FALSE),"")</f>
        <v>#N/A</v>
      </c>
      <c r="AP166" s="1" t="str">
        <f t="shared" ca="1" si="56"/>
        <v/>
      </c>
      <c r="AQ166" s="1" t="str" cm="1">
        <f t="array" aca="1" ref="AQ166" ca="1">IF(LEFT(AL166,1)=".",INDEX($M$12:$M$1052,MATCH(1,(AL166=$L$12:$L$1052)*(S166=($S$12:$S$1052)),0)),"")</f>
        <v/>
      </c>
      <c r="AR166" s="1">
        <f t="shared" ca="1" si="57"/>
        <v>0</v>
      </c>
      <c r="AS166" s="1">
        <f t="shared" ca="1" si="73"/>
        <v>0</v>
      </c>
      <c r="AT166" s="1" t="str">
        <f t="shared" ca="1" si="69"/>
        <v>00</v>
      </c>
      <c r="AU166" s="1" t="str">
        <f t="shared" ca="1" si="58"/>
        <v>00</v>
      </c>
      <c r="AV166" s="1" t="str">
        <f t="shared" ca="1" si="75"/>
        <v>00</v>
      </c>
      <c r="AW166" s="1" t="str">
        <f t="shared" ca="1" si="60"/>
        <v>ZP</v>
      </c>
      <c r="AX166" s="4" t="e">
        <f ca="1">VLOOKUP(UPPER(F166)&amp;"-"&amp;AW166,Opcodes!$D$3:$E$160,2,FALSE)</f>
        <v>#N/A</v>
      </c>
      <c r="AY166" s="1">
        <f t="shared" ca="1" si="77"/>
        <v>0</v>
      </c>
    </row>
    <row r="167" spans="3:51" x14ac:dyDescent="0.3">
      <c r="C167" s="10" t="str" cm="1">
        <f t="array" aca="1" ref="C167" ca="1">IF(AND(N167&amp;""&lt;&gt;"",K167&amp;""&lt;&gt;""),K167&amp;": "&amp;N167&amp;IF(O167&amp;""&lt;&gt;""," "&amp;O167,"")&amp;IF(P167&amp;""&lt;&gt;""," "&amp;P167,""),IF(Y167&amp;""&lt;&gt;"",K167&amp;": "&amp;TRIM(_xlfn.TEXTJOIN("",TRUE,MID(Y167,2*ROW(INDIRECT("1:"&amp;LEN(Y167)))-1,2)&amp;" ")),""))</f>
        <v/>
      </c>
      <c r="D167" s="15"/>
      <c r="E167" s="16"/>
      <c r="F167" s="17"/>
      <c r="G167" s="18"/>
      <c r="H167" s="23"/>
      <c r="I167" s="8"/>
      <c r="J167" s="8"/>
      <c r="K167" s="1" t="str">
        <f t="shared" ca="1" si="78"/>
        <v>302</v>
      </c>
      <c r="L167" s="1" t="str">
        <f t="shared" si="62"/>
        <v/>
      </c>
      <c r="M167" s="1" t="str">
        <f t="shared" ca="1" si="39"/>
        <v>$0302</v>
      </c>
      <c r="N167" s="4" t="str">
        <f t="shared" ca="1" si="40"/>
        <v/>
      </c>
      <c r="O167" s="4" t="str">
        <f t="shared" ca="1" si="41"/>
        <v>00</v>
      </c>
      <c r="P167" s="4" t="str">
        <f t="shared" ca="1" si="42"/>
        <v/>
      </c>
      <c r="Q167" s="3">
        <f t="shared" si="43"/>
        <v>-1</v>
      </c>
      <c r="R167" s="3" t="str">
        <f t="shared" si="68"/>
        <v/>
      </c>
      <c r="S167" s="3" t="str">
        <f t="shared" si="76"/>
        <v>my_code</v>
      </c>
      <c r="T167" s="3" t="b">
        <f t="shared" si="74"/>
        <v>0</v>
      </c>
      <c r="U167" s="3" t="b">
        <f t="shared" si="45"/>
        <v>0</v>
      </c>
      <c r="V167" s="3" t="b">
        <f t="shared" si="46"/>
        <v>0</v>
      </c>
      <c r="W167" s="3" t="b">
        <f t="shared" si="47"/>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48"/>
        <v/>
      </c>
      <c r="AA167" s="1" t="str">
        <f t="shared" si="49"/>
        <v/>
      </c>
      <c r="AB167" s="1" t="str">
        <f t="shared" si="50"/>
        <v/>
      </c>
      <c r="AC167" s="1" t="str">
        <f t="shared" si="51"/>
        <v/>
      </c>
      <c r="AD167" s="1" t="str">
        <f t="shared" si="52"/>
        <v/>
      </c>
      <c r="AE167" s="1">
        <f t="shared" ca="1" si="53"/>
        <v>0</v>
      </c>
      <c r="AF167" s="1" t="str">
        <f t="shared" si="54"/>
        <v/>
      </c>
      <c r="AG167" s="1" t="str">
        <f ca="1">IF(Z167&amp;""&lt;&gt;"",Z$1,IF(AA167&amp;""&lt;&gt;"",AA$1,IF(AB167&amp;""&lt;&gt;"",AB$1,IF(AC167&amp;""&lt;&gt;"",AC$1,IF(AD167&amp;""&lt;&gt;"",AD$1,IF(AND(AE167&amp;""&lt;&gt;"",X167=FALSE),AE$1,IF(AF167&amp;""&lt;&gt;"","IMM",IF(X167,"PSO","DIR"))))))))</f>
        <v>mem</v>
      </c>
      <c r="AH167" s="1">
        <f t="shared" ca="1" si="55"/>
        <v>0</v>
      </c>
      <c r="AI167" s="1">
        <f t="shared" ca="1" si="65"/>
        <v>-1</v>
      </c>
      <c r="AJ167" s="1">
        <f t="shared" ca="1" si="70"/>
        <v>0</v>
      </c>
      <c r="AK167" s="1">
        <f t="shared" ca="1" si="66"/>
        <v>0</v>
      </c>
      <c r="AL167" s="1">
        <f t="shared" ca="1" si="67"/>
        <v>0</v>
      </c>
      <c r="AM167" s="52" t="e" cm="1">
        <f t="array" aca="1" ref="AM167" ca="1">INDEX($G$2:$G$1052,MATCH(1,(AL167=$E$2:$E$1052)*("EQU"=UPPER($F$2:$F$1052)),0))</f>
        <v>#N/A</v>
      </c>
      <c r="AN167" s="1" t="str">
        <f t="shared" ca="1" si="71"/>
        <v/>
      </c>
      <c r="AO167" s="1" t="e">
        <f ca="1">IF(LEFT(AL167,1)&lt;&gt;".",VLOOKUP(AL167,$L$12:$M$1052,2,FALSE),"")</f>
        <v>#N/A</v>
      </c>
      <c r="AP167" s="1" t="str">
        <f t="shared" ca="1" si="56"/>
        <v/>
      </c>
      <c r="AQ167" s="1" t="str" cm="1">
        <f t="array" aca="1" ref="AQ167" ca="1">IF(LEFT(AL167,1)=".",INDEX($M$12:$M$1052,MATCH(1,(AL167=$L$12:$L$1052)*(S167=($S$12:$S$1052)),0)),"")</f>
        <v/>
      </c>
      <c r="AR167" s="1">
        <f t="shared" ca="1" si="57"/>
        <v>0</v>
      </c>
      <c r="AS167" s="1">
        <f t="shared" ca="1" si="73"/>
        <v>0</v>
      </c>
      <c r="AT167" s="1" t="str">
        <f t="shared" ca="1" si="69"/>
        <v>00</v>
      </c>
      <c r="AU167" s="1" t="str">
        <f t="shared" ca="1" si="58"/>
        <v>00</v>
      </c>
      <c r="AV167" s="1" t="str">
        <f t="shared" ca="1" si="75"/>
        <v>00</v>
      </c>
      <c r="AW167" s="1" t="str">
        <f t="shared" ca="1" si="60"/>
        <v>ZP</v>
      </c>
      <c r="AX167" s="4" t="e">
        <f ca="1">VLOOKUP(UPPER(F167)&amp;"-"&amp;AW167,Opcodes!$D$3:$E$160,2,FALSE)</f>
        <v>#N/A</v>
      </c>
      <c r="AY167" s="1">
        <f t="shared" ca="1" si="77"/>
        <v>0</v>
      </c>
    </row>
    <row r="168" spans="3:51" x14ac:dyDescent="0.3">
      <c r="C168" s="10" t="str" cm="1">
        <f t="array" aca="1" ref="C168" ca="1">IF(AND(N168&amp;""&lt;&gt;"",K168&amp;""&lt;&gt;""),K168&amp;": "&amp;N168&amp;IF(O168&amp;""&lt;&gt;""," "&amp;O168,"")&amp;IF(P168&amp;""&lt;&gt;""," "&amp;P168,""),IF(Y168&amp;""&lt;&gt;"",K168&amp;": "&amp;TRIM(_xlfn.TEXTJOIN("",TRUE,MID(Y168,2*ROW(INDIRECT("1:"&amp;LEN(Y168)))-1,2)&amp;" ")),""))</f>
        <v/>
      </c>
      <c r="D168" s="15"/>
      <c r="E168" s="16"/>
      <c r="F168" s="17"/>
      <c r="G168" s="18"/>
      <c r="H168" s="23"/>
      <c r="I168" s="8"/>
      <c r="J168" s="8"/>
      <c r="K168" s="1" t="str">
        <f t="shared" ca="1" si="78"/>
        <v>302</v>
      </c>
      <c r="L168" s="1" t="str">
        <f t="shared" si="62"/>
        <v/>
      </c>
      <c r="M168" s="1" t="str">
        <f t="shared" ca="1" si="39"/>
        <v>$0302</v>
      </c>
      <c r="N168" s="4" t="str">
        <f t="shared" ca="1" si="40"/>
        <v/>
      </c>
      <c r="O168" s="4" t="str">
        <f t="shared" ca="1" si="41"/>
        <v>00</v>
      </c>
      <c r="P168" s="4" t="str">
        <f t="shared" ca="1" si="42"/>
        <v/>
      </c>
      <c r="Q168" s="3">
        <f t="shared" si="43"/>
        <v>-1</v>
      </c>
      <c r="R168" s="3" t="str">
        <f t="shared" si="68"/>
        <v/>
      </c>
      <c r="S168" s="3" t="str">
        <f t="shared" si="76"/>
        <v>my_code</v>
      </c>
      <c r="T168" s="3" t="b">
        <f t="shared" si="74"/>
        <v>0</v>
      </c>
      <c r="U168" s="3" t="b">
        <f t="shared" si="45"/>
        <v>0</v>
      </c>
      <c r="V168" s="3" t="b">
        <f t="shared" si="46"/>
        <v>0</v>
      </c>
      <c r="W168" s="3" t="b">
        <f t="shared" si="47"/>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48"/>
        <v/>
      </c>
      <c r="AA168" s="1" t="str">
        <f t="shared" si="49"/>
        <v/>
      </c>
      <c r="AB168" s="1" t="str">
        <f t="shared" si="50"/>
        <v/>
      </c>
      <c r="AC168" s="1" t="str">
        <f t="shared" si="51"/>
        <v/>
      </c>
      <c r="AD168" s="1" t="str">
        <f t="shared" si="52"/>
        <v/>
      </c>
      <c r="AE168" s="1">
        <f t="shared" ca="1" si="53"/>
        <v>0</v>
      </c>
      <c r="AF168" s="1" t="str">
        <f t="shared" si="54"/>
        <v/>
      </c>
      <c r="AG168" s="1" t="str">
        <f ca="1">IF(Z168&amp;""&lt;&gt;"",Z$1,IF(AA168&amp;""&lt;&gt;"",AA$1,IF(AB168&amp;""&lt;&gt;"",AB$1,IF(AC168&amp;""&lt;&gt;"",AC$1,IF(AD168&amp;""&lt;&gt;"",AD$1,IF(AND(AE168&amp;""&lt;&gt;"",X168=FALSE),AE$1,IF(AF168&amp;""&lt;&gt;"","IMM",IF(X168,"PSO","DIR"))))))))</f>
        <v>mem</v>
      </c>
      <c r="AH168" s="1">
        <f t="shared" ca="1" si="55"/>
        <v>0</v>
      </c>
      <c r="AI168" s="1">
        <f t="shared" ca="1" si="65"/>
        <v>-1</v>
      </c>
      <c r="AJ168" s="1">
        <f t="shared" ca="1" si="70"/>
        <v>0</v>
      </c>
      <c r="AK168" s="1">
        <f t="shared" ca="1" si="66"/>
        <v>0</v>
      </c>
      <c r="AL168" s="1">
        <f t="shared" ca="1" si="67"/>
        <v>0</v>
      </c>
      <c r="AM168" s="52" t="e" cm="1">
        <f t="array" aca="1" ref="AM168" ca="1">INDEX($G$2:$G$1052,MATCH(1,(AL168=$E$2:$E$1052)*("EQU"=UPPER($F$2:$F$1052)),0))</f>
        <v>#N/A</v>
      </c>
      <c r="AN168" s="1" t="str">
        <f t="shared" ca="1" si="71"/>
        <v/>
      </c>
      <c r="AO168" s="1" t="e">
        <f ca="1">IF(LEFT(AL168,1)&lt;&gt;".",VLOOKUP(AL168,$L$12:$M$1052,2,FALSE),"")</f>
        <v>#N/A</v>
      </c>
      <c r="AP168" s="1" t="str">
        <f t="shared" ca="1" si="56"/>
        <v/>
      </c>
      <c r="AQ168" s="1" t="str" cm="1">
        <f t="array" aca="1" ref="AQ168" ca="1">IF(LEFT(AL168,1)=".",INDEX($M$12:$M$1052,MATCH(1,(AL168=$L$12:$L$1052)*(S168=($S$12:$S$1052)),0)),"")</f>
        <v/>
      </c>
      <c r="AR168" s="1">
        <f t="shared" ca="1" si="57"/>
        <v>0</v>
      </c>
      <c r="AS168" s="1">
        <f t="shared" ca="1" si="73"/>
        <v>0</v>
      </c>
      <c r="AT168" s="1" t="str">
        <f t="shared" ca="1" si="69"/>
        <v>00</v>
      </c>
      <c r="AU168" s="1" t="str">
        <f t="shared" ca="1" si="58"/>
        <v>00</v>
      </c>
      <c r="AV168" s="1" t="str">
        <f t="shared" ca="1" si="75"/>
        <v>00</v>
      </c>
      <c r="AW168" s="1" t="str">
        <f t="shared" ca="1" si="60"/>
        <v>ZP</v>
      </c>
      <c r="AX168" s="4" t="e">
        <f ca="1">VLOOKUP(UPPER(F168)&amp;"-"&amp;AW168,Opcodes!$D$3:$E$160,2,FALSE)</f>
        <v>#N/A</v>
      </c>
      <c r="AY168" s="1">
        <f t="shared" ca="1" si="77"/>
        <v>0</v>
      </c>
    </row>
    <row r="169" spans="3:51" x14ac:dyDescent="0.3">
      <c r="C169" s="10" t="str" cm="1">
        <f t="array" aca="1" ref="C169" ca="1">IF(AND(N169&amp;""&lt;&gt;"",K169&amp;""&lt;&gt;""),K169&amp;": "&amp;N169&amp;IF(O169&amp;""&lt;&gt;""," "&amp;O169,"")&amp;IF(P169&amp;""&lt;&gt;""," "&amp;P169,""),IF(Y169&amp;""&lt;&gt;"",K169&amp;": "&amp;TRIM(_xlfn.TEXTJOIN("",TRUE,MID(Y169,2*ROW(INDIRECT("1:"&amp;LEN(Y169)))-1,2)&amp;" ")),""))</f>
        <v/>
      </c>
      <c r="D169" s="15"/>
      <c r="E169" s="16"/>
      <c r="F169" s="17"/>
      <c r="G169" s="18"/>
      <c r="H169" s="23"/>
      <c r="I169" s="8"/>
      <c r="J169" s="8"/>
      <c r="K169" s="1" t="str">
        <f t="shared" ca="1" si="78"/>
        <v>302</v>
      </c>
      <c r="L169" s="1" t="str">
        <f t="shared" si="62"/>
        <v/>
      </c>
      <c r="M169" s="1" t="str">
        <f t="shared" ca="1" si="39"/>
        <v>$0302</v>
      </c>
      <c r="N169" s="4" t="str">
        <f t="shared" ca="1" si="40"/>
        <v/>
      </c>
      <c r="O169" s="4" t="str">
        <f t="shared" ca="1" si="41"/>
        <v>00</v>
      </c>
      <c r="P169" s="4" t="str">
        <f t="shared" ca="1" si="42"/>
        <v/>
      </c>
      <c r="Q169" s="3">
        <f t="shared" si="43"/>
        <v>-1</v>
      </c>
      <c r="R169" s="3" t="str">
        <f t="shared" si="68"/>
        <v/>
      </c>
      <c r="S169" s="3" t="str">
        <f t="shared" si="76"/>
        <v>my_code</v>
      </c>
      <c r="T169" s="3" t="b">
        <f t="shared" si="74"/>
        <v>0</v>
      </c>
      <c r="U169" s="3" t="b">
        <f t="shared" si="45"/>
        <v>0</v>
      </c>
      <c r="V169" s="3" t="b">
        <f t="shared" si="46"/>
        <v>0</v>
      </c>
      <c r="W169" s="3" t="b">
        <f t="shared" si="47"/>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48"/>
        <v/>
      </c>
      <c r="AA169" s="1" t="str">
        <f t="shared" si="49"/>
        <v/>
      </c>
      <c r="AB169" s="1" t="str">
        <f t="shared" si="50"/>
        <v/>
      </c>
      <c r="AC169" s="1" t="str">
        <f t="shared" si="51"/>
        <v/>
      </c>
      <c r="AD169" s="1" t="str">
        <f t="shared" si="52"/>
        <v/>
      </c>
      <c r="AE169" s="1">
        <f t="shared" ca="1" si="53"/>
        <v>0</v>
      </c>
      <c r="AF169" s="1" t="str">
        <f t="shared" si="54"/>
        <v/>
      </c>
      <c r="AG169" s="1" t="str">
        <f ca="1">IF(Z169&amp;""&lt;&gt;"",Z$1,IF(AA169&amp;""&lt;&gt;"",AA$1,IF(AB169&amp;""&lt;&gt;"",AB$1,IF(AC169&amp;""&lt;&gt;"",AC$1,IF(AD169&amp;""&lt;&gt;"",AD$1,IF(AND(AE169&amp;""&lt;&gt;"",X169=FALSE),AE$1,IF(AF169&amp;""&lt;&gt;"","IMM",IF(X169,"PSO","DIR"))))))))</f>
        <v>mem</v>
      </c>
      <c r="AH169" s="1">
        <f t="shared" ca="1" si="55"/>
        <v>0</v>
      </c>
      <c r="AI169" s="1">
        <f t="shared" ca="1" si="65"/>
        <v>-1</v>
      </c>
      <c r="AJ169" s="1">
        <f t="shared" ca="1" si="70"/>
        <v>0</v>
      </c>
      <c r="AK169" s="1">
        <f t="shared" ca="1" si="66"/>
        <v>0</v>
      </c>
      <c r="AL169" s="1">
        <f t="shared" ca="1" si="67"/>
        <v>0</v>
      </c>
      <c r="AM169" s="52" t="e" cm="1">
        <f t="array" aca="1" ref="AM169" ca="1">INDEX($G$2:$G$1052,MATCH(1,(AL169=$E$2:$E$1052)*("EQU"=UPPER($F$2:$F$1052)),0))</f>
        <v>#N/A</v>
      </c>
      <c r="AN169" s="1" t="str">
        <f t="shared" ca="1" si="71"/>
        <v/>
      </c>
      <c r="AO169" s="1" t="e">
        <f ca="1">IF(LEFT(AL169,1)&lt;&gt;".",VLOOKUP(AL169,$L$12:$M$1052,2,FALSE),"")</f>
        <v>#N/A</v>
      </c>
      <c r="AP169" s="1" t="str">
        <f t="shared" ca="1" si="56"/>
        <v/>
      </c>
      <c r="AQ169" s="1" t="str" cm="1">
        <f t="array" aca="1" ref="AQ169" ca="1">IF(LEFT(AL169,1)=".",INDEX($M$12:$M$1052,MATCH(1,(AL169=$L$12:$L$1052)*(S169=($S$12:$S$1052)),0)),"")</f>
        <v/>
      </c>
      <c r="AR169" s="1">
        <f t="shared" ca="1" si="57"/>
        <v>0</v>
      </c>
      <c r="AS169" s="1">
        <f t="shared" ca="1" si="73"/>
        <v>0</v>
      </c>
      <c r="AT169" s="1" t="str">
        <f t="shared" ca="1" si="69"/>
        <v>00</v>
      </c>
      <c r="AU169" s="1" t="str">
        <f t="shared" ca="1" si="58"/>
        <v>00</v>
      </c>
      <c r="AV169" s="1" t="str">
        <f t="shared" ca="1" si="75"/>
        <v>00</v>
      </c>
      <c r="AW169" s="1" t="str">
        <f t="shared" ca="1" si="60"/>
        <v>ZP</v>
      </c>
      <c r="AX169" s="4" t="e">
        <f ca="1">VLOOKUP(UPPER(F169)&amp;"-"&amp;AW169,Opcodes!$D$3:$E$160,2,FALSE)</f>
        <v>#N/A</v>
      </c>
      <c r="AY169" s="1">
        <f t="shared" ca="1" si="77"/>
        <v>0</v>
      </c>
    </row>
    <row r="170" spans="3:51" x14ac:dyDescent="0.3">
      <c r="C170" s="10" t="str" cm="1">
        <f t="array" aca="1" ref="C170" ca="1">IF(AND(N170&amp;""&lt;&gt;"",K170&amp;""&lt;&gt;""),K170&amp;": "&amp;N170&amp;IF(O170&amp;""&lt;&gt;""," "&amp;O170,"")&amp;IF(P170&amp;""&lt;&gt;""," "&amp;P170,""),IF(Y170&amp;""&lt;&gt;"",K170&amp;": "&amp;TRIM(_xlfn.TEXTJOIN("",TRUE,MID(Y170,2*ROW(INDIRECT("1:"&amp;LEN(Y170)))-1,2)&amp;" ")),""))</f>
        <v/>
      </c>
      <c r="D170" s="15"/>
      <c r="E170" s="16"/>
      <c r="F170" s="17"/>
      <c r="G170" s="18"/>
      <c r="H170" s="23"/>
      <c r="I170" s="8"/>
      <c r="J170" s="8"/>
      <c r="K170" s="1" t="str">
        <f t="shared" ca="1" si="78"/>
        <v>302</v>
      </c>
      <c r="L170" s="1" t="str">
        <f t="shared" si="62"/>
        <v/>
      </c>
      <c r="M170" s="1" t="str">
        <f t="shared" ca="1" si="39"/>
        <v>$0302</v>
      </c>
      <c r="N170" s="4" t="str">
        <f t="shared" ca="1" si="40"/>
        <v/>
      </c>
      <c r="O170" s="4" t="str">
        <f t="shared" ca="1" si="41"/>
        <v>00</v>
      </c>
      <c r="P170" s="4" t="str">
        <f t="shared" ca="1" si="42"/>
        <v/>
      </c>
      <c r="Q170" s="3">
        <f t="shared" si="43"/>
        <v>-1</v>
      </c>
      <c r="R170" s="3" t="str">
        <f t="shared" si="68"/>
        <v/>
      </c>
      <c r="S170" s="3" t="str">
        <f t="shared" si="76"/>
        <v>my_code</v>
      </c>
      <c r="T170" s="3" t="b">
        <f t="shared" si="74"/>
        <v>0</v>
      </c>
      <c r="U170" s="3" t="b">
        <f t="shared" si="45"/>
        <v>0</v>
      </c>
      <c r="V170" s="3" t="b">
        <f t="shared" si="46"/>
        <v>0</v>
      </c>
      <c r="W170" s="3" t="b">
        <f t="shared" si="47"/>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48"/>
        <v/>
      </c>
      <c r="AA170" s="1" t="str">
        <f t="shared" si="49"/>
        <v/>
      </c>
      <c r="AB170" s="1" t="str">
        <f t="shared" si="50"/>
        <v/>
      </c>
      <c r="AC170" s="1" t="str">
        <f t="shared" si="51"/>
        <v/>
      </c>
      <c r="AD170" s="1" t="str">
        <f t="shared" si="52"/>
        <v/>
      </c>
      <c r="AE170" s="1">
        <f t="shared" ca="1" si="53"/>
        <v>0</v>
      </c>
      <c r="AF170" s="1" t="str">
        <f t="shared" si="54"/>
        <v/>
      </c>
      <c r="AG170" s="1" t="str">
        <f ca="1">IF(Z170&amp;""&lt;&gt;"",Z$1,IF(AA170&amp;""&lt;&gt;"",AA$1,IF(AB170&amp;""&lt;&gt;"",AB$1,IF(AC170&amp;""&lt;&gt;"",AC$1,IF(AD170&amp;""&lt;&gt;"",AD$1,IF(AND(AE170&amp;""&lt;&gt;"",X170=FALSE),AE$1,IF(AF170&amp;""&lt;&gt;"","IMM",IF(X170,"PSO","DIR"))))))))</f>
        <v>mem</v>
      </c>
      <c r="AH170" s="1">
        <f t="shared" ca="1" si="55"/>
        <v>0</v>
      </c>
      <c r="AI170" s="1">
        <f t="shared" ca="1" si="65"/>
        <v>-1</v>
      </c>
      <c r="AJ170" s="1">
        <f t="shared" ca="1" si="70"/>
        <v>0</v>
      </c>
      <c r="AK170" s="1">
        <f t="shared" ca="1" si="66"/>
        <v>0</v>
      </c>
      <c r="AL170" s="1">
        <f t="shared" ca="1" si="67"/>
        <v>0</v>
      </c>
      <c r="AM170" s="52" t="e" cm="1">
        <f t="array" aca="1" ref="AM170" ca="1">INDEX($G$2:$G$1052,MATCH(1,(AL170=$E$2:$E$1052)*("EQU"=UPPER($F$2:$F$1052)),0))</f>
        <v>#N/A</v>
      </c>
      <c r="AN170" s="1" t="str">
        <f t="shared" ca="1" si="71"/>
        <v/>
      </c>
      <c r="AO170" s="1" t="e">
        <f ca="1">IF(LEFT(AL170,1)&lt;&gt;".",VLOOKUP(AL170,$L$12:$M$1052,2,FALSE),"")</f>
        <v>#N/A</v>
      </c>
      <c r="AP170" s="1" t="str">
        <f t="shared" ca="1" si="56"/>
        <v/>
      </c>
      <c r="AQ170" s="1" t="str" cm="1">
        <f t="array" aca="1" ref="AQ170" ca="1">IF(LEFT(AL170,1)=".",INDEX($M$12:$M$1052,MATCH(1,(AL170=$L$12:$L$1052)*(S170=($S$12:$S$1052)),0)),"")</f>
        <v/>
      </c>
      <c r="AR170" s="1">
        <f t="shared" ca="1" si="57"/>
        <v>0</v>
      </c>
      <c r="AS170" s="1">
        <f t="shared" ca="1" si="73"/>
        <v>0</v>
      </c>
      <c r="AT170" s="1" t="str">
        <f t="shared" ca="1" si="69"/>
        <v>00</v>
      </c>
      <c r="AU170" s="1" t="str">
        <f t="shared" ca="1" si="58"/>
        <v>00</v>
      </c>
      <c r="AV170" s="1" t="str">
        <f t="shared" ca="1" si="75"/>
        <v>00</v>
      </c>
      <c r="AW170" s="1" t="str">
        <f t="shared" ca="1" si="60"/>
        <v>ZP</v>
      </c>
      <c r="AX170" s="4" t="e">
        <f ca="1">VLOOKUP(UPPER(F170)&amp;"-"&amp;AW170,Opcodes!$D$3:$E$160,2,FALSE)</f>
        <v>#N/A</v>
      </c>
      <c r="AY170" s="1">
        <f t="shared" ca="1" si="77"/>
        <v>0</v>
      </c>
    </row>
    <row r="171" spans="3:51" x14ac:dyDescent="0.3">
      <c r="C171" s="10" t="str" cm="1">
        <f t="array" aca="1" ref="C171" ca="1">IF(AND(N171&amp;""&lt;&gt;"",K171&amp;""&lt;&gt;""),K171&amp;": "&amp;N171&amp;IF(O171&amp;""&lt;&gt;""," "&amp;O171,"")&amp;IF(P171&amp;""&lt;&gt;""," "&amp;P171,""),IF(Y171&amp;""&lt;&gt;"",K171&amp;": "&amp;TRIM(_xlfn.TEXTJOIN("",TRUE,MID(Y171,2*ROW(INDIRECT("1:"&amp;LEN(Y171)))-1,2)&amp;" ")),""))</f>
        <v/>
      </c>
      <c r="D171" s="15"/>
      <c r="E171" s="16"/>
      <c r="F171" s="17"/>
      <c r="G171" s="18"/>
      <c r="H171" s="23"/>
      <c r="I171" s="8"/>
      <c r="J171" s="8"/>
      <c r="K171" s="1" t="str">
        <f t="shared" ca="1" si="78"/>
        <v>302</v>
      </c>
      <c r="L171" s="1" t="str">
        <f t="shared" si="62"/>
        <v/>
      </c>
      <c r="M171" s="1" t="str">
        <f t="shared" ca="1" si="39"/>
        <v>$0302</v>
      </c>
      <c r="N171" s="4" t="str">
        <f t="shared" ca="1" si="40"/>
        <v/>
      </c>
      <c r="O171" s="4" t="str">
        <f t="shared" ca="1" si="41"/>
        <v>00</v>
      </c>
      <c r="P171" s="4" t="str">
        <f t="shared" ca="1" si="42"/>
        <v/>
      </c>
      <c r="Q171" s="3">
        <f t="shared" si="43"/>
        <v>-1</v>
      </c>
      <c r="R171" s="3" t="str">
        <f t="shared" si="68"/>
        <v/>
      </c>
      <c r="S171" s="3" t="str">
        <f t="shared" si="76"/>
        <v>my_code</v>
      </c>
      <c r="T171" s="3" t="b">
        <f t="shared" si="74"/>
        <v>0</v>
      </c>
      <c r="U171" s="3" t="b">
        <f t="shared" si="45"/>
        <v>0</v>
      </c>
      <c r="V171" s="3" t="b">
        <f t="shared" si="46"/>
        <v>0</v>
      </c>
      <c r="W171" s="3" t="b">
        <f t="shared" si="47"/>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48"/>
        <v/>
      </c>
      <c r="AA171" s="1" t="str">
        <f t="shared" si="49"/>
        <v/>
      </c>
      <c r="AB171" s="1" t="str">
        <f t="shared" si="50"/>
        <v/>
      </c>
      <c r="AC171" s="1" t="str">
        <f t="shared" si="51"/>
        <v/>
      </c>
      <c r="AD171" s="1" t="str">
        <f t="shared" si="52"/>
        <v/>
      </c>
      <c r="AE171" s="1">
        <f t="shared" ca="1" si="53"/>
        <v>0</v>
      </c>
      <c r="AF171" s="1" t="str">
        <f t="shared" si="54"/>
        <v/>
      </c>
      <c r="AG171" s="1" t="str">
        <f ca="1">IF(Z171&amp;""&lt;&gt;"",Z$1,IF(AA171&amp;""&lt;&gt;"",AA$1,IF(AB171&amp;""&lt;&gt;"",AB$1,IF(AC171&amp;""&lt;&gt;"",AC$1,IF(AD171&amp;""&lt;&gt;"",AD$1,IF(AND(AE171&amp;""&lt;&gt;"",X171=FALSE),AE$1,IF(AF171&amp;""&lt;&gt;"","IMM",IF(X171,"PSO","DIR"))))))))</f>
        <v>mem</v>
      </c>
      <c r="AH171" s="1">
        <f t="shared" ca="1" si="55"/>
        <v>0</v>
      </c>
      <c r="AI171" s="1">
        <f t="shared" ca="1" si="65"/>
        <v>-1</v>
      </c>
      <c r="AJ171" s="1">
        <f t="shared" ca="1" si="70"/>
        <v>0</v>
      </c>
      <c r="AK171" s="1">
        <f t="shared" ca="1" si="66"/>
        <v>0</v>
      </c>
      <c r="AL171" s="1">
        <f t="shared" ca="1" si="67"/>
        <v>0</v>
      </c>
      <c r="AM171" s="52" t="e" cm="1">
        <f t="array" aca="1" ref="AM171" ca="1">INDEX($G$2:$G$1052,MATCH(1,(AL171=$E$2:$E$1052)*("EQU"=UPPER($F$2:$F$1052)),0))</f>
        <v>#N/A</v>
      </c>
      <c r="AN171" s="1" t="str">
        <f t="shared" ca="1" si="71"/>
        <v/>
      </c>
      <c r="AO171" s="1" t="e">
        <f ca="1">IF(LEFT(AL171,1)&lt;&gt;".",VLOOKUP(AL171,$L$12:$M$1052,2,FALSE),"")</f>
        <v>#N/A</v>
      </c>
      <c r="AP171" s="1" t="str">
        <f t="shared" ca="1" si="56"/>
        <v/>
      </c>
      <c r="AQ171" s="1" t="str" cm="1">
        <f t="array" aca="1" ref="AQ171" ca="1">IF(LEFT(AL171,1)=".",INDEX($M$12:$M$1052,MATCH(1,(AL171=$L$12:$L$1052)*(S171=($S$12:$S$1052)),0)),"")</f>
        <v/>
      </c>
      <c r="AR171" s="1">
        <f t="shared" ca="1" si="57"/>
        <v>0</v>
      </c>
      <c r="AS171" s="1">
        <f t="shared" ca="1" si="73"/>
        <v>0</v>
      </c>
      <c r="AT171" s="1" t="str">
        <f t="shared" ca="1" si="69"/>
        <v>00</v>
      </c>
      <c r="AU171" s="1" t="str">
        <f t="shared" ca="1" si="58"/>
        <v>00</v>
      </c>
      <c r="AV171" s="1" t="str">
        <f t="shared" ca="1" si="75"/>
        <v>00</v>
      </c>
      <c r="AW171" s="1" t="str">
        <f t="shared" ca="1" si="60"/>
        <v>ZP</v>
      </c>
      <c r="AX171" s="4" t="e">
        <f ca="1">VLOOKUP(UPPER(F171)&amp;"-"&amp;AW171,Opcodes!$D$3:$E$160,2,FALSE)</f>
        <v>#N/A</v>
      </c>
      <c r="AY171" s="1">
        <f t="shared" ca="1" si="77"/>
        <v>0</v>
      </c>
    </row>
    <row r="172" spans="3:51" x14ac:dyDescent="0.3">
      <c r="C172" s="10" t="str" cm="1">
        <f t="array" aca="1" ref="C172" ca="1">IF(AND(N172&amp;""&lt;&gt;"",K172&amp;""&lt;&gt;""),K172&amp;": "&amp;N172&amp;IF(O172&amp;""&lt;&gt;""," "&amp;O172,"")&amp;IF(P172&amp;""&lt;&gt;""," "&amp;P172,""),IF(Y172&amp;""&lt;&gt;"",K172&amp;": "&amp;TRIM(_xlfn.TEXTJOIN("",TRUE,MID(Y172,2*ROW(INDIRECT("1:"&amp;LEN(Y172)))-1,2)&amp;" ")),""))</f>
        <v/>
      </c>
      <c r="D172" s="15"/>
      <c r="E172" s="16"/>
      <c r="F172" s="17"/>
      <c r="G172" s="18"/>
      <c r="H172" s="23"/>
      <c r="I172" s="8"/>
      <c r="J172" s="8"/>
      <c r="K172" s="1" t="str">
        <f t="shared" ca="1" si="78"/>
        <v>302</v>
      </c>
      <c r="L172" s="1" t="str">
        <f t="shared" si="62"/>
        <v/>
      </c>
      <c r="M172" s="1" t="str">
        <f t="shared" ca="1" si="39"/>
        <v>$0302</v>
      </c>
      <c r="N172" s="4" t="str">
        <f t="shared" ca="1" si="40"/>
        <v/>
      </c>
      <c r="O172" s="4" t="str">
        <f t="shared" ca="1" si="41"/>
        <v>00</v>
      </c>
      <c r="P172" s="4" t="str">
        <f t="shared" ca="1" si="42"/>
        <v/>
      </c>
      <c r="Q172" s="3">
        <f t="shared" si="43"/>
        <v>-1</v>
      </c>
      <c r="R172" s="3" t="str">
        <f t="shared" si="68"/>
        <v/>
      </c>
      <c r="S172" s="3" t="str">
        <f t="shared" si="76"/>
        <v>my_code</v>
      </c>
      <c r="T172" s="3" t="b">
        <f t="shared" si="74"/>
        <v>0</v>
      </c>
      <c r="U172" s="3" t="b">
        <f t="shared" si="45"/>
        <v>0</v>
      </c>
      <c r="V172" s="3" t="b">
        <f t="shared" si="46"/>
        <v>0</v>
      </c>
      <c r="W172" s="3" t="b">
        <f t="shared" si="47"/>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48"/>
        <v/>
      </c>
      <c r="AA172" s="1" t="str">
        <f t="shared" si="49"/>
        <v/>
      </c>
      <c r="AB172" s="1" t="str">
        <f t="shared" si="50"/>
        <v/>
      </c>
      <c r="AC172" s="1" t="str">
        <f t="shared" si="51"/>
        <v/>
      </c>
      <c r="AD172" s="1" t="str">
        <f t="shared" si="52"/>
        <v/>
      </c>
      <c r="AE172" s="1">
        <f t="shared" ca="1" si="53"/>
        <v>0</v>
      </c>
      <c r="AF172" s="1" t="str">
        <f t="shared" si="54"/>
        <v/>
      </c>
      <c r="AG172" s="1" t="str">
        <f ca="1">IF(Z172&amp;""&lt;&gt;"",Z$1,IF(AA172&amp;""&lt;&gt;"",AA$1,IF(AB172&amp;""&lt;&gt;"",AB$1,IF(AC172&amp;""&lt;&gt;"",AC$1,IF(AD172&amp;""&lt;&gt;"",AD$1,IF(AND(AE172&amp;""&lt;&gt;"",X172=FALSE),AE$1,IF(AF172&amp;""&lt;&gt;"","IMM",IF(X172,"PSO","DIR"))))))))</f>
        <v>mem</v>
      </c>
      <c r="AH172" s="1">
        <f t="shared" ca="1" si="55"/>
        <v>0</v>
      </c>
      <c r="AI172" s="1">
        <f t="shared" ca="1" si="65"/>
        <v>-1</v>
      </c>
      <c r="AJ172" s="1">
        <f t="shared" ca="1" si="70"/>
        <v>0</v>
      </c>
      <c r="AK172" s="1">
        <f t="shared" ca="1" si="66"/>
        <v>0</v>
      </c>
      <c r="AL172" s="1">
        <f t="shared" ca="1" si="67"/>
        <v>0</v>
      </c>
      <c r="AM172" s="52" t="e" cm="1">
        <f t="array" aca="1" ref="AM172" ca="1">INDEX($G$2:$G$1052,MATCH(1,(AL172=$E$2:$E$1052)*("EQU"=UPPER($F$2:$F$1052)),0))</f>
        <v>#N/A</v>
      </c>
      <c r="AN172" s="1" t="str">
        <f t="shared" ca="1" si="71"/>
        <v/>
      </c>
      <c r="AO172" s="1" t="e">
        <f ca="1">IF(LEFT(AL172,1)&lt;&gt;".",VLOOKUP(AL172,$L$12:$M$1052,2,FALSE),"")</f>
        <v>#N/A</v>
      </c>
      <c r="AP172" s="1" t="str">
        <f t="shared" ca="1" si="56"/>
        <v/>
      </c>
      <c r="AQ172" s="1" t="str" cm="1">
        <f t="array" aca="1" ref="AQ172" ca="1">IF(LEFT(AL172,1)=".",INDEX($M$12:$M$1052,MATCH(1,(AL172=$L$12:$L$1052)*(S172=($S$12:$S$1052)),0)),"")</f>
        <v/>
      </c>
      <c r="AR172" s="1">
        <f t="shared" ca="1" si="57"/>
        <v>0</v>
      </c>
      <c r="AS172" s="1">
        <f t="shared" ca="1" si="73"/>
        <v>0</v>
      </c>
      <c r="AT172" s="1" t="str">
        <f t="shared" ca="1" si="69"/>
        <v>00</v>
      </c>
      <c r="AU172" s="1" t="str">
        <f t="shared" ca="1" si="58"/>
        <v>00</v>
      </c>
      <c r="AV172" s="1" t="str">
        <f t="shared" ca="1" si="75"/>
        <v>00</v>
      </c>
      <c r="AW172" s="1" t="str">
        <f t="shared" ca="1" si="60"/>
        <v>ZP</v>
      </c>
      <c r="AX172" s="4" t="e">
        <f ca="1">VLOOKUP(UPPER(F172)&amp;"-"&amp;AW172,Opcodes!$D$3:$E$160,2,FALSE)</f>
        <v>#N/A</v>
      </c>
      <c r="AY172" s="1">
        <f t="shared" ca="1" si="77"/>
        <v>0</v>
      </c>
    </row>
    <row r="173" spans="3:51" s="52" customFormat="1" x14ac:dyDescent="0.3">
      <c r="C173" s="11" t="str" cm="1">
        <f t="array" aca="1" ref="C173" ca="1">IF(AND(N173&amp;""&lt;&gt;"",K173&amp;""&lt;&gt;""),K173&amp;": "&amp;N173&amp;IF(O173&amp;""&lt;&gt;""," "&amp;O173,"")&amp;IF(P173&amp;""&lt;&gt;""," "&amp;P173,""),IF(Y173&amp;""&lt;&gt;"",K173&amp;": "&amp;TRIM(_xlfn.TEXTJOIN("",TRUE,MID(Y173,2*ROW(INDIRECT("1:"&amp;LEN(Y173)))-1,2)&amp;" ")),""))</f>
        <v/>
      </c>
      <c r="D173" s="20"/>
      <c r="E173" s="21"/>
      <c r="F173" s="22"/>
      <c r="G173" s="55"/>
      <c r="H173" s="56"/>
      <c r="I173" s="51"/>
      <c r="J173" s="51"/>
      <c r="K173" s="52" t="str">
        <f t="shared" ca="1" si="78"/>
        <v>302</v>
      </c>
      <c r="L173" s="52" t="str">
        <f t="shared" si="62"/>
        <v/>
      </c>
      <c r="M173" s="52" t="str">
        <f t="shared" ca="1" si="39"/>
        <v>$0302</v>
      </c>
      <c r="N173" s="53" t="str">
        <f t="shared" ca="1" si="40"/>
        <v/>
      </c>
      <c r="O173" s="53" t="str">
        <f t="shared" ca="1" si="41"/>
        <v>00</v>
      </c>
      <c r="P173" s="53" t="str">
        <f t="shared" ca="1" si="42"/>
        <v/>
      </c>
      <c r="Q173" s="54">
        <f t="shared" si="43"/>
        <v>-1</v>
      </c>
      <c r="R173" s="54" t="str">
        <f t="shared" si="68"/>
        <v/>
      </c>
      <c r="S173" s="3" t="str">
        <f t="shared" si="76"/>
        <v>my_code</v>
      </c>
      <c r="T173" s="54" t="b">
        <f t="shared" si="74"/>
        <v>0</v>
      </c>
      <c r="U173" s="54" t="b">
        <f t="shared" si="45"/>
        <v>0</v>
      </c>
      <c r="V173" s="54" t="b">
        <f t="shared" si="46"/>
        <v>0</v>
      </c>
      <c r="W173" s="54" t="b">
        <f t="shared" si="47"/>
        <v>0</v>
      </c>
      <c r="X173" s="54" t="b">
        <f>IF(NOT(ISERROR(VLOOKUP(UPPER(F173),Opcodes!$O$3:$O$10,1,FALSE))),TRUE,FALSE)</f>
        <v>0</v>
      </c>
      <c r="Y173" s="1" t="str" cm="1">
        <f t="array" aca="1" ref="Y173" ca="1">IF(OR(UPPER(F173)="STR",UPPER(F173)="ASC"),_xlfn.TEXTJOIN("",TRUE,DEC2HEX(128*(UPPER(F173)="STR")+CODE(MID(G173,ABS(ROW(INDIRECT("1:"&amp;LEN(G173)))),1)))),IF(UPPER(F173)="HEX",UPPER(SUBSTITUTE(G173," ","")),""))</f>
        <v/>
      </c>
      <c r="Z173" s="52" t="str">
        <f t="shared" si="48"/>
        <v/>
      </c>
      <c r="AA173" s="52" t="str">
        <f t="shared" si="49"/>
        <v/>
      </c>
      <c r="AB173" s="52" t="str">
        <f t="shared" si="50"/>
        <v/>
      </c>
      <c r="AC173" s="52" t="str">
        <f t="shared" si="51"/>
        <v/>
      </c>
      <c r="AD173" s="52" t="str">
        <f t="shared" si="52"/>
        <v/>
      </c>
      <c r="AE173" s="52">
        <f t="shared" ca="1" si="53"/>
        <v>0</v>
      </c>
      <c r="AF173" s="52" t="str">
        <f t="shared" si="54"/>
        <v/>
      </c>
      <c r="AG173" s="52" t="str">
        <f ca="1">IF(Z173&amp;""&lt;&gt;"",Z$1,IF(AA173&amp;""&lt;&gt;"",AA$1,IF(AB173&amp;""&lt;&gt;"",AB$1,IF(AC173&amp;""&lt;&gt;"",AC$1,IF(AD173&amp;""&lt;&gt;"",AD$1,IF(AND(AE173&amp;""&lt;&gt;"",X173=FALSE),AE$1,IF(AF173&amp;""&lt;&gt;"","IMM",IF(X173,"PSO","DIR"))))))))</f>
        <v>mem</v>
      </c>
      <c r="AH173" s="52">
        <f t="shared" ca="1" si="55"/>
        <v>0</v>
      </c>
      <c r="AI173" s="52">
        <f t="shared" ca="1" si="65"/>
        <v>-1</v>
      </c>
      <c r="AJ173" s="52">
        <f t="shared" ca="1" si="70"/>
        <v>0</v>
      </c>
      <c r="AK173" s="52">
        <f t="shared" ca="1" si="66"/>
        <v>0</v>
      </c>
      <c r="AL173" s="52">
        <f t="shared" ca="1" si="67"/>
        <v>0</v>
      </c>
      <c r="AM173" s="52" t="e" cm="1">
        <f t="array" aca="1" ref="AM173" ca="1">INDEX($G$2:$G$1052,MATCH(1,(AL173=$E$2:$E$1052)*("EQU"=UPPER($F$2:$F$1052)),0))</f>
        <v>#N/A</v>
      </c>
      <c r="AN173" s="52" t="str">
        <f t="shared" ca="1" si="71"/>
        <v/>
      </c>
      <c r="AO173" s="1" t="e">
        <f ca="1">IF(LEFT(AL173,1)&lt;&gt;".",VLOOKUP(AL173,$L$12:$M$1052,2,FALSE),"")</f>
        <v>#N/A</v>
      </c>
      <c r="AP173" s="52" t="str">
        <f t="shared" ca="1" si="56"/>
        <v/>
      </c>
      <c r="AQ173" s="1" t="str" cm="1">
        <f t="array" aca="1" ref="AQ173" ca="1">IF(LEFT(AL173,1)=".",INDEX($M$12:$M$1052,MATCH(1,(AL173=$L$12:$L$1052)*(S173=($S$12:$S$1052)),0)),"")</f>
        <v/>
      </c>
      <c r="AR173" s="52">
        <f t="shared" ca="1" si="57"/>
        <v>0</v>
      </c>
      <c r="AS173" s="52">
        <f t="shared" ca="1" si="73"/>
        <v>0</v>
      </c>
      <c r="AT173" s="52" t="str">
        <f t="shared" ca="1" si="69"/>
        <v>00</v>
      </c>
      <c r="AU173" s="52" t="str">
        <f t="shared" ca="1" si="58"/>
        <v>00</v>
      </c>
      <c r="AV173" s="1" t="str">
        <f t="shared" ca="1" si="75"/>
        <v>00</v>
      </c>
      <c r="AW173" s="52" t="str">
        <f t="shared" ca="1" si="60"/>
        <v>ZP</v>
      </c>
      <c r="AX173" s="53" t="e">
        <f ca="1">VLOOKUP(UPPER(F173)&amp;"-"&amp;AW173,Opcodes!$D$3:$E$160,2,FALSE)</f>
        <v>#N/A</v>
      </c>
      <c r="AY173" s="1">
        <f t="shared" ca="1" si="77"/>
        <v>0</v>
      </c>
    </row>
    <row r="174" spans="3:51" s="52" customFormat="1" x14ac:dyDescent="0.3">
      <c r="C174" s="11" t="str" cm="1">
        <f t="array" aca="1" ref="C174" ca="1">IF(AND(N174&amp;""&lt;&gt;"",K174&amp;""&lt;&gt;""),K174&amp;": "&amp;N174&amp;IF(O174&amp;""&lt;&gt;""," "&amp;O174,"")&amp;IF(P174&amp;""&lt;&gt;""," "&amp;P174,""),IF(Y174&amp;""&lt;&gt;"",K174&amp;": "&amp;TRIM(_xlfn.TEXTJOIN("",TRUE,MID(Y174,2*ROW(INDIRECT("1:"&amp;LEN(Y174)))-1,2)&amp;" ")),""))</f>
        <v/>
      </c>
      <c r="D174" s="20"/>
      <c r="E174" s="21"/>
      <c r="F174" s="22"/>
      <c r="G174" s="55"/>
      <c r="H174" s="56"/>
      <c r="I174" s="51"/>
      <c r="J174" s="51"/>
      <c r="K174" s="52" t="str">
        <f t="shared" ref="K174:K182" ca="1" si="79">DEC2HEX(HEX2DEC(K173)+IF(ISERROR(AY173),0,IF(ISNUMBER(AY173),AY173,0)))</f>
        <v>302</v>
      </c>
      <c r="L174" s="52" t="str">
        <f t="shared" ref="L174:L182" si="80">IF(AND(E174&amp;""&lt;&gt;"",UPPER(F174&lt;&gt;"EQU")),E174,"")</f>
        <v/>
      </c>
      <c r="M174" s="52" t="str">
        <f t="shared" ref="M174:M182" ca="1" si="81">IF(K174&amp;""&lt;&gt;"","$"&amp;DEC2HEX(HEX2DEC(K174),4),"")</f>
        <v>$0302</v>
      </c>
      <c r="N174" s="53" t="str">
        <f t="shared" ref="N174:N182" ca="1" si="82">IF(AND(AW174&lt;&gt;"PSO",NOT(ISERROR(AX174))),AX174,"")</f>
        <v/>
      </c>
      <c r="O174" s="53" t="str">
        <f t="shared" ref="O174:O182" ca="1" si="83">IF(AW174="PSO","",IF(AV174&amp;""&lt;&gt;"",RIGHT(AV174,2),""))</f>
        <v>00</v>
      </c>
      <c r="P174" s="53" t="str">
        <f t="shared" ref="P174:P182" ca="1" si="84">IF(LEN(AV174)&gt;2,LEFT(AV174,2),"")</f>
        <v/>
      </c>
      <c r="Q174" s="54">
        <f t="shared" ref="Q174:Q182" si="85">IF(ISERROR(SEARCH(",",G174)),-1,SEARCH(",",G174))</f>
        <v>-1</v>
      </c>
      <c r="R174" s="54" t="str">
        <f t="shared" ref="R174:R182" si="86">IF(Q174&gt;=0,UPPER(MID(G174,Q174+1,1)),"")</f>
        <v/>
      </c>
      <c r="S174" s="3" t="str">
        <f t="shared" ref="S174:S182" si="87">IF(UPPER(F174)="SUB",E174,S173)</f>
        <v>my_code</v>
      </c>
      <c r="T174" s="54" t="b">
        <f t="shared" ref="T174:T182" si="88">IF(ISERROR(MATCH(UPPER(F174),BRANCH,0)),FALSE,TRUE)</f>
        <v>0</v>
      </c>
      <c r="U174" s="54" t="b">
        <f t="shared" ref="U174:U182" si="89">IF(AND(F174&amp;""&lt;&gt;"",G174&amp;""=""),TRUE,FALSE)</f>
        <v>0</v>
      </c>
      <c r="V174" s="54" t="b">
        <f t="shared" ref="V174:V182" si="90">LEFT(G174,1)="("</f>
        <v>0</v>
      </c>
      <c r="W174" s="54" t="b">
        <f t="shared" ref="W174:W182" si="91">RIGHT(G174,1)=")"</f>
        <v>0</v>
      </c>
      <c r="X174" s="54" t="b">
        <f>IF(NOT(ISERROR(VLOOKUP(UPPER(F174),Opcodes!$O$3:$O$10,1,FALSE))),TRUE,FALSE)</f>
        <v>0</v>
      </c>
      <c r="Y174" s="1" t="str" cm="1">
        <f t="array" aca="1" ref="Y174" ca="1">IF(OR(UPPER(F174)="STR",UPPER(F174)="ASC"),_xlfn.TEXTJOIN("",TRUE,DEC2HEX(128*(UPPER(F174)="STR")+CODE(MID(G174,ABS(ROW(INDIRECT("1:"&amp;LEN(G174)))),1)))),IF(UPPER(F174)="HEX",UPPER(SUBSTITUTE(G174," ","")),""))</f>
        <v/>
      </c>
      <c r="Z174" s="52" t="str">
        <f t="shared" ref="Z174:Z182" si="92">IF(AND(U174=FALSE,V174,W174,Q174&lt;0),MID(G174,2,LEN(G174)-2),"")</f>
        <v/>
      </c>
      <c r="AA174" s="52" t="str">
        <f t="shared" ref="AA174:AA182" si="93">IF(AND(Z174&amp;""="",Q174&gt;=0,V174,W174),MID(G174,2,Q174-2),"")</f>
        <v/>
      </c>
      <c r="AB174" s="52" t="str">
        <f t="shared" ref="AB174:AB182" si="94">IF(U174=FALSE,IF(AND(AA174="",Q174&gt;=0,V174),IF(MID(G174,LEN(G174)-2,1)=")",MID(G174,2,LEN(G174)-4),""),""),"")</f>
        <v/>
      </c>
      <c r="AC174" s="52" t="str">
        <f t="shared" ref="AC174:AC182" si="95">IF(AND(V174=FALSE,W174=FALSE,R174="X"),LEFT(G174,Q174-1),"")</f>
        <v/>
      </c>
      <c r="AD174" s="52" t="str">
        <f t="shared" ref="AD174:AD182" si="96">IF(AND(V174=FALSE,W174=FALSE,R174="Y"),LEFT(G174,Q174-1),"")</f>
        <v/>
      </c>
      <c r="AE174" s="52">
        <f t="shared" ref="AE174:AE182" ca="1" si="97">IF(AND(Y174&amp;""="",V174=FALSE,W174=FALSE,Q174&lt;0,U174=FALSE,LEFT(G174,1)&lt;&gt;"#"),G174,"")</f>
        <v>0</v>
      </c>
      <c r="AF174" s="52" t="str">
        <f t="shared" ref="AF174:AF182" si="98">IF(AND(V174=FALSE,W174=FALSE,Q174&lt;0,U174=FALSE,LEFT(G174,1)="#"),G174,"")</f>
        <v/>
      </c>
      <c r="AG174" s="52" t="str">
        <f t="shared" ref="AG174:AG182" ca="1" si="99">IF(Z174&amp;""&lt;&gt;"",Z$1,IF(AA174&amp;""&lt;&gt;"",AA$1,IF(AB174&amp;""&lt;&gt;"",AB$1,IF(AC174&amp;""&lt;&gt;"",AC$1,IF(AD174&amp;""&lt;&gt;"",AD$1,IF(AND(AE174&amp;""&lt;&gt;"",X174=FALSE),AE$1,IF(AF174&amp;""&lt;&gt;"","IMM",IF(X174,"PSO","DIR"))))))))</f>
        <v>mem</v>
      </c>
      <c r="AH174" s="52">
        <f t="shared" ref="AH174:AH182" ca="1" si="100">IF(Z174&amp;""&lt;&gt;"",Z174,IF(AA174&amp;""&lt;&gt;"",AA174,IF(AB174&amp;""&lt;&gt;"",AB174,IF(AC174&amp;""&lt;&gt;"",AC174,IF(AD174&amp;""&lt;&gt;"",AD174,IF(AE174&amp;""&lt;&gt;"",AE174,IF(AF174&amp;""&lt;&gt;"",RIGHT(AF174,LEN(AF174)-1),"")))))))</f>
        <v>0</v>
      </c>
      <c r="AI174" s="52">
        <f t="shared" ref="AI174:AI182" ca="1" si="101">IF(ISERROR(SEARCH("+",AH174)),IF(ISERROR(SEARCH("-",AH174)),-1,SEARCH("-",AH174)),SEARCH("+",AH174))</f>
        <v>-1</v>
      </c>
      <c r="AJ174" s="52">
        <f t="shared" ref="AJ174:AJ182" ca="1" si="102">IF(AI174&lt;0,0,_xlfn.NUMBERVALUE(RIGHT(AH174,LEN(AH174)-AI174+1)))</f>
        <v>0</v>
      </c>
      <c r="AK174" s="52">
        <f t="shared" ref="AK174:AK182" ca="1" si="103">IF(AI174&lt;0,AH174,LEFT(AH174,AI174-1))</f>
        <v>0</v>
      </c>
      <c r="AL174" s="52">
        <f t="shared" ref="AL174:AL182" ca="1" si="104">IF(OR(LEFT(AK174,1)="&lt;",LEFT(AK174,1)="&gt;"),MID(AK174,2,LEN(AK174)),AK174)</f>
        <v>0</v>
      </c>
      <c r="AM174" s="52" t="e" cm="1">
        <f t="array" aca="1" ref="AM174" ca="1">INDEX($G$2:$G$1052,MATCH(1,(AL174=$E$2:$E$1052)*("EQU"=UPPER($F$2:$F$1052)),0))</f>
        <v>#N/A</v>
      </c>
      <c r="AN174" s="52" t="str">
        <f t="shared" ref="AN174:AN182" ca="1" si="105">IF(OR(AL174&amp;""="",ISNA(AM174),AL174="*"),"",AM174)</f>
        <v/>
      </c>
      <c r="AO174" s="1" t="e">
        <f t="shared" ref="AO174:AO182" ca="1" si="106">IF(LEFT(AL174,1)&lt;&gt;".",VLOOKUP(AL174,$L$12:$M$1052,2,FALSE),"")</f>
        <v>#N/A</v>
      </c>
      <c r="AP174" s="52" t="str">
        <f t="shared" ref="AP174:AP182" ca="1" si="107">IF(OR(AL174&amp;""="",ISNA(AO174),AL174="*",AN174&amp;""&lt;&gt;""),IF(AL174&lt;&gt;"*","",M174),AO174)</f>
        <v/>
      </c>
      <c r="AQ174" s="1" t="str" cm="1">
        <f t="array" aca="1" ref="AQ174" ca="1">IF(LEFT(AL174,1)=".",INDEX($M$12:$M$1052,MATCH(1,(AL174=$L$12:$L$1052)*(S174=($S$12:$S$1052)),0)),"")</f>
        <v/>
      </c>
      <c r="AR174" s="52">
        <f t="shared" ref="AR174:AR182" ca="1" si="108">IF(AQ174&amp;""&lt;&gt;"",AQ174,IF(AP174&amp;""&lt;&gt;"",AP174,IF(AN174&amp;""&lt;&gt;"",AN174,IF(AL174&amp;""&lt;&gt;"",AL174,""))))</f>
        <v>0</v>
      </c>
      <c r="AS174" s="52">
        <f t="shared" ref="AS174:AS182" ca="1" si="109">IF(LEFT(AR174,1)="$",AJ174+HEX2DEC(RIGHT(AR174,LEN(AR174)-1)),IF(LEFT(AR174,1)="%",BIN2DEC(RIGHT(AR174,LEN(AR174)-1)),IF(AR174&amp;""&lt;&gt;"",AR174+AJ174,"")))</f>
        <v>0</v>
      </c>
      <c r="AT174" s="52" t="str">
        <f t="shared" ref="AT174:AT182" ca="1" si="110">IF(AS174&amp;""&lt;&gt;"",DEC2HEX(AS174,2+2*(AS174&gt;255)),"")</f>
        <v>00</v>
      </c>
      <c r="AU174" s="52" t="str">
        <f t="shared" ref="AU174:AU182" ca="1" si="111">IF(LEFT(AK174,1)="&gt;",LEFT(AT174,2),IF(LEFT(AK174,1)="&lt;",RIGHT(AT174,2),AT174))</f>
        <v>00</v>
      </c>
      <c r="AV174" s="1" t="str">
        <f t="shared" ca="1" si="75"/>
        <v>00</v>
      </c>
      <c r="AW174" s="52" t="str">
        <f t="shared" ref="AW174:AW182" ca="1" si="112">IF(LEFT(AG174,3)="mem",IF(AS174&lt;255,SUBSTITUTE(AG174,"mem","ZP"),IF(T174,"REL",SUBSTITUTE(AG174,"mem","ABS"))),IF(T174,"REL",AG174))</f>
        <v>ZP</v>
      </c>
      <c r="AX174" s="53" t="e">
        <f ca="1">VLOOKUP(UPPER(F174)&amp;"-"&amp;AW174,Opcodes!$D$3:$E$160,2,FALSE)</f>
        <v>#N/A</v>
      </c>
      <c r="AY174" s="1">
        <f t="shared" ref="AY174:AY182" ca="1" si="113">IF(OR(UPPER(F174)="JMP",UPPER(F174)="JSR"),3,IF(T174,2,1+IF(LEFT(AL174,1)=".",1,IF(OR(AND(Y174&amp;""="",AW174="PSO"),ISERROR(AX174)),-1,IF(Y174&amp;""&lt;&gt;"",LEN(Y174)/2-1,LEN(AV174)/2)))))</f>
        <v>0</v>
      </c>
    </row>
    <row r="175" spans="3:51" s="52" customFormat="1" x14ac:dyDescent="0.3">
      <c r="C175" s="11" t="str" cm="1">
        <f t="array" aca="1" ref="C175" ca="1">IF(AND(N175&amp;""&lt;&gt;"",K175&amp;""&lt;&gt;""),K175&amp;": "&amp;N175&amp;IF(O175&amp;""&lt;&gt;""," "&amp;O175,"")&amp;IF(P175&amp;""&lt;&gt;""," "&amp;P175,""),IF(Y175&amp;""&lt;&gt;"",K175&amp;": "&amp;TRIM(_xlfn.TEXTJOIN("",TRUE,MID(Y175,2*ROW(INDIRECT("1:"&amp;LEN(Y175)))-1,2)&amp;" ")),""))</f>
        <v/>
      </c>
      <c r="D175" s="20"/>
      <c r="E175" s="21"/>
      <c r="F175" s="22"/>
      <c r="G175" s="55"/>
      <c r="H175" s="56"/>
      <c r="I175" s="51"/>
      <c r="J175" s="51"/>
      <c r="K175" s="52" t="str">
        <f t="shared" ca="1" si="79"/>
        <v>302</v>
      </c>
      <c r="L175" s="52" t="str">
        <f t="shared" si="80"/>
        <v/>
      </c>
      <c r="M175" s="52" t="str">
        <f t="shared" ca="1" si="81"/>
        <v>$0302</v>
      </c>
      <c r="N175" s="53" t="str">
        <f t="shared" ca="1" si="82"/>
        <v/>
      </c>
      <c r="O175" s="53" t="str">
        <f t="shared" ca="1" si="83"/>
        <v>00</v>
      </c>
      <c r="P175" s="53" t="str">
        <f t="shared" ca="1" si="84"/>
        <v/>
      </c>
      <c r="Q175" s="54">
        <f t="shared" si="85"/>
        <v>-1</v>
      </c>
      <c r="R175" s="54" t="str">
        <f t="shared" si="86"/>
        <v/>
      </c>
      <c r="S175" s="3" t="str">
        <f t="shared" si="87"/>
        <v>my_code</v>
      </c>
      <c r="T175" s="54" t="b">
        <f t="shared" si="88"/>
        <v>0</v>
      </c>
      <c r="U175" s="54" t="b">
        <f t="shared" si="89"/>
        <v>0</v>
      </c>
      <c r="V175" s="54" t="b">
        <f t="shared" si="90"/>
        <v>0</v>
      </c>
      <c r="W175" s="54" t="b">
        <f t="shared" si="91"/>
        <v>0</v>
      </c>
      <c r="X175" s="54" t="b">
        <f>IF(NOT(ISERROR(VLOOKUP(UPPER(F175),Opcodes!$O$3:$O$10,1,FALSE))),TRUE,FALSE)</f>
        <v>0</v>
      </c>
      <c r="Y175" s="1" t="str" cm="1">
        <f t="array" aca="1" ref="Y175" ca="1">IF(OR(UPPER(F175)="STR",UPPER(F175)="ASC"),_xlfn.TEXTJOIN("",TRUE,DEC2HEX(128*(UPPER(F175)="STR")+CODE(MID(G175,ABS(ROW(INDIRECT("1:"&amp;LEN(G175)))),1)))),IF(UPPER(F175)="HEX",UPPER(SUBSTITUTE(G175," ","")),""))</f>
        <v/>
      </c>
      <c r="Z175" s="52" t="str">
        <f t="shared" si="92"/>
        <v/>
      </c>
      <c r="AA175" s="52" t="str">
        <f t="shared" si="93"/>
        <v/>
      </c>
      <c r="AB175" s="52" t="str">
        <f t="shared" si="94"/>
        <v/>
      </c>
      <c r="AC175" s="52" t="str">
        <f t="shared" si="95"/>
        <v/>
      </c>
      <c r="AD175" s="52" t="str">
        <f t="shared" si="96"/>
        <v/>
      </c>
      <c r="AE175" s="52">
        <f t="shared" ca="1" si="97"/>
        <v>0</v>
      </c>
      <c r="AF175" s="52" t="str">
        <f t="shared" si="98"/>
        <v/>
      </c>
      <c r="AG175" s="52" t="str">
        <f t="shared" ca="1" si="99"/>
        <v>mem</v>
      </c>
      <c r="AH175" s="52">
        <f t="shared" ca="1" si="100"/>
        <v>0</v>
      </c>
      <c r="AI175" s="52">
        <f t="shared" ca="1" si="101"/>
        <v>-1</v>
      </c>
      <c r="AJ175" s="52">
        <f t="shared" ca="1" si="102"/>
        <v>0</v>
      </c>
      <c r="AK175" s="52">
        <f t="shared" ca="1" si="103"/>
        <v>0</v>
      </c>
      <c r="AL175" s="52">
        <f t="shared" ca="1" si="104"/>
        <v>0</v>
      </c>
      <c r="AM175" s="52" t="e" cm="1">
        <f t="array" aca="1" ref="AM175" ca="1">INDEX($G$2:$G$1052,MATCH(1,(AL175=$E$2:$E$1052)*("EQU"=UPPER($F$2:$F$1052)),0))</f>
        <v>#N/A</v>
      </c>
      <c r="AN175" s="52" t="str">
        <f t="shared" ca="1" si="105"/>
        <v/>
      </c>
      <c r="AO175" s="1" t="e">
        <f t="shared" ca="1" si="106"/>
        <v>#N/A</v>
      </c>
      <c r="AP175" s="52" t="str">
        <f t="shared" ca="1" si="107"/>
        <v/>
      </c>
      <c r="AQ175" s="1" t="str" cm="1">
        <f t="array" aca="1" ref="AQ175" ca="1">IF(LEFT(AL175,1)=".",INDEX($M$12:$M$1052,MATCH(1,(AL175=$L$12:$L$1052)*(S175=($S$12:$S$1052)),0)),"")</f>
        <v/>
      </c>
      <c r="AR175" s="52">
        <f t="shared" ca="1" si="108"/>
        <v>0</v>
      </c>
      <c r="AS175" s="52">
        <f t="shared" ca="1" si="109"/>
        <v>0</v>
      </c>
      <c r="AT175" s="52" t="str">
        <f t="shared" ca="1" si="110"/>
        <v>00</v>
      </c>
      <c r="AU175" s="52" t="str">
        <f t="shared" ca="1" si="111"/>
        <v>00</v>
      </c>
      <c r="AV175" s="1" t="str">
        <f t="shared" ca="1" si="75"/>
        <v>00</v>
      </c>
      <c r="AW175" s="52" t="str">
        <f t="shared" ca="1" si="112"/>
        <v>ZP</v>
      </c>
      <c r="AX175" s="53" t="e">
        <f ca="1">VLOOKUP(UPPER(F175)&amp;"-"&amp;AW175,Opcodes!$D$3:$E$160,2,FALSE)</f>
        <v>#N/A</v>
      </c>
      <c r="AY175" s="1">
        <f t="shared" ca="1" si="113"/>
        <v>0</v>
      </c>
    </row>
    <row r="176" spans="3:51" s="52" customFormat="1" x14ac:dyDescent="0.3">
      <c r="C176" s="11" t="str" cm="1">
        <f t="array" aca="1" ref="C176" ca="1">IF(AND(N176&amp;""&lt;&gt;"",K176&amp;""&lt;&gt;""),K176&amp;": "&amp;N176&amp;IF(O176&amp;""&lt;&gt;""," "&amp;O176,"")&amp;IF(P176&amp;""&lt;&gt;""," "&amp;P176,""),IF(Y176&amp;""&lt;&gt;"",K176&amp;": "&amp;TRIM(_xlfn.TEXTJOIN("",TRUE,MID(Y176,2*ROW(INDIRECT("1:"&amp;LEN(Y176)))-1,2)&amp;" ")),""))</f>
        <v/>
      </c>
      <c r="D176" s="20"/>
      <c r="E176" s="21"/>
      <c r="F176" s="22"/>
      <c r="G176" s="55"/>
      <c r="H176" s="56"/>
      <c r="I176" s="51"/>
      <c r="J176" s="51"/>
      <c r="K176" s="52" t="str">
        <f t="shared" ca="1" si="79"/>
        <v>302</v>
      </c>
      <c r="L176" s="52" t="str">
        <f t="shared" si="80"/>
        <v/>
      </c>
      <c r="M176" s="52" t="str">
        <f t="shared" ca="1" si="81"/>
        <v>$0302</v>
      </c>
      <c r="N176" s="53" t="str">
        <f t="shared" ca="1" si="82"/>
        <v/>
      </c>
      <c r="O176" s="53" t="str">
        <f t="shared" ca="1" si="83"/>
        <v>00</v>
      </c>
      <c r="P176" s="53" t="str">
        <f t="shared" ca="1" si="84"/>
        <v/>
      </c>
      <c r="Q176" s="54">
        <f t="shared" si="85"/>
        <v>-1</v>
      </c>
      <c r="R176" s="54" t="str">
        <f t="shared" si="86"/>
        <v/>
      </c>
      <c r="S176" s="3" t="str">
        <f t="shared" si="87"/>
        <v>my_code</v>
      </c>
      <c r="T176" s="54" t="b">
        <f t="shared" si="88"/>
        <v>0</v>
      </c>
      <c r="U176" s="54" t="b">
        <f t="shared" si="89"/>
        <v>0</v>
      </c>
      <c r="V176" s="54" t="b">
        <f t="shared" si="90"/>
        <v>0</v>
      </c>
      <c r="W176" s="54" t="b">
        <f t="shared" si="91"/>
        <v>0</v>
      </c>
      <c r="X176" s="54" t="b">
        <f>IF(NOT(ISERROR(VLOOKUP(UPPER(F176),Opcodes!$O$3:$O$10,1,FALSE))),TRUE,FALSE)</f>
        <v>0</v>
      </c>
      <c r="Y176" s="1" t="str" cm="1">
        <f t="array" aca="1" ref="Y176" ca="1">IF(OR(UPPER(F176)="STR",UPPER(F176)="ASC"),_xlfn.TEXTJOIN("",TRUE,DEC2HEX(128*(UPPER(F176)="STR")+CODE(MID(G176,ABS(ROW(INDIRECT("1:"&amp;LEN(G176)))),1)))),IF(UPPER(F176)="HEX",UPPER(SUBSTITUTE(G176," ","")),""))</f>
        <v/>
      </c>
      <c r="Z176" s="52" t="str">
        <f t="shared" si="92"/>
        <v/>
      </c>
      <c r="AA176" s="52" t="str">
        <f t="shared" si="93"/>
        <v/>
      </c>
      <c r="AB176" s="52" t="str">
        <f t="shared" si="94"/>
        <v/>
      </c>
      <c r="AC176" s="52" t="str">
        <f t="shared" si="95"/>
        <v/>
      </c>
      <c r="AD176" s="52" t="str">
        <f t="shared" si="96"/>
        <v/>
      </c>
      <c r="AE176" s="52">
        <f t="shared" ca="1" si="97"/>
        <v>0</v>
      </c>
      <c r="AF176" s="52" t="str">
        <f t="shared" si="98"/>
        <v/>
      </c>
      <c r="AG176" s="52" t="str">
        <f t="shared" ca="1" si="99"/>
        <v>mem</v>
      </c>
      <c r="AH176" s="52">
        <f t="shared" ca="1" si="100"/>
        <v>0</v>
      </c>
      <c r="AI176" s="52">
        <f t="shared" ca="1" si="101"/>
        <v>-1</v>
      </c>
      <c r="AJ176" s="52">
        <f t="shared" ca="1" si="102"/>
        <v>0</v>
      </c>
      <c r="AK176" s="52">
        <f t="shared" ca="1" si="103"/>
        <v>0</v>
      </c>
      <c r="AL176" s="52">
        <f t="shared" ca="1" si="104"/>
        <v>0</v>
      </c>
      <c r="AM176" s="52" t="e" cm="1">
        <f t="array" aca="1" ref="AM176" ca="1">INDEX($G$2:$G$1052,MATCH(1,(AL176=$E$2:$E$1052)*("EQU"=UPPER($F$2:$F$1052)),0))</f>
        <v>#N/A</v>
      </c>
      <c r="AN176" s="52" t="str">
        <f t="shared" ca="1" si="105"/>
        <v/>
      </c>
      <c r="AO176" s="1" t="e">
        <f t="shared" ca="1" si="106"/>
        <v>#N/A</v>
      </c>
      <c r="AP176" s="52" t="str">
        <f t="shared" ca="1" si="107"/>
        <v/>
      </c>
      <c r="AQ176" s="1" t="str" cm="1">
        <f t="array" aca="1" ref="AQ176" ca="1">IF(LEFT(AL176,1)=".",INDEX($M$12:$M$1052,MATCH(1,(AL176=$L$12:$L$1052)*(S176=($S$12:$S$1052)),0)),"")</f>
        <v/>
      </c>
      <c r="AR176" s="52">
        <f t="shared" ca="1" si="108"/>
        <v>0</v>
      </c>
      <c r="AS176" s="52">
        <f t="shared" ca="1" si="109"/>
        <v>0</v>
      </c>
      <c r="AT176" s="52" t="str">
        <f t="shared" ca="1" si="110"/>
        <v>00</v>
      </c>
      <c r="AU176" s="52" t="str">
        <f t="shared" ca="1" si="111"/>
        <v>00</v>
      </c>
      <c r="AV176" s="1" t="str">
        <f t="shared" ca="1" si="75"/>
        <v>00</v>
      </c>
      <c r="AW176" s="52" t="str">
        <f t="shared" ca="1" si="112"/>
        <v>ZP</v>
      </c>
      <c r="AX176" s="53" t="e">
        <f ca="1">VLOOKUP(UPPER(F176)&amp;"-"&amp;AW176,Opcodes!$D$3:$E$160,2,FALSE)</f>
        <v>#N/A</v>
      </c>
      <c r="AY176" s="1">
        <f t="shared" ca="1" si="113"/>
        <v>0</v>
      </c>
    </row>
    <row r="177" spans="3:51" s="52" customFormat="1" x14ac:dyDescent="0.3">
      <c r="C177" s="11" t="str" cm="1">
        <f t="array" aca="1" ref="C177" ca="1">IF(AND(N177&amp;""&lt;&gt;"",K177&amp;""&lt;&gt;""),K177&amp;": "&amp;N177&amp;IF(O177&amp;""&lt;&gt;""," "&amp;O177,"")&amp;IF(P177&amp;""&lt;&gt;""," "&amp;P177,""),IF(Y177&amp;""&lt;&gt;"",K177&amp;": "&amp;TRIM(_xlfn.TEXTJOIN("",TRUE,MID(Y177,2*ROW(INDIRECT("1:"&amp;LEN(Y177)))-1,2)&amp;" ")),""))</f>
        <v/>
      </c>
      <c r="D177" s="20"/>
      <c r="E177" s="21"/>
      <c r="F177" s="22"/>
      <c r="G177" s="55"/>
      <c r="H177" s="56"/>
      <c r="I177" s="51"/>
      <c r="J177" s="51"/>
      <c r="K177" s="52" t="str">
        <f t="shared" ca="1" si="79"/>
        <v>302</v>
      </c>
      <c r="L177" s="52" t="str">
        <f t="shared" si="80"/>
        <v/>
      </c>
      <c r="M177" s="52" t="str">
        <f t="shared" ca="1" si="81"/>
        <v>$0302</v>
      </c>
      <c r="N177" s="53" t="str">
        <f t="shared" ca="1" si="82"/>
        <v/>
      </c>
      <c r="O177" s="53" t="str">
        <f t="shared" ca="1" si="83"/>
        <v>00</v>
      </c>
      <c r="P177" s="53" t="str">
        <f t="shared" ca="1" si="84"/>
        <v/>
      </c>
      <c r="Q177" s="54">
        <f t="shared" si="85"/>
        <v>-1</v>
      </c>
      <c r="R177" s="54" t="str">
        <f t="shared" si="86"/>
        <v/>
      </c>
      <c r="S177" s="3" t="str">
        <f t="shared" si="87"/>
        <v>my_code</v>
      </c>
      <c r="T177" s="54" t="b">
        <f t="shared" si="88"/>
        <v>0</v>
      </c>
      <c r="U177" s="54" t="b">
        <f t="shared" si="89"/>
        <v>0</v>
      </c>
      <c r="V177" s="54" t="b">
        <f t="shared" si="90"/>
        <v>0</v>
      </c>
      <c r="W177" s="54" t="b">
        <f t="shared" si="91"/>
        <v>0</v>
      </c>
      <c r="X177" s="54" t="b">
        <f>IF(NOT(ISERROR(VLOOKUP(UPPER(F177),Opcodes!$O$3:$O$10,1,FALSE))),TRUE,FALSE)</f>
        <v>0</v>
      </c>
      <c r="Y177" s="1" t="str" cm="1">
        <f t="array" aca="1" ref="Y177" ca="1">IF(OR(UPPER(F177)="STR",UPPER(F177)="ASC"),_xlfn.TEXTJOIN("",TRUE,DEC2HEX(128*(UPPER(F177)="STR")+CODE(MID(G177,ABS(ROW(INDIRECT("1:"&amp;LEN(G177)))),1)))),IF(UPPER(F177)="HEX",UPPER(SUBSTITUTE(G177," ","")),""))</f>
        <v/>
      </c>
      <c r="Z177" s="52" t="str">
        <f t="shared" si="92"/>
        <v/>
      </c>
      <c r="AA177" s="52" t="str">
        <f t="shared" si="93"/>
        <v/>
      </c>
      <c r="AB177" s="52" t="str">
        <f t="shared" si="94"/>
        <v/>
      </c>
      <c r="AC177" s="52" t="str">
        <f t="shared" si="95"/>
        <v/>
      </c>
      <c r="AD177" s="52" t="str">
        <f t="shared" si="96"/>
        <v/>
      </c>
      <c r="AE177" s="52">
        <f t="shared" ca="1" si="97"/>
        <v>0</v>
      </c>
      <c r="AF177" s="52" t="str">
        <f t="shared" si="98"/>
        <v/>
      </c>
      <c r="AG177" s="52" t="str">
        <f t="shared" ca="1" si="99"/>
        <v>mem</v>
      </c>
      <c r="AH177" s="52">
        <f t="shared" ca="1" si="100"/>
        <v>0</v>
      </c>
      <c r="AI177" s="52">
        <f t="shared" ca="1" si="101"/>
        <v>-1</v>
      </c>
      <c r="AJ177" s="52">
        <f t="shared" ca="1" si="102"/>
        <v>0</v>
      </c>
      <c r="AK177" s="52">
        <f t="shared" ca="1" si="103"/>
        <v>0</v>
      </c>
      <c r="AL177" s="52">
        <f t="shared" ca="1" si="104"/>
        <v>0</v>
      </c>
      <c r="AM177" s="52" t="e" cm="1">
        <f t="array" aca="1" ref="AM177" ca="1">INDEX($G$2:$G$1052,MATCH(1,(AL177=$E$2:$E$1052)*("EQU"=UPPER($F$2:$F$1052)),0))</f>
        <v>#N/A</v>
      </c>
      <c r="AN177" s="52" t="str">
        <f t="shared" ca="1" si="105"/>
        <v/>
      </c>
      <c r="AO177" s="1" t="e">
        <f t="shared" ca="1" si="106"/>
        <v>#N/A</v>
      </c>
      <c r="AP177" s="52" t="str">
        <f t="shared" ca="1" si="107"/>
        <v/>
      </c>
      <c r="AQ177" s="1" t="str" cm="1">
        <f t="array" aca="1" ref="AQ177" ca="1">IF(LEFT(AL177,1)=".",INDEX($M$12:$M$1052,MATCH(1,(AL177=$L$12:$L$1052)*(S177=($S$12:$S$1052)),0)),"")</f>
        <v/>
      </c>
      <c r="AR177" s="52">
        <f t="shared" ca="1" si="108"/>
        <v>0</v>
      </c>
      <c r="AS177" s="52">
        <f t="shared" ca="1" si="109"/>
        <v>0</v>
      </c>
      <c r="AT177" s="52" t="str">
        <f t="shared" ca="1" si="110"/>
        <v>00</v>
      </c>
      <c r="AU177" s="52" t="str">
        <f t="shared" ca="1" si="111"/>
        <v>00</v>
      </c>
      <c r="AV177" s="1" t="str">
        <f t="shared" ca="1" si="75"/>
        <v>00</v>
      </c>
      <c r="AW177" s="52" t="str">
        <f t="shared" ca="1" si="112"/>
        <v>ZP</v>
      </c>
      <c r="AX177" s="53" t="e">
        <f ca="1">VLOOKUP(UPPER(F177)&amp;"-"&amp;AW177,Opcodes!$D$3:$E$160,2,FALSE)</f>
        <v>#N/A</v>
      </c>
      <c r="AY177" s="1">
        <f t="shared" ca="1" si="113"/>
        <v>0</v>
      </c>
    </row>
    <row r="178" spans="3:51" s="52" customFormat="1" x14ac:dyDescent="0.3">
      <c r="C178" s="11" t="str" cm="1">
        <f t="array" aca="1" ref="C178" ca="1">IF(AND(N178&amp;""&lt;&gt;"",K178&amp;""&lt;&gt;""),K178&amp;": "&amp;N178&amp;IF(O178&amp;""&lt;&gt;""," "&amp;O178,"")&amp;IF(P178&amp;""&lt;&gt;""," "&amp;P178,""),IF(Y178&amp;""&lt;&gt;"",K178&amp;": "&amp;TRIM(_xlfn.TEXTJOIN("",TRUE,MID(Y178,2*ROW(INDIRECT("1:"&amp;LEN(Y178)))-1,2)&amp;" ")),""))</f>
        <v/>
      </c>
      <c r="D178" s="20"/>
      <c r="E178" s="21"/>
      <c r="F178" s="22"/>
      <c r="G178" s="55"/>
      <c r="H178" s="56"/>
      <c r="I178" s="51"/>
      <c r="J178" s="51"/>
      <c r="K178" s="52" t="str">
        <f t="shared" ca="1" si="79"/>
        <v>302</v>
      </c>
      <c r="L178" s="52" t="str">
        <f t="shared" si="80"/>
        <v/>
      </c>
      <c r="M178" s="52" t="str">
        <f t="shared" ca="1" si="81"/>
        <v>$0302</v>
      </c>
      <c r="N178" s="53" t="str">
        <f t="shared" ca="1" si="82"/>
        <v/>
      </c>
      <c r="O178" s="53" t="str">
        <f t="shared" ca="1" si="83"/>
        <v>00</v>
      </c>
      <c r="P178" s="53" t="str">
        <f t="shared" ca="1" si="84"/>
        <v/>
      </c>
      <c r="Q178" s="54">
        <f t="shared" si="85"/>
        <v>-1</v>
      </c>
      <c r="R178" s="54" t="str">
        <f t="shared" si="86"/>
        <v/>
      </c>
      <c r="S178" s="3" t="str">
        <f t="shared" si="87"/>
        <v>my_code</v>
      </c>
      <c r="T178" s="54" t="b">
        <f t="shared" si="88"/>
        <v>0</v>
      </c>
      <c r="U178" s="54" t="b">
        <f t="shared" si="89"/>
        <v>0</v>
      </c>
      <c r="V178" s="54" t="b">
        <f t="shared" si="90"/>
        <v>0</v>
      </c>
      <c r="W178" s="54" t="b">
        <f t="shared" si="91"/>
        <v>0</v>
      </c>
      <c r="X178" s="54" t="b">
        <f>IF(NOT(ISERROR(VLOOKUP(UPPER(F178),Opcodes!$O$3:$O$10,1,FALSE))),TRUE,FALSE)</f>
        <v>0</v>
      </c>
      <c r="Y178" s="1" t="str" cm="1">
        <f t="array" aca="1" ref="Y178" ca="1">IF(OR(UPPER(F178)="STR",UPPER(F178)="ASC"),_xlfn.TEXTJOIN("",TRUE,DEC2HEX(128*(UPPER(F178)="STR")+CODE(MID(G178,ABS(ROW(INDIRECT("1:"&amp;LEN(G178)))),1)))),IF(UPPER(F178)="HEX",UPPER(SUBSTITUTE(G178," ","")),""))</f>
        <v/>
      </c>
      <c r="Z178" s="52" t="str">
        <f t="shared" si="92"/>
        <v/>
      </c>
      <c r="AA178" s="52" t="str">
        <f t="shared" si="93"/>
        <v/>
      </c>
      <c r="AB178" s="52" t="str">
        <f t="shared" si="94"/>
        <v/>
      </c>
      <c r="AC178" s="52" t="str">
        <f t="shared" si="95"/>
        <v/>
      </c>
      <c r="AD178" s="52" t="str">
        <f t="shared" si="96"/>
        <v/>
      </c>
      <c r="AE178" s="52">
        <f t="shared" ca="1" si="97"/>
        <v>0</v>
      </c>
      <c r="AF178" s="52" t="str">
        <f t="shared" si="98"/>
        <v/>
      </c>
      <c r="AG178" s="52" t="str">
        <f t="shared" ca="1" si="99"/>
        <v>mem</v>
      </c>
      <c r="AH178" s="52">
        <f t="shared" ca="1" si="100"/>
        <v>0</v>
      </c>
      <c r="AI178" s="52">
        <f t="shared" ca="1" si="101"/>
        <v>-1</v>
      </c>
      <c r="AJ178" s="52">
        <f t="shared" ca="1" si="102"/>
        <v>0</v>
      </c>
      <c r="AK178" s="52">
        <f t="shared" ca="1" si="103"/>
        <v>0</v>
      </c>
      <c r="AL178" s="52">
        <f t="shared" ca="1" si="104"/>
        <v>0</v>
      </c>
      <c r="AM178" s="52" t="e" cm="1">
        <f t="array" aca="1" ref="AM178" ca="1">INDEX($G$2:$G$1052,MATCH(1,(AL178=$E$2:$E$1052)*("EQU"=UPPER($F$2:$F$1052)),0))</f>
        <v>#N/A</v>
      </c>
      <c r="AN178" s="52" t="str">
        <f t="shared" ca="1" si="105"/>
        <v/>
      </c>
      <c r="AO178" s="1" t="e">
        <f t="shared" ca="1" si="106"/>
        <v>#N/A</v>
      </c>
      <c r="AP178" s="52" t="str">
        <f t="shared" ca="1" si="107"/>
        <v/>
      </c>
      <c r="AQ178" s="1" t="str" cm="1">
        <f t="array" aca="1" ref="AQ178" ca="1">IF(LEFT(AL178,1)=".",INDEX($M$12:$M$1052,MATCH(1,(AL178=$L$12:$L$1052)*(S178=($S$12:$S$1052)),0)),"")</f>
        <v/>
      </c>
      <c r="AR178" s="52">
        <f t="shared" ca="1" si="108"/>
        <v>0</v>
      </c>
      <c r="AS178" s="52">
        <f t="shared" ca="1" si="109"/>
        <v>0</v>
      </c>
      <c r="AT178" s="52" t="str">
        <f t="shared" ca="1" si="110"/>
        <v>00</v>
      </c>
      <c r="AU178" s="52" t="str">
        <f t="shared" ca="1" si="111"/>
        <v>00</v>
      </c>
      <c r="AV178" s="1" t="str">
        <f t="shared" ca="1" si="75"/>
        <v>00</v>
      </c>
      <c r="AW178" s="52" t="str">
        <f t="shared" ca="1" si="112"/>
        <v>ZP</v>
      </c>
      <c r="AX178" s="53" t="e">
        <f ca="1">VLOOKUP(UPPER(F178)&amp;"-"&amp;AW178,Opcodes!$D$3:$E$160,2,FALSE)</f>
        <v>#N/A</v>
      </c>
      <c r="AY178" s="1">
        <f t="shared" ca="1" si="113"/>
        <v>0</v>
      </c>
    </row>
    <row r="179" spans="3:51" s="52" customFormat="1" x14ac:dyDescent="0.3">
      <c r="C179" s="11" t="str" cm="1">
        <f t="array" aca="1" ref="C179" ca="1">IF(AND(N179&amp;""&lt;&gt;"",K179&amp;""&lt;&gt;""),K179&amp;": "&amp;N179&amp;IF(O179&amp;""&lt;&gt;""," "&amp;O179,"")&amp;IF(P179&amp;""&lt;&gt;""," "&amp;P179,""),IF(Y179&amp;""&lt;&gt;"",K179&amp;": "&amp;TRIM(_xlfn.TEXTJOIN("",TRUE,MID(Y179,2*ROW(INDIRECT("1:"&amp;LEN(Y179)))-1,2)&amp;" ")),""))</f>
        <v/>
      </c>
      <c r="D179" s="20"/>
      <c r="E179" s="21"/>
      <c r="F179" s="22"/>
      <c r="G179" s="55"/>
      <c r="H179" s="56"/>
      <c r="I179" s="51"/>
      <c r="J179" s="51"/>
      <c r="K179" s="52" t="str">
        <f t="shared" ca="1" si="79"/>
        <v>302</v>
      </c>
      <c r="L179" s="52" t="str">
        <f t="shared" si="80"/>
        <v/>
      </c>
      <c r="M179" s="52" t="str">
        <f t="shared" ca="1" si="81"/>
        <v>$0302</v>
      </c>
      <c r="N179" s="53" t="str">
        <f t="shared" ca="1" si="82"/>
        <v/>
      </c>
      <c r="O179" s="53" t="str">
        <f t="shared" ca="1" si="83"/>
        <v>00</v>
      </c>
      <c r="P179" s="53" t="str">
        <f t="shared" ca="1" si="84"/>
        <v/>
      </c>
      <c r="Q179" s="54">
        <f t="shared" si="85"/>
        <v>-1</v>
      </c>
      <c r="R179" s="54" t="str">
        <f t="shared" si="86"/>
        <v/>
      </c>
      <c r="S179" s="3" t="str">
        <f t="shared" si="87"/>
        <v>my_code</v>
      </c>
      <c r="T179" s="54" t="b">
        <f t="shared" si="88"/>
        <v>0</v>
      </c>
      <c r="U179" s="54" t="b">
        <f t="shared" si="89"/>
        <v>0</v>
      </c>
      <c r="V179" s="54" t="b">
        <f t="shared" si="90"/>
        <v>0</v>
      </c>
      <c r="W179" s="54" t="b">
        <f t="shared" si="91"/>
        <v>0</v>
      </c>
      <c r="X179" s="54" t="b">
        <f>IF(NOT(ISERROR(VLOOKUP(UPPER(F179),Opcodes!$O$3:$O$10,1,FALSE))),TRUE,FALSE)</f>
        <v>0</v>
      </c>
      <c r="Y179" s="1" t="str" cm="1">
        <f t="array" aca="1" ref="Y179" ca="1">IF(OR(UPPER(F179)="STR",UPPER(F179)="ASC"),_xlfn.TEXTJOIN("",TRUE,DEC2HEX(128*(UPPER(F179)="STR")+CODE(MID(G179,ABS(ROW(INDIRECT("1:"&amp;LEN(G179)))),1)))),IF(UPPER(F179)="HEX",UPPER(SUBSTITUTE(G179," ","")),""))</f>
        <v/>
      </c>
      <c r="Z179" s="52" t="str">
        <f t="shared" si="92"/>
        <v/>
      </c>
      <c r="AA179" s="52" t="str">
        <f t="shared" si="93"/>
        <v/>
      </c>
      <c r="AB179" s="52" t="str">
        <f t="shared" si="94"/>
        <v/>
      </c>
      <c r="AC179" s="52" t="str">
        <f t="shared" si="95"/>
        <v/>
      </c>
      <c r="AD179" s="52" t="str">
        <f t="shared" si="96"/>
        <v/>
      </c>
      <c r="AE179" s="52">
        <f t="shared" ca="1" si="97"/>
        <v>0</v>
      </c>
      <c r="AF179" s="52" t="str">
        <f t="shared" si="98"/>
        <v/>
      </c>
      <c r="AG179" s="52" t="str">
        <f t="shared" ca="1" si="99"/>
        <v>mem</v>
      </c>
      <c r="AH179" s="52">
        <f t="shared" ca="1" si="100"/>
        <v>0</v>
      </c>
      <c r="AI179" s="52">
        <f t="shared" ca="1" si="101"/>
        <v>-1</v>
      </c>
      <c r="AJ179" s="52">
        <f t="shared" ca="1" si="102"/>
        <v>0</v>
      </c>
      <c r="AK179" s="52">
        <f t="shared" ca="1" si="103"/>
        <v>0</v>
      </c>
      <c r="AL179" s="52">
        <f t="shared" ca="1" si="104"/>
        <v>0</v>
      </c>
      <c r="AM179" s="52" t="e" cm="1">
        <f t="array" aca="1" ref="AM179" ca="1">INDEX($G$2:$G$1052,MATCH(1,(AL179=$E$2:$E$1052)*("EQU"=UPPER($F$2:$F$1052)),0))</f>
        <v>#N/A</v>
      </c>
      <c r="AN179" s="52" t="str">
        <f t="shared" ca="1" si="105"/>
        <v/>
      </c>
      <c r="AO179" s="1" t="e">
        <f t="shared" ca="1" si="106"/>
        <v>#N/A</v>
      </c>
      <c r="AP179" s="52" t="str">
        <f t="shared" ca="1" si="107"/>
        <v/>
      </c>
      <c r="AQ179" s="1" t="str" cm="1">
        <f t="array" aca="1" ref="AQ179" ca="1">IF(LEFT(AL179,1)=".",INDEX($M$12:$M$1052,MATCH(1,(AL179=$L$12:$L$1052)*(S179=($S$12:$S$1052)),0)),"")</f>
        <v/>
      </c>
      <c r="AR179" s="52">
        <f t="shared" ca="1" si="108"/>
        <v>0</v>
      </c>
      <c r="AS179" s="52">
        <f t="shared" ca="1" si="109"/>
        <v>0</v>
      </c>
      <c r="AT179" s="52" t="str">
        <f t="shared" ca="1" si="110"/>
        <v>00</v>
      </c>
      <c r="AU179" s="52" t="str">
        <f t="shared" ca="1" si="111"/>
        <v>00</v>
      </c>
      <c r="AV179" s="1" t="str">
        <f t="shared" ca="1" si="75"/>
        <v>00</v>
      </c>
      <c r="AW179" s="52" t="str">
        <f t="shared" ca="1" si="112"/>
        <v>ZP</v>
      </c>
      <c r="AX179" s="53" t="e">
        <f ca="1">VLOOKUP(UPPER(F179)&amp;"-"&amp;AW179,Opcodes!$D$3:$E$160,2,FALSE)</f>
        <v>#N/A</v>
      </c>
      <c r="AY179" s="1">
        <f t="shared" ca="1" si="113"/>
        <v>0</v>
      </c>
    </row>
    <row r="180" spans="3:51" s="52" customFormat="1" x14ac:dyDescent="0.3">
      <c r="C180" s="11" t="str" cm="1">
        <f t="array" aca="1" ref="C180" ca="1">IF(AND(N180&amp;""&lt;&gt;"",K180&amp;""&lt;&gt;""),K180&amp;": "&amp;N180&amp;IF(O180&amp;""&lt;&gt;""," "&amp;O180,"")&amp;IF(P180&amp;""&lt;&gt;""," "&amp;P180,""),IF(Y180&amp;""&lt;&gt;"",K180&amp;": "&amp;TRIM(_xlfn.TEXTJOIN("",TRUE,MID(Y180,2*ROW(INDIRECT("1:"&amp;LEN(Y180)))-1,2)&amp;" ")),""))</f>
        <v/>
      </c>
      <c r="D180" s="20"/>
      <c r="E180" s="21"/>
      <c r="F180" s="22"/>
      <c r="G180" s="55"/>
      <c r="H180" s="56"/>
      <c r="I180" s="51"/>
      <c r="J180" s="51"/>
      <c r="K180" s="52" t="str">
        <f t="shared" ca="1" si="79"/>
        <v>302</v>
      </c>
      <c r="L180" s="52" t="str">
        <f t="shared" si="80"/>
        <v/>
      </c>
      <c r="M180" s="52" t="str">
        <f t="shared" ca="1" si="81"/>
        <v>$0302</v>
      </c>
      <c r="N180" s="53" t="str">
        <f t="shared" ca="1" si="82"/>
        <v/>
      </c>
      <c r="O180" s="53" t="str">
        <f t="shared" ca="1" si="83"/>
        <v>00</v>
      </c>
      <c r="P180" s="53" t="str">
        <f t="shared" ca="1" si="84"/>
        <v/>
      </c>
      <c r="Q180" s="54">
        <f t="shared" si="85"/>
        <v>-1</v>
      </c>
      <c r="R180" s="54" t="str">
        <f t="shared" si="86"/>
        <v/>
      </c>
      <c r="S180" s="3" t="str">
        <f t="shared" si="87"/>
        <v>my_code</v>
      </c>
      <c r="T180" s="54" t="b">
        <f t="shared" si="88"/>
        <v>0</v>
      </c>
      <c r="U180" s="54" t="b">
        <f t="shared" si="89"/>
        <v>0</v>
      </c>
      <c r="V180" s="54" t="b">
        <f t="shared" si="90"/>
        <v>0</v>
      </c>
      <c r="W180" s="54" t="b">
        <f t="shared" si="91"/>
        <v>0</v>
      </c>
      <c r="X180" s="54" t="b">
        <f>IF(NOT(ISERROR(VLOOKUP(UPPER(F180),Opcodes!$O$3:$O$10,1,FALSE))),TRUE,FALSE)</f>
        <v>0</v>
      </c>
      <c r="Y180" s="1" t="str" cm="1">
        <f t="array" aca="1" ref="Y180" ca="1">IF(OR(UPPER(F180)="STR",UPPER(F180)="ASC"),_xlfn.TEXTJOIN("",TRUE,DEC2HEX(128*(UPPER(F180)="STR")+CODE(MID(G180,ABS(ROW(INDIRECT("1:"&amp;LEN(G180)))),1)))),IF(UPPER(F180)="HEX",UPPER(SUBSTITUTE(G180," ","")),""))</f>
        <v/>
      </c>
      <c r="Z180" s="52" t="str">
        <f t="shared" si="92"/>
        <v/>
      </c>
      <c r="AA180" s="52" t="str">
        <f t="shared" si="93"/>
        <v/>
      </c>
      <c r="AB180" s="52" t="str">
        <f t="shared" si="94"/>
        <v/>
      </c>
      <c r="AC180" s="52" t="str">
        <f t="shared" si="95"/>
        <v/>
      </c>
      <c r="AD180" s="52" t="str">
        <f t="shared" si="96"/>
        <v/>
      </c>
      <c r="AE180" s="52">
        <f t="shared" ca="1" si="97"/>
        <v>0</v>
      </c>
      <c r="AF180" s="52" t="str">
        <f t="shared" si="98"/>
        <v/>
      </c>
      <c r="AG180" s="52" t="str">
        <f t="shared" ca="1" si="99"/>
        <v>mem</v>
      </c>
      <c r="AH180" s="52">
        <f t="shared" ca="1" si="100"/>
        <v>0</v>
      </c>
      <c r="AI180" s="52">
        <f t="shared" ca="1" si="101"/>
        <v>-1</v>
      </c>
      <c r="AJ180" s="52">
        <f t="shared" ca="1" si="102"/>
        <v>0</v>
      </c>
      <c r="AK180" s="52">
        <f t="shared" ca="1" si="103"/>
        <v>0</v>
      </c>
      <c r="AL180" s="52">
        <f t="shared" ca="1" si="104"/>
        <v>0</v>
      </c>
      <c r="AM180" s="52" t="e" cm="1">
        <f t="array" aca="1" ref="AM180" ca="1">INDEX($G$2:$G$1052,MATCH(1,(AL180=$E$2:$E$1052)*("EQU"=UPPER($F$2:$F$1052)),0))</f>
        <v>#N/A</v>
      </c>
      <c r="AN180" s="52" t="str">
        <f t="shared" ca="1" si="105"/>
        <v/>
      </c>
      <c r="AO180" s="1" t="e">
        <f t="shared" ca="1" si="106"/>
        <v>#N/A</v>
      </c>
      <c r="AP180" s="52" t="str">
        <f t="shared" ca="1" si="107"/>
        <v/>
      </c>
      <c r="AQ180" s="1" t="str" cm="1">
        <f t="array" aca="1" ref="AQ180" ca="1">IF(LEFT(AL180,1)=".",INDEX($M$12:$M$1052,MATCH(1,(AL180=$L$12:$L$1052)*(S180=($S$12:$S$1052)),0)),"")</f>
        <v/>
      </c>
      <c r="AR180" s="52">
        <f t="shared" ca="1" si="108"/>
        <v>0</v>
      </c>
      <c r="AS180" s="52">
        <f t="shared" ca="1" si="109"/>
        <v>0</v>
      </c>
      <c r="AT180" s="52" t="str">
        <f t="shared" ca="1" si="110"/>
        <v>00</v>
      </c>
      <c r="AU180" s="52" t="str">
        <f t="shared" ca="1" si="111"/>
        <v>00</v>
      </c>
      <c r="AV180" s="1" t="str">
        <f t="shared" ca="1" si="75"/>
        <v>00</v>
      </c>
      <c r="AW180" s="52" t="str">
        <f t="shared" ca="1" si="112"/>
        <v>ZP</v>
      </c>
      <c r="AX180" s="53" t="e">
        <f ca="1">VLOOKUP(UPPER(F180)&amp;"-"&amp;AW180,Opcodes!$D$3:$E$160,2,FALSE)</f>
        <v>#N/A</v>
      </c>
      <c r="AY180" s="1">
        <f t="shared" ca="1" si="113"/>
        <v>0</v>
      </c>
    </row>
    <row r="181" spans="3:51" s="52" customFormat="1" x14ac:dyDescent="0.3">
      <c r="C181" s="11" t="str" cm="1">
        <f t="array" aca="1" ref="C181" ca="1">IF(AND(N181&amp;""&lt;&gt;"",K181&amp;""&lt;&gt;""),K181&amp;": "&amp;N181&amp;IF(O181&amp;""&lt;&gt;""," "&amp;O181,"")&amp;IF(P181&amp;""&lt;&gt;""," "&amp;P181,""),IF(Y181&amp;""&lt;&gt;"",K181&amp;": "&amp;TRIM(_xlfn.TEXTJOIN("",TRUE,MID(Y181,2*ROW(INDIRECT("1:"&amp;LEN(Y181)))-1,2)&amp;" ")),""))</f>
        <v/>
      </c>
      <c r="D181" s="20"/>
      <c r="E181" s="21"/>
      <c r="F181" s="22"/>
      <c r="G181" s="55"/>
      <c r="H181" s="56"/>
      <c r="I181" s="51"/>
      <c r="J181" s="51"/>
      <c r="K181" s="52" t="str">
        <f t="shared" ca="1" si="79"/>
        <v>302</v>
      </c>
      <c r="L181" s="52" t="str">
        <f t="shared" si="80"/>
        <v/>
      </c>
      <c r="M181" s="52" t="str">
        <f t="shared" ca="1" si="81"/>
        <v>$0302</v>
      </c>
      <c r="N181" s="53" t="str">
        <f t="shared" ca="1" si="82"/>
        <v/>
      </c>
      <c r="O181" s="53" t="str">
        <f t="shared" ca="1" si="83"/>
        <v>00</v>
      </c>
      <c r="P181" s="53" t="str">
        <f t="shared" ca="1" si="84"/>
        <v/>
      </c>
      <c r="Q181" s="54">
        <f t="shared" si="85"/>
        <v>-1</v>
      </c>
      <c r="R181" s="54" t="str">
        <f t="shared" si="86"/>
        <v/>
      </c>
      <c r="S181" s="3" t="str">
        <f t="shared" si="87"/>
        <v>my_code</v>
      </c>
      <c r="T181" s="54" t="b">
        <f t="shared" si="88"/>
        <v>0</v>
      </c>
      <c r="U181" s="54" t="b">
        <f t="shared" si="89"/>
        <v>0</v>
      </c>
      <c r="V181" s="54" t="b">
        <f t="shared" si="90"/>
        <v>0</v>
      </c>
      <c r="W181" s="54" t="b">
        <f t="shared" si="91"/>
        <v>0</v>
      </c>
      <c r="X181" s="54" t="b">
        <f>IF(NOT(ISERROR(VLOOKUP(UPPER(F181),Opcodes!$O$3:$O$10,1,FALSE))),TRUE,FALSE)</f>
        <v>0</v>
      </c>
      <c r="Y181" s="1" t="str" cm="1">
        <f t="array" aca="1" ref="Y181" ca="1">IF(OR(UPPER(F181)="STR",UPPER(F181)="ASC"),_xlfn.TEXTJOIN("",TRUE,DEC2HEX(128*(UPPER(F181)="STR")+CODE(MID(G181,ABS(ROW(INDIRECT("1:"&amp;LEN(G181)))),1)))),IF(UPPER(F181)="HEX",UPPER(SUBSTITUTE(G181," ","")),""))</f>
        <v/>
      </c>
      <c r="Z181" s="52" t="str">
        <f t="shared" si="92"/>
        <v/>
      </c>
      <c r="AA181" s="52" t="str">
        <f t="shared" si="93"/>
        <v/>
      </c>
      <c r="AB181" s="52" t="str">
        <f t="shared" si="94"/>
        <v/>
      </c>
      <c r="AC181" s="52" t="str">
        <f t="shared" si="95"/>
        <v/>
      </c>
      <c r="AD181" s="52" t="str">
        <f t="shared" si="96"/>
        <v/>
      </c>
      <c r="AE181" s="52">
        <f t="shared" ca="1" si="97"/>
        <v>0</v>
      </c>
      <c r="AF181" s="52" t="str">
        <f t="shared" si="98"/>
        <v/>
      </c>
      <c r="AG181" s="52" t="str">
        <f t="shared" ca="1" si="99"/>
        <v>mem</v>
      </c>
      <c r="AH181" s="52">
        <f t="shared" ca="1" si="100"/>
        <v>0</v>
      </c>
      <c r="AI181" s="52">
        <f t="shared" ca="1" si="101"/>
        <v>-1</v>
      </c>
      <c r="AJ181" s="52">
        <f t="shared" ca="1" si="102"/>
        <v>0</v>
      </c>
      <c r="AK181" s="52">
        <f t="shared" ca="1" si="103"/>
        <v>0</v>
      </c>
      <c r="AL181" s="52">
        <f t="shared" ca="1" si="104"/>
        <v>0</v>
      </c>
      <c r="AM181" s="52" t="e" cm="1">
        <f t="array" aca="1" ref="AM181" ca="1">INDEX($G$2:$G$1052,MATCH(1,(AL181=$E$2:$E$1052)*("EQU"=UPPER($F$2:$F$1052)),0))</f>
        <v>#N/A</v>
      </c>
      <c r="AN181" s="52" t="str">
        <f t="shared" ca="1" si="105"/>
        <v/>
      </c>
      <c r="AO181" s="1" t="e">
        <f t="shared" ca="1" si="106"/>
        <v>#N/A</v>
      </c>
      <c r="AP181" s="52" t="str">
        <f t="shared" ca="1" si="107"/>
        <v/>
      </c>
      <c r="AQ181" s="1" t="str" cm="1">
        <f t="array" aca="1" ref="AQ181" ca="1">IF(LEFT(AL181,1)=".",INDEX($M$12:$M$1052,MATCH(1,(AL181=$L$12:$L$1052)*(S181=($S$12:$S$1052)),0)),"")</f>
        <v/>
      </c>
      <c r="AR181" s="52">
        <f t="shared" ca="1" si="108"/>
        <v>0</v>
      </c>
      <c r="AS181" s="52">
        <f t="shared" ca="1" si="109"/>
        <v>0</v>
      </c>
      <c r="AT181" s="52" t="str">
        <f t="shared" ca="1" si="110"/>
        <v>00</v>
      </c>
      <c r="AU181" s="52" t="str">
        <f t="shared" ca="1" si="111"/>
        <v>00</v>
      </c>
      <c r="AV181" s="1" t="str">
        <f t="shared" ca="1" si="75"/>
        <v>00</v>
      </c>
      <c r="AW181" s="52" t="str">
        <f t="shared" ca="1" si="112"/>
        <v>ZP</v>
      </c>
      <c r="AX181" s="53" t="e">
        <f ca="1">VLOOKUP(UPPER(F181)&amp;"-"&amp;AW181,Opcodes!$D$3:$E$160,2,FALSE)</f>
        <v>#N/A</v>
      </c>
      <c r="AY181" s="1">
        <f t="shared" ca="1" si="113"/>
        <v>0</v>
      </c>
    </row>
    <row r="182" spans="3:51" s="52" customFormat="1" x14ac:dyDescent="0.3">
      <c r="C182" s="11" t="str" cm="1">
        <f t="array" aca="1" ref="C182" ca="1">IF(AND(N182&amp;""&lt;&gt;"",K182&amp;""&lt;&gt;""),K182&amp;": "&amp;N182&amp;IF(O182&amp;""&lt;&gt;""," "&amp;O182,"")&amp;IF(P182&amp;""&lt;&gt;""," "&amp;P182,""),IF(Y182&amp;""&lt;&gt;"",K182&amp;": "&amp;TRIM(_xlfn.TEXTJOIN("",TRUE,MID(Y182,2*ROW(INDIRECT("1:"&amp;LEN(Y182)))-1,2)&amp;" ")),""))</f>
        <v/>
      </c>
      <c r="D182" s="20"/>
      <c r="E182" s="21"/>
      <c r="F182" s="22"/>
      <c r="G182" s="55"/>
      <c r="H182" s="56"/>
      <c r="I182" s="51"/>
      <c r="J182" s="51"/>
      <c r="K182" s="52" t="str">
        <f t="shared" ca="1" si="79"/>
        <v>302</v>
      </c>
      <c r="L182" s="52" t="str">
        <f t="shared" si="80"/>
        <v/>
      </c>
      <c r="M182" s="52" t="str">
        <f t="shared" ca="1" si="81"/>
        <v>$0302</v>
      </c>
      <c r="N182" s="53" t="str">
        <f t="shared" ca="1" si="82"/>
        <v/>
      </c>
      <c r="O182" s="53" t="str">
        <f t="shared" ca="1" si="83"/>
        <v>00</v>
      </c>
      <c r="P182" s="53" t="str">
        <f t="shared" ca="1" si="84"/>
        <v/>
      </c>
      <c r="Q182" s="54">
        <f t="shared" si="85"/>
        <v>-1</v>
      </c>
      <c r="R182" s="54" t="str">
        <f t="shared" si="86"/>
        <v/>
      </c>
      <c r="S182" s="3" t="str">
        <f t="shared" si="87"/>
        <v>my_code</v>
      </c>
      <c r="T182" s="54" t="b">
        <f t="shared" si="88"/>
        <v>0</v>
      </c>
      <c r="U182" s="54" t="b">
        <f t="shared" si="89"/>
        <v>0</v>
      </c>
      <c r="V182" s="54" t="b">
        <f t="shared" si="90"/>
        <v>0</v>
      </c>
      <c r="W182" s="54" t="b">
        <f t="shared" si="91"/>
        <v>0</v>
      </c>
      <c r="X182" s="54" t="b">
        <f>IF(NOT(ISERROR(VLOOKUP(UPPER(F182),Opcodes!$O$3:$O$10,1,FALSE))),TRUE,FALSE)</f>
        <v>0</v>
      </c>
      <c r="Y182" s="1" t="str" cm="1">
        <f t="array" aca="1" ref="Y182" ca="1">IF(OR(UPPER(F182)="STR",UPPER(F182)="ASC"),_xlfn.TEXTJOIN("",TRUE,DEC2HEX(128*(UPPER(F182)="STR")+CODE(MID(G182,ABS(ROW(INDIRECT("1:"&amp;LEN(G182)))),1)))),IF(UPPER(F182)="HEX",UPPER(SUBSTITUTE(G182," ","")),""))</f>
        <v/>
      </c>
      <c r="Z182" s="52" t="str">
        <f t="shared" si="92"/>
        <v/>
      </c>
      <c r="AA182" s="52" t="str">
        <f t="shared" si="93"/>
        <v/>
      </c>
      <c r="AB182" s="52" t="str">
        <f t="shared" si="94"/>
        <v/>
      </c>
      <c r="AC182" s="52" t="str">
        <f t="shared" si="95"/>
        <v/>
      </c>
      <c r="AD182" s="52" t="str">
        <f t="shared" si="96"/>
        <v/>
      </c>
      <c r="AE182" s="52">
        <f t="shared" ca="1" si="97"/>
        <v>0</v>
      </c>
      <c r="AF182" s="52" t="str">
        <f t="shared" si="98"/>
        <v/>
      </c>
      <c r="AG182" s="52" t="str">
        <f t="shared" ca="1" si="99"/>
        <v>mem</v>
      </c>
      <c r="AH182" s="52">
        <f t="shared" ca="1" si="100"/>
        <v>0</v>
      </c>
      <c r="AI182" s="52">
        <f t="shared" ca="1" si="101"/>
        <v>-1</v>
      </c>
      <c r="AJ182" s="52">
        <f t="shared" ca="1" si="102"/>
        <v>0</v>
      </c>
      <c r="AK182" s="52">
        <f t="shared" ca="1" si="103"/>
        <v>0</v>
      </c>
      <c r="AL182" s="52">
        <f t="shared" ca="1" si="104"/>
        <v>0</v>
      </c>
      <c r="AM182" s="52" t="e" cm="1">
        <f t="array" aca="1" ref="AM182" ca="1">INDEX($G$2:$G$1052,MATCH(1,(AL182=$E$2:$E$1052)*("EQU"=UPPER($F$2:$F$1052)),0))</f>
        <v>#N/A</v>
      </c>
      <c r="AN182" s="52" t="str">
        <f t="shared" ca="1" si="105"/>
        <v/>
      </c>
      <c r="AO182" s="1" t="e">
        <f t="shared" ca="1" si="106"/>
        <v>#N/A</v>
      </c>
      <c r="AP182" s="52" t="str">
        <f t="shared" ca="1" si="107"/>
        <v/>
      </c>
      <c r="AQ182" s="1" t="str" cm="1">
        <f t="array" aca="1" ref="AQ182" ca="1">IF(LEFT(AL182,1)=".",INDEX($M$12:$M$1052,MATCH(1,(AL182=$L$12:$L$1052)*(S182=($S$12:$S$1052)),0)),"")</f>
        <v/>
      </c>
      <c r="AR182" s="52">
        <f t="shared" ca="1" si="108"/>
        <v>0</v>
      </c>
      <c r="AS182" s="52">
        <f t="shared" ca="1" si="109"/>
        <v>0</v>
      </c>
      <c r="AT182" s="52" t="str">
        <f t="shared" ca="1" si="110"/>
        <v>00</v>
      </c>
      <c r="AU182" s="52" t="str">
        <f t="shared" ca="1" si="111"/>
        <v>00</v>
      </c>
      <c r="AV182" s="1" t="str">
        <f t="shared" ca="1" si="75"/>
        <v>00</v>
      </c>
      <c r="AW182" s="52" t="str">
        <f t="shared" ca="1" si="112"/>
        <v>ZP</v>
      </c>
      <c r="AX182" s="53" t="e">
        <f ca="1">VLOOKUP(UPPER(F182)&amp;"-"&amp;AW182,Opcodes!$D$3:$E$160,2,FALSE)</f>
        <v>#N/A</v>
      </c>
      <c r="AY182" s="1">
        <f t="shared" ca="1" si="113"/>
        <v>0</v>
      </c>
    </row>
    <row r="183" spans="3:51" s="52" customFormat="1" x14ac:dyDescent="0.3">
      <c r="C183" s="11" t="str" cm="1">
        <f t="array" aca="1" ref="C183" ca="1">IF(AND(N183&amp;""&lt;&gt;"",K183&amp;""&lt;&gt;""),K183&amp;": "&amp;N183&amp;IF(O183&amp;""&lt;&gt;""," "&amp;O183,"")&amp;IF(P183&amp;""&lt;&gt;""," "&amp;P183,""),IF(Y183&amp;""&lt;&gt;"",K183&amp;": "&amp;TRIM(_xlfn.TEXTJOIN("",TRUE,MID(Y183,2*ROW(INDIRECT("1:"&amp;LEN(Y183)))-1,2)&amp;" ")),""))</f>
        <v/>
      </c>
      <c r="D183" s="20"/>
      <c r="E183" s="21"/>
      <c r="F183" s="22"/>
      <c r="G183" s="55"/>
      <c r="H183" s="56"/>
      <c r="I183" s="51"/>
      <c r="J183" s="51"/>
      <c r="K183" s="52" t="str">
        <f t="shared" ref="K183:K246" ca="1" si="114">DEC2HEX(HEX2DEC(K182)+IF(ISERROR(AY182),0,IF(ISNUMBER(AY182),AY182,0)))</f>
        <v>302</v>
      </c>
      <c r="L183" s="52" t="str">
        <f t="shared" ref="L183:L246" si="115">IF(AND(E183&amp;""&lt;&gt;"",UPPER(F183&lt;&gt;"EQU")),E183,"")</f>
        <v/>
      </c>
      <c r="M183" s="52" t="str">
        <f t="shared" ref="M183:M246" ca="1" si="116">IF(K183&amp;""&lt;&gt;"","$"&amp;DEC2HEX(HEX2DEC(K183),4),"")</f>
        <v>$0302</v>
      </c>
      <c r="N183" s="53" t="str">
        <f t="shared" ref="N183:N246" ca="1" si="117">IF(AND(AW183&lt;&gt;"PSO",NOT(ISERROR(AX183))),AX183,"")</f>
        <v/>
      </c>
      <c r="O183" s="53" t="str">
        <f t="shared" ref="O183:O246" ca="1" si="118">IF(AW183="PSO","",IF(AV183&amp;""&lt;&gt;"",RIGHT(AV183,2),""))</f>
        <v>00</v>
      </c>
      <c r="P183" s="53" t="str">
        <f t="shared" ref="P183:P246" ca="1" si="119">IF(LEN(AV183)&gt;2,LEFT(AV183,2),"")</f>
        <v/>
      </c>
      <c r="Q183" s="54">
        <f t="shared" ref="Q183:Q246" si="120">IF(ISERROR(SEARCH(",",G183)),-1,SEARCH(",",G183))</f>
        <v>-1</v>
      </c>
      <c r="R183" s="54" t="str">
        <f t="shared" ref="R183:R246" si="121">IF(Q183&gt;=0,UPPER(MID(G183,Q183+1,1)),"")</f>
        <v/>
      </c>
      <c r="S183" s="3" t="str">
        <f t="shared" ref="S183:S246" si="122">IF(UPPER(F183)="SUB",E183,S182)</f>
        <v>my_code</v>
      </c>
      <c r="T183" s="54" t="b">
        <f t="shared" ref="T183:T246" si="123">IF(ISERROR(MATCH(UPPER(F183),BRANCH,0)),FALSE,TRUE)</f>
        <v>0</v>
      </c>
      <c r="U183" s="54" t="b">
        <f t="shared" ref="U183:U246" si="124">IF(AND(F183&amp;""&lt;&gt;"",G183&amp;""=""),TRUE,FALSE)</f>
        <v>0</v>
      </c>
      <c r="V183" s="54" t="b">
        <f t="shared" ref="V183:V246" si="125">LEFT(G183,1)="("</f>
        <v>0</v>
      </c>
      <c r="W183" s="54" t="b">
        <f t="shared" ref="W183:W246" si="126">RIGHT(G183,1)=")"</f>
        <v>0</v>
      </c>
      <c r="X183" s="54" t="b">
        <f>IF(NOT(ISERROR(VLOOKUP(UPPER(F183),Opcodes!$O$3:$O$10,1,FALSE))),TRUE,FALSE)</f>
        <v>0</v>
      </c>
      <c r="Y183" s="1" t="str" cm="1">
        <f t="array" aca="1" ref="Y183" ca="1">IF(OR(UPPER(F183)="STR",UPPER(F183)="ASC"),_xlfn.TEXTJOIN("",TRUE,DEC2HEX(128*(UPPER(F183)="STR")+CODE(MID(G183,ABS(ROW(INDIRECT("1:"&amp;LEN(G183)))),1)))),IF(UPPER(F183)="HEX",UPPER(SUBSTITUTE(G183," ","")),""))</f>
        <v/>
      </c>
      <c r="Z183" s="52" t="str">
        <f t="shared" ref="Z183:Z246" si="127">IF(AND(U183=FALSE,V183,W183,Q183&lt;0),MID(G183,2,LEN(G183)-2),"")</f>
        <v/>
      </c>
      <c r="AA183" s="52" t="str">
        <f t="shared" ref="AA183:AA246" si="128">IF(AND(Z183&amp;""="",Q183&gt;=0,V183,W183),MID(G183,2,Q183-2),"")</f>
        <v/>
      </c>
      <c r="AB183" s="52" t="str">
        <f t="shared" ref="AB183:AB246" si="129">IF(U183=FALSE,IF(AND(AA183="",Q183&gt;=0,V183),IF(MID(G183,LEN(G183)-2,1)=")",MID(G183,2,LEN(G183)-4),""),""),"")</f>
        <v/>
      </c>
      <c r="AC183" s="52" t="str">
        <f t="shared" ref="AC183:AC246" si="130">IF(AND(V183=FALSE,W183=FALSE,R183="X"),LEFT(G183,Q183-1),"")</f>
        <v/>
      </c>
      <c r="AD183" s="52" t="str">
        <f t="shared" ref="AD183:AD246" si="131">IF(AND(V183=FALSE,W183=FALSE,R183="Y"),LEFT(G183,Q183-1),"")</f>
        <v/>
      </c>
      <c r="AE183" s="52">
        <f t="shared" ref="AE183:AE246" ca="1" si="132">IF(AND(Y183&amp;""="",V183=FALSE,W183=FALSE,Q183&lt;0,U183=FALSE,LEFT(G183,1)&lt;&gt;"#"),G183,"")</f>
        <v>0</v>
      </c>
      <c r="AF183" s="52" t="str">
        <f t="shared" ref="AF183:AF246" si="133">IF(AND(V183=FALSE,W183=FALSE,Q183&lt;0,U183=FALSE,LEFT(G183,1)="#"),G183,"")</f>
        <v/>
      </c>
      <c r="AG183" s="52" t="str">
        <f t="shared" ref="AG183:AG246" ca="1" si="134">IF(Z183&amp;""&lt;&gt;"",Z$1,IF(AA183&amp;""&lt;&gt;"",AA$1,IF(AB183&amp;""&lt;&gt;"",AB$1,IF(AC183&amp;""&lt;&gt;"",AC$1,IF(AD183&amp;""&lt;&gt;"",AD$1,IF(AND(AE183&amp;""&lt;&gt;"",X183=FALSE),AE$1,IF(AF183&amp;""&lt;&gt;"","IMM",IF(X183,"PSO","DIR"))))))))</f>
        <v>mem</v>
      </c>
      <c r="AH183" s="52">
        <f t="shared" ref="AH183:AH246" ca="1" si="135">IF(Z183&amp;""&lt;&gt;"",Z183,IF(AA183&amp;""&lt;&gt;"",AA183,IF(AB183&amp;""&lt;&gt;"",AB183,IF(AC183&amp;""&lt;&gt;"",AC183,IF(AD183&amp;""&lt;&gt;"",AD183,IF(AE183&amp;""&lt;&gt;"",AE183,IF(AF183&amp;""&lt;&gt;"",RIGHT(AF183,LEN(AF183)-1),"")))))))</f>
        <v>0</v>
      </c>
      <c r="AI183" s="52">
        <f t="shared" ref="AI183:AI246" ca="1" si="136">IF(ISERROR(SEARCH("+",AH183)),IF(ISERROR(SEARCH("-",AH183)),-1,SEARCH("-",AH183)),SEARCH("+",AH183))</f>
        <v>-1</v>
      </c>
      <c r="AJ183" s="52">
        <f t="shared" ref="AJ183:AJ246" ca="1" si="137">IF(AI183&lt;0,0,_xlfn.NUMBERVALUE(RIGHT(AH183,LEN(AH183)-AI183+1)))</f>
        <v>0</v>
      </c>
      <c r="AK183" s="52">
        <f t="shared" ref="AK183:AK246" ca="1" si="138">IF(AI183&lt;0,AH183,LEFT(AH183,AI183-1))</f>
        <v>0</v>
      </c>
      <c r="AL183" s="52">
        <f t="shared" ref="AL183:AL246" ca="1" si="139">IF(OR(LEFT(AK183,1)="&lt;",LEFT(AK183,1)="&gt;"),MID(AK183,2,LEN(AK183)),AK183)</f>
        <v>0</v>
      </c>
      <c r="AM183" s="52" t="e" cm="1">
        <f t="array" aca="1" ref="AM183" ca="1">INDEX($G$2:$G$1052,MATCH(1,(AL183=$E$2:$E$1052)*("EQU"=UPPER($F$2:$F$1052)),0))</f>
        <v>#N/A</v>
      </c>
      <c r="AN183" s="52" t="str">
        <f t="shared" ref="AN183:AN246" ca="1" si="140">IF(OR(AL183&amp;""="",ISNA(AM183),AL183="*"),"",AM183)</f>
        <v/>
      </c>
      <c r="AO183" s="1" t="e">
        <f t="shared" ref="AO183:AO246" ca="1" si="141">IF(LEFT(AL183,1)&lt;&gt;".",VLOOKUP(AL183,$L$12:$M$1052,2,FALSE),"")</f>
        <v>#N/A</v>
      </c>
      <c r="AP183" s="52" t="str">
        <f t="shared" ref="AP183:AP246" ca="1" si="142">IF(OR(AL183&amp;""="",ISNA(AO183),AL183="*",AN183&amp;""&lt;&gt;""),IF(AL183&lt;&gt;"*","",M183),AO183)</f>
        <v/>
      </c>
      <c r="AQ183" s="1" t="str" cm="1">
        <f t="array" aca="1" ref="AQ183" ca="1">IF(LEFT(AL183,1)=".",INDEX($M$12:$M$1052,MATCH(1,(AL183=$L$12:$L$1052)*(S183=($S$12:$S$1052)),0)),"")</f>
        <v/>
      </c>
      <c r="AR183" s="52">
        <f t="shared" ref="AR183:AR246" ca="1" si="143">IF(AQ183&amp;""&lt;&gt;"",AQ183,IF(AP183&amp;""&lt;&gt;"",AP183,IF(AN183&amp;""&lt;&gt;"",AN183,IF(AL183&amp;""&lt;&gt;"",AL183,""))))</f>
        <v>0</v>
      </c>
      <c r="AS183" s="52">
        <f t="shared" ref="AS183:AS246" ca="1" si="144">IF(LEFT(AR183,1)="$",AJ183+HEX2DEC(RIGHT(AR183,LEN(AR183)-1)),IF(LEFT(AR183,1)="%",BIN2DEC(RIGHT(AR183,LEN(AR183)-1)),IF(AR183&amp;""&lt;&gt;"",AR183+AJ183,"")))</f>
        <v>0</v>
      </c>
      <c r="AT183" s="52" t="str">
        <f t="shared" ref="AT183:AT246" ca="1" si="145">IF(AS183&amp;""&lt;&gt;"",DEC2HEX(AS183,2+2*(AS183&gt;255)),"")</f>
        <v>00</v>
      </c>
      <c r="AU183" s="52" t="str">
        <f t="shared" ref="AU183:AU246" ca="1" si="146">IF(LEFT(AK183,1)="&gt;",LEFT(AT183,2),IF(LEFT(AK183,1)="&lt;",RIGHT(AT183,2),AT183))</f>
        <v>00</v>
      </c>
      <c r="AV183" s="1" t="str">
        <f t="shared" ca="1" si="75"/>
        <v>00</v>
      </c>
      <c r="AW183" s="52" t="str">
        <f t="shared" ref="AW183:AW246" ca="1" si="147">IF(LEFT(AG183,3)="mem",IF(AS183&lt;255,SUBSTITUTE(AG183,"mem","ZP"),IF(T183,"REL",SUBSTITUTE(AG183,"mem","ABS"))),IF(T183,"REL",AG183))</f>
        <v>ZP</v>
      </c>
      <c r="AX183" s="53" t="e">
        <f ca="1">VLOOKUP(UPPER(F183)&amp;"-"&amp;AW183,Opcodes!$D$3:$E$160,2,FALSE)</f>
        <v>#N/A</v>
      </c>
      <c r="AY183" s="1">
        <f t="shared" ref="AY183:AY246" ca="1" si="148">IF(OR(UPPER(F183)="JMP",UPPER(F183)="JSR"),3,IF(T183,2,1+IF(LEFT(AL183,1)=".",1,IF(OR(AND(Y183&amp;""="",AW183="PSO"),ISERROR(AX183)),-1,IF(Y183&amp;""&lt;&gt;"",LEN(Y183)/2-1,LEN(AV183)/2)))))</f>
        <v>0</v>
      </c>
    </row>
    <row r="184" spans="3:51" s="52" customFormat="1" x14ac:dyDescent="0.3">
      <c r="C184" s="11" t="str" cm="1">
        <f t="array" aca="1" ref="C184" ca="1">IF(AND(N184&amp;""&lt;&gt;"",K184&amp;""&lt;&gt;""),K184&amp;": "&amp;N184&amp;IF(O184&amp;""&lt;&gt;""," "&amp;O184,"")&amp;IF(P184&amp;""&lt;&gt;""," "&amp;P184,""),IF(Y184&amp;""&lt;&gt;"",K184&amp;": "&amp;TRIM(_xlfn.TEXTJOIN("",TRUE,MID(Y184,2*ROW(INDIRECT("1:"&amp;LEN(Y184)))-1,2)&amp;" ")),""))</f>
        <v/>
      </c>
      <c r="D184" s="20"/>
      <c r="E184" s="21"/>
      <c r="F184" s="22"/>
      <c r="G184" s="55"/>
      <c r="H184" s="56"/>
      <c r="I184" s="51"/>
      <c r="J184" s="51"/>
      <c r="K184" s="52" t="str">
        <f t="shared" ca="1" si="114"/>
        <v>302</v>
      </c>
      <c r="L184" s="52" t="str">
        <f t="shared" si="115"/>
        <v/>
      </c>
      <c r="M184" s="52" t="str">
        <f t="shared" ca="1" si="116"/>
        <v>$0302</v>
      </c>
      <c r="N184" s="53" t="str">
        <f t="shared" ca="1" si="117"/>
        <v/>
      </c>
      <c r="O184" s="53" t="str">
        <f t="shared" ca="1" si="118"/>
        <v>00</v>
      </c>
      <c r="P184" s="53" t="str">
        <f t="shared" ca="1" si="119"/>
        <v/>
      </c>
      <c r="Q184" s="54">
        <f t="shared" si="120"/>
        <v>-1</v>
      </c>
      <c r="R184" s="54" t="str">
        <f t="shared" si="121"/>
        <v/>
      </c>
      <c r="S184" s="3" t="str">
        <f t="shared" si="122"/>
        <v>my_code</v>
      </c>
      <c r="T184" s="54" t="b">
        <f t="shared" si="123"/>
        <v>0</v>
      </c>
      <c r="U184" s="54" t="b">
        <f t="shared" si="124"/>
        <v>0</v>
      </c>
      <c r="V184" s="54" t="b">
        <f t="shared" si="125"/>
        <v>0</v>
      </c>
      <c r="W184" s="54" t="b">
        <f t="shared" si="126"/>
        <v>0</v>
      </c>
      <c r="X184" s="54" t="b">
        <f>IF(NOT(ISERROR(VLOOKUP(UPPER(F184),Opcodes!$O$3:$O$10,1,FALSE))),TRUE,FALSE)</f>
        <v>0</v>
      </c>
      <c r="Y184" s="1" t="str" cm="1">
        <f t="array" aca="1" ref="Y184" ca="1">IF(OR(UPPER(F184)="STR",UPPER(F184)="ASC"),_xlfn.TEXTJOIN("",TRUE,DEC2HEX(128*(UPPER(F184)="STR")+CODE(MID(G184,ABS(ROW(INDIRECT("1:"&amp;LEN(G184)))),1)))),IF(UPPER(F184)="HEX",UPPER(SUBSTITUTE(G184," ","")),""))</f>
        <v/>
      </c>
      <c r="Z184" s="52" t="str">
        <f t="shared" si="127"/>
        <v/>
      </c>
      <c r="AA184" s="52" t="str">
        <f t="shared" si="128"/>
        <v/>
      </c>
      <c r="AB184" s="52" t="str">
        <f t="shared" si="129"/>
        <v/>
      </c>
      <c r="AC184" s="52" t="str">
        <f t="shared" si="130"/>
        <v/>
      </c>
      <c r="AD184" s="52" t="str">
        <f t="shared" si="131"/>
        <v/>
      </c>
      <c r="AE184" s="52">
        <f t="shared" ca="1" si="132"/>
        <v>0</v>
      </c>
      <c r="AF184" s="52" t="str">
        <f t="shared" si="133"/>
        <v/>
      </c>
      <c r="AG184" s="52" t="str">
        <f t="shared" ca="1" si="134"/>
        <v>mem</v>
      </c>
      <c r="AH184" s="52">
        <f t="shared" ca="1" si="135"/>
        <v>0</v>
      </c>
      <c r="AI184" s="52">
        <f t="shared" ca="1" si="136"/>
        <v>-1</v>
      </c>
      <c r="AJ184" s="52">
        <f t="shared" ca="1" si="137"/>
        <v>0</v>
      </c>
      <c r="AK184" s="52">
        <f t="shared" ca="1" si="138"/>
        <v>0</v>
      </c>
      <c r="AL184" s="52">
        <f t="shared" ca="1" si="139"/>
        <v>0</v>
      </c>
      <c r="AM184" s="52" t="e" cm="1">
        <f t="array" aca="1" ref="AM184" ca="1">INDEX($G$2:$G$1052,MATCH(1,(AL184=$E$2:$E$1052)*("EQU"=UPPER($F$2:$F$1052)),0))</f>
        <v>#N/A</v>
      </c>
      <c r="AN184" s="52" t="str">
        <f t="shared" ca="1" si="140"/>
        <v/>
      </c>
      <c r="AO184" s="1" t="e">
        <f t="shared" ca="1" si="141"/>
        <v>#N/A</v>
      </c>
      <c r="AP184" s="52" t="str">
        <f t="shared" ca="1" si="142"/>
        <v/>
      </c>
      <c r="AQ184" s="1" t="str" cm="1">
        <f t="array" aca="1" ref="AQ184" ca="1">IF(LEFT(AL184,1)=".",INDEX($M$12:$M$1052,MATCH(1,(AL184=$L$12:$L$1052)*(S184=($S$12:$S$1052)),0)),"")</f>
        <v/>
      </c>
      <c r="AR184" s="52">
        <f t="shared" ca="1" si="143"/>
        <v>0</v>
      </c>
      <c r="AS184" s="52">
        <f t="shared" ca="1" si="144"/>
        <v>0</v>
      </c>
      <c r="AT184" s="52" t="str">
        <f t="shared" ca="1" si="145"/>
        <v>00</v>
      </c>
      <c r="AU184" s="52" t="str">
        <f t="shared" ca="1" si="146"/>
        <v>00</v>
      </c>
      <c r="AV184" s="1" t="str">
        <f t="shared" ca="1" si="75"/>
        <v>00</v>
      </c>
      <c r="AW184" s="52" t="str">
        <f t="shared" ca="1" si="147"/>
        <v>ZP</v>
      </c>
      <c r="AX184" s="53" t="e">
        <f ca="1">VLOOKUP(UPPER(F184)&amp;"-"&amp;AW184,Opcodes!$D$3:$E$160,2,FALSE)</f>
        <v>#N/A</v>
      </c>
      <c r="AY184" s="1">
        <f t="shared" ca="1" si="148"/>
        <v>0</v>
      </c>
    </row>
    <row r="185" spans="3:51" s="52" customFormat="1" x14ac:dyDescent="0.3">
      <c r="C185" s="11" t="str" cm="1">
        <f t="array" aca="1" ref="C185" ca="1">IF(AND(N185&amp;""&lt;&gt;"",K185&amp;""&lt;&gt;""),K185&amp;": "&amp;N185&amp;IF(O185&amp;""&lt;&gt;""," "&amp;O185,"")&amp;IF(P185&amp;""&lt;&gt;""," "&amp;P185,""),IF(Y185&amp;""&lt;&gt;"",K185&amp;": "&amp;TRIM(_xlfn.TEXTJOIN("",TRUE,MID(Y185,2*ROW(INDIRECT("1:"&amp;LEN(Y185)))-1,2)&amp;" ")),""))</f>
        <v/>
      </c>
      <c r="D185" s="20"/>
      <c r="E185" s="21"/>
      <c r="F185" s="22"/>
      <c r="G185" s="55"/>
      <c r="H185" s="56"/>
      <c r="I185" s="51"/>
      <c r="J185" s="51"/>
      <c r="K185" s="52" t="str">
        <f t="shared" ca="1" si="114"/>
        <v>302</v>
      </c>
      <c r="L185" s="52" t="str">
        <f t="shared" si="115"/>
        <v/>
      </c>
      <c r="M185" s="52" t="str">
        <f t="shared" ca="1" si="116"/>
        <v>$0302</v>
      </c>
      <c r="N185" s="53" t="str">
        <f t="shared" ca="1" si="117"/>
        <v/>
      </c>
      <c r="O185" s="53" t="str">
        <f t="shared" ca="1" si="118"/>
        <v>00</v>
      </c>
      <c r="P185" s="53" t="str">
        <f t="shared" ca="1" si="119"/>
        <v/>
      </c>
      <c r="Q185" s="54">
        <f t="shared" si="120"/>
        <v>-1</v>
      </c>
      <c r="R185" s="54" t="str">
        <f t="shared" si="121"/>
        <v/>
      </c>
      <c r="S185" s="3" t="str">
        <f t="shared" si="122"/>
        <v>my_code</v>
      </c>
      <c r="T185" s="54" t="b">
        <f t="shared" si="123"/>
        <v>0</v>
      </c>
      <c r="U185" s="54" t="b">
        <f t="shared" si="124"/>
        <v>0</v>
      </c>
      <c r="V185" s="54" t="b">
        <f t="shared" si="125"/>
        <v>0</v>
      </c>
      <c r="W185" s="54" t="b">
        <f t="shared" si="126"/>
        <v>0</v>
      </c>
      <c r="X185" s="54" t="b">
        <f>IF(NOT(ISERROR(VLOOKUP(UPPER(F185),Opcodes!$O$3:$O$10,1,FALSE))),TRUE,FALSE)</f>
        <v>0</v>
      </c>
      <c r="Y185" s="1" t="str" cm="1">
        <f t="array" aca="1" ref="Y185" ca="1">IF(OR(UPPER(F185)="STR",UPPER(F185)="ASC"),_xlfn.TEXTJOIN("",TRUE,DEC2HEX(128*(UPPER(F185)="STR")+CODE(MID(G185,ABS(ROW(INDIRECT("1:"&amp;LEN(G185)))),1)))),IF(UPPER(F185)="HEX",UPPER(SUBSTITUTE(G185," ","")),""))</f>
        <v/>
      </c>
      <c r="Z185" s="52" t="str">
        <f t="shared" si="127"/>
        <v/>
      </c>
      <c r="AA185" s="52" t="str">
        <f t="shared" si="128"/>
        <v/>
      </c>
      <c r="AB185" s="52" t="str">
        <f t="shared" si="129"/>
        <v/>
      </c>
      <c r="AC185" s="52" t="str">
        <f t="shared" si="130"/>
        <v/>
      </c>
      <c r="AD185" s="52" t="str">
        <f t="shared" si="131"/>
        <v/>
      </c>
      <c r="AE185" s="52">
        <f t="shared" ca="1" si="132"/>
        <v>0</v>
      </c>
      <c r="AF185" s="52" t="str">
        <f t="shared" si="133"/>
        <v/>
      </c>
      <c r="AG185" s="52" t="str">
        <f t="shared" ca="1" si="134"/>
        <v>mem</v>
      </c>
      <c r="AH185" s="52">
        <f t="shared" ca="1" si="135"/>
        <v>0</v>
      </c>
      <c r="AI185" s="52">
        <f t="shared" ca="1" si="136"/>
        <v>-1</v>
      </c>
      <c r="AJ185" s="52">
        <f t="shared" ca="1" si="137"/>
        <v>0</v>
      </c>
      <c r="AK185" s="52">
        <f t="shared" ca="1" si="138"/>
        <v>0</v>
      </c>
      <c r="AL185" s="52">
        <f t="shared" ca="1" si="139"/>
        <v>0</v>
      </c>
      <c r="AM185" s="52" t="e" cm="1">
        <f t="array" aca="1" ref="AM185" ca="1">INDEX($G$2:$G$1052,MATCH(1,(AL185=$E$2:$E$1052)*("EQU"=UPPER($F$2:$F$1052)),0))</f>
        <v>#N/A</v>
      </c>
      <c r="AN185" s="52" t="str">
        <f t="shared" ca="1" si="140"/>
        <v/>
      </c>
      <c r="AO185" s="1" t="e">
        <f t="shared" ca="1" si="141"/>
        <v>#N/A</v>
      </c>
      <c r="AP185" s="52" t="str">
        <f t="shared" ca="1" si="142"/>
        <v/>
      </c>
      <c r="AQ185" s="1" t="str" cm="1">
        <f t="array" aca="1" ref="AQ185" ca="1">IF(LEFT(AL185,1)=".",INDEX($M$12:$M$1052,MATCH(1,(AL185=$L$12:$L$1052)*(S185=($S$12:$S$1052)),0)),"")</f>
        <v/>
      </c>
      <c r="AR185" s="52">
        <f t="shared" ca="1" si="143"/>
        <v>0</v>
      </c>
      <c r="AS185" s="52">
        <f t="shared" ca="1" si="144"/>
        <v>0</v>
      </c>
      <c r="AT185" s="52" t="str">
        <f t="shared" ca="1" si="145"/>
        <v>00</v>
      </c>
      <c r="AU185" s="52" t="str">
        <f t="shared" ca="1" si="146"/>
        <v>00</v>
      </c>
      <c r="AV185" s="1" t="str">
        <f t="shared" ca="1" si="75"/>
        <v>00</v>
      </c>
      <c r="AW185" s="52" t="str">
        <f t="shared" ca="1" si="147"/>
        <v>ZP</v>
      </c>
      <c r="AX185" s="53" t="e">
        <f ca="1">VLOOKUP(UPPER(F185)&amp;"-"&amp;AW185,Opcodes!$D$3:$E$160,2,FALSE)</f>
        <v>#N/A</v>
      </c>
      <c r="AY185" s="1">
        <f t="shared" ca="1" si="148"/>
        <v>0</v>
      </c>
    </row>
    <row r="186" spans="3:51" s="52" customFormat="1" x14ac:dyDescent="0.3">
      <c r="C186" s="11" t="str" cm="1">
        <f t="array" aca="1" ref="C186" ca="1">IF(AND(N186&amp;""&lt;&gt;"",K186&amp;""&lt;&gt;""),K186&amp;": "&amp;N186&amp;IF(O186&amp;""&lt;&gt;""," "&amp;O186,"")&amp;IF(P186&amp;""&lt;&gt;""," "&amp;P186,""),IF(Y186&amp;""&lt;&gt;"",K186&amp;": "&amp;TRIM(_xlfn.TEXTJOIN("",TRUE,MID(Y186,2*ROW(INDIRECT("1:"&amp;LEN(Y186)))-1,2)&amp;" ")),""))</f>
        <v/>
      </c>
      <c r="D186" s="20"/>
      <c r="E186" s="21"/>
      <c r="F186" s="22"/>
      <c r="G186" s="55"/>
      <c r="H186" s="56"/>
      <c r="I186" s="51"/>
      <c r="J186" s="51"/>
      <c r="K186" s="52" t="str">
        <f t="shared" ca="1" si="114"/>
        <v>302</v>
      </c>
      <c r="L186" s="52" t="str">
        <f t="shared" si="115"/>
        <v/>
      </c>
      <c r="M186" s="52" t="str">
        <f t="shared" ca="1" si="116"/>
        <v>$0302</v>
      </c>
      <c r="N186" s="53" t="str">
        <f t="shared" ca="1" si="117"/>
        <v/>
      </c>
      <c r="O186" s="53" t="str">
        <f t="shared" ca="1" si="118"/>
        <v>00</v>
      </c>
      <c r="P186" s="53" t="str">
        <f t="shared" ca="1" si="119"/>
        <v/>
      </c>
      <c r="Q186" s="54">
        <f t="shared" si="120"/>
        <v>-1</v>
      </c>
      <c r="R186" s="54" t="str">
        <f t="shared" si="121"/>
        <v/>
      </c>
      <c r="S186" s="3" t="str">
        <f t="shared" si="122"/>
        <v>my_code</v>
      </c>
      <c r="T186" s="54" t="b">
        <f t="shared" si="123"/>
        <v>0</v>
      </c>
      <c r="U186" s="54" t="b">
        <f t="shared" si="124"/>
        <v>0</v>
      </c>
      <c r="V186" s="54" t="b">
        <f t="shared" si="125"/>
        <v>0</v>
      </c>
      <c r="W186" s="54" t="b">
        <f t="shared" si="126"/>
        <v>0</v>
      </c>
      <c r="X186" s="54" t="b">
        <f>IF(NOT(ISERROR(VLOOKUP(UPPER(F186),Opcodes!$O$3:$O$10,1,FALSE))),TRUE,FALSE)</f>
        <v>0</v>
      </c>
      <c r="Y186" s="1" t="str" cm="1">
        <f t="array" aca="1" ref="Y186" ca="1">IF(OR(UPPER(F186)="STR",UPPER(F186)="ASC"),_xlfn.TEXTJOIN("",TRUE,DEC2HEX(128*(UPPER(F186)="STR")+CODE(MID(G186,ABS(ROW(INDIRECT("1:"&amp;LEN(G186)))),1)))),IF(UPPER(F186)="HEX",UPPER(SUBSTITUTE(G186," ","")),""))</f>
        <v/>
      </c>
      <c r="Z186" s="52" t="str">
        <f t="shared" si="127"/>
        <v/>
      </c>
      <c r="AA186" s="52" t="str">
        <f t="shared" si="128"/>
        <v/>
      </c>
      <c r="AB186" s="52" t="str">
        <f t="shared" si="129"/>
        <v/>
      </c>
      <c r="AC186" s="52" t="str">
        <f t="shared" si="130"/>
        <v/>
      </c>
      <c r="AD186" s="52" t="str">
        <f t="shared" si="131"/>
        <v/>
      </c>
      <c r="AE186" s="52">
        <f t="shared" ca="1" si="132"/>
        <v>0</v>
      </c>
      <c r="AF186" s="52" t="str">
        <f t="shared" si="133"/>
        <v/>
      </c>
      <c r="AG186" s="52" t="str">
        <f t="shared" ca="1" si="134"/>
        <v>mem</v>
      </c>
      <c r="AH186" s="52">
        <f t="shared" ca="1" si="135"/>
        <v>0</v>
      </c>
      <c r="AI186" s="52">
        <f t="shared" ca="1" si="136"/>
        <v>-1</v>
      </c>
      <c r="AJ186" s="52">
        <f t="shared" ca="1" si="137"/>
        <v>0</v>
      </c>
      <c r="AK186" s="52">
        <f t="shared" ca="1" si="138"/>
        <v>0</v>
      </c>
      <c r="AL186" s="52">
        <f t="shared" ca="1" si="139"/>
        <v>0</v>
      </c>
      <c r="AM186" s="52" t="e" cm="1">
        <f t="array" aca="1" ref="AM186" ca="1">INDEX($G$2:$G$1052,MATCH(1,(AL186=$E$2:$E$1052)*("EQU"=UPPER($F$2:$F$1052)),0))</f>
        <v>#N/A</v>
      </c>
      <c r="AN186" s="52" t="str">
        <f t="shared" ca="1" si="140"/>
        <v/>
      </c>
      <c r="AO186" s="1" t="e">
        <f t="shared" ca="1" si="141"/>
        <v>#N/A</v>
      </c>
      <c r="AP186" s="52" t="str">
        <f t="shared" ca="1" si="142"/>
        <v/>
      </c>
      <c r="AQ186" s="1" t="str" cm="1">
        <f t="array" aca="1" ref="AQ186" ca="1">IF(LEFT(AL186,1)=".",INDEX($M$12:$M$1052,MATCH(1,(AL186=$L$12:$L$1052)*(S186=($S$12:$S$1052)),0)),"")</f>
        <v/>
      </c>
      <c r="AR186" s="52">
        <f t="shared" ca="1" si="143"/>
        <v>0</v>
      </c>
      <c r="AS186" s="52">
        <f t="shared" ca="1" si="144"/>
        <v>0</v>
      </c>
      <c r="AT186" s="52" t="str">
        <f t="shared" ca="1" si="145"/>
        <v>00</v>
      </c>
      <c r="AU186" s="52" t="str">
        <f t="shared" ca="1" si="146"/>
        <v>00</v>
      </c>
      <c r="AV186" s="1" t="str">
        <f t="shared" ca="1" si="75"/>
        <v>00</v>
      </c>
      <c r="AW186" s="52" t="str">
        <f t="shared" ca="1" si="147"/>
        <v>ZP</v>
      </c>
      <c r="AX186" s="53" t="e">
        <f ca="1">VLOOKUP(UPPER(F186)&amp;"-"&amp;AW186,Opcodes!$D$3:$E$160,2,FALSE)</f>
        <v>#N/A</v>
      </c>
      <c r="AY186" s="1">
        <f t="shared" ca="1" si="148"/>
        <v>0</v>
      </c>
    </row>
    <row r="187" spans="3:51" s="52" customFormat="1" x14ac:dyDescent="0.3">
      <c r="C187" s="11" t="str" cm="1">
        <f t="array" aca="1" ref="C187" ca="1">IF(AND(N187&amp;""&lt;&gt;"",K187&amp;""&lt;&gt;""),K187&amp;": "&amp;N187&amp;IF(O187&amp;""&lt;&gt;""," "&amp;O187,"")&amp;IF(P187&amp;""&lt;&gt;""," "&amp;P187,""),IF(Y187&amp;""&lt;&gt;"",K187&amp;": "&amp;TRIM(_xlfn.TEXTJOIN("",TRUE,MID(Y187,2*ROW(INDIRECT("1:"&amp;LEN(Y187)))-1,2)&amp;" ")),""))</f>
        <v/>
      </c>
      <c r="D187" s="20"/>
      <c r="E187" s="21"/>
      <c r="F187" s="22"/>
      <c r="G187" s="55"/>
      <c r="H187" s="56"/>
      <c r="I187" s="51"/>
      <c r="J187" s="51"/>
      <c r="K187" s="52" t="str">
        <f t="shared" ca="1" si="114"/>
        <v>302</v>
      </c>
      <c r="L187" s="52" t="str">
        <f t="shared" si="115"/>
        <v/>
      </c>
      <c r="M187" s="52" t="str">
        <f t="shared" ca="1" si="116"/>
        <v>$0302</v>
      </c>
      <c r="N187" s="53" t="str">
        <f t="shared" ca="1" si="117"/>
        <v/>
      </c>
      <c r="O187" s="53" t="str">
        <f t="shared" ca="1" si="118"/>
        <v>00</v>
      </c>
      <c r="P187" s="53" t="str">
        <f t="shared" ca="1" si="119"/>
        <v/>
      </c>
      <c r="Q187" s="54">
        <f t="shared" si="120"/>
        <v>-1</v>
      </c>
      <c r="R187" s="54" t="str">
        <f t="shared" si="121"/>
        <v/>
      </c>
      <c r="S187" s="3" t="str">
        <f t="shared" si="122"/>
        <v>my_code</v>
      </c>
      <c r="T187" s="54" t="b">
        <f t="shared" si="123"/>
        <v>0</v>
      </c>
      <c r="U187" s="54" t="b">
        <f t="shared" si="124"/>
        <v>0</v>
      </c>
      <c r="V187" s="54" t="b">
        <f t="shared" si="125"/>
        <v>0</v>
      </c>
      <c r="W187" s="54" t="b">
        <f t="shared" si="126"/>
        <v>0</v>
      </c>
      <c r="X187" s="54" t="b">
        <f>IF(NOT(ISERROR(VLOOKUP(UPPER(F187),Opcodes!$O$3:$O$10,1,FALSE))),TRUE,FALSE)</f>
        <v>0</v>
      </c>
      <c r="Y187" s="1" t="str" cm="1">
        <f t="array" aca="1" ref="Y187" ca="1">IF(OR(UPPER(F187)="STR",UPPER(F187)="ASC"),_xlfn.TEXTJOIN("",TRUE,DEC2HEX(128*(UPPER(F187)="STR")+CODE(MID(G187,ABS(ROW(INDIRECT("1:"&amp;LEN(G187)))),1)))),IF(UPPER(F187)="HEX",UPPER(SUBSTITUTE(G187," ","")),""))</f>
        <v/>
      </c>
      <c r="Z187" s="52" t="str">
        <f t="shared" si="127"/>
        <v/>
      </c>
      <c r="AA187" s="52" t="str">
        <f t="shared" si="128"/>
        <v/>
      </c>
      <c r="AB187" s="52" t="str">
        <f t="shared" si="129"/>
        <v/>
      </c>
      <c r="AC187" s="52" t="str">
        <f t="shared" si="130"/>
        <v/>
      </c>
      <c r="AD187" s="52" t="str">
        <f t="shared" si="131"/>
        <v/>
      </c>
      <c r="AE187" s="52">
        <f t="shared" ca="1" si="132"/>
        <v>0</v>
      </c>
      <c r="AF187" s="52" t="str">
        <f t="shared" si="133"/>
        <v/>
      </c>
      <c r="AG187" s="52" t="str">
        <f t="shared" ca="1" si="134"/>
        <v>mem</v>
      </c>
      <c r="AH187" s="52">
        <f t="shared" ca="1" si="135"/>
        <v>0</v>
      </c>
      <c r="AI187" s="52">
        <f t="shared" ca="1" si="136"/>
        <v>-1</v>
      </c>
      <c r="AJ187" s="52">
        <f t="shared" ca="1" si="137"/>
        <v>0</v>
      </c>
      <c r="AK187" s="52">
        <f t="shared" ca="1" si="138"/>
        <v>0</v>
      </c>
      <c r="AL187" s="52">
        <f t="shared" ca="1" si="139"/>
        <v>0</v>
      </c>
      <c r="AM187" s="52" t="e" cm="1">
        <f t="array" aca="1" ref="AM187" ca="1">INDEX($G$2:$G$1052,MATCH(1,(AL187=$E$2:$E$1052)*("EQU"=UPPER($F$2:$F$1052)),0))</f>
        <v>#N/A</v>
      </c>
      <c r="AN187" s="52" t="str">
        <f t="shared" ca="1" si="140"/>
        <v/>
      </c>
      <c r="AO187" s="1" t="e">
        <f t="shared" ca="1" si="141"/>
        <v>#N/A</v>
      </c>
      <c r="AP187" s="52" t="str">
        <f t="shared" ca="1" si="142"/>
        <v/>
      </c>
      <c r="AQ187" s="1" t="str" cm="1">
        <f t="array" aca="1" ref="AQ187" ca="1">IF(LEFT(AL187,1)=".",INDEX($M$12:$M$1052,MATCH(1,(AL187=$L$12:$L$1052)*(S187=($S$12:$S$1052)),0)),"")</f>
        <v/>
      </c>
      <c r="AR187" s="52">
        <f t="shared" ca="1" si="143"/>
        <v>0</v>
      </c>
      <c r="AS187" s="52">
        <f t="shared" ca="1" si="144"/>
        <v>0</v>
      </c>
      <c r="AT187" s="52" t="str">
        <f t="shared" ca="1" si="145"/>
        <v>00</v>
      </c>
      <c r="AU187" s="52" t="str">
        <f t="shared" ca="1" si="146"/>
        <v>00</v>
      </c>
      <c r="AV187" s="1" t="str">
        <f t="shared" ca="1" si="75"/>
        <v>00</v>
      </c>
      <c r="AW187" s="52" t="str">
        <f t="shared" ca="1" si="147"/>
        <v>ZP</v>
      </c>
      <c r="AX187" s="53" t="e">
        <f ca="1">VLOOKUP(UPPER(F187)&amp;"-"&amp;AW187,Opcodes!$D$3:$E$160,2,FALSE)</f>
        <v>#N/A</v>
      </c>
      <c r="AY187" s="1">
        <f t="shared" ca="1" si="148"/>
        <v>0</v>
      </c>
    </row>
    <row r="188" spans="3:51" s="52" customFormat="1" x14ac:dyDescent="0.3">
      <c r="C188" s="11" t="str" cm="1">
        <f t="array" aca="1" ref="C188" ca="1">IF(AND(N188&amp;""&lt;&gt;"",K188&amp;""&lt;&gt;""),K188&amp;": "&amp;N188&amp;IF(O188&amp;""&lt;&gt;""," "&amp;O188,"")&amp;IF(P188&amp;""&lt;&gt;""," "&amp;P188,""),IF(Y188&amp;""&lt;&gt;"",K188&amp;": "&amp;TRIM(_xlfn.TEXTJOIN("",TRUE,MID(Y188,2*ROW(INDIRECT("1:"&amp;LEN(Y188)))-1,2)&amp;" ")),""))</f>
        <v/>
      </c>
      <c r="D188" s="20"/>
      <c r="E188" s="21"/>
      <c r="F188" s="22"/>
      <c r="G188" s="55"/>
      <c r="H188" s="56"/>
      <c r="I188" s="51"/>
      <c r="J188" s="51"/>
      <c r="K188" s="52" t="str">
        <f t="shared" ca="1" si="114"/>
        <v>302</v>
      </c>
      <c r="L188" s="52" t="str">
        <f t="shared" si="115"/>
        <v/>
      </c>
      <c r="M188" s="52" t="str">
        <f t="shared" ca="1" si="116"/>
        <v>$0302</v>
      </c>
      <c r="N188" s="53" t="str">
        <f t="shared" ca="1" si="117"/>
        <v/>
      </c>
      <c r="O188" s="53" t="str">
        <f t="shared" ca="1" si="118"/>
        <v>00</v>
      </c>
      <c r="P188" s="53" t="str">
        <f t="shared" ca="1" si="119"/>
        <v/>
      </c>
      <c r="Q188" s="54">
        <f t="shared" si="120"/>
        <v>-1</v>
      </c>
      <c r="R188" s="54" t="str">
        <f t="shared" si="121"/>
        <v/>
      </c>
      <c r="S188" s="3" t="str">
        <f t="shared" si="122"/>
        <v>my_code</v>
      </c>
      <c r="T188" s="54" t="b">
        <f t="shared" si="123"/>
        <v>0</v>
      </c>
      <c r="U188" s="54" t="b">
        <f t="shared" si="124"/>
        <v>0</v>
      </c>
      <c r="V188" s="54" t="b">
        <f t="shared" si="125"/>
        <v>0</v>
      </c>
      <c r="W188" s="54" t="b">
        <f t="shared" si="126"/>
        <v>0</v>
      </c>
      <c r="X188" s="54" t="b">
        <f>IF(NOT(ISERROR(VLOOKUP(UPPER(F188),Opcodes!$O$3:$O$10,1,FALSE))),TRUE,FALSE)</f>
        <v>0</v>
      </c>
      <c r="Y188" s="1" t="str" cm="1">
        <f t="array" aca="1" ref="Y188" ca="1">IF(OR(UPPER(F188)="STR",UPPER(F188)="ASC"),_xlfn.TEXTJOIN("",TRUE,DEC2HEX(128*(UPPER(F188)="STR")+CODE(MID(G188,ABS(ROW(INDIRECT("1:"&amp;LEN(G188)))),1)))),IF(UPPER(F188)="HEX",UPPER(SUBSTITUTE(G188," ","")),""))</f>
        <v/>
      </c>
      <c r="Z188" s="52" t="str">
        <f t="shared" si="127"/>
        <v/>
      </c>
      <c r="AA188" s="52" t="str">
        <f t="shared" si="128"/>
        <v/>
      </c>
      <c r="AB188" s="52" t="str">
        <f t="shared" si="129"/>
        <v/>
      </c>
      <c r="AC188" s="52" t="str">
        <f t="shared" si="130"/>
        <v/>
      </c>
      <c r="AD188" s="52" t="str">
        <f t="shared" si="131"/>
        <v/>
      </c>
      <c r="AE188" s="52">
        <f t="shared" ca="1" si="132"/>
        <v>0</v>
      </c>
      <c r="AF188" s="52" t="str">
        <f t="shared" si="133"/>
        <v/>
      </c>
      <c r="AG188" s="52" t="str">
        <f t="shared" ca="1" si="134"/>
        <v>mem</v>
      </c>
      <c r="AH188" s="52">
        <f t="shared" ca="1" si="135"/>
        <v>0</v>
      </c>
      <c r="AI188" s="52">
        <f t="shared" ca="1" si="136"/>
        <v>-1</v>
      </c>
      <c r="AJ188" s="52">
        <f t="shared" ca="1" si="137"/>
        <v>0</v>
      </c>
      <c r="AK188" s="52">
        <f t="shared" ca="1" si="138"/>
        <v>0</v>
      </c>
      <c r="AL188" s="52">
        <f t="shared" ca="1" si="139"/>
        <v>0</v>
      </c>
      <c r="AM188" s="52" t="e" cm="1">
        <f t="array" aca="1" ref="AM188" ca="1">INDEX($G$2:$G$1052,MATCH(1,(AL188=$E$2:$E$1052)*("EQU"=UPPER($F$2:$F$1052)),0))</f>
        <v>#N/A</v>
      </c>
      <c r="AN188" s="52" t="str">
        <f t="shared" ca="1" si="140"/>
        <v/>
      </c>
      <c r="AO188" s="1" t="e">
        <f t="shared" ca="1" si="141"/>
        <v>#N/A</v>
      </c>
      <c r="AP188" s="52" t="str">
        <f t="shared" ca="1" si="142"/>
        <v/>
      </c>
      <c r="AQ188" s="1" t="str" cm="1">
        <f t="array" aca="1" ref="AQ188" ca="1">IF(LEFT(AL188,1)=".",INDEX($M$12:$M$1052,MATCH(1,(AL188=$L$12:$L$1052)*(S188=($S$12:$S$1052)),0)),"")</f>
        <v/>
      </c>
      <c r="AR188" s="52">
        <f t="shared" ca="1" si="143"/>
        <v>0</v>
      </c>
      <c r="AS188" s="52">
        <f t="shared" ca="1" si="144"/>
        <v>0</v>
      </c>
      <c r="AT188" s="52" t="str">
        <f t="shared" ca="1" si="145"/>
        <v>00</v>
      </c>
      <c r="AU188" s="52" t="str">
        <f t="shared" ca="1" si="146"/>
        <v>00</v>
      </c>
      <c r="AV188" s="1" t="str">
        <f t="shared" ca="1" si="75"/>
        <v>00</v>
      </c>
      <c r="AW188" s="52" t="str">
        <f t="shared" ca="1" si="147"/>
        <v>ZP</v>
      </c>
      <c r="AX188" s="53" t="e">
        <f ca="1">VLOOKUP(UPPER(F188)&amp;"-"&amp;AW188,Opcodes!$D$3:$E$160,2,FALSE)</f>
        <v>#N/A</v>
      </c>
      <c r="AY188" s="1">
        <f t="shared" ca="1" si="148"/>
        <v>0</v>
      </c>
    </row>
    <row r="189" spans="3:51" s="52" customFormat="1" x14ac:dyDescent="0.3">
      <c r="C189" s="11" t="str" cm="1">
        <f t="array" aca="1" ref="C189" ca="1">IF(AND(N189&amp;""&lt;&gt;"",K189&amp;""&lt;&gt;""),K189&amp;": "&amp;N189&amp;IF(O189&amp;""&lt;&gt;""," "&amp;O189,"")&amp;IF(P189&amp;""&lt;&gt;""," "&amp;P189,""),IF(Y189&amp;""&lt;&gt;"",K189&amp;": "&amp;TRIM(_xlfn.TEXTJOIN("",TRUE,MID(Y189,2*ROW(INDIRECT("1:"&amp;LEN(Y189)))-1,2)&amp;" ")),""))</f>
        <v/>
      </c>
      <c r="D189" s="20"/>
      <c r="E189" s="21"/>
      <c r="F189" s="22"/>
      <c r="G189" s="55"/>
      <c r="H189" s="56"/>
      <c r="I189" s="51"/>
      <c r="J189" s="51"/>
      <c r="K189" s="52" t="str">
        <f t="shared" ca="1" si="114"/>
        <v>302</v>
      </c>
      <c r="L189" s="52" t="str">
        <f t="shared" si="115"/>
        <v/>
      </c>
      <c r="M189" s="52" t="str">
        <f t="shared" ca="1" si="116"/>
        <v>$0302</v>
      </c>
      <c r="N189" s="53" t="str">
        <f t="shared" ca="1" si="117"/>
        <v/>
      </c>
      <c r="O189" s="53" t="str">
        <f t="shared" ca="1" si="118"/>
        <v>00</v>
      </c>
      <c r="P189" s="53" t="str">
        <f t="shared" ca="1" si="119"/>
        <v/>
      </c>
      <c r="Q189" s="54">
        <f t="shared" si="120"/>
        <v>-1</v>
      </c>
      <c r="R189" s="54" t="str">
        <f t="shared" si="121"/>
        <v/>
      </c>
      <c r="S189" s="3" t="str">
        <f t="shared" si="122"/>
        <v>my_code</v>
      </c>
      <c r="T189" s="54" t="b">
        <f t="shared" si="123"/>
        <v>0</v>
      </c>
      <c r="U189" s="54" t="b">
        <f t="shared" si="124"/>
        <v>0</v>
      </c>
      <c r="V189" s="54" t="b">
        <f t="shared" si="125"/>
        <v>0</v>
      </c>
      <c r="W189" s="54" t="b">
        <f t="shared" si="126"/>
        <v>0</v>
      </c>
      <c r="X189" s="54" t="b">
        <f>IF(NOT(ISERROR(VLOOKUP(UPPER(F189),Opcodes!$O$3:$O$10,1,FALSE))),TRUE,FALSE)</f>
        <v>0</v>
      </c>
      <c r="Y189" s="1" t="str" cm="1">
        <f t="array" aca="1" ref="Y189" ca="1">IF(OR(UPPER(F189)="STR",UPPER(F189)="ASC"),_xlfn.TEXTJOIN("",TRUE,DEC2HEX(128*(UPPER(F189)="STR")+CODE(MID(G189,ABS(ROW(INDIRECT("1:"&amp;LEN(G189)))),1)))),IF(UPPER(F189)="HEX",UPPER(SUBSTITUTE(G189," ","")),""))</f>
        <v/>
      </c>
      <c r="Z189" s="52" t="str">
        <f t="shared" si="127"/>
        <v/>
      </c>
      <c r="AA189" s="52" t="str">
        <f t="shared" si="128"/>
        <v/>
      </c>
      <c r="AB189" s="52" t="str">
        <f t="shared" si="129"/>
        <v/>
      </c>
      <c r="AC189" s="52" t="str">
        <f t="shared" si="130"/>
        <v/>
      </c>
      <c r="AD189" s="52" t="str">
        <f t="shared" si="131"/>
        <v/>
      </c>
      <c r="AE189" s="52">
        <f t="shared" ca="1" si="132"/>
        <v>0</v>
      </c>
      <c r="AF189" s="52" t="str">
        <f t="shared" si="133"/>
        <v/>
      </c>
      <c r="AG189" s="52" t="str">
        <f t="shared" ca="1" si="134"/>
        <v>mem</v>
      </c>
      <c r="AH189" s="52">
        <f t="shared" ca="1" si="135"/>
        <v>0</v>
      </c>
      <c r="AI189" s="52">
        <f t="shared" ca="1" si="136"/>
        <v>-1</v>
      </c>
      <c r="AJ189" s="52">
        <f t="shared" ca="1" si="137"/>
        <v>0</v>
      </c>
      <c r="AK189" s="52">
        <f t="shared" ca="1" si="138"/>
        <v>0</v>
      </c>
      <c r="AL189" s="52">
        <f t="shared" ca="1" si="139"/>
        <v>0</v>
      </c>
      <c r="AM189" s="52" t="e" cm="1">
        <f t="array" aca="1" ref="AM189" ca="1">INDEX($G$2:$G$1052,MATCH(1,(AL189=$E$2:$E$1052)*("EQU"=UPPER($F$2:$F$1052)),0))</f>
        <v>#N/A</v>
      </c>
      <c r="AN189" s="52" t="str">
        <f t="shared" ca="1" si="140"/>
        <v/>
      </c>
      <c r="AO189" s="1" t="e">
        <f t="shared" ca="1" si="141"/>
        <v>#N/A</v>
      </c>
      <c r="AP189" s="52" t="str">
        <f t="shared" ca="1" si="142"/>
        <v/>
      </c>
      <c r="AQ189" s="1" t="str" cm="1">
        <f t="array" aca="1" ref="AQ189" ca="1">IF(LEFT(AL189,1)=".",INDEX($M$12:$M$1052,MATCH(1,(AL189=$L$12:$L$1052)*(S189=($S$12:$S$1052)),0)),"")</f>
        <v/>
      </c>
      <c r="AR189" s="52">
        <f t="shared" ca="1" si="143"/>
        <v>0</v>
      </c>
      <c r="AS189" s="52">
        <f t="shared" ca="1" si="144"/>
        <v>0</v>
      </c>
      <c r="AT189" s="52" t="str">
        <f t="shared" ca="1" si="145"/>
        <v>00</v>
      </c>
      <c r="AU189" s="52" t="str">
        <f t="shared" ca="1" si="146"/>
        <v>00</v>
      </c>
      <c r="AV189" s="1" t="str">
        <f t="shared" ca="1" si="75"/>
        <v>00</v>
      </c>
      <c r="AW189" s="52" t="str">
        <f t="shared" ca="1" si="147"/>
        <v>ZP</v>
      </c>
      <c r="AX189" s="53" t="e">
        <f ca="1">VLOOKUP(UPPER(F189)&amp;"-"&amp;AW189,Opcodes!$D$3:$E$160,2,FALSE)</f>
        <v>#N/A</v>
      </c>
      <c r="AY189" s="1">
        <f t="shared" ca="1" si="148"/>
        <v>0</v>
      </c>
    </row>
    <row r="190" spans="3:51" s="52" customFormat="1" x14ac:dyDescent="0.3">
      <c r="C190" s="11" t="str" cm="1">
        <f t="array" aca="1" ref="C190" ca="1">IF(AND(N190&amp;""&lt;&gt;"",K190&amp;""&lt;&gt;""),K190&amp;": "&amp;N190&amp;IF(O190&amp;""&lt;&gt;""," "&amp;O190,"")&amp;IF(P190&amp;""&lt;&gt;""," "&amp;P190,""),IF(Y190&amp;""&lt;&gt;"",K190&amp;": "&amp;TRIM(_xlfn.TEXTJOIN("",TRUE,MID(Y190,2*ROW(INDIRECT("1:"&amp;LEN(Y190)))-1,2)&amp;" ")),""))</f>
        <v/>
      </c>
      <c r="D190" s="20"/>
      <c r="E190" s="21"/>
      <c r="F190" s="22"/>
      <c r="G190" s="55"/>
      <c r="H190" s="56"/>
      <c r="I190" s="51"/>
      <c r="J190" s="51"/>
      <c r="K190" s="52" t="str">
        <f t="shared" ca="1" si="114"/>
        <v>302</v>
      </c>
      <c r="L190" s="52" t="str">
        <f t="shared" si="115"/>
        <v/>
      </c>
      <c r="M190" s="52" t="str">
        <f t="shared" ca="1" si="116"/>
        <v>$0302</v>
      </c>
      <c r="N190" s="53" t="str">
        <f t="shared" ca="1" si="117"/>
        <v/>
      </c>
      <c r="O190" s="53" t="str">
        <f t="shared" ca="1" si="118"/>
        <v>00</v>
      </c>
      <c r="P190" s="53" t="str">
        <f t="shared" ca="1" si="119"/>
        <v/>
      </c>
      <c r="Q190" s="54">
        <f t="shared" si="120"/>
        <v>-1</v>
      </c>
      <c r="R190" s="54" t="str">
        <f t="shared" si="121"/>
        <v/>
      </c>
      <c r="S190" s="3" t="str">
        <f t="shared" si="122"/>
        <v>my_code</v>
      </c>
      <c r="T190" s="54" t="b">
        <f t="shared" si="123"/>
        <v>0</v>
      </c>
      <c r="U190" s="54" t="b">
        <f t="shared" si="124"/>
        <v>0</v>
      </c>
      <c r="V190" s="54" t="b">
        <f t="shared" si="125"/>
        <v>0</v>
      </c>
      <c r="W190" s="54" t="b">
        <f t="shared" si="126"/>
        <v>0</v>
      </c>
      <c r="X190" s="54" t="b">
        <f>IF(NOT(ISERROR(VLOOKUP(UPPER(F190),Opcodes!$O$3:$O$10,1,FALSE))),TRUE,FALSE)</f>
        <v>0</v>
      </c>
      <c r="Y190" s="1" t="str" cm="1">
        <f t="array" aca="1" ref="Y190" ca="1">IF(OR(UPPER(F190)="STR",UPPER(F190)="ASC"),_xlfn.TEXTJOIN("",TRUE,DEC2HEX(128*(UPPER(F190)="STR")+CODE(MID(G190,ABS(ROW(INDIRECT("1:"&amp;LEN(G190)))),1)))),IF(UPPER(F190)="HEX",UPPER(SUBSTITUTE(G190," ","")),""))</f>
        <v/>
      </c>
      <c r="Z190" s="52" t="str">
        <f t="shared" si="127"/>
        <v/>
      </c>
      <c r="AA190" s="52" t="str">
        <f t="shared" si="128"/>
        <v/>
      </c>
      <c r="AB190" s="52" t="str">
        <f t="shared" si="129"/>
        <v/>
      </c>
      <c r="AC190" s="52" t="str">
        <f t="shared" si="130"/>
        <v/>
      </c>
      <c r="AD190" s="52" t="str">
        <f t="shared" si="131"/>
        <v/>
      </c>
      <c r="AE190" s="52">
        <f t="shared" ca="1" si="132"/>
        <v>0</v>
      </c>
      <c r="AF190" s="52" t="str">
        <f t="shared" si="133"/>
        <v/>
      </c>
      <c r="AG190" s="52" t="str">
        <f t="shared" ca="1" si="134"/>
        <v>mem</v>
      </c>
      <c r="AH190" s="52">
        <f t="shared" ca="1" si="135"/>
        <v>0</v>
      </c>
      <c r="AI190" s="52">
        <f t="shared" ca="1" si="136"/>
        <v>-1</v>
      </c>
      <c r="AJ190" s="52">
        <f t="shared" ca="1" si="137"/>
        <v>0</v>
      </c>
      <c r="AK190" s="52">
        <f t="shared" ca="1" si="138"/>
        <v>0</v>
      </c>
      <c r="AL190" s="52">
        <f t="shared" ca="1" si="139"/>
        <v>0</v>
      </c>
      <c r="AM190" s="52" t="e" cm="1">
        <f t="array" aca="1" ref="AM190" ca="1">INDEX($G$2:$G$1052,MATCH(1,(AL190=$E$2:$E$1052)*("EQU"=UPPER($F$2:$F$1052)),0))</f>
        <v>#N/A</v>
      </c>
      <c r="AN190" s="52" t="str">
        <f t="shared" ca="1" si="140"/>
        <v/>
      </c>
      <c r="AO190" s="1" t="e">
        <f t="shared" ca="1" si="141"/>
        <v>#N/A</v>
      </c>
      <c r="AP190" s="52" t="str">
        <f t="shared" ca="1" si="142"/>
        <v/>
      </c>
      <c r="AQ190" s="1" t="str" cm="1">
        <f t="array" aca="1" ref="AQ190" ca="1">IF(LEFT(AL190,1)=".",INDEX($M$12:$M$1052,MATCH(1,(AL190=$L$12:$L$1052)*(S190=($S$12:$S$1052)),0)),"")</f>
        <v/>
      </c>
      <c r="AR190" s="52">
        <f t="shared" ca="1" si="143"/>
        <v>0</v>
      </c>
      <c r="AS190" s="52">
        <f t="shared" ca="1" si="144"/>
        <v>0</v>
      </c>
      <c r="AT190" s="52" t="str">
        <f t="shared" ca="1" si="145"/>
        <v>00</v>
      </c>
      <c r="AU190" s="52" t="str">
        <f t="shared" ca="1" si="146"/>
        <v>00</v>
      </c>
      <c r="AV190" s="1" t="str">
        <f t="shared" ca="1" si="75"/>
        <v>00</v>
      </c>
      <c r="AW190" s="52" t="str">
        <f t="shared" ca="1" si="147"/>
        <v>ZP</v>
      </c>
      <c r="AX190" s="53" t="e">
        <f ca="1">VLOOKUP(UPPER(F190)&amp;"-"&amp;AW190,Opcodes!$D$3:$E$160,2,FALSE)</f>
        <v>#N/A</v>
      </c>
      <c r="AY190" s="1">
        <f t="shared" ca="1" si="148"/>
        <v>0</v>
      </c>
    </row>
    <row r="191" spans="3:51" s="52" customFormat="1" x14ac:dyDescent="0.3">
      <c r="C191" s="11" t="str" cm="1">
        <f t="array" aca="1" ref="C191" ca="1">IF(AND(N191&amp;""&lt;&gt;"",K191&amp;""&lt;&gt;""),K191&amp;": "&amp;N191&amp;IF(O191&amp;""&lt;&gt;""," "&amp;O191,"")&amp;IF(P191&amp;""&lt;&gt;""," "&amp;P191,""),IF(Y191&amp;""&lt;&gt;"",K191&amp;": "&amp;TRIM(_xlfn.TEXTJOIN("",TRUE,MID(Y191,2*ROW(INDIRECT("1:"&amp;LEN(Y191)))-1,2)&amp;" ")),""))</f>
        <v/>
      </c>
      <c r="D191" s="20"/>
      <c r="E191" s="21"/>
      <c r="F191" s="22"/>
      <c r="G191" s="55"/>
      <c r="H191" s="56"/>
      <c r="I191" s="51"/>
      <c r="J191" s="51"/>
      <c r="K191" s="52" t="str">
        <f t="shared" ca="1" si="114"/>
        <v>302</v>
      </c>
      <c r="L191" s="52" t="str">
        <f t="shared" si="115"/>
        <v/>
      </c>
      <c r="M191" s="52" t="str">
        <f t="shared" ca="1" si="116"/>
        <v>$0302</v>
      </c>
      <c r="N191" s="53" t="str">
        <f t="shared" ca="1" si="117"/>
        <v/>
      </c>
      <c r="O191" s="53" t="str">
        <f t="shared" ca="1" si="118"/>
        <v>00</v>
      </c>
      <c r="P191" s="53" t="str">
        <f t="shared" ca="1" si="119"/>
        <v/>
      </c>
      <c r="Q191" s="54">
        <f t="shared" si="120"/>
        <v>-1</v>
      </c>
      <c r="R191" s="54" t="str">
        <f t="shared" si="121"/>
        <v/>
      </c>
      <c r="S191" s="3" t="str">
        <f t="shared" si="122"/>
        <v>my_code</v>
      </c>
      <c r="T191" s="54" t="b">
        <f t="shared" si="123"/>
        <v>0</v>
      </c>
      <c r="U191" s="54" t="b">
        <f t="shared" si="124"/>
        <v>0</v>
      </c>
      <c r="V191" s="54" t="b">
        <f t="shared" si="125"/>
        <v>0</v>
      </c>
      <c r="W191" s="54" t="b">
        <f t="shared" si="126"/>
        <v>0</v>
      </c>
      <c r="X191" s="54" t="b">
        <f>IF(NOT(ISERROR(VLOOKUP(UPPER(F191),Opcodes!$O$3:$O$10,1,FALSE))),TRUE,FALSE)</f>
        <v>0</v>
      </c>
      <c r="Y191" s="1" t="str" cm="1">
        <f t="array" aca="1" ref="Y191" ca="1">IF(OR(UPPER(F191)="STR",UPPER(F191)="ASC"),_xlfn.TEXTJOIN("",TRUE,DEC2HEX(128*(UPPER(F191)="STR")+CODE(MID(G191,ABS(ROW(INDIRECT("1:"&amp;LEN(G191)))),1)))),IF(UPPER(F191)="HEX",UPPER(SUBSTITUTE(G191," ","")),""))</f>
        <v/>
      </c>
      <c r="Z191" s="52" t="str">
        <f t="shared" si="127"/>
        <v/>
      </c>
      <c r="AA191" s="52" t="str">
        <f t="shared" si="128"/>
        <v/>
      </c>
      <c r="AB191" s="52" t="str">
        <f t="shared" si="129"/>
        <v/>
      </c>
      <c r="AC191" s="52" t="str">
        <f t="shared" si="130"/>
        <v/>
      </c>
      <c r="AD191" s="52" t="str">
        <f t="shared" si="131"/>
        <v/>
      </c>
      <c r="AE191" s="52">
        <f t="shared" ca="1" si="132"/>
        <v>0</v>
      </c>
      <c r="AF191" s="52" t="str">
        <f t="shared" si="133"/>
        <v/>
      </c>
      <c r="AG191" s="52" t="str">
        <f t="shared" ca="1" si="134"/>
        <v>mem</v>
      </c>
      <c r="AH191" s="52">
        <f t="shared" ca="1" si="135"/>
        <v>0</v>
      </c>
      <c r="AI191" s="52">
        <f t="shared" ca="1" si="136"/>
        <v>-1</v>
      </c>
      <c r="AJ191" s="52">
        <f t="shared" ca="1" si="137"/>
        <v>0</v>
      </c>
      <c r="AK191" s="52">
        <f t="shared" ca="1" si="138"/>
        <v>0</v>
      </c>
      <c r="AL191" s="52">
        <f t="shared" ca="1" si="139"/>
        <v>0</v>
      </c>
      <c r="AM191" s="52" t="e" cm="1">
        <f t="array" aca="1" ref="AM191" ca="1">INDEX($G$2:$G$1052,MATCH(1,(AL191=$E$2:$E$1052)*("EQU"=UPPER($F$2:$F$1052)),0))</f>
        <v>#N/A</v>
      </c>
      <c r="AN191" s="52" t="str">
        <f t="shared" ca="1" si="140"/>
        <v/>
      </c>
      <c r="AO191" s="1" t="e">
        <f t="shared" ca="1" si="141"/>
        <v>#N/A</v>
      </c>
      <c r="AP191" s="52" t="str">
        <f t="shared" ca="1" si="142"/>
        <v/>
      </c>
      <c r="AQ191" s="1" t="str" cm="1">
        <f t="array" aca="1" ref="AQ191" ca="1">IF(LEFT(AL191,1)=".",INDEX($M$12:$M$1052,MATCH(1,(AL191=$L$12:$L$1052)*(S191=($S$12:$S$1052)),0)),"")</f>
        <v/>
      </c>
      <c r="AR191" s="52">
        <f t="shared" ca="1" si="143"/>
        <v>0</v>
      </c>
      <c r="AS191" s="52">
        <f t="shared" ca="1" si="144"/>
        <v>0</v>
      </c>
      <c r="AT191" s="52" t="str">
        <f t="shared" ca="1" si="145"/>
        <v>00</v>
      </c>
      <c r="AU191" s="52" t="str">
        <f t="shared" ca="1" si="146"/>
        <v>00</v>
      </c>
      <c r="AV191" s="1" t="str">
        <f t="shared" ca="1" si="75"/>
        <v>00</v>
      </c>
      <c r="AW191" s="52" t="str">
        <f t="shared" ca="1" si="147"/>
        <v>ZP</v>
      </c>
      <c r="AX191" s="53" t="e">
        <f ca="1">VLOOKUP(UPPER(F191)&amp;"-"&amp;AW191,Opcodes!$D$3:$E$160,2,FALSE)</f>
        <v>#N/A</v>
      </c>
      <c r="AY191" s="1">
        <f t="shared" ca="1" si="148"/>
        <v>0</v>
      </c>
    </row>
    <row r="192" spans="3:51" s="52" customFormat="1" x14ac:dyDescent="0.3">
      <c r="C192" s="11" t="str" cm="1">
        <f t="array" aca="1" ref="C192" ca="1">IF(AND(N192&amp;""&lt;&gt;"",K192&amp;""&lt;&gt;""),K192&amp;": "&amp;N192&amp;IF(O192&amp;""&lt;&gt;""," "&amp;O192,"")&amp;IF(P192&amp;""&lt;&gt;""," "&amp;P192,""),IF(Y192&amp;""&lt;&gt;"",K192&amp;": "&amp;TRIM(_xlfn.TEXTJOIN("",TRUE,MID(Y192,2*ROW(INDIRECT("1:"&amp;LEN(Y192)))-1,2)&amp;" ")),""))</f>
        <v/>
      </c>
      <c r="D192" s="20"/>
      <c r="E192" s="21"/>
      <c r="F192" s="22"/>
      <c r="G192" s="55"/>
      <c r="H192" s="56"/>
      <c r="I192" s="51"/>
      <c r="J192" s="51"/>
      <c r="K192" s="52" t="str">
        <f t="shared" ca="1" si="114"/>
        <v>302</v>
      </c>
      <c r="L192" s="52" t="str">
        <f t="shared" si="115"/>
        <v/>
      </c>
      <c r="M192" s="52" t="str">
        <f t="shared" ca="1" si="116"/>
        <v>$0302</v>
      </c>
      <c r="N192" s="53" t="str">
        <f t="shared" ca="1" si="117"/>
        <v/>
      </c>
      <c r="O192" s="53" t="str">
        <f t="shared" ca="1" si="118"/>
        <v>00</v>
      </c>
      <c r="P192" s="53" t="str">
        <f t="shared" ca="1" si="119"/>
        <v/>
      </c>
      <c r="Q192" s="54">
        <f t="shared" si="120"/>
        <v>-1</v>
      </c>
      <c r="R192" s="54" t="str">
        <f t="shared" si="121"/>
        <v/>
      </c>
      <c r="S192" s="3" t="str">
        <f t="shared" si="122"/>
        <v>my_code</v>
      </c>
      <c r="T192" s="54" t="b">
        <f t="shared" si="123"/>
        <v>0</v>
      </c>
      <c r="U192" s="54" t="b">
        <f t="shared" si="124"/>
        <v>0</v>
      </c>
      <c r="V192" s="54" t="b">
        <f t="shared" si="125"/>
        <v>0</v>
      </c>
      <c r="W192" s="54" t="b">
        <f t="shared" si="126"/>
        <v>0</v>
      </c>
      <c r="X192" s="54" t="b">
        <f>IF(NOT(ISERROR(VLOOKUP(UPPER(F192),Opcodes!$O$3:$O$10,1,FALSE))),TRUE,FALSE)</f>
        <v>0</v>
      </c>
      <c r="Y192" s="1" t="str" cm="1">
        <f t="array" aca="1" ref="Y192" ca="1">IF(OR(UPPER(F192)="STR",UPPER(F192)="ASC"),_xlfn.TEXTJOIN("",TRUE,DEC2HEX(128*(UPPER(F192)="STR")+CODE(MID(G192,ABS(ROW(INDIRECT("1:"&amp;LEN(G192)))),1)))),IF(UPPER(F192)="HEX",UPPER(SUBSTITUTE(G192," ","")),""))</f>
        <v/>
      </c>
      <c r="Z192" s="52" t="str">
        <f t="shared" si="127"/>
        <v/>
      </c>
      <c r="AA192" s="52" t="str">
        <f t="shared" si="128"/>
        <v/>
      </c>
      <c r="AB192" s="52" t="str">
        <f t="shared" si="129"/>
        <v/>
      </c>
      <c r="AC192" s="52" t="str">
        <f t="shared" si="130"/>
        <v/>
      </c>
      <c r="AD192" s="52" t="str">
        <f t="shared" si="131"/>
        <v/>
      </c>
      <c r="AE192" s="52">
        <f t="shared" ca="1" si="132"/>
        <v>0</v>
      </c>
      <c r="AF192" s="52" t="str">
        <f t="shared" si="133"/>
        <v/>
      </c>
      <c r="AG192" s="52" t="str">
        <f t="shared" ca="1" si="134"/>
        <v>mem</v>
      </c>
      <c r="AH192" s="52">
        <f t="shared" ca="1" si="135"/>
        <v>0</v>
      </c>
      <c r="AI192" s="52">
        <f t="shared" ca="1" si="136"/>
        <v>-1</v>
      </c>
      <c r="AJ192" s="52">
        <f t="shared" ca="1" si="137"/>
        <v>0</v>
      </c>
      <c r="AK192" s="52">
        <f t="shared" ca="1" si="138"/>
        <v>0</v>
      </c>
      <c r="AL192" s="52">
        <f t="shared" ca="1" si="139"/>
        <v>0</v>
      </c>
      <c r="AM192" s="52" t="e" cm="1">
        <f t="array" aca="1" ref="AM192" ca="1">INDEX($G$2:$G$1052,MATCH(1,(AL192=$E$2:$E$1052)*("EQU"=UPPER($F$2:$F$1052)),0))</f>
        <v>#N/A</v>
      </c>
      <c r="AN192" s="52" t="str">
        <f t="shared" ca="1" si="140"/>
        <v/>
      </c>
      <c r="AO192" s="1" t="e">
        <f t="shared" ca="1" si="141"/>
        <v>#N/A</v>
      </c>
      <c r="AP192" s="52" t="str">
        <f t="shared" ca="1" si="142"/>
        <v/>
      </c>
      <c r="AQ192" s="1" t="str" cm="1">
        <f t="array" aca="1" ref="AQ192" ca="1">IF(LEFT(AL192,1)=".",INDEX($M$12:$M$1052,MATCH(1,(AL192=$L$12:$L$1052)*(S192=($S$12:$S$1052)),0)),"")</f>
        <v/>
      </c>
      <c r="AR192" s="52">
        <f t="shared" ca="1" si="143"/>
        <v>0</v>
      </c>
      <c r="AS192" s="52">
        <f t="shared" ca="1" si="144"/>
        <v>0</v>
      </c>
      <c r="AT192" s="52" t="str">
        <f t="shared" ca="1" si="145"/>
        <v>00</v>
      </c>
      <c r="AU192" s="52" t="str">
        <f t="shared" ca="1" si="146"/>
        <v>00</v>
      </c>
      <c r="AV192" s="1" t="str">
        <f t="shared" ca="1" si="75"/>
        <v>00</v>
      </c>
      <c r="AW192" s="52" t="str">
        <f t="shared" ca="1" si="147"/>
        <v>ZP</v>
      </c>
      <c r="AX192" s="53" t="e">
        <f ca="1">VLOOKUP(UPPER(F192)&amp;"-"&amp;AW192,Opcodes!$D$3:$E$160,2,FALSE)</f>
        <v>#N/A</v>
      </c>
      <c r="AY192" s="1">
        <f t="shared" ca="1" si="148"/>
        <v>0</v>
      </c>
    </row>
    <row r="193" spans="3:51" s="52" customFormat="1" x14ac:dyDescent="0.3">
      <c r="C193" s="11" t="str" cm="1">
        <f t="array" aca="1" ref="C193" ca="1">IF(AND(N193&amp;""&lt;&gt;"",K193&amp;""&lt;&gt;""),K193&amp;": "&amp;N193&amp;IF(O193&amp;""&lt;&gt;""," "&amp;O193,"")&amp;IF(P193&amp;""&lt;&gt;""," "&amp;P193,""),IF(Y193&amp;""&lt;&gt;"",K193&amp;": "&amp;TRIM(_xlfn.TEXTJOIN("",TRUE,MID(Y193,2*ROW(INDIRECT("1:"&amp;LEN(Y193)))-1,2)&amp;" ")),""))</f>
        <v/>
      </c>
      <c r="D193" s="20"/>
      <c r="E193" s="21"/>
      <c r="F193" s="22"/>
      <c r="G193" s="55"/>
      <c r="H193" s="56"/>
      <c r="I193" s="51"/>
      <c r="J193" s="51"/>
      <c r="K193" s="52" t="str">
        <f t="shared" ca="1" si="114"/>
        <v>302</v>
      </c>
      <c r="L193" s="52" t="str">
        <f t="shared" si="115"/>
        <v/>
      </c>
      <c r="M193" s="52" t="str">
        <f t="shared" ca="1" si="116"/>
        <v>$0302</v>
      </c>
      <c r="N193" s="53" t="str">
        <f t="shared" ca="1" si="117"/>
        <v/>
      </c>
      <c r="O193" s="53" t="str">
        <f t="shared" ca="1" si="118"/>
        <v>00</v>
      </c>
      <c r="P193" s="53" t="str">
        <f t="shared" ca="1" si="119"/>
        <v/>
      </c>
      <c r="Q193" s="54">
        <f t="shared" si="120"/>
        <v>-1</v>
      </c>
      <c r="R193" s="54" t="str">
        <f t="shared" si="121"/>
        <v/>
      </c>
      <c r="S193" s="3" t="str">
        <f t="shared" si="122"/>
        <v>my_code</v>
      </c>
      <c r="T193" s="54" t="b">
        <f t="shared" si="123"/>
        <v>0</v>
      </c>
      <c r="U193" s="54" t="b">
        <f t="shared" si="124"/>
        <v>0</v>
      </c>
      <c r="V193" s="54" t="b">
        <f t="shared" si="125"/>
        <v>0</v>
      </c>
      <c r="W193" s="54" t="b">
        <f t="shared" si="126"/>
        <v>0</v>
      </c>
      <c r="X193" s="54" t="b">
        <f>IF(NOT(ISERROR(VLOOKUP(UPPER(F193),Opcodes!$O$3:$O$10,1,FALSE))),TRUE,FALSE)</f>
        <v>0</v>
      </c>
      <c r="Y193" s="1" t="str" cm="1">
        <f t="array" aca="1" ref="Y193" ca="1">IF(OR(UPPER(F193)="STR",UPPER(F193)="ASC"),_xlfn.TEXTJOIN("",TRUE,DEC2HEX(128*(UPPER(F193)="STR")+CODE(MID(G193,ABS(ROW(INDIRECT("1:"&amp;LEN(G193)))),1)))),IF(UPPER(F193)="HEX",UPPER(SUBSTITUTE(G193," ","")),""))</f>
        <v/>
      </c>
      <c r="Z193" s="52" t="str">
        <f t="shared" si="127"/>
        <v/>
      </c>
      <c r="AA193" s="52" t="str">
        <f t="shared" si="128"/>
        <v/>
      </c>
      <c r="AB193" s="52" t="str">
        <f t="shared" si="129"/>
        <v/>
      </c>
      <c r="AC193" s="52" t="str">
        <f t="shared" si="130"/>
        <v/>
      </c>
      <c r="AD193" s="52" t="str">
        <f t="shared" si="131"/>
        <v/>
      </c>
      <c r="AE193" s="52">
        <f t="shared" ca="1" si="132"/>
        <v>0</v>
      </c>
      <c r="AF193" s="52" t="str">
        <f t="shared" si="133"/>
        <v/>
      </c>
      <c r="AG193" s="52" t="str">
        <f t="shared" ca="1" si="134"/>
        <v>mem</v>
      </c>
      <c r="AH193" s="52">
        <f t="shared" ca="1" si="135"/>
        <v>0</v>
      </c>
      <c r="AI193" s="52">
        <f t="shared" ca="1" si="136"/>
        <v>-1</v>
      </c>
      <c r="AJ193" s="52">
        <f t="shared" ca="1" si="137"/>
        <v>0</v>
      </c>
      <c r="AK193" s="52">
        <f t="shared" ca="1" si="138"/>
        <v>0</v>
      </c>
      <c r="AL193" s="52">
        <f t="shared" ca="1" si="139"/>
        <v>0</v>
      </c>
      <c r="AM193" s="52" t="e" cm="1">
        <f t="array" aca="1" ref="AM193" ca="1">INDEX($G$2:$G$1052,MATCH(1,(AL193=$E$2:$E$1052)*("EQU"=UPPER($F$2:$F$1052)),0))</f>
        <v>#N/A</v>
      </c>
      <c r="AN193" s="52" t="str">
        <f t="shared" ca="1" si="140"/>
        <v/>
      </c>
      <c r="AO193" s="1" t="e">
        <f t="shared" ca="1" si="141"/>
        <v>#N/A</v>
      </c>
      <c r="AP193" s="52" t="str">
        <f t="shared" ca="1" si="142"/>
        <v/>
      </c>
      <c r="AQ193" s="1" t="str" cm="1">
        <f t="array" aca="1" ref="AQ193" ca="1">IF(LEFT(AL193,1)=".",INDEX($M$12:$M$1052,MATCH(1,(AL193=$L$12:$L$1052)*(S193=($S$12:$S$1052)),0)),"")</f>
        <v/>
      </c>
      <c r="AR193" s="52">
        <f t="shared" ca="1" si="143"/>
        <v>0</v>
      </c>
      <c r="AS193" s="52">
        <f t="shared" ca="1" si="144"/>
        <v>0</v>
      </c>
      <c r="AT193" s="52" t="str">
        <f t="shared" ca="1" si="145"/>
        <v>00</v>
      </c>
      <c r="AU193" s="52" t="str">
        <f t="shared" ca="1" si="146"/>
        <v>00</v>
      </c>
      <c r="AV193" s="1" t="str">
        <f t="shared" ca="1" si="75"/>
        <v>00</v>
      </c>
      <c r="AW193" s="52" t="str">
        <f t="shared" ca="1" si="147"/>
        <v>ZP</v>
      </c>
      <c r="AX193" s="53" t="e">
        <f ca="1">VLOOKUP(UPPER(F193)&amp;"-"&amp;AW193,Opcodes!$D$3:$E$160,2,FALSE)</f>
        <v>#N/A</v>
      </c>
      <c r="AY193" s="1">
        <f t="shared" ca="1" si="148"/>
        <v>0</v>
      </c>
    </row>
    <row r="194" spans="3:51" s="52" customFormat="1" x14ac:dyDescent="0.3">
      <c r="C194" s="11" t="str" cm="1">
        <f t="array" aca="1" ref="C194" ca="1">IF(AND(N194&amp;""&lt;&gt;"",K194&amp;""&lt;&gt;""),K194&amp;": "&amp;N194&amp;IF(O194&amp;""&lt;&gt;""," "&amp;O194,"")&amp;IF(P194&amp;""&lt;&gt;""," "&amp;P194,""),IF(Y194&amp;""&lt;&gt;"",K194&amp;": "&amp;TRIM(_xlfn.TEXTJOIN("",TRUE,MID(Y194,2*ROW(INDIRECT("1:"&amp;LEN(Y194)))-1,2)&amp;" ")),""))</f>
        <v/>
      </c>
      <c r="D194" s="20"/>
      <c r="E194" s="21"/>
      <c r="F194" s="22"/>
      <c r="G194" s="55"/>
      <c r="H194" s="56"/>
      <c r="I194" s="51"/>
      <c r="J194" s="51"/>
      <c r="K194" s="52" t="str">
        <f t="shared" ca="1" si="114"/>
        <v>302</v>
      </c>
      <c r="L194" s="52" t="str">
        <f t="shared" si="115"/>
        <v/>
      </c>
      <c r="M194" s="52" t="str">
        <f t="shared" ca="1" si="116"/>
        <v>$0302</v>
      </c>
      <c r="N194" s="53" t="str">
        <f t="shared" ca="1" si="117"/>
        <v/>
      </c>
      <c r="O194" s="53" t="str">
        <f t="shared" ca="1" si="118"/>
        <v>00</v>
      </c>
      <c r="P194" s="53" t="str">
        <f t="shared" ca="1" si="119"/>
        <v/>
      </c>
      <c r="Q194" s="54">
        <f t="shared" si="120"/>
        <v>-1</v>
      </c>
      <c r="R194" s="54" t="str">
        <f t="shared" si="121"/>
        <v/>
      </c>
      <c r="S194" s="3" t="str">
        <f t="shared" si="122"/>
        <v>my_code</v>
      </c>
      <c r="T194" s="54" t="b">
        <f t="shared" si="123"/>
        <v>0</v>
      </c>
      <c r="U194" s="54" t="b">
        <f t="shared" si="124"/>
        <v>0</v>
      </c>
      <c r="V194" s="54" t="b">
        <f t="shared" si="125"/>
        <v>0</v>
      </c>
      <c r="W194" s="54" t="b">
        <f t="shared" si="126"/>
        <v>0</v>
      </c>
      <c r="X194" s="54" t="b">
        <f>IF(NOT(ISERROR(VLOOKUP(UPPER(F194),Opcodes!$O$3:$O$10,1,FALSE))),TRUE,FALSE)</f>
        <v>0</v>
      </c>
      <c r="Y194" s="1" t="str" cm="1">
        <f t="array" aca="1" ref="Y194" ca="1">IF(OR(UPPER(F194)="STR",UPPER(F194)="ASC"),_xlfn.TEXTJOIN("",TRUE,DEC2HEX(128*(UPPER(F194)="STR")+CODE(MID(G194,ABS(ROW(INDIRECT("1:"&amp;LEN(G194)))),1)))),IF(UPPER(F194)="HEX",UPPER(SUBSTITUTE(G194," ","")),""))</f>
        <v/>
      </c>
      <c r="Z194" s="52" t="str">
        <f t="shared" si="127"/>
        <v/>
      </c>
      <c r="AA194" s="52" t="str">
        <f t="shared" si="128"/>
        <v/>
      </c>
      <c r="AB194" s="52" t="str">
        <f t="shared" si="129"/>
        <v/>
      </c>
      <c r="AC194" s="52" t="str">
        <f t="shared" si="130"/>
        <v/>
      </c>
      <c r="AD194" s="52" t="str">
        <f t="shared" si="131"/>
        <v/>
      </c>
      <c r="AE194" s="52">
        <f t="shared" ca="1" si="132"/>
        <v>0</v>
      </c>
      <c r="AF194" s="52" t="str">
        <f t="shared" si="133"/>
        <v/>
      </c>
      <c r="AG194" s="52" t="str">
        <f t="shared" ca="1" si="134"/>
        <v>mem</v>
      </c>
      <c r="AH194" s="52">
        <f t="shared" ca="1" si="135"/>
        <v>0</v>
      </c>
      <c r="AI194" s="52">
        <f t="shared" ca="1" si="136"/>
        <v>-1</v>
      </c>
      <c r="AJ194" s="52">
        <f t="shared" ca="1" si="137"/>
        <v>0</v>
      </c>
      <c r="AK194" s="52">
        <f t="shared" ca="1" si="138"/>
        <v>0</v>
      </c>
      <c r="AL194" s="52">
        <f t="shared" ca="1" si="139"/>
        <v>0</v>
      </c>
      <c r="AM194" s="52" t="e" cm="1">
        <f t="array" aca="1" ref="AM194" ca="1">INDEX($G$2:$G$1052,MATCH(1,(AL194=$E$2:$E$1052)*("EQU"=UPPER($F$2:$F$1052)),0))</f>
        <v>#N/A</v>
      </c>
      <c r="AN194" s="52" t="str">
        <f t="shared" ca="1" si="140"/>
        <v/>
      </c>
      <c r="AO194" s="1" t="e">
        <f t="shared" ca="1" si="141"/>
        <v>#N/A</v>
      </c>
      <c r="AP194" s="52" t="str">
        <f t="shared" ca="1" si="142"/>
        <v/>
      </c>
      <c r="AQ194" s="1" t="str" cm="1">
        <f t="array" aca="1" ref="AQ194" ca="1">IF(LEFT(AL194,1)=".",INDEX($M$12:$M$1052,MATCH(1,(AL194=$L$12:$L$1052)*(S194=($S$12:$S$1052)),0)),"")</f>
        <v/>
      </c>
      <c r="AR194" s="52">
        <f t="shared" ca="1" si="143"/>
        <v>0</v>
      </c>
      <c r="AS194" s="52">
        <f t="shared" ca="1" si="144"/>
        <v>0</v>
      </c>
      <c r="AT194" s="52" t="str">
        <f t="shared" ca="1" si="145"/>
        <v>00</v>
      </c>
      <c r="AU194" s="52" t="str">
        <f t="shared" ca="1" si="146"/>
        <v>00</v>
      </c>
      <c r="AV194" s="1" t="str">
        <f t="shared" ca="1" si="75"/>
        <v>00</v>
      </c>
      <c r="AW194" s="52" t="str">
        <f t="shared" ca="1" si="147"/>
        <v>ZP</v>
      </c>
      <c r="AX194" s="53" t="e">
        <f ca="1">VLOOKUP(UPPER(F194)&amp;"-"&amp;AW194,Opcodes!$D$3:$E$160,2,FALSE)</f>
        <v>#N/A</v>
      </c>
      <c r="AY194" s="1">
        <f t="shared" ca="1" si="148"/>
        <v>0</v>
      </c>
    </row>
    <row r="195" spans="3:51" s="52" customFormat="1" x14ac:dyDescent="0.3">
      <c r="C195" s="11" t="str" cm="1">
        <f t="array" aca="1" ref="C195" ca="1">IF(AND(N195&amp;""&lt;&gt;"",K195&amp;""&lt;&gt;""),K195&amp;": "&amp;N195&amp;IF(O195&amp;""&lt;&gt;""," "&amp;O195,"")&amp;IF(P195&amp;""&lt;&gt;""," "&amp;P195,""),IF(Y195&amp;""&lt;&gt;"",K195&amp;": "&amp;TRIM(_xlfn.TEXTJOIN("",TRUE,MID(Y195,2*ROW(INDIRECT("1:"&amp;LEN(Y195)))-1,2)&amp;" ")),""))</f>
        <v/>
      </c>
      <c r="D195" s="20"/>
      <c r="E195" s="21"/>
      <c r="F195" s="22"/>
      <c r="G195" s="55"/>
      <c r="H195" s="56"/>
      <c r="I195" s="51"/>
      <c r="J195" s="51"/>
      <c r="K195" s="52" t="str">
        <f t="shared" ca="1" si="114"/>
        <v>302</v>
      </c>
      <c r="L195" s="52" t="str">
        <f t="shared" si="115"/>
        <v/>
      </c>
      <c r="M195" s="52" t="str">
        <f t="shared" ca="1" si="116"/>
        <v>$0302</v>
      </c>
      <c r="N195" s="53" t="str">
        <f t="shared" ca="1" si="117"/>
        <v/>
      </c>
      <c r="O195" s="53" t="str">
        <f t="shared" ca="1" si="118"/>
        <v>00</v>
      </c>
      <c r="P195" s="53" t="str">
        <f t="shared" ca="1" si="119"/>
        <v/>
      </c>
      <c r="Q195" s="54">
        <f t="shared" si="120"/>
        <v>-1</v>
      </c>
      <c r="R195" s="54" t="str">
        <f t="shared" si="121"/>
        <v/>
      </c>
      <c r="S195" s="3" t="str">
        <f t="shared" si="122"/>
        <v>my_code</v>
      </c>
      <c r="T195" s="54" t="b">
        <f t="shared" si="123"/>
        <v>0</v>
      </c>
      <c r="U195" s="54" t="b">
        <f t="shared" si="124"/>
        <v>0</v>
      </c>
      <c r="V195" s="54" t="b">
        <f t="shared" si="125"/>
        <v>0</v>
      </c>
      <c r="W195" s="54" t="b">
        <f t="shared" si="126"/>
        <v>0</v>
      </c>
      <c r="X195" s="54" t="b">
        <f>IF(NOT(ISERROR(VLOOKUP(UPPER(F195),Opcodes!$O$3:$O$10,1,FALSE))),TRUE,FALSE)</f>
        <v>0</v>
      </c>
      <c r="Y195" s="1" t="str" cm="1">
        <f t="array" aca="1" ref="Y195" ca="1">IF(OR(UPPER(F195)="STR",UPPER(F195)="ASC"),_xlfn.TEXTJOIN("",TRUE,DEC2HEX(128*(UPPER(F195)="STR")+CODE(MID(G195,ABS(ROW(INDIRECT("1:"&amp;LEN(G195)))),1)))),IF(UPPER(F195)="HEX",UPPER(SUBSTITUTE(G195," ","")),""))</f>
        <v/>
      </c>
      <c r="Z195" s="52" t="str">
        <f t="shared" si="127"/>
        <v/>
      </c>
      <c r="AA195" s="52" t="str">
        <f t="shared" si="128"/>
        <v/>
      </c>
      <c r="AB195" s="52" t="str">
        <f t="shared" si="129"/>
        <v/>
      </c>
      <c r="AC195" s="52" t="str">
        <f t="shared" si="130"/>
        <v/>
      </c>
      <c r="AD195" s="52" t="str">
        <f t="shared" si="131"/>
        <v/>
      </c>
      <c r="AE195" s="52">
        <f t="shared" ca="1" si="132"/>
        <v>0</v>
      </c>
      <c r="AF195" s="52" t="str">
        <f t="shared" si="133"/>
        <v/>
      </c>
      <c r="AG195" s="52" t="str">
        <f t="shared" ca="1" si="134"/>
        <v>mem</v>
      </c>
      <c r="AH195" s="52">
        <f t="shared" ca="1" si="135"/>
        <v>0</v>
      </c>
      <c r="AI195" s="52">
        <f t="shared" ca="1" si="136"/>
        <v>-1</v>
      </c>
      <c r="AJ195" s="52">
        <f t="shared" ca="1" si="137"/>
        <v>0</v>
      </c>
      <c r="AK195" s="52">
        <f t="shared" ca="1" si="138"/>
        <v>0</v>
      </c>
      <c r="AL195" s="52">
        <f t="shared" ca="1" si="139"/>
        <v>0</v>
      </c>
      <c r="AM195" s="52" t="e" cm="1">
        <f t="array" aca="1" ref="AM195" ca="1">INDEX($G$2:$G$1052,MATCH(1,(AL195=$E$2:$E$1052)*("EQU"=UPPER($F$2:$F$1052)),0))</f>
        <v>#N/A</v>
      </c>
      <c r="AN195" s="52" t="str">
        <f t="shared" ca="1" si="140"/>
        <v/>
      </c>
      <c r="AO195" s="1" t="e">
        <f t="shared" ca="1" si="141"/>
        <v>#N/A</v>
      </c>
      <c r="AP195" s="52" t="str">
        <f t="shared" ca="1" si="142"/>
        <v/>
      </c>
      <c r="AQ195" s="1" t="str" cm="1">
        <f t="array" aca="1" ref="AQ195" ca="1">IF(LEFT(AL195,1)=".",INDEX($M$12:$M$1052,MATCH(1,(AL195=$L$12:$L$1052)*(S195=($S$12:$S$1052)),0)),"")</f>
        <v/>
      </c>
      <c r="AR195" s="52">
        <f t="shared" ca="1" si="143"/>
        <v>0</v>
      </c>
      <c r="AS195" s="52">
        <f t="shared" ca="1" si="144"/>
        <v>0</v>
      </c>
      <c r="AT195" s="52" t="str">
        <f t="shared" ca="1" si="145"/>
        <v>00</v>
      </c>
      <c r="AU195" s="52" t="str">
        <f t="shared" ca="1" si="146"/>
        <v>00</v>
      </c>
      <c r="AV195" s="1" t="str">
        <f t="shared" ca="1" si="75"/>
        <v>00</v>
      </c>
      <c r="AW195" s="52" t="str">
        <f t="shared" ca="1" si="147"/>
        <v>ZP</v>
      </c>
      <c r="AX195" s="53" t="e">
        <f ca="1">VLOOKUP(UPPER(F195)&amp;"-"&amp;AW195,Opcodes!$D$3:$E$160,2,FALSE)</f>
        <v>#N/A</v>
      </c>
      <c r="AY195" s="1">
        <f t="shared" ca="1" si="148"/>
        <v>0</v>
      </c>
    </row>
    <row r="196" spans="3:51" s="52" customFormat="1" x14ac:dyDescent="0.3">
      <c r="C196" s="11" t="str" cm="1">
        <f t="array" aca="1" ref="C196" ca="1">IF(AND(N196&amp;""&lt;&gt;"",K196&amp;""&lt;&gt;""),K196&amp;": "&amp;N196&amp;IF(O196&amp;""&lt;&gt;""," "&amp;O196,"")&amp;IF(P196&amp;""&lt;&gt;""," "&amp;P196,""),IF(Y196&amp;""&lt;&gt;"",K196&amp;": "&amp;TRIM(_xlfn.TEXTJOIN("",TRUE,MID(Y196,2*ROW(INDIRECT("1:"&amp;LEN(Y196)))-1,2)&amp;" ")),""))</f>
        <v/>
      </c>
      <c r="D196" s="20"/>
      <c r="E196" s="21"/>
      <c r="F196" s="22"/>
      <c r="G196" s="55"/>
      <c r="H196" s="56"/>
      <c r="I196" s="51"/>
      <c r="J196" s="51"/>
      <c r="K196" s="52" t="str">
        <f t="shared" ca="1" si="114"/>
        <v>302</v>
      </c>
      <c r="L196" s="52" t="str">
        <f t="shared" si="115"/>
        <v/>
      </c>
      <c r="M196" s="52" t="str">
        <f t="shared" ca="1" si="116"/>
        <v>$0302</v>
      </c>
      <c r="N196" s="53" t="str">
        <f t="shared" ca="1" si="117"/>
        <v/>
      </c>
      <c r="O196" s="53" t="str">
        <f t="shared" ca="1" si="118"/>
        <v>00</v>
      </c>
      <c r="P196" s="53" t="str">
        <f t="shared" ca="1" si="119"/>
        <v/>
      </c>
      <c r="Q196" s="54">
        <f t="shared" si="120"/>
        <v>-1</v>
      </c>
      <c r="R196" s="54" t="str">
        <f t="shared" si="121"/>
        <v/>
      </c>
      <c r="S196" s="3" t="str">
        <f t="shared" si="122"/>
        <v>my_code</v>
      </c>
      <c r="T196" s="54" t="b">
        <f t="shared" si="123"/>
        <v>0</v>
      </c>
      <c r="U196" s="54" t="b">
        <f t="shared" si="124"/>
        <v>0</v>
      </c>
      <c r="V196" s="54" t="b">
        <f t="shared" si="125"/>
        <v>0</v>
      </c>
      <c r="W196" s="54" t="b">
        <f t="shared" si="126"/>
        <v>0</v>
      </c>
      <c r="X196" s="54" t="b">
        <f>IF(NOT(ISERROR(VLOOKUP(UPPER(F196),Opcodes!$O$3:$O$10,1,FALSE))),TRUE,FALSE)</f>
        <v>0</v>
      </c>
      <c r="Y196" s="1" t="str" cm="1">
        <f t="array" aca="1" ref="Y196" ca="1">IF(OR(UPPER(F196)="STR",UPPER(F196)="ASC"),_xlfn.TEXTJOIN("",TRUE,DEC2HEX(128*(UPPER(F196)="STR")+CODE(MID(G196,ABS(ROW(INDIRECT("1:"&amp;LEN(G196)))),1)))),IF(UPPER(F196)="HEX",UPPER(SUBSTITUTE(G196," ","")),""))</f>
        <v/>
      </c>
      <c r="Z196" s="52" t="str">
        <f t="shared" si="127"/>
        <v/>
      </c>
      <c r="AA196" s="52" t="str">
        <f t="shared" si="128"/>
        <v/>
      </c>
      <c r="AB196" s="52" t="str">
        <f t="shared" si="129"/>
        <v/>
      </c>
      <c r="AC196" s="52" t="str">
        <f t="shared" si="130"/>
        <v/>
      </c>
      <c r="AD196" s="52" t="str">
        <f t="shared" si="131"/>
        <v/>
      </c>
      <c r="AE196" s="52">
        <f t="shared" ca="1" si="132"/>
        <v>0</v>
      </c>
      <c r="AF196" s="52" t="str">
        <f t="shared" si="133"/>
        <v/>
      </c>
      <c r="AG196" s="52" t="str">
        <f t="shared" ca="1" si="134"/>
        <v>mem</v>
      </c>
      <c r="AH196" s="52">
        <f t="shared" ca="1" si="135"/>
        <v>0</v>
      </c>
      <c r="AI196" s="52">
        <f t="shared" ca="1" si="136"/>
        <v>-1</v>
      </c>
      <c r="AJ196" s="52">
        <f t="shared" ca="1" si="137"/>
        <v>0</v>
      </c>
      <c r="AK196" s="52">
        <f t="shared" ca="1" si="138"/>
        <v>0</v>
      </c>
      <c r="AL196" s="52">
        <f t="shared" ca="1" si="139"/>
        <v>0</v>
      </c>
      <c r="AM196" s="52" t="e" cm="1">
        <f t="array" aca="1" ref="AM196" ca="1">INDEX($G$2:$G$1052,MATCH(1,(AL196=$E$2:$E$1052)*("EQU"=UPPER($F$2:$F$1052)),0))</f>
        <v>#N/A</v>
      </c>
      <c r="AN196" s="52" t="str">
        <f t="shared" ca="1" si="140"/>
        <v/>
      </c>
      <c r="AO196" s="1" t="e">
        <f t="shared" ca="1" si="141"/>
        <v>#N/A</v>
      </c>
      <c r="AP196" s="52" t="str">
        <f t="shared" ca="1" si="142"/>
        <v/>
      </c>
      <c r="AQ196" s="1" t="str" cm="1">
        <f t="array" aca="1" ref="AQ196" ca="1">IF(LEFT(AL196,1)=".",INDEX($M$12:$M$1052,MATCH(1,(AL196=$L$12:$L$1052)*(S196=($S$12:$S$1052)),0)),"")</f>
        <v/>
      </c>
      <c r="AR196" s="52">
        <f t="shared" ca="1" si="143"/>
        <v>0</v>
      </c>
      <c r="AS196" s="52">
        <f t="shared" ca="1" si="144"/>
        <v>0</v>
      </c>
      <c r="AT196" s="52" t="str">
        <f t="shared" ca="1" si="145"/>
        <v>00</v>
      </c>
      <c r="AU196" s="52" t="str">
        <f t="shared" ca="1" si="146"/>
        <v>00</v>
      </c>
      <c r="AV196" s="1" t="str">
        <f t="shared" ca="1" si="75"/>
        <v>00</v>
      </c>
      <c r="AW196" s="52" t="str">
        <f t="shared" ca="1" si="147"/>
        <v>ZP</v>
      </c>
      <c r="AX196" s="53" t="e">
        <f ca="1">VLOOKUP(UPPER(F196)&amp;"-"&amp;AW196,Opcodes!$D$3:$E$160,2,FALSE)</f>
        <v>#N/A</v>
      </c>
      <c r="AY196" s="1">
        <f t="shared" ca="1" si="148"/>
        <v>0</v>
      </c>
    </row>
    <row r="197" spans="3:51" s="52" customFormat="1" x14ac:dyDescent="0.3">
      <c r="C197" s="11" t="str" cm="1">
        <f t="array" aca="1" ref="C197" ca="1">IF(AND(N197&amp;""&lt;&gt;"",K197&amp;""&lt;&gt;""),K197&amp;": "&amp;N197&amp;IF(O197&amp;""&lt;&gt;""," "&amp;O197,"")&amp;IF(P197&amp;""&lt;&gt;""," "&amp;P197,""),IF(Y197&amp;""&lt;&gt;"",K197&amp;": "&amp;TRIM(_xlfn.TEXTJOIN("",TRUE,MID(Y197,2*ROW(INDIRECT("1:"&amp;LEN(Y197)))-1,2)&amp;" ")),""))</f>
        <v/>
      </c>
      <c r="D197" s="20"/>
      <c r="E197" s="21"/>
      <c r="F197" s="22"/>
      <c r="G197" s="55"/>
      <c r="H197" s="56"/>
      <c r="I197" s="51"/>
      <c r="J197" s="51"/>
      <c r="K197" s="52" t="str">
        <f t="shared" ca="1" si="114"/>
        <v>302</v>
      </c>
      <c r="L197" s="52" t="str">
        <f t="shared" si="115"/>
        <v/>
      </c>
      <c r="M197" s="52" t="str">
        <f t="shared" ca="1" si="116"/>
        <v>$0302</v>
      </c>
      <c r="N197" s="53" t="str">
        <f t="shared" ca="1" si="117"/>
        <v/>
      </c>
      <c r="O197" s="53" t="str">
        <f t="shared" ca="1" si="118"/>
        <v>00</v>
      </c>
      <c r="P197" s="53" t="str">
        <f t="shared" ca="1" si="119"/>
        <v/>
      </c>
      <c r="Q197" s="54">
        <f t="shared" si="120"/>
        <v>-1</v>
      </c>
      <c r="R197" s="54" t="str">
        <f t="shared" si="121"/>
        <v/>
      </c>
      <c r="S197" s="3" t="str">
        <f t="shared" si="122"/>
        <v>my_code</v>
      </c>
      <c r="T197" s="54" t="b">
        <f t="shared" si="123"/>
        <v>0</v>
      </c>
      <c r="U197" s="54" t="b">
        <f t="shared" si="124"/>
        <v>0</v>
      </c>
      <c r="V197" s="54" t="b">
        <f t="shared" si="125"/>
        <v>0</v>
      </c>
      <c r="W197" s="54" t="b">
        <f t="shared" si="126"/>
        <v>0</v>
      </c>
      <c r="X197" s="54" t="b">
        <f>IF(NOT(ISERROR(VLOOKUP(UPPER(F197),Opcodes!$O$3:$O$10,1,FALSE))),TRUE,FALSE)</f>
        <v>0</v>
      </c>
      <c r="Y197" s="1" t="str" cm="1">
        <f t="array" aca="1" ref="Y197" ca="1">IF(OR(UPPER(F197)="STR",UPPER(F197)="ASC"),_xlfn.TEXTJOIN("",TRUE,DEC2HEX(128*(UPPER(F197)="STR")+CODE(MID(G197,ABS(ROW(INDIRECT("1:"&amp;LEN(G197)))),1)))),IF(UPPER(F197)="HEX",UPPER(SUBSTITUTE(G197," ","")),""))</f>
        <v/>
      </c>
      <c r="Z197" s="52" t="str">
        <f t="shared" si="127"/>
        <v/>
      </c>
      <c r="AA197" s="52" t="str">
        <f t="shared" si="128"/>
        <v/>
      </c>
      <c r="AB197" s="52" t="str">
        <f t="shared" si="129"/>
        <v/>
      </c>
      <c r="AC197" s="52" t="str">
        <f t="shared" si="130"/>
        <v/>
      </c>
      <c r="AD197" s="52" t="str">
        <f t="shared" si="131"/>
        <v/>
      </c>
      <c r="AE197" s="52">
        <f t="shared" ca="1" si="132"/>
        <v>0</v>
      </c>
      <c r="AF197" s="52" t="str">
        <f t="shared" si="133"/>
        <v/>
      </c>
      <c r="AG197" s="52" t="str">
        <f t="shared" ca="1" si="134"/>
        <v>mem</v>
      </c>
      <c r="AH197" s="52">
        <f t="shared" ca="1" si="135"/>
        <v>0</v>
      </c>
      <c r="AI197" s="52">
        <f t="shared" ca="1" si="136"/>
        <v>-1</v>
      </c>
      <c r="AJ197" s="52">
        <f t="shared" ca="1" si="137"/>
        <v>0</v>
      </c>
      <c r="AK197" s="52">
        <f t="shared" ca="1" si="138"/>
        <v>0</v>
      </c>
      <c r="AL197" s="52">
        <f t="shared" ca="1" si="139"/>
        <v>0</v>
      </c>
      <c r="AM197" s="52" t="e" cm="1">
        <f t="array" aca="1" ref="AM197" ca="1">INDEX($G$2:$G$1052,MATCH(1,(AL197=$E$2:$E$1052)*("EQU"=UPPER($F$2:$F$1052)),0))</f>
        <v>#N/A</v>
      </c>
      <c r="AN197" s="52" t="str">
        <f t="shared" ca="1" si="140"/>
        <v/>
      </c>
      <c r="AO197" s="1" t="e">
        <f t="shared" ca="1" si="141"/>
        <v>#N/A</v>
      </c>
      <c r="AP197" s="52" t="str">
        <f t="shared" ca="1" si="142"/>
        <v/>
      </c>
      <c r="AQ197" s="1" t="str" cm="1">
        <f t="array" aca="1" ref="AQ197" ca="1">IF(LEFT(AL197,1)=".",INDEX($M$12:$M$1052,MATCH(1,(AL197=$L$12:$L$1052)*(S197=($S$12:$S$1052)),0)),"")</f>
        <v/>
      </c>
      <c r="AR197" s="52">
        <f t="shared" ca="1" si="143"/>
        <v>0</v>
      </c>
      <c r="AS197" s="52">
        <f t="shared" ca="1" si="144"/>
        <v>0</v>
      </c>
      <c r="AT197" s="52" t="str">
        <f t="shared" ca="1" si="145"/>
        <v>00</v>
      </c>
      <c r="AU197" s="52" t="str">
        <f t="shared" ca="1" si="146"/>
        <v>00</v>
      </c>
      <c r="AV197" s="1" t="str">
        <f t="shared" ca="1" si="75"/>
        <v>00</v>
      </c>
      <c r="AW197" s="52" t="str">
        <f t="shared" ca="1" si="147"/>
        <v>ZP</v>
      </c>
      <c r="AX197" s="53" t="e">
        <f ca="1">VLOOKUP(UPPER(F197)&amp;"-"&amp;AW197,Opcodes!$D$3:$E$160,2,FALSE)</f>
        <v>#N/A</v>
      </c>
      <c r="AY197" s="1">
        <f t="shared" ca="1" si="148"/>
        <v>0</v>
      </c>
    </row>
    <row r="198" spans="3:51" s="52" customFormat="1" x14ac:dyDescent="0.3">
      <c r="C198" s="11" t="str" cm="1">
        <f t="array" aca="1" ref="C198" ca="1">IF(AND(N198&amp;""&lt;&gt;"",K198&amp;""&lt;&gt;""),K198&amp;": "&amp;N198&amp;IF(O198&amp;""&lt;&gt;""," "&amp;O198,"")&amp;IF(P198&amp;""&lt;&gt;""," "&amp;P198,""),IF(Y198&amp;""&lt;&gt;"",K198&amp;": "&amp;TRIM(_xlfn.TEXTJOIN("",TRUE,MID(Y198,2*ROW(INDIRECT("1:"&amp;LEN(Y198)))-1,2)&amp;" ")),""))</f>
        <v/>
      </c>
      <c r="D198" s="20"/>
      <c r="E198" s="21"/>
      <c r="F198" s="22"/>
      <c r="G198" s="55"/>
      <c r="H198" s="56"/>
      <c r="I198" s="51"/>
      <c r="J198" s="51"/>
      <c r="K198" s="52" t="str">
        <f t="shared" ca="1" si="114"/>
        <v>302</v>
      </c>
      <c r="L198" s="52" t="str">
        <f t="shared" si="115"/>
        <v/>
      </c>
      <c r="M198" s="52" t="str">
        <f t="shared" ca="1" si="116"/>
        <v>$0302</v>
      </c>
      <c r="N198" s="53" t="str">
        <f t="shared" ca="1" si="117"/>
        <v/>
      </c>
      <c r="O198" s="53" t="str">
        <f t="shared" ca="1" si="118"/>
        <v>00</v>
      </c>
      <c r="P198" s="53" t="str">
        <f t="shared" ca="1" si="119"/>
        <v/>
      </c>
      <c r="Q198" s="54">
        <f t="shared" si="120"/>
        <v>-1</v>
      </c>
      <c r="R198" s="54" t="str">
        <f t="shared" si="121"/>
        <v/>
      </c>
      <c r="S198" s="3" t="str">
        <f t="shared" si="122"/>
        <v>my_code</v>
      </c>
      <c r="T198" s="54" t="b">
        <f t="shared" si="123"/>
        <v>0</v>
      </c>
      <c r="U198" s="54" t="b">
        <f t="shared" si="124"/>
        <v>0</v>
      </c>
      <c r="V198" s="54" t="b">
        <f t="shared" si="125"/>
        <v>0</v>
      </c>
      <c r="W198" s="54" t="b">
        <f t="shared" si="126"/>
        <v>0</v>
      </c>
      <c r="X198" s="54" t="b">
        <f>IF(NOT(ISERROR(VLOOKUP(UPPER(F198),Opcodes!$O$3:$O$10,1,FALSE))),TRUE,FALSE)</f>
        <v>0</v>
      </c>
      <c r="Y198" s="1" t="str" cm="1">
        <f t="array" aca="1" ref="Y198" ca="1">IF(OR(UPPER(F198)="STR",UPPER(F198)="ASC"),_xlfn.TEXTJOIN("",TRUE,DEC2HEX(128*(UPPER(F198)="STR")+CODE(MID(G198,ABS(ROW(INDIRECT("1:"&amp;LEN(G198)))),1)))),IF(UPPER(F198)="HEX",UPPER(SUBSTITUTE(G198," ","")),""))</f>
        <v/>
      </c>
      <c r="Z198" s="52" t="str">
        <f t="shared" si="127"/>
        <v/>
      </c>
      <c r="AA198" s="52" t="str">
        <f t="shared" si="128"/>
        <v/>
      </c>
      <c r="AB198" s="52" t="str">
        <f t="shared" si="129"/>
        <v/>
      </c>
      <c r="AC198" s="52" t="str">
        <f t="shared" si="130"/>
        <v/>
      </c>
      <c r="AD198" s="52" t="str">
        <f t="shared" si="131"/>
        <v/>
      </c>
      <c r="AE198" s="52">
        <f t="shared" ca="1" si="132"/>
        <v>0</v>
      </c>
      <c r="AF198" s="52" t="str">
        <f t="shared" si="133"/>
        <v/>
      </c>
      <c r="AG198" s="52" t="str">
        <f t="shared" ca="1" si="134"/>
        <v>mem</v>
      </c>
      <c r="AH198" s="52">
        <f t="shared" ca="1" si="135"/>
        <v>0</v>
      </c>
      <c r="AI198" s="52">
        <f t="shared" ca="1" si="136"/>
        <v>-1</v>
      </c>
      <c r="AJ198" s="52">
        <f t="shared" ca="1" si="137"/>
        <v>0</v>
      </c>
      <c r="AK198" s="52">
        <f t="shared" ca="1" si="138"/>
        <v>0</v>
      </c>
      <c r="AL198" s="52">
        <f t="shared" ca="1" si="139"/>
        <v>0</v>
      </c>
      <c r="AM198" s="52" t="e" cm="1">
        <f t="array" aca="1" ref="AM198" ca="1">INDEX($G$2:$G$1052,MATCH(1,(AL198=$E$2:$E$1052)*("EQU"=UPPER($F$2:$F$1052)),0))</f>
        <v>#N/A</v>
      </c>
      <c r="AN198" s="52" t="str">
        <f t="shared" ca="1" si="140"/>
        <v/>
      </c>
      <c r="AO198" s="1" t="e">
        <f t="shared" ca="1" si="141"/>
        <v>#N/A</v>
      </c>
      <c r="AP198" s="52" t="str">
        <f t="shared" ca="1" si="142"/>
        <v/>
      </c>
      <c r="AQ198" s="1" t="str" cm="1">
        <f t="array" aca="1" ref="AQ198" ca="1">IF(LEFT(AL198,1)=".",INDEX($M$12:$M$1052,MATCH(1,(AL198=$L$12:$L$1052)*(S198=($S$12:$S$1052)),0)),"")</f>
        <v/>
      </c>
      <c r="AR198" s="52">
        <f t="shared" ca="1" si="143"/>
        <v>0</v>
      </c>
      <c r="AS198" s="52">
        <f t="shared" ca="1" si="144"/>
        <v>0</v>
      </c>
      <c r="AT198" s="52" t="str">
        <f t="shared" ca="1" si="145"/>
        <v>00</v>
      </c>
      <c r="AU198" s="52" t="str">
        <f t="shared" ca="1" si="146"/>
        <v>00</v>
      </c>
      <c r="AV198" s="1" t="str">
        <f t="shared" ca="1" si="75"/>
        <v>00</v>
      </c>
      <c r="AW198" s="52" t="str">
        <f t="shared" ca="1" si="147"/>
        <v>ZP</v>
      </c>
      <c r="AX198" s="53" t="e">
        <f ca="1">VLOOKUP(UPPER(F198)&amp;"-"&amp;AW198,Opcodes!$D$3:$E$160,2,FALSE)</f>
        <v>#N/A</v>
      </c>
      <c r="AY198" s="1">
        <f t="shared" ca="1" si="148"/>
        <v>0</v>
      </c>
    </row>
    <row r="199" spans="3:51" s="52" customFormat="1" x14ac:dyDescent="0.3">
      <c r="C199" s="11" t="str" cm="1">
        <f t="array" aca="1" ref="C199" ca="1">IF(AND(N199&amp;""&lt;&gt;"",K199&amp;""&lt;&gt;""),K199&amp;": "&amp;N199&amp;IF(O199&amp;""&lt;&gt;""," "&amp;O199,"")&amp;IF(P199&amp;""&lt;&gt;""," "&amp;P199,""),IF(Y199&amp;""&lt;&gt;"",K199&amp;": "&amp;TRIM(_xlfn.TEXTJOIN("",TRUE,MID(Y199,2*ROW(INDIRECT("1:"&amp;LEN(Y199)))-1,2)&amp;" ")),""))</f>
        <v/>
      </c>
      <c r="D199" s="20"/>
      <c r="E199" s="21"/>
      <c r="F199" s="22"/>
      <c r="G199" s="55"/>
      <c r="H199" s="56"/>
      <c r="I199" s="51"/>
      <c r="J199" s="51"/>
      <c r="K199" s="52" t="str">
        <f t="shared" ca="1" si="114"/>
        <v>302</v>
      </c>
      <c r="L199" s="52" t="str">
        <f t="shared" si="115"/>
        <v/>
      </c>
      <c r="M199" s="52" t="str">
        <f t="shared" ca="1" si="116"/>
        <v>$0302</v>
      </c>
      <c r="N199" s="53" t="str">
        <f t="shared" ca="1" si="117"/>
        <v/>
      </c>
      <c r="O199" s="53" t="str">
        <f t="shared" ca="1" si="118"/>
        <v>00</v>
      </c>
      <c r="P199" s="53" t="str">
        <f t="shared" ca="1" si="119"/>
        <v/>
      </c>
      <c r="Q199" s="54">
        <f t="shared" si="120"/>
        <v>-1</v>
      </c>
      <c r="R199" s="54" t="str">
        <f t="shared" si="121"/>
        <v/>
      </c>
      <c r="S199" s="3" t="str">
        <f t="shared" si="122"/>
        <v>my_code</v>
      </c>
      <c r="T199" s="54" t="b">
        <f t="shared" si="123"/>
        <v>0</v>
      </c>
      <c r="U199" s="54" t="b">
        <f t="shared" si="124"/>
        <v>0</v>
      </c>
      <c r="V199" s="54" t="b">
        <f t="shared" si="125"/>
        <v>0</v>
      </c>
      <c r="W199" s="54" t="b">
        <f t="shared" si="126"/>
        <v>0</v>
      </c>
      <c r="X199" s="54" t="b">
        <f>IF(NOT(ISERROR(VLOOKUP(UPPER(F199),Opcodes!$O$3:$O$10,1,FALSE))),TRUE,FALSE)</f>
        <v>0</v>
      </c>
      <c r="Y199" s="1" t="str" cm="1">
        <f t="array" aca="1" ref="Y199" ca="1">IF(OR(UPPER(F199)="STR",UPPER(F199)="ASC"),_xlfn.TEXTJOIN("",TRUE,DEC2HEX(128*(UPPER(F199)="STR")+CODE(MID(G199,ABS(ROW(INDIRECT("1:"&amp;LEN(G199)))),1)))),IF(UPPER(F199)="HEX",UPPER(SUBSTITUTE(G199," ","")),""))</f>
        <v/>
      </c>
      <c r="Z199" s="52" t="str">
        <f t="shared" si="127"/>
        <v/>
      </c>
      <c r="AA199" s="52" t="str">
        <f t="shared" si="128"/>
        <v/>
      </c>
      <c r="AB199" s="52" t="str">
        <f t="shared" si="129"/>
        <v/>
      </c>
      <c r="AC199" s="52" t="str">
        <f t="shared" si="130"/>
        <v/>
      </c>
      <c r="AD199" s="52" t="str">
        <f t="shared" si="131"/>
        <v/>
      </c>
      <c r="AE199" s="52">
        <f t="shared" ca="1" si="132"/>
        <v>0</v>
      </c>
      <c r="AF199" s="52" t="str">
        <f t="shared" si="133"/>
        <v/>
      </c>
      <c r="AG199" s="52" t="str">
        <f t="shared" ca="1" si="134"/>
        <v>mem</v>
      </c>
      <c r="AH199" s="52">
        <f t="shared" ca="1" si="135"/>
        <v>0</v>
      </c>
      <c r="AI199" s="52">
        <f t="shared" ca="1" si="136"/>
        <v>-1</v>
      </c>
      <c r="AJ199" s="52">
        <f t="shared" ca="1" si="137"/>
        <v>0</v>
      </c>
      <c r="AK199" s="52">
        <f t="shared" ca="1" si="138"/>
        <v>0</v>
      </c>
      <c r="AL199" s="52">
        <f t="shared" ca="1" si="139"/>
        <v>0</v>
      </c>
      <c r="AM199" s="52" t="e" cm="1">
        <f t="array" aca="1" ref="AM199" ca="1">INDEX($G$2:$G$1052,MATCH(1,(AL199=$E$2:$E$1052)*("EQU"=UPPER($F$2:$F$1052)),0))</f>
        <v>#N/A</v>
      </c>
      <c r="AN199" s="52" t="str">
        <f t="shared" ca="1" si="140"/>
        <v/>
      </c>
      <c r="AO199" s="1" t="e">
        <f t="shared" ca="1" si="141"/>
        <v>#N/A</v>
      </c>
      <c r="AP199" s="52" t="str">
        <f t="shared" ca="1" si="142"/>
        <v/>
      </c>
      <c r="AQ199" s="1" t="str" cm="1">
        <f t="array" aca="1" ref="AQ199" ca="1">IF(LEFT(AL199,1)=".",INDEX($M$12:$M$1052,MATCH(1,(AL199=$L$12:$L$1052)*(S199=($S$12:$S$1052)),0)),"")</f>
        <v/>
      </c>
      <c r="AR199" s="52">
        <f t="shared" ca="1" si="143"/>
        <v>0</v>
      </c>
      <c r="AS199" s="52">
        <f t="shared" ca="1" si="144"/>
        <v>0</v>
      </c>
      <c r="AT199" s="52" t="str">
        <f t="shared" ca="1" si="145"/>
        <v>00</v>
      </c>
      <c r="AU199" s="52" t="str">
        <f t="shared" ca="1" si="146"/>
        <v>00</v>
      </c>
      <c r="AV199" s="1" t="str">
        <f t="shared" ca="1" si="75"/>
        <v>00</v>
      </c>
      <c r="AW199" s="52" t="str">
        <f t="shared" ca="1" si="147"/>
        <v>ZP</v>
      </c>
      <c r="AX199" s="53" t="e">
        <f ca="1">VLOOKUP(UPPER(F199)&amp;"-"&amp;AW199,Opcodes!$D$3:$E$160,2,FALSE)</f>
        <v>#N/A</v>
      </c>
      <c r="AY199" s="1">
        <f t="shared" ca="1" si="148"/>
        <v>0</v>
      </c>
    </row>
    <row r="200" spans="3:51" s="52" customFormat="1" x14ac:dyDescent="0.3">
      <c r="C200" s="11" t="str" cm="1">
        <f t="array" aca="1" ref="C200" ca="1">IF(AND(N200&amp;""&lt;&gt;"",K200&amp;""&lt;&gt;""),K200&amp;": "&amp;N200&amp;IF(O200&amp;""&lt;&gt;""," "&amp;O200,"")&amp;IF(P200&amp;""&lt;&gt;""," "&amp;P200,""),IF(Y200&amp;""&lt;&gt;"",K200&amp;": "&amp;TRIM(_xlfn.TEXTJOIN("",TRUE,MID(Y200,2*ROW(INDIRECT("1:"&amp;LEN(Y200)))-1,2)&amp;" ")),""))</f>
        <v/>
      </c>
      <c r="D200" s="20"/>
      <c r="E200" s="21"/>
      <c r="F200" s="22"/>
      <c r="G200" s="55"/>
      <c r="H200" s="56"/>
      <c r="I200" s="51"/>
      <c r="J200" s="51"/>
      <c r="K200" s="52" t="str">
        <f t="shared" ca="1" si="114"/>
        <v>302</v>
      </c>
      <c r="L200" s="52" t="str">
        <f t="shared" si="115"/>
        <v/>
      </c>
      <c r="M200" s="52" t="str">
        <f t="shared" ca="1" si="116"/>
        <v>$0302</v>
      </c>
      <c r="N200" s="53" t="str">
        <f t="shared" ca="1" si="117"/>
        <v/>
      </c>
      <c r="O200" s="53" t="str">
        <f t="shared" ca="1" si="118"/>
        <v>00</v>
      </c>
      <c r="P200" s="53" t="str">
        <f t="shared" ca="1" si="119"/>
        <v/>
      </c>
      <c r="Q200" s="54">
        <f t="shared" si="120"/>
        <v>-1</v>
      </c>
      <c r="R200" s="54" t="str">
        <f t="shared" si="121"/>
        <v/>
      </c>
      <c r="S200" s="3" t="str">
        <f t="shared" si="122"/>
        <v>my_code</v>
      </c>
      <c r="T200" s="54" t="b">
        <f t="shared" si="123"/>
        <v>0</v>
      </c>
      <c r="U200" s="54" t="b">
        <f t="shared" si="124"/>
        <v>0</v>
      </c>
      <c r="V200" s="54" t="b">
        <f t="shared" si="125"/>
        <v>0</v>
      </c>
      <c r="W200" s="54" t="b">
        <f t="shared" si="126"/>
        <v>0</v>
      </c>
      <c r="X200" s="54" t="b">
        <f>IF(NOT(ISERROR(VLOOKUP(UPPER(F200),Opcodes!$O$3:$O$10,1,FALSE))),TRUE,FALSE)</f>
        <v>0</v>
      </c>
      <c r="Y200" s="1" t="str" cm="1">
        <f t="array" aca="1" ref="Y200" ca="1">IF(OR(UPPER(F200)="STR",UPPER(F200)="ASC"),_xlfn.TEXTJOIN("",TRUE,DEC2HEX(128*(UPPER(F200)="STR")+CODE(MID(G200,ABS(ROW(INDIRECT("1:"&amp;LEN(G200)))),1)))),IF(UPPER(F200)="HEX",UPPER(SUBSTITUTE(G200," ","")),""))</f>
        <v/>
      </c>
      <c r="Z200" s="52" t="str">
        <f t="shared" si="127"/>
        <v/>
      </c>
      <c r="AA200" s="52" t="str">
        <f t="shared" si="128"/>
        <v/>
      </c>
      <c r="AB200" s="52" t="str">
        <f t="shared" si="129"/>
        <v/>
      </c>
      <c r="AC200" s="52" t="str">
        <f t="shared" si="130"/>
        <v/>
      </c>
      <c r="AD200" s="52" t="str">
        <f t="shared" si="131"/>
        <v/>
      </c>
      <c r="AE200" s="52">
        <f t="shared" ca="1" si="132"/>
        <v>0</v>
      </c>
      <c r="AF200" s="52" t="str">
        <f t="shared" si="133"/>
        <v/>
      </c>
      <c r="AG200" s="52" t="str">
        <f t="shared" ca="1" si="134"/>
        <v>mem</v>
      </c>
      <c r="AH200" s="52">
        <f t="shared" ca="1" si="135"/>
        <v>0</v>
      </c>
      <c r="AI200" s="52">
        <f t="shared" ca="1" si="136"/>
        <v>-1</v>
      </c>
      <c r="AJ200" s="52">
        <f t="shared" ca="1" si="137"/>
        <v>0</v>
      </c>
      <c r="AK200" s="52">
        <f t="shared" ca="1" si="138"/>
        <v>0</v>
      </c>
      <c r="AL200" s="52">
        <f t="shared" ca="1" si="139"/>
        <v>0</v>
      </c>
      <c r="AM200" s="52" t="e" cm="1">
        <f t="array" aca="1" ref="AM200" ca="1">INDEX($G$2:$G$1052,MATCH(1,(AL200=$E$2:$E$1052)*("EQU"=UPPER($F$2:$F$1052)),0))</f>
        <v>#N/A</v>
      </c>
      <c r="AN200" s="52" t="str">
        <f t="shared" ca="1" si="140"/>
        <v/>
      </c>
      <c r="AO200" s="1" t="e">
        <f t="shared" ca="1" si="141"/>
        <v>#N/A</v>
      </c>
      <c r="AP200" s="52" t="str">
        <f t="shared" ca="1" si="142"/>
        <v/>
      </c>
      <c r="AQ200" s="1" t="str" cm="1">
        <f t="array" aca="1" ref="AQ200" ca="1">IF(LEFT(AL200,1)=".",INDEX($M$12:$M$1052,MATCH(1,(AL200=$L$12:$L$1052)*(S200=($S$12:$S$1052)),0)),"")</f>
        <v/>
      </c>
      <c r="AR200" s="52">
        <f t="shared" ca="1" si="143"/>
        <v>0</v>
      </c>
      <c r="AS200" s="52">
        <f t="shared" ca="1" si="144"/>
        <v>0</v>
      </c>
      <c r="AT200" s="52" t="str">
        <f t="shared" ca="1" si="145"/>
        <v>00</v>
      </c>
      <c r="AU200" s="52" t="str">
        <f t="shared" ca="1" si="146"/>
        <v>00</v>
      </c>
      <c r="AV200" s="1" t="str">
        <f t="shared" ca="1" si="75"/>
        <v>00</v>
      </c>
      <c r="AW200" s="52" t="str">
        <f t="shared" ca="1" si="147"/>
        <v>ZP</v>
      </c>
      <c r="AX200" s="53" t="e">
        <f ca="1">VLOOKUP(UPPER(F200)&amp;"-"&amp;AW200,Opcodes!$D$3:$E$160,2,FALSE)</f>
        <v>#N/A</v>
      </c>
      <c r="AY200" s="1">
        <f t="shared" ca="1" si="148"/>
        <v>0</v>
      </c>
    </row>
    <row r="201" spans="3:51" s="52" customFormat="1" x14ac:dyDescent="0.3">
      <c r="C201" s="11" t="str" cm="1">
        <f t="array" aca="1" ref="C201" ca="1">IF(AND(N201&amp;""&lt;&gt;"",K201&amp;""&lt;&gt;""),K201&amp;": "&amp;N201&amp;IF(O201&amp;""&lt;&gt;""," "&amp;O201,"")&amp;IF(P201&amp;""&lt;&gt;""," "&amp;P201,""),IF(Y201&amp;""&lt;&gt;"",K201&amp;": "&amp;TRIM(_xlfn.TEXTJOIN("",TRUE,MID(Y201,2*ROW(INDIRECT("1:"&amp;LEN(Y201)))-1,2)&amp;" ")),""))</f>
        <v/>
      </c>
      <c r="D201" s="20"/>
      <c r="E201" s="21"/>
      <c r="F201" s="22"/>
      <c r="G201" s="55"/>
      <c r="H201" s="56"/>
      <c r="I201" s="51"/>
      <c r="J201" s="51"/>
      <c r="K201" s="52" t="str">
        <f t="shared" ca="1" si="114"/>
        <v>302</v>
      </c>
      <c r="L201" s="52" t="str">
        <f t="shared" si="115"/>
        <v/>
      </c>
      <c r="M201" s="52" t="str">
        <f t="shared" ca="1" si="116"/>
        <v>$0302</v>
      </c>
      <c r="N201" s="53" t="str">
        <f t="shared" ca="1" si="117"/>
        <v/>
      </c>
      <c r="O201" s="53" t="str">
        <f t="shared" ca="1" si="118"/>
        <v>00</v>
      </c>
      <c r="P201" s="53" t="str">
        <f t="shared" ca="1" si="119"/>
        <v/>
      </c>
      <c r="Q201" s="54">
        <f t="shared" si="120"/>
        <v>-1</v>
      </c>
      <c r="R201" s="54" t="str">
        <f t="shared" si="121"/>
        <v/>
      </c>
      <c r="S201" s="3" t="str">
        <f t="shared" si="122"/>
        <v>my_code</v>
      </c>
      <c r="T201" s="54" t="b">
        <f t="shared" si="123"/>
        <v>0</v>
      </c>
      <c r="U201" s="54" t="b">
        <f t="shared" si="124"/>
        <v>0</v>
      </c>
      <c r="V201" s="54" t="b">
        <f t="shared" si="125"/>
        <v>0</v>
      </c>
      <c r="W201" s="54" t="b">
        <f t="shared" si="126"/>
        <v>0</v>
      </c>
      <c r="X201" s="54" t="b">
        <f>IF(NOT(ISERROR(VLOOKUP(UPPER(F201),Opcodes!$O$3:$O$10,1,FALSE))),TRUE,FALSE)</f>
        <v>0</v>
      </c>
      <c r="Y201" s="1" t="str" cm="1">
        <f t="array" aca="1" ref="Y201" ca="1">IF(OR(UPPER(F201)="STR",UPPER(F201)="ASC"),_xlfn.TEXTJOIN("",TRUE,DEC2HEX(128*(UPPER(F201)="STR")+CODE(MID(G201,ABS(ROW(INDIRECT("1:"&amp;LEN(G201)))),1)))),IF(UPPER(F201)="HEX",UPPER(SUBSTITUTE(G201," ","")),""))</f>
        <v/>
      </c>
      <c r="Z201" s="52" t="str">
        <f t="shared" si="127"/>
        <v/>
      </c>
      <c r="AA201" s="52" t="str">
        <f t="shared" si="128"/>
        <v/>
      </c>
      <c r="AB201" s="52" t="str">
        <f t="shared" si="129"/>
        <v/>
      </c>
      <c r="AC201" s="52" t="str">
        <f t="shared" si="130"/>
        <v/>
      </c>
      <c r="AD201" s="52" t="str">
        <f t="shared" si="131"/>
        <v/>
      </c>
      <c r="AE201" s="52">
        <f t="shared" ca="1" si="132"/>
        <v>0</v>
      </c>
      <c r="AF201" s="52" t="str">
        <f t="shared" si="133"/>
        <v/>
      </c>
      <c r="AG201" s="52" t="str">
        <f t="shared" ca="1" si="134"/>
        <v>mem</v>
      </c>
      <c r="AH201" s="52">
        <f t="shared" ca="1" si="135"/>
        <v>0</v>
      </c>
      <c r="AI201" s="52">
        <f t="shared" ca="1" si="136"/>
        <v>-1</v>
      </c>
      <c r="AJ201" s="52">
        <f t="shared" ca="1" si="137"/>
        <v>0</v>
      </c>
      <c r="AK201" s="52">
        <f t="shared" ca="1" si="138"/>
        <v>0</v>
      </c>
      <c r="AL201" s="52">
        <f t="shared" ca="1" si="139"/>
        <v>0</v>
      </c>
      <c r="AM201" s="52" t="e" cm="1">
        <f t="array" aca="1" ref="AM201" ca="1">INDEX($G$2:$G$1052,MATCH(1,(AL201=$E$2:$E$1052)*("EQU"=UPPER($F$2:$F$1052)),0))</f>
        <v>#N/A</v>
      </c>
      <c r="AN201" s="52" t="str">
        <f t="shared" ca="1" si="140"/>
        <v/>
      </c>
      <c r="AO201" s="1" t="e">
        <f t="shared" ca="1" si="141"/>
        <v>#N/A</v>
      </c>
      <c r="AP201" s="52" t="str">
        <f t="shared" ca="1" si="142"/>
        <v/>
      </c>
      <c r="AQ201" s="1" t="str" cm="1">
        <f t="array" aca="1" ref="AQ201" ca="1">IF(LEFT(AL201,1)=".",INDEX($M$12:$M$1052,MATCH(1,(AL201=$L$12:$L$1052)*(S201=($S$12:$S$1052)),0)),"")</f>
        <v/>
      </c>
      <c r="AR201" s="52">
        <f t="shared" ca="1" si="143"/>
        <v>0</v>
      </c>
      <c r="AS201" s="52">
        <f t="shared" ca="1" si="144"/>
        <v>0</v>
      </c>
      <c r="AT201" s="52" t="str">
        <f t="shared" ca="1" si="145"/>
        <v>00</v>
      </c>
      <c r="AU201" s="52" t="str">
        <f t="shared" ca="1" si="146"/>
        <v>00</v>
      </c>
      <c r="AV201" s="1" t="str">
        <f t="shared" ca="1" si="75"/>
        <v>00</v>
      </c>
      <c r="AW201" s="52" t="str">
        <f t="shared" ca="1" si="147"/>
        <v>ZP</v>
      </c>
      <c r="AX201" s="53" t="e">
        <f ca="1">VLOOKUP(UPPER(F201)&amp;"-"&amp;AW201,Opcodes!$D$3:$E$160,2,FALSE)</f>
        <v>#N/A</v>
      </c>
      <c r="AY201" s="1">
        <f t="shared" ca="1" si="148"/>
        <v>0</v>
      </c>
    </row>
    <row r="202" spans="3:51" s="52" customFormat="1" x14ac:dyDescent="0.3">
      <c r="C202" s="11" t="str" cm="1">
        <f t="array" aca="1" ref="C202" ca="1">IF(AND(N202&amp;""&lt;&gt;"",K202&amp;""&lt;&gt;""),K202&amp;": "&amp;N202&amp;IF(O202&amp;""&lt;&gt;""," "&amp;O202,"")&amp;IF(P202&amp;""&lt;&gt;""," "&amp;P202,""),IF(Y202&amp;""&lt;&gt;"",K202&amp;": "&amp;TRIM(_xlfn.TEXTJOIN("",TRUE,MID(Y202,2*ROW(INDIRECT("1:"&amp;LEN(Y202)))-1,2)&amp;" ")),""))</f>
        <v/>
      </c>
      <c r="D202" s="20"/>
      <c r="E202" s="21"/>
      <c r="F202" s="22"/>
      <c r="G202" s="55"/>
      <c r="H202" s="56"/>
      <c r="I202" s="51"/>
      <c r="J202" s="51"/>
      <c r="K202" s="52" t="str">
        <f t="shared" ca="1" si="114"/>
        <v>302</v>
      </c>
      <c r="L202" s="52" t="str">
        <f t="shared" si="115"/>
        <v/>
      </c>
      <c r="M202" s="52" t="str">
        <f t="shared" ca="1" si="116"/>
        <v>$0302</v>
      </c>
      <c r="N202" s="53" t="str">
        <f t="shared" ca="1" si="117"/>
        <v/>
      </c>
      <c r="O202" s="53" t="str">
        <f t="shared" ca="1" si="118"/>
        <v>00</v>
      </c>
      <c r="P202" s="53" t="str">
        <f t="shared" ca="1" si="119"/>
        <v/>
      </c>
      <c r="Q202" s="54">
        <f t="shared" si="120"/>
        <v>-1</v>
      </c>
      <c r="R202" s="54" t="str">
        <f t="shared" si="121"/>
        <v/>
      </c>
      <c r="S202" s="3" t="str">
        <f t="shared" si="122"/>
        <v>my_code</v>
      </c>
      <c r="T202" s="54" t="b">
        <f t="shared" si="123"/>
        <v>0</v>
      </c>
      <c r="U202" s="54" t="b">
        <f t="shared" si="124"/>
        <v>0</v>
      </c>
      <c r="V202" s="54" t="b">
        <f t="shared" si="125"/>
        <v>0</v>
      </c>
      <c r="W202" s="54" t="b">
        <f t="shared" si="126"/>
        <v>0</v>
      </c>
      <c r="X202" s="54" t="b">
        <f>IF(NOT(ISERROR(VLOOKUP(UPPER(F202),Opcodes!$O$3:$O$10,1,FALSE))),TRUE,FALSE)</f>
        <v>0</v>
      </c>
      <c r="Y202" s="1" t="str" cm="1">
        <f t="array" aca="1" ref="Y202" ca="1">IF(OR(UPPER(F202)="STR",UPPER(F202)="ASC"),_xlfn.TEXTJOIN("",TRUE,DEC2HEX(128*(UPPER(F202)="STR")+CODE(MID(G202,ABS(ROW(INDIRECT("1:"&amp;LEN(G202)))),1)))),IF(UPPER(F202)="HEX",UPPER(SUBSTITUTE(G202," ","")),""))</f>
        <v/>
      </c>
      <c r="Z202" s="52" t="str">
        <f t="shared" si="127"/>
        <v/>
      </c>
      <c r="AA202" s="52" t="str">
        <f t="shared" si="128"/>
        <v/>
      </c>
      <c r="AB202" s="52" t="str">
        <f t="shared" si="129"/>
        <v/>
      </c>
      <c r="AC202" s="52" t="str">
        <f t="shared" si="130"/>
        <v/>
      </c>
      <c r="AD202" s="52" t="str">
        <f t="shared" si="131"/>
        <v/>
      </c>
      <c r="AE202" s="52">
        <f t="shared" ca="1" si="132"/>
        <v>0</v>
      </c>
      <c r="AF202" s="52" t="str">
        <f t="shared" si="133"/>
        <v/>
      </c>
      <c r="AG202" s="52" t="str">
        <f t="shared" ca="1" si="134"/>
        <v>mem</v>
      </c>
      <c r="AH202" s="52">
        <f t="shared" ca="1" si="135"/>
        <v>0</v>
      </c>
      <c r="AI202" s="52">
        <f t="shared" ca="1" si="136"/>
        <v>-1</v>
      </c>
      <c r="AJ202" s="52">
        <f t="shared" ca="1" si="137"/>
        <v>0</v>
      </c>
      <c r="AK202" s="52">
        <f t="shared" ca="1" si="138"/>
        <v>0</v>
      </c>
      <c r="AL202" s="52">
        <f t="shared" ca="1" si="139"/>
        <v>0</v>
      </c>
      <c r="AM202" s="52" t="e" cm="1">
        <f t="array" aca="1" ref="AM202" ca="1">INDEX($G$2:$G$1052,MATCH(1,(AL202=$E$2:$E$1052)*("EQU"=UPPER($F$2:$F$1052)),0))</f>
        <v>#N/A</v>
      </c>
      <c r="AN202" s="52" t="str">
        <f t="shared" ca="1" si="140"/>
        <v/>
      </c>
      <c r="AO202" s="1" t="e">
        <f t="shared" ca="1" si="141"/>
        <v>#N/A</v>
      </c>
      <c r="AP202" s="52" t="str">
        <f t="shared" ca="1" si="142"/>
        <v/>
      </c>
      <c r="AQ202" s="1" t="str" cm="1">
        <f t="array" aca="1" ref="AQ202" ca="1">IF(LEFT(AL202,1)=".",INDEX($M$12:$M$1052,MATCH(1,(AL202=$L$12:$L$1052)*(S202=($S$12:$S$1052)),0)),"")</f>
        <v/>
      </c>
      <c r="AR202" s="52">
        <f t="shared" ca="1" si="143"/>
        <v>0</v>
      </c>
      <c r="AS202" s="52">
        <f t="shared" ca="1" si="144"/>
        <v>0</v>
      </c>
      <c r="AT202" s="52" t="str">
        <f t="shared" ca="1" si="145"/>
        <v>00</v>
      </c>
      <c r="AU202" s="52" t="str">
        <f t="shared" ca="1" si="146"/>
        <v>00</v>
      </c>
      <c r="AV202" s="1" t="str">
        <f t="shared" ca="1" si="75"/>
        <v>00</v>
      </c>
      <c r="AW202" s="52" t="str">
        <f t="shared" ca="1" si="147"/>
        <v>ZP</v>
      </c>
      <c r="AX202" s="53" t="e">
        <f ca="1">VLOOKUP(UPPER(F202)&amp;"-"&amp;AW202,Opcodes!$D$3:$E$160,2,FALSE)</f>
        <v>#N/A</v>
      </c>
      <c r="AY202" s="1">
        <f t="shared" ca="1" si="148"/>
        <v>0</v>
      </c>
    </row>
    <row r="203" spans="3:51" s="52" customFormat="1" x14ac:dyDescent="0.3">
      <c r="C203" s="11" t="str" cm="1">
        <f t="array" aca="1" ref="C203" ca="1">IF(AND(N203&amp;""&lt;&gt;"",K203&amp;""&lt;&gt;""),K203&amp;": "&amp;N203&amp;IF(O203&amp;""&lt;&gt;""," "&amp;O203,"")&amp;IF(P203&amp;""&lt;&gt;""," "&amp;P203,""),IF(Y203&amp;""&lt;&gt;"",K203&amp;": "&amp;TRIM(_xlfn.TEXTJOIN("",TRUE,MID(Y203,2*ROW(INDIRECT("1:"&amp;LEN(Y203)))-1,2)&amp;" ")),""))</f>
        <v/>
      </c>
      <c r="D203" s="20"/>
      <c r="E203" s="21"/>
      <c r="F203" s="22"/>
      <c r="G203" s="55"/>
      <c r="H203" s="56"/>
      <c r="I203" s="51"/>
      <c r="J203" s="51"/>
      <c r="K203" s="52" t="str">
        <f t="shared" ca="1" si="114"/>
        <v>302</v>
      </c>
      <c r="L203" s="52" t="str">
        <f t="shared" si="115"/>
        <v/>
      </c>
      <c r="M203" s="52" t="str">
        <f t="shared" ca="1" si="116"/>
        <v>$0302</v>
      </c>
      <c r="N203" s="53" t="str">
        <f t="shared" ca="1" si="117"/>
        <v/>
      </c>
      <c r="O203" s="53" t="str">
        <f t="shared" ca="1" si="118"/>
        <v>00</v>
      </c>
      <c r="P203" s="53" t="str">
        <f t="shared" ca="1" si="119"/>
        <v/>
      </c>
      <c r="Q203" s="54">
        <f t="shared" si="120"/>
        <v>-1</v>
      </c>
      <c r="R203" s="54" t="str">
        <f t="shared" si="121"/>
        <v/>
      </c>
      <c r="S203" s="3" t="str">
        <f t="shared" si="122"/>
        <v>my_code</v>
      </c>
      <c r="T203" s="54" t="b">
        <f t="shared" si="123"/>
        <v>0</v>
      </c>
      <c r="U203" s="54" t="b">
        <f t="shared" si="124"/>
        <v>0</v>
      </c>
      <c r="V203" s="54" t="b">
        <f t="shared" si="125"/>
        <v>0</v>
      </c>
      <c r="W203" s="54" t="b">
        <f t="shared" si="126"/>
        <v>0</v>
      </c>
      <c r="X203" s="54" t="b">
        <f>IF(NOT(ISERROR(VLOOKUP(UPPER(F203),Opcodes!$O$3:$O$10,1,FALSE))),TRUE,FALSE)</f>
        <v>0</v>
      </c>
      <c r="Y203" s="1" t="str" cm="1">
        <f t="array" aca="1" ref="Y203" ca="1">IF(OR(UPPER(F203)="STR",UPPER(F203)="ASC"),_xlfn.TEXTJOIN("",TRUE,DEC2HEX(128*(UPPER(F203)="STR")+CODE(MID(G203,ABS(ROW(INDIRECT("1:"&amp;LEN(G203)))),1)))),IF(UPPER(F203)="HEX",UPPER(SUBSTITUTE(G203," ","")),""))</f>
        <v/>
      </c>
      <c r="Z203" s="52" t="str">
        <f t="shared" si="127"/>
        <v/>
      </c>
      <c r="AA203" s="52" t="str">
        <f t="shared" si="128"/>
        <v/>
      </c>
      <c r="AB203" s="52" t="str">
        <f t="shared" si="129"/>
        <v/>
      </c>
      <c r="AC203" s="52" t="str">
        <f t="shared" si="130"/>
        <v/>
      </c>
      <c r="AD203" s="52" t="str">
        <f t="shared" si="131"/>
        <v/>
      </c>
      <c r="AE203" s="52">
        <f t="shared" ca="1" si="132"/>
        <v>0</v>
      </c>
      <c r="AF203" s="52" t="str">
        <f t="shared" si="133"/>
        <v/>
      </c>
      <c r="AG203" s="52" t="str">
        <f t="shared" ca="1" si="134"/>
        <v>mem</v>
      </c>
      <c r="AH203" s="52">
        <f t="shared" ca="1" si="135"/>
        <v>0</v>
      </c>
      <c r="AI203" s="52">
        <f t="shared" ca="1" si="136"/>
        <v>-1</v>
      </c>
      <c r="AJ203" s="52">
        <f t="shared" ca="1" si="137"/>
        <v>0</v>
      </c>
      <c r="AK203" s="52">
        <f t="shared" ca="1" si="138"/>
        <v>0</v>
      </c>
      <c r="AL203" s="52">
        <f t="shared" ca="1" si="139"/>
        <v>0</v>
      </c>
      <c r="AM203" s="52" t="e" cm="1">
        <f t="array" aca="1" ref="AM203" ca="1">INDEX($G$2:$G$1052,MATCH(1,(AL203=$E$2:$E$1052)*("EQU"=UPPER($F$2:$F$1052)),0))</f>
        <v>#N/A</v>
      </c>
      <c r="AN203" s="52" t="str">
        <f t="shared" ca="1" si="140"/>
        <v/>
      </c>
      <c r="AO203" s="1" t="e">
        <f t="shared" ca="1" si="141"/>
        <v>#N/A</v>
      </c>
      <c r="AP203" s="52" t="str">
        <f t="shared" ca="1" si="142"/>
        <v/>
      </c>
      <c r="AQ203" s="1" t="str" cm="1">
        <f t="array" aca="1" ref="AQ203" ca="1">IF(LEFT(AL203,1)=".",INDEX($M$12:$M$1052,MATCH(1,(AL203=$L$12:$L$1052)*(S203=($S$12:$S$1052)),0)),"")</f>
        <v/>
      </c>
      <c r="AR203" s="52">
        <f t="shared" ca="1" si="143"/>
        <v>0</v>
      </c>
      <c r="AS203" s="52">
        <f t="shared" ca="1" si="144"/>
        <v>0</v>
      </c>
      <c r="AT203" s="52" t="str">
        <f t="shared" ca="1" si="145"/>
        <v>00</v>
      </c>
      <c r="AU203" s="52" t="str">
        <f t="shared" ca="1" si="146"/>
        <v>00</v>
      </c>
      <c r="AV203" s="1" t="str">
        <f t="shared" ca="1" si="75"/>
        <v>00</v>
      </c>
      <c r="AW203" s="52" t="str">
        <f t="shared" ca="1" si="147"/>
        <v>ZP</v>
      </c>
      <c r="AX203" s="53" t="e">
        <f ca="1">VLOOKUP(UPPER(F203)&amp;"-"&amp;AW203,Opcodes!$D$3:$E$160,2,FALSE)</f>
        <v>#N/A</v>
      </c>
      <c r="AY203" s="1">
        <f t="shared" ca="1" si="148"/>
        <v>0</v>
      </c>
    </row>
    <row r="204" spans="3:51" s="52" customFormat="1" x14ac:dyDescent="0.3">
      <c r="C204" s="11" t="str" cm="1">
        <f t="array" aca="1" ref="C204" ca="1">IF(AND(N204&amp;""&lt;&gt;"",K204&amp;""&lt;&gt;""),K204&amp;": "&amp;N204&amp;IF(O204&amp;""&lt;&gt;""," "&amp;O204,"")&amp;IF(P204&amp;""&lt;&gt;""," "&amp;P204,""),IF(Y204&amp;""&lt;&gt;"",K204&amp;": "&amp;TRIM(_xlfn.TEXTJOIN("",TRUE,MID(Y204,2*ROW(INDIRECT("1:"&amp;LEN(Y204)))-1,2)&amp;" ")),""))</f>
        <v/>
      </c>
      <c r="D204" s="20"/>
      <c r="E204" s="21"/>
      <c r="F204" s="22"/>
      <c r="G204" s="55"/>
      <c r="H204" s="56"/>
      <c r="I204" s="51"/>
      <c r="J204" s="51"/>
      <c r="K204" s="52" t="str">
        <f t="shared" ca="1" si="114"/>
        <v>302</v>
      </c>
      <c r="L204" s="52" t="str">
        <f t="shared" si="115"/>
        <v/>
      </c>
      <c r="M204" s="52" t="str">
        <f t="shared" ca="1" si="116"/>
        <v>$0302</v>
      </c>
      <c r="N204" s="53" t="str">
        <f t="shared" ca="1" si="117"/>
        <v/>
      </c>
      <c r="O204" s="53" t="str">
        <f t="shared" ca="1" si="118"/>
        <v>00</v>
      </c>
      <c r="P204" s="53" t="str">
        <f t="shared" ca="1" si="119"/>
        <v/>
      </c>
      <c r="Q204" s="54">
        <f t="shared" si="120"/>
        <v>-1</v>
      </c>
      <c r="R204" s="54" t="str">
        <f t="shared" si="121"/>
        <v/>
      </c>
      <c r="S204" s="3" t="str">
        <f t="shared" si="122"/>
        <v>my_code</v>
      </c>
      <c r="T204" s="54" t="b">
        <f t="shared" si="123"/>
        <v>0</v>
      </c>
      <c r="U204" s="54" t="b">
        <f t="shared" si="124"/>
        <v>0</v>
      </c>
      <c r="V204" s="54" t="b">
        <f t="shared" si="125"/>
        <v>0</v>
      </c>
      <c r="W204" s="54" t="b">
        <f t="shared" si="126"/>
        <v>0</v>
      </c>
      <c r="X204" s="54" t="b">
        <f>IF(NOT(ISERROR(VLOOKUP(UPPER(F204),Opcodes!$O$3:$O$10,1,FALSE))),TRUE,FALSE)</f>
        <v>0</v>
      </c>
      <c r="Y204" s="1" t="str" cm="1">
        <f t="array" aca="1" ref="Y204" ca="1">IF(OR(UPPER(F204)="STR",UPPER(F204)="ASC"),_xlfn.TEXTJOIN("",TRUE,DEC2HEX(128*(UPPER(F204)="STR")+CODE(MID(G204,ABS(ROW(INDIRECT("1:"&amp;LEN(G204)))),1)))),IF(UPPER(F204)="HEX",UPPER(SUBSTITUTE(G204," ","")),""))</f>
        <v/>
      </c>
      <c r="Z204" s="52" t="str">
        <f t="shared" si="127"/>
        <v/>
      </c>
      <c r="AA204" s="52" t="str">
        <f t="shared" si="128"/>
        <v/>
      </c>
      <c r="AB204" s="52" t="str">
        <f t="shared" si="129"/>
        <v/>
      </c>
      <c r="AC204" s="52" t="str">
        <f t="shared" si="130"/>
        <v/>
      </c>
      <c r="AD204" s="52" t="str">
        <f t="shared" si="131"/>
        <v/>
      </c>
      <c r="AE204" s="52">
        <f t="shared" ca="1" si="132"/>
        <v>0</v>
      </c>
      <c r="AF204" s="52" t="str">
        <f t="shared" si="133"/>
        <v/>
      </c>
      <c r="AG204" s="52" t="str">
        <f t="shared" ca="1" si="134"/>
        <v>mem</v>
      </c>
      <c r="AH204" s="52">
        <f t="shared" ca="1" si="135"/>
        <v>0</v>
      </c>
      <c r="AI204" s="52">
        <f t="shared" ca="1" si="136"/>
        <v>-1</v>
      </c>
      <c r="AJ204" s="52">
        <f t="shared" ca="1" si="137"/>
        <v>0</v>
      </c>
      <c r="AK204" s="52">
        <f t="shared" ca="1" si="138"/>
        <v>0</v>
      </c>
      <c r="AL204" s="52">
        <f t="shared" ca="1" si="139"/>
        <v>0</v>
      </c>
      <c r="AM204" s="52" t="e" cm="1">
        <f t="array" aca="1" ref="AM204" ca="1">INDEX($G$2:$G$1052,MATCH(1,(AL204=$E$2:$E$1052)*("EQU"=UPPER($F$2:$F$1052)),0))</f>
        <v>#N/A</v>
      </c>
      <c r="AN204" s="52" t="str">
        <f t="shared" ca="1" si="140"/>
        <v/>
      </c>
      <c r="AO204" s="1" t="e">
        <f t="shared" ca="1" si="141"/>
        <v>#N/A</v>
      </c>
      <c r="AP204" s="52" t="str">
        <f t="shared" ca="1" si="142"/>
        <v/>
      </c>
      <c r="AQ204" s="1" t="str" cm="1">
        <f t="array" aca="1" ref="AQ204" ca="1">IF(LEFT(AL204,1)=".",INDEX($M$12:$M$1052,MATCH(1,(AL204=$L$12:$L$1052)*(S204=($S$12:$S$1052)),0)),"")</f>
        <v/>
      </c>
      <c r="AR204" s="52">
        <f t="shared" ca="1" si="143"/>
        <v>0</v>
      </c>
      <c r="AS204" s="52">
        <f t="shared" ca="1" si="144"/>
        <v>0</v>
      </c>
      <c r="AT204" s="52" t="str">
        <f t="shared" ca="1" si="145"/>
        <v>00</v>
      </c>
      <c r="AU204" s="52" t="str">
        <f t="shared" ca="1" si="146"/>
        <v>00</v>
      </c>
      <c r="AV204" s="1" t="str">
        <f t="shared" ref="AV204:AV267" ca="1" si="149">IF(T204,IF(AF204&amp;""="",IF(AND(HEX2DEC(AU204)-HEX2DEC(K204)-2&gt;=-128,HEX2DEC(AU204)-HEX2DEC(K204)-2&lt;128),RIGHT(DEC2HEX(HEX2DEC(AU204)-HEX2DEC(K204)-2,2),2),NA()),AU204),AU204)</f>
        <v>00</v>
      </c>
      <c r="AW204" s="52" t="str">
        <f t="shared" ca="1" si="147"/>
        <v>ZP</v>
      </c>
      <c r="AX204" s="53" t="e">
        <f ca="1">VLOOKUP(UPPER(F204)&amp;"-"&amp;AW204,Opcodes!$D$3:$E$160,2,FALSE)</f>
        <v>#N/A</v>
      </c>
      <c r="AY204" s="1">
        <f t="shared" ca="1" si="148"/>
        <v>0</v>
      </c>
    </row>
    <row r="205" spans="3:51" s="52" customFormat="1" x14ac:dyDescent="0.3">
      <c r="C205" s="11" t="str" cm="1">
        <f t="array" aca="1" ref="C205" ca="1">IF(AND(N205&amp;""&lt;&gt;"",K205&amp;""&lt;&gt;""),K205&amp;": "&amp;N205&amp;IF(O205&amp;""&lt;&gt;""," "&amp;O205,"")&amp;IF(P205&amp;""&lt;&gt;""," "&amp;P205,""),IF(Y205&amp;""&lt;&gt;"",K205&amp;": "&amp;TRIM(_xlfn.TEXTJOIN("",TRUE,MID(Y205,2*ROW(INDIRECT("1:"&amp;LEN(Y205)))-1,2)&amp;" ")),""))</f>
        <v/>
      </c>
      <c r="D205" s="20"/>
      <c r="E205" s="21"/>
      <c r="F205" s="22"/>
      <c r="G205" s="55"/>
      <c r="H205" s="56"/>
      <c r="I205" s="51"/>
      <c r="J205" s="51"/>
      <c r="K205" s="52" t="str">
        <f t="shared" ca="1" si="114"/>
        <v>302</v>
      </c>
      <c r="L205" s="52" t="str">
        <f t="shared" si="115"/>
        <v/>
      </c>
      <c r="M205" s="52" t="str">
        <f t="shared" ca="1" si="116"/>
        <v>$0302</v>
      </c>
      <c r="N205" s="53" t="str">
        <f t="shared" ca="1" si="117"/>
        <v/>
      </c>
      <c r="O205" s="53" t="str">
        <f t="shared" ca="1" si="118"/>
        <v>00</v>
      </c>
      <c r="P205" s="53" t="str">
        <f t="shared" ca="1" si="119"/>
        <v/>
      </c>
      <c r="Q205" s="54">
        <f t="shared" si="120"/>
        <v>-1</v>
      </c>
      <c r="R205" s="54" t="str">
        <f t="shared" si="121"/>
        <v/>
      </c>
      <c r="S205" s="3" t="str">
        <f t="shared" si="122"/>
        <v>my_code</v>
      </c>
      <c r="T205" s="54" t="b">
        <f t="shared" si="123"/>
        <v>0</v>
      </c>
      <c r="U205" s="54" t="b">
        <f t="shared" si="124"/>
        <v>0</v>
      </c>
      <c r="V205" s="54" t="b">
        <f t="shared" si="125"/>
        <v>0</v>
      </c>
      <c r="W205" s="54" t="b">
        <f t="shared" si="126"/>
        <v>0</v>
      </c>
      <c r="X205" s="54" t="b">
        <f>IF(NOT(ISERROR(VLOOKUP(UPPER(F205),Opcodes!$O$3:$O$10,1,FALSE))),TRUE,FALSE)</f>
        <v>0</v>
      </c>
      <c r="Y205" s="1" t="str" cm="1">
        <f t="array" aca="1" ref="Y205" ca="1">IF(OR(UPPER(F205)="STR",UPPER(F205)="ASC"),_xlfn.TEXTJOIN("",TRUE,DEC2HEX(128*(UPPER(F205)="STR")+CODE(MID(G205,ABS(ROW(INDIRECT("1:"&amp;LEN(G205)))),1)))),IF(UPPER(F205)="HEX",UPPER(SUBSTITUTE(G205," ","")),""))</f>
        <v/>
      </c>
      <c r="Z205" s="52" t="str">
        <f t="shared" si="127"/>
        <v/>
      </c>
      <c r="AA205" s="52" t="str">
        <f t="shared" si="128"/>
        <v/>
      </c>
      <c r="AB205" s="52" t="str">
        <f t="shared" si="129"/>
        <v/>
      </c>
      <c r="AC205" s="52" t="str">
        <f t="shared" si="130"/>
        <v/>
      </c>
      <c r="AD205" s="52" t="str">
        <f t="shared" si="131"/>
        <v/>
      </c>
      <c r="AE205" s="52">
        <f t="shared" ca="1" si="132"/>
        <v>0</v>
      </c>
      <c r="AF205" s="52" t="str">
        <f t="shared" si="133"/>
        <v/>
      </c>
      <c r="AG205" s="52" t="str">
        <f t="shared" ca="1" si="134"/>
        <v>mem</v>
      </c>
      <c r="AH205" s="52">
        <f t="shared" ca="1" si="135"/>
        <v>0</v>
      </c>
      <c r="AI205" s="52">
        <f t="shared" ca="1" si="136"/>
        <v>-1</v>
      </c>
      <c r="AJ205" s="52">
        <f t="shared" ca="1" si="137"/>
        <v>0</v>
      </c>
      <c r="AK205" s="52">
        <f t="shared" ca="1" si="138"/>
        <v>0</v>
      </c>
      <c r="AL205" s="52">
        <f t="shared" ca="1" si="139"/>
        <v>0</v>
      </c>
      <c r="AM205" s="52" t="e" cm="1">
        <f t="array" aca="1" ref="AM205" ca="1">INDEX($G$2:$G$1052,MATCH(1,(AL205=$E$2:$E$1052)*("EQU"=UPPER($F$2:$F$1052)),0))</f>
        <v>#N/A</v>
      </c>
      <c r="AN205" s="52" t="str">
        <f t="shared" ca="1" si="140"/>
        <v/>
      </c>
      <c r="AO205" s="1" t="e">
        <f t="shared" ca="1" si="141"/>
        <v>#N/A</v>
      </c>
      <c r="AP205" s="52" t="str">
        <f t="shared" ca="1" si="142"/>
        <v/>
      </c>
      <c r="AQ205" s="1" t="str" cm="1">
        <f t="array" aca="1" ref="AQ205" ca="1">IF(LEFT(AL205,1)=".",INDEX($M$12:$M$1052,MATCH(1,(AL205=$L$12:$L$1052)*(S205=($S$12:$S$1052)),0)),"")</f>
        <v/>
      </c>
      <c r="AR205" s="52">
        <f t="shared" ca="1" si="143"/>
        <v>0</v>
      </c>
      <c r="AS205" s="52">
        <f t="shared" ca="1" si="144"/>
        <v>0</v>
      </c>
      <c r="AT205" s="52" t="str">
        <f t="shared" ca="1" si="145"/>
        <v>00</v>
      </c>
      <c r="AU205" s="52" t="str">
        <f t="shared" ca="1" si="146"/>
        <v>00</v>
      </c>
      <c r="AV205" s="1" t="str">
        <f t="shared" ca="1" si="149"/>
        <v>00</v>
      </c>
      <c r="AW205" s="52" t="str">
        <f t="shared" ca="1" si="147"/>
        <v>ZP</v>
      </c>
      <c r="AX205" s="53" t="e">
        <f ca="1">VLOOKUP(UPPER(F205)&amp;"-"&amp;AW205,Opcodes!$D$3:$E$160,2,FALSE)</f>
        <v>#N/A</v>
      </c>
      <c r="AY205" s="1">
        <f t="shared" ca="1" si="148"/>
        <v>0</v>
      </c>
    </row>
    <row r="206" spans="3:51" s="52" customFormat="1" x14ac:dyDescent="0.3">
      <c r="C206" s="11" t="str" cm="1">
        <f t="array" aca="1" ref="C206" ca="1">IF(AND(N206&amp;""&lt;&gt;"",K206&amp;""&lt;&gt;""),K206&amp;": "&amp;N206&amp;IF(O206&amp;""&lt;&gt;""," "&amp;O206,"")&amp;IF(P206&amp;""&lt;&gt;""," "&amp;P206,""),IF(Y206&amp;""&lt;&gt;"",K206&amp;": "&amp;TRIM(_xlfn.TEXTJOIN("",TRUE,MID(Y206,2*ROW(INDIRECT("1:"&amp;LEN(Y206)))-1,2)&amp;" ")),""))</f>
        <v/>
      </c>
      <c r="D206" s="20"/>
      <c r="E206" s="21"/>
      <c r="F206" s="22"/>
      <c r="G206" s="55"/>
      <c r="H206" s="56"/>
      <c r="I206" s="51"/>
      <c r="J206" s="51"/>
      <c r="K206" s="52" t="str">
        <f t="shared" ca="1" si="114"/>
        <v>302</v>
      </c>
      <c r="L206" s="52" t="str">
        <f t="shared" si="115"/>
        <v/>
      </c>
      <c r="M206" s="52" t="str">
        <f t="shared" ca="1" si="116"/>
        <v>$0302</v>
      </c>
      <c r="N206" s="53" t="str">
        <f t="shared" ca="1" si="117"/>
        <v/>
      </c>
      <c r="O206" s="53" t="str">
        <f t="shared" ca="1" si="118"/>
        <v>00</v>
      </c>
      <c r="P206" s="53" t="str">
        <f t="shared" ca="1" si="119"/>
        <v/>
      </c>
      <c r="Q206" s="54">
        <f t="shared" si="120"/>
        <v>-1</v>
      </c>
      <c r="R206" s="54" t="str">
        <f t="shared" si="121"/>
        <v/>
      </c>
      <c r="S206" s="3" t="str">
        <f t="shared" si="122"/>
        <v>my_code</v>
      </c>
      <c r="T206" s="54" t="b">
        <f t="shared" si="123"/>
        <v>0</v>
      </c>
      <c r="U206" s="54" t="b">
        <f t="shared" si="124"/>
        <v>0</v>
      </c>
      <c r="V206" s="54" t="b">
        <f t="shared" si="125"/>
        <v>0</v>
      </c>
      <c r="W206" s="54" t="b">
        <f t="shared" si="126"/>
        <v>0</v>
      </c>
      <c r="X206" s="54" t="b">
        <f>IF(NOT(ISERROR(VLOOKUP(UPPER(F206),Opcodes!$O$3:$O$10,1,FALSE))),TRUE,FALSE)</f>
        <v>0</v>
      </c>
      <c r="Y206" s="1" t="str" cm="1">
        <f t="array" aca="1" ref="Y206" ca="1">IF(OR(UPPER(F206)="STR",UPPER(F206)="ASC"),_xlfn.TEXTJOIN("",TRUE,DEC2HEX(128*(UPPER(F206)="STR")+CODE(MID(G206,ABS(ROW(INDIRECT("1:"&amp;LEN(G206)))),1)))),IF(UPPER(F206)="HEX",UPPER(SUBSTITUTE(G206," ","")),""))</f>
        <v/>
      </c>
      <c r="Z206" s="52" t="str">
        <f t="shared" si="127"/>
        <v/>
      </c>
      <c r="AA206" s="52" t="str">
        <f t="shared" si="128"/>
        <v/>
      </c>
      <c r="AB206" s="52" t="str">
        <f t="shared" si="129"/>
        <v/>
      </c>
      <c r="AC206" s="52" t="str">
        <f t="shared" si="130"/>
        <v/>
      </c>
      <c r="AD206" s="52" t="str">
        <f t="shared" si="131"/>
        <v/>
      </c>
      <c r="AE206" s="52">
        <f t="shared" ca="1" si="132"/>
        <v>0</v>
      </c>
      <c r="AF206" s="52" t="str">
        <f t="shared" si="133"/>
        <v/>
      </c>
      <c r="AG206" s="52" t="str">
        <f t="shared" ca="1" si="134"/>
        <v>mem</v>
      </c>
      <c r="AH206" s="52">
        <f t="shared" ca="1" si="135"/>
        <v>0</v>
      </c>
      <c r="AI206" s="52">
        <f t="shared" ca="1" si="136"/>
        <v>-1</v>
      </c>
      <c r="AJ206" s="52">
        <f t="shared" ca="1" si="137"/>
        <v>0</v>
      </c>
      <c r="AK206" s="52">
        <f t="shared" ca="1" si="138"/>
        <v>0</v>
      </c>
      <c r="AL206" s="52">
        <f t="shared" ca="1" si="139"/>
        <v>0</v>
      </c>
      <c r="AM206" s="52" t="e" cm="1">
        <f t="array" aca="1" ref="AM206" ca="1">INDEX($G$2:$G$1052,MATCH(1,(AL206=$E$2:$E$1052)*("EQU"=UPPER($F$2:$F$1052)),0))</f>
        <v>#N/A</v>
      </c>
      <c r="AN206" s="52" t="str">
        <f t="shared" ca="1" si="140"/>
        <v/>
      </c>
      <c r="AO206" s="1" t="e">
        <f t="shared" ca="1" si="141"/>
        <v>#N/A</v>
      </c>
      <c r="AP206" s="52" t="str">
        <f t="shared" ca="1" si="142"/>
        <v/>
      </c>
      <c r="AQ206" s="1" t="str" cm="1">
        <f t="array" aca="1" ref="AQ206" ca="1">IF(LEFT(AL206,1)=".",INDEX($M$12:$M$1052,MATCH(1,(AL206=$L$12:$L$1052)*(S206=($S$12:$S$1052)),0)),"")</f>
        <v/>
      </c>
      <c r="AR206" s="52">
        <f t="shared" ca="1" si="143"/>
        <v>0</v>
      </c>
      <c r="AS206" s="52">
        <f t="shared" ca="1" si="144"/>
        <v>0</v>
      </c>
      <c r="AT206" s="52" t="str">
        <f t="shared" ca="1" si="145"/>
        <v>00</v>
      </c>
      <c r="AU206" s="52" t="str">
        <f t="shared" ca="1" si="146"/>
        <v>00</v>
      </c>
      <c r="AV206" s="1" t="str">
        <f t="shared" ca="1" si="149"/>
        <v>00</v>
      </c>
      <c r="AW206" s="52" t="str">
        <f t="shared" ca="1" si="147"/>
        <v>ZP</v>
      </c>
      <c r="AX206" s="53" t="e">
        <f ca="1">VLOOKUP(UPPER(F206)&amp;"-"&amp;AW206,Opcodes!$D$3:$E$160,2,FALSE)</f>
        <v>#N/A</v>
      </c>
      <c r="AY206" s="1">
        <f t="shared" ca="1" si="148"/>
        <v>0</v>
      </c>
    </row>
    <row r="207" spans="3:51" s="52" customFormat="1" x14ac:dyDescent="0.3">
      <c r="C207" s="11" t="str" cm="1">
        <f t="array" aca="1" ref="C207" ca="1">IF(AND(N207&amp;""&lt;&gt;"",K207&amp;""&lt;&gt;""),K207&amp;": "&amp;N207&amp;IF(O207&amp;""&lt;&gt;""," "&amp;O207,"")&amp;IF(P207&amp;""&lt;&gt;""," "&amp;P207,""),IF(Y207&amp;""&lt;&gt;"",K207&amp;": "&amp;TRIM(_xlfn.TEXTJOIN("",TRUE,MID(Y207,2*ROW(INDIRECT("1:"&amp;LEN(Y207)))-1,2)&amp;" ")),""))</f>
        <v/>
      </c>
      <c r="D207" s="20"/>
      <c r="E207" s="21"/>
      <c r="F207" s="22"/>
      <c r="G207" s="55"/>
      <c r="H207" s="56"/>
      <c r="I207" s="51"/>
      <c r="J207" s="51"/>
      <c r="K207" s="52" t="str">
        <f t="shared" ca="1" si="114"/>
        <v>302</v>
      </c>
      <c r="L207" s="52" t="str">
        <f t="shared" si="115"/>
        <v/>
      </c>
      <c r="M207" s="52" t="str">
        <f t="shared" ca="1" si="116"/>
        <v>$0302</v>
      </c>
      <c r="N207" s="53" t="str">
        <f t="shared" ca="1" si="117"/>
        <v/>
      </c>
      <c r="O207" s="53" t="str">
        <f t="shared" ca="1" si="118"/>
        <v>00</v>
      </c>
      <c r="P207" s="53" t="str">
        <f t="shared" ca="1" si="119"/>
        <v/>
      </c>
      <c r="Q207" s="54">
        <f t="shared" si="120"/>
        <v>-1</v>
      </c>
      <c r="R207" s="54" t="str">
        <f t="shared" si="121"/>
        <v/>
      </c>
      <c r="S207" s="3" t="str">
        <f t="shared" si="122"/>
        <v>my_code</v>
      </c>
      <c r="T207" s="54" t="b">
        <f t="shared" si="123"/>
        <v>0</v>
      </c>
      <c r="U207" s="54" t="b">
        <f t="shared" si="124"/>
        <v>0</v>
      </c>
      <c r="V207" s="54" t="b">
        <f t="shared" si="125"/>
        <v>0</v>
      </c>
      <c r="W207" s="54" t="b">
        <f t="shared" si="126"/>
        <v>0</v>
      </c>
      <c r="X207" s="54" t="b">
        <f>IF(NOT(ISERROR(VLOOKUP(UPPER(F207),Opcodes!$O$3:$O$10,1,FALSE))),TRUE,FALSE)</f>
        <v>0</v>
      </c>
      <c r="Y207" s="1" t="str" cm="1">
        <f t="array" aca="1" ref="Y207" ca="1">IF(OR(UPPER(F207)="STR",UPPER(F207)="ASC"),_xlfn.TEXTJOIN("",TRUE,DEC2HEX(128*(UPPER(F207)="STR")+CODE(MID(G207,ABS(ROW(INDIRECT("1:"&amp;LEN(G207)))),1)))),IF(UPPER(F207)="HEX",UPPER(SUBSTITUTE(G207," ","")),""))</f>
        <v/>
      </c>
      <c r="Z207" s="52" t="str">
        <f t="shared" si="127"/>
        <v/>
      </c>
      <c r="AA207" s="52" t="str">
        <f t="shared" si="128"/>
        <v/>
      </c>
      <c r="AB207" s="52" t="str">
        <f t="shared" si="129"/>
        <v/>
      </c>
      <c r="AC207" s="52" t="str">
        <f t="shared" si="130"/>
        <v/>
      </c>
      <c r="AD207" s="52" t="str">
        <f t="shared" si="131"/>
        <v/>
      </c>
      <c r="AE207" s="52">
        <f t="shared" ca="1" si="132"/>
        <v>0</v>
      </c>
      <c r="AF207" s="52" t="str">
        <f t="shared" si="133"/>
        <v/>
      </c>
      <c r="AG207" s="52" t="str">
        <f t="shared" ca="1" si="134"/>
        <v>mem</v>
      </c>
      <c r="AH207" s="52">
        <f t="shared" ca="1" si="135"/>
        <v>0</v>
      </c>
      <c r="AI207" s="52">
        <f t="shared" ca="1" si="136"/>
        <v>-1</v>
      </c>
      <c r="AJ207" s="52">
        <f t="shared" ca="1" si="137"/>
        <v>0</v>
      </c>
      <c r="AK207" s="52">
        <f t="shared" ca="1" si="138"/>
        <v>0</v>
      </c>
      <c r="AL207" s="52">
        <f t="shared" ca="1" si="139"/>
        <v>0</v>
      </c>
      <c r="AM207" s="52" t="e" cm="1">
        <f t="array" aca="1" ref="AM207" ca="1">INDEX($G$2:$G$1052,MATCH(1,(AL207=$E$2:$E$1052)*("EQU"=UPPER($F$2:$F$1052)),0))</f>
        <v>#N/A</v>
      </c>
      <c r="AN207" s="52" t="str">
        <f t="shared" ca="1" si="140"/>
        <v/>
      </c>
      <c r="AO207" s="1" t="e">
        <f t="shared" ca="1" si="141"/>
        <v>#N/A</v>
      </c>
      <c r="AP207" s="52" t="str">
        <f t="shared" ca="1" si="142"/>
        <v/>
      </c>
      <c r="AQ207" s="1" t="str" cm="1">
        <f t="array" aca="1" ref="AQ207" ca="1">IF(LEFT(AL207,1)=".",INDEX($M$12:$M$1052,MATCH(1,(AL207=$L$12:$L$1052)*(S207=($S$12:$S$1052)),0)),"")</f>
        <v/>
      </c>
      <c r="AR207" s="52">
        <f t="shared" ca="1" si="143"/>
        <v>0</v>
      </c>
      <c r="AS207" s="52">
        <f t="shared" ca="1" si="144"/>
        <v>0</v>
      </c>
      <c r="AT207" s="52" t="str">
        <f t="shared" ca="1" si="145"/>
        <v>00</v>
      </c>
      <c r="AU207" s="52" t="str">
        <f t="shared" ca="1" si="146"/>
        <v>00</v>
      </c>
      <c r="AV207" s="1" t="str">
        <f t="shared" ca="1" si="149"/>
        <v>00</v>
      </c>
      <c r="AW207" s="52" t="str">
        <f t="shared" ca="1" si="147"/>
        <v>ZP</v>
      </c>
      <c r="AX207" s="53" t="e">
        <f ca="1">VLOOKUP(UPPER(F207)&amp;"-"&amp;AW207,Opcodes!$D$3:$E$160,2,FALSE)</f>
        <v>#N/A</v>
      </c>
      <c r="AY207" s="1">
        <f t="shared" ca="1" si="148"/>
        <v>0</v>
      </c>
    </row>
    <row r="208" spans="3:51" s="52" customFormat="1" x14ac:dyDescent="0.3">
      <c r="C208" s="11" t="str" cm="1">
        <f t="array" aca="1" ref="C208" ca="1">IF(AND(N208&amp;""&lt;&gt;"",K208&amp;""&lt;&gt;""),K208&amp;": "&amp;N208&amp;IF(O208&amp;""&lt;&gt;""," "&amp;O208,"")&amp;IF(P208&amp;""&lt;&gt;""," "&amp;P208,""),IF(Y208&amp;""&lt;&gt;"",K208&amp;": "&amp;TRIM(_xlfn.TEXTJOIN("",TRUE,MID(Y208,2*ROW(INDIRECT("1:"&amp;LEN(Y208)))-1,2)&amp;" ")),""))</f>
        <v/>
      </c>
      <c r="D208" s="20"/>
      <c r="E208" s="21"/>
      <c r="F208" s="22"/>
      <c r="G208" s="55"/>
      <c r="H208" s="56"/>
      <c r="I208" s="51"/>
      <c r="J208" s="51"/>
      <c r="K208" s="52" t="str">
        <f t="shared" ca="1" si="114"/>
        <v>302</v>
      </c>
      <c r="L208" s="52" t="str">
        <f t="shared" si="115"/>
        <v/>
      </c>
      <c r="M208" s="52" t="str">
        <f t="shared" ca="1" si="116"/>
        <v>$0302</v>
      </c>
      <c r="N208" s="53" t="str">
        <f t="shared" ca="1" si="117"/>
        <v/>
      </c>
      <c r="O208" s="53" t="str">
        <f t="shared" ca="1" si="118"/>
        <v>00</v>
      </c>
      <c r="P208" s="53" t="str">
        <f t="shared" ca="1" si="119"/>
        <v/>
      </c>
      <c r="Q208" s="54">
        <f t="shared" si="120"/>
        <v>-1</v>
      </c>
      <c r="R208" s="54" t="str">
        <f t="shared" si="121"/>
        <v/>
      </c>
      <c r="S208" s="3" t="str">
        <f t="shared" si="122"/>
        <v>my_code</v>
      </c>
      <c r="T208" s="54" t="b">
        <f t="shared" si="123"/>
        <v>0</v>
      </c>
      <c r="U208" s="54" t="b">
        <f t="shared" si="124"/>
        <v>0</v>
      </c>
      <c r="V208" s="54" t="b">
        <f t="shared" si="125"/>
        <v>0</v>
      </c>
      <c r="W208" s="54" t="b">
        <f t="shared" si="126"/>
        <v>0</v>
      </c>
      <c r="X208" s="54" t="b">
        <f>IF(NOT(ISERROR(VLOOKUP(UPPER(F208),Opcodes!$O$3:$O$10,1,FALSE))),TRUE,FALSE)</f>
        <v>0</v>
      </c>
      <c r="Y208" s="1" t="str" cm="1">
        <f t="array" aca="1" ref="Y208" ca="1">IF(OR(UPPER(F208)="STR",UPPER(F208)="ASC"),_xlfn.TEXTJOIN("",TRUE,DEC2HEX(128*(UPPER(F208)="STR")+CODE(MID(G208,ABS(ROW(INDIRECT("1:"&amp;LEN(G208)))),1)))),IF(UPPER(F208)="HEX",UPPER(SUBSTITUTE(G208," ","")),""))</f>
        <v/>
      </c>
      <c r="Z208" s="52" t="str">
        <f t="shared" si="127"/>
        <v/>
      </c>
      <c r="AA208" s="52" t="str">
        <f t="shared" si="128"/>
        <v/>
      </c>
      <c r="AB208" s="52" t="str">
        <f t="shared" si="129"/>
        <v/>
      </c>
      <c r="AC208" s="52" t="str">
        <f t="shared" si="130"/>
        <v/>
      </c>
      <c r="AD208" s="52" t="str">
        <f t="shared" si="131"/>
        <v/>
      </c>
      <c r="AE208" s="52">
        <f t="shared" ca="1" si="132"/>
        <v>0</v>
      </c>
      <c r="AF208" s="52" t="str">
        <f t="shared" si="133"/>
        <v/>
      </c>
      <c r="AG208" s="52" t="str">
        <f t="shared" ca="1" si="134"/>
        <v>mem</v>
      </c>
      <c r="AH208" s="52">
        <f t="shared" ca="1" si="135"/>
        <v>0</v>
      </c>
      <c r="AI208" s="52">
        <f t="shared" ca="1" si="136"/>
        <v>-1</v>
      </c>
      <c r="AJ208" s="52">
        <f t="shared" ca="1" si="137"/>
        <v>0</v>
      </c>
      <c r="AK208" s="52">
        <f t="shared" ca="1" si="138"/>
        <v>0</v>
      </c>
      <c r="AL208" s="52">
        <f t="shared" ca="1" si="139"/>
        <v>0</v>
      </c>
      <c r="AM208" s="52" t="e" cm="1">
        <f t="array" aca="1" ref="AM208" ca="1">INDEX($G$2:$G$1052,MATCH(1,(AL208=$E$2:$E$1052)*("EQU"=UPPER($F$2:$F$1052)),0))</f>
        <v>#N/A</v>
      </c>
      <c r="AN208" s="52" t="str">
        <f t="shared" ca="1" si="140"/>
        <v/>
      </c>
      <c r="AO208" s="1" t="e">
        <f t="shared" ca="1" si="141"/>
        <v>#N/A</v>
      </c>
      <c r="AP208" s="52" t="str">
        <f t="shared" ca="1" si="142"/>
        <v/>
      </c>
      <c r="AQ208" s="1" t="str" cm="1">
        <f t="array" aca="1" ref="AQ208" ca="1">IF(LEFT(AL208,1)=".",INDEX($M$12:$M$1052,MATCH(1,(AL208=$L$12:$L$1052)*(S208=($S$12:$S$1052)),0)),"")</f>
        <v/>
      </c>
      <c r="AR208" s="52">
        <f t="shared" ca="1" si="143"/>
        <v>0</v>
      </c>
      <c r="AS208" s="52">
        <f t="shared" ca="1" si="144"/>
        <v>0</v>
      </c>
      <c r="AT208" s="52" t="str">
        <f t="shared" ca="1" si="145"/>
        <v>00</v>
      </c>
      <c r="AU208" s="52" t="str">
        <f t="shared" ca="1" si="146"/>
        <v>00</v>
      </c>
      <c r="AV208" s="1" t="str">
        <f t="shared" ca="1" si="149"/>
        <v>00</v>
      </c>
      <c r="AW208" s="52" t="str">
        <f t="shared" ca="1" si="147"/>
        <v>ZP</v>
      </c>
      <c r="AX208" s="53" t="e">
        <f ca="1">VLOOKUP(UPPER(F208)&amp;"-"&amp;AW208,Opcodes!$D$3:$E$160,2,FALSE)</f>
        <v>#N/A</v>
      </c>
      <c r="AY208" s="1">
        <f t="shared" ca="1" si="148"/>
        <v>0</v>
      </c>
    </row>
    <row r="209" spans="3:51" s="52" customFormat="1" x14ac:dyDescent="0.3">
      <c r="C209" s="11" t="str" cm="1">
        <f t="array" aca="1" ref="C209" ca="1">IF(AND(N209&amp;""&lt;&gt;"",K209&amp;""&lt;&gt;""),K209&amp;": "&amp;N209&amp;IF(O209&amp;""&lt;&gt;""," "&amp;O209,"")&amp;IF(P209&amp;""&lt;&gt;""," "&amp;P209,""),IF(Y209&amp;""&lt;&gt;"",K209&amp;": "&amp;TRIM(_xlfn.TEXTJOIN("",TRUE,MID(Y209,2*ROW(INDIRECT("1:"&amp;LEN(Y209)))-1,2)&amp;" ")),""))</f>
        <v/>
      </c>
      <c r="D209" s="20"/>
      <c r="E209" s="21"/>
      <c r="F209" s="22"/>
      <c r="G209" s="55"/>
      <c r="H209" s="56"/>
      <c r="I209" s="51"/>
      <c r="J209" s="51"/>
      <c r="K209" s="52" t="str">
        <f t="shared" ca="1" si="114"/>
        <v>302</v>
      </c>
      <c r="L209" s="52" t="str">
        <f t="shared" si="115"/>
        <v/>
      </c>
      <c r="M209" s="52" t="str">
        <f t="shared" ca="1" si="116"/>
        <v>$0302</v>
      </c>
      <c r="N209" s="53" t="str">
        <f t="shared" ca="1" si="117"/>
        <v/>
      </c>
      <c r="O209" s="53" t="str">
        <f t="shared" ca="1" si="118"/>
        <v>00</v>
      </c>
      <c r="P209" s="53" t="str">
        <f t="shared" ca="1" si="119"/>
        <v/>
      </c>
      <c r="Q209" s="54">
        <f t="shared" si="120"/>
        <v>-1</v>
      </c>
      <c r="R209" s="54" t="str">
        <f t="shared" si="121"/>
        <v/>
      </c>
      <c r="S209" s="3" t="str">
        <f t="shared" si="122"/>
        <v>my_code</v>
      </c>
      <c r="T209" s="54" t="b">
        <f t="shared" si="123"/>
        <v>0</v>
      </c>
      <c r="U209" s="54" t="b">
        <f t="shared" si="124"/>
        <v>0</v>
      </c>
      <c r="V209" s="54" t="b">
        <f t="shared" si="125"/>
        <v>0</v>
      </c>
      <c r="W209" s="54" t="b">
        <f t="shared" si="126"/>
        <v>0</v>
      </c>
      <c r="X209" s="54" t="b">
        <f>IF(NOT(ISERROR(VLOOKUP(UPPER(F209),Opcodes!$O$3:$O$10,1,FALSE))),TRUE,FALSE)</f>
        <v>0</v>
      </c>
      <c r="Y209" s="1" t="str" cm="1">
        <f t="array" aca="1" ref="Y209" ca="1">IF(OR(UPPER(F209)="STR",UPPER(F209)="ASC"),_xlfn.TEXTJOIN("",TRUE,DEC2HEX(128*(UPPER(F209)="STR")+CODE(MID(G209,ABS(ROW(INDIRECT("1:"&amp;LEN(G209)))),1)))),IF(UPPER(F209)="HEX",UPPER(SUBSTITUTE(G209," ","")),""))</f>
        <v/>
      </c>
      <c r="Z209" s="52" t="str">
        <f t="shared" si="127"/>
        <v/>
      </c>
      <c r="AA209" s="52" t="str">
        <f t="shared" si="128"/>
        <v/>
      </c>
      <c r="AB209" s="52" t="str">
        <f t="shared" si="129"/>
        <v/>
      </c>
      <c r="AC209" s="52" t="str">
        <f t="shared" si="130"/>
        <v/>
      </c>
      <c r="AD209" s="52" t="str">
        <f t="shared" si="131"/>
        <v/>
      </c>
      <c r="AE209" s="52">
        <f t="shared" ca="1" si="132"/>
        <v>0</v>
      </c>
      <c r="AF209" s="52" t="str">
        <f t="shared" si="133"/>
        <v/>
      </c>
      <c r="AG209" s="52" t="str">
        <f t="shared" ca="1" si="134"/>
        <v>mem</v>
      </c>
      <c r="AH209" s="52">
        <f t="shared" ca="1" si="135"/>
        <v>0</v>
      </c>
      <c r="AI209" s="52">
        <f t="shared" ca="1" si="136"/>
        <v>-1</v>
      </c>
      <c r="AJ209" s="52">
        <f t="shared" ca="1" si="137"/>
        <v>0</v>
      </c>
      <c r="AK209" s="52">
        <f t="shared" ca="1" si="138"/>
        <v>0</v>
      </c>
      <c r="AL209" s="52">
        <f t="shared" ca="1" si="139"/>
        <v>0</v>
      </c>
      <c r="AM209" s="52" t="e" cm="1">
        <f t="array" aca="1" ref="AM209" ca="1">INDEX($G$2:$G$1052,MATCH(1,(AL209=$E$2:$E$1052)*("EQU"=UPPER($F$2:$F$1052)),0))</f>
        <v>#N/A</v>
      </c>
      <c r="AN209" s="52" t="str">
        <f t="shared" ca="1" si="140"/>
        <v/>
      </c>
      <c r="AO209" s="1" t="e">
        <f t="shared" ca="1" si="141"/>
        <v>#N/A</v>
      </c>
      <c r="AP209" s="52" t="str">
        <f t="shared" ca="1" si="142"/>
        <v/>
      </c>
      <c r="AQ209" s="1" t="str" cm="1">
        <f t="array" aca="1" ref="AQ209" ca="1">IF(LEFT(AL209,1)=".",INDEX($M$12:$M$1052,MATCH(1,(AL209=$L$12:$L$1052)*(S209=($S$12:$S$1052)),0)),"")</f>
        <v/>
      </c>
      <c r="AR209" s="52">
        <f t="shared" ca="1" si="143"/>
        <v>0</v>
      </c>
      <c r="AS209" s="52">
        <f t="shared" ca="1" si="144"/>
        <v>0</v>
      </c>
      <c r="AT209" s="52" t="str">
        <f t="shared" ca="1" si="145"/>
        <v>00</v>
      </c>
      <c r="AU209" s="52" t="str">
        <f t="shared" ca="1" si="146"/>
        <v>00</v>
      </c>
      <c r="AV209" s="1" t="str">
        <f t="shared" ca="1" si="149"/>
        <v>00</v>
      </c>
      <c r="AW209" s="52" t="str">
        <f t="shared" ca="1" si="147"/>
        <v>ZP</v>
      </c>
      <c r="AX209" s="53" t="e">
        <f ca="1">VLOOKUP(UPPER(F209)&amp;"-"&amp;AW209,Opcodes!$D$3:$E$160,2,FALSE)</f>
        <v>#N/A</v>
      </c>
      <c r="AY209" s="1">
        <f t="shared" ca="1" si="148"/>
        <v>0</v>
      </c>
    </row>
    <row r="210" spans="3:51" s="52" customFormat="1" x14ac:dyDescent="0.3">
      <c r="C210" s="11" t="str" cm="1">
        <f t="array" aca="1" ref="C210" ca="1">IF(AND(N210&amp;""&lt;&gt;"",K210&amp;""&lt;&gt;""),K210&amp;": "&amp;N210&amp;IF(O210&amp;""&lt;&gt;""," "&amp;O210,"")&amp;IF(P210&amp;""&lt;&gt;""," "&amp;P210,""),IF(Y210&amp;""&lt;&gt;"",K210&amp;": "&amp;TRIM(_xlfn.TEXTJOIN("",TRUE,MID(Y210,2*ROW(INDIRECT("1:"&amp;LEN(Y210)))-1,2)&amp;" ")),""))</f>
        <v/>
      </c>
      <c r="D210" s="20"/>
      <c r="E210" s="21"/>
      <c r="F210" s="22"/>
      <c r="G210" s="55"/>
      <c r="H210" s="56"/>
      <c r="I210" s="51"/>
      <c r="J210" s="51"/>
      <c r="K210" s="52" t="str">
        <f t="shared" ca="1" si="114"/>
        <v>302</v>
      </c>
      <c r="L210" s="52" t="str">
        <f t="shared" si="115"/>
        <v/>
      </c>
      <c r="M210" s="52" t="str">
        <f t="shared" ca="1" si="116"/>
        <v>$0302</v>
      </c>
      <c r="N210" s="53" t="str">
        <f t="shared" ca="1" si="117"/>
        <v/>
      </c>
      <c r="O210" s="53" t="str">
        <f t="shared" ca="1" si="118"/>
        <v>00</v>
      </c>
      <c r="P210" s="53" t="str">
        <f t="shared" ca="1" si="119"/>
        <v/>
      </c>
      <c r="Q210" s="54">
        <f t="shared" si="120"/>
        <v>-1</v>
      </c>
      <c r="R210" s="54" t="str">
        <f t="shared" si="121"/>
        <v/>
      </c>
      <c r="S210" s="3" t="str">
        <f t="shared" si="122"/>
        <v>my_code</v>
      </c>
      <c r="T210" s="54" t="b">
        <f t="shared" si="123"/>
        <v>0</v>
      </c>
      <c r="U210" s="54" t="b">
        <f t="shared" si="124"/>
        <v>0</v>
      </c>
      <c r="V210" s="54" t="b">
        <f t="shared" si="125"/>
        <v>0</v>
      </c>
      <c r="W210" s="54" t="b">
        <f t="shared" si="126"/>
        <v>0</v>
      </c>
      <c r="X210" s="54" t="b">
        <f>IF(NOT(ISERROR(VLOOKUP(UPPER(F210),Opcodes!$O$3:$O$10,1,FALSE))),TRUE,FALSE)</f>
        <v>0</v>
      </c>
      <c r="Y210" s="1" t="str" cm="1">
        <f t="array" aca="1" ref="Y210" ca="1">IF(OR(UPPER(F210)="STR",UPPER(F210)="ASC"),_xlfn.TEXTJOIN("",TRUE,DEC2HEX(128*(UPPER(F210)="STR")+CODE(MID(G210,ABS(ROW(INDIRECT("1:"&amp;LEN(G210)))),1)))),IF(UPPER(F210)="HEX",UPPER(SUBSTITUTE(G210," ","")),""))</f>
        <v/>
      </c>
      <c r="Z210" s="52" t="str">
        <f t="shared" si="127"/>
        <v/>
      </c>
      <c r="AA210" s="52" t="str">
        <f t="shared" si="128"/>
        <v/>
      </c>
      <c r="AB210" s="52" t="str">
        <f t="shared" si="129"/>
        <v/>
      </c>
      <c r="AC210" s="52" t="str">
        <f t="shared" si="130"/>
        <v/>
      </c>
      <c r="AD210" s="52" t="str">
        <f t="shared" si="131"/>
        <v/>
      </c>
      <c r="AE210" s="52">
        <f t="shared" ca="1" si="132"/>
        <v>0</v>
      </c>
      <c r="AF210" s="52" t="str">
        <f t="shared" si="133"/>
        <v/>
      </c>
      <c r="AG210" s="52" t="str">
        <f t="shared" ca="1" si="134"/>
        <v>mem</v>
      </c>
      <c r="AH210" s="52">
        <f t="shared" ca="1" si="135"/>
        <v>0</v>
      </c>
      <c r="AI210" s="52">
        <f t="shared" ca="1" si="136"/>
        <v>-1</v>
      </c>
      <c r="AJ210" s="52">
        <f t="shared" ca="1" si="137"/>
        <v>0</v>
      </c>
      <c r="AK210" s="52">
        <f t="shared" ca="1" si="138"/>
        <v>0</v>
      </c>
      <c r="AL210" s="52">
        <f t="shared" ca="1" si="139"/>
        <v>0</v>
      </c>
      <c r="AM210" s="52" t="e" cm="1">
        <f t="array" aca="1" ref="AM210" ca="1">INDEX($G$2:$G$1052,MATCH(1,(AL210=$E$2:$E$1052)*("EQU"=UPPER($F$2:$F$1052)),0))</f>
        <v>#N/A</v>
      </c>
      <c r="AN210" s="52" t="str">
        <f t="shared" ca="1" si="140"/>
        <v/>
      </c>
      <c r="AO210" s="1" t="e">
        <f t="shared" ca="1" si="141"/>
        <v>#N/A</v>
      </c>
      <c r="AP210" s="52" t="str">
        <f t="shared" ca="1" si="142"/>
        <v/>
      </c>
      <c r="AQ210" s="1" t="str" cm="1">
        <f t="array" aca="1" ref="AQ210" ca="1">IF(LEFT(AL210,1)=".",INDEX($M$12:$M$1052,MATCH(1,(AL210=$L$12:$L$1052)*(S210=($S$12:$S$1052)),0)),"")</f>
        <v/>
      </c>
      <c r="AR210" s="52">
        <f t="shared" ca="1" si="143"/>
        <v>0</v>
      </c>
      <c r="AS210" s="52">
        <f t="shared" ca="1" si="144"/>
        <v>0</v>
      </c>
      <c r="AT210" s="52" t="str">
        <f t="shared" ca="1" si="145"/>
        <v>00</v>
      </c>
      <c r="AU210" s="52" t="str">
        <f t="shared" ca="1" si="146"/>
        <v>00</v>
      </c>
      <c r="AV210" s="1" t="str">
        <f t="shared" ca="1" si="149"/>
        <v>00</v>
      </c>
      <c r="AW210" s="52" t="str">
        <f t="shared" ca="1" si="147"/>
        <v>ZP</v>
      </c>
      <c r="AX210" s="53" t="e">
        <f ca="1">VLOOKUP(UPPER(F210)&amp;"-"&amp;AW210,Opcodes!$D$3:$E$160,2,FALSE)</f>
        <v>#N/A</v>
      </c>
      <c r="AY210" s="1">
        <f t="shared" ca="1" si="148"/>
        <v>0</v>
      </c>
    </row>
    <row r="211" spans="3:51" s="52" customFormat="1" x14ac:dyDescent="0.3">
      <c r="C211" s="11" t="str" cm="1">
        <f t="array" aca="1" ref="C211" ca="1">IF(AND(N211&amp;""&lt;&gt;"",K211&amp;""&lt;&gt;""),K211&amp;": "&amp;N211&amp;IF(O211&amp;""&lt;&gt;""," "&amp;O211,"")&amp;IF(P211&amp;""&lt;&gt;""," "&amp;P211,""),IF(Y211&amp;""&lt;&gt;"",K211&amp;": "&amp;TRIM(_xlfn.TEXTJOIN("",TRUE,MID(Y211,2*ROW(INDIRECT("1:"&amp;LEN(Y211)))-1,2)&amp;" ")),""))</f>
        <v/>
      </c>
      <c r="D211" s="20"/>
      <c r="E211" s="21"/>
      <c r="F211" s="22"/>
      <c r="G211" s="55"/>
      <c r="H211" s="56"/>
      <c r="I211" s="51"/>
      <c r="J211" s="51"/>
      <c r="K211" s="52" t="str">
        <f t="shared" ca="1" si="114"/>
        <v>302</v>
      </c>
      <c r="L211" s="52" t="str">
        <f t="shared" si="115"/>
        <v/>
      </c>
      <c r="M211" s="52" t="str">
        <f t="shared" ca="1" si="116"/>
        <v>$0302</v>
      </c>
      <c r="N211" s="53" t="str">
        <f t="shared" ca="1" si="117"/>
        <v/>
      </c>
      <c r="O211" s="53" t="str">
        <f t="shared" ca="1" si="118"/>
        <v>00</v>
      </c>
      <c r="P211" s="53" t="str">
        <f t="shared" ca="1" si="119"/>
        <v/>
      </c>
      <c r="Q211" s="54">
        <f t="shared" si="120"/>
        <v>-1</v>
      </c>
      <c r="R211" s="54" t="str">
        <f t="shared" si="121"/>
        <v/>
      </c>
      <c r="S211" s="3" t="str">
        <f t="shared" si="122"/>
        <v>my_code</v>
      </c>
      <c r="T211" s="54" t="b">
        <f t="shared" si="123"/>
        <v>0</v>
      </c>
      <c r="U211" s="54" t="b">
        <f t="shared" si="124"/>
        <v>0</v>
      </c>
      <c r="V211" s="54" t="b">
        <f t="shared" si="125"/>
        <v>0</v>
      </c>
      <c r="W211" s="54" t="b">
        <f t="shared" si="126"/>
        <v>0</v>
      </c>
      <c r="X211" s="54" t="b">
        <f>IF(NOT(ISERROR(VLOOKUP(UPPER(F211),Opcodes!$O$3:$O$10,1,FALSE))),TRUE,FALSE)</f>
        <v>0</v>
      </c>
      <c r="Y211" s="1" t="str" cm="1">
        <f t="array" aca="1" ref="Y211" ca="1">IF(OR(UPPER(F211)="STR",UPPER(F211)="ASC"),_xlfn.TEXTJOIN("",TRUE,DEC2HEX(128*(UPPER(F211)="STR")+CODE(MID(G211,ABS(ROW(INDIRECT("1:"&amp;LEN(G211)))),1)))),IF(UPPER(F211)="HEX",UPPER(SUBSTITUTE(G211," ","")),""))</f>
        <v/>
      </c>
      <c r="Z211" s="52" t="str">
        <f t="shared" si="127"/>
        <v/>
      </c>
      <c r="AA211" s="52" t="str">
        <f t="shared" si="128"/>
        <v/>
      </c>
      <c r="AB211" s="52" t="str">
        <f t="shared" si="129"/>
        <v/>
      </c>
      <c r="AC211" s="52" t="str">
        <f t="shared" si="130"/>
        <v/>
      </c>
      <c r="AD211" s="52" t="str">
        <f t="shared" si="131"/>
        <v/>
      </c>
      <c r="AE211" s="52">
        <f t="shared" ca="1" si="132"/>
        <v>0</v>
      </c>
      <c r="AF211" s="52" t="str">
        <f t="shared" si="133"/>
        <v/>
      </c>
      <c r="AG211" s="52" t="str">
        <f t="shared" ca="1" si="134"/>
        <v>mem</v>
      </c>
      <c r="AH211" s="52">
        <f t="shared" ca="1" si="135"/>
        <v>0</v>
      </c>
      <c r="AI211" s="52">
        <f t="shared" ca="1" si="136"/>
        <v>-1</v>
      </c>
      <c r="AJ211" s="52">
        <f t="shared" ca="1" si="137"/>
        <v>0</v>
      </c>
      <c r="AK211" s="52">
        <f t="shared" ca="1" si="138"/>
        <v>0</v>
      </c>
      <c r="AL211" s="52">
        <f t="shared" ca="1" si="139"/>
        <v>0</v>
      </c>
      <c r="AM211" s="52" t="e" cm="1">
        <f t="array" aca="1" ref="AM211" ca="1">INDEX($G$2:$G$1052,MATCH(1,(AL211=$E$2:$E$1052)*("EQU"=UPPER($F$2:$F$1052)),0))</f>
        <v>#N/A</v>
      </c>
      <c r="AN211" s="52" t="str">
        <f t="shared" ca="1" si="140"/>
        <v/>
      </c>
      <c r="AO211" s="1" t="e">
        <f t="shared" ca="1" si="141"/>
        <v>#N/A</v>
      </c>
      <c r="AP211" s="52" t="str">
        <f t="shared" ca="1" si="142"/>
        <v/>
      </c>
      <c r="AQ211" s="1" t="str" cm="1">
        <f t="array" aca="1" ref="AQ211" ca="1">IF(LEFT(AL211,1)=".",INDEX($M$12:$M$1052,MATCH(1,(AL211=$L$12:$L$1052)*(S211=($S$12:$S$1052)),0)),"")</f>
        <v/>
      </c>
      <c r="AR211" s="52">
        <f t="shared" ca="1" si="143"/>
        <v>0</v>
      </c>
      <c r="AS211" s="52">
        <f t="shared" ca="1" si="144"/>
        <v>0</v>
      </c>
      <c r="AT211" s="52" t="str">
        <f t="shared" ca="1" si="145"/>
        <v>00</v>
      </c>
      <c r="AU211" s="52" t="str">
        <f t="shared" ca="1" si="146"/>
        <v>00</v>
      </c>
      <c r="AV211" s="1" t="str">
        <f t="shared" ca="1" si="149"/>
        <v>00</v>
      </c>
      <c r="AW211" s="52" t="str">
        <f t="shared" ca="1" si="147"/>
        <v>ZP</v>
      </c>
      <c r="AX211" s="53" t="e">
        <f ca="1">VLOOKUP(UPPER(F211)&amp;"-"&amp;AW211,Opcodes!$D$3:$E$160,2,FALSE)</f>
        <v>#N/A</v>
      </c>
      <c r="AY211" s="1">
        <f t="shared" ca="1" si="148"/>
        <v>0</v>
      </c>
    </row>
    <row r="212" spans="3:51" s="52" customFormat="1" x14ac:dyDescent="0.3">
      <c r="C212" s="11" t="str" cm="1">
        <f t="array" aca="1" ref="C212" ca="1">IF(AND(N212&amp;""&lt;&gt;"",K212&amp;""&lt;&gt;""),K212&amp;": "&amp;N212&amp;IF(O212&amp;""&lt;&gt;""," "&amp;O212,"")&amp;IF(P212&amp;""&lt;&gt;""," "&amp;P212,""),IF(Y212&amp;""&lt;&gt;"",K212&amp;": "&amp;TRIM(_xlfn.TEXTJOIN("",TRUE,MID(Y212,2*ROW(INDIRECT("1:"&amp;LEN(Y212)))-1,2)&amp;" ")),""))</f>
        <v/>
      </c>
      <c r="D212" s="20"/>
      <c r="E212" s="21"/>
      <c r="F212" s="22"/>
      <c r="G212" s="55"/>
      <c r="H212" s="56"/>
      <c r="I212" s="51"/>
      <c r="J212" s="51"/>
      <c r="K212" s="52" t="str">
        <f t="shared" ca="1" si="114"/>
        <v>302</v>
      </c>
      <c r="L212" s="52" t="str">
        <f t="shared" si="115"/>
        <v/>
      </c>
      <c r="M212" s="52" t="str">
        <f t="shared" ca="1" si="116"/>
        <v>$0302</v>
      </c>
      <c r="N212" s="53" t="str">
        <f t="shared" ca="1" si="117"/>
        <v/>
      </c>
      <c r="O212" s="53" t="str">
        <f t="shared" ca="1" si="118"/>
        <v>00</v>
      </c>
      <c r="P212" s="53" t="str">
        <f t="shared" ca="1" si="119"/>
        <v/>
      </c>
      <c r="Q212" s="54">
        <f t="shared" si="120"/>
        <v>-1</v>
      </c>
      <c r="R212" s="54" t="str">
        <f t="shared" si="121"/>
        <v/>
      </c>
      <c r="S212" s="3" t="str">
        <f t="shared" si="122"/>
        <v>my_code</v>
      </c>
      <c r="T212" s="54" t="b">
        <f t="shared" si="123"/>
        <v>0</v>
      </c>
      <c r="U212" s="54" t="b">
        <f t="shared" si="124"/>
        <v>0</v>
      </c>
      <c r="V212" s="54" t="b">
        <f t="shared" si="125"/>
        <v>0</v>
      </c>
      <c r="W212" s="54" t="b">
        <f t="shared" si="126"/>
        <v>0</v>
      </c>
      <c r="X212" s="54" t="b">
        <f>IF(NOT(ISERROR(VLOOKUP(UPPER(F212),Opcodes!$O$3:$O$10,1,FALSE))),TRUE,FALSE)</f>
        <v>0</v>
      </c>
      <c r="Y212" s="1" t="str" cm="1">
        <f t="array" aca="1" ref="Y212" ca="1">IF(OR(UPPER(F212)="STR",UPPER(F212)="ASC"),_xlfn.TEXTJOIN("",TRUE,DEC2HEX(128*(UPPER(F212)="STR")+CODE(MID(G212,ABS(ROW(INDIRECT("1:"&amp;LEN(G212)))),1)))),IF(UPPER(F212)="HEX",UPPER(SUBSTITUTE(G212," ","")),""))</f>
        <v/>
      </c>
      <c r="Z212" s="52" t="str">
        <f t="shared" si="127"/>
        <v/>
      </c>
      <c r="AA212" s="52" t="str">
        <f t="shared" si="128"/>
        <v/>
      </c>
      <c r="AB212" s="52" t="str">
        <f t="shared" si="129"/>
        <v/>
      </c>
      <c r="AC212" s="52" t="str">
        <f t="shared" si="130"/>
        <v/>
      </c>
      <c r="AD212" s="52" t="str">
        <f t="shared" si="131"/>
        <v/>
      </c>
      <c r="AE212" s="52">
        <f t="shared" ca="1" si="132"/>
        <v>0</v>
      </c>
      <c r="AF212" s="52" t="str">
        <f t="shared" si="133"/>
        <v/>
      </c>
      <c r="AG212" s="52" t="str">
        <f t="shared" ca="1" si="134"/>
        <v>mem</v>
      </c>
      <c r="AH212" s="52">
        <f t="shared" ca="1" si="135"/>
        <v>0</v>
      </c>
      <c r="AI212" s="52">
        <f t="shared" ca="1" si="136"/>
        <v>-1</v>
      </c>
      <c r="AJ212" s="52">
        <f t="shared" ca="1" si="137"/>
        <v>0</v>
      </c>
      <c r="AK212" s="52">
        <f t="shared" ca="1" si="138"/>
        <v>0</v>
      </c>
      <c r="AL212" s="52">
        <f t="shared" ca="1" si="139"/>
        <v>0</v>
      </c>
      <c r="AM212" s="52" t="e" cm="1">
        <f t="array" aca="1" ref="AM212" ca="1">INDEX($G$2:$G$1052,MATCH(1,(AL212=$E$2:$E$1052)*("EQU"=UPPER($F$2:$F$1052)),0))</f>
        <v>#N/A</v>
      </c>
      <c r="AN212" s="52" t="str">
        <f t="shared" ca="1" si="140"/>
        <v/>
      </c>
      <c r="AO212" s="1" t="e">
        <f t="shared" ca="1" si="141"/>
        <v>#N/A</v>
      </c>
      <c r="AP212" s="52" t="str">
        <f t="shared" ca="1" si="142"/>
        <v/>
      </c>
      <c r="AQ212" s="1" t="str" cm="1">
        <f t="array" aca="1" ref="AQ212" ca="1">IF(LEFT(AL212,1)=".",INDEX($M$12:$M$1052,MATCH(1,(AL212=$L$12:$L$1052)*(S212=($S$12:$S$1052)),0)),"")</f>
        <v/>
      </c>
      <c r="AR212" s="52">
        <f t="shared" ca="1" si="143"/>
        <v>0</v>
      </c>
      <c r="AS212" s="52">
        <f t="shared" ca="1" si="144"/>
        <v>0</v>
      </c>
      <c r="AT212" s="52" t="str">
        <f t="shared" ca="1" si="145"/>
        <v>00</v>
      </c>
      <c r="AU212" s="52" t="str">
        <f t="shared" ca="1" si="146"/>
        <v>00</v>
      </c>
      <c r="AV212" s="1" t="str">
        <f t="shared" ca="1" si="149"/>
        <v>00</v>
      </c>
      <c r="AW212" s="52" t="str">
        <f t="shared" ca="1" si="147"/>
        <v>ZP</v>
      </c>
      <c r="AX212" s="53" t="e">
        <f ca="1">VLOOKUP(UPPER(F212)&amp;"-"&amp;AW212,Opcodes!$D$3:$E$160,2,FALSE)</f>
        <v>#N/A</v>
      </c>
      <c r="AY212" s="1">
        <f t="shared" ca="1" si="148"/>
        <v>0</v>
      </c>
    </row>
    <row r="213" spans="3:51" s="52" customFormat="1" x14ac:dyDescent="0.3">
      <c r="C213" s="11" t="str" cm="1">
        <f t="array" aca="1" ref="C213" ca="1">IF(AND(N213&amp;""&lt;&gt;"",K213&amp;""&lt;&gt;""),K213&amp;": "&amp;N213&amp;IF(O213&amp;""&lt;&gt;""," "&amp;O213,"")&amp;IF(P213&amp;""&lt;&gt;""," "&amp;P213,""),IF(Y213&amp;""&lt;&gt;"",K213&amp;": "&amp;TRIM(_xlfn.TEXTJOIN("",TRUE,MID(Y213,2*ROW(INDIRECT("1:"&amp;LEN(Y213)))-1,2)&amp;" ")),""))</f>
        <v/>
      </c>
      <c r="D213" s="20"/>
      <c r="E213" s="21"/>
      <c r="F213" s="22"/>
      <c r="G213" s="55"/>
      <c r="H213" s="56"/>
      <c r="I213" s="51"/>
      <c r="J213" s="51"/>
      <c r="K213" s="52" t="str">
        <f t="shared" ca="1" si="114"/>
        <v>302</v>
      </c>
      <c r="L213" s="52" t="str">
        <f t="shared" si="115"/>
        <v/>
      </c>
      <c r="M213" s="52" t="str">
        <f t="shared" ca="1" si="116"/>
        <v>$0302</v>
      </c>
      <c r="N213" s="53" t="str">
        <f t="shared" ca="1" si="117"/>
        <v/>
      </c>
      <c r="O213" s="53" t="str">
        <f t="shared" ca="1" si="118"/>
        <v>00</v>
      </c>
      <c r="P213" s="53" t="str">
        <f t="shared" ca="1" si="119"/>
        <v/>
      </c>
      <c r="Q213" s="54">
        <f t="shared" si="120"/>
        <v>-1</v>
      </c>
      <c r="R213" s="54" t="str">
        <f t="shared" si="121"/>
        <v/>
      </c>
      <c r="S213" s="3" t="str">
        <f t="shared" si="122"/>
        <v>my_code</v>
      </c>
      <c r="T213" s="54" t="b">
        <f t="shared" si="123"/>
        <v>0</v>
      </c>
      <c r="U213" s="54" t="b">
        <f t="shared" si="124"/>
        <v>0</v>
      </c>
      <c r="V213" s="54" t="b">
        <f t="shared" si="125"/>
        <v>0</v>
      </c>
      <c r="W213" s="54" t="b">
        <f t="shared" si="126"/>
        <v>0</v>
      </c>
      <c r="X213" s="54" t="b">
        <f>IF(NOT(ISERROR(VLOOKUP(UPPER(F213),Opcodes!$O$3:$O$10,1,FALSE))),TRUE,FALSE)</f>
        <v>0</v>
      </c>
      <c r="Y213" s="1" t="str" cm="1">
        <f t="array" aca="1" ref="Y213" ca="1">IF(OR(UPPER(F213)="STR",UPPER(F213)="ASC"),_xlfn.TEXTJOIN("",TRUE,DEC2HEX(128*(UPPER(F213)="STR")+CODE(MID(G213,ABS(ROW(INDIRECT("1:"&amp;LEN(G213)))),1)))),IF(UPPER(F213)="HEX",UPPER(SUBSTITUTE(G213," ","")),""))</f>
        <v/>
      </c>
      <c r="Z213" s="52" t="str">
        <f t="shared" si="127"/>
        <v/>
      </c>
      <c r="AA213" s="52" t="str">
        <f t="shared" si="128"/>
        <v/>
      </c>
      <c r="AB213" s="52" t="str">
        <f t="shared" si="129"/>
        <v/>
      </c>
      <c r="AC213" s="52" t="str">
        <f t="shared" si="130"/>
        <v/>
      </c>
      <c r="AD213" s="52" t="str">
        <f t="shared" si="131"/>
        <v/>
      </c>
      <c r="AE213" s="52">
        <f t="shared" ca="1" si="132"/>
        <v>0</v>
      </c>
      <c r="AF213" s="52" t="str">
        <f t="shared" si="133"/>
        <v/>
      </c>
      <c r="AG213" s="52" t="str">
        <f t="shared" ca="1" si="134"/>
        <v>mem</v>
      </c>
      <c r="AH213" s="52">
        <f t="shared" ca="1" si="135"/>
        <v>0</v>
      </c>
      <c r="AI213" s="52">
        <f t="shared" ca="1" si="136"/>
        <v>-1</v>
      </c>
      <c r="AJ213" s="52">
        <f t="shared" ca="1" si="137"/>
        <v>0</v>
      </c>
      <c r="AK213" s="52">
        <f t="shared" ca="1" si="138"/>
        <v>0</v>
      </c>
      <c r="AL213" s="52">
        <f t="shared" ca="1" si="139"/>
        <v>0</v>
      </c>
      <c r="AM213" s="52" t="e" cm="1">
        <f t="array" aca="1" ref="AM213" ca="1">INDEX($G$2:$G$1052,MATCH(1,(AL213=$E$2:$E$1052)*("EQU"=UPPER($F$2:$F$1052)),0))</f>
        <v>#N/A</v>
      </c>
      <c r="AN213" s="52" t="str">
        <f t="shared" ca="1" si="140"/>
        <v/>
      </c>
      <c r="AO213" s="1" t="e">
        <f t="shared" ca="1" si="141"/>
        <v>#N/A</v>
      </c>
      <c r="AP213" s="52" t="str">
        <f t="shared" ca="1" si="142"/>
        <v/>
      </c>
      <c r="AQ213" s="1" t="str" cm="1">
        <f t="array" aca="1" ref="AQ213" ca="1">IF(LEFT(AL213,1)=".",INDEX($M$12:$M$1052,MATCH(1,(AL213=$L$12:$L$1052)*(S213=($S$12:$S$1052)),0)),"")</f>
        <v/>
      </c>
      <c r="AR213" s="52">
        <f t="shared" ca="1" si="143"/>
        <v>0</v>
      </c>
      <c r="AS213" s="52">
        <f t="shared" ca="1" si="144"/>
        <v>0</v>
      </c>
      <c r="AT213" s="52" t="str">
        <f t="shared" ca="1" si="145"/>
        <v>00</v>
      </c>
      <c r="AU213" s="52" t="str">
        <f t="shared" ca="1" si="146"/>
        <v>00</v>
      </c>
      <c r="AV213" s="1" t="str">
        <f t="shared" ca="1" si="149"/>
        <v>00</v>
      </c>
      <c r="AW213" s="52" t="str">
        <f t="shared" ca="1" si="147"/>
        <v>ZP</v>
      </c>
      <c r="AX213" s="53" t="e">
        <f ca="1">VLOOKUP(UPPER(F213)&amp;"-"&amp;AW213,Opcodes!$D$3:$E$160,2,FALSE)</f>
        <v>#N/A</v>
      </c>
      <c r="AY213" s="1">
        <f t="shared" ca="1" si="148"/>
        <v>0</v>
      </c>
    </row>
    <row r="214" spans="3:51" s="52" customFormat="1" x14ac:dyDescent="0.3">
      <c r="C214" s="11" t="str" cm="1">
        <f t="array" aca="1" ref="C214" ca="1">IF(AND(N214&amp;""&lt;&gt;"",K214&amp;""&lt;&gt;""),K214&amp;": "&amp;N214&amp;IF(O214&amp;""&lt;&gt;""," "&amp;O214,"")&amp;IF(P214&amp;""&lt;&gt;""," "&amp;P214,""),IF(Y214&amp;""&lt;&gt;"",K214&amp;": "&amp;TRIM(_xlfn.TEXTJOIN("",TRUE,MID(Y214,2*ROW(INDIRECT("1:"&amp;LEN(Y214)))-1,2)&amp;" ")),""))</f>
        <v/>
      </c>
      <c r="D214" s="20"/>
      <c r="E214" s="21"/>
      <c r="F214" s="22"/>
      <c r="G214" s="55"/>
      <c r="H214" s="56"/>
      <c r="I214" s="51"/>
      <c r="J214" s="51"/>
      <c r="K214" s="52" t="str">
        <f t="shared" ca="1" si="114"/>
        <v>302</v>
      </c>
      <c r="L214" s="52" t="str">
        <f t="shared" si="115"/>
        <v/>
      </c>
      <c r="M214" s="52" t="str">
        <f t="shared" ca="1" si="116"/>
        <v>$0302</v>
      </c>
      <c r="N214" s="53" t="str">
        <f t="shared" ca="1" si="117"/>
        <v/>
      </c>
      <c r="O214" s="53" t="str">
        <f t="shared" ca="1" si="118"/>
        <v>00</v>
      </c>
      <c r="P214" s="53" t="str">
        <f t="shared" ca="1" si="119"/>
        <v/>
      </c>
      <c r="Q214" s="54">
        <f t="shared" si="120"/>
        <v>-1</v>
      </c>
      <c r="R214" s="54" t="str">
        <f t="shared" si="121"/>
        <v/>
      </c>
      <c r="S214" s="3" t="str">
        <f t="shared" si="122"/>
        <v>my_code</v>
      </c>
      <c r="T214" s="54" t="b">
        <f t="shared" si="123"/>
        <v>0</v>
      </c>
      <c r="U214" s="54" t="b">
        <f t="shared" si="124"/>
        <v>0</v>
      </c>
      <c r="V214" s="54" t="b">
        <f t="shared" si="125"/>
        <v>0</v>
      </c>
      <c r="W214" s="54" t="b">
        <f t="shared" si="126"/>
        <v>0</v>
      </c>
      <c r="X214" s="54" t="b">
        <f>IF(NOT(ISERROR(VLOOKUP(UPPER(F214),Opcodes!$O$3:$O$10,1,FALSE))),TRUE,FALSE)</f>
        <v>0</v>
      </c>
      <c r="Y214" s="1" t="str" cm="1">
        <f t="array" aca="1" ref="Y214" ca="1">IF(OR(UPPER(F214)="STR",UPPER(F214)="ASC"),_xlfn.TEXTJOIN("",TRUE,DEC2HEX(128*(UPPER(F214)="STR")+CODE(MID(G214,ABS(ROW(INDIRECT("1:"&amp;LEN(G214)))),1)))),IF(UPPER(F214)="HEX",UPPER(SUBSTITUTE(G214," ","")),""))</f>
        <v/>
      </c>
      <c r="Z214" s="52" t="str">
        <f t="shared" si="127"/>
        <v/>
      </c>
      <c r="AA214" s="52" t="str">
        <f t="shared" si="128"/>
        <v/>
      </c>
      <c r="AB214" s="52" t="str">
        <f t="shared" si="129"/>
        <v/>
      </c>
      <c r="AC214" s="52" t="str">
        <f t="shared" si="130"/>
        <v/>
      </c>
      <c r="AD214" s="52" t="str">
        <f t="shared" si="131"/>
        <v/>
      </c>
      <c r="AE214" s="52">
        <f t="shared" ca="1" si="132"/>
        <v>0</v>
      </c>
      <c r="AF214" s="52" t="str">
        <f t="shared" si="133"/>
        <v/>
      </c>
      <c r="AG214" s="52" t="str">
        <f t="shared" ca="1" si="134"/>
        <v>mem</v>
      </c>
      <c r="AH214" s="52">
        <f t="shared" ca="1" si="135"/>
        <v>0</v>
      </c>
      <c r="AI214" s="52">
        <f t="shared" ca="1" si="136"/>
        <v>-1</v>
      </c>
      <c r="AJ214" s="52">
        <f t="shared" ca="1" si="137"/>
        <v>0</v>
      </c>
      <c r="AK214" s="52">
        <f t="shared" ca="1" si="138"/>
        <v>0</v>
      </c>
      <c r="AL214" s="52">
        <f t="shared" ca="1" si="139"/>
        <v>0</v>
      </c>
      <c r="AM214" s="52" t="e" cm="1">
        <f t="array" aca="1" ref="AM214" ca="1">INDEX($G$2:$G$1052,MATCH(1,(AL214=$E$2:$E$1052)*("EQU"=UPPER($F$2:$F$1052)),0))</f>
        <v>#N/A</v>
      </c>
      <c r="AN214" s="52" t="str">
        <f t="shared" ca="1" si="140"/>
        <v/>
      </c>
      <c r="AO214" s="1" t="e">
        <f t="shared" ca="1" si="141"/>
        <v>#N/A</v>
      </c>
      <c r="AP214" s="52" t="str">
        <f t="shared" ca="1" si="142"/>
        <v/>
      </c>
      <c r="AQ214" s="1" t="str" cm="1">
        <f t="array" aca="1" ref="AQ214" ca="1">IF(LEFT(AL214,1)=".",INDEX($M$12:$M$1052,MATCH(1,(AL214=$L$12:$L$1052)*(S214=($S$12:$S$1052)),0)),"")</f>
        <v/>
      </c>
      <c r="AR214" s="52">
        <f t="shared" ca="1" si="143"/>
        <v>0</v>
      </c>
      <c r="AS214" s="52">
        <f t="shared" ca="1" si="144"/>
        <v>0</v>
      </c>
      <c r="AT214" s="52" t="str">
        <f t="shared" ca="1" si="145"/>
        <v>00</v>
      </c>
      <c r="AU214" s="52" t="str">
        <f t="shared" ca="1" si="146"/>
        <v>00</v>
      </c>
      <c r="AV214" s="1" t="str">
        <f t="shared" ca="1" si="149"/>
        <v>00</v>
      </c>
      <c r="AW214" s="52" t="str">
        <f t="shared" ca="1" si="147"/>
        <v>ZP</v>
      </c>
      <c r="AX214" s="53" t="e">
        <f ca="1">VLOOKUP(UPPER(F214)&amp;"-"&amp;AW214,Opcodes!$D$3:$E$160,2,FALSE)</f>
        <v>#N/A</v>
      </c>
      <c r="AY214" s="1">
        <f t="shared" ca="1" si="148"/>
        <v>0</v>
      </c>
    </row>
    <row r="215" spans="3:51" s="52" customFormat="1" x14ac:dyDescent="0.3">
      <c r="C215" s="11" t="str" cm="1">
        <f t="array" aca="1" ref="C215" ca="1">IF(AND(N215&amp;""&lt;&gt;"",K215&amp;""&lt;&gt;""),K215&amp;": "&amp;N215&amp;IF(O215&amp;""&lt;&gt;""," "&amp;O215,"")&amp;IF(P215&amp;""&lt;&gt;""," "&amp;P215,""),IF(Y215&amp;""&lt;&gt;"",K215&amp;": "&amp;TRIM(_xlfn.TEXTJOIN("",TRUE,MID(Y215,2*ROW(INDIRECT("1:"&amp;LEN(Y215)))-1,2)&amp;" ")),""))</f>
        <v/>
      </c>
      <c r="D215" s="20"/>
      <c r="E215" s="21"/>
      <c r="F215" s="22"/>
      <c r="G215" s="55"/>
      <c r="H215" s="56"/>
      <c r="I215" s="51"/>
      <c r="J215" s="51"/>
      <c r="K215" s="52" t="str">
        <f t="shared" ca="1" si="114"/>
        <v>302</v>
      </c>
      <c r="L215" s="52" t="str">
        <f t="shared" si="115"/>
        <v/>
      </c>
      <c r="M215" s="52" t="str">
        <f t="shared" ca="1" si="116"/>
        <v>$0302</v>
      </c>
      <c r="N215" s="53" t="str">
        <f t="shared" ca="1" si="117"/>
        <v/>
      </c>
      <c r="O215" s="53" t="str">
        <f t="shared" ca="1" si="118"/>
        <v>00</v>
      </c>
      <c r="P215" s="53" t="str">
        <f t="shared" ca="1" si="119"/>
        <v/>
      </c>
      <c r="Q215" s="54">
        <f t="shared" si="120"/>
        <v>-1</v>
      </c>
      <c r="R215" s="54" t="str">
        <f t="shared" si="121"/>
        <v/>
      </c>
      <c r="S215" s="3" t="str">
        <f t="shared" si="122"/>
        <v>my_code</v>
      </c>
      <c r="T215" s="54" t="b">
        <f t="shared" si="123"/>
        <v>0</v>
      </c>
      <c r="U215" s="54" t="b">
        <f t="shared" si="124"/>
        <v>0</v>
      </c>
      <c r="V215" s="54" t="b">
        <f t="shared" si="125"/>
        <v>0</v>
      </c>
      <c r="W215" s="54" t="b">
        <f t="shared" si="126"/>
        <v>0</v>
      </c>
      <c r="X215" s="54" t="b">
        <f>IF(NOT(ISERROR(VLOOKUP(UPPER(F215),Opcodes!$O$3:$O$10,1,FALSE))),TRUE,FALSE)</f>
        <v>0</v>
      </c>
      <c r="Y215" s="1" t="str" cm="1">
        <f t="array" aca="1" ref="Y215" ca="1">IF(OR(UPPER(F215)="STR",UPPER(F215)="ASC"),_xlfn.TEXTJOIN("",TRUE,DEC2HEX(128*(UPPER(F215)="STR")+CODE(MID(G215,ABS(ROW(INDIRECT("1:"&amp;LEN(G215)))),1)))),IF(UPPER(F215)="HEX",UPPER(SUBSTITUTE(G215," ","")),""))</f>
        <v/>
      </c>
      <c r="Z215" s="52" t="str">
        <f t="shared" si="127"/>
        <v/>
      </c>
      <c r="AA215" s="52" t="str">
        <f t="shared" si="128"/>
        <v/>
      </c>
      <c r="AB215" s="52" t="str">
        <f t="shared" si="129"/>
        <v/>
      </c>
      <c r="AC215" s="52" t="str">
        <f t="shared" si="130"/>
        <v/>
      </c>
      <c r="AD215" s="52" t="str">
        <f t="shared" si="131"/>
        <v/>
      </c>
      <c r="AE215" s="52">
        <f t="shared" ca="1" si="132"/>
        <v>0</v>
      </c>
      <c r="AF215" s="52" t="str">
        <f t="shared" si="133"/>
        <v/>
      </c>
      <c r="AG215" s="52" t="str">
        <f t="shared" ca="1" si="134"/>
        <v>mem</v>
      </c>
      <c r="AH215" s="52">
        <f t="shared" ca="1" si="135"/>
        <v>0</v>
      </c>
      <c r="AI215" s="52">
        <f t="shared" ca="1" si="136"/>
        <v>-1</v>
      </c>
      <c r="AJ215" s="52">
        <f t="shared" ca="1" si="137"/>
        <v>0</v>
      </c>
      <c r="AK215" s="52">
        <f t="shared" ca="1" si="138"/>
        <v>0</v>
      </c>
      <c r="AL215" s="52">
        <f t="shared" ca="1" si="139"/>
        <v>0</v>
      </c>
      <c r="AM215" s="52" t="e" cm="1">
        <f t="array" aca="1" ref="AM215" ca="1">INDEX($G$2:$G$1052,MATCH(1,(AL215=$E$2:$E$1052)*("EQU"=UPPER($F$2:$F$1052)),0))</f>
        <v>#N/A</v>
      </c>
      <c r="AN215" s="52" t="str">
        <f t="shared" ca="1" si="140"/>
        <v/>
      </c>
      <c r="AO215" s="1" t="e">
        <f t="shared" ca="1" si="141"/>
        <v>#N/A</v>
      </c>
      <c r="AP215" s="52" t="str">
        <f t="shared" ca="1" si="142"/>
        <v/>
      </c>
      <c r="AQ215" s="1" t="str" cm="1">
        <f t="array" aca="1" ref="AQ215" ca="1">IF(LEFT(AL215,1)=".",INDEX($M$12:$M$1052,MATCH(1,(AL215=$L$12:$L$1052)*(S215=($S$12:$S$1052)),0)),"")</f>
        <v/>
      </c>
      <c r="AR215" s="52">
        <f t="shared" ca="1" si="143"/>
        <v>0</v>
      </c>
      <c r="AS215" s="52">
        <f t="shared" ca="1" si="144"/>
        <v>0</v>
      </c>
      <c r="AT215" s="52" t="str">
        <f t="shared" ca="1" si="145"/>
        <v>00</v>
      </c>
      <c r="AU215" s="52" t="str">
        <f t="shared" ca="1" si="146"/>
        <v>00</v>
      </c>
      <c r="AV215" s="1" t="str">
        <f t="shared" ca="1" si="149"/>
        <v>00</v>
      </c>
      <c r="AW215" s="52" t="str">
        <f t="shared" ca="1" si="147"/>
        <v>ZP</v>
      </c>
      <c r="AX215" s="53" t="e">
        <f ca="1">VLOOKUP(UPPER(F215)&amp;"-"&amp;AW215,Opcodes!$D$3:$E$160,2,FALSE)</f>
        <v>#N/A</v>
      </c>
      <c r="AY215" s="1">
        <f t="shared" ca="1" si="148"/>
        <v>0</v>
      </c>
    </row>
    <row r="216" spans="3:51" s="52" customFormat="1" x14ac:dyDescent="0.3">
      <c r="C216" s="11" t="str" cm="1">
        <f t="array" aca="1" ref="C216" ca="1">IF(AND(N216&amp;""&lt;&gt;"",K216&amp;""&lt;&gt;""),K216&amp;": "&amp;N216&amp;IF(O216&amp;""&lt;&gt;""," "&amp;O216,"")&amp;IF(P216&amp;""&lt;&gt;""," "&amp;P216,""),IF(Y216&amp;""&lt;&gt;"",K216&amp;": "&amp;TRIM(_xlfn.TEXTJOIN("",TRUE,MID(Y216,2*ROW(INDIRECT("1:"&amp;LEN(Y216)))-1,2)&amp;" ")),""))</f>
        <v/>
      </c>
      <c r="D216" s="20"/>
      <c r="E216" s="21"/>
      <c r="F216" s="22"/>
      <c r="G216" s="55"/>
      <c r="H216" s="56"/>
      <c r="I216" s="51"/>
      <c r="J216" s="51"/>
      <c r="K216" s="52" t="str">
        <f t="shared" ca="1" si="114"/>
        <v>302</v>
      </c>
      <c r="L216" s="52" t="str">
        <f t="shared" si="115"/>
        <v/>
      </c>
      <c r="M216" s="52" t="str">
        <f t="shared" ca="1" si="116"/>
        <v>$0302</v>
      </c>
      <c r="N216" s="53" t="str">
        <f t="shared" ca="1" si="117"/>
        <v/>
      </c>
      <c r="O216" s="53" t="str">
        <f t="shared" ca="1" si="118"/>
        <v>00</v>
      </c>
      <c r="P216" s="53" t="str">
        <f t="shared" ca="1" si="119"/>
        <v/>
      </c>
      <c r="Q216" s="54">
        <f t="shared" si="120"/>
        <v>-1</v>
      </c>
      <c r="R216" s="54" t="str">
        <f t="shared" si="121"/>
        <v/>
      </c>
      <c r="S216" s="3" t="str">
        <f t="shared" si="122"/>
        <v>my_code</v>
      </c>
      <c r="T216" s="54" t="b">
        <f t="shared" si="123"/>
        <v>0</v>
      </c>
      <c r="U216" s="54" t="b">
        <f t="shared" si="124"/>
        <v>0</v>
      </c>
      <c r="V216" s="54" t="b">
        <f t="shared" si="125"/>
        <v>0</v>
      </c>
      <c r="W216" s="54" t="b">
        <f t="shared" si="126"/>
        <v>0</v>
      </c>
      <c r="X216" s="54" t="b">
        <f>IF(NOT(ISERROR(VLOOKUP(UPPER(F216),Opcodes!$O$3:$O$10,1,FALSE))),TRUE,FALSE)</f>
        <v>0</v>
      </c>
      <c r="Y216" s="1" t="str" cm="1">
        <f t="array" aca="1" ref="Y216" ca="1">IF(OR(UPPER(F216)="STR",UPPER(F216)="ASC"),_xlfn.TEXTJOIN("",TRUE,DEC2HEX(128*(UPPER(F216)="STR")+CODE(MID(G216,ABS(ROW(INDIRECT("1:"&amp;LEN(G216)))),1)))),IF(UPPER(F216)="HEX",UPPER(SUBSTITUTE(G216," ","")),""))</f>
        <v/>
      </c>
      <c r="Z216" s="52" t="str">
        <f t="shared" si="127"/>
        <v/>
      </c>
      <c r="AA216" s="52" t="str">
        <f t="shared" si="128"/>
        <v/>
      </c>
      <c r="AB216" s="52" t="str">
        <f t="shared" si="129"/>
        <v/>
      </c>
      <c r="AC216" s="52" t="str">
        <f t="shared" si="130"/>
        <v/>
      </c>
      <c r="AD216" s="52" t="str">
        <f t="shared" si="131"/>
        <v/>
      </c>
      <c r="AE216" s="52">
        <f t="shared" ca="1" si="132"/>
        <v>0</v>
      </c>
      <c r="AF216" s="52" t="str">
        <f t="shared" si="133"/>
        <v/>
      </c>
      <c r="AG216" s="52" t="str">
        <f t="shared" ca="1" si="134"/>
        <v>mem</v>
      </c>
      <c r="AH216" s="52">
        <f t="shared" ca="1" si="135"/>
        <v>0</v>
      </c>
      <c r="AI216" s="52">
        <f t="shared" ca="1" si="136"/>
        <v>-1</v>
      </c>
      <c r="AJ216" s="52">
        <f t="shared" ca="1" si="137"/>
        <v>0</v>
      </c>
      <c r="AK216" s="52">
        <f t="shared" ca="1" si="138"/>
        <v>0</v>
      </c>
      <c r="AL216" s="52">
        <f t="shared" ca="1" si="139"/>
        <v>0</v>
      </c>
      <c r="AM216" s="52" t="e" cm="1">
        <f t="array" aca="1" ref="AM216" ca="1">INDEX($G$2:$G$1052,MATCH(1,(AL216=$E$2:$E$1052)*("EQU"=UPPER($F$2:$F$1052)),0))</f>
        <v>#N/A</v>
      </c>
      <c r="AN216" s="52" t="str">
        <f t="shared" ca="1" si="140"/>
        <v/>
      </c>
      <c r="AO216" s="1" t="e">
        <f t="shared" ca="1" si="141"/>
        <v>#N/A</v>
      </c>
      <c r="AP216" s="52" t="str">
        <f t="shared" ca="1" si="142"/>
        <v/>
      </c>
      <c r="AQ216" s="1" t="str" cm="1">
        <f t="array" aca="1" ref="AQ216" ca="1">IF(LEFT(AL216,1)=".",INDEX($M$12:$M$1052,MATCH(1,(AL216=$L$12:$L$1052)*(S216=($S$12:$S$1052)),0)),"")</f>
        <v/>
      </c>
      <c r="AR216" s="52">
        <f t="shared" ca="1" si="143"/>
        <v>0</v>
      </c>
      <c r="AS216" s="52">
        <f t="shared" ca="1" si="144"/>
        <v>0</v>
      </c>
      <c r="AT216" s="52" t="str">
        <f t="shared" ca="1" si="145"/>
        <v>00</v>
      </c>
      <c r="AU216" s="52" t="str">
        <f t="shared" ca="1" si="146"/>
        <v>00</v>
      </c>
      <c r="AV216" s="1" t="str">
        <f t="shared" ca="1" si="149"/>
        <v>00</v>
      </c>
      <c r="AW216" s="52" t="str">
        <f t="shared" ca="1" si="147"/>
        <v>ZP</v>
      </c>
      <c r="AX216" s="53" t="e">
        <f ca="1">VLOOKUP(UPPER(F216)&amp;"-"&amp;AW216,Opcodes!$D$3:$E$160,2,FALSE)</f>
        <v>#N/A</v>
      </c>
      <c r="AY216" s="1">
        <f t="shared" ca="1" si="148"/>
        <v>0</v>
      </c>
    </row>
    <row r="217" spans="3:51" s="52" customFormat="1" x14ac:dyDescent="0.3">
      <c r="C217" s="11" t="str" cm="1">
        <f t="array" aca="1" ref="C217" ca="1">IF(AND(N217&amp;""&lt;&gt;"",K217&amp;""&lt;&gt;""),K217&amp;": "&amp;N217&amp;IF(O217&amp;""&lt;&gt;""," "&amp;O217,"")&amp;IF(P217&amp;""&lt;&gt;""," "&amp;P217,""),IF(Y217&amp;""&lt;&gt;"",K217&amp;": "&amp;TRIM(_xlfn.TEXTJOIN("",TRUE,MID(Y217,2*ROW(INDIRECT("1:"&amp;LEN(Y217)))-1,2)&amp;" ")),""))</f>
        <v/>
      </c>
      <c r="D217" s="20"/>
      <c r="E217" s="21"/>
      <c r="F217" s="22"/>
      <c r="G217" s="55"/>
      <c r="H217" s="56"/>
      <c r="I217" s="51"/>
      <c r="J217" s="51"/>
      <c r="K217" s="52" t="str">
        <f t="shared" ca="1" si="114"/>
        <v>302</v>
      </c>
      <c r="L217" s="52" t="str">
        <f t="shared" si="115"/>
        <v/>
      </c>
      <c r="M217" s="52" t="str">
        <f t="shared" ca="1" si="116"/>
        <v>$0302</v>
      </c>
      <c r="N217" s="53" t="str">
        <f t="shared" ca="1" si="117"/>
        <v/>
      </c>
      <c r="O217" s="53" t="str">
        <f t="shared" ca="1" si="118"/>
        <v>00</v>
      </c>
      <c r="P217" s="53" t="str">
        <f t="shared" ca="1" si="119"/>
        <v/>
      </c>
      <c r="Q217" s="54">
        <f t="shared" si="120"/>
        <v>-1</v>
      </c>
      <c r="R217" s="54" t="str">
        <f t="shared" si="121"/>
        <v/>
      </c>
      <c r="S217" s="3" t="str">
        <f t="shared" si="122"/>
        <v>my_code</v>
      </c>
      <c r="T217" s="54" t="b">
        <f t="shared" si="123"/>
        <v>0</v>
      </c>
      <c r="U217" s="54" t="b">
        <f t="shared" si="124"/>
        <v>0</v>
      </c>
      <c r="V217" s="54" t="b">
        <f t="shared" si="125"/>
        <v>0</v>
      </c>
      <c r="W217" s="54" t="b">
        <f t="shared" si="126"/>
        <v>0</v>
      </c>
      <c r="X217" s="54" t="b">
        <f>IF(NOT(ISERROR(VLOOKUP(UPPER(F217),Opcodes!$O$3:$O$10,1,FALSE))),TRUE,FALSE)</f>
        <v>0</v>
      </c>
      <c r="Y217" s="1" t="str" cm="1">
        <f t="array" aca="1" ref="Y217" ca="1">IF(OR(UPPER(F217)="STR",UPPER(F217)="ASC"),_xlfn.TEXTJOIN("",TRUE,DEC2HEX(128*(UPPER(F217)="STR")+CODE(MID(G217,ABS(ROW(INDIRECT("1:"&amp;LEN(G217)))),1)))),IF(UPPER(F217)="HEX",UPPER(SUBSTITUTE(G217," ","")),""))</f>
        <v/>
      </c>
      <c r="Z217" s="52" t="str">
        <f t="shared" si="127"/>
        <v/>
      </c>
      <c r="AA217" s="52" t="str">
        <f t="shared" si="128"/>
        <v/>
      </c>
      <c r="AB217" s="52" t="str">
        <f t="shared" si="129"/>
        <v/>
      </c>
      <c r="AC217" s="52" t="str">
        <f t="shared" si="130"/>
        <v/>
      </c>
      <c r="AD217" s="52" t="str">
        <f t="shared" si="131"/>
        <v/>
      </c>
      <c r="AE217" s="52">
        <f t="shared" ca="1" si="132"/>
        <v>0</v>
      </c>
      <c r="AF217" s="52" t="str">
        <f t="shared" si="133"/>
        <v/>
      </c>
      <c r="AG217" s="52" t="str">
        <f t="shared" ca="1" si="134"/>
        <v>mem</v>
      </c>
      <c r="AH217" s="52">
        <f t="shared" ca="1" si="135"/>
        <v>0</v>
      </c>
      <c r="AI217" s="52">
        <f t="shared" ca="1" si="136"/>
        <v>-1</v>
      </c>
      <c r="AJ217" s="52">
        <f t="shared" ca="1" si="137"/>
        <v>0</v>
      </c>
      <c r="AK217" s="52">
        <f t="shared" ca="1" si="138"/>
        <v>0</v>
      </c>
      <c r="AL217" s="52">
        <f t="shared" ca="1" si="139"/>
        <v>0</v>
      </c>
      <c r="AM217" s="52" t="e" cm="1">
        <f t="array" aca="1" ref="AM217" ca="1">INDEX($G$2:$G$1052,MATCH(1,(AL217=$E$2:$E$1052)*("EQU"=UPPER($F$2:$F$1052)),0))</f>
        <v>#N/A</v>
      </c>
      <c r="AN217" s="52" t="str">
        <f t="shared" ca="1" si="140"/>
        <v/>
      </c>
      <c r="AO217" s="1" t="e">
        <f t="shared" ca="1" si="141"/>
        <v>#N/A</v>
      </c>
      <c r="AP217" s="52" t="str">
        <f t="shared" ca="1" si="142"/>
        <v/>
      </c>
      <c r="AQ217" s="1" t="str" cm="1">
        <f t="array" aca="1" ref="AQ217" ca="1">IF(LEFT(AL217,1)=".",INDEX($M$12:$M$1052,MATCH(1,(AL217=$L$12:$L$1052)*(S217=($S$12:$S$1052)),0)),"")</f>
        <v/>
      </c>
      <c r="AR217" s="52">
        <f t="shared" ca="1" si="143"/>
        <v>0</v>
      </c>
      <c r="AS217" s="52">
        <f t="shared" ca="1" si="144"/>
        <v>0</v>
      </c>
      <c r="AT217" s="52" t="str">
        <f t="shared" ca="1" si="145"/>
        <v>00</v>
      </c>
      <c r="AU217" s="52" t="str">
        <f t="shared" ca="1" si="146"/>
        <v>00</v>
      </c>
      <c r="AV217" s="1" t="str">
        <f t="shared" ca="1" si="149"/>
        <v>00</v>
      </c>
      <c r="AW217" s="52" t="str">
        <f t="shared" ca="1" si="147"/>
        <v>ZP</v>
      </c>
      <c r="AX217" s="53" t="e">
        <f ca="1">VLOOKUP(UPPER(F217)&amp;"-"&amp;AW217,Opcodes!$D$3:$E$160,2,FALSE)</f>
        <v>#N/A</v>
      </c>
      <c r="AY217" s="1">
        <f t="shared" ca="1" si="148"/>
        <v>0</v>
      </c>
    </row>
    <row r="218" spans="3:51" s="52" customFormat="1" x14ac:dyDescent="0.3">
      <c r="C218" s="11" t="str" cm="1">
        <f t="array" aca="1" ref="C218" ca="1">IF(AND(N218&amp;""&lt;&gt;"",K218&amp;""&lt;&gt;""),K218&amp;": "&amp;N218&amp;IF(O218&amp;""&lt;&gt;""," "&amp;O218,"")&amp;IF(P218&amp;""&lt;&gt;""," "&amp;P218,""),IF(Y218&amp;""&lt;&gt;"",K218&amp;": "&amp;TRIM(_xlfn.TEXTJOIN("",TRUE,MID(Y218,2*ROW(INDIRECT("1:"&amp;LEN(Y218)))-1,2)&amp;" ")),""))</f>
        <v/>
      </c>
      <c r="D218" s="20"/>
      <c r="E218" s="21"/>
      <c r="F218" s="22"/>
      <c r="G218" s="55"/>
      <c r="H218" s="56"/>
      <c r="I218" s="51"/>
      <c r="J218" s="51"/>
      <c r="K218" s="52" t="str">
        <f t="shared" ca="1" si="114"/>
        <v>302</v>
      </c>
      <c r="L218" s="52" t="str">
        <f t="shared" si="115"/>
        <v/>
      </c>
      <c r="M218" s="52" t="str">
        <f t="shared" ca="1" si="116"/>
        <v>$0302</v>
      </c>
      <c r="N218" s="53" t="str">
        <f t="shared" ca="1" si="117"/>
        <v/>
      </c>
      <c r="O218" s="53" t="str">
        <f t="shared" ca="1" si="118"/>
        <v>00</v>
      </c>
      <c r="P218" s="53" t="str">
        <f t="shared" ca="1" si="119"/>
        <v/>
      </c>
      <c r="Q218" s="54">
        <f t="shared" si="120"/>
        <v>-1</v>
      </c>
      <c r="R218" s="54" t="str">
        <f t="shared" si="121"/>
        <v/>
      </c>
      <c r="S218" s="3" t="str">
        <f t="shared" si="122"/>
        <v>my_code</v>
      </c>
      <c r="T218" s="54" t="b">
        <f t="shared" si="123"/>
        <v>0</v>
      </c>
      <c r="U218" s="54" t="b">
        <f t="shared" si="124"/>
        <v>0</v>
      </c>
      <c r="V218" s="54" t="b">
        <f t="shared" si="125"/>
        <v>0</v>
      </c>
      <c r="W218" s="54" t="b">
        <f t="shared" si="126"/>
        <v>0</v>
      </c>
      <c r="X218" s="54" t="b">
        <f>IF(NOT(ISERROR(VLOOKUP(UPPER(F218),Opcodes!$O$3:$O$10,1,FALSE))),TRUE,FALSE)</f>
        <v>0</v>
      </c>
      <c r="Y218" s="1" t="str" cm="1">
        <f t="array" aca="1" ref="Y218" ca="1">IF(OR(UPPER(F218)="STR",UPPER(F218)="ASC"),_xlfn.TEXTJOIN("",TRUE,DEC2HEX(128*(UPPER(F218)="STR")+CODE(MID(G218,ABS(ROW(INDIRECT("1:"&amp;LEN(G218)))),1)))),IF(UPPER(F218)="HEX",UPPER(SUBSTITUTE(G218," ","")),""))</f>
        <v/>
      </c>
      <c r="Z218" s="52" t="str">
        <f t="shared" si="127"/>
        <v/>
      </c>
      <c r="AA218" s="52" t="str">
        <f t="shared" si="128"/>
        <v/>
      </c>
      <c r="AB218" s="52" t="str">
        <f t="shared" si="129"/>
        <v/>
      </c>
      <c r="AC218" s="52" t="str">
        <f t="shared" si="130"/>
        <v/>
      </c>
      <c r="AD218" s="52" t="str">
        <f t="shared" si="131"/>
        <v/>
      </c>
      <c r="AE218" s="52">
        <f t="shared" ca="1" si="132"/>
        <v>0</v>
      </c>
      <c r="AF218" s="52" t="str">
        <f t="shared" si="133"/>
        <v/>
      </c>
      <c r="AG218" s="52" t="str">
        <f t="shared" ca="1" si="134"/>
        <v>mem</v>
      </c>
      <c r="AH218" s="52">
        <f t="shared" ca="1" si="135"/>
        <v>0</v>
      </c>
      <c r="AI218" s="52">
        <f t="shared" ca="1" si="136"/>
        <v>-1</v>
      </c>
      <c r="AJ218" s="52">
        <f t="shared" ca="1" si="137"/>
        <v>0</v>
      </c>
      <c r="AK218" s="52">
        <f t="shared" ca="1" si="138"/>
        <v>0</v>
      </c>
      <c r="AL218" s="52">
        <f t="shared" ca="1" si="139"/>
        <v>0</v>
      </c>
      <c r="AM218" s="52" t="e" cm="1">
        <f t="array" aca="1" ref="AM218" ca="1">INDEX($G$2:$G$1052,MATCH(1,(AL218=$E$2:$E$1052)*("EQU"=UPPER($F$2:$F$1052)),0))</f>
        <v>#N/A</v>
      </c>
      <c r="AN218" s="52" t="str">
        <f t="shared" ca="1" si="140"/>
        <v/>
      </c>
      <c r="AO218" s="1" t="e">
        <f t="shared" ca="1" si="141"/>
        <v>#N/A</v>
      </c>
      <c r="AP218" s="52" t="str">
        <f t="shared" ca="1" si="142"/>
        <v/>
      </c>
      <c r="AQ218" s="1" t="str" cm="1">
        <f t="array" aca="1" ref="AQ218" ca="1">IF(LEFT(AL218,1)=".",INDEX($M$12:$M$1052,MATCH(1,(AL218=$L$12:$L$1052)*(S218=($S$12:$S$1052)),0)),"")</f>
        <v/>
      </c>
      <c r="AR218" s="52">
        <f t="shared" ca="1" si="143"/>
        <v>0</v>
      </c>
      <c r="AS218" s="52">
        <f t="shared" ca="1" si="144"/>
        <v>0</v>
      </c>
      <c r="AT218" s="52" t="str">
        <f t="shared" ca="1" si="145"/>
        <v>00</v>
      </c>
      <c r="AU218" s="52" t="str">
        <f t="shared" ca="1" si="146"/>
        <v>00</v>
      </c>
      <c r="AV218" s="1" t="str">
        <f t="shared" ca="1" si="149"/>
        <v>00</v>
      </c>
      <c r="AW218" s="52" t="str">
        <f t="shared" ca="1" si="147"/>
        <v>ZP</v>
      </c>
      <c r="AX218" s="53" t="e">
        <f ca="1">VLOOKUP(UPPER(F218)&amp;"-"&amp;AW218,Opcodes!$D$3:$E$160,2,FALSE)</f>
        <v>#N/A</v>
      </c>
      <c r="AY218" s="1">
        <f t="shared" ca="1" si="148"/>
        <v>0</v>
      </c>
    </row>
    <row r="219" spans="3:51" s="52" customFormat="1" x14ac:dyDescent="0.3">
      <c r="C219" s="11" t="str" cm="1">
        <f t="array" aca="1" ref="C219" ca="1">IF(AND(N219&amp;""&lt;&gt;"",K219&amp;""&lt;&gt;""),K219&amp;": "&amp;N219&amp;IF(O219&amp;""&lt;&gt;""," "&amp;O219,"")&amp;IF(P219&amp;""&lt;&gt;""," "&amp;P219,""),IF(Y219&amp;""&lt;&gt;"",K219&amp;": "&amp;TRIM(_xlfn.TEXTJOIN("",TRUE,MID(Y219,2*ROW(INDIRECT("1:"&amp;LEN(Y219)))-1,2)&amp;" ")),""))</f>
        <v/>
      </c>
      <c r="D219" s="20"/>
      <c r="E219" s="21"/>
      <c r="F219" s="22"/>
      <c r="G219" s="55"/>
      <c r="H219" s="56"/>
      <c r="I219" s="51"/>
      <c r="J219" s="51"/>
      <c r="K219" s="52" t="str">
        <f t="shared" ca="1" si="114"/>
        <v>302</v>
      </c>
      <c r="L219" s="52" t="str">
        <f t="shared" si="115"/>
        <v/>
      </c>
      <c r="M219" s="52" t="str">
        <f t="shared" ca="1" si="116"/>
        <v>$0302</v>
      </c>
      <c r="N219" s="53" t="str">
        <f t="shared" ca="1" si="117"/>
        <v/>
      </c>
      <c r="O219" s="53" t="str">
        <f t="shared" ca="1" si="118"/>
        <v>00</v>
      </c>
      <c r="P219" s="53" t="str">
        <f t="shared" ca="1" si="119"/>
        <v/>
      </c>
      <c r="Q219" s="54">
        <f t="shared" si="120"/>
        <v>-1</v>
      </c>
      <c r="R219" s="54" t="str">
        <f t="shared" si="121"/>
        <v/>
      </c>
      <c r="S219" s="3" t="str">
        <f t="shared" si="122"/>
        <v>my_code</v>
      </c>
      <c r="T219" s="54" t="b">
        <f t="shared" si="123"/>
        <v>0</v>
      </c>
      <c r="U219" s="54" t="b">
        <f t="shared" si="124"/>
        <v>0</v>
      </c>
      <c r="V219" s="54" t="b">
        <f t="shared" si="125"/>
        <v>0</v>
      </c>
      <c r="W219" s="54" t="b">
        <f t="shared" si="126"/>
        <v>0</v>
      </c>
      <c r="X219" s="54" t="b">
        <f>IF(NOT(ISERROR(VLOOKUP(UPPER(F219),Opcodes!$O$3:$O$10,1,FALSE))),TRUE,FALSE)</f>
        <v>0</v>
      </c>
      <c r="Y219" s="1" t="str" cm="1">
        <f t="array" aca="1" ref="Y219" ca="1">IF(OR(UPPER(F219)="STR",UPPER(F219)="ASC"),_xlfn.TEXTJOIN("",TRUE,DEC2HEX(128*(UPPER(F219)="STR")+CODE(MID(G219,ABS(ROW(INDIRECT("1:"&amp;LEN(G219)))),1)))),IF(UPPER(F219)="HEX",UPPER(SUBSTITUTE(G219," ","")),""))</f>
        <v/>
      </c>
      <c r="Z219" s="52" t="str">
        <f t="shared" si="127"/>
        <v/>
      </c>
      <c r="AA219" s="52" t="str">
        <f t="shared" si="128"/>
        <v/>
      </c>
      <c r="AB219" s="52" t="str">
        <f t="shared" si="129"/>
        <v/>
      </c>
      <c r="AC219" s="52" t="str">
        <f t="shared" si="130"/>
        <v/>
      </c>
      <c r="AD219" s="52" t="str">
        <f t="shared" si="131"/>
        <v/>
      </c>
      <c r="AE219" s="52">
        <f t="shared" ca="1" si="132"/>
        <v>0</v>
      </c>
      <c r="AF219" s="52" t="str">
        <f t="shared" si="133"/>
        <v/>
      </c>
      <c r="AG219" s="52" t="str">
        <f t="shared" ca="1" si="134"/>
        <v>mem</v>
      </c>
      <c r="AH219" s="52">
        <f t="shared" ca="1" si="135"/>
        <v>0</v>
      </c>
      <c r="AI219" s="52">
        <f t="shared" ca="1" si="136"/>
        <v>-1</v>
      </c>
      <c r="AJ219" s="52">
        <f t="shared" ca="1" si="137"/>
        <v>0</v>
      </c>
      <c r="AK219" s="52">
        <f t="shared" ca="1" si="138"/>
        <v>0</v>
      </c>
      <c r="AL219" s="52">
        <f t="shared" ca="1" si="139"/>
        <v>0</v>
      </c>
      <c r="AM219" s="52" t="e" cm="1">
        <f t="array" aca="1" ref="AM219" ca="1">INDEX($G$2:$G$1052,MATCH(1,(AL219=$E$2:$E$1052)*("EQU"=UPPER($F$2:$F$1052)),0))</f>
        <v>#N/A</v>
      </c>
      <c r="AN219" s="52" t="str">
        <f t="shared" ca="1" si="140"/>
        <v/>
      </c>
      <c r="AO219" s="1" t="e">
        <f t="shared" ca="1" si="141"/>
        <v>#N/A</v>
      </c>
      <c r="AP219" s="52" t="str">
        <f t="shared" ca="1" si="142"/>
        <v/>
      </c>
      <c r="AQ219" s="1" t="str" cm="1">
        <f t="array" aca="1" ref="AQ219" ca="1">IF(LEFT(AL219,1)=".",INDEX($M$12:$M$1052,MATCH(1,(AL219=$L$12:$L$1052)*(S219=($S$12:$S$1052)),0)),"")</f>
        <v/>
      </c>
      <c r="AR219" s="52">
        <f t="shared" ca="1" si="143"/>
        <v>0</v>
      </c>
      <c r="AS219" s="52">
        <f t="shared" ca="1" si="144"/>
        <v>0</v>
      </c>
      <c r="AT219" s="52" t="str">
        <f t="shared" ca="1" si="145"/>
        <v>00</v>
      </c>
      <c r="AU219" s="52" t="str">
        <f t="shared" ca="1" si="146"/>
        <v>00</v>
      </c>
      <c r="AV219" s="1" t="str">
        <f t="shared" ca="1" si="149"/>
        <v>00</v>
      </c>
      <c r="AW219" s="52" t="str">
        <f t="shared" ca="1" si="147"/>
        <v>ZP</v>
      </c>
      <c r="AX219" s="53" t="e">
        <f ca="1">VLOOKUP(UPPER(F219)&amp;"-"&amp;AW219,Opcodes!$D$3:$E$160,2,FALSE)</f>
        <v>#N/A</v>
      </c>
      <c r="AY219" s="1">
        <f t="shared" ca="1" si="148"/>
        <v>0</v>
      </c>
    </row>
    <row r="220" spans="3:51" s="52" customFormat="1" x14ac:dyDescent="0.3">
      <c r="C220" s="11" t="str" cm="1">
        <f t="array" aca="1" ref="C220" ca="1">IF(AND(N220&amp;""&lt;&gt;"",K220&amp;""&lt;&gt;""),K220&amp;": "&amp;N220&amp;IF(O220&amp;""&lt;&gt;""," "&amp;O220,"")&amp;IF(P220&amp;""&lt;&gt;""," "&amp;P220,""),IF(Y220&amp;""&lt;&gt;"",K220&amp;": "&amp;TRIM(_xlfn.TEXTJOIN("",TRUE,MID(Y220,2*ROW(INDIRECT("1:"&amp;LEN(Y220)))-1,2)&amp;" ")),""))</f>
        <v/>
      </c>
      <c r="D220" s="20"/>
      <c r="E220" s="21"/>
      <c r="F220" s="22"/>
      <c r="G220" s="55"/>
      <c r="H220" s="56"/>
      <c r="I220" s="51"/>
      <c r="J220" s="51"/>
      <c r="K220" s="52" t="str">
        <f t="shared" ca="1" si="114"/>
        <v>302</v>
      </c>
      <c r="L220" s="52" t="str">
        <f t="shared" si="115"/>
        <v/>
      </c>
      <c r="M220" s="52" t="str">
        <f t="shared" ca="1" si="116"/>
        <v>$0302</v>
      </c>
      <c r="N220" s="53" t="str">
        <f t="shared" ca="1" si="117"/>
        <v/>
      </c>
      <c r="O220" s="53" t="str">
        <f t="shared" ca="1" si="118"/>
        <v>00</v>
      </c>
      <c r="P220" s="53" t="str">
        <f t="shared" ca="1" si="119"/>
        <v/>
      </c>
      <c r="Q220" s="54">
        <f t="shared" si="120"/>
        <v>-1</v>
      </c>
      <c r="R220" s="54" t="str">
        <f t="shared" si="121"/>
        <v/>
      </c>
      <c r="S220" s="3" t="str">
        <f t="shared" si="122"/>
        <v>my_code</v>
      </c>
      <c r="T220" s="54" t="b">
        <f t="shared" si="123"/>
        <v>0</v>
      </c>
      <c r="U220" s="54" t="b">
        <f t="shared" si="124"/>
        <v>0</v>
      </c>
      <c r="V220" s="54" t="b">
        <f t="shared" si="125"/>
        <v>0</v>
      </c>
      <c r="W220" s="54" t="b">
        <f t="shared" si="126"/>
        <v>0</v>
      </c>
      <c r="X220" s="54" t="b">
        <f>IF(NOT(ISERROR(VLOOKUP(UPPER(F220),Opcodes!$O$3:$O$10,1,FALSE))),TRUE,FALSE)</f>
        <v>0</v>
      </c>
      <c r="Y220" s="1" t="str" cm="1">
        <f t="array" aca="1" ref="Y220" ca="1">IF(OR(UPPER(F220)="STR",UPPER(F220)="ASC"),_xlfn.TEXTJOIN("",TRUE,DEC2HEX(128*(UPPER(F220)="STR")+CODE(MID(G220,ABS(ROW(INDIRECT("1:"&amp;LEN(G220)))),1)))),IF(UPPER(F220)="HEX",UPPER(SUBSTITUTE(G220," ","")),""))</f>
        <v/>
      </c>
      <c r="Z220" s="52" t="str">
        <f t="shared" si="127"/>
        <v/>
      </c>
      <c r="AA220" s="52" t="str">
        <f t="shared" si="128"/>
        <v/>
      </c>
      <c r="AB220" s="52" t="str">
        <f t="shared" si="129"/>
        <v/>
      </c>
      <c r="AC220" s="52" t="str">
        <f t="shared" si="130"/>
        <v/>
      </c>
      <c r="AD220" s="52" t="str">
        <f t="shared" si="131"/>
        <v/>
      </c>
      <c r="AE220" s="52">
        <f t="shared" ca="1" si="132"/>
        <v>0</v>
      </c>
      <c r="AF220" s="52" t="str">
        <f t="shared" si="133"/>
        <v/>
      </c>
      <c r="AG220" s="52" t="str">
        <f t="shared" ca="1" si="134"/>
        <v>mem</v>
      </c>
      <c r="AH220" s="52">
        <f t="shared" ca="1" si="135"/>
        <v>0</v>
      </c>
      <c r="AI220" s="52">
        <f t="shared" ca="1" si="136"/>
        <v>-1</v>
      </c>
      <c r="AJ220" s="52">
        <f t="shared" ca="1" si="137"/>
        <v>0</v>
      </c>
      <c r="AK220" s="52">
        <f t="shared" ca="1" si="138"/>
        <v>0</v>
      </c>
      <c r="AL220" s="52">
        <f t="shared" ca="1" si="139"/>
        <v>0</v>
      </c>
      <c r="AM220" s="52" t="e" cm="1">
        <f t="array" aca="1" ref="AM220" ca="1">INDEX($G$2:$G$1052,MATCH(1,(AL220=$E$2:$E$1052)*("EQU"=UPPER($F$2:$F$1052)),0))</f>
        <v>#N/A</v>
      </c>
      <c r="AN220" s="52" t="str">
        <f t="shared" ca="1" si="140"/>
        <v/>
      </c>
      <c r="AO220" s="1" t="e">
        <f t="shared" ca="1" si="141"/>
        <v>#N/A</v>
      </c>
      <c r="AP220" s="52" t="str">
        <f t="shared" ca="1" si="142"/>
        <v/>
      </c>
      <c r="AQ220" s="1" t="str" cm="1">
        <f t="array" aca="1" ref="AQ220" ca="1">IF(LEFT(AL220,1)=".",INDEX($M$12:$M$1052,MATCH(1,(AL220=$L$12:$L$1052)*(S220=($S$12:$S$1052)),0)),"")</f>
        <v/>
      </c>
      <c r="AR220" s="52">
        <f t="shared" ca="1" si="143"/>
        <v>0</v>
      </c>
      <c r="AS220" s="52">
        <f t="shared" ca="1" si="144"/>
        <v>0</v>
      </c>
      <c r="AT220" s="52" t="str">
        <f t="shared" ca="1" si="145"/>
        <v>00</v>
      </c>
      <c r="AU220" s="52" t="str">
        <f t="shared" ca="1" si="146"/>
        <v>00</v>
      </c>
      <c r="AV220" s="1" t="str">
        <f t="shared" ca="1" si="149"/>
        <v>00</v>
      </c>
      <c r="AW220" s="52" t="str">
        <f t="shared" ca="1" si="147"/>
        <v>ZP</v>
      </c>
      <c r="AX220" s="53" t="e">
        <f ca="1">VLOOKUP(UPPER(F220)&amp;"-"&amp;AW220,Opcodes!$D$3:$E$160,2,FALSE)</f>
        <v>#N/A</v>
      </c>
      <c r="AY220" s="1">
        <f t="shared" ca="1" si="148"/>
        <v>0</v>
      </c>
    </row>
    <row r="221" spans="3:51" s="52" customFormat="1" x14ac:dyDescent="0.3">
      <c r="C221" s="11" t="str" cm="1">
        <f t="array" aca="1" ref="C221" ca="1">IF(AND(N221&amp;""&lt;&gt;"",K221&amp;""&lt;&gt;""),K221&amp;": "&amp;N221&amp;IF(O221&amp;""&lt;&gt;""," "&amp;O221,"")&amp;IF(P221&amp;""&lt;&gt;""," "&amp;P221,""),IF(Y221&amp;""&lt;&gt;"",K221&amp;": "&amp;TRIM(_xlfn.TEXTJOIN("",TRUE,MID(Y221,2*ROW(INDIRECT("1:"&amp;LEN(Y221)))-1,2)&amp;" ")),""))</f>
        <v/>
      </c>
      <c r="D221" s="20"/>
      <c r="E221" s="21"/>
      <c r="F221" s="22"/>
      <c r="G221" s="55"/>
      <c r="H221" s="56"/>
      <c r="I221" s="51"/>
      <c r="J221" s="51"/>
      <c r="K221" s="52" t="str">
        <f t="shared" ca="1" si="114"/>
        <v>302</v>
      </c>
      <c r="L221" s="52" t="str">
        <f t="shared" si="115"/>
        <v/>
      </c>
      <c r="M221" s="52" t="str">
        <f t="shared" ca="1" si="116"/>
        <v>$0302</v>
      </c>
      <c r="N221" s="53" t="str">
        <f t="shared" ca="1" si="117"/>
        <v/>
      </c>
      <c r="O221" s="53" t="str">
        <f t="shared" ca="1" si="118"/>
        <v>00</v>
      </c>
      <c r="P221" s="53" t="str">
        <f t="shared" ca="1" si="119"/>
        <v/>
      </c>
      <c r="Q221" s="54">
        <f t="shared" si="120"/>
        <v>-1</v>
      </c>
      <c r="R221" s="54" t="str">
        <f t="shared" si="121"/>
        <v/>
      </c>
      <c r="S221" s="3" t="str">
        <f t="shared" si="122"/>
        <v>my_code</v>
      </c>
      <c r="T221" s="54" t="b">
        <f t="shared" si="123"/>
        <v>0</v>
      </c>
      <c r="U221" s="54" t="b">
        <f t="shared" si="124"/>
        <v>0</v>
      </c>
      <c r="V221" s="54" t="b">
        <f t="shared" si="125"/>
        <v>0</v>
      </c>
      <c r="W221" s="54" t="b">
        <f t="shared" si="126"/>
        <v>0</v>
      </c>
      <c r="X221" s="54" t="b">
        <f>IF(NOT(ISERROR(VLOOKUP(UPPER(F221),Opcodes!$O$3:$O$10,1,FALSE))),TRUE,FALSE)</f>
        <v>0</v>
      </c>
      <c r="Y221" s="1" t="str" cm="1">
        <f t="array" aca="1" ref="Y221" ca="1">IF(OR(UPPER(F221)="STR",UPPER(F221)="ASC"),_xlfn.TEXTJOIN("",TRUE,DEC2HEX(128*(UPPER(F221)="STR")+CODE(MID(G221,ABS(ROW(INDIRECT("1:"&amp;LEN(G221)))),1)))),IF(UPPER(F221)="HEX",UPPER(SUBSTITUTE(G221," ","")),""))</f>
        <v/>
      </c>
      <c r="Z221" s="52" t="str">
        <f t="shared" si="127"/>
        <v/>
      </c>
      <c r="AA221" s="52" t="str">
        <f t="shared" si="128"/>
        <v/>
      </c>
      <c r="AB221" s="52" t="str">
        <f t="shared" si="129"/>
        <v/>
      </c>
      <c r="AC221" s="52" t="str">
        <f t="shared" si="130"/>
        <v/>
      </c>
      <c r="AD221" s="52" t="str">
        <f t="shared" si="131"/>
        <v/>
      </c>
      <c r="AE221" s="52">
        <f t="shared" ca="1" si="132"/>
        <v>0</v>
      </c>
      <c r="AF221" s="52" t="str">
        <f t="shared" si="133"/>
        <v/>
      </c>
      <c r="AG221" s="52" t="str">
        <f t="shared" ca="1" si="134"/>
        <v>mem</v>
      </c>
      <c r="AH221" s="52">
        <f t="shared" ca="1" si="135"/>
        <v>0</v>
      </c>
      <c r="AI221" s="52">
        <f t="shared" ca="1" si="136"/>
        <v>-1</v>
      </c>
      <c r="AJ221" s="52">
        <f t="shared" ca="1" si="137"/>
        <v>0</v>
      </c>
      <c r="AK221" s="52">
        <f t="shared" ca="1" si="138"/>
        <v>0</v>
      </c>
      <c r="AL221" s="52">
        <f t="shared" ca="1" si="139"/>
        <v>0</v>
      </c>
      <c r="AM221" s="52" t="e" cm="1">
        <f t="array" aca="1" ref="AM221" ca="1">INDEX($G$2:$G$1052,MATCH(1,(AL221=$E$2:$E$1052)*("EQU"=UPPER($F$2:$F$1052)),0))</f>
        <v>#N/A</v>
      </c>
      <c r="AN221" s="52" t="str">
        <f t="shared" ca="1" si="140"/>
        <v/>
      </c>
      <c r="AO221" s="1" t="e">
        <f t="shared" ca="1" si="141"/>
        <v>#N/A</v>
      </c>
      <c r="AP221" s="52" t="str">
        <f t="shared" ca="1" si="142"/>
        <v/>
      </c>
      <c r="AQ221" s="1" t="str" cm="1">
        <f t="array" aca="1" ref="AQ221" ca="1">IF(LEFT(AL221,1)=".",INDEX($M$12:$M$1052,MATCH(1,(AL221=$L$12:$L$1052)*(S221=($S$12:$S$1052)),0)),"")</f>
        <v/>
      </c>
      <c r="AR221" s="52">
        <f t="shared" ca="1" si="143"/>
        <v>0</v>
      </c>
      <c r="AS221" s="52">
        <f t="shared" ca="1" si="144"/>
        <v>0</v>
      </c>
      <c r="AT221" s="52" t="str">
        <f t="shared" ca="1" si="145"/>
        <v>00</v>
      </c>
      <c r="AU221" s="52" t="str">
        <f t="shared" ca="1" si="146"/>
        <v>00</v>
      </c>
      <c r="AV221" s="1" t="str">
        <f t="shared" ca="1" si="149"/>
        <v>00</v>
      </c>
      <c r="AW221" s="52" t="str">
        <f t="shared" ca="1" si="147"/>
        <v>ZP</v>
      </c>
      <c r="AX221" s="53" t="e">
        <f ca="1">VLOOKUP(UPPER(F221)&amp;"-"&amp;AW221,Opcodes!$D$3:$E$160,2,FALSE)</f>
        <v>#N/A</v>
      </c>
      <c r="AY221" s="1">
        <f t="shared" ca="1" si="148"/>
        <v>0</v>
      </c>
    </row>
    <row r="222" spans="3:51" s="52" customFormat="1" x14ac:dyDescent="0.3">
      <c r="C222" s="11" t="str" cm="1">
        <f t="array" aca="1" ref="C222" ca="1">IF(AND(N222&amp;""&lt;&gt;"",K222&amp;""&lt;&gt;""),K222&amp;": "&amp;N222&amp;IF(O222&amp;""&lt;&gt;""," "&amp;O222,"")&amp;IF(P222&amp;""&lt;&gt;""," "&amp;P222,""),IF(Y222&amp;""&lt;&gt;"",K222&amp;": "&amp;TRIM(_xlfn.TEXTJOIN("",TRUE,MID(Y222,2*ROW(INDIRECT("1:"&amp;LEN(Y222)))-1,2)&amp;" ")),""))</f>
        <v/>
      </c>
      <c r="D222" s="20"/>
      <c r="E222" s="21"/>
      <c r="F222" s="22"/>
      <c r="G222" s="55"/>
      <c r="H222" s="56"/>
      <c r="I222" s="51"/>
      <c r="J222" s="51"/>
      <c r="K222" s="52" t="str">
        <f t="shared" ca="1" si="114"/>
        <v>302</v>
      </c>
      <c r="L222" s="52" t="str">
        <f t="shared" si="115"/>
        <v/>
      </c>
      <c r="M222" s="52" t="str">
        <f t="shared" ca="1" si="116"/>
        <v>$0302</v>
      </c>
      <c r="N222" s="53" t="str">
        <f t="shared" ca="1" si="117"/>
        <v/>
      </c>
      <c r="O222" s="53" t="str">
        <f t="shared" ca="1" si="118"/>
        <v>00</v>
      </c>
      <c r="P222" s="53" t="str">
        <f t="shared" ca="1" si="119"/>
        <v/>
      </c>
      <c r="Q222" s="54">
        <f t="shared" si="120"/>
        <v>-1</v>
      </c>
      <c r="R222" s="54" t="str">
        <f t="shared" si="121"/>
        <v/>
      </c>
      <c r="S222" s="3" t="str">
        <f t="shared" si="122"/>
        <v>my_code</v>
      </c>
      <c r="T222" s="54" t="b">
        <f t="shared" si="123"/>
        <v>0</v>
      </c>
      <c r="U222" s="54" t="b">
        <f t="shared" si="124"/>
        <v>0</v>
      </c>
      <c r="V222" s="54" t="b">
        <f t="shared" si="125"/>
        <v>0</v>
      </c>
      <c r="W222" s="54" t="b">
        <f t="shared" si="126"/>
        <v>0</v>
      </c>
      <c r="X222" s="54" t="b">
        <f>IF(NOT(ISERROR(VLOOKUP(UPPER(F222),Opcodes!$O$3:$O$10,1,FALSE))),TRUE,FALSE)</f>
        <v>0</v>
      </c>
      <c r="Y222" s="1" t="str" cm="1">
        <f t="array" aca="1" ref="Y222" ca="1">IF(OR(UPPER(F222)="STR",UPPER(F222)="ASC"),_xlfn.TEXTJOIN("",TRUE,DEC2HEX(128*(UPPER(F222)="STR")+CODE(MID(G222,ABS(ROW(INDIRECT("1:"&amp;LEN(G222)))),1)))),IF(UPPER(F222)="HEX",UPPER(SUBSTITUTE(G222," ","")),""))</f>
        <v/>
      </c>
      <c r="Z222" s="52" t="str">
        <f t="shared" si="127"/>
        <v/>
      </c>
      <c r="AA222" s="52" t="str">
        <f t="shared" si="128"/>
        <v/>
      </c>
      <c r="AB222" s="52" t="str">
        <f t="shared" si="129"/>
        <v/>
      </c>
      <c r="AC222" s="52" t="str">
        <f t="shared" si="130"/>
        <v/>
      </c>
      <c r="AD222" s="52" t="str">
        <f t="shared" si="131"/>
        <v/>
      </c>
      <c r="AE222" s="52">
        <f t="shared" ca="1" si="132"/>
        <v>0</v>
      </c>
      <c r="AF222" s="52" t="str">
        <f t="shared" si="133"/>
        <v/>
      </c>
      <c r="AG222" s="52" t="str">
        <f t="shared" ca="1" si="134"/>
        <v>mem</v>
      </c>
      <c r="AH222" s="52">
        <f t="shared" ca="1" si="135"/>
        <v>0</v>
      </c>
      <c r="AI222" s="52">
        <f t="shared" ca="1" si="136"/>
        <v>-1</v>
      </c>
      <c r="AJ222" s="52">
        <f t="shared" ca="1" si="137"/>
        <v>0</v>
      </c>
      <c r="AK222" s="52">
        <f t="shared" ca="1" si="138"/>
        <v>0</v>
      </c>
      <c r="AL222" s="52">
        <f t="shared" ca="1" si="139"/>
        <v>0</v>
      </c>
      <c r="AM222" s="52" t="e" cm="1">
        <f t="array" aca="1" ref="AM222" ca="1">INDEX($G$2:$G$1052,MATCH(1,(AL222=$E$2:$E$1052)*("EQU"=UPPER($F$2:$F$1052)),0))</f>
        <v>#N/A</v>
      </c>
      <c r="AN222" s="52" t="str">
        <f t="shared" ca="1" si="140"/>
        <v/>
      </c>
      <c r="AO222" s="1" t="e">
        <f t="shared" ca="1" si="141"/>
        <v>#N/A</v>
      </c>
      <c r="AP222" s="52" t="str">
        <f t="shared" ca="1" si="142"/>
        <v/>
      </c>
      <c r="AQ222" s="1" t="str" cm="1">
        <f t="array" aca="1" ref="AQ222" ca="1">IF(LEFT(AL222,1)=".",INDEX($M$12:$M$1052,MATCH(1,(AL222=$L$12:$L$1052)*(S222=($S$12:$S$1052)),0)),"")</f>
        <v/>
      </c>
      <c r="AR222" s="52">
        <f t="shared" ca="1" si="143"/>
        <v>0</v>
      </c>
      <c r="AS222" s="52">
        <f t="shared" ca="1" si="144"/>
        <v>0</v>
      </c>
      <c r="AT222" s="52" t="str">
        <f t="shared" ca="1" si="145"/>
        <v>00</v>
      </c>
      <c r="AU222" s="52" t="str">
        <f t="shared" ca="1" si="146"/>
        <v>00</v>
      </c>
      <c r="AV222" s="1" t="str">
        <f t="shared" ca="1" si="149"/>
        <v>00</v>
      </c>
      <c r="AW222" s="52" t="str">
        <f t="shared" ca="1" si="147"/>
        <v>ZP</v>
      </c>
      <c r="AX222" s="53" t="e">
        <f ca="1">VLOOKUP(UPPER(F222)&amp;"-"&amp;AW222,Opcodes!$D$3:$E$160,2,FALSE)</f>
        <v>#N/A</v>
      </c>
      <c r="AY222" s="1">
        <f t="shared" ca="1" si="148"/>
        <v>0</v>
      </c>
    </row>
    <row r="223" spans="3:51" s="52" customFormat="1" x14ac:dyDescent="0.3">
      <c r="C223" s="11" t="str" cm="1">
        <f t="array" aca="1" ref="C223" ca="1">IF(AND(N223&amp;""&lt;&gt;"",K223&amp;""&lt;&gt;""),K223&amp;": "&amp;N223&amp;IF(O223&amp;""&lt;&gt;""," "&amp;O223,"")&amp;IF(P223&amp;""&lt;&gt;""," "&amp;P223,""),IF(Y223&amp;""&lt;&gt;"",K223&amp;": "&amp;TRIM(_xlfn.TEXTJOIN("",TRUE,MID(Y223,2*ROW(INDIRECT("1:"&amp;LEN(Y223)))-1,2)&amp;" ")),""))</f>
        <v/>
      </c>
      <c r="D223" s="20"/>
      <c r="E223" s="21"/>
      <c r="F223" s="22"/>
      <c r="G223" s="55"/>
      <c r="H223" s="56"/>
      <c r="I223" s="51"/>
      <c r="J223" s="51"/>
      <c r="K223" s="52" t="str">
        <f t="shared" ca="1" si="114"/>
        <v>302</v>
      </c>
      <c r="L223" s="52" t="str">
        <f t="shared" si="115"/>
        <v/>
      </c>
      <c r="M223" s="52" t="str">
        <f t="shared" ca="1" si="116"/>
        <v>$0302</v>
      </c>
      <c r="N223" s="53" t="str">
        <f t="shared" ca="1" si="117"/>
        <v/>
      </c>
      <c r="O223" s="53" t="str">
        <f t="shared" ca="1" si="118"/>
        <v>00</v>
      </c>
      <c r="P223" s="53" t="str">
        <f t="shared" ca="1" si="119"/>
        <v/>
      </c>
      <c r="Q223" s="54">
        <f t="shared" si="120"/>
        <v>-1</v>
      </c>
      <c r="R223" s="54" t="str">
        <f t="shared" si="121"/>
        <v/>
      </c>
      <c r="S223" s="3" t="str">
        <f t="shared" si="122"/>
        <v>my_code</v>
      </c>
      <c r="T223" s="54" t="b">
        <f t="shared" si="123"/>
        <v>0</v>
      </c>
      <c r="U223" s="54" t="b">
        <f t="shared" si="124"/>
        <v>0</v>
      </c>
      <c r="V223" s="54" t="b">
        <f t="shared" si="125"/>
        <v>0</v>
      </c>
      <c r="W223" s="54" t="b">
        <f t="shared" si="126"/>
        <v>0</v>
      </c>
      <c r="X223" s="54" t="b">
        <f>IF(NOT(ISERROR(VLOOKUP(UPPER(F223),Opcodes!$O$3:$O$10,1,FALSE))),TRUE,FALSE)</f>
        <v>0</v>
      </c>
      <c r="Y223" s="1" t="str" cm="1">
        <f t="array" aca="1" ref="Y223" ca="1">IF(OR(UPPER(F223)="STR",UPPER(F223)="ASC"),_xlfn.TEXTJOIN("",TRUE,DEC2HEX(128*(UPPER(F223)="STR")+CODE(MID(G223,ABS(ROW(INDIRECT("1:"&amp;LEN(G223)))),1)))),IF(UPPER(F223)="HEX",UPPER(SUBSTITUTE(G223," ","")),""))</f>
        <v/>
      </c>
      <c r="Z223" s="52" t="str">
        <f t="shared" si="127"/>
        <v/>
      </c>
      <c r="AA223" s="52" t="str">
        <f t="shared" si="128"/>
        <v/>
      </c>
      <c r="AB223" s="52" t="str">
        <f t="shared" si="129"/>
        <v/>
      </c>
      <c r="AC223" s="52" t="str">
        <f t="shared" si="130"/>
        <v/>
      </c>
      <c r="AD223" s="52" t="str">
        <f t="shared" si="131"/>
        <v/>
      </c>
      <c r="AE223" s="52">
        <f t="shared" ca="1" si="132"/>
        <v>0</v>
      </c>
      <c r="AF223" s="52" t="str">
        <f t="shared" si="133"/>
        <v/>
      </c>
      <c r="AG223" s="52" t="str">
        <f t="shared" ca="1" si="134"/>
        <v>mem</v>
      </c>
      <c r="AH223" s="52">
        <f t="shared" ca="1" si="135"/>
        <v>0</v>
      </c>
      <c r="AI223" s="52">
        <f t="shared" ca="1" si="136"/>
        <v>-1</v>
      </c>
      <c r="AJ223" s="52">
        <f t="shared" ca="1" si="137"/>
        <v>0</v>
      </c>
      <c r="AK223" s="52">
        <f t="shared" ca="1" si="138"/>
        <v>0</v>
      </c>
      <c r="AL223" s="52">
        <f t="shared" ca="1" si="139"/>
        <v>0</v>
      </c>
      <c r="AM223" s="52" t="e" cm="1">
        <f t="array" aca="1" ref="AM223" ca="1">INDEX($G$2:$G$1052,MATCH(1,(AL223=$E$2:$E$1052)*("EQU"=UPPER($F$2:$F$1052)),0))</f>
        <v>#N/A</v>
      </c>
      <c r="AN223" s="52" t="str">
        <f t="shared" ca="1" si="140"/>
        <v/>
      </c>
      <c r="AO223" s="1" t="e">
        <f t="shared" ca="1" si="141"/>
        <v>#N/A</v>
      </c>
      <c r="AP223" s="52" t="str">
        <f t="shared" ca="1" si="142"/>
        <v/>
      </c>
      <c r="AQ223" s="1" t="str" cm="1">
        <f t="array" aca="1" ref="AQ223" ca="1">IF(LEFT(AL223,1)=".",INDEX($M$12:$M$1052,MATCH(1,(AL223=$L$12:$L$1052)*(S223=($S$12:$S$1052)),0)),"")</f>
        <v/>
      </c>
      <c r="AR223" s="52">
        <f t="shared" ca="1" si="143"/>
        <v>0</v>
      </c>
      <c r="AS223" s="52">
        <f t="shared" ca="1" si="144"/>
        <v>0</v>
      </c>
      <c r="AT223" s="52" t="str">
        <f t="shared" ca="1" si="145"/>
        <v>00</v>
      </c>
      <c r="AU223" s="52" t="str">
        <f t="shared" ca="1" si="146"/>
        <v>00</v>
      </c>
      <c r="AV223" s="1" t="str">
        <f t="shared" ca="1" si="149"/>
        <v>00</v>
      </c>
      <c r="AW223" s="52" t="str">
        <f t="shared" ca="1" si="147"/>
        <v>ZP</v>
      </c>
      <c r="AX223" s="53" t="e">
        <f ca="1">VLOOKUP(UPPER(F223)&amp;"-"&amp;AW223,Opcodes!$D$3:$E$160,2,FALSE)</f>
        <v>#N/A</v>
      </c>
      <c r="AY223" s="1">
        <f t="shared" ca="1" si="148"/>
        <v>0</v>
      </c>
    </row>
    <row r="224" spans="3:51" s="52" customFormat="1" x14ac:dyDescent="0.3">
      <c r="C224" s="11" t="str" cm="1">
        <f t="array" aca="1" ref="C224" ca="1">IF(AND(N224&amp;""&lt;&gt;"",K224&amp;""&lt;&gt;""),K224&amp;": "&amp;N224&amp;IF(O224&amp;""&lt;&gt;""," "&amp;O224,"")&amp;IF(P224&amp;""&lt;&gt;""," "&amp;P224,""),IF(Y224&amp;""&lt;&gt;"",K224&amp;": "&amp;TRIM(_xlfn.TEXTJOIN("",TRUE,MID(Y224,2*ROW(INDIRECT("1:"&amp;LEN(Y224)))-1,2)&amp;" ")),""))</f>
        <v/>
      </c>
      <c r="D224" s="20"/>
      <c r="E224" s="21"/>
      <c r="F224" s="22"/>
      <c r="G224" s="55"/>
      <c r="H224" s="56"/>
      <c r="I224" s="51"/>
      <c r="J224" s="51"/>
      <c r="K224" s="52" t="str">
        <f t="shared" ca="1" si="114"/>
        <v>302</v>
      </c>
      <c r="L224" s="52" t="str">
        <f t="shared" si="115"/>
        <v/>
      </c>
      <c r="M224" s="52" t="str">
        <f t="shared" ca="1" si="116"/>
        <v>$0302</v>
      </c>
      <c r="N224" s="53" t="str">
        <f t="shared" ca="1" si="117"/>
        <v/>
      </c>
      <c r="O224" s="53" t="str">
        <f t="shared" ca="1" si="118"/>
        <v>00</v>
      </c>
      <c r="P224" s="53" t="str">
        <f t="shared" ca="1" si="119"/>
        <v/>
      </c>
      <c r="Q224" s="54">
        <f t="shared" si="120"/>
        <v>-1</v>
      </c>
      <c r="R224" s="54" t="str">
        <f t="shared" si="121"/>
        <v/>
      </c>
      <c r="S224" s="3" t="str">
        <f t="shared" si="122"/>
        <v>my_code</v>
      </c>
      <c r="T224" s="54" t="b">
        <f t="shared" si="123"/>
        <v>0</v>
      </c>
      <c r="U224" s="54" t="b">
        <f t="shared" si="124"/>
        <v>0</v>
      </c>
      <c r="V224" s="54" t="b">
        <f t="shared" si="125"/>
        <v>0</v>
      </c>
      <c r="W224" s="54" t="b">
        <f t="shared" si="126"/>
        <v>0</v>
      </c>
      <c r="X224" s="54" t="b">
        <f>IF(NOT(ISERROR(VLOOKUP(UPPER(F224),Opcodes!$O$3:$O$10,1,FALSE))),TRUE,FALSE)</f>
        <v>0</v>
      </c>
      <c r="Y224" s="1" t="str" cm="1">
        <f t="array" aca="1" ref="Y224" ca="1">IF(OR(UPPER(F224)="STR",UPPER(F224)="ASC"),_xlfn.TEXTJOIN("",TRUE,DEC2HEX(128*(UPPER(F224)="STR")+CODE(MID(G224,ABS(ROW(INDIRECT("1:"&amp;LEN(G224)))),1)))),IF(UPPER(F224)="HEX",UPPER(SUBSTITUTE(G224," ","")),""))</f>
        <v/>
      </c>
      <c r="Z224" s="52" t="str">
        <f t="shared" si="127"/>
        <v/>
      </c>
      <c r="AA224" s="52" t="str">
        <f t="shared" si="128"/>
        <v/>
      </c>
      <c r="AB224" s="52" t="str">
        <f t="shared" si="129"/>
        <v/>
      </c>
      <c r="AC224" s="52" t="str">
        <f t="shared" si="130"/>
        <v/>
      </c>
      <c r="AD224" s="52" t="str">
        <f t="shared" si="131"/>
        <v/>
      </c>
      <c r="AE224" s="52">
        <f t="shared" ca="1" si="132"/>
        <v>0</v>
      </c>
      <c r="AF224" s="52" t="str">
        <f t="shared" si="133"/>
        <v/>
      </c>
      <c r="AG224" s="52" t="str">
        <f t="shared" ca="1" si="134"/>
        <v>mem</v>
      </c>
      <c r="AH224" s="52">
        <f t="shared" ca="1" si="135"/>
        <v>0</v>
      </c>
      <c r="AI224" s="52">
        <f t="shared" ca="1" si="136"/>
        <v>-1</v>
      </c>
      <c r="AJ224" s="52">
        <f t="shared" ca="1" si="137"/>
        <v>0</v>
      </c>
      <c r="AK224" s="52">
        <f t="shared" ca="1" si="138"/>
        <v>0</v>
      </c>
      <c r="AL224" s="52">
        <f t="shared" ca="1" si="139"/>
        <v>0</v>
      </c>
      <c r="AM224" s="52" t="e" cm="1">
        <f t="array" aca="1" ref="AM224" ca="1">INDEX($G$2:$G$1052,MATCH(1,(AL224=$E$2:$E$1052)*("EQU"=UPPER($F$2:$F$1052)),0))</f>
        <v>#N/A</v>
      </c>
      <c r="AN224" s="52" t="str">
        <f t="shared" ca="1" si="140"/>
        <v/>
      </c>
      <c r="AO224" s="1" t="e">
        <f t="shared" ca="1" si="141"/>
        <v>#N/A</v>
      </c>
      <c r="AP224" s="52" t="str">
        <f t="shared" ca="1" si="142"/>
        <v/>
      </c>
      <c r="AQ224" s="1" t="str" cm="1">
        <f t="array" aca="1" ref="AQ224" ca="1">IF(LEFT(AL224,1)=".",INDEX($M$12:$M$1052,MATCH(1,(AL224=$L$12:$L$1052)*(S224=($S$12:$S$1052)),0)),"")</f>
        <v/>
      </c>
      <c r="AR224" s="52">
        <f t="shared" ca="1" si="143"/>
        <v>0</v>
      </c>
      <c r="AS224" s="52">
        <f t="shared" ca="1" si="144"/>
        <v>0</v>
      </c>
      <c r="AT224" s="52" t="str">
        <f t="shared" ca="1" si="145"/>
        <v>00</v>
      </c>
      <c r="AU224" s="52" t="str">
        <f t="shared" ca="1" si="146"/>
        <v>00</v>
      </c>
      <c r="AV224" s="1" t="str">
        <f t="shared" ca="1" si="149"/>
        <v>00</v>
      </c>
      <c r="AW224" s="52" t="str">
        <f t="shared" ca="1" si="147"/>
        <v>ZP</v>
      </c>
      <c r="AX224" s="53" t="e">
        <f ca="1">VLOOKUP(UPPER(F224)&amp;"-"&amp;AW224,Opcodes!$D$3:$E$160,2,FALSE)</f>
        <v>#N/A</v>
      </c>
      <c r="AY224" s="1">
        <f t="shared" ca="1" si="148"/>
        <v>0</v>
      </c>
    </row>
    <row r="225" spans="3:51" s="52" customFormat="1" x14ac:dyDescent="0.3">
      <c r="C225" s="11" t="str" cm="1">
        <f t="array" aca="1" ref="C225" ca="1">IF(AND(N225&amp;""&lt;&gt;"",K225&amp;""&lt;&gt;""),K225&amp;": "&amp;N225&amp;IF(O225&amp;""&lt;&gt;""," "&amp;O225,"")&amp;IF(P225&amp;""&lt;&gt;""," "&amp;P225,""),IF(Y225&amp;""&lt;&gt;"",K225&amp;": "&amp;TRIM(_xlfn.TEXTJOIN("",TRUE,MID(Y225,2*ROW(INDIRECT("1:"&amp;LEN(Y225)))-1,2)&amp;" ")),""))</f>
        <v/>
      </c>
      <c r="D225" s="20"/>
      <c r="E225" s="21"/>
      <c r="F225" s="22"/>
      <c r="G225" s="55"/>
      <c r="H225" s="56"/>
      <c r="I225" s="51"/>
      <c r="J225" s="51"/>
      <c r="K225" s="52" t="str">
        <f t="shared" ca="1" si="114"/>
        <v>302</v>
      </c>
      <c r="L225" s="52" t="str">
        <f t="shared" si="115"/>
        <v/>
      </c>
      <c r="M225" s="52" t="str">
        <f t="shared" ca="1" si="116"/>
        <v>$0302</v>
      </c>
      <c r="N225" s="53" t="str">
        <f t="shared" ca="1" si="117"/>
        <v/>
      </c>
      <c r="O225" s="53" t="str">
        <f t="shared" ca="1" si="118"/>
        <v>00</v>
      </c>
      <c r="P225" s="53" t="str">
        <f t="shared" ca="1" si="119"/>
        <v/>
      </c>
      <c r="Q225" s="54">
        <f t="shared" si="120"/>
        <v>-1</v>
      </c>
      <c r="R225" s="54" t="str">
        <f t="shared" si="121"/>
        <v/>
      </c>
      <c r="S225" s="3" t="str">
        <f t="shared" si="122"/>
        <v>my_code</v>
      </c>
      <c r="T225" s="54" t="b">
        <f t="shared" si="123"/>
        <v>0</v>
      </c>
      <c r="U225" s="54" t="b">
        <f t="shared" si="124"/>
        <v>0</v>
      </c>
      <c r="V225" s="54" t="b">
        <f t="shared" si="125"/>
        <v>0</v>
      </c>
      <c r="W225" s="54" t="b">
        <f t="shared" si="126"/>
        <v>0</v>
      </c>
      <c r="X225" s="54" t="b">
        <f>IF(NOT(ISERROR(VLOOKUP(UPPER(F225),Opcodes!$O$3:$O$10,1,FALSE))),TRUE,FALSE)</f>
        <v>0</v>
      </c>
      <c r="Y225" s="1" t="str" cm="1">
        <f t="array" aca="1" ref="Y225" ca="1">IF(OR(UPPER(F225)="STR",UPPER(F225)="ASC"),_xlfn.TEXTJOIN("",TRUE,DEC2HEX(128*(UPPER(F225)="STR")+CODE(MID(G225,ABS(ROW(INDIRECT("1:"&amp;LEN(G225)))),1)))),IF(UPPER(F225)="HEX",UPPER(SUBSTITUTE(G225," ","")),""))</f>
        <v/>
      </c>
      <c r="Z225" s="52" t="str">
        <f t="shared" si="127"/>
        <v/>
      </c>
      <c r="AA225" s="52" t="str">
        <f t="shared" si="128"/>
        <v/>
      </c>
      <c r="AB225" s="52" t="str">
        <f t="shared" si="129"/>
        <v/>
      </c>
      <c r="AC225" s="52" t="str">
        <f t="shared" si="130"/>
        <v/>
      </c>
      <c r="AD225" s="52" t="str">
        <f t="shared" si="131"/>
        <v/>
      </c>
      <c r="AE225" s="52">
        <f t="shared" ca="1" si="132"/>
        <v>0</v>
      </c>
      <c r="AF225" s="52" t="str">
        <f t="shared" si="133"/>
        <v/>
      </c>
      <c r="AG225" s="52" t="str">
        <f t="shared" ca="1" si="134"/>
        <v>mem</v>
      </c>
      <c r="AH225" s="52">
        <f t="shared" ca="1" si="135"/>
        <v>0</v>
      </c>
      <c r="AI225" s="52">
        <f t="shared" ca="1" si="136"/>
        <v>-1</v>
      </c>
      <c r="AJ225" s="52">
        <f t="shared" ca="1" si="137"/>
        <v>0</v>
      </c>
      <c r="AK225" s="52">
        <f t="shared" ca="1" si="138"/>
        <v>0</v>
      </c>
      <c r="AL225" s="52">
        <f t="shared" ca="1" si="139"/>
        <v>0</v>
      </c>
      <c r="AM225" s="52" t="e" cm="1">
        <f t="array" aca="1" ref="AM225" ca="1">INDEX($G$2:$G$1052,MATCH(1,(AL225=$E$2:$E$1052)*("EQU"=UPPER($F$2:$F$1052)),0))</f>
        <v>#N/A</v>
      </c>
      <c r="AN225" s="52" t="str">
        <f t="shared" ca="1" si="140"/>
        <v/>
      </c>
      <c r="AO225" s="1" t="e">
        <f t="shared" ca="1" si="141"/>
        <v>#N/A</v>
      </c>
      <c r="AP225" s="52" t="str">
        <f t="shared" ca="1" si="142"/>
        <v/>
      </c>
      <c r="AQ225" s="1" t="str" cm="1">
        <f t="array" aca="1" ref="AQ225" ca="1">IF(LEFT(AL225,1)=".",INDEX($M$12:$M$1052,MATCH(1,(AL225=$L$12:$L$1052)*(S225=($S$12:$S$1052)),0)),"")</f>
        <v/>
      </c>
      <c r="AR225" s="52">
        <f t="shared" ca="1" si="143"/>
        <v>0</v>
      </c>
      <c r="AS225" s="52">
        <f t="shared" ca="1" si="144"/>
        <v>0</v>
      </c>
      <c r="AT225" s="52" t="str">
        <f t="shared" ca="1" si="145"/>
        <v>00</v>
      </c>
      <c r="AU225" s="52" t="str">
        <f t="shared" ca="1" si="146"/>
        <v>00</v>
      </c>
      <c r="AV225" s="1" t="str">
        <f t="shared" ca="1" si="149"/>
        <v>00</v>
      </c>
      <c r="AW225" s="52" t="str">
        <f t="shared" ca="1" si="147"/>
        <v>ZP</v>
      </c>
      <c r="AX225" s="53" t="e">
        <f ca="1">VLOOKUP(UPPER(F225)&amp;"-"&amp;AW225,Opcodes!$D$3:$E$160,2,FALSE)</f>
        <v>#N/A</v>
      </c>
      <c r="AY225" s="1">
        <f t="shared" ca="1" si="148"/>
        <v>0</v>
      </c>
    </row>
    <row r="226" spans="3:51" s="52" customFormat="1" x14ac:dyDescent="0.3">
      <c r="C226" s="11" t="str" cm="1">
        <f t="array" aca="1" ref="C226" ca="1">IF(AND(N226&amp;""&lt;&gt;"",K226&amp;""&lt;&gt;""),K226&amp;": "&amp;N226&amp;IF(O226&amp;""&lt;&gt;""," "&amp;O226,"")&amp;IF(P226&amp;""&lt;&gt;""," "&amp;P226,""),IF(Y226&amp;""&lt;&gt;"",K226&amp;": "&amp;TRIM(_xlfn.TEXTJOIN("",TRUE,MID(Y226,2*ROW(INDIRECT("1:"&amp;LEN(Y226)))-1,2)&amp;" ")),""))</f>
        <v/>
      </c>
      <c r="D226" s="20"/>
      <c r="E226" s="21"/>
      <c r="F226" s="22"/>
      <c r="G226" s="55"/>
      <c r="H226" s="56"/>
      <c r="I226" s="51"/>
      <c r="J226" s="51"/>
      <c r="K226" s="52" t="str">
        <f t="shared" ca="1" si="114"/>
        <v>302</v>
      </c>
      <c r="L226" s="52" t="str">
        <f t="shared" si="115"/>
        <v/>
      </c>
      <c r="M226" s="52" t="str">
        <f t="shared" ca="1" si="116"/>
        <v>$0302</v>
      </c>
      <c r="N226" s="53" t="str">
        <f t="shared" ca="1" si="117"/>
        <v/>
      </c>
      <c r="O226" s="53" t="str">
        <f t="shared" ca="1" si="118"/>
        <v>00</v>
      </c>
      <c r="P226" s="53" t="str">
        <f t="shared" ca="1" si="119"/>
        <v/>
      </c>
      <c r="Q226" s="54">
        <f t="shared" si="120"/>
        <v>-1</v>
      </c>
      <c r="R226" s="54" t="str">
        <f t="shared" si="121"/>
        <v/>
      </c>
      <c r="S226" s="3" t="str">
        <f t="shared" si="122"/>
        <v>my_code</v>
      </c>
      <c r="T226" s="54" t="b">
        <f t="shared" si="123"/>
        <v>0</v>
      </c>
      <c r="U226" s="54" t="b">
        <f t="shared" si="124"/>
        <v>0</v>
      </c>
      <c r="V226" s="54" t="b">
        <f t="shared" si="125"/>
        <v>0</v>
      </c>
      <c r="W226" s="54" t="b">
        <f t="shared" si="126"/>
        <v>0</v>
      </c>
      <c r="X226" s="54" t="b">
        <f>IF(NOT(ISERROR(VLOOKUP(UPPER(F226),Opcodes!$O$3:$O$10,1,FALSE))),TRUE,FALSE)</f>
        <v>0</v>
      </c>
      <c r="Y226" s="1" t="str" cm="1">
        <f t="array" aca="1" ref="Y226" ca="1">IF(OR(UPPER(F226)="STR",UPPER(F226)="ASC"),_xlfn.TEXTJOIN("",TRUE,DEC2HEX(128*(UPPER(F226)="STR")+CODE(MID(G226,ABS(ROW(INDIRECT("1:"&amp;LEN(G226)))),1)))),IF(UPPER(F226)="HEX",UPPER(SUBSTITUTE(G226," ","")),""))</f>
        <v/>
      </c>
      <c r="Z226" s="52" t="str">
        <f t="shared" si="127"/>
        <v/>
      </c>
      <c r="AA226" s="52" t="str">
        <f t="shared" si="128"/>
        <v/>
      </c>
      <c r="AB226" s="52" t="str">
        <f t="shared" si="129"/>
        <v/>
      </c>
      <c r="AC226" s="52" t="str">
        <f t="shared" si="130"/>
        <v/>
      </c>
      <c r="AD226" s="52" t="str">
        <f t="shared" si="131"/>
        <v/>
      </c>
      <c r="AE226" s="52">
        <f t="shared" ca="1" si="132"/>
        <v>0</v>
      </c>
      <c r="AF226" s="52" t="str">
        <f t="shared" si="133"/>
        <v/>
      </c>
      <c r="AG226" s="52" t="str">
        <f t="shared" ca="1" si="134"/>
        <v>mem</v>
      </c>
      <c r="AH226" s="52">
        <f t="shared" ca="1" si="135"/>
        <v>0</v>
      </c>
      <c r="AI226" s="52">
        <f t="shared" ca="1" si="136"/>
        <v>-1</v>
      </c>
      <c r="AJ226" s="52">
        <f t="shared" ca="1" si="137"/>
        <v>0</v>
      </c>
      <c r="AK226" s="52">
        <f t="shared" ca="1" si="138"/>
        <v>0</v>
      </c>
      <c r="AL226" s="52">
        <f t="shared" ca="1" si="139"/>
        <v>0</v>
      </c>
      <c r="AM226" s="52" t="e" cm="1">
        <f t="array" aca="1" ref="AM226" ca="1">INDEX($G$2:$G$1052,MATCH(1,(AL226=$E$2:$E$1052)*("EQU"=UPPER($F$2:$F$1052)),0))</f>
        <v>#N/A</v>
      </c>
      <c r="AN226" s="52" t="str">
        <f t="shared" ca="1" si="140"/>
        <v/>
      </c>
      <c r="AO226" s="1" t="e">
        <f t="shared" ca="1" si="141"/>
        <v>#N/A</v>
      </c>
      <c r="AP226" s="52" t="str">
        <f t="shared" ca="1" si="142"/>
        <v/>
      </c>
      <c r="AQ226" s="1" t="str" cm="1">
        <f t="array" aca="1" ref="AQ226" ca="1">IF(LEFT(AL226,1)=".",INDEX($M$12:$M$1052,MATCH(1,(AL226=$L$12:$L$1052)*(S226=($S$12:$S$1052)),0)),"")</f>
        <v/>
      </c>
      <c r="AR226" s="52">
        <f t="shared" ca="1" si="143"/>
        <v>0</v>
      </c>
      <c r="AS226" s="52">
        <f t="shared" ca="1" si="144"/>
        <v>0</v>
      </c>
      <c r="AT226" s="52" t="str">
        <f t="shared" ca="1" si="145"/>
        <v>00</v>
      </c>
      <c r="AU226" s="52" t="str">
        <f t="shared" ca="1" si="146"/>
        <v>00</v>
      </c>
      <c r="AV226" s="1" t="str">
        <f t="shared" ca="1" si="149"/>
        <v>00</v>
      </c>
      <c r="AW226" s="52" t="str">
        <f t="shared" ca="1" si="147"/>
        <v>ZP</v>
      </c>
      <c r="AX226" s="53" t="e">
        <f ca="1">VLOOKUP(UPPER(F226)&amp;"-"&amp;AW226,Opcodes!$D$3:$E$160,2,FALSE)</f>
        <v>#N/A</v>
      </c>
      <c r="AY226" s="1">
        <f t="shared" ca="1" si="148"/>
        <v>0</v>
      </c>
    </row>
    <row r="227" spans="3:51" s="52" customFormat="1" x14ac:dyDescent="0.3">
      <c r="C227" s="11" t="str" cm="1">
        <f t="array" aca="1" ref="C227" ca="1">IF(AND(N227&amp;""&lt;&gt;"",K227&amp;""&lt;&gt;""),K227&amp;": "&amp;N227&amp;IF(O227&amp;""&lt;&gt;""," "&amp;O227,"")&amp;IF(P227&amp;""&lt;&gt;""," "&amp;P227,""),IF(Y227&amp;""&lt;&gt;"",K227&amp;": "&amp;TRIM(_xlfn.TEXTJOIN("",TRUE,MID(Y227,2*ROW(INDIRECT("1:"&amp;LEN(Y227)))-1,2)&amp;" ")),""))</f>
        <v/>
      </c>
      <c r="D227" s="20"/>
      <c r="E227" s="21"/>
      <c r="F227" s="22"/>
      <c r="G227" s="55"/>
      <c r="H227" s="56"/>
      <c r="I227" s="51"/>
      <c r="J227" s="51"/>
      <c r="K227" s="52" t="str">
        <f t="shared" ca="1" si="114"/>
        <v>302</v>
      </c>
      <c r="L227" s="52" t="str">
        <f t="shared" si="115"/>
        <v/>
      </c>
      <c r="M227" s="52" t="str">
        <f t="shared" ca="1" si="116"/>
        <v>$0302</v>
      </c>
      <c r="N227" s="53" t="str">
        <f t="shared" ca="1" si="117"/>
        <v/>
      </c>
      <c r="O227" s="53" t="str">
        <f t="shared" ca="1" si="118"/>
        <v>00</v>
      </c>
      <c r="P227" s="53" t="str">
        <f t="shared" ca="1" si="119"/>
        <v/>
      </c>
      <c r="Q227" s="54">
        <f t="shared" si="120"/>
        <v>-1</v>
      </c>
      <c r="R227" s="54" t="str">
        <f t="shared" si="121"/>
        <v/>
      </c>
      <c r="S227" s="3" t="str">
        <f t="shared" si="122"/>
        <v>my_code</v>
      </c>
      <c r="T227" s="54" t="b">
        <f t="shared" si="123"/>
        <v>0</v>
      </c>
      <c r="U227" s="54" t="b">
        <f t="shared" si="124"/>
        <v>0</v>
      </c>
      <c r="V227" s="54" t="b">
        <f t="shared" si="125"/>
        <v>0</v>
      </c>
      <c r="W227" s="54" t="b">
        <f t="shared" si="126"/>
        <v>0</v>
      </c>
      <c r="X227" s="54" t="b">
        <f>IF(NOT(ISERROR(VLOOKUP(UPPER(F227),Opcodes!$O$3:$O$10,1,FALSE))),TRUE,FALSE)</f>
        <v>0</v>
      </c>
      <c r="Y227" s="1" t="str" cm="1">
        <f t="array" aca="1" ref="Y227" ca="1">IF(OR(UPPER(F227)="STR",UPPER(F227)="ASC"),_xlfn.TEXTJOIN("",TRUE,DEC2HEX(128*(UPPER(F227)="STR")+CODE(MID(G227,ABS(ROW(INDIRECT("1:"&amp;LEN(G227)))),1)))),IF(UPPER(F227)="HEX",UPPER(SUBSTITUTE(G227," ","")),""))</f>
        <v/>
      </c>
      <c r="Z227" s="52" t="str">
        <f t="shared" si="127"/>
        <v/>
      </c>
      <c r="AA227" s="52" t="str">
        <f t="shared" si="128"/>
        <v/>
      </c>
      <c r="AB227" s="52" t="str">
        <f t="shared" si="129"/>
        <v/>
      </c>
      <c r="AC227" s="52" t="str">
        <f t="shared" si="130"/>
        <v/>
      </c>
      <c r="AD227" s="52" t="str">
        <f t="shared" si="131"/>
        <v/>
      </c>
      <c r="AE227" s="52">
        <f t="shared" ca="1" si="132"/>
        <v>0</v>
      </c>
      <c r="AF227" s="52" t="str">
        <f t="shared" si="133"/>
        <v/>
      </c>
      <c r="AG227" s="52" t="str">
        <f t="shared" ca="1" si="134"/>
        <v>mem</v>
      </c>
      <c r="AH227" s="52">
        <f t="shared" ca="1" si="135"/>
        <v>0</v>
      </c>
      <c r="AI227" s="52">
        <f t="shared" ca="1" si="136"/>
        <v>-1</v>
      </c>
      <c r="AJ227" s="52">
        <f t="shared" ca="1" si="137"/>
        <v>0</v>
      </c>
      <c r="AK227" s="52">
        <f t="shared" ca="1" si="138"/>
        <v>0</v>
      </c>
      <c r="AL227" s="52">
        <f t="shared" ca="1" si="139"/>
        <v>0</v>
      </c>
      <c r="AM227" s="52" t="e" cm="1">
        <f t="array" aca="1" ref="AM227" ca="1">INDEX($G$2:$G$1052,MATCH(1,(AL227=$E$2:$E$1052)*("EQU"=UPPER($F$2:$F$1052)),0))</f>
        <v>#N/A</v>
      </c>
      <c r="AN227" s="52" t="str">
        <f t="shared" ca="1" si="140"/>
        <v/>
      </c>
      <c r="AO227" s="1" t="e">
        <f t="shared" ca="1" si="141"/>
        <v>#N/A</v>
      </c>
      <c r="AP227" s="52" t="str">
        <f t="shared" ca="1" si="142"/>
        <v/>
      </c>
      <c r="AQ227" s="1" t="str" cm="1">
        <f t="array" aca="1" ref="AQ227" ca="1">IF(LEFT(AL227,1)=".",INDEX($M$12:$M$1052,MATCH(1,(AL227=$L$12:$L$1052)*(S227=($S$12:$S$1052)),0)),"")</f>
        <v/>
      </c>
      <c r="AR227" s="52">
        <f t="shared" ca="1" si="143"/>
        <v>0</v>
      </c>
      <c r="AS227" s="52">
        <f t="shared" ca="1" si="144"/>
        <v>0</v>
      </c>
      <c r="AT227" s="52" t="str">
        <f t="shared" ca="1" si="145"/>
        <v>00</v>
      </c>
      <c r="AU227" s="52" t="str">
        <f t="shared" ca="1" si="146"/>
        <v>00</v>
      </c>
      <c r="AV227" s="1" t="str">
        <f t="shared" ca="1" si="149"/>
        <v>00</v>
      </c>
      <c r="AW227" s="52" t="str">
        <f t="shared" ca="1" si="147"/>
        <v>ZP</v>
      </c>
      <c r="AX227" s="53" t="e">
        <f ca="1">VLOOKUP(UPPER(F227)&amp;"-"&amp;AW227,Opcodes!$D$3:$E$160,2,FALSE)</f>
        <v>#N/A</v>
      </c>
      <c r="AY227" s="1">
        <f t="shared" ca="1" si="148"/>
        <v>0</v>
      </c>
    </row>
    <row r="228" spans="3:51" s="52" customFormat="1" x14ac:dyDescent="0.3">
      <c r="C228" s="11" t="str" cm="1">
        <f t="array" aca="1" ref="C228" ca="1">IF(AND(N228&amp;""&lt;&gt;"",K228&amp;""&lt;&gt;""),K228&amp;": "&amp;N228&amp;IF(O228&amp;""&lt;&gt;""," "&amp;O228,"")&amp;IF(P228&amp;""&lt;&gt;""," "&amp;P228,""),IF(Y228&amp;""&lt;&gt;"",K228&amp;": "&amp;TRIM(_xlfn.TEXTJOIN("",TRUE,MID(Y228,2*ROW(INDIRECT("1:"&amp;LEN(Y228)))-1,2)&amp;" ")),""))</f>
        <v/>
      </c>
      <c r="D228" s="20"/>
      <c r="E228" s="21"/>
      <c r="F228" s="22"/>
      <c r="G228" s="55"/>
      <c r="H228" s="56"/>
      <c r="I228" s="51"/>
      <c r="J228" s="51"/>
      <c r="K228" s="52" t="str">
        <f t="shared" ca="1" si="114"/>
        <v>302</v>
      </c>
      <c r="L228" s="52" t="str">
        <f t="shared" si="115"/>
        <v/>
      </c>
      <c r="M228" s="52" t="str">
        <f t="shared" ca="1" si="116"/>
        <v>$0302</v>
      </c>
      <c r="N228" s="53" t="str">
        <f t="shared" ca="1" si="117"/>
        <v/>
      </c>
      <c r="O228" s="53" t="str">
        <f t="shared" ca="1" si="118"/>
        <v>00</v>
      </c>
      <c r="P228" s="53" t="str">
        <f t="shared" ca="1" si="119"/>
        <v/>
      </c>
      <c r="Q228" s="54">
        <f t="shared" si="120"/>
        <v>-1</v>
      </c>
      <c r="R228" s="54" t="str">
        <f t="shared" si="121"/>
        <v/>
      </c>
      <c r="S228" s="3" t="str">
        <f t="shared" si="122"/>
        <v>my_code</v>
      </c>
      <c r="T228" s="54" t="b">
        <f t="shared" si="123"/>
        <v>0</v>
      </c>
      <c r="U228" s="54" t="b">
        <f t="shared" si="124"/>
        <v>0</v>
      </c>
      <c r="V228" s="54" t="b">
        <f t="shared" si="125"/>
        <v>0</v>
      </c>
      <c r="W228" s="54" t="b">
        <f t="shared" si="126"/>
        <v>0</v>
      </c>
      <c r="X228" s="54" t="b">
        <f>IF(NOT(ISERROR(VLOOKUP(UPPER(F228),Opcodes!$O$3:$O$10,1,FALSE))),TRUE,FALSE)</f>
        <v>0</v>
      </c>
      <c r="Y228" s="1" t="str" cm="1">
        <f t="array" aca="1" ref="Y228" ca="1">IF(OR(UPPER(F228)="STR",UPPER(F228)="ASC"),_xlfn.TEXTJOIN("",TRUE,DEC2HEX(128*(UPPER(F228)="STR")+CODE(MID(G228,ABS(ROW(INDIRECT("1:"&amp;LEN(G228)))),1)))),IF(UPPER(F228)="HEX",UPPER(SUBSTITUTE(G228," ","")),""))</f>
        <v/>
      </c>
      <c r="Z228" s="52" t="str">
        <f t="shared" si="127"/>
        <v/>
      </c>
      <c r="AA228" s="52" t="str">
        <f t="shared" si="128"/>
        <v/>
      </c>
      <c r="AB228" s="52" t="str">
        <f t="shared" si="129"/>
        <v/>
      </c>
      <c r="AC228" s="52" t="str">
        <f t="shared" si="130"/>
        <v/>
      </c>
      <c r="AD228" s="52" t="str">
        <f t="shared" si="131"/>
        <v/>
      </c>
      <c r="AE228" s="52">
        <f t="shared" ca="1" si="132"/>
        <v>0</v>
      </c>
      <c r="AF228" s="52" t="str">
        <f t="shared" si="133"/>
        <v/>
      </c>
      <c r="AG228" s="52" t="str">
        <f t="shared" ca="1" si="134"/>
        <v>mem</v>
      </c>
      <c r="AH228" s="52">
        <f t="shared" ca="1" si="135"/>
        <v>0</v>
      </c>
      <c r="AI228" s="52">
        <f t="shared" ca="1" si="136"/>
        <v>-1</v>
      </c>
      <c r="AJ228" s="52">
        <f t="shared" ca="1" si="137"/>
        <v>0</v>
      </c>
      <c r="AK228" s="52">
        <f t="shared" ca="1" si="138"/>
        <v>0</v>
      </c>
      <c r="AL228" s="52">
        <f t="shared" ca="1" si="139"/>
        <v>0</v>
      </c>
      <c r="AM228" s="52" t="e" cm="1">
        <f t="array" aca="1" ref="AM228" ca="1">INDEX($G$2:$G$1052,MATCH(1,(AL228=$E$2:$E$1052)*("EQU"=UPPER($F$2:$F$1052)),0))</f>
        <v>#N/A</v>
      </c>
      <c r="AN228" s="52" t="str">
        <f t="shared" ca="1" si="140"/>
        <v/>
      </c>
      <c r="AO228" s="1" t="e">
        <f t="shared" ca="1" si="141"/>
        <v>#N/A</v>
      </c>
      <c r="AP228" s="52" t="str">
        <f t="shared" ca="1" si="142"/>
        <v/>
      </c>
      <c r="AQ228" s="1" t="str" cm="1">
        <f t="array" aca="1" ref="AQ228" ca="1">IF(LEFT(AL228,1)=".",INDEX($M$12:$M$1052,MATCH(1,(AL228=$L$12:$L$1052)*(S228=($S$12:$S$1052)),0)),"")</f>
        <v/>
      </c>
      <c r="AR228" s="52">
        <f t="shared" ca="1" si="143"/>
        <v>0</v>
      </c>
      <c r="AS228" s="52">
        <f t="shared" ca="1" si="144"/>
        <v>0</v>
      </c>
      <c r="AT228" s="52" t="str">
        <f t="shared" ca="1" si="145"/>
        <v>00</v>
      </c>
      <c r="AU228" s="52" t="str">
        <f t="shared" ca="1" si="146"/>
        <v>00</v>
      </c>
      <c r="AV228" s="1" t="str">
        <f t="shared" ca="1" si="149"/>
        <v>00</v>
      </c>
      <c r="AW228" s="52" t="str">
        <f t="shared" ca="1" si="147"/>
        <v>ZP</v>
      </c>
      <c r="AX228" s="53" t="e">
        <f ca="1">VLOOKUP(UPPER(F228)&amp;"-"&amp;AW228,Opcodes!$D$3:$E$160,2,FALSE)</f>
        <v>#N/A</v>
      </c>
      <c r="AY228" s="1">
        <f t="shared" ca="1" si="148"/>
        <v>0</v>
      </c>
    </row>
    <row r="229" spans="3:51" s="52" customFormat="1" x14ac:dyDescent="0.3">
      <c r="C229" s="11" t="str" cm="1">
        <f t="array" aca="1" ref="C229" ca="1">IF(AND(N229&amp;""&lt;&gt;"",K229&amp;""&lt;&gt;""),K229&amp;": "&amp;N229&amp;IF(O229&amp;""&lt;&gt;""," "&amp;O229,"")&amp;IF(P229&amp;""&lt;&gt;""," "&amp;P229,""),IF(Y229&amp;""&lt;&gt;"",K229&amp;": "&amp;TRIM(_xlfn.TEXTJOIN("",TRUE,MID(Y229,2*ROW(INDIRECT("1:"&amp;LEN(Y229)))-1,2)&amp;" ")),""))</f>
        <v/>
      </c>
      <c r="D229" s="20"/>
      <c r="E229" s="21"/>
      <c r="F229" s="22"/>
      <c r="G229" s="55"/>
      <c r="H229" s="56"/>
      <c r="I229" s="51"/>
      <c r="J229" s="51"/>
      <c r="K229" s="52" t="str">
        <f t="shared" ca="1" si="114"/>
        <v>302</v>
      </c>
      <c r="L229" s="52" t="str">
        <f t="shared" si="115"/>
        <v/>
      </c>
      <c r="M229" s="52" t="str">
        <f t="shared" ca="1" si="116"/>
        <v>$0302</v>
      </c>
      <c r="N229" s="53" t="str">
        <f t="shared" ca="1" si="117"/>
        <v/>
      </c>
      <c r="O229" s="53" t="str">
        <f t="shared" ca="1" si="118"/>
        <v>00</v>
      </c>
      <c r="P229" s="53" t="str">
        <f t="shared" ca="1" si="119"/>
        <v/>
      </c>
      <c r="Q229" s="54">
        <f t="shared" si="120"/>
        <v>-1</v>
      </c>
      <c r="R229" s="54" t="str">
        <f t="shared" si="121"/>
        <v/>
      </c>
      <c r="S229" s="3" t="str">
        <f t="shared" si="122"/>
        <v>my_code</v>
      </c>
      <c r="T229" s="54" t="b">
        <f t="shared" si="123"/>
        <v>0</v>
      </c>
      <c r="U229" s="54" t="b">
        <f t="shared" si="124"/>
        <v>0</v>
      </c>
      <c r="V229" s="54" t="b">
        <f t="shared" si="125"/>
        <v>0</v>
      </c>
      <c r="W229" s="54" t="b">
        <f t="shared" si="126"/>
        <v>0</v>
      </c>
      <c r="X229" s="54" t="b">
        <f>IF(NOT(ISERROR(VLOOKUP(UPPER(F229),Opcodes!$O$3:$O$10,1,FALSE))),TRUE,FALSE)</f>
        <v>0</v>
      </c>
      <c r="Y229" s="1" t="str" cm="1">
        <f t="array" aca="1" ref="Y229" ca="1">IF(OR(UPPER(F229)="STR",UPPER(F229)="ASC"),_xlfn.TEXTJOIN("",TRUE,DEC2HEX(128*(UPPER(F229)="STR")+CODE(MID(G229,ABS(ROW(INDIRECT("1:"&amp;LEN(G229)))),1)))),IF(UPPER(F229)="HEX",UPPER(SUBSTITUTE(G229," ","")),""))</f>
        <v/>
      </c>
      <c r="Z229" s="52" t="str">
        <f t="shared" si="127"/>
        <v/>
      </c>
      <c r="AA229" s="52" t="str">
        <f t="shared" si="128"/>
        <v/>
      </c>
      <c r="AB229" s="52" t="str">
        <f t="shared" si="129"/>
        <v/>
      </c>
      <c r="AC229" s="52" t="str">
        <f t="shared" si="130"/>
        <v/>
      </c>
      <c r="AD229" s="52" t="str">
        <f t="shared" si="131"/>
        <v/>
      </c>
      <c r="AE229" s="52">
        <f t="shared" ca="1" si="132"/>
        <v>0</v>
      </c>
      <c r="AF229" s="52" t="str">
        <f t="shared" si="133"/>
        <v/>
      </c>
      <c r="AG229" s="52" t="str">
        <f t="shared" ca="1" si="134"/>
        <v>mem</v>
      </c>
      <c r="AH229" s="52">
        <f t="shared" ca="1" si="135"/>
        <v>0</v>
      </c>
      <c r="AI229" s="52">
        <f t="shared" ca="1" si="136"/>
        <v>-1</v>
      </c>
      <c r="AJ229" s="52">
        <f t="shared" ca="1" si="137"/>
        <v>0</v>
      </c>
      <c r="AK229" s="52">
        <f t="shared" ca="1" si="138"/>
        <v>0</v>
      </c>
      <c r="AL229" s="52">
        <f t="shared" ca="1" si="139"/>
        <v>0</v>
      </c>
      <c r="AM229" s="52" t="e" cm="1">
        <f t="array" aca="1" ref="AM229" ca="1">INDEX($G$2:$G$1052,MATCH(1,(AL229=$E$2:$E$1052)*("EQU"=UPPER($F$2:$F$1052)),0))</f>
        <v>#N/A</v>
      </c>
      <c r="AN229" s="52" t="str">
        <f t="shared" ca="1" si="140"/>
        <v/>
      </c>
      <c r="AO229" s="1" t="e">
        <f t="shared" ca="1" si="141"/>
        <v>#N/A</v>
      </c>
      <c r="AP229" s="52" t="str">
        <f t="shared" ca="1" si="142"/>
        <v/>
      </c>
      <c r="AQ229" s="1" t="str" cm="1">
        <f t="array" aca="1" ref="AQ229" ca="1">IF(LEFT(AL229,1)=".",INDEX($M$12:$M$1052,MATCH(1,(AL229=$L$12:$L$1052)*(S229=($S$12:$S$1052)),0)),"")</f>
        <v/>
      </c>
      <c r="AR229" s="52">
        <f t="shared" ca="1" si="143"/>
        <v>0</v>
      </c>
      <c r="AS229" s="52">
        <f t="shared" ca="1" si="144"/>
        <v>0</v>
      </c>
      <c r="AT229" s="52" t="str">
        <f t="shared" ca="1" si="145"/>
        <v>00</v>
      </c>
      <c r="AU229" s="52" t="str">
        <f t="shared" ca="1" si="146"/>
        <v>00</v>
      </c>
      <c r="AV229" s="1" t="str">
        <f t="shared" ca="1" si="149"/>
        <v>00</v>
      </c>
      <c r="AW229" s="52" t="str">
        <f t="shared" ca="1" si="147"/>
        <v>ZP</v>
      </c>
      <c r="AX229" s="53" t="e">
        <f ca="1">VLOOKUP(UPPER(F229)&amp;"-"&amp;AW229,Opcodes!$D$3:$E$160,2,FALSE)</f>
        <v>#N/A</v>
      </c>
      <c r="AY229" s="1">
        <f t="shared" ca="1" si="148"/>
        <v>0</v>
      </c>
    </row>
    <row r="230" spans="3:51" s="52" customFormat="1" x14ac:dyDescent="0.3">
      <c r="C230" s="11" t="str" cm="1">
        <f t="array" aca="1" ref="C230" ca="1">IF(AND(N230&amp;""&lt;&gt;"",K230&amp;""&lt;&gt;""),K230&amp;": "&amp;N230&amp;IF(O230&amp;""&lt;&gt;""," "&amp;O230,"")&amp;IF(P230&amp;""&lt;&gt;""," "&amp;P230,""),IF(Y230&amp;""&lt;&gt;"",K230&amp;": "&amp;TRIM(_xlfn.TEXTJOIN("",TRUE,MID(Y230,2*ROW(INDIRECT("1:"&amp;LEN(Y230)))-1,2)&amp;" ")),""))</f>
        <v/>
      </c>
      <c r="D230" s="20"/>
      <c r="E230" s="21"/>
      <c r="F230" s="22"/>
      <c r="G230" s="55"/>
      <c r="H230" s="56"/>
      <c r="I230" s="51"/>
      <c r="J230" s="51"/>
      <c r="K230" s="52" t="str">
        <f t="shared" ca="1" si="114"/>
        <v>302</v>
      </c>
      <c r="L230" s="52" t="str">
        <f t="shared" si="115"/>
        <v/>
      </c>
      <c r="M230" s="52" t="str">
        <f t="shared" ca="1" si="116"/>
        <v>$0302</v>
      </c>
      <c r="N230" s="53" t="str">
        <f t="shared" ca="1" si="117"/>
        <v/>
      </c>
      <c r="O230" s="53" t="str">
        <f t="shared" ca="1" si="118"/>
        <v>00</v>
      </c>
      <c r="P230" s="53" t="str">
        <f t="shared" ca="1" si="119"/>
        <v/>
      </c>
      <c r="Q230" s="54">
        <f t="shared" si="120"/>
        <v>-1</v>
      </c>
      <c r="R230" s="54" t="str">
        <f t="shared" si="121"/>
        <v/>
      </c>
      <c r="S230" s="3" t="str">
        <f t="shared" si="122"/>
        <v>my_code</v>
      </c>
      <c r="T230" s="54" t="b">
        <f t="shared" si="123"/>
        <v>0</v>
      </c>
      <c r="U230" s="54" t="b">
        <f t="shared" si="124"/>
        <v>0</v>
      </c>
      <c r="V230" s="54" t="b">
        <f t="shared" si="125"/>
        <v>0</v>
      </c>
      <c r="W230" s="54" t="b">
        <f t="shared" si="126"/>
        <v>0</v>
      </c>
      <c r="X230" s="54" t="b">
        <f>IF(NOT(ISERROR(VLOOKUP(UPPER(F230),Opcodes!$O$3:$O$10,1,FALSE))),TRUE,FALSE)</f>
        <v>0</v>
      </c>
      <c r="Y230" s="1" t="str" cm="1">
        <f t="array" aca="1" ref="Y230" ca="1">IF(OR(UPPER(F230)="STR",UPPER(F230)="ASC"),_xlfn.TEXTJOIN("",TRUE,DEC2HEX(128*(UPPER(F230)="STR")+CODE(MID(G230,ABS(ROW(INDIRECT("1:"&amp;LEN(G230)))),1)))),IF(UPPER(F230)="HEX",UPPER(SUBSTITUTE(G230," ","")),""))</f>
        <v/>
      </c>
      <c r="Z230" s="52" t="str">
        <f t="shared" si="127"/>
        <v/>
      </c>
      <c r="AA230" s="52" t="str">
        <f t="shared" si="128"/>
        <v/>
      </c>
      <c r="AB230" s="52" t="str">
        <f t="shared" si="129"/>
        <v/>
      </c>
      <c r="AC230" s="52" t="str">
        <f t="shared" si="130"/>
        <v/>
      </c>
      <c r="AD230" s="52" t="str">
        <f t="shared" si="131"/>
        <v/>
      </c>
      <c r="AE230" s="52">
        <f t="shared" ca="1" si="132"/>
        <v>0</v>
      </c>
      <c r="AF230" s="52" t="str">
        <f t="shared" si="133"/>
        <v/>
      </c>
      <c r="AG230" s="52" t="str">
        <f t="shared" ca="1" si="134"/>
        <v>mem</v>
      </c>
      <c r="AH230" s="52">
        <f t="shared" ca="1" si="135"/>
        <v>0</v>
      </c>
      <c r="AI230" s="52">
        <f t="shared" ca="1" si="136"/>
        <v>-1</v>
      </c>
      <c r="AJ230" s="52">
        <f t="shared" ca="1" si="137"/>
        <v>0</v>
      </c>
      <c r="AK230" s="52">
        <f t="shared" ca="1" si="138"/>
        <v>0</v>
      </c>
      <c r="AL230" s="52">
        <f t="shared" ca="1" si="139"/>
        <v>0</v>
      </c>
      <c r="AM230" s="52" t="e" cm="1">
        <f t="array" aca="1" ref="AM230" ca="1">INDEX($G$2:$G$1052,MATCH(1,(AL230=$E$2:$E$1052)*("EQU"=UPPER($F$2:$F$1052)),0))</f>
        <v>#N/A</v>
      </c>
      <c r="AN230" s="52" t="str">
        <f t="shared" ca="1" si="140"/>
        <v/>
      </c>
      <c r="AO230" s="1" t="e">
        <f t="shared" ca="1" si="141"/>
        <v>#N/A</v>
      </c>
      <c r="AP230" s="52" t="str">
        <f t="shared" ca="1" si="142"/>
        <v/>
      </c>
      <c r="AQ230" s="1" t="str" cm="1">
        <f t="array" aca="1" ref="AQ230" ca="1">IF(LEFT(AL230,1)=".",INDEX($M$12:$M$1052,MATCH(1,(AL230=$L$12:$L$1052)*(S230=($S$12:$S$1052)),0)),"")</f>
        <v/>
      </c>
      <c r="AR230" s="52">
        <f t="shared" ca="1" si="143"/>
        <v>0</v>
      </c>
      <c r="AS230" s="52">
        <f t="shared" ca="1" si="144"/>
        <v>0</v>
      </c>
      <c r="AT230" s="52" t="str">
        <f t="shared" ca="1" si="145"/>
        <v>00</v>
      </c>
      <c r="AU230" s="52" t="str">
        <f t="shared" ca="1" si="146"/>
        <v>00</v>
      </c>
      <c r="AV230" s="1" t="str">
        <f t="shared" ca="1" si="149"/>
        <v>00</v>
      </c>
      <c r="AW230" s="52" t="str">
        <f t="shared" ca="1" si="147"/>
        <v>ZP</v>
      </c>
      <c r="AX230" s="53" t="e">
        <f ca="1">VLOOKUP(UPPER(F230)&amp;"-"&amp;AW230,Opcodes!$D$3:$E$160,2,FALSE)</f>
        <v>#N/A</v>
      </c>
      <c r="AY230" s="1">
        <f t="shared" ca="1" si="148"/>
        <v>0</v>
      </c>
    </row>
    <row r="231" spans="3:51" s="52" customFormat="1" x14ac:dyDescent="0.3">
      <c r="C231" s="11" t="str" cm="1">
        <f t="array" aca="1" ref="C231" ca="1">IF(AND(N231&amp;""&lt;&gt;"",K231&amp;""&lt;&gt;""),K231&amp;": "&amp;N231&amp;IF(O231&amp;""&lt;&gt;""," "&amp;O231,"")&amp;IF(P231&amp;""&lt;&gt;""," "&amp;P231,""),IF(Y231&amp;""&lt;&gt;"",K231&amp;": "&amp;TRIM(_xlfn.TEXTJOIN("",TRUE,MID(Y231,2*ROW(INDIRECT("1:"&amp;LEN(Y231)))-1,2)&amp;" ")),""))</f>
        <v/>
      </c>
      <c r="D231" s="20"/>
      <c r="E231" s="21"/>
      <c r="F231" s="22"/>
      <c r="G231" s="55"/>
      <c r="H231" s="56"/>
      <c r="I231" s="51"/>
      <c r="J231" s="51"/>
      <c r="K231" s="52" t="str">
        <f t="shared" ca="1" si="114"/>
        <v>302</v>
      </c>
      <c r="L231" s="52" t="str">
        <f t="shared" si="115"/>
        <v/>
      </c>
      <c r="M231" s="52" t="str">
        <f t="shared" ca="1" si="116"/>
        <v>$0302</v>
      </c>
      <c r="N231" s="53" t="str">
        <f t="shared" ca="1" si="117"/>
        <v/>
      </c>
      <c r="O231" s="53" t="str">
        <f t="shared" ca="1" si="118"/>
        <v>00</v>
      </c>
      <c r="P231" s="53" t="str">
        <f t="shared" ca="1" si="119"/>
        <v/>
      </c>
      <c r="Q231" s="54">
        <f t="shared" si="120"/>
        <v>-1</v>
      </c>
      <c r="R231" s="54" t="str">
        <f t="shared" si="121"/>
        <v/>
      </c>
      <c r="S231" s="3" t="str">
        <f t="shared" si="122"/>
        <v>my_code</v>
      </c>
      <c r="T231" s="54" t="b">
        <f t="shared" si="123"/>
        <v>0</v>
      </c>
      <c r="U231" s="54" t="b">
        <f t="shared" si="124"/>
        <v>0</v>
      </c>
      <c r="V231" s="54" t="b">
        <f t="shared" si="125"/>
        <v>0</v>
      </c>
      <c r="W231" s="54" t="b">
        <f t="shared" si="126"/>
        <v>0</v>
      </c>
      <c r="X231" s="54" t="b">
        <f>IF(NOT(ISERROR(VLOOKUP(UPPER(F231),Opcodes!$O$3:$O$10,1,FALSE))),TRUE,FALSE)</f>
        <v>0</v>
      </c>
      <c r="Y231" s="1" t="str" cm="1">
        <f t="array" aca="1" ref="Y231" ca="1">IF(OR(UPPER(F231)="STR",UPPER(F231)="ASC"),_xlfn.TEXTJOIN("",TRUE,DEC2HEX(128*(UPPER(F231)="STR")+CODE(MID(G231,ABS(ROW(INDIRECT("1:"&amp;LEN(G231)))),1)))),IF(UPPER(F231)="HEX",UPPER(SUBSTITUTE(G231," ","")),""))</f>
        <v/>
      </c>
      <c r="Z231" s="52" t="str">
        <f t="shared" si="127"/>
        <v/>
      </c>
      <c r="AA231" s="52" t="str">
        <f t="shared" si="128"/>
        <v/>
      </c>
      <c r="AB231" s="52" t="str">
        <f t="shared" si="129"/>
        <v/>
      </c>
      <c r="AC231" s="52" t="str">
        <f t="shared" si="130"/>
        <v/>
      </c>
      <c r="AD231" s="52" t="str">
        <f t="shared" si="131"/>
        <v/>
      </c>
      <c r="AE231" s="52">
        <f t="shared" ca="1" si="132"/>
        <v>0</v>
      </c>
      <c r="AF231" s="52" t="str">
        <f t="shared" si="133"/>
        <v/>
      </c>
      <c r="AG231" s="52" t="str">
        <f t="shared" ca="1" si="134"/>
        <v>mem</v>
      </c>
      <c r="AH231" s="52">
        <f t="shared" ca="1" si="135"/>
        <v>0</v>
      </c>
      <c r="AI231" s="52">
        <f t="shared" ca="1" si="136"/>
        <v>-1</v>
      </c>
      <c r="AJ231" s="52">
        <f t="shared" ca="1" si="137"/>
        <v>0</v>
      </c>
      <c r="AK231" s="52">
        <f t="shared" ca="1" si="138"/>
        <v>0</v>
      </c>
      <c r="AL231" s="52">
        <f t="shared" ca="1" si="139"/>
        <v>0</v>
      </c>
      <c r="AM231" s="52" t="e" cm="1">
        <f t="array" aca="1" ref="AM231" ca="1">INDEX($G$2:$G$1052,MATCH(1,(AL231=$E$2:$E$1052)*("EQU"=UPPER($F$2:$F$1052)),0))</f>
        <v>#N/A</v>
      </c>
      <c r="AN231" s="52" t="str">
        <f t="shared" ca="1" si="140"/>
        <v/>
      </c>
      <c r="AO231" s="1" t="e">
        <f t="shared" ca="1" si="141"/>
        <v>#N/A</v>
      </c>
      <c r="AP231" s="52" t="str">
        <f t="shared" ca="1" si="142"/>
        <v/>
      </c>
      <c r="AQ231" s="1" t="str" cm="1">
        <f t="array" aca="1" ref="AQ231" ca="1">IF(LEFT(AL231,1)=".",INDEX($M$12:$M$1052,MATCH(1,(AL231=$L$12:$L$1052)*(S231=($S$12:$S$1052)),0)),"")</f>
        <v/>
      </c>
      <c r="AR231" s="52">
        <f t="shared" ca="1" si="143"/>
        <v>0</v>
      </c>
      <c r="AS231" s="52">
        <f t="shared" ca="1" si="144"/>
        <v>0</v>
      </c>
      <c r="AT231" s="52" t="str">
        <f t="shared" ca="1" si="145"/>
        <v>00</v>
      </c>
      <c r="AU231" s="52" t="str">
        <f t="shared" ca="1" si="146"/>
        <v>00</v>
      </c>
      <c r="AV231" s="1" t="str">
        <f t="shared" ca="1" si="149"/>
        <v>00</v>
      </c>
      <c r="AW231" s="52" t="str">
        <f t="shared" ca="1" si="147"/>
        <v>ZP</v>
      </c>
      <c r="AX231" s="53" t="e">
        <f ca="1">VLOOKUP(UPPER(F231)&amp;"-"&amp;AW231,Opcodes!$D$3:$E$160,2,FALSE)</f>
        <v>#N/A</v>
      </c>
      <c r="AY231" s="1">
        <f t="shared" ca="1" si="148"/>
        <v>0</v>
      </c>
    </row>
    <row r="232" spans="3:51" s="52" customFormat="1" x14ac:dyDescent="0.3">
      <c r="C232" s="11" t="str" cm="1">
        <f t="array" aca="1" ref="C232" ca="1">IF(AND(N232&amp;""&lt;&gt;"",K232&amp;""&lt;&gt;""),K232&amp;": "&amp;N232&amp;IF(O232&amp;""&lt;&gt;""," "&amp;O232,"")&amp;IF(P232&amp;""&lt;&gt;""," "&amp;P232,""),IF(Y232&amp;""&lt;&gt;"",K232&amp;": "&amp;TRIM(_xlfn.TEXTJOIN("",TRUE,MID(Y232,2*ROW(INDIRECT("1:"&amp;LEN(Y232)))-1,2)&amp;" ")),""))</f>
        <v/>
      </c>
      <c r="D232" s="20"/>
      <c r="E232" s="21"/>
      <c r="F232" s="22"/>
      <c r="G232" s="55"/>
      <c r="H232" s="56"/>
      <c r="I232" s="51"/>
      <c r="J232" s="51"/>
      <c r="K232" s="52" t="str">
        <f t="shared" ca="1" si="114"/>
        <v>302</v>
      </c>
      <c r="L232" s="52" t="str">
        <f t="shared" si="115"/>
        <v/>
      </c>
      <c r="M232" s="52" t="str">
        <f t="shared" ca="1" si="116"/>
        <v>$0302</v>
      </c>
      <c r="N232" s="53" t="str">
        <f t="shared" ca="1" si="117"/>
        <v/>
      </c>
      <c r="O232" s="53" t="str">
        <f t="shared" ca="1" si="118"/>
        <v>00</v>
      </c>
      <c r="P232" s="53" t="str">
        <f t="shared" ca="1" si="119"/>
        <v/>
      </c>
      <c r="Q232" s="54">
        <f t="shared" si="120"/>
        <v>-1</v>
      </c>
      <c r="R232" s="54" t="str">
        <f t="shared" si="121"/>
        <v/>
      </c>
      <c r="S232" s="3" t="str">
        <f t="shared" si="122"/>
        <v>my_code</v>
      </c>
      <c r="T232" s="54" t="b">
        <f t="shared" si="123"/>
        <v>0</v>
      </c>
      <c r="U232" s="54" t="b">
        <f t="shared" si="124"/>
        <v>0</v>
      </c>
      <c r="V232" s="54" t="b">
        <f t="shared" si="125"/>
        <v>0</v>
      </c>
      <c r="W232" s="54" t="b">
        <f t="shared" si="126"/>
        <v>0</v>
      </c>
      <c r="X232" s="54" t="b">
        <f>IF(NOT(ISERROR(VLOOKUP(UPPER(F232),Opcodes!$O$3:$O$10,1,FALSE))),TRUE,FALSE)</f>
        <v>0</v>
      </c>
      <c r="Y232" s="1" t="str" cm="1">
        <f t="array" aca="1" ref="Y232" ca="1">IF(OR(UPPER(F232)="STR",UPPER(F232)="ASC"),_xlfn.TEXTJOIN("",TRUE,DEC2HEX(128*(UPPER(F232)="STR")+CODE(MID(G232,ABS(ROW(INDIRECT("1:"&amp;LEN(G232)))),1)))),IF(UPPER(F232)="HEX",UPPER(SUBSTITUTE(G232," ","")),""))</f>
        <v/>
      </c>
      <c r="Z232" s="52" t="str">
        <f t="shared" si="127"/>
        <v/>
      </c>
      <c r="AA232" s="52" t="str">
        <f t="shared" si="128"/>
        <v/>
      </c>
      <c r="AB232" s="52" t="str">
        <f t="shared" si="129"/>
        <v/>
      </c>
      <c r="AC232" s="52" t="str">
        <f t="shared" si="130"/>
        <v/>
      </c>
      <c r="AD232" s="52" t="str">
        <f t="shared" si="131"/>
        <v/>
      </c>
      <c r="AE232" s="52">
        <f t="shared" ca="1" si="132"/>
        <v>0</v>
      </c>
      <c r="AF232" s="52" t="str">
        <f t="shared" si="133"/>
        <v/>
      </c>
      <c r="AG232" s="52" t="str">
        <f t="shared" ca="1" si="134"/>
        <v>mem</v>
      </c>
      <c r="AH232" s="52">
        <f t="shared" ca="1" si="135"/>
        <v>0</v>
      </c>
      <c r="AI232" s="52">
        <f t="shared" ca="1" si="136"/>
        <v>-1</v>
      </c>
      <c r="AJ232" s="52">
        <f t="shared" ca="1" si="137"/>
        <v>0</v>
      </c>
      <c r="AK232" s="52">
        <f t="shared" ca="1" si="138"/>
        <v>0</v>
      </c>
      <c r="AL232" s="52">
        <f t="shared" ca="1" si="139"/>
        <v>0</v>
      </c>
      <c r="AM232" s="52" t="e" cm="1">
        <f t="array" aca="1" ref="AM232" ca="1">INDEX($G$2:$G$1052,MATCH(1,(AL232=$E$2:$E$1052)*("EQU"=UPPER($F$2:$F$1052)),0))</f>
        <v>#N/A</v>
      </c>
      <c r="AN232" s="52" t="str">
        <f t="shared" ca="1" si="140"/>
        <v/>
      </c>
      <c r="AO232" s="1" t="e">
        <f t="shared" ca="1" si="141"/>
        <v>#N/A</v>
      </c>
      <c r="AP232" s="52" t="str">
        <f t="shared" ca="1" si="142"/>
        <v/>
      </c>
      <c r="AQ232" s="1" t="str" cm="1">
        <f t="array" aca="1" ref="AQ232" ca="1">IF(LEFT(AL232,1)=".",INDEX($M$12:$M$1052,MATCH(1,(AL232=$L$12:$L$1052)*(S232=($S$12:$S$1052)),0)),"")</f>
        <v/>
      </c>
      <c r="AR232" s="52">
        <f t="shared" ca="1" si="143"/>
        <v>0</v>
      </c>
      <c r="AS232" s="52">
        <f t="shared" ca="1" si="144"/>
        <v>0</v>
      </c>
      <c r="AT232" s="52" t="str">
        <f t="shared" ca="1" si="145"/>
        <v>00</v>
      </c>
      <c r="AU232" s="52" t="str">
        <f t="shared" ca="1" si="146"/>
        <v>00</v>
      </c>
      <c r="AV232" s="1" t="str">
        <f t="shared" ca="1" si="149"/>
        <v>00</v>
      </c>
      <c r="AW232" s="52" t="str">
        <f t="shared" ca="1" si="147"/>
        <v>ZP</v>
      </c>
      <c r="AX232" s="53" t="e">
        <f ca="1">VLOOKUP(UPPER(F232)&amp;"-"&amp;AW232,Opcodes!$D$3:$E$160,2,FALSE)</f>
        <v>#N/A</v>
      </c>
      <c r="AY232" s="1">
        <f t="shared" ca="1" si="148"/>
        <v>0</v>
      </c>
    </row>
    <row r="233" spans="3:51" s="52" customFormat="1" x14ac:dyDescent="0.3">
      <c r="C233" s="11" t="str" cm="1">
        <f t="array" aca="1" ref="C233" ca="1">IF(AND(N233&amp;""&lt;&gt;"",K233&amp;""&lt;&gt;""),K233&amp;": "&amp;N233&amp;IF(O233&amp;""&lt;&gt;""," "&amp;O233,"")&amp;IF(P233&amp;""&lt;&gt;""," "&amp;P233,""),IF(Y233&amp;""&lt;&gt;"",K233&amp;": "&amp;TRIM(_xlfn.TEXTJOIN("",TRUE,MID(Y233,2*ROW(INDIRECT("1:"&amp;LEN(Y233)))-1,2)&amp;" ")),""))</f>
        <v/>
      </c>
      <c r="D233" s="20"/>
      <c r="E233" s="21"/>
      <c r="F233" s="22"/>
      <c r="G233" s="55"/>
      <c r="H233" s="56"/>
      <c r="I233" s="51"/>
      <c r="J233" s="51"/>
      <c r="K233" s="52" t="str">
        <f t="shared" ca="1" si="114"/>
        <v>302</v>
      </c>
      <c r="L233" s="52" t="str">
        <f t="shared" si="115"/>
        <v/>
      </c>
      <c r="M233" s="52" t="str">
        <f t="shared" ca="1" si="116"/>
        <v>$0302</v>
      </c>
      <c r="N233" s="53" t="str">
        <f t="shared" ca="1" si="117"/>
        <v/>
      </c>
      <c r="O233" s="53" t="str">
        <f t="shared" ca="1" si="118"/>
        <v>00</v>
      </c>
      <c r="P233" s="53" t="str">
        <f t="shared" ca="1" si="119"/>
        <v/>
      </c>
      <c r="Q233" s="54">
        <f t="shared" si="120"/>
        <v>-1</v>
      </c>
      <c r="R233" s="54" t="str">
        <f t="shared" si="121"/>
        <v/>
      </c>
      <c r="S233" s="3" t="str">
        <f t="shared" si="122"/>
        <v>my_code</v>
      </c>
      <c r="T233" s="54" t="b">
        <f t="shared" si="123"/>
        <v>0</v>
      </c>
      <c r="U233" s="54" t="b">
        <f t="shared" si="124"/>
        <v>0</v>
      </c>
      <c r="V233" s="54" t="b">
        <f t="shared" si="125"/>
        <v>0</v>
      </c>
      <c r="W233" s="54" t="b">
        <f t="shared" si="126"/>
        <v>0</v>
      </c>
      <c r="X233" s="54" t="b">
        <f>IF(NOT(ISERROR(VLOOKUP(UPPER(F233),Opcodes!$O$3:$O$10,1,FALSE))),TRUE,FALSE)</f>
        <v>0</v>
      </c>
      <c r="Y233" s="1" t="str" cm="1">
        <f t="array" aca="1" ref="Y233" ca="1">IF(OR(UPPER(F233)="STR",UPPER(F233)="ASC"),_xlfn.TEXTJOIN("",TRUE,DEC2HEX(128*(UPPER(F233)="STR")+CODE(MID(G233,ABS(ROW(INDIRECT("1:"&amp;LEN(G233)))),1)))),IF(UPPER(F233)="HEX",UPPER(SUBSTITUTE(G233," ","")),""))</f>
        <v/>
      </c>
      <c r="Z233" s="52" t="str">
        <f t="shared" si="127"/>
        <v/>
      </c>
      <c r="AA233" s="52" t="str">
        <f t="shared" si="128"/>
        <v/>
      </c>
      <c r="AB233" s="52" t="str">
        <f t="shared" si="129"/>
        <v/>
      </c>
      <c r="AC233" s="52" t="str">
        <f t="shared" si="130"/>
        <v/>
      </c>
      <c r="AD233" s="52" t="str">
        <f t="shared" si="131"/>
        <v/>
      </c>
      <c r="AE233" s="52">
        <f t="shared" ca="1" si="132"/>
        <v>0</v>
      </c>
      <c r="AF233" s="52" t="str">
        <f t="shared" si="133"/>
        <v/>
      </c>
      <c r="AG233" s="52" t="str">
        <f t="shared" ca="1" si="134"/>
        <v>mem</v>
      </c>
      <c r="AH233" s="52">
        <f t="shared" ca="1" si="135"/>
        <v>0</v>
      </c>
      <c r="AI233" s="52">
        <f t="shared" ca="1" si="136"/>
        <v>-1</v>
      </c>
      <c r="AJ233" s="52">
        <f t="shared" ca="1" si="137"/>
        <v>0</v>
      </c>
      <c r="AK233" s="52">
        <f t="shared" ca="1" si="138"/>
        <v>0</v>
      </c>
      <c r="AL233" s="52">
        <f t="shared" ca="1" si="139"/>
        <v>0</v>
      </c>
      <c r="AM233" s="52" t="e" cm="1">
        <f t="array" aca="1" ref="AM233" ca="1">INDEX($G$2:$G$1052,MATCH(1,(AL233=$E$2:$E$1052)*("EQU"=UPPER($F$2:$F$1052)),0))</f>
        <v>#N/A</v>
      </c>
      <c r="AN233" s="52" t="str">
        <f t="shared" ca="1" si="140"/>
        <v/>
      </c>
      <c r="AO233" s="1" t="e">
        <f t="shared" ca="1" si="141"/>
        <v>#N/A</v>
      </c>
      <c r="AP233" s="52" t="str">
        <f t="shared" ca="1" si="142"/>
        <v/>
      </c>
      <c r="AQ233" s="1" t="str" cm="1">
        <f t="array" aca="1" ref="AQ233" ca="1">IF(LEFT(AL233,1)=".",INDEX($M$12:$M$1052,MATCH(1,(AL233=$L$12:$L$1052)*(S233=($S$12:$S$1052)),0)),"")</f>
        <v/>
      </c>
      <c r="AR233" s="52">
        <f t="shared" ca="1" si="143"/>
        <v>0</v>
      </c>
      <c r="AS233" s="52">
        <f t="shared" ca="1" si="144"/>
        <v>0</v>
      </c>
      <c r="AT233" s="52" t="str">
        <f t="shared" ca="1" si="145"/>
        <v>00</v>
      </c>
      <c r="AU233" s="52" t="str">
        <f t="shared" ca="1" si="146"/>
        <v>00</v>
      </c>
      <c r="AV233" s="1" t="str">
        <f t="shared" ca="1" si="149"/>
        <v>00</v>
      </c>
      <c r="AW233" s="52" t="str">
        <f t="shared" ca="1" si="147"/>
        <v>ZP</v>
      </c>
      <c r="AX233" s="53" t="e">
        <f ca="1">VLOOKUP(UPPER(F233)&amp;"-"&amp;AW233,Opcodes!$D$3:$E$160,2,FALSE)</f>
        <v>#N/A</v>
      </c>
      <c r="AY233" s="1">
        <f t="shared" ca="1" si="148"/>
        <v>0</v>
      </c>
    </row>
    <row r="234" spans="3:51" s="52" customFormat="1" x14ac:dyDescent="0.3">
      <c r="C234" s="11" t="str" cm="1">
        <f t="array" aca="1" ref="C234" ca="1">IF(AND(N234&amp;""&lt;&gt;"",K234&amp;""&lt;&gt;""),K234&amp;": "&amp;N234&amp;IF(O234&amp;""&lt;&gt;""," "&amp;O234,"")&amp;IF(P234&amp;""&lt;&gt;""," "&amp;P234,""),IF(Y234&amp;""&lt;&gt;"",K234&amp;": "&amp;TRIM(_xlfn.TEXTJOIN("",TRUE,MID(Y234,2*ROW(INDIRECT("1:"&amp;LEN(Y234)))-1,2)&amp;" ")),""))</f>
        <v/>
      </c>
      <c r="D234" s="20"/>
      <c r="E234" s="21"/>
      <c r="F234" s="22"/>
      <c r="G234" s="55"/>
      <c r="H234" s="56"/>
      <c r="I234" s="51"/>
      <c r="J234" s="51"/>
      <c r="K234" s="52" t="str">
        <f t="shared" ca="1" si="114"/>
        <v>302</v>
      </c>
      <c r="L234" s="52" t="str">
        <f t="shared" si="115"/>
        <v/>
      </c>
      <c r="M234" s="52" t="str">
        <f t="shared" ca="1" si="116"/>
        <v>$0302</v>
      </c>
      <c r="N234" s="53" t="str">
        <f t="shared" ca="1" si="117"/>
        <v/>
      </c>
      <c r="O234" s="53" t="str">
        <f t="shared" ca="1" si="118"/>
        <v>00</v>
      </c>
      <c r="P234" s="53" t="str">
        <f t="shared" ca="1" si="119"/>
        <v/>
      </c>
      <c r="Q234" s="54">
        <f t="shared" si="120"/>
        <v>-1</v>
      </c>
      <c r="R234" s="54" t="str">
        <f t="shared" si="121"/>
        <v/>
      </c>
      <c r="S234" s="3" t="str">
        <f t="shared" si="122"/>
        <v>my_code</v>
      </c>
      <c r="T234" s="54" t="b">
        <f t="shared" si="123"/>
        <v>0</v>
      </c>
      <c r="U234" s="54" t="b">
        <f t="shared" si="124"/>
        <v>0</v>
      </c>
      <c r="V234" s="54" t="b">
        <f t="shared" si="125"/>
        <v>0</v>
      </c>
      <c r="W234" s="54" t="b">
        <f t="shared" si="126"/>
        <v>0</v>
      </c>
      <c r="X234" s="54" t="b">
        <f>IF(NOT(ISERROR(VLOOKUP(UPPER(F234),Opcodes!$O$3:$O$10,1,FALSE))),TRUE,FALSE)</f>
        <v>0</v>
      </c>
      <c r="Y234" s="1" t="str" cm="1">
        <f t="array" aca="1" ref="Y234" ca="1">IF(OR(UPPER(F234)="STR",UPPER(F234)="ASC"),_xlfn.TEXTJOIN("",TRUE,DEC2HEX(128*(UPPER(F234)="STR")+CODE(MID(G234,ABS(ROW(INDIRECT("1:"&amp;LEN(G234)))),1)))),IF(UPPER(F234)="HEX",UPPER(SUBSTITUTE(G234," ","")),""))</f>
        <v/>
      </c>
      <c r="Z234" s="52" t="str">
        <f t="shared" si="127"/>
        <v/>
      </c>
      <c r="AA234" s="52" t="str">
        <f t="shared" si="128"/>
        <v/>
      </c>
      <c r="AB234" s="52" t="str">
        <f t="shared" si="129"/>
        <v/>
      </c>
      <c r="AC234" s="52" t="str">
        <f t="shared" si="130"/>
        <v/>
      </c>
      <c r="AD234" s="52" t="str">
        <f t="shared" si="131"/>
        <v/>
      </c>
      <c r="AE234" s="52">
        <f t="shared" ca="1" si="132"/>
        <v>0</v>
      </c>
      <c r="AF234" s="52" t="str">
        <f t="shared" si="133"/>
        <v/>
      </c>
      <c r="AG234" s="52" t="str">
        <f t="shared" ca="1" si="134"/>
        <v>mem</v>
      </c>
      <c r="AH234" s="52">
        <f t="shared" ca="1" si="135"/>
        <v>0</v>
      </c>
      <c r="AI234" s="52">
        <f t="shared" ca="1" si="136"/>
        <v>-1</v>
      </c>
      <c r="AJ234" s="52">
        <f t="shared" ca="1" si="137"/>
        <v>0</v>
      </c>
      <c r="AK234" s="52">
        <f t="shared" ca="1" si="138"/>
        <v>0</v>
      </c>
      <c r="AL234" s="52">
        <f t="shared" ca="1" si="139"/>
        <v>0</v>
      </c>
      <c r="AM234" s="52" t="e" cm="1">
        <f t="array" aca="1" ref="AM234" ca="1">INDEX($G$2:$G$1052,MATCH(1,(AL234=$E$2:$E$1052)*("EQU"=UPPER($F$2:$F$1052)),0))</f>
        <v>#N/A</v>
      </c>
      <c r="AN234" s="52" t="str">
        <f t="shared" ca="1" si="140"/>
        <v/>
      </c>
      <c r="AO234" s="1" t="e">
        <f t="shared" ca="1" si="141"/>
        <v>#N/A</v>
      </c>
      <c r="AP234" s="52" t="str">
        <f t="shared" ca="1" si="142"/>
        <v/>
      </c>
      <c r="AQ234" s="1" t="str" cm="1">
        <f t="array" aca="1" ref="AQ234" ca="1">IF(LEFT(AL234,1)=".",INDEX($M$12:$M$1052,MATCH(1,(AL234=$L$12:$L$1052)*(S234=($S$12:$S$1052)),0)),"")</f>
        <v/>
      </c>
      <c r="AR234" s="52">
        <f t="shared" ca="1" si="143"/>
        <v>0</v>
      </c>
      <c r="AS234" s="52">
        <f t="shared" ca="1" si="144"/>
        <v>0</v>
      </c>
      <c r="AT234" s="52" t="str">
        <f t="shared" ca="1" si="145"/>
        <v>00</v>
      </c>
      <c r="AU234" s="52" t="str">
        <f t="shared" ca="1" si="146"/>
        <v>00</v>
      </c>
      <c r="AV234" s="1" t="str">
        <f t="shared" ca="1" si="149"/>
        <v>00</v>
      </c>
      <c r="AW234" s="52" t="str">
        <f t="shared" ca="1" si="147"/>
        <v>ZP</v>
      </c>
      <c r="AX234" s="53" t="e">
        <f ca="1">VLOOKUP(UPPER(F234)&amp;"-"&amp;AW234,Opcodes!$D$3:$E$160,2,FALSE)</f>
        <v>#N/A</v>
      </c>
      <c r="AY234" s="1">
        <f t="shared" ca="1" si="148"/>
        <v>0</v>
      </c>
    </row>
    <row r="235" spans="3:51" s="52" customFormat="1" x14ac:dyDescent="0.3">
      <c r="C235" s="11" t="str" cm="1">
        <f t="array" aca="1" ref="C235" ca="1">IF(AND(N235&amp;""&lt;&gt;"",K235&amp;""&lt;&gt;""),K235&amp;": "&amp;N235&amp;IF(O235&amp;""&lt;&gt;""," "&amp;O235,"")&amp;IF(P235&amp;""&lt;&gt;""," "&amp;P235,""),IF(Y235&amp;""&lt;&gt;"",K235&amp;": "&amp;TRIM(_xlfn.TEXTJOIN("",TRUE,MID(Y235,2*ROW(INDIRECT("1:"&amp;LEN(Y235)))-1,2)&amp;" ")),""))</f>
        <v/>
      </c>
      <c r="D235" s="20"/>
      <c r="E235" s="21"/>
      <c r="F235" s="22"/>
      <c r="G235" s="55"/>
      <c r="H235" s="56"/>
      <c r="I235" s="51"/>
      <c r="J235" s="51"/>
      <c r="K235" s="52" t="str">
        <f t="shared" ca="1" si="114"/>
        <v>302</v>
      </c>
      <c r="L235" s="52" t="str">
        <f t="shared" si="115"/>
        <v/>
      </c>
      <c r="M235" s="52" t="str">
        <f t="shared" ca="1" si="116"/>
        <v>$0302</v>
      </c>
      <c r="N235" s="53" t="str">
        <f t="shared" ca="1" si="117"/>
        <v/>
      </c>
      <c r="O235" s="53" t="str">
        <f t="shared" ca="1" si="118"/>
        <v>00</v>
      </c>
      <c r="P235" s="53" t="str">
        <f t="shared" ca="1" si="119"/>
        <v/>
      </c>
      <c r="Q235" s="54">
        <f t="shared" si="120"/>
        <v>-1</v>
      </c>
      <c r="R235" s="54" t="str">
        <f t="shared" si="121"/>
        <v/>
      </c>
      <c r="S235" s="3" t="str">
        <f t="shared" si="122"/>
        <v>my_code</v>
      </c>
      <c r="T235" s="54" t="b">
        <f t="shared" si="123"/>
        <v>0</v>
      </c>
      <c r="U235" s="54" t="b">
        <f t="shared" si="124"/>
        <v>0</v>
      </c>
      <c r="V235" s="54" t="b">
        <f t="shared" si="125"/>
        <v>0</v>
      </c>
      <c r="W235" s="54" t="b">
        <f t="shared" si="126"/>
        <v>0</v>
      </c>
      <c r="X235" s="54" t="b">
        <f>IF(NOT(ISERROR(VLOOKUP(UPPER(F235),Opcodes!$O$3:$O$10,1,FALSE))),TRUE,FALSE)</f>
        <v>0</v>
      </c>
      <c r="Y235" s="1" t="str" cm="1">
        <f t="array" aca="1" ref="Y235" ca="1">IF(OR(UPPER(F235)="STR",UPPER(F235)="ASC"),_xlfn.TEXTJOIN("",TRUE,DEC2HEX(128*(UPPER(F235)="STR")+CODE(MID(G235,ABS(ROW(INDIRECT("1:"&amp;LEN(G235)))),1)))),IF(UPPER(F235)="HEX",UPPER(SUBSTITUTE(G235," ","")),""))</f>
        <v/>
      </c>
      <c r="Z235" s="52" t="str">
        <f t="shared" si="127"/>
        <v/>
      </c>
      <c r="AA235" s="52" t="str">
        <f t="shared" si="128"/>
        <v/>
      </c>
      <c r="AB235" s="52" t="str">
        <f t="shared" si="129"/>
        <v/>
      </c>
      <c r="AC235" s="52" t="str">
        <f t="shared" si="130"/>
        <v/>
      </c>
      <c r="AD235" s="52" t="str">
        <f t="shared" si="131"/>
        <v/>
      </c>
      <c r="AE235" s="52">
        <f t="shared" ca="1" si="132"/>
        <v>0</v>
      </c>
      <c r="AF235" s="52" t="str">
        <f t="shared" si="133"/>
        <v/>
      </c>
      <c r="AG235" s="52" t="str">
        <f t="shared" ca="1" si="134"/>
        <v>mem</v>
      </c>
      <c r="AH235" s="52">
        <f t="shared" ca="1" si="135"/>
        <v>0</v>
      </c>
      <c r="AI235" s="52">
        <f t="shared" ca="1" si="136"/>
        <v>-1</v>
      </c>
      <c r="AJ235" s="52">
        <f t="shared" ca="1" si="137"/>
        <v>0</v>
      </c>
      <c r="AK235" s="52">
        <f t="shared" ca="1" si="138"/>
        <v>0</v>
      </c>
      <c r="AL235" s="52">
        <f t="shared" ca="1" si="139"/>
        <v>0</v>
      </c>
      <c r="AM235" s="52" t="e" cm="1">
        <f t="array" aca="1" ref="AM235" ca="1">INDEX($G$2:$G$1052,MATCH(1,(AL235=$E$2:$E$1052)*("EQU"=UPPER($F$2:$F$1052)),0))</f>
        <v>#N/A</v>
      </c>
      <c r="AN235" s="52" t="str">
        <f t="shared" ca="1" si="140"/>
        <v/>
      </c>
      <c r="AO235" s="1" t="e">
        <f t="shared" ca="1" si="141"/>
        <v>#N/A</v>
      </c>
      <c r="AP235" s="52" t="str">
        <f t="shared" ca="1" si="142"/>
        <v/>
      </c>
      <c r="AQ235" s="1" t="str" cm="1">
        <f t="array" aca="1" ref="AQ235" ca="1">IF(LEFT(AL235,1)=".",INDEX($M$12:$M$1052,MATCH(1,(AL235=$L$12:$L$1052)*(S235=($S$12:$S$1052)),0)),"")</f>
        <v/>
      </c>
      <c r="AR235" s="52">
        <f t="shared" ca="1" si="143"/>
        <v>0</v>
      </c>
      <c r="AS235" s="52">
        <f t="shared" ca="1" si="144"/>
        <v>0</v>
      </c>
      <c r="AT235" s="52" t="str">
        <f t="shared" ca="1" si="145"/>
        <v>00</v>
      </c>
      <c r="AU235" s="52" t="str">
        <f t="shared" ca="1" si="146"/>
        <v>00</v>
      </c>
      <c r="AV235" s="1" t="str">
        <f t="shared" ca="1" si="149"/>
        <v>00</v>
      </c>
      <c r="AW235" s="52" t="str">
        <f t="shared" ca="1" si="147"/>
        <v>ZP</v>
      </c>
      <c r="AX235" s="53" t="e">
        <f ca="1">VLOOKUP(UPPER(F235)&amp;"-"&amp;AW235,Opcodes!$D$3:$E$160,2,FALSE)</f>
        <v>#N/A</v>
      </c>
      <c r="AY235" s="1">
        <f t="shared" ca="1" si="148"/>
        <v>0</v>
      </c>
    </row>
    <row r="236" spans="3:51" s="52" customFormat="1" x14ac:dyDescent="0.3">
      <c r="C236" s="11" t="str" cm="1">
        <f t="array" aca="1" ref="C236" ca="1">IF(AND(N236&amp;""&lt;&gt;"",K236&amp;""&lt;&gt;""),K236&amp;": "&amp;N236&amp;IF(O236&amp;""&lt;&gt;""," "&amp;O236,"")&amp;IF(P236&amp;""&lt;&gt;""," "&amp;P236,""),IF(Y236&amp;""&lt;&gt;"",K236&amp;": "&amp;TRIM(_xlfn.TEXTJOIN("",TRUE,MID(Y236,2*ROW(INDIRECT("1:"&amp;LEN(Y236)))-1,2)&amp;" ")),""))</f>
        <v/>
      </c>
      <c r="D236" s="20"/>
      <c r="E236" s="21"/>
      <c r="F236" s="22"/>
      <c r="G236" s="55"/>
      <c r="H236" s="56"/>
      <c r="I236" s="51"/>
      <c r="J236" s="51"/>
      <c r="K236" s="52" t="str">
        <f t="shared" ca="1" si="114"/>
        <v>302</v>
      </c>
      <c r="L236" s="52" t="str">
        <f t="shared" si="115"/>
        <v/>
      </c>
      <c r="M236" s="52" t="str">
        <f t="shared" ca="1" si="116"/>
        <v>$0302</v>
      </c>
      <c r="N236" s="53" t="str">
        <f t="shared" ca="1" si="117"/>
        <v/>
      </c>
      <c r="O236" s="53" t="str">
        <f t="shared" ca="1" si="118"/>
        <v>00</v>
      </c>
      <c r="P236" s="53" t="str">
        <f t="shared" ca="1" si="119"/>
        <v/>
      </c>
      <c r="Q236" s="54">
        <f t="shared" si="120"/>
        <v>-1</v>
      </c>
      <c r="R236" s="54" t="str">
        <f t="shared" si="121"/>
        <v/>
      </c>
      <c r="S236" s="3" t="str">
        <f t="shared" si="122"/>
        <v>my_code</v>
      </c>
      <c r="T236" s="54" t="b">
        <f t="shared" si="123"/>
        <v>0</v>
      </c>
      <c r="U236" s="54" t="b">
        <f t="shared" si="124"/>
        <v>0</v>
      </c>
      <c r="V236" s="54" t="b">
        <f t="shared" si="125"/>
        <v>0</v>
      </c>
      <c r="W236" s="54" t="b">
        <f t="shared" si="126"/>
        <v>0</v>
      </c>
      <c r="X236" s="54" t="b">
        <f>IF(NOT(ISERROR(VLOOKUP(UPPER(F236),Opcodes!$O$3:$O$10,1,FALSE))),TRUE,FALSE)</f>
        <v>0</v>
      </c>
      <c r="Y236" s="1" t="str" cm="1">
        <f t="array" aca="1" ref="Y236" ca="1">IF(OR(UPPER(F236)="STR",UPPER(F236)="ASC"),_xlfn.TEXTJOIN("",TRUE,DEC2HEX(128*(UPPER(F236)="STR")+CODE(MID(G236,ABS(ROW(INDIRECT("1:"&amp;LEN(G236)))),1)))),IF(UPPER(F236)="HEX",UPPER(SUBSTITUTE(G236," ","")),""))</f>
        <v/>
      </c>
      <c r="Z236" s="52" t="str">
        <f t="shared" si="127"/>
        <v/>
      </c>
      <c r="AA236" s="52" t="str">
        <f t="shared" si="128"/>
        <v/>
      </c>
      <c r="AB236" s="52" t="str">
        <f t="shared" si="129"/>
        <v/>
      </c>
      <c r="AC236" s="52" t="str">
        <f t="shared" si="130"/>
        <v/>
      </c>
      <c r="AD236" s="52" t="str">
        <f t="shared" si="131"/>
        <v/>
      </c>
      <c r="AE236" s="52">
        <f t="shared" ca="1" si="132"/>
        <v>0</v>
      </c>
      <c r="AF236" s="52" t="str">
        <f t="shared" si="133"/>
        <v/>
      </c>
      <c r="AG236" s="52" t="str">
        <f t="shared" ca="1" si="134"/>
        <v>mem</v>
      </c>
      <c r="AH236" s="52">
        <f t="shared" ca="1" si="135"/>
        <v>0</v>
      </c>
      <c r="AI236" s="52">
        <f t="shared" ca="1" si="136"/>
        <v>-1</v>
      </c>
      <c r="AJ236" s="52">
        <f t="shared" ca="1" si="137"/>
        <v>0</v>
      </c>
      <c r="AK236" s="52">
        <f t="shared" ca="1" si="138"/>
        <v>0</v>
      </c>
      <c r="AL236" s="52">
        <f t="shared" ca="1" si="139"/>
        <v>0</v>
      </c>
      <c r="AM236" s="52" t="e" cm="1">
        <f t="array" aca="1" ref="AM236" ca="1">INDEX($G$2:$G$1052,MATCH(1,(AL236=$E$2:$E$1052)*("EQU"=UPPER($F$2:$F$1052)),0))</f>
        <v>#N/A</v>
      </c>
      <c r="AN236" s="52" t="str">
        <f t="shared" ca="1" si="140"/>
        <v/>
      </c>
      <c r="AO236" s="1" t="e">
        <f t="shared" ca="1" si="141"/>
        <v>#N/A</v>
      </c>
      <c r="AP236" s="52" t="str">
        <f t="shared" ca="1" si="142"/>
        <v/>
      </c>
      <c r="AQ236" s="1" t="str" cm="1">
        <f t="array" aca="1" ref="AQ236" ca="1">IF(LEFT(AL236,1)=".",INDEX($M$12:$M$1052,MATCH(1,(AL236=$L$12:$L$1052)*(S236=($S$12:$S$1052)),0)),"")</f>
        <v/>
      </c>
      <c r="AR236" s="52">
        <f t="shared" ca="1" si="143"/>
        <v>0</v>
      </c>
      <c r="AS236" s="52">
        <f t="shared" ca="1" si="144"/>
        <v>0</v>
      </c>
      <c r="AT236" s="52" t="str">
        <f t="shared" ca="1" si="145"/>
        <v>00</v>
      </c>
      <c r="AU236" s="52" t="str">
        <f t="shared" ca="1" si="146"/>
        <v>00</v>
      </c>
      <c r="AV236" s="1" t="str">
        <f t="shared" ca="1" si="149"/>
        <v>00</v>
      </c>
      <c r="AW236" s="52" t="str">
        <f t="shared" ca="1" si="147"/>
        <v>ZP</v>
      </c>
      <c r="AX236" s="53" t="e">
        <f ca="1">VLOOKUP(UPPER(F236)&amp;"-"&amp;AW236,Opcodes!$D$3:$E$160,2,FALSE)</f>
        <v>#N/A</v>
      </c>
      <c r="AY236" s="1">
        <f t="shared" ca="1" si="148"/>
        <v>0</v>
      </c>
    </row>
    <row r="237" spans="3:51" s="52" customFormat="1" x14ac:dyDescent="0.3">
      <c r="C237" s="11" t="str" cm="1">
        <f t="array" aca="1" ref="C237" ca="1">IF(AND(N237&amp;""&lt;&gt;"",K237&amp;""&lt;&gt;""),K237&amp;": "&amp;N237&amp;IF(O237&amp;""&lt;&gt;""," "&amp;O237,"")&amp;IF(P237&amp;""&lt;&gt;""," "&amp;P237,""),IF(Y237&amp;""&lt;&gt;"",K237&amp;": "&amp;TRIM(_xlfn.TEXTJOIN("",TRUE,MID(Y237,2*ROW(INDIRECT("1:"&amp;LEN(Y237)))-1,2)&amp;" ")),""))</f>
        <v/>
      </c>
      <c r="D237" s="20"/>
      <c r="E237" s="21"/>
      <c r="F237" s="22"/>
      <c r="G237" s="55"/>
      <c r="H237" s="56"/>
      <c r="I237" s="51"/>
      <c r="J237" s="51"/>
      <c r="K237" s="52" t="str">
        <f t="shared" ca="1" si="114"/>
        <v>302</v>
      </c>
      <c r="L237" s="52" t="str">
        <f t="shared" si="115"/>
        <v/>
      </c>
      <c r="M237" s="52" t="str">
        <f t="shared" ca="1" si="116"/>
        <v>$0302</v>
      </c>
      <c r="N237" s="53" t="str">
        <f t="shared" ca="1" si="117"/>
        <v/>
      </c>
      <c r="O237" s="53" t="str">
        <f t="shared" ca="1" si="118"/>
        <v>00</v>
      </c>
      <c r="P237" s="53" t="str">
        <f t="shared" ca="1" si="119"/>
        <v/>
      </c>
      <c r="Q237" s="54">
        <f t="shared" si="120"/>
        <v>-1</v>
      </c>
      <c r="R237" s="54" t="str">
        <f t="shared" si="121"/>
        <v/>
      </c>
      <c r="S237" s="3" t="str">
        <f t="shared" si="122"/>
        <v>my_code</v>
      </c>
      <c r="T237" s="54" t="b">
        <f t="shared" si="123"/>
        <v>0</v>
      </c>
      <c r="U237" s="54" t="b">
        <f t="shared" si="124"/>
        <v>0</v>
      </c>
      <c r="V237" s="54" t="b">
        <f t="shared" si="125"/>
        <v>0</v>
      </c>
      <c r="W237" s="54" t="b">
        <f t="shared" si="126"/>
        <v>0</v>
      </c>
      <c r="X237" s="54" t="b">
        <f>IF(NOT(ISERROR(VLOOKUP(UPPER(F237),Opcodes!$O$3:$O$10,1,FALSE))),TRUE,FALSE)</f>
        <v>0</v>
      </c>
      <c r="Y237" s="1" t="str" cm="1">
        <f t="array" aca="1" ref="Y237" ca="1">IF(OR(UPPER(F237)="STR",UPPER(F237)="ASC"),_xlfn.TEXTJOIN("",TRUE,DEC2HEX(128*(UPPER(F237)="STR")+CODE(MID(G237,ABS(ROW(INDIRECT("1:"&amp;LEN(G237)))),1)))),IF(UPPER(F237)="HEX",UPPER(SUBSTITUTE(G237," ","")),""))</f>
        <v/>
      </c>
      <c r="Z237" s="52" t="str">
        <f t="shared" si="127"/>
        <v/>
      </c>
      <c r="AA237" s="52" t="str">
        <f t="shared" si="128"/>
        <v/>
      </c>
      <c r="AB237" s="52" t="str">
        <f t="shared" si="129"/>
        <v/>
      </c>
      <c r="AC237" s="52" t="str">
        <f t="shared" si="130"/>
        <v/>
      </c>
      <c r="AD237" s="52" t="str">
        <f t="shared" si="131"/>
        <v/>
      </c>
      <c r="AE237" s="52">
        <f t="shared" ca="1" si="132"/>
        <v>0</v>
      </c>
      <c r="AF237" s="52" t="str">
        <f t="shared" si="133"/>
        <v/>
      </c>
      <c r="AG237" s="52" t="str">
        <f t="shared" ca="1" si="134"/>
        <v>mem</v>
      </c>
      <c r="AH237" s="52">
        <f t="shared" ca="1" si="135"/>
        <v>0</v>
      </c>
      <c r="AI237" s="52">
        <f t="shared" ca="1" si="136"/>
        <v>-1</v>
      </c>
      <c r="AJ237" s="52">
        <f t="shared" ca="1" si="137"/>
        <v>0</v>
      </c>
      <c r="AK237" s="52">
        <f t="shared" ca="1" si="138"/>
        <v>0</v>
      </c>
      <c r="AL237" s="52">
        <f t="shared" ca="1" si="139"/>
        <v>0</v>
      </c>
      <c r="AM237" s="52" t="e" cm="1">
        <f t="array" aca="1" ref="AM237" ca="1">INDEX($G$2:$G$1052,MATCH(1,(AL237=$E$2:$E$1052)*("EQU"=UPPER($F$2:$F$1052)),0))</f>
        <v>#N/A</v>
      </c>
      <c r="AN237" s="52" t="str">
        <f t="shared" ca="1" si="140"/>
        <v/>
      </c>
      <c r="AO237" s="1" t="e">
        <f t="shared" ca="1" si="141"/>
        <v>#N/A</v>
      </c>
      <c r="AP237" s="52" t="str">
        <f t="shared" ca="1" si="142"/>
        <v/>
      </c>
      <c r="AQ237" s="1" t="str" cm="1">
        <f t="array" aca="1" ref="AQ237" ca="1">IF(LEFT(AL237,1)=".",INDEX($M$12:$M$1052,MATCH(1,(AL237=$L$12:$L$1052)*(S237=($S$12:$S$1052)),0)),"")</f>
        <v/>
      </c>
      <c r="AR237" s="52">
        <f t="shared" ca="1" si="143"/>
        <v>0</v>
      </c>
      <c r="AS237" s="52">
        <f t="shared" ca="1" si="144"/>
        <v>0</v>
      </c>
      <c r="AT237" s="52" t="str">
        <f t="shared" ca="1" si="145"/>
        <v>00</v>
      </c>
      <c r="AU237" s="52" t="str">
        <f t="shared" ca="1" si="146"/>
        <v>00</v>
      </c>
      <c r="AV237" s="1" t="str">
        <f t="shared" ca="1" si="149"/>
        <v>00</v>
      </c>
      <c r="AW237" s="52" t="str">
        <f t="shared" ca="1" si="147"/>
        <v>ZP</v>
      </c>
      <c r="AX237" s="53" t="e">
        <f ca="1">VLOOKUP(UPPER(F237)&amp;"-"&amp;AW237,Opcodes!$D$3:$E$160,2,FALSE)</f>
        <v>#N/A</v>
      </c>
      <c r="AY237" s="1">
        <f t="shared" ca="1" si="148"/>
        <v>0</v>
      </c>
    </row>
    <row r="238" spans="3:51" s="52" customFormat="1" x14ac:dyDescent="0.3">
      <c r="C238" s="11" t="str" cm="1">
        <f t="array" aca="1" ref="C238" ca="1">IF(AND(N238&amp;""&lt;&gt;"",K238&amp;""&lt;&gt;""),K238&amp;": "&amp;N238&amp;IF(O238&amp;""&lt;&gt;""," "&amp;O238,"")&amp;IF(P238&amp;""&lt;&gt;""," "&amp;P238,""),IF(Y238&amp;""&lt;&gt;"",K238&amp;": "&amp;TRIM(_xlfn.TEXTJOIN("",TRUE,MID(Y238,2*ROW(INDIRECT("1:"&amp;LEN(Y238)))-1,2)&amp;" ")),""))</f>
        <v/>
      </c>
      <c r="D238" s="20"/>
      <c r="E238" s="21"/>
      <c r="F238" s="22"/>
      <c r="G238" s="55"/>
      <c r="H238" s="56"/>
      <c r="I238" s="51"/>
      <c r="J238" s="51"/>
      <c r="K238" s="52" t="str">
        <f t="shared" ca="1" si="114"/>
        <v>302</v>
      </c>
      <c r="L238" s="52" t="str">
        <f t="shared" si="115"/>
        <v/>
      </c>
      <c r="M238" s="52" t="str">
        <f t="shared" ca="1" si="116"/>
        <v>$0302</v>
      </c>
      <c r="N238" s="53" t="str">
        <f t="shared" ca="1" si="117"/>
        <v/>
      </c>
      <c r="O238" s="53" t="str">
        <f t="shared" ca="1" si="118"/>
        <v>00</v>
      </c>
      <c r="P238" s="53" t="str">
        <f t="shared" ca="1" si="119"/>
        <v/>
      </c>
      <c r="Q238" s="54">
        <f t="shared" si="120"/>
        <v>-1</v>
      </c>
      <c r="R238" s="54" t="str">
        <f t="shared" si="121"/>
        <v/>
      </c>
      <c r="S238" s="3" t="str">
        <f t="shared" si="122"/>
        <v>my_code</v>
      </c>
      <c r="T238" s="54" t="b">
        <f t="shared" si="123"/>
        <v>0</v>
      </c>
      <c r="U238" s="54" t="b">
        <f t="shared" si="124"/>
        <v>0</v>
      </c>
      <c r="V238" s="54" t="b">
        <f t="shared" si="125"/>
        <v>0</v>
      </c>
      <c r="W238" s="54" t="b">
        <f t="shared" si="126"/>
        <v>0</v>
      </c>
      <c r="X238" s="54" t="b">
        <f>IF(NOT(ISERROR(VLOOKUP(UPPER(F238),Opcodes!$O$3:$O$10,1,FALSE))),TRUE,FALSE)</f>
        <v>0</v>
      </c>
      <c r="Y238" s="1" t="str" cm="1">
        <f t="array" aca="1" ref="Y238" ca="1">IF(OR(UPPER(F238)="STR",UPPER(F238)="ASC"),_xlfn.TEXTJOIN("",TRUE,DEC2HEX(128*(UPPER(F238)="STR")+CODE(MID(G238,ABS(ROW(INDIRECT("1:"&amp;LEN(G238)))),1)))),IF(UPPER(F238)="HEX",UPPER(SUBSTITUTE(G238," ","")),""))</f>
        <v/>
      </c>
      <c r="Z238" s="52" t="str">
        <f t="shared" si="127"/>
        <v/>
      </c>
      <c r="AA238" s="52" t="str">
        <f t="shared" si="128"/>
        <v/>
      </c>
      <c r="AB238" s="52" t="str">
        <f t="shared" si="129"/>
        <v/>
      </c>
      <c r="AC238" s="52" t="str">
        <f t="shared" si="130"/>
        <v/>
      </c>
      <c r="AD238" s="52" t="str">
        <f t="shared" si="131"/>
        <v/>
      </c>
      <c r="AE238" s="52">
        <f t="shared" ca="1" si="132"/>
        <v>0</v>
      </c>
      <c r="AF238" s="52" t="str">
        <f t="shared" si="133"/>
        <v/>
      </c>
      <c r="AG238" s="52" t="str">
        <f t="shared" ca="1" si="134"/>
        <v>mem</v>
      </c>
      <c r="AH238" s="52">
        <f t="shared" ca="1" si="135"/>
        <v>0</v>
      </c>
      <c r="AI238" s="52">
        <f t="shared" ca="1" si="136"/>
        <v>-1</v>
      </c>
      <c r="AJ238" s="52">
        <f t="shared" ca="1" si="137"/>
        <v>0</v>
      </c>
      <c r="AK238" s="52">
        <f t="shared" ca="1" si="138"/>
        <v>0</v>
      </c>
      <c r="AL238" s="52">
        <f t="shared" ca="1" si="139"/>
        <v>0</v>
      </c>
      <c r="AM238" s="52" t="e" cm="1">
        <f t="array" aca="1" ref="AM238" ca="1">INDEX($G$2:$G$1052,MATCH(1,(AL238=$E$2:$E$1052)*("EQU"=UPPER($F$2:$F$1052)),0))</f>
        <v>#N/A</v>
      </c>
      <c r="AN238" s="52" t="str">
        <f t="shared" ca="1" si="140"/>
        <v/>
      </c>
      <c r="AO238" s="1" t="e">
        <f t="shared" ca="1" si="141"/>
        <v>#N/A</v>
      </c>
      <c r="AP238" s="52" t="str">
        <f t="shared" ca="1" si="142"/>
        <v/>
      </c>
      <c r="AQ238" s="1" t="str" cm="1">
        <f t="array" aca="1" ref="AQ238" ca="1">IF(LEFT(AL238,1)=".",INDEX($M$12:$M$1052,MATCH(1,(AL238=$L$12:$L$1052)*(S238=($S$12:$S$1052)),0)),"")</f>
        <v/>
      </c>
      <c r="AR238" s="52">
        <f t="shared" ca="1" si="143"/>
        <v>0</v>
      </c>
      <c r="AS238" s="52">
        <f t="shared" ca="1" si="144"/>
        <v>0</v>
      </c>
      <c r="AT238" s="52" t="str">
        <f t="shared" ca="1" si="145"/>
        <v>00</v>
      </c>
      <c r="AU238" s="52" t="str">
        <f t="shared" ca="1" si="146"/>
        <v>00</v>
      </c>
      <c r="AV238" s="1" t="str">
        <f t="shared" ca="1" si="149"/>
        <v>00</v>
      </c>
      <c r="AW238" s="52" t="str">
        <f t="shared" ca="1" si="147"/>
        <v>ZP</v>
      </c>
      <c r="AX238" s="53" t="e">
        <f ca="1">VLOOKUP(UPPER(F238)&amp;"-"&amp;AW238,Opcodes!$D$3:$E$160,2,FALSE)</f>
        <v>#N/A</v>
      </c>
      <c r="AY238" s="1">
        <f t="shared" ca="1" si="148"/>
        <v>0</v>
      </c>
    </row>
    <row r="239" spans="3:51" s="52" customFormat="1" x14ac:dyDescent="0.3">
      <c r="C239" s="11" t="str" cm="1">
        <f t="array" aca="1" ref="C239" ca="1">IF(AND(N239&amp;""&lt;&gt;"",K239&amp;""&lt;&gt;""),K239&amp;": "&amp;N239&amp;IF(O239&amp;""&lt;&gt;""," "&amp;O239,"")&amp;IF(P239&amp;""&lt;&gt;""," "&amp;P239,""),IF(Y239&amp;""&lt;&gt;"",K239&amp;": "&amp;TRIM(_xlfn.TEXTJOIN("",TRUE,MID(Y239,2*ROW(INDIRECT("1:"&amp;LEN(Y239)))-1,2)&amp;" ")),""))</f>
        <v/>
      </c>
      <c r="D239" s="20"/>
      <c r="E239" s="21"/>
      <c r="F239" s="22"/>
      <c r="G239" s="55"/>
      <c r="H239" s="56"/>
      <c r="I239" s="51"/>
      <c r="J239" s="51"/>
      <c r="K239" s="52" t="str">
        <f t="shared" ca="1" si="114"/>
        <v>302</v>
      </c>
      <c r="L239" s="52" t="str">
        <f t="shared" si="115"/>
        <v/>
      </c>
      <c r="M239" s="52" t="str">
        <f t="shared" ca="1" si="116"/>
        <v>$0302</v>
      </c>
      <c r="N239" s="53" t="str">
        <f t="shared" ca="1" si="117"/>
        <v/>
      </c>
      <c r="O239" s="53" t="str">
        <f t="shared" ca="1" si="118"/>
        <v>00</v>
      </c>
      <c r="P239" s="53" t="str">
        <f t="shared" ca="1" si="119"/>
        <v/>
      </c>
      <c r="Q239" s="54">
        <f t="shared" si="120"/>
        <v>-1</v>
      </c>
      <c r="R239" s="54" t="str">
        <f t="shared" si="121"/>
        <v/>
      </c>
      <c r="S239" s="3" t="str">
        <f t="shared" si="122"/>
        <v>my_code</v>
      </c>
      <c r="T239" s="54" t="b">
        <f t="shared" si="123"/>
        <v>0</v>
      </c>
      <c r="U239" s="54" t="b">
        <f t="shared" si="124"/>
        <v>0</v>
      </c>
      <c r="V239" s="54" t="b">
        <f t="shared" si="125"/>
        <v>0</v>
      </c>
      <c r="W239" s="54" t="b">
        <f t="shared" si="126"/>
        <v>0</v>
      </c>
      <c r="X239" s="54" t="b">
        <f>IF(NOT(ISERROR(VLOOKUP(UPPER(F239),Opcodes!$O$3:$O$10,1,FALSE))),TRUE,FALSE)</f>
        <v>0</v>
      </c>
      <c r="Y239" s="1" t="str" cm="1">
        <f t="array" aca="1" ref="Y239" ca="1">IF(OR(UPPER(F239)="STR",UPPER(F239)="ASC"),_xlfn.TEXTJOIN("",TRUE,DEC2HEX(128*(UPPER(F239)="STR")+CODE(MID(G239,ABS(ROW(INDIRECT("1:"&amp;LEN(G239)))),1)))),IF(UPPER(F239)="HEX",UPPER(SUBSTITUTE(G239," ","")),""))</f>
        <v/>
      </c>
      <c r="Z239" s="52" t="str">
        <f t="shared" si="127"/>
        <v/>
      </c>
      <c r="AA239" s="52" t="str">
        <f t="shared" si="128"/>
        <v/>
      </c>
      <c r="AB239" s="52" t="str">
        <f t="shared" si="129"/>
        <v/>
      </c>
      <c r="AC239" s="52" t="str">
        <f t="shared" si="130"/>
        <v/>
      </c>
      <c r="AD239" s="52" t="str">
        <f t="shared" si="131"/>
        <v/>
      </c>
      <c r="AE239" s="52">
        <f t="shared" ca="1" si="132"/>
        <v>0</v>
      </c>
      <c r="AF239" s="52" t="str">
        <f t="shared" si="133"/>
        <v/>
      </c>
      <c r="AG239" s="52" t="str">
        <f t="shared" ca="1" si="134"/>
        <v>mem</v>
      </c>
      <c r="AH239" s="52">
        <f t="shared" ca="1" si="135"/>
        <v>0</v>
      </c>
      <c r="AI239" s="52">
        <f t="shared" ca="1" si="136"/>
        <v>-1</v>
      </c>
      <c r="AJ239" s="52">
        <f t="shared" ca="1" si="137"/>
        <v>0</v>
      </c>
      <c r="AK239" s="52">
        <f t="shared" ca="1" si="138"/>
        <v>0</v>
      </c>
      <c r="AL239" s="52">
        <f t="shared" ca="1" si="139"/>
        <v>0</v>
      </c>
      <c r="AM239" s="52" t="e" cm="1">
        <f t="array" aca="1" ref="AM239" ca="1">INDEX($G$2:$G$1052,MATCH(1,(AL239=$E$2:$E$1052)*("EQU"=UPPER($F$2:$F$1052)),0))</f>
        <v>#N/A</v>
      </c>
      <c r="AN239" s="52" t="str">
        <f t="shared" ca="1" si="140"/>
        <v/>
      </c>
      <c r="AO239" s="1" t="e">
        <f t="shared" ca="1" si="141"/>
        <v>#N/A</v>
      </c>
      <c r="AP239" s="52" t="str">
        <f t="shared" ca="1" si="142"/>
        <v/>
      </c>
      <c r="AQ239" s="1" t="str" cm="1">
        <f t="array" aca="1" ref="AQ239" ca="1">IF(LEFT(AL239,1)=".",INDEX($M$12:$M$1052,MATCH(1,(AL239=$L$12:$L$1052)*(S239=($S$12:$S$1052)),0)),"")</f>
        <v/>
      </c>
      <c r="AR239" s="52">
        <f t="shared" ca="1" si="143"/>
        <v>0</v>
      </c>
      <c r="AS239" s="52">
        <f t="shared" ca="1" si="144"/>
        <v>0</v>
      </c>
      <c r="AT239" s="52" t="str">
        <f t="shared" ca="1" si="145"/>
        <v>00</v>
      </c>
      <c r="AU239" s="52" t="str">
        <f t="shared" ca="1" si="146"/>
        <v>00</v>
      </c>
      <c r="AV239" s="1" t="str">
        <f t="shared" ca="1" si="149"/>
        <v>00</v>
      </c>
      <c r="AW239" s="52" t="str">
        <f t="shared" ca="1" si="147"/>
        <v>ZP</v>
      </c>
      <c r="AX239" s="53" t="e">
        <f ca="1">VLOOKUP(UPPER(F239)&amp;"-"&amp;AW239,Opcodes!$D$3:$E$160,2,FALSE)</f>
        <v>#N/A</v>
      </c>
      <c r="AY239" s="1">
        <f t="shared" ca="1" si="148"/>
        <v>0</v>
      </c>
    </row>
    <row r="240" spans="3:51" s="52" customFormat="1" x14ac:dyDescent="0.3">
      <c r="C240" s="11" t="str" cm="1">
        <f t="array" aca="1" ref="C240" ca="1">IF(AND(N240&amp;""&lt;&gt;"",K240&amp;""&lt;&gt;""),K240&amp;": "&amp;N240&amp;IF(O240&amp;""&lt;&gt;""," "&amp;O240,"")&amp;IF(P240&amp;""&lt;&gt;""," "&amp;P240,""),IF(Y240&amp;""&lt;&gt;"",K240&amp;": "&amp;TRIM(_xlfn.TEXTJOIN("",TRUE,MID(Y240,2*ROW(INDIRECT("1:"&amp;LEN(Y240)))-1,2)&amp;" ")),""))</f>
        <v/>
      </c>
      <c r="D240" s="20"/>
      <c r="E240" s="21"/>
      <c r="F240" s="22"/>
      <c r="G240" s="55"/>
      <c r="H240" s="56"/>
      <c r="I240" s="51"/>
      <c r="J240" s="51"/>
      <c r="K240" s="52" t="str">
        <f t="shared" ca="1" si="114"/>
        <v>302</v>
      </c>
      <c r="L240" s="52" t="str">
        <f t="shared" si="115"/>
        <v/>
      </c>
      <c r="M240" s="52" t="str">
        <f t="shared" ca="1" si="116"/>
        <v>$0302</v>
      </c>
      <c r="N240" s="53" t="str">
        <f t="shared" ca="1" si="117"/>
        <v/>
      </c>
      <c r="O240" s="53" t="str">
        <f t="shared" ca="1" si="118"/>
        <v>00</v>
      </c>
      <c r="P240" s="53" t="str">
        <f t="shared" ca="1" si="119"/>
        <v/>
      </c>
      <c r="Q240" s="54">
        <f t="shared" si="120"/>
        <v>-1</v>
      </c>
      <c r="R240" s="54" t="str">
        <f t="shared" si="121"/>
        <v/>
      </c>
      <c r="S240" s="3" t="str">
        <f t="shared" si="122"/>
        <v>my_code</v>
      </c>
      <c r="T240" s="54" t="b">
        <f t="shared" si="123"/>
        <v>0</v>
      </c>
      <c r="U240" s="54" t="b">
        <f t="shared" si="124"/>
        <v>0</v>
      </c>
      <c r="V240" s="54" t="b">
        <f t="shared" si="125"/>
        <v>0</v>
      </c>
      <c r="W240" s="54" t="b">
        <f t="shared" si="126"/>
        <v>0</v>
      </c>
      <c r="X240" s="54" t="b">
        <f>IF(NOT(ISERROR(VLOOKUP(UPPER(F240),Opcodes!$O$3:$O$10,1,FALSE))),TRUE,FALSE)</f>
        <v>0</v>
      </c>
      <c r="Y240" s="1" t="str" cm="1">
        <f t="array" aca="1" ref="Y240" ca="1">IF(OR(UPPER(F240)="STR",UPPER(F240)="ASC"),_xlfn.TEXTJOIN("",TRUE,DEC2HEX(128*(UPPER(F240)="STR")+CODE(MID(G240,ABS(ROW(INDIRECT("1:"&amp;LEN(G240)))),1)))),IF(UPPER(F240)="HEX",UPPER(SUBSTITUTE(G240," ","")),""))</f>
        <v/>
      </c>
      <c r="Z240" s="52" t="str">
        <f t="shared" si="127"/>
        <v/>
      </c>
      <c r="AA240" s="52" t="str">
        <f t="shared" si="128"/>
        <v/>
      </c>
      <c r="AB240" s="52" t="str">
        <f t="shared" si="129"/>
        <v/>
      </c>
      <c r="AC240" s="52" t="str">
        <f t="shared" si="130"/>
        <v/>
      </c>
      <c r="AD240" s="52" t="str">
        <f t="shared" si="131"/>
        <v/>
      </c>
      <c r="AE240" s="52">
        <f t="shared" ca="1" si="132"/>
        <v>0</v>
      </c>
      <c r="AF240" s="52" t="str">
        <f t="shared" si="133"/>
        <v/>
      </c>
      <c r="AG240" s="52" t="str">
        <f t="shared" ca="1" si="134"/>
        <v>mem</v>
      </c>
      <c r="AH240" s="52">
        <f t="shared" ca="1" si="135"/>
        <v>0</v>
      </c>
      <c r="AI240" s="52">
        <f t="shared" ca="1" si="136"/>
        <v>-1</v>
      </c>
      <c r="AJ240" s="52">
        <f t="shared" ca="1" si="137"/>
        <v>0</v>
      </c>
      <c r="AK240" s="52">
        <f t="shared" ca="1" si="138"/>
        <v>0</v>
      </c>
      <c r="AL240" s="52">
        <f t="shared" ca="1" si="139"/>
        <v>0</v>
      </c>
      <c r="AM240" s="52" t="e" cm="1">
        <f t="array" aca="1" ref="AM240" ca="1">INDEX($G$2:$G$1052,MATCH(1,(AL240=$E$2:$E$1052)*("EQU"=UPPER($F$2:$F$1052)),0))</f>
        <v>#N/A</v>
      </c>
      <c r="AN240" s="52" t="str">
        <f t="shared" ca="1" si="140"/>
        <v/>
      </c>
      <c r="AO240" s="1" t="e">
        <f t="shared" ca="1" si="141"/>
        <v>#N/A</v>
      </c>
      <c r="AP240" s="52" t="str">
        <f t="shared" ca="1" si="142"/>
        <v/>
      </c>
      <c r="AQ240" s="1" t="str" cm="1">
        <f t="array" aca="1" ref="AQ240" ca="1">IF(LEFT(AL240,1)=".",INDEX($M$12:$M$1052,MATCH(1,(AL240=$L$12:$L$1052)*(S240=($S$12:$S$1052)),0)),"")</f>
        <v/>
      </c>
      <c r="AR240" s="52">
        <f t="shared" ca="1" si="143"/>
        <v>0</v>
      </c>
      <c r="AS240" s="52">
        <f t="shared" ca="1" si="144"/>
        <v>0</v>
      </c>
      <c r="AT240" s="52" t="str">
        <f t="shared" ca="1" si="145"/>
        <v>00</v>
      </c>
      <c r="AU240" s="52" t="str">
        <f t="shared" ca="1" si="146"/>
        <v>00</v>
      </c>
      <c r="AV240" s="1" t="str">
        <f t="shared" ca="1" si="149"/>
        <v>00</v>
      </c>
      <c r="AW240" s="52" t="str">
        <f t="shared" ca="1" si="147"/>
        <v>ZP</v>
      </c>
      <c r="AX240" s="53" t="e">
        <f ca="1">VLOOKUP(UPPER(F240)&amp;"-"&amp;AW240,Opcodes!$D$3:$E$160,2,FALSE)</f>
        <v>#N/A</v>
      </c>
      <c r="AY240" s="1">
        <f t="shared" ca="1" si="148"/>
        <v>0</v>
      </c>
    </row>
    <row r="241" spans="3:51" s="52" customFormat="1" x14ac:dyDescent="0.3">
      <c r="C241" s="11" t="str" cm="1">
        <f t="array" aca="1" ref="C241" ca="1">IF(AND(N241&amp;""&lt;&gt;"",K241&amp;""&lt;&gt;""),K241&amp;": "&amp;N241&amp;IF(O241&amp;""&lt;&gt;""," "&amp;O241,"")&amp;IF(P241&amp;""&lt;&gt;""," "&amp;P241,""),IF(Y241&amp;""&lt;&gt;"",K241&amp;": "&amp;TRIM(_xlfn.TEXTJOIN("",TRUE,MID(Y241,2*ROW(INDIRECT("1:"&amp;LEN(Y241)))-1,2)&amp;" ")),""))</f>
        <v/>
      </c>
      <c r="D241" s="20"/>
      <c r="E241" s="21"/>
      <c r="F241" s="22"/>
      <c r="G241" s="55"/>
      <c r="H241" s="56"/>
      <c r="I241" s="51"/>
      <c r="J241" s="51"/>
      <c r="K241" s="52" t="str">
        <f t="shared" ca="1" si="114"/>
        <v>302</v>
      </c>
      <c r="L241" s="52" t="str">
        <f t="shared" si="115"/>
        <v/>
      </c>
      <c r="M241" s="52" t="str">
        <f t="shared" ca="1" si="116"/>
        <v>$0302</v>
      </c>
      <c r="N241" s="53" t="str">
        <f t="shared" ca="1" si="117"/>
        <v/>
      </c>
      <c r="O241" s="53" t="str">
        <f t="shared" ca="1" si="118"/>
        <v>00</v>
      </c>
      <c r="P241" s="53" t="str">
        <f t="shared" ca="1" si="119"/>
        <v/>
      </c>
      <c r="Q241" s="54">
        <f t="shared" si="120"/>
        <v>-1</v>
      </c>
      <c r="R241" s="54" t="str">
        <f t="shared" si="121"/>
        <v/>
      </c>
      <c r="S241" s="3" t="str">
        <f t="shared" si="122"/>
        <v>my_code</v>
      </c>
      <c r="T241" s="54" t="b">
        <f t="shared" si="123"/>
        <v>0</v>
      </c>
      <c r="U241" s="54" t="b">
        <f t="shared" si="124"/>
        <v>0</v>
      </c>
      <c r="V241" s="54" t="b">
        <f t="shared" si="125"/>
        <v>0</v>
      </c>
      <c r="W241" s="54" t="b">
        <f t="shared" si="126"/>
        <v>0</v>
      </c>
      <c r="X241" s="54" t="b">
        <f>IF(NOT(ISERROR(VLOOKUP(UPPER(F241),Opcodes!$O$3:$O$10,1,FALSE))),TRUE,FALSE)</f>
        <v>0</v>
      </c>
      <c r="Y241" s="1" t="str" cm="1">
        <f t="array" aca="1" ref="Y241" ca="1">IF(OR(UPPER(F241)="STR",UPPER(F241)="ASC"),_xlfn.TEXTJOIN("",TRUE,DEC2HEX(128*(UPPER(F241)="STR")+CODE(MID(G241,ABS(ROW(INDIRECT("1:"&amp;LEN(G241)))),1)))),IF(UPPER(F241)="HEX",UPPER(SUBSTITUTE(G241," ","")),""))</f>
        <v/>
      </c>
      <c r="Z241" s="52" t="str">
        <f t="shared" si="127"/>
        <v/>
      </c>
      <c r="AA241" s="52" t="str">
        <f t="shared" si="128"/>
        <v/>
      </c>
      <c r="AB241" s="52" t="str">
        <f t="shared" si="129"/>
        <v/>
      </c>
      <c r="AC241" s="52" t="str">
        <f t="shared" si="130"/>
        <v/>
      </c>
      <c r="AD241" s="52" t="str">
        <f t="shared" si="131"/>
        <v/>
      </c>
      <c r="AE241" s="52">
        <f t="shared" ca="1" si="132"/>
        <v>0</v>
      </c>
      <c r="AF241" s="52" t="str">
        <f t="shared" si="133"/>
        <v/>
      </c>
      <c r="AG241" s="52" t="str">
        <f t="shared" ca="1" si="134"/>
        <v>mem</v>
      </c>
      <c r="AH241" s="52">
        <f t="shared" ca="1" si="135"/>
        <v>0</v>
      </c>
      <c r="AI241" s="52">
        <f t="shared" ca="1" si="136"/>
        <v>-1</v>
      </c>
      <c r="AJ241" s="52">
        <f t="shared" ca="1" si="137"/>
        <v>0</v>
      </c>
      <c r="AK241" s="52">
        <f t="shared" ca="1" si="138"/>
        <v>0</v>
      </c>
      <c r="AL241" s="52">
        <f t="shared" ca="1" si="139"/>
        <v>0</v>
      </c>
      <c r="AM241" s="52" t="e" cm="1">
        <f t="array" aca="1" ref="AM241" ca="1">INDEX($G$2:$G$1052,MATCH(1,(AL241=$E$2:$E$1052)*("EQU"=UPPER($F$2:$F$1052)),0))</f>
        <v>#N/A</v>
      </c>
      <c r="AN241" s="52" t="str">
        <f t="shared" ca="1" si="140"/>
        <v/>
      </c>
      <c r="AO241" s="1" t="e">
        <f t="shared" ca="1" si="141"/>
        <v>#N/A</v>
      </c>
      <c r="AP241" s="52" t="str">
        <f t="shared" ca="1" si="142"/>
        <v/>
      </c>
      <c r="AQ241" s="1" t="str" cm="1">
        <f t="array" aca="1" ref="AQ241" ca="1">IF(LEFT(AL241,1)=".",INDEX($M$12:$M$1052,MATCH(1,(AL241=$L$12:$L$1052)*(S241=($S$12:$S$1052)),0)),"")</f>
        <v/>
      </c>
      <c r="AR241" s="52">
        <f t="shared" ca="1" si="143"/>
        <v>0</v>
      </c>
      <c r="AS241" s="52">
        <f t="shared" ca="1" si="144"/>
        <v>0</v>
      </c>
      <c r="AT241" s="52" t="str">
        <f t="shared" ca="1" si="145"/>
        <v>00</v>
      </c>
      <c r="AU241" s="52" t="str">
        <f t="shared" ca="1" si="146"/>
        <v>00</v>
      </c>
      <c r="AV241" s="1" t="str">
        <f t="shared" ca="1" si="149"/>
        <v>00</v>
      </c>
      <c r="AW241" s="52" t="str">
        <f t="shared" ca="1" si="147"/>
        <v>ZP</v>
      </c>
      <c r="AX241" s="53" t="e">
        <f ca="1">VLOOKUP(UPPER(F241)&amp;"-"&amp;AW241,Opcodes!$D$3:$E$160,2,FALSE)</f>
        <v>#N/A</v>
      </c>
      <c r="AY241" s="1">
        <f t="shared" ca="1" si="148"/>
        <v>0</v>
      </c>
    </row>
    <row r="242" spans="3:51" s="52" customFormat="1" x14ac:dyDescent="0.3">
      <c r="C242" s="11" t="str" cm="1">
        <f t="array" aca="1" ref="C242" ca="1">IF(AND(N242&amp;""&lt;&gt;"",K242&amp;""&lt;&gt;""),K242&amp;": "&amp;N242&amp;IF(O242&amp;""&lt;&gt;""," "&amp;O242,"")&amp;IF(P242&amp;""&lt;&gt;""," "&amp;P242,""),IF(Y242&amp;""&lt;&gt;"",K242&amp;": "&amp;TRIM(_xlfn.TEXTJOIN("",TRUE,MID(Y242,2*ROW(INDIRECT("1:"&amp;LEN(Y242)))-1,2)&amp;" ")),""))</f>
        <v/>
      </c>
      <c r="D242" s="20"/>
      <c r="E242" s="21"/>
      <c r="F242" s="22"/>
      <c r="G242" s="55"/>
      <c r="H242" s="56"/>
      <c r="I242" s="51"/>
      <c r="J242" s="51"/>
      <c r="K242" s="52" t="str">
        <f t="shared" ca="1" si="114"/>
        <v>302</v>
      </c>
      <c r="L242" s="52" t="str">
        <f t="shared" si="115"/>
        <v/>
      </c>
      <c r="M242" s="52" t="str">
        <f t="shared" ca="1" si="116"/>
        <v>$0302</v>
      </c>
      <c r="N242" s="53" t="str">
        <f t="shared" ca="1" si="117"/>
        <v/>
      </c>
      <c r="O242" s="53" t="str">
        <f t="shared" ca="1" si="118"/>
        <v>00</v>
      </c>
      <c r="P242" s="53" t="str">
        <f t="shared" ca="1" si="119"/>
        <v/>
      </c>
      <c r="Q242" s="54">
        <f t="shared" si="120"/>
        <v>-1</v>
      </c>
      <c r="R242" s="54" t="str">
        <f t="shared" si="121"/>
        <v/>
      </c>
      <c r="S242" s="3" t="str">
        <f t="shared" si="122"/>
        <v>my_code</v>
      </c>
      <c r="T242" s="54" t="b">
        <f t="shared" si="123"/>
        <v>0</v>
      </c>
      <c r="U242" s="54" t="b">
        <f t="shared" si="124"/>
        <v>0</v>
      </c>
      <c r="V242" s="54" t="b">
        <f t="shared" si="125"/>
        <v>0</v>
      </c>
      <c r="W242" s="54" t="b">
        <f t="shared" si="126"/>
        <v>0</v>
      </c>
      <c r="X242" s="54" t="b">
        <f>IF(NOT(ISERROR(VLOOKUP(UPPER(F242),Opcodes!$O$3:$O$10,1,FALSE))),TRUE,FALSE)</f>
        <v>0</v>
      </c>
      <c r="Y242" s="1" t="str" cm="1">
        <f t="array" aca="1" ref="Y242" ca="1">IF(OR(UPPER(F242)="STR",UPPER(F242)="ASC"),_xlfn.TEXTJOIN("",TRUE,DEC2HEX(128*(UPPER(F242)="STR")+CODE(MID(G242,ABS(ROW(INDIRECT("1:"&amp;LEN(G242)))),1)))),IF(UPPER(F242)="HEX",UPPER(SUBSTITUTE(G242," ","")),""))</f>
        <v/>
      </c>
      <c r="Z242" s="52" t="str">
        <f t="shared" si="127"/>
        <v/>
      </c>
      <c r="AA242" s="52" t="str">
        <f t="shared" si="128"/>
        <v/>
      </c>
      <c r="AB242" s="52" t="str">
        <f t="shared" si="129"/>
        <v/>
      </c>
      <c r="AC242" s="52" t="str">
        <f t="shared" si="130"/>
        <v/>
      </c>
      <c r="AD242" s="52" t="str">
        <f t="shared" si="131"/>
        <v/>
      </c>
      <c r="AE242" s="52">
        <f t="shared" ca="1" si="132"/>
        <v>0</v>
      </c>
      <c r="AF242" s="52" t="str">
        <f t="shared" si="133"/>
        <v/>
      </c>
      <c r="AG242" s="52" t="str">
        <f t="shared" ca="1" si="134"/>
        <v>mem</v>
      </c>
      <c r="AH242" s="52">
        <f t="shared" ca="1" si="135"/>
        <v>0</v>
      </c>
      <c r="AI242" s="52">
        <f t="shared" ca="1" si="136"/>
        <v>-1</v>
      </c>
      <c r="AJ242" s="52">
        <f t="shared" ca="1" si="137"/>
        <v>0</v>
      </c>
      <c r="AK242" s="52">
        <f t="shared" ca="1" si="138"/>
        <v>0</v>
      </c>
      <c r="AL242" s="52">
        <f t="shared" ca="1" si="139"/>
        <v>0</v>
      </c>
      <c r="AM242" s="52" t="e" cm="1">
        <f t="array" aca="1" ref="AM242" ca="1">INDEX($G$2:$G$1052,MATCH(1,(AL242=$E$2:$E$1052)*("EQU"=UPPER($F$2:$F$1052)),0))</f>
        <v>#N/A</v>
      </c>
      <c r="AN242" s="52" t="str">
        <f t="shared" ca="1" si="140"/>
        <v/>
      </c>
      <c r="AO242" s="1" t="e">
        <f t="shared" ca="1" si="141"/>
        <v>#N/A</v>
      </c>
      <c r="AP242" s="52" t="str">
        <f t="shared" ca="1" si="142"/>
        <v/>
      </c>
      <c r="AQ242" s="1" t="str" cm="1">
        <f t="array" aca="1" ref="AQ242" ca="1">IF(LEFT(AL242,1)=".",INDEX($M$12:$M$1052,MATCH(1,(AL242=$L$12:$L$1052)*(S242=($S$12:$S$1052)),0)),"")</f>
        <v/>
      </c>
      <c r="AR242" s="52">
        <f t="shared" ca="1" si="143"/>
        <v>0</v>
      </c>
      <c r="AS242" s="52">
        <f t="shared" ca="1" si="144"/>
        <v>0</v>
      </c>
      <c r="AT242" s="52" t="str">
        <f t="shared" ca="1" si="145"/>
        <v>00</v>
      </c>
      <c r="AU242" s="52" t="str">
        <f t="shared" ca="1" si="146"/>
        <v>00</v>
      </c>
      <c r="AV242" s="1" t="str">
        <f t="shared" ca="1" si="149"/>
        <v>00</v>
      </c>
      <c r="AW242" s="52" t="str">
        <f t="shared" ca="1" si="147"/>
        <v>ZP</v>
      </c>
      <c r="AX242" s="53" t="e">
        <f ca="1">VLOOKUP(UPPER(F242)&amp;"-"&amp;AW242,Opcodes!$D$3:$E$160,2,FALSE)</f>
        <v>#N/A</v>
      </c>
      <c r="AY242" s="1">
        <f t="shared" ca="1" si="148"/>
        <v>0</v>
      </c>
    </row>
    <row r="243" spans="3:51" s="52" customFormat="1" x14ac:dyDescent="0.3">
      <c r="C243" s="11" t="str" cm="1">
        <f t="array" aca="1" ref="C243" ca="1">IF(AND(N243&amp;""&lt;&gt;"",K243&amp;""&lt;&gt;""),K243&amp;": "&amp;N243&amp;IF(O243&amp;""&lt;&gt;""," "&amp;O243,"")&amp;IF(P243&amp;""&lt;&gt;""," "&amp;P243,""),IF(Y243&amp;""&lt;&gt;"",K243&amp;": "&amp;TRIM(_xlfn.TEXTJOIN("",TRUE,MID(Y243,2*ROW(INDIRECT("1:"&amp;LEN(Y243)))-1,2)&amp;" ")),""))</f>
        <v/>
      </c>
      <c r="D243" s="20"/>
      <c r="E243" s="21"/>
      <c r="F243" s="22"/>
      <c r="G243" s="55"/>
      <c r="H243" s="56"/>
      <c r="I243" s="51"/>
      <c r="J243" s="51"/>
      <c r="K243" s="52" t="str">
        <f t="shared" ca="1" si="114"/>
        <v>302</v>
      </c>
      <c r="L243" s="52" t="str">
        <f t="shared" si="115"/>
        <v/>
      </c>
      <c r="M243" s="52" t="str">
        <f t="shared" ca="1" si="116"/>
        <v>$0302</v>
      </c>
      <c r="N243" s="53" t="str">
        <f t="shared" ca="1" si="117"/>
        <v/>
      </c>
      <c r="O243" s="53" t="str">
        <f t="shared" ca="1" si="118"/>
        <v>00</v>
      </c>
      <c r="P243" s="53" t="str">
        <f t="shared" ca="1" si="119"/>
        <v/>
      </c>
      <c r="Q243" s="54">
        <f t="shared" si="120"/>
        <v>-1</v>
      </c>
      <c r="R243" s="54" t="str">
        <f t="shared" si="121"/>
        <v/>
      </c>
      <c r="S243" s="3" t="str">
        <f t="shared" si="122"/>
        <v>my_code</v>
      </c>
      <c r="T243" s="54" t="b">
        <f t="shared" si="123"/>
        <v>0</v>
      </c>
      <c r="U243" s="54" t="b">
        <f t="shared" si="124"/>
        <v>0</v>
      </c>
      <c r="V243" s="54" t="b">
        <f t="shared" si="125"/>
        <v>0</v>
      </c>
      <c r="W243" s="54" t="b">
        <f t="shared" si="126"/>
        <v>0</v>
      </c>
      <c r="X243" s="54" t="b">
        <f>IF(NOT(ISERROR(VLOOKUP(UPPER(F243),Opcodes!$O$3:$O$10,1,FALSE))),TRUE,FALSE)</f>
        <v>0</v>
      </c>
      <c r="Y243" s="1" t="str" cm="1">
        <f t="array" aca="1" ref="Y243" ca="1">IF(OR(UPPER(F243)="STR",UPPER(F243)="ASC"),_xlfn.TEXTJOIN("",TRUE,DEC2HEX(128*(UPPER(F243)="STR")+CODE(MID(G243,ABS(ROW(INDIRECT("1:"&amp;LEN(G243)))),1)))),IF(UPPER(F243)="HEX",UPPER(SUBSTITUTE(G243," ","")),""))</f>
        <v/>
      </c>
      <c r="Z243" s="52" t="str">
        <f t="shared" si="127"/>
        <v/>
      </c>
      <c r="AA243" s="52" t="str">
        <f t="shared" si="128"/>
        <v/>
      </c>
      <c r="AB243" s="52" t="str">
        <f t="shared" si="129"/>
        <v/>
      </c>
      <c r="AC243" s="52" t="str">
        <f t="shared" si="130"/>
        <v/>
      </c>
      <c r="AD243" s="52" t="str">
        <f t="shared" si="131"/>
        <v/>
      </c>
      <c r="AE243" s="52">
        <f t="shared" ca="1" si="132"/>
        <v>0</v>
      </c>
      <c r="AF243" s="52" t="str">
        <f t="shared" si="133"/>
        <v/>
      </c>
      <c r="AG243" s="52" t="str">
        <f t="shared" ca="1" si="134"/>
        <v>mem</v>
      </c>
      <c r="AH243" s="52">
        <f t="shared" ca="1" si="135"/>
        <v>0</v>
      </c>
      <c r="AI243" s="52">
        <f t="shared" ca="1" si="136"/>
        <v>-1</v>
      </c>
      <c r="AJ243" s="52">
        <f t="shared" ca="1" si="137"/>
        <v>0</v>
      </c>
      <c r="AK243" s="52">
        <f t="shared" ca="1" si="138"/>
        <v>0</v>
      </c>
      <c r="AL243" s="52">
        <f t="shared" ca="1" si="139"/>
        <v>0</v>
      </c>
      <c r="AM243" s="52" t="e" cm="1">
        <f t="array" aca="1" ref="AM243" ca="1">INDEX($G$2:$G$1052,MATCH(1,(AL243=$E$2:$E$1052)*("EQU"=UPPER($F$2:$F$1052)),0))</f>
        <v>#N/A</v>
      </c>
      <c r="AN243" s="52" t="str">
        <f t="shared" ca="1" si="140"/>
        <v/>
      </c>
      <c r="AO243" s="1" t="e">
        <f t="shared" ca="1" si="141"/>
        <v>#N/A</v>
      </c>
      <c r="AP243" s="52" t="str">
        <f t="shared" ca="1" si="142"/>
        <v/>
      </c>
      <c r="AQ243" s="1" t="str" cm="1">
        <f t="array" aca="1" ref="AQ243" ca="1">IF(LEFT(AL243,1)=".",INDEX($M$12:$M$1052,MATCH(1,(AL243=$L$12:$L$1052)*(S243=($S$12:$S$1052)),0)),"")</f>
        <v/>
      </c>
      <c r="AR243" s="52">
        <f t="shared" ca="1" si="143"/>
        <v>0</v>
      </c>
      <c r="AS243" s="52">
        <f t="shared" ca="1" si="144"/>
        <v>0</v>
      </c>
      <c r="AT243" s="52" t="str">
        <f t="shared" ca="1" si="145"/>
        <v>00</v>
      </c>
      <c r="AU243" s="52" t="str">
        <f t="shared" ca="1" si="146"/>
        <v>00</v>
      </c>
      <c r="AV243" s="1" t="str">
        <f t="shared" ca="1" si="149"/>
        <v>00</v>
      </c>
      <c r="AW243" s="52" t="str">
        <f t="shared" ca="1" si="147"/>
        <v>ZP</v>
      </c>
      <c r="AX243" s="53" t="e">
        <f ca="1">VLOOKUP(UPPER(F243)&amp;"-"&amp;AW243,Opcodes!$D$3:$E$160,2,FALSE)</f>
        <v>#N/A</v>
      </c>
      <c r="AY243" s="1">
        <f t="shared" ca="1" si="148"/>
        <v>0</v>
      </c>
    </row>
    <row r="244" spans="3:51" s="52" customFormat="1" x14ac:dyDescent="0.3">
      <c r="C244" s="11" t="str" cm="1">
        <f t="array" aca="1" ref="C244" ca="1">IF(AND(N244&amp;""&lt;&gt;"",K244&amp;""&lt;&gt;""),K244&amp;": "&amp;N244&amp;IF(O244&amp;""&lt;&gt;""," "&amp;O244,"")&amp;IF(P244&amp;""&lt;&gt;""," "&amp;P244,""),IF(Y244&amp;""&lt;&gt;"",K244&amp;": "&amp;TRIM(_xlfn.TEXTJOIN("",TRUE,MID(Y244,2*ROW(INDIRECT("1:"&amp;LEN(Y244)))-1,2)&amp;" ")),""))</f>
        <v/>
      </c>
      <c r="D244" s="20"/>
      <c r="E244" s="21"/>
      <c r="F244" s="22"/>
      <c r="G244" s="55"/>
      <c r="H244" s="56"/>
      <c r="I244" s="51"/>
      <c r="J244" s="51"/>
      <c r="K244" s="52" t="str">
        <f t="shared" ca="1" si="114"/>
        <v>302</v>
      </c>
      <c r="L244" s="52" t="str">
        <f t="shared" si="115"/>
        <v/>
      </c>
      <c r="M244" s="52" t="str">
        <f t="shared" ca="1" si="116"/>
        <v>$0302</v>
      </c>
      <c r="N244" s="53" t="str">
        <f t="shared" ca="1" si="117"/>
        <v/>
      </c>
      <c r="O244" s="53" t="str">
        <f t="shared" ca="1" si="118"/>
        <v>00</v>
      </c>
      <c r="P244" s="53" t="str">
        <f t="shared" ca="1" si="119"/>
        <v/>
      </c>
      <c r="Q244" s="54">
        <f t="shared" si="120"/>
        <v>-1</v>
      </c>
      <c r="R244" s="54" t="str">
        <f t="shared" si="121"/>
        <v/>
      </c>
      <c r="S244" s="3" t="str">
        <f t="shared" si="122"/>
        <v>my_code</v>
      </c>
      <c r="T244" s="54" t="b">
        <f t="shared" si="123"/>
        <v>0</v>
      </c>
      <c r="U244" s="54" t="b">
        <f t="shared" si="124"/>
        <v>0</v>
      </c>
      <c r="V244" s="54" t="b">
        <f t="shared" si="125"/>
        <v>0</v>
      </c>
      <c r="W244" s="54" t="b">
        <f t="shared" si="126"/>
        <v>0</v>
      </c>
      <c r="X244" s="54" t="b">
        <f>IF(NOT(ISERROR(VLOOKUP(UPPER(F244),Opcodes!$O$3:$O$10,1,FALSE))),TRUE,FALSE)</f>
        <v>0</v>
      </c>
      <c r="Y244" s="1" t="str" cm="1">
        <f t="array" aca="1" ref="Y244" ca="1">IF(OR(UPPER(F244)="STR",UPPER(F244)="ASC"),_xlfn.TEXTJOIN("",TRUE,DEC2HEX(128*(UPPER(F244)="STR")+CODE(MID(G244,ABS(ROW(INDIRECT("1:"&amp;LEN(G244)))),1)))),IF(UPPER(F244)="HEX",UPPER(SUBSTITUTE(G244," ","")),""))</f>
        <v/>
      </c>
      <c r="Z244" s="52" t="str">
        <f t="shared" si="127"/>
        <v/>
      </c>
      <c r="AA244" s="52" t="str">
        <f t="shared" si="128"/>
        <v/>
      </c>
      <c r="AB244" s="52" t="str">
        <f t="shared" si="129"/>
        <v/>
      </c>
      <c r="AC244" s="52" t="str">
        <f t="shared" si="130"/>
        <v/>
      </c>
      <c r="AD244" s="52" t="str">
        <f t="shared" si="131"/>
        <v/>
      </c>
      <c r="AE244" s="52">
        <f t="shared" ca="1" si="132"/>
        <v>0</v>
      </c>
      <c r="AF244" s="52" t="str">
        <f t="shared" si="133"/>
        <v/>
      </c>
      <c r="AG244" s="52" t="str">
        <f t="shared" ca="1" si="134"/>
        <v>mem</v>
      </c>
      <c r="AH244" s="52">
        <f t="shared" ca="1" si="135"/>
        <v>0</v>
      </c>
      <c r="AI244" s="52">
        <f t="shared" ca="1" si="136"/>
        <v>-1</v>
      </c>
      <c r="AJ244" s="52">
        <f t="shared" ca="1" si="137"/>
        <v>0</v>
      </c>
      <c r="AK244" s="52">
        <f t="shared" ca="1" si="138"/>
        <v>0</v>
      </c>
      <c r="AL244" s="52">
        <f t="shared" ca="1" si="139"/>
        <v>0</v>
      </c>
      <c r="AM244" s="52" t="e" cm="1">
        <f t="array" aca="1" ref="AM244" ca="1">INDEX($G$2:$G$1052,MATCH(1,(AL244=$E$2:$E$1052)*("EQU"=UPPER($F$2:$F$1052)),0))</f>
        <v>#N/A</v>
      </c>
      <c r="AN244" s="52" t="str">
        <f t="shared" ca="1" si="140"/>
        <v/>
      </c>
      <c r="AO244" s="1" t="e">
        <f t="shared" ca="1" si="141"/>
        <v>#N/A</v>
      </c>
      <c r="AP244" s="52" t="str">
        <f t="shared" ca="1" si="142"/>
        <v/>
      </c>
      <c r="AQ244" s="1" t="str" cm="1">
        <f t="array" aca="1" ref="AQ244" ca="1">IF(LEFT(AL244,1)=".",INDEX($M$12:$M$1052,MATCH(1,(AL244=$L$12:$L$1052)*(S244=($S$12:$S$1052)),0)),"")</f>
        <v/>
      </c>
      <c r="AR244" s="52">
        <f t="shared" ca="1" si="143"/>
        <v>0</v>
      </c>
      <c r="AS244" s="52">
        <f t="shared" ca="1" si="144"/>
        <v>0</v>
      </c>
      <c r="AT244" s="52" t="str">
        <f t="shared" ca="1" si="145"/>
        <v>00</v>
      </c>
      <c r="AU244" s="52" t="str">
        <f t="shared" ca="1" si="146"/>
        <v>00</v>
      </c>
      <c r="AV244" s="1" t="str">
        <f t="shared" ca="1" si="149"/>
        <v>00</v>
      </c>
      <c r="AW244" s="52" t="str">
        <f t="shared" ca="1" si="147"/>
        <v>ZP</v>
      </c>
      <c r="AX244" s="53" t="e">
        <f ca="1">VLOOKUP(UPPER(F244)&amp;"-"&amp;AW244,Opcodes!$D$3:$E$160,2,FALSE)</f>
        <v>#N/A</v>
      </c>
      <c r="AY244" s="1">
        <f t="shared" ca="1" si="148"/>
        <v>0</v>
      </c>
    </row>
    <row r="245" spans="3:51" s="52" customFormat="1" x14ac:dyDescent="0.3">
      <c r="C245" s="11" t="str" cm="1">
        <f t="array" aca="1" ref="C245" ca="1">IF(AND(N245&amp;""&lt;&gt;"",K245&amp;""&lt;&gt;""),K245&amp;": "&amp;N245&amp;IF(O245&amp;""&lt;&gt;""," "&amp;O245,"")&amp;IF(P245&amp;""&lt;&gt;""," "&amp;P245,""),IF(Y245&amp;""&lt;&gt;"",K245&amp;": "&amp;TRIM(_xlfn.TEXTJOIN("",TRUE,MID(Y245,2*ROW(INDIRECT("1:"&amp;LEN(Y245)))-1,2)&amp;" ")),""))</f>
        <v/>
      </c>
      <c r="D245" s="20"/>
      <c r="E245" s="21"/>
      <c r="F245" s="22"/>
      <c r="G245" s="55"/>
      <c r="H245" s="56"/>
      <c r="I245" s="51"/>
      <c r="J245" s="51"/>
      <c r="K245" s="52" t="str">
        <f t="shared" ca="1" si="114"/>
        <v>302</v>
      </c>
      <c r="L245" s="52" t="str">
        <f t="shared" si="115"/>
        <v/>
      </c>
      <c r="M245" s="52" t="str">
        <f t="shared" ca="1" si="116"/>
        <v>$0302</v>
      </c>
      <c r="N245" s="53" t="str">
        <f t="shared" ca="1" si="117"/>
        <v/>
      </c>
      <c r="O245" s="53" t="str">
        <f t="shared" ca="1" si="118"/>
        <v>00</v>
      </c>
      <c r="P245" s="53" t="str">
        <f t="shared" ca="1" si="119"/>
        <v/>
      </c>
      <c r="Q245" s="54">
        <f t="shared" si="120"/>
        <v>-1</v>
      </c>
      <c r="R245" s="54" t="str">
        <f t="shared" si="121"/>
        <v/>
      </c>
      <c r="S245" s="3" t="str">
        <f t="shared" si="122"/>
        <v>my_code</v>
      </c>
      <c r="T245" s="54" t="b">
        <f t="shared" si="123"/>
        <v>0</v>
      </c>
      <c r="U245" s="54" t="b">
        <f t="shared" si="124"/>
        <v>0</v>
      </c>
      <c r="V245" s="54" t="b">
        <f t="shared" si="125"/>
        <v>0</v>
      </c>
      <c r="W245" s="54" t="b">
        <f t="shared" si="126"/>
        <v>0</v>
      </c>
      <c r="X245" s="54" t="b">
        <f>IF(NOT(ISERROR(VLOOKUP(UPPER(F245),Opcodes!$O$3:$O$10,1,FALSE))),TRUE,FALSE)</f>
        <v>0</v>
      </c>
      <c r="Y245" s="1" t="str" cm="1">
        <f t="array" aca="1" ref="Y245" ca="1">IF(OR(UPPER(F245)="STR",UPPER(F245)="ASC"),_xlfn.TEXTJOIN("",TRUE,DEC2HEX(128*(UPPER(F245)="STR")+CODE(MID(G245,ABS(ROW(INDIRECT("1:"&amp;LEN(G245)))),1)))),IF(UPPER(F245)="HEX",UPPER(SUBSTITUTE(G245," ","")),""))</f>
        <v/>
      </c>
      <c r="Z245" s="52" t="str">
        <f t="shared" si="127"/>
        <v/>
      </c>
      <c r="AA245" s="52" t="str">
        <f t="shared" si="128"/>
        <v/>
      </c>
      <c r="AB245" s="52" t="str">
        <f t="shared" si="129"/>
        <v/>
      </c>
      <c r="AC245" s="52" t="str">
        <f t="shared" si="130"/>
        <v/>
      </c>
      <c r="AD245" s="52" t="str">
        <f t="shared" si="131"/>
        <v/>
      </c>
      <c r="AE245" s="52">
        <f t="shared" ca="1" si="132"/>
        <v>0</v>
      </c>
      <c r="AF245" s="52" t="str">
        <f t="shared" si="133"/>
        <v/>
      </c>
      <c r="AG245" s="52" t="str">
        <f t="shared" ca="1" si="134"/>
        <v>mem</v>
      </c>
      <c r="AH245" s="52">
        <f t="shared" ca="1" si="135"/>
        <v>0</v>
      </c>
      <c r="AI245" s="52">
        <f t="shared" ca="1" si="136"/>
        <v>-1</v>
      </c>
      <c r="AJ245" s="52">
        <f t="shared" ca="1" si="137"/>
        <v>0</v>
      </c>
      <c r="AK245" s="52">
        <f t="shared" ca="1" si="138"/>
        <v>0</v>
      </c>
      <c r="AL245" s="52">
        <f t="shared" ca="1" si="139"/>
        <v>0</v>
      </c>
      <c r="AM245" s="52" t="e" cm="1">
        <f t="array" aca="1" ref="AM245" ca="1">INDEX($G$2:$G$1052,MATCH(1,(AL245=$E$2:$E$1052)*("EQU"=UPPER($F$2:$F$1052)),0))</f>
        <v>#N/A</v>
      </c>
      <c r="AN245" s="52" t="str">
        <f t="shared" ca="1" si="140"/>
        <v/>
      </c>
      <c r="AO245" s="1" t="e">
        <f t="shared" ca="1" si="141"/>
        <v>#N/A</v>
      </c>
      <c r="AP245" s="52" t="str">
        <f t="shared" ca="1" si="142"/>
        <v/>
      </c>
      <c r="AQ245" s="1" t="str" cm="1">
        <f t="array" aca="1" ref="AQ245" ca="1">IF(LEFT(AL245,1)=".",INDEX($M$12:$M$1052,MATCH(1,(AL245=$L$12:$L$1052)*(S245=($S$12:$S$1052)),0)),"")</f>
        <v/>
      </c>
      <c r="AR245" s="52">
        <f t="shared" ca="1" si="143"/>
        <v>0</v>
      </c>
      <c r="AS245" s="52">
        <f t="shared" ca="1" si="144"/>
        <v>0</v>
      </c>
      <c r="AT245" s="52" t="str">
        <f t="shared" ca="1" si="145"/>
        <v>00</v>
      </c>
      <c r="AU245" s="52" t="str">
        <f t="shared" ca="1" si="146"/>
        <v>00</v>
      </c>
      <c r="AV245" s="1" t="str">
        <f t="shared" ca="1" si="149"/>
        <v>00</v>
      </c>
      <c r="AW245" s="52" t="str">
        <f t="shared" ca="1" si="147"/>
        <v>ZP</v>
      </c>
      <c r="AX245" s="53" t="e">
        <f ca="1">VLOOKUP(UPPER(F245)&amp;"-"&amp;AW245,Opcodes!$D$3:$E$160,2,FALSE)</f>
        <v>#N/A</v>
      </c>
      <c r="AY245" s="1">
        <f t="shared" ca="1" si="148"/>
        <v>0</v>
      </c>
    </row>
    <row r="246" spans="3:51" s="52" customFormat="1" x14ac:dyDescent="0.3">
      <c r="C246" s="11" t="str" cm="1">
        <f t="array" aca="1" ref="C246" ca="1">IF(AND(N246&amp;""&lt;&gt;"",K246&amp;""&lt;&gt;""),K246&amp;": "&amp;N246&amp;IF(O246&amp;""&lt;&gt;""," "&amp;O246,"")&amp;IF(P246&amp;""&lt;&gt;""," "&amp;P246,""),IF(Y246&amp;""&lt;&gt;"",K246&amp;": "&amp;TRIM(_xlfn.TEXTJOIN("",TRUE,MID(Y246,2*ROW(INDIRECT("1:"&amp;LEN(Y246)))-1,2)&amp;" ")),""))</f>
        <v/>
      </c>
      <c r="D246" s="20"/>
      <c r="E246" s="21"/>
      <c r="F246" s="22"/>
      <c r="G246" s="55"/>
      <c r="H246" s="56"/>
      <c r="I246" s="51"/>
      <c r="J246" s="51"/>
      <c r="K246" s="52" t="str">
        <f t="shared" ca="1" si="114"/>
        <v>302</v>
      </c>
      <c r="L246" s="52" t="str">
        <f t="shared" si="115"/>
        <v/>
      </c>
      <c r="M246" s="52" t="str">
        <f t="shared" ca="1" si="116"/>
        <v>$0302</v>
      </c>
      <c r="N246" s="53" t="str">
        <f t="shared" ca="1" si="117"/>
        <v/>
      </c>
      <c r="O246" s="53" t="str">
        <f t="shared" ca="1" si="118"/>
        <v>00</v>
      </c>
      <c r="P246" s="53" t="str">
        <f t="shared" ca="1" si="119"/>
        <v/>
      </c>
      <c r="Q246" s="54">
        <f t="shared" si="120"/>
        <v>-1</v>
      </c>
      <c r="R246" s="54" t="str">
        <f t="shared" si="121"/>
        <v/>
      </c>
      <c r="S246" s="3" t="str">
        <f t="shared" si="122"/>
        <v>my_code</v>
      </c>
      <c r="T246" s="54" t="b">
        <f t="shared" si="123"/>
        <v>0</v>
      </c>
      <c r="U246" s="54" t="b">
        <f t="shared" si="124"/>
        <v>0</v>
      </c>
      <c r="V246" s="54" t="b">
        <f t="shared" si="125"/>
        <v>0</v>
      </c>
      <c r="W246" s="54" t="b">
        <f t="shared" si="126"/>
        <v>0</v>
      </c>
      <c r="X246" s="54" t="b">
        <f>IF(NOT(ISERROR(VLOOKUP(UPPER(F246),Opcodes!$O$3:$O$10,1,FALSE))),TRUE,FALSE)</f>
        <v>0</v>
      </c>
      <c r="Y246" s="1" t="str" cm="1">
        <f t="array" aca="1" ref="Y246" ca="1">IF(OR(UPPER(F246)="STR",UPPER(F246)="ASC"),_xlfn.TEXTJOIN("",TRUE,DEC2HEX(128*(UPPER(F246)="STR")+CODE(MID(G246,ABS(ROW(INDIRECT("1:"&amp;LEN(G246)))),1)))),IF(UPPER(F246)="HEX",UPPER(SUBSTITUTE(G246," ","")),""))</f>
        <v/>
      </c>
      <c r="Z246" s="52" t="str">
        <f t="shared" si="127"/>
        <v/>
      </c>
      <c r="AA246" s="52" t="str">
        <f t="shared" si="128"/>
        <v/>
      </c>
      <c r="AB246" s="52" t="str">
        <f t="shared" si="129"/>
        <v/>
      </c>
      <c r="AC246" s="52" t="str">
        <f t="shared" si="130"/>
        <v/>
      </c>
      <c r="AD246" s="52" t="str">
        <f t="shared" si="131"/>
        <v/>
      </c>
      <c r="AE246" s="52">
        <f t="shared" ca="1" si="132"/>
        <v>0</v>
      </c>
      <c r="AF246" s="52" t="str">
        <f t="shared" si="133"/>
        <v/>
      </c>
      <c r="AG246" s="52" t="str">
        <f t="shared" ca="1" si="134"/>
        <v>mem</v>
      </c>
      <c r="AH246" s="52">
        <f t="shared" ca="1" si="135"/>
        <v>0</v>
      </c>
      <c r="AI246" s="52">
        <f t="shared" ca="1" si="136"/>
        <v>-1</v>
      </c>
      <c r="AJ246" s="52">
        <f t="shared" ca="1" si="137"/>
        <v>0</v>
      </c>
      <c r="AK246" s="52">
        <f t="shared" ca="1" si="138"/>
        <v>0</v>
      </c>
      <c r="AL246" s="52">
        <f t="shared" ca="1" si="139"/>
        <v>0</v>
      </c>
      <c r="AM246" s="52" t="e" cm="1">
        <f t="array" aca="1" ref="AM246" ca="1">INDEX($G$2:$G$1052,MATCH(1,(AL246=$E$2:$E$1052)*("EQU"=UPPER($F$2:$F$1052)),0))</f>
        <v>#N/A</v>
      </c>
      <c r="AN246" s="52" t="str">
        <f t="shared" ca="1" si="140"/>
        <v/>
      </c>
      <c r="AO246" s="1" t="e">
        <f t="shared" ca="1" si="141"/>
        <v>#N/A</v>
      </c>
      <c r="AP246" s="52" t="str">
        <f t="shared" ca="1" si="142"/>
        <v/>
      </c>
      <c r="AQ246" s="1" t="str" cm="1">
        <f t="array" aca="1" ref="AQ246" ca="1">IF(LEFT(AL246,1)=".",INDEX($M$12:$M$1052,MATCH(1,(AL246=$L$12:$L$1052)*(S246=($S$12:$S$1052)),0)),"")</f>
        <v/>
      </c>
      <c r="AR246" s="52">
        <f t="shared" ca="1" si="143"/>
        <v>0</v>
      </c>
      <c r="AS246" s="52">
        <f t="shared" ca="1" si="144"/>
        <v>0</v>
      </c>
      <c r="AT246" s="52" t="str">
        <f t="shared" ca="1" si="145"/>
        <v>00</v>
      </c>
      <c r="AU246" s="52" t="str">
        <f t="shared" ca="1" si="146"/>
        <v>00</v>
      </c>
      <c r="AV246" s="1" t="str">
        <f t="shared" ca="1" si="149"/>
        <v>00</v>
      </c>
      <c r="AW246" s="52" t="str">
        <f t="shared" ca="1" si="147"/>
        <v>ZP</v>
      </c>
      <c r="AX246" s="53" t="e">
        <f ca="1">VLOOKUP(UPPER(F246)&amp;"-"&amp;AW246,Opcodes!$D$3:$E$160,2,FALSE)</f>
        <v>#N/A</v>
      </c>
      <c r="AY246" s="1">
        <f t="shared" ca="1" si="148"/>
        <v>0</v>
      </c>
    </row>
    <row r="247" spans="3:51" s="52" customFormat="1" x14ac:dyDescent="0.3">
      <c r="C247" s="11" t="str" cm="1">
        <f t="array" aca="1" ref="C247" ca="1">IF(AND(N247&amp;""&lt;&gt;"",K247&amp;""&lt;&gt;""),K247&amp;": "&amp;N247&amp;IF(O247&amp;""&lt;&gt;""," "&amp;O247,"")&amp;IF(P247&amp;""&lt;&gt;""," "&amp;P247,""),IF(Y247&amp;""&lt;&gt;"",K247&amp;": "&amp;TRIM(_xlfn.TEXTJOIN("",TRUE,MID(Y247,2*ROW(INDIRECT("1:"&amp;LEN(Y247)))-1,2)&amp;" ")),""))</f>
        <v/>
      </c>
      <c r="D247" s="20"/>
      <c r="E247" s="21"/>
      <c r="F247" s="22"/>
      <c r="G247" s="55"/>
      <c r="H247" s="56"/>
      <c r="I247" s="51"/>
      <c r="J247" s="51"/>
      <c r="K247" s="52" t="str">
        <f t="shared" ref="K247:K310" ca="1" si="150">DEC2HEX(HEX2DEC(K246)+IF(ISERROR(AY246),0,IF(ISNUMBER(AY246),AY246,0)))</f>
        <v>302</v>
      </c>
      <c r="L247" s="52" t="str">
        <f t="shared" ref="L247:L310" si="151">IF(AND(E247&amp;""&lt;&gt;"",UPPER(F247&lt;&gt;"EQU")),E247,"")</f>
        <v/>
      </c>
      <c r="M247" s="52" t="str">
        <f t="shared" ref="M247:M310" ca="1" si="152">IF(K247&amp;""&lt;&gt;"","$"&amp;DEC2HEX(HEX2DEC(K247),4),"")</f>
        <v>$0302</v>
      </c>
      <c r="N247" s="53" t="str">
        <f t="shared" ref="N247:N310" ca="1" si="153">IF(AND(AW247&lt;&gt;"PSO",NOT(ISERROR(AX247))),AX247,"")</f>
        <v/>
      </c>
      <c r="O247" s="53" t="str">
        <f t="shared" ref="O247:O310" ca="1" si="154">IF(AW247="PSO","",IF(AV247&amp;""&lt;&gt;"",RIGHT(AV247,2),""))</f>
        <v>00</v>
      </c>
      <c r="P247" s="53" t="str">
        <f t="shared" ref="P247:P310" ca="1" si="155">IF(LEN(AV247)&gt;2,LEFT(AV247,2),"")</f>
        <v/>
      </c>
      <c r="Q247" s="54">
        <f t="shared" ref="Q247:Q310" si="156">IF(ISERROR(SEARCH(",",G247)),-1,SEARCH(",",G247))</f>
        <v>-1</v>
      </c>
      <c r="R247" s="54" t="str">
        <f t="shared" ref="R247:R310" si="157">IF(Q247&gt;=0,UPPER(MID(G247,Q247+1,1)),"")</f>
        <v/>
      </c>
      <c r="S247" s="3" t="str">
        <f t="shared" ref="S247:S310" si="158">IF(UPPER(F247)="SUB",E247,S246)</f>
        <v>my_code</v>
      </c>
      <c r="T247" s="54" t="b">
        <f t="shared" ref="T247:T310" si="159">IF(ISERROR(MATCH(UPPER(F247),BRANCH,0)),FALSE,TRUE)</f>
        <v>0</v>
      </c>
      <c r="U247" s="54" t="b">
        <f t="shared" ref="U247:U310" si="160">IF(AND(F247&amp;""&lt;&gt;"",G247&amp;""=""),TRUE,FALSE)</f>
        <v>0</v>
      </c>
      <c r="V247" s="54" t="b">
        <f t="shared" ref="V247:V310" si="161">LEFT(G247,1)="("</f>
        <v>0</v>
      </c>
      <c r="W247" s="54" t="b">
        <f t="shared" ref="W247:W310" si="162">RIGHT(G247,1)=")"</f>
        <v>0</v>
      </c>
      <c r="X247" s="54" t="b">
        <f>IF(NOT(ISERROR(VLOOKUP(UPPER(F247),Opcodes!$O$3:$O$10,1,FALSE))),TRUE,FALSE)</f>
        <v>0</v>
      </c>
      <c r="Y247" s="1" t="str" cm="1">
        <f t="array" aca="1" ref="Y247" ca="1">IF(OR(UPPER(F247)="STR",UPPER(F247)="ASC"),_xlfn.TEXTJOIN("",TRUE,DEC2HEX(128*(UPPER(F247)="STR")+CODE(MID(G247,ABS(ROW(INDIRECT("1:"&amp;LEN(G247)))),1)))),IF(UPPER(F247)="HEX",UPPER(SUBSTITUTE(G247," ","")),""))</f>
        <v/>
      </c>
      <c r="Z247" s="52" t="str">
        <f t="shared" ref="Z247:Z310" si="163">IF(AND(U247=FALSE,V247,W247,Q247&lt;0),MID(G247,2,LEN(G247)-2),"")</f>
        <v/>
      </c>
      <c r="AA247" s="52" t="str">
        <f t="shared" ref="AA247:AA310" si="164">IF(AND(Z247&amp;""="",Q247&gt;=0,V247,W247),MID(G247,2,Q247-2),"")</f>
        <v/>
      </c>
      <c r="AB247" s="52" t="str">
        <f t="shared" ref="AB247:AB310" si="165">IF(U247=FALSE,IF(AND(AA247="",Q247&gt;=0,V247),IF(MID(G247,LEN(G247)-2,1)=")",MID(G247,2,LEN(G247)-4),""),""),"")</f>
        <v/>
      </c>
      <c r="AC247" s="52" t="str">
        <f t="shared" ref="AC247:AC310" si="166">IF(AND(V247=FALSE,W247=FALSE,R247="X"),LEFT(G247,Q247-1),"")</f>
        <v/>
      </c>
      <c r="AD247" s="52" t="str">
        <f t="shared" ref="AD247:AD310" si="167">IF(AND(V247=FALSE,W247=FALSE,R247="Y"),LEFT(G247,Q247-1),"")</f>
        <v/>
      </c>
      <c r="AE247" s="52">
        <f t="shared" ref="AE247:AE310" ca="1" si="168">IF(AND(Y247&amp;""="",V247=FALSE,W247=FALSE,Q247&lt;0,U247=FALSE,LEFT(G247,1)&lt;&gt;"#"),G247,"")</f>
        <v>0</v>
      </c>
      <c r="AF247" s="52" t="str">
        <f t="shared" ref="AF247:AF310" si="169">IF(AND(V247=FALSE,W247=FALSE,Q247&lt;0,U247=FALSE,LEFT(G247,1)="#"),G247,"")</f>
        <v/>
      </c>
      <c r="AG247" s="52" t="str">
        <f t="shared" ref="AG247:AG310" ca="1" si="170">IF(Z247&amp;""&lt;&gt;"",Z$1,IF(AA247&amp;""&lt;&gt;"",AA$1,IF(AB247&amp;""&lt;&gt;"",AB$1,IF(AC247&amp;""&lt;&gt;"",AC$1,IF(AD247&amp;""&lt;&gt;"",AD$1,IF(AND(AE247&amp;""&lt;&gt;"",X247=FALSE),AE$1,IF(AF247&amp;""&lt;&gt;"","IMM",IF(X247,"PSO","DIR"))))))))</f>
        <v>mem</v>
      </c>
      <c r="AH247" s="52">
        <f t="shared" ref="AH247:AH310" ca="1" si="171">IF(Z247&amp;""&lt;&gt;"",Z247,IF(AA247&amp;""&lt;&gt;"",AA247,IF(AB247&amp;""&lt;&gt;"",AB247,IF(AC247&amp;""&lt;&gt;"",AC247,IF(AD247&amp;""&lt;&gt;"",AD247,IF(AE247&amp;""&lt;&gt;"",AE247,IF(AF247&amp;""&lt;&gt;"",RIGHT(AF247,LEN(AF247)-1),"")))))))</f>
        <v>0</v>
      </c>
      <c r="AI247" s="52">
        <f t="shared" ref="AI247:AI310" ca="1" si="172">IF(ISERROR(SEARCH("+",AH247)),IF(ISERROR(SEARCH("-",AH247)),-1,SEARCH("-",AH247)),SEARCH("+",AH247))</f>
        <v>-1</v>
      </c>
      <c r="AJ247" s="52">
        <f t="shared" ref="AJ247:AJ310" ca="1" si="173">IF(AI247&lt;0,0,_xlfn.NUMBERVALUE(RIGHT(AH247,LEN(AH247)-AI247+1)))</f>
        <v>0</v>
      </c>
      <c r="AK247" s="52">
        <f t="shared" ref="AK247:AK310" ca="1" si="174">IF(AI247&lt;0,AH247,LEFT(AH247,AI247-1))</f>
        <v>0</v>
      </c>
      <c r="AL247" s="52">
        <f t="shared" ref="AL247:AL310" ca="1" si="175">IF(OR(LEFT(AK247,1)="&lt;",LEFT(AK247,1)="&gt;"),MID(AK247,2,LEN(AK247)),AK247)</f>
        <v>0</v>
      </c>
      <c r="AM247" s="52" t="e" cm="1">
        <f t="array" aca="1" ref="AM247" ca="1">INDEX($G$2:$G$1052,MATCH(1,(AL247=$E$2:$E$1052)*("EQU"=UPPER($F$2:$F$1052)),0))</f>
        <v>#N/A</v>
      </c>
      <c r="AN247" s="52" t="str">
        <f t="shared" ref="AN247:AN310" ca="1" si="176">IF(OR(AL247&amp;""="",ISNA(AM247),AL247="*"),"",AM247)</f>
        <v/>
      </c>
      <c r="AO247" s="1" t="e">
        <f t="shared" ref="AO247:AO310" ca="1" si="177">IF(LEFT(AL247,1)&lt;&gt;".",VLOOKUP(AL247,$L$12:$M$1052,2,FALSE),"")</f>
        <v>#N/A</v>
      </c>
      <c r="AP247" s="52" t="str">
        <f t="shared" ref="AP247:AP310" ca="1" si="178">IF(OR(AL247&amp;""="",ISNA(AO247),AL247="*",AN247&amp;""&lt;&gt;""),IF(AL247&lt;&gt;"*","",M247),AO247)</f>
        <v/>
      </c>
      <c r="AQ247" s="1" t="str" cm="1">
        <f t="array" aca="1" ref="AQ247" ca="1">IF(LEFT(AL247,1)=".",INDEX($M$12:$M$1052,MATCH(1,(AL247=$L$12:$L$1052)*(S247=($S$12:$S$1052)),0)),"")</f>
        <v/>
      </c>
      <c r="AR247" s="52">
        <f t="shared" ref="AR247:AR310" ca="1" si="179">IF(AQ247&amp;""&lt;&gt;"",AQ247,IF(AP247&amp;""&lt;&gt;"",AP247,IF(AN247&amp;""&lt;&gt;"",AN247,IF(AL247&amp;""&lt;&gt;"",AL247,""))))</f>
        <v>0</v>
      </c>
      <c r="AS247" s="52">
        <f t="shared" ref="AS247:AS310" ca="1" si="180">IF(LEFT(AR247,1)="$",AJ247+HEX2DEC(RIGHT(AR247,LEN(AR247)-1)),IF(LEFT(AR247,1)="%",BIN2DEC(RIGHT(AR247,LEN(AR247)-1)),IF(AR247&amp;""&lt;&gt;"",AR247+AJ247,"")))</f>
        <v>0</v>
      </c>
      <c r="AT247" s="52" t="str">
        <f t="shared" ref="AT247:AT310" ca="1" si="181">IF(AS247&amp;""&lt;&gt;"",DEC2HEX(AS247,2+2*(AS247&gt;255)),"")</f>
        <v>00</v>
      </c>
      <c r="AU247" s="52" t="str">
        <f t="shared" ref="AU247:AU310" ca="1" si="182">IF(LEFT(AK247,1)="&gt;",LEFT(AT247,2),IF(LEFT(AK247,1)="&lt;",RIGHT(AT247,2),AT247))</f>
        <v>00</v>
      </c>
      <c r="AV247" s="1" t="str">
        <f t="shared" ca="1" si="149"/>
        <v>00</v>
      </c>
      <c r="AW247" s="52" t="str">
        <f t="shared" ref="AW247:AW310" ca="1" si="183">IF(LEFT(AG247,3)="mem",IF(AS247&lt;255,SUBSTITUTE(AG247,"mem","ZP"),IF(T247,"REL",SUBSTITUTE(AG247,"mem","ABS"))),IF(T247,"REL",AG247))</f>
        <v>ZP</v>
      </c>
      <c r="AX247" s="53" t="e">
        <f ca="1">VLOOKUP(UPPER(F247)&amp;"-"&amp;AW247,Opcodes!$D$3:$E$160,2,FALSE)</f>
        <v>#N/A</v>
      </c>
      <c r="AY247" s="1">
        <f t="shared" ref="AY247:AY310" ca="1" si="184">IF(OR(UPPER(F247)="JMP",UPPER(F247)="JSR"),3,IF(T247,2,1+IF(LEFT(AL247,1)=".",1,IF(OR(AND(Y247&amp;""="",AW247="PSO"),ISERROR(AX247)),-1,IF(Y247&amp;""&lt;&gt;"",LEN(Y247)/2-1,LEN(AV247)/2)))))</f>
        <v>0</v>
      </c>
    </row>
    <row r="248" spans="3:51" s="52" customFormat="1" x14ac:dyDescent="0.3">
      <c r="C248" s="11" t="str" cm="1">
        <f t="array" aca="1" ref="C248" ca="1">IF(AND(N248&amp;""&lt;&gt;"",K248&amp;""&lt;&gt;""),K248&amp;": "&amp;N248&amp;IF(O248&amp;""&lt;&gt;""," "&amp;O248,"")&amp;IF(P248&amp;""&lt;&gt;""," "&amp;P248,""),IF(Y248&amp;""&lt;&gt;"",K248&amp;": "&amp;TRIM(_xlfn.TEXTJOIN("",TRUE,MID(Y248,2*ROW(INDIRECT("1:"&amp;LEN(Y248)))-1,2)&amp;" ")),""))</f>
        <v/>
      </c>
      <c r="D248" s="20"/>
      <c r="E248" s="21"/>
      <c r="F248" s="22"/>
      <c r="G248" s="55"/>
      <c r="H248" s="56"/>
      <c r="I248" s="51"/>
      <c r="J248" s="51"/>
      <c r="K248" s="52" t="str">
        <f t="shared" ca="1" si="150"/>
        <v>302</v>
      </c>
      <c r="L248" s="52" t="str">
        <f t="shared" si="151"/>
        <v/>
      </c>
      <c r="M248" s="52" t="str">
        <f t="shared" ca="1" si="152"/>
        <v>$0302</v>
      </c>
      <c r="N248" s="53" t="str">
        <f t="shared" ca="1" si="153"/>
        <v/>
      </c>
      <c r="O248" s="53" t="str">
        <f t="shared" ca="1" si="154"/>
        <v>00</v>
      </c>
      <c r="P248" s="53" t="str">
        <f t="shared" ca="1" si="155"/>
        <v/>
      </c>
      <c r="Q248" s="54">
        <f t="shared" si="156"/>
        <v>-1</v>
      </c>
      <c r="R248" s="54" t="str">
        <f t="shared" si="157"/>
        <v/>
      </c>
      <c r="S248" s="3" t="str">
        <f t="shared" si="158"/>
        <v>my_code</v>
      </c>
      <c r="T248" s="54" t="b">
        <f t="shared" si="159"/>
        <v>0</v>
      </c>
      <c r="U248" s="54" t="b">
        <f t="shared" si="160"/>
        <v>0</v>
      </c>
      <c r="V248" s="54" t="b">
        <f t="shared" si="161"/>
        <v>0</v>
      </c>
      <c r="W248" s="54" t="b">
        <f t="shared" si="162"/>
        <v>0</v>
      </c>
      <c r="X248" s="54" t="b">
        <f>IF(NOT(ISERROR(VLOOKUP(UPPER(F248),Opcodes!$O$3:$O$10,1,FALSE))),TRUE,FALSE)</f>
        <v>0</v>
      </c>
      <c r="Y248" s="1" t="str" cm="1">
        <f t="array" aca="1" ref="Y248" ca="1">IF(OR(UPPER(F248)="STR",UPPER(F248)="ASC"),_xlfn.TEXTJOIN("",TRUE,DEC2HEX(128*(UPPER(F248)="STR")+CODE(MID(G248,ABS(ROW(INDIRECT("1:"&amp;LEN(G248)))),1)))),IF(UPPER(F248)="HEX",UPPER(SUBSTITUTE(G248," ","")),""))</f>
        <v/>
      </c>
      <c r="Z248" s="52" t="str">
        <f t="shared" si="163"/>
        <v/>
      </c>
      <c r="AA248" s="52" t="str">
        <f t="shared" si="164"/>
        <v/>
      </c>
      <c r="AB248" s="52" t="str">
        <f t="shared" si="165"/>
        <v/>
      </c>
      <c r="AC248" s="52" t="str">
        <f t="shared" si="166"/>
        <v/>
      </c>
      <c r="AD248" s="52" t="str">
        <f t="shared" si="167"/>
        <v/>
      </c>
      <c r="AE248" s="52">
        <f t="shared" ca="1" si="168"/>
        <v>0</v>
      </c>
      <c r="AF248" s="52" t="str">
        <f t="shared" si="169"/>
        <v/>
      </c>
      <c r="AG248" s="52" t="str">
        <f t="shared" ca="1" si="170"/>
        <v>mem</v>
      </c>
      <c r="AH248" s="52">
        <f t="shared" ca="1" si="171"/>
        <v>0</v>
      </c>
      <c r="AI248" s="52">
        <f t="shared" ca="1" si="172"/>
        <v>-1</v>
      </c>
      <c r="AJ248" s="52">
        <f t="shared" ca="1" si="173"/>
        <v>0</v>
      </c>
      <c r="AK248" s="52">
        <f t="shared" ca="1" si="174"/>
        <v>0</v>
      </c>
      <c r="AL248" s="52">
        <f t="shared" ca="1" si="175"/>
        <v>0</v>
      </c>
      <c r="AM248" s="52" t="e" cm="1">
        <f t="array" aca="1" ref="AM248" ca="1">INDEX($G$2:$G$1052,MATCH(1,(AL248=$E$2:$E$1052)*("EQU"=UPPER($F$2:$F$1052)),0))</f>
        <v>#N/A</v>
      </c>
      <c r="AN248" s="52" t="str">
        <f t="shared" ca="1" si="176"/>
        <v/>
      </c>
      <c r="AO248" s="1" t="e">
        <f t="shared" ca="1" si="177"/>
        <v>#N/A</v>
      </c>
      <c r="AP248" s="52" t="str">
        <f t="shared" ca="1" si="178"/>
        <v/>
      </c>
      <c r="AQ248" s="1" t="str" cm="1">
        <f t="array" aca="1" ref="AQ248" ca="1">IF(LEFT(AL248,1)=".",INDEX($M$12:$M$1052,MATCH(1,(AL248=$L$12:$L$1052)*(S248=($S$12:$S$1052)),0)),"")</f>
        <v/>
      </c>
      <c r="AR248" s="52">
        <f t="shared" ca="1" si="179"/>
        <v>0</v>
      </c>
      <c r="AS248" s="52">
        <f t="shared" ca="1" si="180"/>
        <v>0</v>
      </c>
      <c r="AT248" s="52" t="str">
        <f t="shared" ca="1" si="181"/>
        <v>00</v>
      </c>
      <c r="AU248" s="52" t="str">
        <f t="shared" ca="1" si="182"/>
        <v>00</v>
      </c>
      <c r="AV248" s="1" t="str">
        <f t="shared" ca="1" si="149"/>
        <v>00</v>
      </c>
      <c r="AW248" s="52" t="str">
        <f t="shared" ca="1" si="183"/>
        <v>ZP</v>
      </c>
      <c r="AX248" s="53" t="e">
        <f ca="1">VLOOKUP(UPPER(F248)&amp;"-"&amp;AW248,Opcodes!$D$3:$E$160,2,FALSE)</f>
        <v>#N/A</v>
      </c>
      <c r="AY248" s="1">
        <f t="shared" ca="1" si="184"/>
        <v>0</v>
      </c>
    </row>
    <row r="249" spans="3:51" s="52" customFormat="1" x14ac:dyDescent="0.3">
      <c r="C249" s="11" t="str" cm="1">
        <f t="array" aca="1" ref="C249" ca="1">IF(AND(N249&amp;""&lt;&gt;"",K249&amp;""&lt;&gt;""),K249&amp;": "&amp;N249&amp;IF(O249&amp;""&lt;&gt;""," "&amp;O249,"")&amp;IF(P249&amp;""&lt;&gt;""," "&amp;P249,""),IF(Y249&amp;""&lt;&gt;"",K249&amp;": "&amp;TRIM(_xlfn.TEXTJOIN("",TRUE,MID(Y249,2*ROW(INDIRECT("1:"&amp;LEN(Y249)))-1,2)&amp;" ")),""))</f>
        <v/>
      </c>
      <c r="D249" s="20"/>
      <c r="E249" s="21"/>
      <c r="F249" s="22"/>
      <c r="G249" s="55"/>
      <c r="H249" s="56"/>
      <c r="I249" s="51"/>
      <c r="J249" s="51"/>
      <c r="K249" s="52" t="str">
        <f t="shared" ca="1" si="150"/>
        <v>302</v>
      </c>
      <c r="L249" s="52" t="str">
        <f t="shared" si="151"/>
        <v/>
      </c>
      <c r="M249" s="52" t="str">
        <f t="shared" ca="1" si="152"/>
        <v>$0302</v>
      </c>
      <c r="N249" s="53" t="str">
        <f t="shared" ca="1" si="153"/>
        <v/>
      </c>
      <c r="O249" s="53" t="str">
        <f t="shared" ca="1" si="154"/>
        <v>00</v>
      </c>
      <c r="P249" s="53" t="str">
        <f t="shared" ca="1" si="155"/>
        <v/>
      </c>
      <c r="Q249" s="54">
        <f t="shared" si="156"/>
        <v>-1</v>
      </c>
      <c r="R249" s="54" t="str">
        <f t="shared" si="157"/>
        <v/>
      </c>
      <c r="S249" s="3" t="str">
        <f t="shared" si="158"/>
        <v>my_code</v>
      </c>
      <c r="T249" s="54" t="b">
        <f t="shared" si="159"/>
        <v>0</v>
      </c>
      <c r="U249" s="54" t="b">
        <f t="shared" si="160"/>
        <v>0</v>
      </c>
      <c r="V249" s="54" t="b">
        <f t="shared" si="161"/>
        <v>0</v>
      </c>
      <c r="W249" s="54" t="b">
        <f t="shared" si="162"/>
        <v>0</v>
      </c>
      <c r="X249" s="54" t="b">
        <f>IF(NOT(ISERROR(VLOOKUP(UPPER(F249),Opcodes!$O$3:$O$10,1,FALSE))),TRUE,FALSE)</f>
        <v>0</v>
      </c>
      <c r="Y249" s="1" t="str" cm="1">
        <f t="array" aca="1" ref="Y249" ca="1">IF(OR(UPPER(F249)="STR",UPPER(F249)="ASC"),_xlfn.TEXTJOIN("",TRUE,DEC2HEX(128*(UPPER(F249)="STR")+CODE(MID(G249,ABS(ROW(INDIRECT("1:"&amp;LEN(G249)))),1)))),IF(UPPER(F249)="HEX",UPPER(SUBSTITUTE(G249," ","")),""))</f>
        <v/>
      </c>
      <c r="Z249" s="52" t="str">
        <f t="shared" si="163"/>
        <v/>
      </c>
      <c r="AA249" s="52" t="str">
        <f t="shared" si="164"/>
        <v/>
      </c>
      <c r="AB249" s="52" t="str">
        <f t="shared" si="165"/>
        <v/>
      </c>
      <c r="AC249" s="52" t="str">
        <f t="shared" si="166"/>
        <v/>
      </c>
      <c r="AD249" s="52" t="str">
        <f t="shared" si="167"/>
        <v/>
      </c>
      <c r="AE249" s="52">
        <f t="shared" ca="1" si="168"/>
        <v>0</v>
      </c>
      <c r="AF249" s="52" t="str">
        <f t="shared" si="169"/>
        <v/>
      </c>
      <c r="AG249" s="52" t="str">
        <f t="shared" ca="1" si="170"/>
        <v>mem</v>
      </c>
      <c r="AH249" s="52">
        <f t="shared" ca="1" si="171"/>
        <v>0</v>
      </c>
      <c r="AI249" s="52">
        <f t="shared" ca="1" si="172"/>
        <v>-1</v>
      </c>
      <c r="AJ249" s="52">
        <f t="shared" ca="1" si="173"/>
        <v>0</v>
      </c>
      <c r="AK249" s="52">
        <f t="shared" ca="1" si="174"/>
        <v>0</v>
      </c>
      <c r="AL249" s="52">
        <f t="shared" ca="1" si="175"/>
        <v>0</v>
      </c>
      <c r="AM249" s="52" t="e" cm="1">
        <f t="array" aca="1" ref="AM249" ca="1">INDEX($G$2:$G$1052,MATCH(1,(AL249=$E$2:$E$1052)*("EQU"=UPPER($F$2:$F$1052)),0))</f>
        <v>#N/A</v>
      </c>
      <c r="AN249" s="52" t="str">
        <f t="shared" ca="1" si="176"/>
        <v/>
      </c>
      <c r="AO249" s="1" t="e">
        <f t="shared" ca="1" si="177"/>
        <v>#N/A</v>
      </c>
      <c r="AP249" s="52" t="str">
        <f t="shared" ca="1" si="178"/>
        <v/>
      </c>
      <c r="AQ249" s="1" t="str" cm="1">
        <f t="array" aca="1" ref="AQ249" ca="1">IF(LEFT(AL249,1)=".",INDEX($M$12:$M$1052,MATCH(1,(AL249=$L$12:$L$1052)*(S249=($S$12:$S$1052)),0)),"")</f>
        <v/>
      </c>
      <c r="AR249" s="52">
        <f t="shared" ca="1" si="179"/>
        <v>0</v>
      </c>
      <c r="AS249" s="52">
        <f t="shared" ca="1" si="180"/>
        <v>0</v>
      </c>
      <c r="AT249" s="52" t="str">
        <f t="shared" ca="1" si="181"/>
        <v>00</v>
      </c>
      <c r="AU249" s="52" t="str">
        <f t="shared" ca="1" si="182"/>
        <v>00</v>
      </c>
      <c r="AV249" s="1" t="str">
        <f t="shared" ca="1" si="149"/>
        <v>00</v>
      </c>
      <c r="AW249" s="52" t="str">
        <f t="shared" ca="1" si="183"/>
        <v>ZP</v>
      </c>
      <c r="AX249" s="53" t="e">
        <f ca="1">VLOOKUP(UPPER(F249)&amp;"-"&amp;AW249,Opcodes!$D$3:$E$160,2,FALSE)</f>
        <v>#N/A</v>
      </c>
      <c r="AY249" s="1">
        <f t="shared" ca="1" si="184"/>
        <v>0</v>
      </c>
    </row>
    <row r="250" spans="3:51" s="52" customFormat="1" x14ac:dyDescent="0.3">
      <c r="C250" s="11" t="str" cm="1">
        <f t="array" aca="1" ref="C250" ca="1">IF(AND(N250&amp;""&lt;&gt;"",K250&amp;""&lt;&gt;""),K250&amp;": "&amp;N250&amp;IF(O250&amp;""&lt;&gt;""," "&amp;O250,"")&amp;IF(P250&amp;""&lt;&gt;""," "&amp;P250,""),IF(Y250&amp;""&lt;&gt;"",K250&amp;": "&amp;TRIM(_xlfn.TEXTJOIN("",TRUE,MID(Y250,2*ROW(INDIRECT("1:"&amp;LEN(Y250)))-1,2)&amp;" ")),""))</f>
        <v/>
      </c>
      <c r="D250" s="20"/>
      <c r="E250" s="21"/>
      <c r="F250" s="22"/>
      <c r="G250" s="55"/>
      <c r="H250" s="56"/>
      <c r="I250" s="51"/>
      <c r="J250" s="51"/>
      <c r="K250" s="52" t="str">
        <f t="shared" ca="1" si="150"/>
        <v>302</v>
      </c>
      <c r="L250" s="52" t="str">
        <f t="shared" si="151"/>
        <v/>
      </c>
      <c r="M250" s="52" t="str">
        <f t="shared" ca="1" si="152"/>
        <v>$0302</v>
      </c>
      <c r="N250" s="53" t="str">
        <f t="shared" ca="1" si="153"/>
        <v/>
      </c>
      <c r="O250" s="53" t="str">
        <f t="shared" ca="1" si="154"/>
        <v>00</v>
      </c>
      <c r="P250" s="53" t="str">
        <f t="shared" ca="1" si="155"/>
        <v/>
      </c>
      <c r="Q250" s="54">
        <f t="shared" si="156"/>
        <v>-1</v>
      </c>
      <c r="R250" s="54" t="str">
        <f t="shared" si="157"/>
        <v/>
      </c>
      <c r="S250" s="3" t="str">
        <f t="shared" si="158"/>
        <v>my_code</v>
      </c>
      <c r="T250" s="54" t="b">
        <f t="shared" si="159"/>
        <v>0</v>
      </c>
      <c r="U250" s="54" t="b">
        <f t="shared" si="160"/>
        <v>0</v>
      </c>
      <c r="V250" s="54" t="b">
        <f t="shared" si="161"/>
        <v>0</v>
      </c>
      <c r="W250" s="54" t="b">
        <f t="shared" si="162"/>
        <v>0</v>
      </c>
      <c r="X250" s="54" t="b">
        <f>IF(NOT(ISERROR(VLOOKUP(UPPER(F250),Opcodes!$O$3:$O$10,1,FALSE))),TRUE,FALSE)</f>
        <v>0</v>
      </c>
      <c r="Y250" s="1" t="str" cm="1">
        <f t="array" aca="1" ref="Y250" ca="1">IF(OR(UPPER(F250)="STR",UPPER(F250)="ASC"),_xlfn.TEXTJOIN("",TRUE,DEC2HEX(128*(UPPER(F250)="STR")+CODE(MID(G250,ABS(ROW(INDIRECT("1:"&amp;LEN(G250)))),1)))),IF(UPPER(F250)="HEX",UPPER(SUBSTITUTE(G250," ","")),""))</f>
        <v/>
      </c>
      <c r="Z250" s="52" t="str">
        <f t="shared" si="163"/>
        <v/>
      </c>
      <c r="AA250" s="52" t="str">
        <f t="shared" si="164"/>
        <v/>
      </c>
      <c r="AB250" s="52" t="str">
        <f t="shared" si="165"/>
        <v/>
      </c>
      <c r="AC250" s="52" t="str">
        <f t="shared" si="166"/>
        <v/>
      </c>
      <c r="AD250" s="52" t="str">
        <f t="shared" si="167"/>
        <v/>
      </c>
      <c r="AE250" s="52">
        <f t="shared" ca="1" si="168"/>
        <v>0</v>
      </c>
      <c r="AF250" s="52" t="str">
        <f t="shared" si="169"/>
        <v/>
      </c>
      <c r="AG250" s="52" t="str">
        <f t="shared" ca="1" si="170"/>
        <v>mem</v>
      </c>
      <c r="AH250" s="52">
        <f t="shared" ca="1" si="171"/>
        <v>0</v>
      </c>
      <c r="AI250" s="52">
        <f t="shared" ca="1" si="172"/>
        <v>-1</v>
      </c>
      <c r="AJ250" s="52">
        <f t="shared" ca="1" si="173"/>
        <v>0</v>
      </c>
      <c r="AK250" s="52">
        <f t="shared" ca="1" si="174"/>
        <v>0</v>
      </c>
      <c r="AL250" s="52">
        <f t="shared" ca="1" si="175"/>
        <v>0</v>
      </c>
      <c r="AM250" s="52" t="e" cm="1">
        <f t="array" aca="1" ref="AM250" ca="1">INDEX($G$2:$G$1052,MATCH(1,(AL250=$E$2:$E$1052)*("EQU"=UPPER($F$2:$F$1052)),0))</f>
        <v>#N/A</v>
      </c>
      <c r="AN250" s="52" t="str">
        <f t="shared" ca="1" si="176"/>
        <v/>
      </c>
      <c r="AO250" s="1" t="e">
        <f t="shared" ca="1" si="177"/>
        <v>#N/A</v>
      </c>
      <c r="AP250" s="52" t="str">
        <f t="shared" ca="1" si="178"/>
        <v/>
      </c>
      <c r="AQ250" s="1" t="str" cm="1">
        <f t="array" aca="1" ref="AQ250" ca="1">IF(LEFT(AL250,1)=".",INDEX($M$12:$M$1052,MATCH(1,(AL250=$L$12:$L$1052)*(S250=($S$12:$S$1052)),0)),"")</f>
        <v/>
      </c>
      <c r="AR250" s="52">
        <f t="shared" ca="1" si="179"/>
        <v>0</v>
      </c>
      <c r="AS250" s="52">
        <f t="shared" ca="1" si="180"/>
        <v>0</v>
      </c>
      <c r="AT250" s="52" t="str">
        <f t="shared" ca="1" si="181"/>
        <v>00</v>
      </c>
      <c r="AU250" s="52" t="str">
        <f t="shared" ca="1" si="182"/>
        <v>00</v>
      </c>
      <c r="AV250" s="1" t="str">
        <f t="shared" ca="1" si="149"/>
        <v>00</v>
      </c>
      <c r="AW250" s="52" t="str">
        <f t="shared" ca="1" si="183"/>
        <v>ZP</v>
      </c>
      <c r="AX250" s="53" t="e">
        <f ca="1">VLOOKUP(UPPER(F250)&amp;"-"&amp;AW250,Opcodes!$D$3:$E$160,2,FALSE)</f>
        <v>#N/A</v>
      </c>
      <c r="AY250" s="1">
        <f t="shared" ca="1" si="184"/>
        <v>0</v>
      </c>
    </row>
    <row r="251" spans="3:51" s="52" customFormat="1" x14ac:dyDescent="0.3">
      <c r="C251" s="11" t="str" cm="1">
        <f t="array" aca="1" ref="C251" ca="1">IF(AND(N251&amp;""&lt;&gt;"",K251&amp;""&lt;&gt;""),K251&amp;": "&amp;N251&amp;IF(O251&amp;""&lt;&gt;""," "&amp;O251,"")&amp;IF(P251&amp;""&lt;&gt;""," "&amp;P251,""),IF(Y251&amp;""&lt;&gt;"",K251&amp;": "&amp;TRIM(_xlfn.TEXTJOIN("",TRUE,MID(Y251,2*ROW(INDIRECT("1:"&amp;LEN(Y251)))-1,2)&amp;" ")),""))</f>
        <v/>
      </c>
      <c r="D251" s="20"/>
      <c r="E251" s="21"/>
      <c r="F251" s="22"/>
      <c r="G251" s="55"/>
      <c r="H251" s="56"/>
      <c r="I251" s="51"/>
      <c r="J251" s="51"/>
      <c r="K251" s="52" t="str">
        <f t="shared" ca="1" si="150"/>
        <v>302</v>
      </c>
      <c r="L251" s="52" t="str">
        <f t="shared" si="151"/>
        <v/>
      </c>
      <c r="M251" s="52" t="str">
        <f t="shared" ca="1" si="152"/>
        <v>$0302</v>
      </c>
      <c r="N251" s="53" t="str">
        <f t="shared" ca="1" si="153"/>
        <v/>
      </c>
      <c r="O251" s="53" t="str">
        <f t="shared" ca="1" si="154"/>
        <v>00</v>
      </c>
      <c r="P251" s="53" t="str">
        <f t="shared" ca="1" si="155"/>
        <v/>
      </c>
      <c r="Q251" s="54">
        <f t="shared" si="156"/>
        <v>-1</v>
      </c>
      <c r="R251" s="54" t="str">
        <f t="shared" si="157"/>
        <v/>
      </c>
      <c r="S251" s="3" t="str">
        <f t="shared" si="158"/>
        <v>my_code</v>
      </c>
      <c r="T251" s="54" t="b">
        <f t="shared" si="159"/>
        <v>0</v>
      </c>
      <c r="U251" s="54" t="b">
        <f t="shared" si="160"/>
        <v>0</v>
      </c>
      <c r="V251" s="54" t="b">
        <f t="shared" si="161"/>
        <v>0</v>
      </c>
      <c r="W251" s="54" t="b">
        <f t="shared" si="162"/>
        <v>0</v>
      </c>
      <c r="X251" s="54" t="b">
        <f>IF(NOT(ISERROR(VLOOKUP(UPPER(F251),Opcodes!$O$3:$O$10,1,FALSE))),TRUE,FALSE)</f>
        <v>0</v>
      </c>
      <c r="Y251" s="1" t="str" cm="1">
        <f t="array" aca="1" ref="Y251" ca="1">IF(OR(UPPER(F251)="STR",UPPER(F251)="ASC"),_xlfn.TEXTJOIN("",TRUE,DEC2HEX(128*(UPPER(F251)="STR")+CODE(MID(G251,ABS(ROW(INDIRECT("1:"&amp;LEN(G251)))),1)))),IF(UPPER(F251)="HEX",UPPER(SUBSTITUTE(G251," ","")),""))</f>
        <v/>
      </c>
      <c r="Z251" s="52" t="str">
        <f t="shared" si="163"/>
        <v/>
      </c>
      <c r="AA251" s="52" t="str">
        <f t="shared" si="164"/>
        <v/>
      </c>
      <c r="AB251" s="52" t="str">
        <f t="shared" si="165"/>
        <v/>
      </c>
      <c r="AC251" s="52" t="str">
        <f t="shared" si="166"/>
        <v/>
      </c>
      <c r="AD251" s="52" t="str">
        <f t="shared" si="167"/>
        <v/>
      </c>
      <c r="AE251" s="52">
        <f t="shared" ca="1" si="168"/>
        <v>0</v>
      </c>
      <c r="AF251" s="52" t="str">
        <f t="shared" si="169"/>
        <v/>
      </c>
      <c r="AG251" s="52" t="str">
        <f t="shared" ca="1" si="170"/>
        <v>mem</v>
      </c>
      <c r="AH251" s="52">
        <f t="shared" ca="1" si="171"/>
        <v>0</v>
      </c>
      <c r="AI251" s="52">
        <f t="shared" ca="1" si="172"/>
        <v>-1</v>
      </c>
      <c r="AJ251" s="52">
        <f t="shared" ca="1" si="173"/>
        <v>0</v>
      </c>
      <c r="AK251" s="52">
        <f t="shared" ca="1" si="174"/>
        <v>0</v>
      </c>
      <c r="AL251" s="52">
        <f t="shared" ca="1" si="175"/>
        <v>0</v>
      </c>
      <c r="AM251" s="52" t="e" cm="1">
        <f t="array" aca="1" ref="AM251" ca="1">INDEX($G$2:$G$1052,MATCH(1,(AL251=$E$2:$E$1052)*("EQU"=UPPER($F$2:$F$1052)),0))</f>
        <v>#N/A</v>
      </c>
      <c r="AN251" s="52" t="str">
        <f t="shared" ca="1" si="176"/>
        <v/>
      </c>
      <c r="AO251" s="1" t="e">
        <f t="shared" ca="1" si="177"/>
        <v>#N/A</v>
      </c>
      <c r="AP251" s="52" t="str">
        <f t="shared" ca="1" si="178"/>
        <v/>
      </c>
      <c r="AQ251" s="1" t="str" cm="1">
        <f t="array" aca="1" ref="AQ251" ca="1">IF(LEFT(AL251,1)=".",INDEX($M$12:$M$1052,MATCH(1,(AL251=$L$12:$L$1052)*(S251=($S$12:$S$1052)),0)),"")</f>
        <v/>
      </c>
      <c r="AR251" s="52">
        <f t="shared" ca="1" si="179"/>
        <v>0</v>
      </c>
      <c r="AS251" s="52">
        <f t="shared" ca="1" si="180"/>
        <v>0</v>
      </c>
      <c r="AT251" s="52" t="str">
        <f t="shared" ca="1" si="181"/>
        <v>00</v>
      </c>
      <c r="AU251" s="52" t="str">
        <f t="shared" ca="1" si="182"/>
        <v>00</v>
      </c>
      <c r="AV251" s="1" t="str">
        <f t="shared" ca="1" si="149"/>
        <v>00</v>
      </c>
      <c r="AW251" s="52" t="str">
        <f t="shared" ca="1" si="183"/>
        <v>ZP</v>
      </c>
      <c r="AX251" s="53" t="e">
        <f ca="1">VLOOKUP(UPPER(F251)&amp;"-"&amp;AW251,Opcodes!$D$3:$E$160,2,FALSE)</f>
        <v>#N/A</v>
      </c>
      <c r="AY251" s="1">
        <f t="shared" ca="1" si="184"/>
        <v>0</v>
      </c>
    </row>
    <row r="252" spans="3:51" s="52" customFormat="1" x14ac:dyDescent="0.3">
      <c r="C252" s="11" t="str" cm="1">
        <f t="array" aca="1" ref="C252" ca="1">IF(AND(N252&amp;""&lt;&gt;"",K252&amp;""&lt;&gt;""),K252&amp;": "&amp;N252&amp;IF(O252&amp;""&lt;&gt;""," "&amp;O252,"")&amp;IF(P252&amp;""&lt;&gt;""," "&amp;P252,""),IF(Y252&amp;""&lt;&gt;"",K252&amp;": "&amp;TRIM(_xlfn.TEXTJOIN("",TRUE,MID(Y252,2*ROW(INDIRECT("1:"&amp;LEN(Y252)))-1,2)&amp;" ")),""))</f>
        <v/>
      </c>
      <c r="D252" s="20"/>
      <c r="E252" s="21"/>
      <c r="F252" s="22"/>
      <c r="G252" s="55"/>
      <c r="H252" s="56"/>
      <c r="I252" s="51"/>
      <c r="J252" s="51"/>
      <c r="K252" s="52" t="str">
        <f t="shared" ca="1" si="150"/>
        <v>302</v>
      </c>
      <c r="L252" s="52" t="str">
        <f t="shared" si="151"/>
        <v/>
      </c>
      <c r="M252" s="52" t="str">
        <f t="shared" ca="1" si="152"/>
        <v>$0302</v>
      </c>
      <c r="N252" s="53" t="str">
        <f t="shared" ca="1" si="153"/>
        <v/>
      </c>
      <c r="O252" s="53" t="str">
        <f t="shared" ca="1" si="154"/>
        <v>00</v>
      </c>
      <c r="P252" s="53" t="str">
        <f t="shared" ca="1" si="155"/>
        <v/>
      </c>
      <c r="Q252" s="54">
        <f t="shared" si="156"/>
        <v>-1</v>
      </c>
      <c r="R252" s="54" t="str">
        <f t="shared" si="157"/>
        <v/>
      </c>
      <c r="S252" s="3" t="str">
        <f t="shared" si="158"/>
        <v>my_code</v>
      </c>
      <c r="T252" s="54" t="b">
        <f t="shared" si="159"/>
        <v>0</v>
      </c>
      <c r="U252" s="54" t="b">
        <f t="shared" si="160"/>
        <v>0</v>
      </c>
      <c r="V252" s="54" t="b">
        <f t="shared" si="161"/>
        <v>0</v>
      </c>
      <c r="W252" s="54" t="b">
        <f t="shared" si="162"/>
        <v>0</v>
      </c>
      <c r="X252" s="54" t="b">
        <f>IF(NOT(ISERROR(VLOOKUP(UPPER(F252),Opcodes!$O$3:$O$10,1,FALSE))),TRUE,FALSE)</f>
        <v>0</v>
      </c>
      <c r="Y252" s="1" t="str" cm="1">
        <f t="array" aca="1" ref="Y252" ca="1">IF(OR(UPPER(F252)="STR",UPPER(F252)="ASC"),_xlfn.TEXTJOIN("",TRUE,DEC2HEX(128*(UPPER(F252)="STR")+CODE(MID(G252,ABS(ROW(INDIRECT("1:"&amp;LEN(G252)))),1)))),IF(UPPER(F252)="HEX",UPPER(SUBSTITUTE(G252," ","")),""))</f>
        <v/>
      </c>
      <c r="Z252" s="52" t="str">
        <f t="shared" si="163"/>
        <v/>
      </c>
      <c r="AA252" s="52" t="str">
        <f t="shared" si="164"/>
        <v/>
      </c>
      <c r="AB252" s="52" t="str">
        <f t="shared" si="165"/>
        <v/>
      </c>
      <c r="AC252" s="52" t="str">
        <f t="shared" si="166"/>
        <v/>
      </c>
      <c r="AD252" s="52" t="str">
        <f t="shared" si="167"/>
        <v/>
      </c>
      <c r="AE252" s="52">
        <f t="shared" ca="1" si="168"/>
        <v>0</v>
      </c>
      <c r="AF252" s="52" t="str">
        <f t="shared" si="169"/>
        <v/>
      </c>
      <c r="AG252" s="52" t="str">
        <f t="shared" ca="1" si="170"/>
        <v>mem</v>
      </c>
      <c r="AH252" s="52">
        <f t="shared" ca="1" si="171"/>
        <v>0</v>
      </c>
      <c r="AI252" s="52">
        <f t="shared" ca="1" si="172"/>
        <v>-1</v>
      </c>
      <c r="AJ252" s="52">
        <f t="shared" ca="1" si="173"/>
        <v>0</v>
      </c>
      <c r="AK252" s="52">
        <f t="shared" ca="1" si="174"/>
        <v>0</v>
      </c>
      <c r="AL252" s="52">
        <f t="shared" ca="1" si="175"/>
        <v>0</v>
      </c>
      <c r="AM252" s="52" t="e" cm="1">
        <f t="array" aca="1" ref="AM252" ca="1">INDEX($G$2:$G$1052,MATCH(1,(AL252=$E$2:$E$1052)*("EQU"=UPPER($F$2:$F$1052)),0))</f>
        <v>#N/A</v>
      </c>
      <c r="AN252" s="52" t="str">
        <f t="shared" ca="1" si="176"/>
        <v/>
      </c>
      <c r="AO252" s="1" t="e">
        <f t="shared" ca="1" si="177"/>
        <v>#N/A</v>
      </c>
      <c r="AP252" s="52" t="str">
        <f t="shared" ca="1" si="178"/>
        <v/>
      </c>
      <c r="AQ252" s="1" t="str" cm="1">
        <f t="array" aca="1" ref="AQ252" ca="1">IF(LEFT(AL252,1)=".",INDEX($M$12:$M$1052,MATCH(1,(AL252=$L$12:$L$1052)*(S252=($S$12:$S$1052)),0)),"")</f>
        <v/>
      </c>
      <c r="AR252" s="52">
        <f t="shared" ca="1" si="179"/>
        <v>0</v>
      </c>
      <c r="AS252" s="52">
        <f t="shared" ca="1" si="180"/>
        <v>0</v>
      </c>
      <c r="AT252" s="52" t="str">
        <f t="shared" ca="1" si="181"/>
        <v>00</v>
      </c>
      <c r="AU252" s="52" t="str">
        <f t="shared" ca="1" si="182"/>
        <v>00</v>
      </c>
      <c r="AV252" s="1" t="str">
        <f t="shared" ca="1" si="149"/>
        <v>00</v>
      </c>
      <c r="AW252" s="52" t="str">
        <f t="shared" ca="1" si="183"/>
        <v>ZP</v>
      </c>
      <c r="AX252" s="53" t="e">
        <f ca="1">VLOOKUP(UPPER(F252)&amp;"-"&amp;AW252,Opcodes!$D$3:$E$160,2,FALSE)</f>
        <v>#N/A</v>
      </c>
      <c r="AY252" s="1">
        <f t="shared" ca="1" si="184"/>
        <v>0</v>
      </c>
    </row>
    <row r="253" spans="3:51" s="52" customFormat="1" x14ac:dyDescent="0.3">
      <c r="C253" s="11" t="str" cm="1">
        <f t="array" aca="1" ref="C253" ca="1">IF(AND(N253&amp;""&lt;&gt;"",K253&amp;""&lt;&gt;""),K253&amp;": "&amp;N253&amp;IF(O253&amp;""&lt;&gt;""," "&amp;O253,"")&amp;IF(P253&amp;""&lt;&gt;""," "&amp;P253,""),IF(Y253&amp;""&lt;&gt;"",K253&amp;": "&amp;TRIM(_xlfn.TEXTJOIN("",TRUE,MID(Y253,2*ROW(INDIRECT("1:"&amp;LEN(Y253)))-1,2)&amp;" ")),""))</f>
        <v/>
      </c>
      <c r="D253" s="20"/>
      <c r="E253" s="21"/>
      <c r="F253" s="22"/>
      <c r="G253" s="55"/>
      <c r="H253" s="56"/>
      <c r="I253" s="51"/>
      <c r="J253" s="51"/>
      <c r="K253" s="52" t="str">
        <f t="shared" ca="1" si="150"/>
        <v>302</v>
      </c>
      <c r="L253" s="52" t="str">
        <f t="shared" si="151"/>
        <v/>
      </c>
      <c r="M253" s="52" t="str">
        <f t="shared" ca="1" si="152"/>
        <v>$0302</v>
      </c>
      <c r="N253" s="53" t="str">
        <f t="shared" ca="1" si="153"/>
        <v/>
      </c>
      <c r="O253" s="53" t="str">
        <f t="shared" ca="1" si="154"/>
        <v>00</v>
      </c>
      <c r="P253" s="53" t="str">
        <f t="shared" ca="1" si="155"/>
        <v/>
      </c>
      <c r="Q253" s="54">
        <f t="shared" si="156"/>
        <v>-1</v>
      </c>
      <c r="R253" s="54" t="str">
        <f t="shared" si="157"/>
        <v/>
      </c>
      <c r="S253" s="3" t="str">
        <f t="shared" si="158"/>
        <v>my_code</v>
      </c>
      <c r="T253" s="54" t="b">
        <f t="shared" si="159"/>
        <v>0</v>
      </c>
      <c r="U253" s="54" t="b">
        <f t="shared" si="160"/>
        <v>0</v>
      </c>
      <c r="V253" s="54" t="b">
        <f t="shared" si="161"/>
        <v>0</v>
      </c>
      <c r="W253" s="54" t="b">
        <f t="shared" si="162"/>
        <v>0</v>
      </c>
      <c r="X253" s="54" t="b">
        <f>IF(NOT(ISERROR(VLOOKUP(UPPER(F253),Opcodes!$O$3:$O$10,1,FALSE))),TRUE,FALSE)</f>
        <v>0</v>
      </c>
      <c r="Y253" s="1" t="str" cm="1">
        <f t="array" aca="1" ref="Y253" ca="1">IF(OR(UPPER(F253)="STR",UPPER(F253)="ASC"),_xlfn.TEXTJOIN("",TRUE,DEC2HEX(128*(UPPER(F253)="STR")+CODE(MID(G253,ABS(ROW(INDIRECT("1:"&amp;LEN(G253)))),1)))),IF(UPPER(F253)="HEX",UPPER(SUBSTITUTE(G253," ","")),""))</f>
        <v/>
      </c>
      <c r="Z253" s="52" t="str">
        <f t="shared" si="163"/>
        <v/>
      </c>
      <c r="AA253" s="52" t="str">
        <f t="shared" si="164"/>
        <v/>
      </c>
      <c r="AB253" s="52" t="str">
        <f t="shared" si="165"/>
        <v/>
      </c>
      <c r="AC253" s="52" t="str">
        <f t="shared" si="166"/>
        <v/>
      </c>
      <c r="AD253" s="52" t="str">
        <f t="shared" si="167"/>
        <v/>
      </c>
      <c r="AE253" s="52">
        <f t="shared" ca="1" si="168"/>
        <v>0</v>
      </c>
      <c r="AF253" s="52" t="str">
        <f t="shared" si="169"/>
        <v/>
      </c>
      <c r="AG253" s="52" t="str">
        <f t="shared" ca="1" si="170"/>
        <v>mem</v>
      </c>
      <c r="AH253" s="52">
        <f t="shared" ca="1" si="171"/>
        <v>0</v>
      </c>
      <c r="AI253" s="52">
        <f t="shared" ca="1" si="172"/>
        <v>-1</v>
      </c>
      <c r="AJ253" s="52">
        <f t="shared" ca="1" si="173"/>
        <v>0</v>
      </c>
      <c r="AK253" s="52">
        <f t="shared" ca="1" si="174"/>
        <v>0</v>
      </c>
      <c r="AL253" s="52">
        <f t="shared" ca="1" si="175"/>
        <v>0</v>
      </c>
      <c r="AM253" s="52" t="e" cm="1">
        <f t="array" aca="1" ref="AM253" ca="1">INDEX($G$2:$G$1052,MATCH(1,(AL253=$E$2:$E$1052)*("EQU"=UPPER($F$2:$F$1052)),0))</f>
        <v>#N/A</v>
      </c>
      <c r="AN253" s="52" t="str">
        <f t="shared" ca="1" si="176"/>
        <v/>
      </c>
      <c r="AO253" s="1" t="e">
        <f t="shared" ca="1" si="177"/>
        <v>#N/A</v>
      </c>
      <c r="AP253" s="52" t="str">
        <f t="shared" ca="1" si="178"/>
        <v/>
      </c>
      <c r="AQ253" s="1" t="str" cm="1">
        <f t="array" aca="1" ref="AQ253" ca="1">IF(LEFT(AL253,1)=".",INDEX($M$12:$M$1052,MATCH(1,(AL253=$L$12:$L$1052)*(S253=($S$12:$S$1052)),0)),"")</f>
        <v/>
      </c>
      <c r="AR253" s="52">
        <f t="shared" ca="1" si="179"/>
        <v>0</v>
      </c>
      <c r="AS253" s="52">
        <f t="shared" ca="1" si="180"/>
        <v>0</v>
      </c>
      <c r="AT253" s="52" t="str">
        <f t="shared" ca="1" si="181"/>
        <v>00</v>
      </c>
      <c r="AU253" s="52" t="str">
        <f t="shared" ca="1" si="182"/>
        <v>00</v>
      </c>
      <c r="AV253" s="1" t="str">
        <f t="shared" ca="1" si="149"/>
        <v>00</v>
      </c>
      <c r="AW253" s="52" t="str">
        <f t="shared" ca="1" si="183"/>
        <v>ZP</v>
      </c>
      <c r="AX253" s="53" t="e">
        <f ca="1">VLOOKUP(UPPER(F253)&amp;"-"&amp;AW253,Opcodes!$D$3:$E$160,2,FALSE)</f>
        <v>#N/A</v>
      </c>
      <c r="AY253" s="1">
        <f t="shared" ca="1" si="184"/>
        <v>0</v>
      </c>
    </row>
    <row r="254" spans="3:51" s="52" customFormat="1" x14ac:dyDescent="0.3">
      <c r="C254" s="11" t="str" cm="1">
        <f t="array" aca="1" ref="C254" ca="1">IF(AND(N254&amp;""&lt;&gt;"",K254&amp;""&lt;&gt;""),K254&amp;": "&amp;N254&amp;IF(O254&amp;""&lt;&gt;""," "&amp;O254,"")&amp;IF(P254&amp;""&lt;&gt;""," "&amp;P254,""),IF(Y254&amp;""&lt;&gt;"",K254&amp;": "&amp;TRIM(_xlfn.TEXTJOIN("",TRUE,MID(Y254,2*ROW(INDIRECT("1:"&amp;LEN(Y254)))-1,2)&amp;" ")),""))</f>
        <v/>
      </c>
      <c r="D254" s="20"/>
      <c r="E254" s="21"/>
      <c r="F254" s="22"/>
      <c r="G254" s="55"/>
      <c r="H254" s="56"/>
      <c r="I254" s="51"/>
      <c r="J254" s="51"/>
      <c r="K254" s="52" t="str">
        <f t="shared" ca="1" si="150"/>
        <v>302</v>
      </c>
      <c r="L254" s="52" t="str">
        <f t="shared" si="151"/>
        <v/>
      </c>
      <c r="M254" s="52" t="str">
        <f t="shared" ca="1" si="152"/>
        <v>$0302</v>
      </c>
      <c r="N254" s="53" t="str">
        <f t="shared" ca="1" si="153"/>
        <v/>
      </c>
      <c r="O254" s="53" t="str">
        <f t="shared" ca="1" si="154"/>
        <v>00</v>
      </c>
      <c r="P254" s="53" t="str">
        <f t="shared" ca="1" si="155"/>
        <v/>
      </c>
      <c r="Q254" s="54">
        <f t="shared" si="156"/>
        <v>-1</v>
      </c>
      <c r="R254" s="54" t="str">
        <f t="shared" si="157"/>
        <v/>
      </c>
      <c r="S254" s="3" t="str">
        <f t="shared" si="158"/>
        <v>my_code</v>
      </c>
      <c r="T254" s="54" t="b">
        <f t="shared" si="159"/>
        <v>0</v>
      </c>
      <c r="U254" s="54" t="b">
        <f t="shared" si="160"/>
        <v>0</v>
      </c>
      <c r="V254" s="54" t="b">
        <f t="shared" si="161"/>
        <v>0</v>
      </c>
      <c r="W254" s="54" t="b">
        <f t="shared" si="162"/>
        <v>0</v>
      </c>
      <c r="X254" s="54" t="b">
        <f>IF(NOT(ISERROR(VLOOKUP(UPPER(F254),Opcodes!$O$3:$O$10,1,FALSE))),TRUE,FALSE)</f>
        <v>0</v>
      </c>
      <c r="Y254" s="1" t="str" cm="1">
        <f t="array" aca="1" ref="Y254" ca="1">IF(OR(UPPER(F254)="STR",UPPER(F254)="ASC"),_xlfn.TEXTJOIN("",TRUE,DEC2HEX(128*(UPPER(F254)="STR")+CODE(MID(G254,ABS(ROW(INDIRECT("1:"&amp;LEN(G254)))),1)))),IF(UPPER(F254)="HEX",UPPER(SUBSTITUTE(G254," ","")),""))</f>
        <v/>
      </c>
      <c r="Z254" s="52" t="str">
        <f t="shared" si="163"/>
        <v/>
      </c>
      <c r="AA254" s="52" t="str">
        <f t="shared" si="164"/>
        <v/>
      </c>
      <c r="AB254" s="52" t="str">
        <f t="shared" si="165"/>
        <v/>
      </c>
      <c r="AC254" s="52" t="str">
        <f t="shared" si="166"/>
        <v/>
      </c>
      <c r="AD254" s="52" t="str">
        <f t="shared" si="167"/>
        <v/>
      </c>
      <c r="AE254" s="52">
        <f t="shared" ca="1" si="168"/>
        <v>0</v>
      </c>
      <c r="AF254" s="52" t="str">
        <f t="shared" si="169"/>
        <v/>
      </c>
      <c r="AG254" s="52" t="str">
        <f t="shared" ca="1" si="170"/>
        <v>mem</v>
      </c>
      <c r="AH254" s="52">
        <f t="shared" ca="1" si="171"/>
        <v>0</v>
      </c>
      <c r="AI254" s="52">
        <f t="shared" ca="1" si="172"/>
        <v>-1</v>
      </c>
      <c r="AJ254" s="52">
        <f t="shared" ca="1" si="173"/>
        <v>0</v>
      </c>
      <c r="AK254" s="52">
        <f t="shared" ca="1" si="174"/>
        <v>0</v>
      </c>
      <c r="AL254" s="52">
        <f t="shared" ca="1" si="175"/>
        <v>0</v>
      </c>
      <c r="AM254" s="52" t="e" cm="1">
        <f t="array" aca="1" ref="AM254" ca="1">INDEX($G$2:$G$1052,MATCH(1,(AL254=$E$2:$E$1052)*("EQU"=UPPER($F$2:$F$1052)),0))</f>
        <v>#N/A</v>
      </c>
      <c r="AN254" s="52" t="str">
        <f t="shared" ca="1" si="176"/>
        <v/>
      </c>
      <c r="AO254" s="1" t="e">
        <f t="shared" ca="1" si="177"/>
        <v>#N/A</v>
      </c>
      <c r="AP254" s="52" t="str">
        <f t="shared" ca="1" si="178"/>
        <v/>
      </c>
      <c r="AQ254" s="1" t="str" cm="1">
        <f t="array" aca="1" ref="AQ254" ca="1">IF(LEFT(AL254,1)=".",INDEX($M$12:$M$1052,MATCH(1,(AL254=$L$12:$L$1052)*(S254=($S$12:$S$1052)),0)),"")</f>
        <v/>
      </c>
      <c r="AR254" s="52">
        <f t="shared" ca="1" si="179"/>
        <v>0</v>
      </c>
      <c r="AS254" s="52">
        <f t="shared" ca="1" si="180"/>
        <v>0</v>
      </c>
      <c r="AT254" s="52" t="str">
        <f t="shared" ca="1" si="181"/>
        <v>00</v>
      </c>
      <c r="AU254" s="52" t="str">
        <f t="shared" ca="1" si="182"/>
        <v>00</v>
      </c>
      <c r="AV254" s="1" t="str">
        <f t="shared" ca="1" si="149"/>
        <v>00</v>
      </c>
      <c r="AW254" s="52" t="str">
        <f t="shared" ca="1" si="183"/>
        <v>ZP</v>
      </c>
      <c r="AX254" s="53" t="e">
        <f ca="1">VLOOKUP(UPPER(F254)&amp;"-"&amp;AW254,Opcodes!$D$3:$E$160,2,FALSE)</f>
        <v>#N/A</v>
      </c>
      <c r="AY254" s="1">
        <f t="shared" ca="1" si="184"/>
        <v>0</v>
      </c>
    </row>
    <row r="255" spans="3:51" s="52" customFormat="1" x14ac:dyDescent="0.3">
      <c r="C255" s="11" t="str" cm="1">
        <f t="array" aca="1" ref="C255" ca="1">IF(AND(N255&amp;""&lt;&gt;"",K255&amp;""&lt;&gt;""),K255&amp;": "&amp;N255&amp;IF(O255&amp;""&lt;&gt;""," "&amp;O255,"")&amp;IF(P255&amp;""&lt;&gt;""," "&amp;P255,""),IF(Y255&amp;""&lt;&gt;"",K255&amp;": "&amp;TRIM(_xlfn.TEXTJOIN("",TRUE,MID(Y255,2*ROW(INDIRECT("1:"&amp;LEN(Y255)))-1,2)&amp;" ")),""))</f>
        <v/>
      </c>
      <c r="D255" s="20"/>
      <c r="E255" s="21"/>
      <c r="F255" s="22"/>
      <c r="G255" s="55"/>
      <c r="H255" s="56"/>
      <c r="I255" s="51"/>
      <c r="J255" s="51"/>
      <c r="K255" s="52" t="str">
        <f t="shared" ca="1" si="150"/>
        <v>302</v>
      </c>
      <c r="L255" s="52" t="str">
        <f t="shared" si="151"/>
        <v/>
      </c>
      <c r="M255" s="52" t="str">
        <f t="shared" ca="1" si="152"/>
        <v>$0302</v>
      </c>
      <c r="N255" s="53" t="str">
        <f t="shared" ca="1" si="153"/>
        <v/>
      </c>
      <c r="O255" s="53" t="str">
        <f t="shared" ca="1" si="154"/>
        <v>00</v>
      </c>
      <c r="P255" s="53" t="str">
        <f t="shared" ca="1" si="155"/>
        <v/>
      </c>
      <c r="Q255" s="54">
        <f t="shared" si="156"/>
        <v>-1</v>
      </c>
      <c r="R255" s="54" t="str">
        <f t="shared" si="157"/>
        <v/>
      </c>
      <c r="S255" s="3" t="str">
        <f t="shared" si="158"/>
        <v>my_code</v>
      </c>
      <c r="T255" s="54" t="b">
        <f t="shared" si="159"/>
        <v>0</v>
      </c>
      <c r="U255" s="54" t="b">
        <f t="shared" si="160"/>
        <v>0</v>
      </c>
      <c r="V255" s="54" t="b">
        <f t="shared" si="161"/>
        <v>0</v>
      </c>
      <c r="W255" s="54" t="b">
        <f t="shared" si="162"/>
        <v>0</v>
      </c>
      <c r="X255" s="54" t="b">
        <f>IF(NOT(ISERROR(VLOOKUP(UPPER(F255),Opcodes!$O$3:$O$10,1,FALSE))),TRUE,FALSE)</f>
        <v>0</v>
      </c>
      <c r="Y255" s="1" t="str" cm="1">
        <f t="array" aca="1" ref="Y255" ca="1">IF(OR(UPPER(F255)="STR",UPPER(F255)="ASC"),_xlfn.TEXTJOIN("",TRUE,DEC2HEX(128*(UPPER(F255)="STR")+CODE(MID(G255,ABS(ROW(INDIRECT("1:"&amp;LEN(G255)))),1)))),IF(UPPER(F255)="HEX",UPPER(SUBSTITUTE(G255," ","")),""))</f>
        <v/>
      </c>
      <c r="Z255" s="52" t="str">
        <f t="shared" si="163"/>
        <v/>
      </c>
      <c r="AA255" s="52" t="str">
        <f t="shared" si="164"/>
        <v/>
      </c>
      <c r="AB255" s="52" t="str">
        <f t="shared" si="165"/>
        <v/>
      </c>
      <c r="AC255" s="52" t="str">
        <f t="shared" si="166"/>
        <v/>
      </c>
      <c r="AD255" s="52" t="str">
        <f t="shared" si="167"/>
        <v/>
      </c>
      <c r="AE255" s="52">
        <f t="shared" ca="1" si="168"/>
        <v>0</v>
      </c>
      <c r="AF255" s="52" t="str">
        <f t="shared" si="169"/>
        <v/>
      </c>
      <c r="AG255" s="52" t="str">
        <f t="shared" ca="1" si="170"/>
        <v>mem</v>
      </c>
      <c r="AH255" s="52">
        <f t="shared" ca="1" si="171"/>
        <v>0</v>
      </c>
      <c r="AI255" s="52">
        <f t="shared" ca="1" si="172"/>
        <v>-1</v>
      </c>
      <c r="AJ255" s="52">
        <f t="shared" ca="1" si="173"/>
        <v>0</v>
      </c>
      <c r="AK255" s="52">
        <f t="shared" ca="1" si="174"/>
        <v>0</v>
      </c>
      <c r="AL255" s="52">
        <f t="shared" ca="1" si="175"/>
        <v>0</v>
      </c>
      <c r="AM255" s="52" t="e" cm="1">
        <f t="array" aca="1" ref="AM255" ca="1">INDEX($G$2:$G$1052,MATCH(1,(AL255=$E$2:$E$1052)*("EQU"=UPPER($F$2:$F$1052)),0))</f>
        <v>#N/A</v>
      </c>
      <c r="AN255" s="52" t="str">
        <f t="shared" ca="1" si="176"/>
        <v/>
      </c>
      <c r="AO255" s="1" t="e">
        <f t="shared" ca="1" si="177"/>
        <v>#N/A</v>
      </c>
      <c r="AP255" s="52" t="str">
        <f t="shared" ca="1" si="178"/>
        <v/>
      </c>
      <c r="AQ255" s="1" t="str" cm="1">
        <f t="array" aca="1" ref="AQ255" ca="1">IF(LEFT(AL255,1)=".",INDEX($M$12:$M$1052,MATCH(1,(AL255=$L$12:$L$1052)*(S255=($S$12:$S$1052)),0)),"")</f>
        <v/>
      </c>
      <c r="AR255" s="52">
        <f t="shared" ca="1" si="179"/>
        <v>0</v>
      </c>
      <c r="AS255" s="52">
        <f t="shared" ca="1" si="180"/>
        <v>0</v>
      </c>
      <c r="AT255" s="52" t="str">
        <f t="shared" ca="1" si="181"/>
        <v>00</v>
      </c>
      <c r="AU255" s="52" t="str">
        <f t="shared" ca="1" si="182"/>
        <v>00</v>
      </c>
      <c r="AV255" s="1" t="str">
        <f t="shared" ca="1" si="149"/>
        <v>00</v>
      </c>
      <c r="AW255" s="52" t="str">
        <f t="shared" ca="1" si="183"/>
        <v>ZP</v>
      </c>
      <c r="AX255" s="53" t="e">
        <f ca="1">VLOOKUP(UPPER(F255)&amp;"-"&amp;AW255,Opcodes!$D$3:$E$160,2,FALSE)</f>
        <v>#N/A</v>
      </c>
      <c r="AY255" s="1">
        <f t="shared" ca="1" si="184"/>
        <v>0</v>
      </c>
    </row>
    <row r="256" spans="3:51" s="52" customFormat="1" x14ac:dyDescent="0.3">
      <c r="C256" s="11" t="str" cm="1">
        <f t="array" aca="1" ref="C256" ca="1">IF(AND(N256&amp;""&lt;&gt;"",K256&amp;""&lt;&gt;""),K256&amp;": "&amp;N256&amp;IF(O256&amp;""&lt;&gt;""," "&amp;O256,"")&amp;IF(P256&amp;""&lt;&gt;""," "&amp;P256,""),IF(Y256&amp;""&lt;&gt;"",K256&amp;": "&amp;TRIM(_xlfn.TEXTJOIN("",TRUE,MID(Y256,2*ROW(INDIRECT("1:"&amp;LEN(Y256)))-1,2)&amp;" ")),""))</f>
        <v/>
      </c>
      <c r="D256" s="20"/>
      <c r="E256" s="21"/>
      <c r="F256" s="22"/>
      <c r="G256" s="55"/>
      <c r="H256" s="56"/>
      <c r="I256" s="51"/>
      <c r="J256" s="51"/>
      <c r="K256" s="52" t="str">
        <f t="shared" ca="1" si="150"/>
        <v>302</v>
      </c>
      <c r="L256" s="52" t="str">
        <f t="shared" si="151"/>
        <v/>
      </c>
      <c r="M256" s="52" t="str">
        <f t="shared" ca="1" si="152"/>
        <v>$0302</v>
      </c>
      <c r="N256" s="53" t="str">
        <f t="shared" ca="1" si="153"/>
        <v/>
      </c>
      <c r="O256" s="53" t="str">
        <f t="shared" ca="1" si="154"/>
        <v>00</v>
      </c>
      <c r="P256" s="53" t="str">
        <f t="shared" ca="1" si="155"/>
        <v/>
      </c>
      <c r="Q256" s="54">
        <f t="shared" si="156"/>
        <v>-1</v>
      </c>
      <c r="R256" s="54" t="str">
        <f t="shared" si="157"/>
        <v/>
      </c>
      <c r="S256" s="3" t="str">
        <f t="shared" si="158"/>
        <v>my_code</v>
      </c>
      <c r="T256" s="54" t="b">
        <f t="shared" si="159"/>
        <v>0</v>
      </c>
      <c r="U256" s="54" t="b">
        <f t="shared" si="160"/>
        <v>0</v>
      </c>
      <c r="V256" s="54" t="b">
        <f t="shared" si="161"/>
        <v>0</v>
      </c>
      <c r="W256" s="54" t="b">
        <f t="shared" si="162"/>
        <v>0</v>
      </c>
      <c r="X256" s="54" t="b">
        <f>IF(NOT(ISERROR(VLOOKUP(UPPER(F256),Opcodes!$O$3:$O$10,1,FALSE))),TRUE,FALSE)</f>
        <v>0</v>
      </c>
      <c r="Y256" s="1" t="str" cm="1">
        <f t="array" aca="1" ref="Y256" ca="1">IF(OR(UPPER(F256)="STR",UPPER(F256)="ASC"),_xlfn.TEXTJOIN("",TRUE,DEC2HEX(128*(UPPER(F256)="STR")+CODE(MID(G256,ABS(ROW(INDIRECT("1:"&amp;LEN(G256)))),1)))),IF(UPPER(F256)="HEX",UPPER(SUBSTITUTE(G256," ","")),""))</f>
        <v/>
      </c>
      <c r="Z256" s="52" t="str">
        <f t="shared" si="163"/>
        <v/>
      </c>
      <c r="AA256" s="52" t="str">
        <f t="shared" si="164"/>
        <v/>
      </c>
      <c r="AB256" s="52" t="str">
        <f t="shared" si="165"/>
        <v/>
      </c>
      <c r="AC256" s="52" t="str">
        <f t="shared" si="166"/>
        <v/>
      </c>
      <c r="AD256" s="52" t="str">
        <f t="shared" si="167"/>
        <v/>
      </c>
      <c r="AE256" s="52">
        <f t="shared" ca="1" si="168"/>
        <v>0</v>
      </c>
      <c r="AF256" s="52" t="str">
        <f t="shared" si="169"/>
        <v/>
      </c>
      <c r="AG256" s="52" t="str">
        <f t="shared" ca="1" si="170"/>
        <v>mem</v>
      </c>
      <c r="AH256" s="52">
        <f t="shared" ca="1" si="171"/>
        <v>0</v>
      </c>
      <c r="AI256" s="52">
        <f t="shared" ca="1" si="172"/>
        <v>-1</v>
      </c>
      <c r="AJ256" s="52">
        <f t="shared" ca="1" si="173"/>
        <v>0</v>
      </c>
      <c r="AK256" s="52">
        <f t="shared" ca="1" si="174"/>
        <v>0</v>
      </c>
      <c r="AL256" s="52">
        <f t="shared" ca="1" si="175"/>
        <v>0</v>
      </c>
      <c r="AM256" s="52" t="e" cm="1">
        <f t="array" aca="1" ref="AM256" ca="1">INDEX($G$2:$G$1052,MATCH(1,(AL256=$E$2:$E$1052)*("EQU"=UPPER($F$2:$F$1052)),0))</f>
        <v>#N/A</v>
      </c>
      <c r="AN256" s="52" t="str">
        <f t="shared" ca="1" si="176"/>
        <v/>
      </c>
      <c r="AO256" s="1" t="e">
        <f t="shared" ca="1" si="177"/>
        <v>#N/A</v>
      </c>
      <c r="AP256" s="52" t="str">
        <f t="shared" ca="1" si="178"/>
        <v/>
      </c>
      <c r="AQ256" s="1" t="str" cm="1">
        <f t="array" aca="1" ref="AQ256" ca="1">IF(LEFT(AL256,1)=".",INDEX($M$12:$M$1052,MATCH(1,(AL256=$L$12:$L$1052)*(S256=($S$12:$S$1052)),0)),"")</f>
        <v/>
      </c>
      <c r="AR256" s="52">
        <f t="shared" ca="1" si="179"/>
        <v>0</v>
      </c>
      <c r="AS256" s="52">
        <f t="shared" ca="1" si="180"/>
        <v>0</v>
      </c>
      <c r="AT256" s="52" t="str">
        <f t="shared" ca="1" si="181"/>
        <v>00</v>
      </c>
      <c r="AU256" s="52" t="str">
        <f t="shared" ca="1" si="182"/>
        <v>00</v>
      </c>
      <c r="AV256" s="1" t="str">
        <f t="shared" ca="1" si="149"/>
        <v>00</v>
      </c>
      <c r="AW256" s="52" t="str">
        <f t="shared" ca="1" si="183"/>
        <v>ZP</v>
      </c>
      <c r="AX256" s="53" t="e">
        <f ca="1">VLOOKUP(UPPER(F256)&amp;"-"&amp;AW256,Opcodes!$D$3:$E$160,2,FALSE)</f>
        <v>#N/A</v>
      </c>
      <c r="AY256" s="1">
        <f t="shared" ca="1" si="184"/>
        <v>0</v>
      </c>
    </row>
    <row r="257" spans="3:51" s="52" customFormat="1" x14ac:dyDescent="0.3">
      <c r="C257" s="11" t="str" cm="1">
        <f t="array" aca="1" ref="C257" ca="1">IF(AND(N257&amp;""&lt;&gt;"",K257&amp;""&lt;&gt;""),K257&amp;": "&amp;N257&amp;IF(O257&amp;""&lt;&gt;""," "&amp;O257,"")&amp;IF(P257&amp;""&lt;&gt;""," "&amp;P257,""),IF(Y257&amp;""&lt;&gt;"",K257&amp;": "&amp;TRIM(_xlfn.TEXTJOIN("",TRUE,MID(Y257,2*ROW(INDIRECT("1:"&amp;LEN(Y257)))-1,2)&amp;" ")),""))</f>
        <v/>
      </c>
      <c r="D257" s="20"/>
      <c r="E257" s="21"/>
      <c r="F257" s="22"/>
      <c r="G257" s="55"/>
      <c r="H257" s="56"/>
      <c r="I257" s="51"/>
      <c r="J257" s="51"/>
      <c r="K257" s="52" t="str">
        <f t="shared" ca="1" si="150"/>
        <v>302</v>
      </c>
      <c r="L257" s="52" t="str">
        <f t="shared" si="151"/>
        <v/>
      </c>
      <c r="M257" s="52" t="str">
        <f t="shared" ca="1" si="152"/>
        <v>$0302</v>
      </c>
      <c r="N257" s="53" t="str">
        <f t="shared" ca="1" si="153"/>
        <v/>
      </c>
      <c r="O257" s="53" t="str">
        <f t="shared" ca="1" si="154"/>
        <v>00</v>
      </c>
      <c r="P257" s="53" t="str">
        <f t="shared" ca="1" si="155"/>
        <v/>
      </c>
      <c r="Q257" s="54">
        <f t="shared" si="156"/>
        <v>-1</v>
      </c>
      <c r="R257" s="54" t="str">
        <f t="shared" si="157"/>
        <v/>
      </c>
      <c r="S257" s="3" t="str">
        <f t="shared" si="158"/>
        <v>my_code</v>
      </c>
      <c r="T257" s="54" t="b">
        <f t="shared" si="159"/>
        <v>0</v>
      </c>
      <c r="U257" s="54" t="b">
        <f t="shared" si="160"/>
        <v>0</v>
      </c>
      <c r="V257" s="54" t="b">
        <f t="shared" si="161"/>
        <v>0</v>
      </c>
      <c r="W257" s="54" t="b">
        <f t="shared" si="162"/>
        <v>0</v>
      </c>
      <c r="X257" s="54" t="b">
        <f>IF(NOT(ISERROR(VLOOKUP(UPPER(F257),Opcodes!$O$3:$O$10,1,FALSE))),TRUE,FALSE)</f>
        <v>0</v>
      </c>
      <c r="Y257" s="1" t="str" cm="1">
        <f t="array" aca="1" ref="Y257" ca="1">IF(OR(UPPER(F257)="STR",UPPER(F257)="ASC"),_xlfn.TEXTJOIN("",TRUE,DEC2HEX(128*(UPPER(F257)="STR")+CODE(MID(G257,ABS(ROW(INDIRECT("1:"&amp;LEN(G257)))),1)))),IF(UPPER(F257)="HEX",UPPER(SUBSTITUTE(G257," ","")),""))</f>
        <v/>
      </c>
      <c r="Z257" s="52" t="str">
        <f t="shared" si="163"/>
        <v/>
      </c>
      <c r="AA257" s="52" t="str">
        <f t="shared" si="164"/>
        <v/>
      </c>
      <c r="AB257" s="52" t="str">
        <f t="shared" si="165"/>
        <v/>
      </c>
      <c r="AC257" s="52" t="str">
        <f t="shared" si="166"/>
        <v/>
      </c>
      <c r="AD257" s="52" t="str">
        <f t="shared" si="167"/>
        <v/>
      </c>
      <c r="AE257" s="52">
        <f t="shared" ca="1" si="168"/>
        <v>0</v>
      </c>
      <c r="AF257" s="52" t="str">
        <f t="shared" si="169"/>
        <v/>
      </c>
      <c r="AG257" s="52" t="str">
        <f t="shared" ca="1" si="170"/>
        <v>mem</v>
      </c>
      <c r="AH257" s="52">
        <f t="shared" ca="1" si="171"/>
        <v>0</v>
      </c>
      <c r="AI257" s="52">
        <f t="shared" ca="1" si="172"/>
        <v>-1</v>
      </c>
      <c r="AJ257" s="52">
        <f t="shared" ca="1" si="173"/>
        <v>0</v>
      </c>
      <c r="AK257" s="52">
        <f t="shared" ca="1" si="174"/>
        <v>0</v>
      </c>
      <c r="AL257" s="52">
        <f t="shared" ca="1" si="175"/>
        <v>0</v>
      </c>
      <c r="AM257" s="52" t="e" cm="1">
        <f t="array" aca="1" ref="AM257" ca="1">INDEX($G$2:$G$1052,MATCH(1,(AL257=$E$2:$E$1052)*("EQU"=UPPER($F$2:$F$1052)),0))</f>
        <v>#N/A</v>
      </c>
      <c r="AN257" s="52" t="str">
        <f t="shared" ca="1" si="176"/>
        <v/>
      </c>
      <c r="AO257" s="1" t="e">
        <f t="shared" ca="1" si="177"/>
        <v>#N/A</v>
      </c>
      <c r="AP257" s="52" t="str">
        <f t="shared" ca="1" si="178"/>
        <v/>
      </c>
      <c r="AQ257" s="1" t="str" cm="1">
        <f t="array" aca="1" ref="AQ257" ca="1">IF(LEFT(AL257,1)=".",INDEX($M$12:$M$1052,MATCH(1,(AL257=$L$12:$L$1052)*(S257=($S$12:$S$1052)),0)),"")</f>
        <v/>
      </c>
      <c r="AR257" s="52">
        <f t="shared" ca="1" si="179"/>
        <v>0</v>
      </c>
      <c r="AS257" s="52">
        <f t="shared" ca="1" si="180"/>
        <v>0</v>
      </c>
      <c r="AT257" s="52" t="str">
        <f t="shared" ca="1" si="181"/>
        <v>00</v>
      </c>
      <c r="AU257" s="52" t="str">
        <f t="shared" ca="1" si="182"/>
        <v>00</v>
      </c>
      <c r="AV257" s="1" t="str">
        <f t="shared" ca="1" si="149"/>
        <v>00</v>
      </c>
      <c r="AW257" s="52" t="str">
        <f t="shared" ca="1" si="183"/>
        <v>ZP</v>
      </c>
      <c r="AX257" s="53" t="e">
        <f ca="1">VLOOKUP(UPPER(F257)&amp;"-"&amp;AW257,Opcodes!$D$3:$E$160,2,FALSE)</f>
        <v>#N/A</v>
      </c>
      <c r="AY257" s="1">
        <f t="shared" ca="1" si="184"/>
        <v>0</v>
      </c>
    </row>
    <row r="258" spans="3:51" s="52" customFormat="1" x14ac:dyDescent="0.3">
      <c r="C258" s="11" t="str" cm="1">
        <f t="array" aca="1" ref="C258" ca="1">IF(AND(N258&amp;""&lt;&gt;"",K258&amp;""&lt;&gt;""),K258&amp;": "&amp;N258&amp;IF(O258&amp;""&lt;&gt;""," "&amp;O258,"")&amp;IF(P258&amp;""&lt;&gt;""," "&amp;P258,""),IF(Y258&amp;""&lt;&gt;"",K258&amp;": "&amp;TRIM(_xlfn.TEXTJOIN("",TRUE,MID(Y258,2*ROW(INDIRECT("1:"&amp;LEN(Y258)))-1,2)&amp;" ")),""))</f>
        <v/>
      </c>
      <c r="D258" s="20"/>
      <c r="E258" s="21"/>
      <c r="F258" s="22"/>
      <c r="G258" s="55"/>
      <c r="H258" s="56"/>
      <c r="I258" s="51"/>
      <c r="J258" s="51"/>
      <c r="K258" s="52" t="str">
        <f t="shared" ca="1" si="150"/>
        <v>302</v>
      </c>
      <c r="L258" s="52" t="str">
        <f t="shared" si="151"/>
        <v/>
      </c>
      <c r="M258" s="52" t="str">
        <f t="shared" ca="1" si="152"/>
        <v>$0302</v>
      </c>
      <c r="N258" s="53" t="str">
        <f t="shared" ca="1" si="153"/>
        <v/>
      </c>
      <c r="O258" s="53" t="str">
        <f t="shared" ca="1" si="154"/>
        <v>00</v>
      </c>
      <c r="P258" s="53" t="str">
        <f t="shared" ca="1" si="155"/>
        <v/>
      </c>
      <c r="Q258" s="54">
        <f t="shared" si="156"/>
        <v>-1</v>
      </c>
      <c r="R258" s="54" t="str">
        <f t="shared" si="157"/>
        <v/>
      </c>
      <c r="S258" s="3" t="str">
        <f t="shared" si="158"/>
        <v>my_code</v>
      </c>
      <c r="T258" s="54" t="b">
        <f t="shared" si="159"/>
        <v>0</v>
      </c>
      <c r="U258" s="54" t="b">
        <f t="shared" si="160"/>
        <v>0</v>
      </c>
      <c r="V258" s="54" t="b">
        <f t="shared" si="161"/>
        <v>0</v>
      </c>
      <c r="W258" s="54" t="b">
        <f t="shared" si="162"/>
        <v>0</v>
      </c>
      <c r="X258" s="54" t="b">
        <f>IF(NOT(ISERROR(VLOOKUP(UPPER(F258),Opcodes!$O$3:$O$10,1,FALSE))),TRUE,FALSE)</f>
        <v>0</v>
      </c>
      <c r="Y258" s="1" t="str" cm="1">
        <f t="array" aca="1" ref="Y258" ca="1">IF(OR(UPPER(F258)="STR",UPPER(F258)="ASC"),_xlfn.TEXTJOIN("",TRUE,DEC2HEX(128*(UPPER(F258)="STR")+CODE(MID(G258,ABS(ROW(INDIRECT("1:"&amp;LEN(G258)))),1)))),IF(UPPER(F258)="HEX",UPPER(SUBSTITUTE(G258," ","")),""))</f>
        <v/>
      </c>
      <c r="Z258" s="52" t="str">
        <f t="shared" si="163"/>
        <v/>
      </c>
      <c r="AA258" s="52" t="str">
        <f t="shared" si="164"/>
        <v/>
      </c>
      <c r="AB258" s="52" t="str">
        <f t="shared" si="165"/>
        <v/>
      </c>
      <c r="AC258" s="52" t="str">
        <f t="shared" si="166"/>
        <v/>
      </c>
      <c r="AD258" s="52" t="str">
        <f t="shared" si="167"/>
        <v/>
      </c>
      <c r="AE258" s="52">
        <f t="shared" ca="1" si="168"/>
        <v>0</v>
      </c>
      <c r="AF258" s="52" t="str">
        <f t="shared" si="169"/>
        <v/>
      </c>
      <c r="AG258" s="52" t="str">
        <f t="shared" ca="1" si="170"/>
        <v>mem</v>
      </c>
      <c r="AH258" s="52">
        <f t="shared" ca="1" si="171"/>
        <v>0</v>
      </c>
      <c r="AI258" s="52">
        <f t="shared" ca="1" si="172"/>
        <v>-1</v>
      </c>
      <c r="AJ258" s="52">
        <f t="shared" ca="1" si="173"/>
        <v>0</v>
      </c>
      <c r="AK258" s="52">
        <f t="shared" ca="1" si="174"/>
        <v>0</v>
      </c>
      <c r="AL258" s="52">
        <f t="shared" ca="1" si="175"/>
        <v>0</v>
      </c>
      <c r="AM258" s="52" t="e" cm="1">
        <f t="array" aca="1" ref="AM258" ca="1">INDEX($G$2:$G$1052,MATCH(1,(AL258=$E$2:$E$1052)*("EQU"=UPPER($F$2:$F$1052)),0))</f>
        <v>#N/A</v>
      </c>
      <c r="AN258" s="52" t="str">
        <f t="shared" ca="1" si="176"/>
        <v/>
      </c>
      <c r="AO258" s="1" t="e">
        <f t="shared" ca="1" si="177"/>
        <v>#N/A</v>
      </c>
      <c r="AP258" s="52" t="str">
        <f t="shared" ca="1" si="178"/>
        <v/>
      </c>
      <c r="AQ258" s="1" t="str" cm="1">
        <f t="array" aca="1" ref="AQ258" ca="1">IF(LEFT(AL258,1)=".",INDEX($M$12:$M$1052,MATCH(1,(AL258=$L$12:$L$1052)*(S258=($S$12:$S$1052)),0)),"")</f>
        <v/>
      </c>
      <c r="AR258" s="52">
        <f t="shared" ca="1" si="179"/>
        <v>0</v>
      </c>
      <c r="AS258" s="52">
        <f t="shared" ca="1" si="180"/>
        <v>0</v>
      </c>
      <c r="AT258" s="52" t="str">
        <f t="shared" ca="1" si="181"/>
        <v>00</v>
      </c>
      <c r="AU258" s="52" t="str">
        <f t="shared" ca="1" si="182"/>
        <v>00</v>
      </c>
      <c r="AV258" s="1" t="str">
        <f t="shared" ca="1" si="149"/>
        <v>00</v>
      </c>
      <c r="AW258" s="52" t="str">
        <f t="shared" ca="1" si="183"/>
        <v>ZP</v>
      </c>
      <c r="AX258" s="53" t="e">
        <f ca="1">VLOOKUP(UPPER(F258)&amp;"-"&amp;AW258,Opcodes!$D$3:$E$160,2,FALSE)</f>
        <v>#N/A</v>
      </c>
      <c r="AY258" s="1">
        <f t="shared" ca="1" si="184"/>
        <v>0</v>
      </c>
    </row>
    <row r="259" spans="3:51" s="52" customFormat="1" x14ac:dyDescent="0.3">
      <c r="C259" s="11" t="str" cm="1">
        <f t="array" aca="1" ref="C259" ca="1">IF(AND(N259&amp;""&lt;&gt;"",K259&amp;""&lt;&gt;""),K259&amp;": "&amp;N259&amp;IF(O259&amp;""&lt;&gt;""," "&amp;O259,"")&amp;IF(P259&amp;""&lt;&gt;""," "&amp;P259,""),IF(Y259&amp;""&lt;&gt;"",K259&amp;": "&amp;TRIM(_xlfn.TEXTJOIN("",TRUE,MID(Y259,2*ROW(INDIRECT("1:"&amp;LEN(Y259)))-1,2)&amp;" ")),""))</f>
        <v/>
      </c>
      <c r="D259" s="20"/>
      <c r="E259" s="21"/>
      <c r="F259" s="22"/>
      <c r="G259" s="55"/>
      <c r="H259" s="56"/>
      <c r="I259" s="51"/>
      <c r="J259" s="51"/>
      <c r="K259" s="52" t="str">
        <f t="shared" ca="1" si="150"/>
        <v>302</v>
      </c>
      <c r="L259" s="52" t="str">
        <f t="shared" si="151"/>
        <v/>
      </c>
      <c r="M259" s="52" t="str">
        <f t="shared" ca="1" si="152"/>
        <v>$0302</v>
      </c>
      <c r="N259" s="53" t="str">
        <f t="shared" ca="1" si="153"/>
        <v/>
      </c>
      <c r="O259" s="53" t="str">
        <f t="shared" ca="1" si="154"/>
        <v>00</v>
      </c>
      <c r="P259" s="53" t="str">
        <f t="shared" ca="1" si="155"/>
        <v/>
      </c>
      <c r="Q259" s="54">
        <f t="shared" si="156"/>
        <v>-1</v>
      </c>
      <c r="R259" s="54" t="str">
        <f t="shared" si="157"/>
        <v/>
      </c>
      <c r="S259" s="3" t="str">
        <f t="shared" si="158"/>
        <v>my_code</v>
      </c>
      <c r="T259" s="54" t="b">
        <f t="shared" si="159"/>
        <v>0</v>
      </c>
      <c r="U259" s="54" t="b">
        <f t="shared" si="160"/>
        <v>0</v>
      </c>
      <c r="V259" s="54" t="b">
        <f t="shared" si="161"/>
        <v>0</v>
      </c>
      <c r="W259" s="54" t="b">
        <f t="shared" si="162"/>
        <v>0</v>
      </c>
      <c r="X259" s="54" t="b">
        <f>IF(NOT(ISERROR(VLOOKUP(UPPER(F259),Opcodes!$O$3:$O$10,1,FALSE))),TRUE,FALSE)</f>
        <v>0</v>
      </c>
      <c r="Y259" s="1" t="str" cm="1">
        <f t="array" aca="1" ref="Y259" ca="1">IF(OR(UPPER(F259)="STR",UPPER(F259)="ASC"),_xlfn.TEXTJOIN("",TRUE,DEC2HEX(128*(UPPER(F259)="STR")+CODE(MID(G259,ABS(ROW(INDIRECT("1:"&amp;LEN(G259)))),1)))),IF(UPPER(F259)="HEX",UPPER(SUBSTITUTE(G259," ","")),""))</f>
        <v/>
      </c>
      <c r="Z259" s="52" t="str">
        <f t="shared" si="163"/>
        <v/>
      </c>
      <c r="AA259" s="52" t="str">
        <f t="shared" si="164"/>
        <v/>
      </c>
      <c r="AB259" s="52" t="str">
        <f t="shared" si="165"/>
        <v/>
      </c>
      <c r="AC259" s="52" t="str">
        <f t="shared" si="166"/>
        <v/>
      </c>
      <c r="AD259" s="52" t="str">
        <f t="shared" si="167"/>
        <v/>
      </c>
      <c r="AE259" s="52">
        <f t="shared" ca="1" si="168"/>
        <v>0</v>
      </c>
      <c r="AF259" s="52" t="str">
        <f t="shared" si="169"/>
        <v/>
      </c>
      <c r="AG259" s="52" t="str">
        <f t="shared" ca="1" si="170"/>
        <v>mem</v>
      </c>
      <c r="AH259" s="52">
        <f t="shared" ca="1" si="171"/>
        <v>0</v>
      </c>
      <c r="AI259" s="52">
        <f t="shared" ca="1" si="172"/>
        <v>-1</v>
      </c>
      <c r="AJ259" s="52">
        <f t="shared" ca="1" si="173"/>
        <v>0</v>
      </c>
      <c r="AK259" s="52">
        <f t="shared" ca="1" si="174"/>
        <v>0</v>
      </c>
      <c r="AL259" s="52">
        <f t="shared" ca="1" si="175"/>
        <v>0</v>
      </c>
      <c r="AM259" s="52" t="e" cm="1">
        <f t="array" aca="1" ref="AM259" ca="1">INDEX($G$2:$G$1052,MATCH(1,(AL259=$E$2:$E$1052)*("EQU"=UPPER($F$2:$F$1052)),0))</f>
        <v>#N/A</v>
      </c>
      <c r="AN259" s="52" t="str">
        <f t="shared" ca="1" si="176"/>
        <v/>
      </c>
      <c r="AO259" s="1" t="e">
        <f t="shared" ca="1" si="177"/>
        <v>#N/A</v>
      </c>
      <c r="AP259" s="52" t="str">
        <f t="shared" ca="1" si="178"/>
        <v/>
      </c>
      <c r="AQ259" s="1" t="str" cm="1">
        <f t="array" aca="1" ref="AQ259" ca="1">IF(LEFT(AL259,1)=".",INDEX($M$12:$M$1052,MATCH(1,(AL259=$L$12:$L$1052)*(S259=($S$12:$S$1052)),0)),"")</f>
        <v/>
      </c>
      <c r="AR259" s="52">
        <f t="shared" ca="1" si="179"/>
        <v>0</v>
      </c>
      <c r="AS259" s="52">
        <f t="shared" ca="1" si="180"/>
        <v>0</v>
      </c>
      <c r="AT259" s="52" t="str">
        <f t="shared" ca="1" si="181"/>
        <v>00</v>
      </c>
      <c r="AU259" s="52" t="str">
        <f t="shared" ca="1" si="182"/>
        <v>00</v>
      </c>
      <c r="AV259" s="1" t="str">
        <f t="shared" ca="1" si="149"/>
        <v>00</v>
      </c>
      <c r="AW259" s="52" t="str">
        <f t="shared" ca="1" si="183"/>
        <v>ZP</v>
      </c>
      <c r="AX259" s="53" t="e">
        <f ca="1">VLOOKUP(UPPER(F259)&amp;"-"&amp;AW259,Opcodes!$D$3:$E$160,2,FALSE)</f>
        <v>#N/A</v>
      </c>
      <c r="AY259" s="1">
        <f t="shared" ca="1" si="184"/>
        <v>0</v>
      </c>
    </row>
    <row r="260" spans="3:51" s="52" customFormat="1" x14ac:dyDescent="0.3">
      <c r="C260" s="11" t="str" cm="1">
        <f t="array" aca="1" ref="C260" ca="1">IF(AND(N260&amp;""&lt;&gt;"",K260&amp;""&lt;&gt;""),K260&amp;": "&amp;N260&amp;IF(O260&amp;""&lt;&gt;""," "&amp;O260,"")&amp;IF(P260&amp;""&lt;&gt;""," "&amp;P260,""),IF(Y260&amp;""&lt;&gt;"",K260&amp;": "&amp;TRIM(_xlfn.TEXTJOIN("",TRUE,MID(Y260,2*ROW(INDIRECT("1:"&amp;LEN(Y260)))-1,2)&amp;" ")),""))</f>
        <v/>
      </c>
      <c r="D260" s="20"/>
      <c r="E260" s="21"/>
      <c r="F260" s="22"/>
      <c r="G260" s="55"/>
      <c r="H260" s="56"/>
      <c r="I260" s="51"/>
      <c r="J260" s="51"/>
      <c r="K260" s="52" t="str">
        <f t="shared" ca="1" si="150"/>
        <v>302</v>
      </c>
      <c r="L260" s="52" t="str">
        <f t="shared" si="151"/>
        <v/>
      </c>
      <c r="M260" s="52" t="str">
        <f t="shared" ca="1" si="152"/>
        <v>$0302</v>
      </c>
      <c r="N260" s="53" t="str">
        <f t="shared" ca="1" si="153"/>
        <v/>
      </c>
      <c r="O260" s="53" t="str">
        <f t="shared" ca="1" si="154"/>
        <v>00</v>
      </c>
      <c r="P260" s="53" t="str">
        <f t="shared" ca="1" si="155"/>
        <v/>
      </c>
      <c r="Q260" s="54">
        <f t="shared" si="156"/>
        <v>-1</v>
      </c>
      <c r="R260" s="54" t="str">
        <f t="shared" si="157"/>
        <v/>
      </c>
      <c r="S260" s="3" t="str">
        <f t="shared" si="158"/>
        <v>my_code</v>
      </c>
      <c r="T260" s="54" t="b">
        <f t="shared" si="159"/>
        <v>0</v>
      </c>
      <c r="U260" s="54" t="b">
        <f t="shared" si="160"/>
        <v>0</v>
      </c>
      <c r="V260" s="54" t="b">
        <f t="shared" si="161"/>
        <v>0</v>
      </c>
      <c r="W260" s="54" t="b">
        <f t="shared" si="162"/>
        <v>0</v>
      </c>
      <c r="X260" s="54" t="b">
        <f>IF(NOT(ISERROR(VLOOKUP(UPPER(F260),Opcodes!$O$3:$O$10,1,FALSE))),TRUE,FALSE)</f>
        <v>0</v>
      </c>
      <c r="Y260" s="1" t="str" cm="1">
        <f t="array" aca="1" ref="Y260" ca="1">IF(OR(UPPER(F260)="STR",UPPER(F260)="ASC"),_xlfn.TEXTJOIN("",TRUE,DEC2HEX(128*(UPPER(F260)="STR")+CODE(MID(G260,ABS(ROW(INDIRECT("1:"&amp;LEN(G260)))),1)))),IF(UPPER(F260)="HEX",UPPER(SUBSTITUTE(G260," ","")),""))</f>
        <v/>
      </c>
      <c r="Z260" s="52" t="str">
        <f t="shared" si="163"/>
        <v/>
      </c>
      <c r="AA260" s="52" t="str">
        <f t="shared" si="164"/>
        <v/>
      </c>
      <c r="AB260" s="52" t="str">
        <f t="shared" si="165"/>
        <v/>
      </c>
      <c r="AC260" s="52" t="str">
        <f t="shared" si="166"/>
        <v/>
      </c>
      <c r="AD260" s="52" t="str">
        <f t="shared" si="167"/>
        <v/>
      </c>
      <c r="AE260" s="52">
        <f t="shared" ca="1" si="168"/>
        <v>0</v>
      </c>
      <c r="AF260" s="52" t="str">
        <f t="shared" si="169"/>
        <v/>
      </c>
      <c r="AG260" s="52" t="str">
        <f t="shared" ca="1" si="170"/>
        <v>mem</v>
      </c>
      <c r="AH260" s="52">
        <f t="shared" ca="1" si="171"/>
        <v>0</v>
      </c>
      <c r="AI260" s="52">
        <f t="shared" ca="1" si="172"/>
        <v>-1</v>
      </c>
      <c r="AJ260" s="52">
        <f t="shared" ca="1" si="173"/>
        <v>0</v>
      </c>
      <c r="AK260" s="52">
        <f t="shared" ca="1" si="174"/>
        <v>0</v>
      </c>
      <c r="AL260" s="52">
        <f t="shared" ca="1" si="175"/>
        <v>0</v>
      </c>
      <c r="AM260" s="52" t="e" cm="1">
        <f t="array" aca="1" ref="AM260" ca="1">INDEX($G$2:$G$1052,MATCH(1,(AL260=$E$2:$E$1052)*("EQU"=UPPER($F$2:$F$1052)),0))</f>
        <v>#N/A</v>
      </c>
      <c r="AN260" s="52" t="str">
        <f t="shared" ca="1" si="176"/>
        <v/>
      </c>
      <c r="AO260" s="1" t="e">
        <f t="shared" ca="1" si="177"/>
        <v>#N/A</v>
      </c>
      <c r="AP260" s="52" t="str">
        <f t="shared" ca="1" si="178"/>
        <v/>
      </c>
      <c r="AQ260" s="1" t="str" cm="1">
        <f t="array" aca="1" ref="AQ260" ca="1">IF(LEFT(AL260,1)=".",INDEX($M$12:$M$1052,MATCH(1,(AL260=$L$12:$L$1052)*(S260=($S$12:$S$1052)),0)),"")</f>
        <v/>
      </c>
      <c r="AR260" s="52">
        <f t="shared" ca="1" si="179"/>
        <v>0</v>
      </c>
      <c r="AS260" s="52">
        <f t="shared" ca="1" si="180"/>
        <v>0</v>
      </c>
      <c r="AT260" s="52" t="str">
        <f t="shared" ca="1" si="181"/>
        <v>00</v>
      </c>
      <c r="AU260" s="52" t="str">
        <f t="shared" ca="1" si="182"/>
        <v>00</v>
      </c>
      <c r="AV260" s="1" t="str">
        <f t="shared" ca="1" si="149"/>
        <v>00</v>
      </c>
      <c r="AW260" s="52" t="str">
        <f t="shared" ca="1" si="183"/>
        <v>ZP</v>
      </c>
      <c r="AX260" s="53" t="e">
        <f ca="1">VLOOKUP(UPPER(F260)&amp;"-"&amp;AW260,Opcodes!$D$3:$E$160,2,FALSE)</f>
        <v>#N/A</v>
      </c>
      <c r="AY260" s="1">
        <f t="shared" ca="1" si="184"/>
        <v>0</v>
      </c>
    </row>
    <row r="261" spans="3:51" s="52" customFormat="1" x14ac:dyDescent="0.3">
      <c r="C261" s="11" t="str" cm="1">
        <f t="array" aca="1" ref="C261" ca="1">IF(AND(N261&amp;""&lt;&gt;"",K261&amp;""&lt;&gt;""),K261&amp;": "&amp;N261&amp;IF(O261&amp;""&lt;&gt;""," "&amp;O261,"")&amp;IF(P261&amp;""&lt;&gt;""," "&amp;P261,""),IF(Y261&amp;""&lt;&gt;"",K261&amp;": "&amp;TRIM(_xlfn.TEXTJOIN("",TRUE,MID(Y261,2*ROW(INDIRECT("1:"&amp;LEN(Y261)))-1,2)&amp;" ")),""))</f>
        <v/>
      </c>
      <c r="D261" s="20"/>
      <c r="E261" s="21"/>
      <c r="F261" s="22"/>
      <c r="G261" s="55"/>
      <c r="H261" s="56"/>
      <c r="I261" s="51"/>
      <c r="J261" s="51"/>
      <c r="K261" s="52" t="str">
        <f t="shared" ca="1" si="150"/>
        <v>302</v>
      </c>
      <c r="L261" s="52" t="str">
        <f t="shared" si="151"/>
        <v/>
      </c>
      <c r="M261" s="52" t="str">
        <f t="shared" ca="1" si="152"/>
        <v>$0302</v>
      </c>
      <c r="N261" s="53" t="str">
        <f t="shared" ca="1" si="153"/>
        <v/>
      </c>
      <c r="O261" s="53" t="str">
        <f t="shared" ca="1" si="154"/>
        <v>00</v>
      </c>
      <c r="P261" s="53" t="str">
        <f t="shared" ca="1" si="155"/>
        <v/>
      </c>
      <c r="Q261" s="54">
        <f t="shared" si="156"/>
        <v>-1</v>
      </c>
      <c r="R261" s="54" t="str">
        <f t="shared" si="157"/>
        <v/>
      </c>
      <c r="S261" s="3" t="str">
        <f t="shared" si="158"/>
        <v>my_code</v>
      </c>
      <c r="T261" s="54" t="b">
        <f t="shared" si="159"/>
        <v>0</v>
      </c>
      <c r="U261" s="54" t="b">
        <f t="shared" si="160"/>
        <v>0</v>
      </c>
      <c r="V261" s="54" t="b">
        <f t="shared" si="161"/>
        <v>0</v>
      </c>
      <c r="W261" s="54" t="b">
        <f t="shared" si="162"/>
        <v>0</v>
      </c>
      <c r="X261" s="54" t="b">
        <f>IF(NOT(ISERROR(VLOOKUP(UPPER(F261),Opcodes!$O$3:$O$10,1,FALSE))),TRUE,FALSE)</f>
        <v>0</v>
      </c>
      <c r="Y261" s="1" t="str" cm="1">
        <f t="array" aca="1" ref="Y261" ca="1">IF(OR(UPPER(F261)="STR",UPPER(F261)="ASC"),_xlfn.TEXTJOIN("",TRUE,DEC2HEX(128*(UPPER(F261)="STR")+CODE(MID(G261,ABS(ROW(INDIRECT("1:"&amp;LEN(G261)))),1)))),IF(UPPER(F261)="HEX",UPPER(SUBSTITUTE(G261," ","")),""))</f>
        <v/>
      </c>
      <c r="Z261" s="52" t="str">
        <f t="shared" si="163"/>
        <v/>
      </c>
      <c r="AA261" s="52" t="str">
        <f t="shared" si="164"/>
        <v/>
      </c>
      <c r="AB261" s="52" t="str">
        <f t="shared" si="165"/>
        <v/>
      </c>
      <c r="AC261" s="52" t="str">
        <f t="shared" si="166"/>
        <v/>
      </c>
      <c r="AD261" s="52" t="str">
        <f t="shared" si="167"/>
        <v/>
      </c>
      <c r="AE261" s="52">
        <f t="shared" ca="1" si="168"/>
        <v>0</v>
      </c>
      <c r="AF261" s="52" t="str">
        <f t="shared" si="169"/>
        <v/>
      </c>
      <c r="AG261" s="52" t="str">
        <f t="shared" ca="1" si="170"/>
        <v>mem</v>
      </c>
      <c r="AH261" s="52">
        <f t="shared" ca="1" si="171"/>
        <v>0</v>
      </c>
      <c r="AI261" s="52">
        <f t="shared" ca="1" si="172"/>
        <v>-1</v>
      </c>
      <c r="AJ261" s="52">
        <f t="shared" ca="1" si="173"/>
        <v>0</v>
      </c>
      <c r="AK261" s="52">
        <f t="shared" ca="1" si="174"/>
        <v>0</v>
      </c>
      <c r="AL261" s="52">
        <f t="shared" ca="1" si="175"/>
        <v>0</v>
      </c>
      <c r="AM261" s="52" t="e" cm="1">
        <f t="array" aca="1" ref="AM261" ca="1">INDEX($G$2:$G$1052,MATCH(1,(AL261=$E$2:$E$1052)*("EQU"=UPPER($F$2:$F$1052)),0))</f>
        <v>#N/A</v>
      </c>
      <c r="AN261" s="52" t="str">
        <f t="shared" ca="1" si="176"/>
        <v/>
      </c>
      <c r="AO261" s="1" t="e">
        <f t="shared" ca="1" si="177"/>
        <v>#N/A</v>
      </c>
      <c r="AP261" s="52" t="str">
        <f t="shared" ca="1" si="178"/>
        <v/>
      </c>
      <c r="AQ261" s="1" t="str" cm="1">
        <f t="array" aca="1" ref="AQ261" ca="1">IF(LEFT(AL261,1)=".",INDEX($M$12:$M$1052,MATCH(1,(AL261=$L$12:$L$1052)*(S261=($S$12:$S$1052)),0)),"")</f>
        <v/>
      </c>
      <c r="AR261" s="52">
        <f t="shared" ca="1" si="179"/>
        <v>0</v>
      </c>
      <c r="AS261" s="52">
        <f t="shared" ca="1" si="180"/>
        <v>0</v>
      </c>
      <c r="AT261" s="52" t="str">
        <f t="shared" ca="1" si="181"/>
        <v>00</v>
      </c>
      <c r="AU261" s="52" t="str">
        <f t="shared" ca="1" si="182"/>
        <v>00</v>
      </c>
      <c r="AV261" s="1" t="str">
        <f t="shared" ca="1" si="149"/>
        <v>00</v>
      </c>
      <c r="AW261" s="52" t="str">
        <f t="shared" ca="1" si="183"/>
        <v>ZP</v>
      </c>
      <c r="AX261" s="53" t="e">
        <f ca="1">VLOOKUP(UPPER(F261)&amp;"-"&amp;AW261,Opcodes!$D$3:$E$160,2,FALSE)</f>
        <v>#N/A</v>
      </c>
      <c r="AY261" s="1">
        <f t="shared" ca="1" si="184"/>
        <v>0</v>
      </c>
    </row>
    <row r="262" spans="3:51" s="52" customFormat="1" x14ac:dyDescent="0.3">
      <c r="C262" s="11" t="str" cm="1">
        <f t="array" aca="1" ref="C262" ca="1">IF(AND(N262&amp;""&lt;&gt;"",K262&amp;""&lt;&gt;""),K262&amp;": "&amp;N262&amp;IF(O262&amp;""&lt;&gt;""," "&amp;O262,"")&amp;IF(P262&amp;""&lt;&gt;""," "&amp;P262,""),IF(Y262&amp;""&lt;&gt;"",K262&amp;": "&amp;TRIM(_xlfn.TEXTJOIN("",TRUE,MID(Y262,2*ROW(INDIRECT("1:"&amp;LEN(Y262)))-1,2)&amp;" ")),""))</f>
        <v/>
      </c>
      <c r="D262" s="20"/>
      <c r="E262" s="21"/>
      <c r="F262" s="22"/>
      <c r="G262" s="55"/>
      <c r="H262" s="56"/>
      <c r="I262" s="51"/>
      <c r="J262" s="51"/>
      <c r="K262" s="52" t="str">
        <f t="shared" ca="1" si="150"/>
        <v>302</v>
      </c>
      <c r="L262" s="52" t="str">
        <f t="shared" si="151"/>
        <v/>
      </c>
      <c r="M262" s="52" t="str">
        <f t="shared" ca="1" si="152"/>
        <v>$0302</v>
      </c>
      <c r="N262" s="53" t="str">
        <f t="shared" ca="1" si="153"/>
        <v/>
      </c>
      <c r="O262" s="53" t="str">
        <f t="shared" ca="1" si="154"/>
        <v>00</v>
      </c>
      <c r="P262" s="53" t="str">
        <f t="shared" ca="1" si="155"/>
        <v/>
      </c>
      <c r="Q262" s="54">
        <f t="shared" si="156"/>
        <v>-1</v>
      </c>
      <c r="R262" s="54" t="str">
        <f t="shared" si="157"/>
        <v/>
      </c>
      <c r="S262" s="3" t="str">
        <f t="shared" si="158"/>
        <v>my_code</v>
      </c>
      <c r="T262" s="54" t="b">
        <f t="shared" si="159"/>
        <v>0</v>
      </c>
      <c r="U262" s="54" t="b">
        <f t="shared" si="160"/>
        <v>0</v>
      </c>
      <c r="V262" s="54" t="b">
        <f t="shared" si="161"/>
        <v>0</v>
      </c>
      <c r="W262" s="54" t="b">
        <f t="shared" si="162"/>
        <v>0</v>
      </c>
      <c r="X262" s="54" t="b">
        <f>IF(NOT(ISERROR(VLOOKUP(UPPER(F262),Opcodes!$O$3:$O$10,1,FALSE))),TRUE,FALSE)</f>
        <v>0</v>
      </c>
      <c r="Y262" s="1" t="str" cm="1">
        <f t="array" aca="1" ref="Y262" ca="1">IF(OR(UPPER(F262)="STR",UPPER(F262)="ASC"),_xlfn.TEXTJOIN("",TRUE,DEC2HEX(128*(UPPER(F262)="STR")+CODE(MID(G262,ABS(ROW(INDIRECT("1:"&amp;LEN(G262)))),1)))),IF(UPPER(F262)="HEX",UPPER(SUBSTITUTE(G262," ","")),""))</f>
        <v/>
      </c>
      <c r="Z262" s="52" t="str">
        <f t="shared" si="163"/>
        <v/>
      </c>
      <c r="AA262" s="52" t="str">
        <f t="shared" si="164"/>
        <v/>
      </c>
      <c r="AB262" s="52" t="str">
        <f t="shared" si="165"/>
        <v/>
      </c>
      <c r="AC262" s="52" t="str">
        <f t="shared" si="166"/>
        <v/>
      </c>
      <c r="AD262" s="52" t="str">
        <f t="shared" si="167"/>
        <v/>
      </c>
      <c r="AE262" s="52">
        <f t="shared" ca="1" si="168"/>
        <v>0</v>
      </c>
      <c r="AF262" s="52" t="str">
        <f t="shared" si="169"/>
        <v/>
      </c>
      <c r="AG262" s="52" t="str">
        <f t="shared" ca="1" si="170"/>
        <v>mem</v>
      </c>
      <c r="AH262" s="52">
        <f t="shared" ca="1" si="171"/>
        <v>0</v>
      </c>
      <c r="AI262" s="52">
        <f t="shared" ca="1" si="172"/>
        <v>-1</v>
      </c>
      <c r="AJ262" s="52">
        <f t="shared" ca="1" si="173"/>
        <v>0</v>
      </c>
      <c r="AK262" s="52">
        <f t="shared" ca="1" si="174"/>
        <v>0</v>
      </c>
      <c r="AL262" s="52">
        <f t="shared" ca="1" si="175"/>
        <v>0</v>
      </c>
      <c r="AM262" s="52" t="e" cm="1">
        <f t="array" aca="1" ref="AM262" ca="1">INDEX($G$2:$G$1052,MATCH(1,(AL262=$E$2:$E$1052)*("EQU"=UPPER($F$2:$F$1052)),0))</f>
        <v>#N/A</v>
      </c>
      <c r="AN262" s="52" t="str">
        <f t="shared" ca="1" si="176"/>
        <v/>
      </c>
      <c r="AO262" s="1" t="e">
        <f t="shared" ca="1" si="177"/>
        <v>#N/A</v>
      </c>
      <c r="AP262" s="52" t="str">
        <f t="shared" ca="1" si="178"/>
        <v/>
      </c>
      <c r="AQ262" s="1" t="str" cm="1">
        <f t="array" aca="1" ref="AQ262" ca="1">IF(LEFT(AL262,1)=".",INDEX($M$12:$M$1052,MATCH(1,(AL262=$L$12:$L$1052)*(S262=($S$12:$S$1052)),0)),"")</f>
        <v/>
      </c>
      <c r="AR262" s="52">
        <f t="shared" ca="1" si="179"/>
        <v>0</v>
      </c>
      <c r="AS262" s="52">
        <f t="shared" ca="1" si="180"/>
        <v>0</v>
      </c>
      <c r="AT262" s="52" t="str">
        <f t="shared" ca="1" si="181"/>
        <v>00</v>
      </c>
      <c r="AU262" s="52" t="str">
        <f t="shared" ca="1" si="182"/>
        <v>00</v>
      </c>
      <c r="AV262" s="1" t="str">
        <f t="shared" ca="1" si="149"/>
        <v>00</v>
      </c>
      <c r="AW262" s="52" t="str">
        <f t="shared" ca="1" si="183"/>
        <v>ZP</v>
      </c>
      <c r="AX262" s="53" t="e">
        <f ca="1">VLOOKUP(UPPER(F262)&amp;"-"&amp;AW262,Opcodes!$D$3:$E$160,2,FALSE)</f>
        <v>#N/A</v>
      </c>
      <c r="AY262" s="1">
        <f t="shared" ca="1" si="184"/>
        <v>0</v>
      </c>
    </row>
    <row r="263" spans="3:51" s="52" customFormat="1" x14ac:dyDescent="0.3">
      <c r="C263" s="11" t="str" cm="1">
        <f t="array" aca="1" ref="C263" ca="1">IF(AND(N263&amp;""&lt;&gt;"",K263&amp;""&lt;&gt;""),K263&amp;": "&amp;N263&amp;IF(O263&amp;""&lt;&gt;""," "&amp;O263,"")&amp;IF(P263&amp;""&lt;&gt;""," "&amp;P263,""),IF(Y263&amp;""&lt;&gt;"",K263&amp;": "&amp;TRIM(_xlfn.TEXTJOIN("",TRUE,MID(Y263,2*ROW(INDIRECT("1:"&amp;LEN(Y263)))-1,2)&amp;" ")),""))</f>
        <v/>
      </c>
      <c r="D263" s="20"/>
      <c r="E263" s="21"/>
      <c r="F263" s="22"/>
      <c r="G263" s="55"/>
      <c r="H263" s="56"/>
      <c r="I263" s="51"/>
      <c r="J263" s="51"/>
      <c r="K263" s="52" t="str">
        <f t="shared" ca="1" si="150"/>
        <v>302</v>
      </c>
      <c r="L263" s="52" t="str">
        <f t="shared" si="151"/>
        <v/>
      </c>
      <c r="M263" s="52" t="str">
        <f t="shared" ca="1" si="152"/>
        <v>$0302</v>
      </c>
      <c r="N263" s="53" t="str">
        <f t="shared" ca="1" si="153"/>
        <v/>
      </c>
      <c r="O263" s="53" t="str">
        <f t="shared" ca="1" si="154"/>
        <v>00</v>
      </c>
      <c r="P263" s="53" t="str">
        <f t="shared" ca="1" si="155"/>
        <v/>
      </c>
      <c r="Q263" s="54">
        <f t="shared" si="156"/>
        <v>-1</v>
      </c>
      <c r="R263" s="54" t="str">
        <f t="shared" si="157"/>
        <v/>
      </c>
      <c r="S263" s="3" t="str">
        <f t="shared" si="158"/>
        <v>my_code</v>
      </c>
      <c r="T263" s="54" t="b">
        <f t="shared" si="159"/>
        <v>0</v>
      </c>
      <c r="U263" s="54" t="b">
        <f t="shared" si="160"/>
        <v>0</v>
      </c>
      <c r="V263" s="54" t="b">
        <f t="shared" si="161"/>
        <v>0</v>
      </c>
      <c r="W263" s="54" t="b">
        <f t="shared" si="162"/>
        <v>0</v>
      </c>
      <c r="X263" s="54" t="b">
        <f>IF(NOT(ISERROR(VLOOKUP(UPPER(F263),Opcodes!$O$3:$O$10,1,FALSE))),TRUE,FALSE)</f>
        <v>0</v>
      </c>
      <c r="Y263" s="1" t="str" cm="1">
        <f t="array" aca="1" ref="Y263" ca="1">IF(OR(UPPER(F263)="STR",UPPER(F263)="ASC"),_xlfn.TEXTJOIN("",TRUE,DEC2HEX(128*(UPPER(F263)="STR")+CODE(MID(G263,ABS(ROW(INDIRECT("1:"&amp;LEN(G263)))),1)))),IF(UPPER(F263)="HEX",UPPER(SUBSTITUTE(G263," ","")),""))</f>
        <v/>
      </c>
      <c r="Z263" s="52" t="str">
        <f t="shared" si="163"/>
        <v/>
      </c>
      <c r="AA263" s="52" t="str">
        <f t="shared" si="164"/>
        <v/>
      </c>
      <c r="AB263" s="52" t="str">
        <f t="shared" si="165"/>
        <v/>
      </c>
      <c r="AC263" s="52" t="str">
        <f t="shared" si="166"/>
        <v/>
      </c>
      <c r="AD263" s="52" t="str">
        <f t="shared" si="167"/>
        <v/>
      </c>
      <c r="AE263" s="52">
        <f t="shared" ca="1" si="168"/>
        <v>0</v>
      </c>
      <c r="AF263" s="52" t="str">
        <f t="shared" si="169"/>
        <v/>
      </c>
      <c r="AG263" s="52" t="str">
        <f t="shared" ca="1" si="170"/>
        <v>mem</v>
      </c>
      <c r="AH263" s="52">
        <f t="shared" ca="1" si="171"/>
        <v>0</v>
      </c>
      <c r="AI263" s="52">
        <f t="shared" ca="1" si="172"/>
        <v>-1</v>
      </c>
      <c r="AJ263" s="52">
        <f t="shared" ca="1" si="173"/>
        <v>0</v>
      </c>
      <c r="AK263" s="52">
        <f t="shared" ca="1" si="174"/>
        <v>0</v>
      </c>
      <c r="AL263" s="52">
        <f t="shared" ca="1" si="175"/>
        <v>0</v>
      </c>
      <c r="AM263" s="52" t="e" cm="1">
        <f t="array" aca="1" ref="AM263" ca="1">INDEX($G$2:$G$1052,MATCH(1,(AL263=$E$2:$E$1052)*("EQU"=UPPER($F$2:$F$1052)),0))</f>
        <v>#N/A</v>
      </c>
      <c r="AN263" s="52" t="str">
        <f t="shared" ca="1" si="176"/>
        <v/>
      </c>
      <c r="AO263" s="1" t="e">
        <f t="shared" ca="1" si="177"/>
        <v>#N/A</v>
      </c>
      <c r="AP263" s="52" t="str">
        <f t="shared" ca="1" si="178"/>
        <v/>
      </c>
      <c r="AQ263" s="1" t="str" cm="1">
        <f t="array" aca="1" ref="AQ263" ca="1">IF(LEFT(AL263,1)=".",INDEX($M$12:$M$1052,MATCH(1,(AL263=$L$12:$L$1052)*(S263=($S$12:$S$1052)),0)),"")</f>
        <v/>
      </c>
      <c r="AR263" s="52">
        <f t="shared" ca="1" si="179"/>
        <v>0</v>
      </c>
      <c r="AS263" s="52">
        <f t="shared" ca="1" si="180"/>
        <v>0</v>
      </c>
      <c r="AT263" s="52" t="str">
        <f t="shared" ca="1" si="181"/>
        <v>00</v>
      </c>
      <c r="AU263" s="52" t="str">
        <f t="shared" ca="1" si="182"/>
        <v>00</v>
      </c>
      <c r="AV263" s="1" t="str">
        <f t="shared" ca="1" si="149"/>
        <v>00</v>
      </c>
      <c r="AW263" s="52" t="str">
        <f t="shared" ca="1" si="183"/>
        <v>ZP</v>
      </c>
      <c r="AX263" s="53" t="e">
        <f ca="1">VLOOKUP(UPPER(F263)&amp;"-"&amp;AW263,Opcodes!$D$3:$E$160,2,FALSE)</f>
        <v>#N/A</v>
      </c>
      <c r="AY263" s="1">
        <f t="shared" ca="1" si="184"/>
        <v>0</v>
      </c>
    </row>
    <row r="264" spans="3:51" s="52" customFormat="1" x14ac:dyDescent="0.3">
      <c r="C264" s="11" t="str" cm="1">
        <f t="array" aca="1" ref="C264" ca="1">IF(AND(N264&amp;""&lt;&gt;"",K264&amp;""&lt;&gt;""),K264&amp;": "&amp;N264&amp;IF(O264&amp;""&lt;&gt;""," "&amp;O264,"")&amp;IF(P264&amp;""&lt;&gt;""," "&amp;P264,""),IF(Y264&amp;""&lt;&gt;"",K264&amp;": "&amp;TRIM(_xlfn.TEXTJOIN("",TRUE,MID(Y264,2*ROW(INDIRECT("1:"&amp;LEN(Y264)))-1,2)&amp;" ")),""))</f>
        <v/>
      </c>
      <c r="D264" s="20"/>
      <c r="E264" s="21"/>
      <c r="F264" s="22"/>
      <c r="G264" s="55"/>
      <c r="H264" s="56"/>
      <c r="I264" s="51"/>
      <c r="J264" s="51"/>
      <c r="K264" s="52" t="str">
        <f t="shared" ca="1" si="150"/>
        <v>302</v>
      </c>
      <c r="L264" s="52" t="str">
        <f t="shared" si="151"/>
        <v/>
      </c>
      <c r="M264" s="52" t="str">
        <f t="shared" ca="1" si="152"/>
        <v>$0302</v>
      </c>
      <c r="N264" s="53" t="str">
        <f t="shared" ca="1" si="153"/>
        <v/>
      </c>
      <c r="O264" s="53" t="str">
        <f t="shared" ca="1" si="154"/>
        <v>00</v>
      </c>
      <c r="P264" s="53" t="str">
        <f t="shared" ca="1" si="155"/>
        <v/>
      </c>
      <c r="Q264" s="54">
        <f t="shared" si="156"/>
        <v>-1</v>
      </c>
      <c r="R264" s="54" t="str">
        <f t="shared" si="157"/>
        <v/>
      </c>
      <c r="S264" s="3" t="str">
        <f t="shared" si="158"/>
        <v>my_code</v>
      </c>
      <c r="T264" s="54" t="b">
        <f t="shared" si="159"/>
        <v>0</v>
      </c>
      <c r="U264" s="54" t="b">
        <f t="shared" si="160"/>
        <v>0</v>
      </c>
      <c r="V264" s="54" t="b">
        <f t="shared" si="161"/>
        <v>0</v>
      </c>
      <c r="W264" s="54" t="b">
        <f t="shared" si="162"/>
        <v>0</v>
      </c>
      <c r="X264" s="54" t="b">
        <f>IF(NOT(ISERROR(VLOOKUP(UPPER(F264),Opcodes!$O$3:$O$10,1,FALSE))),TRUE,FALSE)</f>
        <v>0</v>
      </c>
      <c r="Y264" s="1" t="str" cm="1">
        <f t="array" aca="1" ref="Y264" ca="1">IF(OR(UPPER(F264)="STR",UPPER(F264)="ASC"),_xlfn.TEXTJOIN("",TRUE,DEC2HEX(128*(UPPER(F264)="STR")+CODE(MID(G264,ABS(ROW(INDIRECT("1:"&amp;LEN(G264)))),1)))),IF(UPPER(F264)="HEX",UPPER(SUBSTITUTE(G264," ","")),""))</f>
        <v/>
      </c>
      <c r="Z264" s="52" t="str">
        <f t="shared" si="163"/>
        <v/>
      </c>
      <c r="AA264" s="52" t="str">
        <f t="shared" si="164"/>
        <v/>
      </c>
      <c r="AB264" s="52" t="str">
        <f t="shared" si="165"/>
        <v/>
      </c>
      <c r="AC264" s="52" t="str">
        <f t="shared" si="166"/>
        <v/>
      </c>
      <c r="AD264" s="52" t="str">
        <f t="shared" si="167"/>
        <v/>
      </c>
      <c r="AE264" s="52">
        <f t="shared" ca="1" si="168"/>
        <v>0</v>
      </c>
      <c r="AF264" s="52" t="str">
        <f t="shared" si="169"/>
        <v/>
      </c>
      <c r="AG264" s="52" t="str">
        <f t="shared" ca="1" si="170"/>
        <v>mem</v>
      </c>
      <c r="AH264" s="52">
        <f t="shared" ca="1" si="171"/>
        <v>0</v>
      </c>
      <c r="AI264" s="52">
        <f t="shared" ca="1" si="172"/>
        <v>-1</v>
      </c>
      <c r="AJ264" s="52">
        <f t="shared" ca="1" si="173"/>
        <v>0</v>
      </c>
      <c r="AK264" s="52">
        <f t="shared" ca="1" si="174"/>
        <v>0</v>
      </c>
      <c r="AL264" s="52">
        <f t="shared" ca="1" si="175"/>
        <v>0</v>
      </c>
      <c r="AM264" s="52" t="e" cm="1">
        <f t="array" aca="1" ref="AM264" ca="1">INDEX($G$2:$G$1052,MATCH(1,(AL264=$E$2:$E$1052)*("EQU"=UPPER($F$2:$F$1052)),0))</f>
        <v>#N/A</v>
      </c>
      <c r="AN264" s="52" t="str">
        <f t="shared" ca="1" si="176"/>
        <v/>
      </c>
      <c r="AO264" s="1" t="e">
        <f t="shared" ca="1" si="177"/>
        <v>#N/A</v>
      </c>
      <c r="AP264" s="52" t="str">
        <f t="shared" ca="1" si="178"/>
        <v/>
      </c>
      <c r="AQ264" s="1" t="str" cm="1">
        <f t="array" aca="1" ref="AQ264" ca="1">IF(LEFT(AL264,1)=".",INDEX($M$12:$M$1052,MATCH(1,(AL264=$L$12:$L$1052)*(S264=($S$12:$S$1052)),0)),"")</f>
        <v/>
      </c>
      <c r="AR264" s="52">
        <f t="shared" ca="1" si="179"/>
        <v>0</v>
      </c>
      <c r="AS264" s="52">
        <f t="shared" ca="1" si="180"/>
        <v>0</v>
      </c>
      <c r="AT264" s="52" t="str">
        <f t="shared" ca="1" si="181"/>
        <v>00</v>
      </c>
      <c r="AU264" s="52" t="str">
        <f t="shared" ca="1" si="182"/>
        <v>00</v>
      </c>
      <c r="AV264" s="1" t="str">
        <f t="shared" ca="1" si="149"/>
        <v>00</v>
      </c>
      <c r="AW264" s="52" t="str">
        <f t="shared" ca="1" si="183"/>
        <v>ZP</v>
      </c>
      <c r="AX264" s="53" t="e">
        <f ca="1">VLOOKUP(UPPER(F264)&amp;"-"&amp;AW264,Opcodes!$D$3:$E$160,2,FALSE)</f>
        <v>#N/A</v>
      </c>
      <c r="AY264" s="1">
        <f t="shared" ca="1" si="184"/>
        <v>0</v>
      </c>
    </row>
    <row r="265" spans="3:51" s="52" customFormat="1" x14ac:dyDescent="0.3">
      <c r="C265" s="11" t="str" cm="1">
        <f t="array" aca="1" ref="C265" ca="1">IF(AND(N265&amp;""&lt;&gt;"",K265&amp;""&lt;&gt;""),K265&amp;": "&amp;N265&amp;IF(O265&amp;""&lt;&gt;""," "&amp;O265,"")&amp;IF(P265&amp;""&lt;&gt;""," "&amp;P265,""),IF(Y265&amp;""&lt;&gt;"",K265&amp;": "&amp;TRIM(_xlfn.TEXTJOIN("",TRUE,MID(Y265,2*ROW(INDIRECT("1:"&amp;LEN(Y265)))-1,2)&amp;" ")),""))</f>
        <v/>
      </c>
      <c r="D265" s="20"/>
      <c r="E265" s="21"/>
      <c r="F265" s="22"/>
      <c r="G265" s="55"/>
      <c r="H265" s="56"/>
      <c r="I265" s="51"/>
      <c r="J265" s="51"/>
      <c r="K265" s="52" t="str">
        <f t="shared" ca="1" si="150"/>
        <v>302</v>
      </c>
      <c r="L265" s="52" t="str">
        <f t="shared" si="151"/>
        <v/>
      </c>
      <c r="M265" s="52" t="str">
        <f t="shared" ca="1" si="152"/>
        <v>$0302</v>
      </c>
      <c r="N265" s="53" t="str">
        <f t="shared" ca="1" si="153"/>
        <v/>
      </c>
      <c r="O265" s="53" t="str">
        <f t="shared" ca="1" si="154"/>
        <v>00</v>
      </c>
      <c r="P265" s="53" t="str">
        <f t="shared" ca="1" si="155"/>
        <v/>
      </c>
      <c r="Q265" s="54">
        <f t="shared" si="156"/>
        <v>-1</v>
      </c>
      <c r="R265" s="54" t="str">
        <f t="shared" si="157"/>
        <v/>
      </c>
      <c r="S265" s="3" t="str">
        <f t="shared" si="158"/>
        <v>my_code</v>
      </c>
      <c r="T265" s="54" t="b">
        <f t="shared" si="159"/>
        <v>0</v>
      </c>
      <c r="U265" s="54" t="b">
        <f t="shared" si="160"/>
        <v>0</v>
      </c>
      <c r="V265" s="54" t="b">
        <f t="shared" si="161"/>
        <v>0</v>
      </c>
      <c r="W265" s="54" t="b">
        <f t="shared" si="162"/>
        <v>0</v>
      </c>
      <c r="X265" s="54" t="b">
        <f>IF(NOT(ISERROR(VLOOKUP(UPPER(F265),Opcodes!$O$3:$O$10,1,FALSE))),TRUE,FALSE)</f>
        <v>0</v>
      </c>
      <c r="Y265" s="1" t="str" cm="1">
        <f t="array" aca="1" ref="Y265" ca="1">IF(OR(UPPER(F265)="STR",UPPER(F265)="ASC"),_xlfn.TEXTJOIN("",TRUE,DEC2HEX(128*(UPPER(F265)="STR")+CODE(MID(G265,ABS(ROW(INDIRECT("1:"&amp;LEN(G265)))),1)))),IF(UPPER(F265)="HEX",UPPER(SUBSTITUTE(G265," ","")),""))</f>
        <v/>
      </c>
      <c r="Z265" s="52" t="str">
        <f t="shared" si="163"/>
        <v/>
      </c>
      <c r="AA265" s="52" t="str">
        <f t="shared" si="164"/>
        <v/>
      </c>
      <c r="AB265" s="52" t="str">
        <f t="shared" si="165"/>
        <v/>
      </c>
      <c r="AC265" s="52" t="str">
        <f t="shared" si="166"/>
        <v/>
      </c>
      <c r="AD265" s="52" t="str">
        <f t="shared" si="167"/>
        <v/>
      </c>
      <c r="AE265" s="52">
        <f t="shared" ca="1" si="168"/>
        <v>0</v>
      </c>
      <c r="AF265" s="52" t="str">
        <f t="shared" si="169"/>
        <v/>
      </c>
      <c r="AG265" s="52" t="str">
        <f t="shared" ca="1" si="170"/>
        <v>mem</v>
      </c>
      <c r="AH265" s="52">
        <f t="shared" ca="1" si="171"/>
        <v>0</v>
      </c>
      <c r="AI265" s="52">
        <f t="shared" ca="1" si="172"/>
        <v>-1</v>
      </c>
      <c r="AJ265" s="52">
        <f t="shared" ca="1" si="173"/>
        <v>0</v>
      </c>
      <c r="AK265" s="52">
        <f t="shared" ca="1" si="174"/>
        <v>0</v>
      </c>
      <c r="AL265" s="52">
        <f t="shared" ca="1" si="175"/>
        <v>0</v>
      </c>
      <c r="AM265" s="52" t="e" cm="1">
        <f t="array" aca="1" ref="AM265" ca="1">INDEX($G$2:$G$1052,MATCH(1,(AL265=$E$2:$E$1052)*("EQU"=UPPER($F$2:$F$1052)),0))</f>
        <v>#N/A</v>
      </c>
      <c r="AN265" s="52" t="str">
        <f t="shared" ca="1" si="176"/>
        <v/>
      </c>
      <c r="AO265" s="1" t="e">
        <f t="shared" ca="1" si="177"/>
        <v>#N/A</v>
      </c>
      <c r="AP265" s="52" t="str">
        <f t="shared" ca="1" si="178"/>
        <v/>
      </c>
      <c r="AQ265" s="1" t="str" cm="1">
        <f t="array" aca="1" ref="AQ265" ca="1">IF(LEFT(AL265,1)=".",INDEX($M$12:$M$1052,MATCH(1,(AL265=$L$12:$L$1052)*(S265=($S$12:$S$1052)),0)),"")</f>
        <v/>
      </c>
      <c r="AR265" s="52">
        <f t="shared" ca="1" si="179"/>
        <v>0</v>
      </c>
      <c r="AS265" s="52">
        <f t="shared" ca="1" si="180"/>
        <v>0</v>
      </c>
      <c r="AT265" s="52" t="str">
        <f t="shared" ca="1" si="181"/>
        <v>00</v>
      </c>
      <c r="AU265" s="52" t="str">
        <f t="shared" ca="1" si="182"/>
        <v>00</v>
      </c>
      <c r="AV265" s="1" t="str">
        <f t="shared" ca="1" si="149"/>
        <v>00</v>
      </c>
      <c r="AW265" s="52" t="str">
        <f t="shared" ca="1" si="183"/>
        <v>ZP</v>
      </c>
      <c r="AX265" s="53" t="e">
        <f ca="1">VLOOKUP(UPPER(F265)&amp;"-"&amp;AW265,Opcodes!$D$3:$E$160,2,FALSE)</f>
        <v>#N/A</v>
      </c>
      <c r="AY265" s="1">
        <f t="shared" ca="1" si="184"/>
        <v>0</v>
      </c>
    </row>
    <row r="266" spans="3:51" s="52" customFormat="1" x14ac:dyDescent="0.3">
      <c r="C266" s="11" t="str" cm="1">
        <f t="array" aca="1" ref="C266" ca="1">IF(AND(N266&amp;""&lt;&gt;"",K266&amp;""&lt;&gt;""),K266&amp;": "&amp;N266&amp;IF(O266&amp;""&lt;&gt;""," "&amp;O266,"")&amp;IF(P266&amp;""&lt;&gt;""," "&amp;P266,""),IF(Y266&amp;""&lt;&gt;"",K266&amp;": "&amp;TRIM(_xlfn.TEXTJOIN("",TRUE,MID(Y266,2*ROW(INDIRECT("1:"&amp;LEN(Y266)))-1,2)&amp;" ")),""))</f>
        <v/>
      </c>
      <c r="D266" s="20"/>
      <c r="E266" s="21"/>
      <c r="F266" s="22"/>
      <c r="G266" s="55"/>
      <c r="H266" s="56"/>
      <c r="I266" s="51"/>
      <c r="J266" s="51"/>
      <c r="K266" s="52" t="str">
        <f t="shared" ca="1" si="150"/>
        <v>302</v>
      </c>
      <c r="L266" s="52" t="str">
        <f t="shared" si="151"/>
        <v/>
      </c>
      <c r="M266" s="52" t="str">
        <f t="shared" ca="1" si="152"/>
        <v>$0302</v>
      </c>
      <c r="N266" s="53" t="str">
        <f t="shared" ca="1" si="153"/>
        <v/>
      </c>
      <c r="O266" s="53" t="str">
        <f t="shared" ca="1" si="154"/>
        <v>00</v>
      </c>
      <c r="P266" s="53" t="str">
        <f t="shared" ca="1" si="155"/>
        <v/>
      </c>
      <c r="Q266" s="54">
        <f t="shared" si="156"/>
        <v>-1</v>
      </c>
      <c r="R266" s="54" t="str">
        <f t="shared" si="157"/>
        <v/>
      </c>
      <c r="S266" s="3" t="str">
        <f t="shared" si="158"/>
        <v>my_code</v>
      </c>
      <c r="T266" s="54" t="b">
        <f t="shared" si="159"/>
        <v>0</v>
      </c>
      <c r="U266" s="54" t="b">
        <f t="shared" si="160"/>
        <v>0</v>
      </c>
      <c r="V266" s="54" t="b">
        <f t="shared" si="161"/>
        <v>0</v>
      </c>
      <c r="W266" s="54" t="b">
        <f t="shared" si="162"/>
        <v>0</v>
      </c>
      <c r="X266" s="54" t="b">
        <f>IF(NOT(ISERROR(VLOOKUP(UPPER(F266),Opcodes!$O$3:$O$10,1,FALSE))),TRUE,FALSE)</f>
        <v>0</v>
      </c>
      <c r="Y266" s="1" t="str" cm="1">
        <f t="array" aca="1" ref="Y266" ca="1">IF(OR(UPPER(F266)="STR",UPPER(F266)="ASC"),_xlfn.TEXTJOIN("",TRUE,DEC2HEX(128*(UPPER(F266)="STR")+CODE(MID(G266,ABS(ROW(INDIRECT("1:"&amp;LEN(G266)))),1)))),IF(UPPER(F266)="HEX",UPPER(SUBSTITUTE(G266," ","")),""))</f>
        <v/>
      </c>
      <c r="Z266" s="52" t="str">
        <f t="shared" si="163"/>
        <v/>
      </c>
      <c r="AA266" s="52" t="str">
        <f t="shared" si="164"/>
        <v/>
      </c>
      <c r="AB266" s="52" t="str">
        <f t="shared" si="165"/>
        <v/>
      </c>
      <c r="AC266" s="52" t="str">
        <f t="shared" si="166"/>
        <v/>
      </c>
      <c r="AD266" s="52" t="str">
        <f t="shared" si="167"/>
        <v/>
      </c>
      <c r="AE266" s="52">
        <f t="shared" ca="1" si="168"/>
        <v>0</v>
      </c>
      <c r="AF266" s="52" t="str">
        <f t="shared" si="169"/>
        <v/>
      </c>
      <c r="AG266" s="52" t="str">
        <f t="shared" ca="1" si="170"/>
        <v>mem</v>
      </c>
      <c r="AH266" s="52">
        <f t="shared" ca="1" si="171"/>
        <v>0</v>
      </c>
      <c r="AI266" s="52">
        <f t="shared" ca="1" si="172"/>
        <v>-1</v>
      </c>
      <c r="AJ266" s="52">
        <f t="shared" ca="1" si="173"/>
        <v>0</v>
      </c>
      <c r="AK266" s="52">
        <f t="shared" ca="1" si="174"/>
        <v>0</v>
      </c>
      <c r="AL266" s="52">
        <f t="shared" ca="1" si="175"/>
        <v>0</v>
      </c>
      <c r="AM266" s="52" t="e" cm="1">
        <f t="array" aca="1" ref="AM266" ca="1">INDEX($G$2:$G$1052,MATCH(1,(AL266=$E$2:$E$1052)*("EQU"=UPPER($F$2:$F$1052)),0))</f>
        <v>#N/A</v>
      </c>
      <c r="AN266" s="52" t="str">
        <f t="shared" ca="1" si="176"/>
        <v/>
      </c>
      <c r="AO266" s="1" t="e">
        <f t="shared" ca="1" si="177"/>
        <v>#N/A</v>
      </c>
      <c r="AP266" s="52" t="str">
        <f t="shared" ca="1" si="178"/>
        <v/>
      </c>
      <c r="AQ266" s="1" t="str" cm="1">
        <f t="array" aca="1" ref="AQ266" ca="1">IF(LEFT(AL266,1)=".",INDEX($M$12:$M$1052,MATCH(1,(AL266=$L$12:$L$1052)*(S266=($S$12:$S$1052)),0)),"")</f>
        <v/>
      </c>
      <c r="AR266" s="52">
        <f t="shared" ca="1" si="179"/>
        <v>0</v>
      </c>
      <c r="AS266" s="52">
        <f t="shared" ca="1" si="180"/>
        <v>0</v>
      </c>
      <c r="AT266" s="52" t="str">
        <f t="shared" ca="1" si="181"/>
        <v>00</v>
      </c>
      <c r="AU266" s="52" t="str">
        <f t="shared" ca="1" si="182"/>
        <v>00</v>
      </c>
      <c r="AV266" s="1" t="str">
        <f t="shared" ca="1" si="149"/>
        <v>00</v>
      </c>
      <c r="AW266" s="52" t="str">
        <f t="shared" ca="1" si="183"/>
        <v>ZP</v>
      </c>
      <c r="AX266" s="53" t="e">
        <f ca="1">VLOOKUP(UPPER(F266)&amp;"-"&amp;AW266,Opcodes!$D$3:$E$160,2,FALSE)</f>
        <v>#N/A</v>
      </c>
      <c r="AY266" s="1">
        <f t="shared" ca="1" si="184"/>
        <v>0</v>
      </c>
    </row>
    <row r="267" spans="3:51" s="52" customFormat="1" x14ac:dyDescent="0.3">
      <c r="C267" s="11" t="str" cm="1">
        <f t="array" aca="1" ref="C267" ca="1">IF(AND(N267&amp;""&lt;&gt;"",K267&amp;""&lt;&gt;""),K267&amp;": "&amp;N267&amp;IF(O267&amp;""&lt;&gt;""," "&amp;O267,"")&amp;IF(P267&amp;""&lt;&gt;""," "&amp;P267,""),IF(Y267&amp;""&lt;&gt;"",K267&amp;": "&amp;TRIM(_xlfn.TEXTJOIN("",TRUE,MID(Y267,2*ROW(INDIRECT("1:"&amp;LEN(Y267)))-1,2)&amp;" ")),""))</f>
        <v/>
      </c>
      <c r="D267" s="20"/>
      <c r="E267" s="21"/>
      <c r="F267" s="22"/>
      <c r="G267" s="55"/>
      <c r="H267" s="56"/>
      <c r="I267" s="51"/>
      <c r="J267" s="51"/>
      <c r="K267" s="52" t="str">
        <f t="shared" ca="1" si="150"/>
        <v>302</v>
      </c>
      <c r="L267" s="52" t="str">
        <f t="shared" si="151"/>
        <v/>
      </c>
      <c r="M267" s="52" t="str">
        <f t="shared" ca="1" si="152"/>
        <v>$0302</v>
      </c>
      <c r="N267" s="53" t="str">
        <f t="shared" ca="1" si="153"/>
        <v/>
      </c>
      <c r="O267" s="53" t="str">
        <f t="shared" ca="1" si="154"/>
        <v>00</v>
      </c>
      <c r="P267" s="53" t="str">
        <f t="shared" ca="1" si="155"/>
        <v/>
      </c>
      <c r="Q267" s="54">
        <f t="shared" si="156"/>
        <v>-1</v>
      </c>
      <c r="R267" s="54" t="str">
        <f t="shared" si="157"/>
        <v/>
      </c>
      <c r="S267" s="3" t="str">
        <f t="shared" si="158"/>
        <v>my_code</v>
      </c>
      <c r="T267" s="54" t="b">
        <f t="shared" si="159"/>
        <v>0</v>
      </c>
      <c r="U267" s="54" t="b">
        <f t="shared" si="160"/>
        <v>0</v>
      </c>
      <c r="V267" s="54" t="b">
        <f t="shared" si="161"/>
        <v>0</v>
      </c>
      <c r="W267" s="54" t="b">
        <f t="shared" si="162"/>
        <v>0</v>
      </c>
      <c r="X267" s="54" t="b">
        <f>IF(NOT(ISERROR(VLOOKUP(UPPER(F267),Opcodes!$O$3:$O$10,1,FALSE))),TRUE,FALSE)</f>
        <v>0</v>
      </c>
      <c r="Y267" s="1" t="str" cm="1">
        <f t="array" aca="1" ref="Y267" ca="1">IF(OR(UPPER(F267)="STR",UPPER(F267)="ASC"),_xlfn.TEXTJOIN("",TRUE,DEC2HEX(128*(UPPER(F267)="STR")+CODE(MID(G267,ABS(ROW(INDIRECT("1:"&amp;LEN(G267)))),1)))),IF(UPPER(F267)="HEX",UPPER(SUBSTITUTE(G267," ","")),""))</f>
        <v/>
      </c>
      <c r="Z267" s="52" t="str">
        <f t="shared" si="163"/>
        <v/>
      </c>
      <c r="AA267" s="52" t="str">
        <f t="shared" si="164"/>
        <v/>
      </c>
      <c r="AB267" s="52" t="str">
        <f t="shared" si="165"/>
        <v/>
      </c>
      <c r="AC267" s="52" t="str">
        <f t="shared" si="166"/>
        <v/>
      </c>
      <c r="AD267" s="52" t="str">
        <f t="shared" si="167"/>
        <v/>
      </c>
      <c r="AE267" s="52">
        <f t="shared" ca="1" si="168"/>
        <v>0</v>
      </c>
      <c r="AF267" s="52" t="str">
        <f t="shared" si="169"/>
        <v/>
      </c>
      <c r="AG267" s="52" t="str">
        <f t="shared" ca="1" si="170"/>
        <v>mem</v>
      </c>
      <c r="AH267" s="52">
        <f t="shared" ca="1" si="171"/>
        <v>0</v>
      </c>
      <c r="AI267" s="52">
        <f t="shared" ca="1" si="172"/>
        <v>-1</v>
      </c>
      <c r="AJ267" s="52">
        <f t="shared" ca="1" si="173"/>
        <v>0</v>
      </c>
      <c r="AK267" s="52">
        <f t="shared" ca="1" si="174"/>
        <v>0</v>
      </c>
      <c r="AL267" s="52">
        <f t="shared" ca="1" si="175"/>
        <v>0</v>
      </c>
      <c r="AM267" s="52" t="e" cm="1">
        <f t="array" aca="1" ref="AM267" ca="1">INDEX($G$2:$G$1052,MATCH(1,(AL267=$E$2:$E$1052)*("EQU"=UPPER($F$2:$F$1052)),0))</f>
        <v>#N/A</v>
      </c>
      <c r="AN267" s="52" t="str">
        <f t="shared" ca="1" si="176"/>
        <v/>
      </c>
      <c r="AO267" s="1" t="e">
        <f t="shared" ca="1" si="177"/>
        <v>#N/A</v>
      </c>
      <c r="AP267" s="52" t="str">
        <f t="shared" ca="1" si="178"/>
        <v/>
      </c>
      <c r="AQ267" s="1" t="str" cm="1">
        <f t="array" aca="1" ref="AQ267" ca="1">IF(LEFT(AL267,1)=".",INDEX($M$12:$M$1052,MATCH(1,(AL267=$L$12:$L$1052)*(S267=($S$12:$S$1052)),0)),"")</f>
        <v/>
      </c>
      <c r="AR267" s="52">
        <f t="shared" ca="1" si="179"/>
        <v>0</v>
      </c>
      <c r="AS267" s="52">
        <f t="shared" ca="1" si="180"/>
        <v>0</v>
      </c>
      <c r="AT267" s="52" t="str">
        <f t="shared" ca="1" si="181"/>
        <v>00</v>
      </c>
      <c r="AU267" s="52" t="str">
        <f t="shared" ca="1" si="182"/>
        <v>00</v>
      </c>
      <c r="AV267" s="1" t="str">
        <f t="shared" ca="1" si="149"/>
        <v>00</v>
      </c>
      <c r="AW267" s="52" t="str">
        <f t="shared" ca="1" si="183"/>
        <v>ZP</v>
      </c>
      <c r="AX267" s="53" t="e">
        <f ca="1">VLOOKUP(UPPER(F267)&amp;"-"&amp;AW267,Opcodes!$D$3:$E$160,2,FALSE)</f>
        <v>#N/A</v>
      </c>
      <c r="AY267" s="1">
        <f t="shared" ca="1" si="184"/>
        <v>0</v>
      </c>
    </row>
    <row r="268" spans="3:51" s="52" customFormat="1" x14ac:dyDescent="0.3">
      <c r="C268" s="11" t="str" cm="1">
        <f t="array" aca="1" ref="C268" ca="1">IF(AND(N268&amp;""&lt;&gt;"",K268&amp;""&lt;&gt;""),K268&amp;": "&amp;N268&amp;IF(O268&amp;""&lt;&gt;""," "&amp;O268,"")&amp;IF(P268&amp;""&lt;&gt;""," "&amp;P268,""),IF(Y268&amp;""&lt;&gt;"",K268&amp;": "&amp;TRIM(_xlfn.TEXTJOIN("",TRUE,MID(Y268,2*ROW(INDIRECT("1:"&amp;LEN(Y268)))-1,2)&amp;" ")),""))</f>
        <v/>
      </c>
      <c r="D268" s="20"/>
      <c r="E268" s="21"/>
      <c r="F268" s="22"/>
      <c r="G268" s="55"/>
      <c r="H268" s="56"/>
      <c r="I268" s="51"/>
      <c r="J268" s="51"/>
      <c r="K268" s="52" t="str">
        <f t="shared" ca="1" si="150"/>
        <v>302</v>
      </c>
      <c r="L268" s="52" t="str">
        <f t="shared" si="151"/>
        <v/>
      </c>
      <c r="M268" s="52" t="str">
        <f t="shared" ca="1" si="152"/>
        <v>$0302</v>
      </c>
      <c r="N268" s="53" t="str">
        <f t="shared" ca="1" si="153"/>
        <v/>
      </c>
      <c r="O268" s="53" t="str">
        <f t="shared" ca="1" si="154"/>
        <v>00</v>
      </c>
      <c r="P268" s="53" t="str">
        <f t="shared" ca="1" si="155"/>
        <v/>
      </c>
      <c r="Q268" s="54">
        <f t="shared" si="156"/>
        <v>-1</v>
      </c>
      <c r="R268" s="54" t="str">
        <f t="shared" si="157"/>
        <v/>
      </c>
      <c r="S268" s="3" t="str">
        <f t="shared" si="158"/>
        <v>my_code</v>
      </c>
      <c r="T268" s="54" t="b">
        <f t="shared" si="159"/>
        <v>0</v>
      </c>
      <c r="U268" s="54" t="b">
        <f t="shared" si="160"/>
        <v>0</v>
      </c>
      <c r="V268" s="54" t="b">
        <f t="shared" si="161"/>
        <v>0</v>
      </c>
      <c r="W268" s="54" t="b">
        <f t="shared" si="162"/>
        <v>0</v>
      </c>
      <c r="X268" s="54" t="b">
        <f>IF(NOT(ISERROR(VLOOKUP(UPPER(F268),Opcodes!$O$3:$O$10,1,FALSE))),TRUE,FALSE)</f>
        <v>0</v>
      </c>
      <c r="Y268" s="1" t="str" cm="1">
        <f t="array" aca="1" ref="Y268" ca="1">IF(OR(UPPER(F268)="STR",UPPER(F268)="ASC"),_xlfn.TEXTJOIN("",TRUE,DEC2HEX(128*(UPPER(F268)="STR")+CODE(MID(G268,ABS(ROW(INDIRECT("1:"&amp;LEN(G268)))),1)))),IF(UPPER(F268)="HEX",UPPER(SUBSTITUTE(G268," ","")),""))</f>
        <v/>
      </c>
      <c r="Z268" s="52" t="str">
        <f t="shared" si="163"/>
        <v/>
      </c>
      <c r="AA268" s="52" t="str">
        <f t="shared" si="164"/>
        <v/>
      </c>
      <c r="AB268" s="52" t="str">
        <f t="shared" si="165"/>
        <v/>
      </c>
      <c r="AC268" s="52" t="str">
        <f t="shared" si="166"/>
        <v/>
      </c>
      <c r="AD268" s="52" t="str">
        <f t="shared" si="167"/>
        <v/>
      </c>
      <c r="AE268" s="52">
        <f t="shared" ca="1" si="168"/>
        <v>0</v>
      </c>
      <c r="AF268" s="52" t="str">
        <f t="shared" si="169"/>
        <v/>
      </c>
      <c r="AG268" s="52" t="str">
        <f t="shared" ca="1" si="170"/>
        <v>mem</v>
      </c>
      <c r="AH268" s="52">
        <f t="shared" ca="1" si="171"/>
        <v>0</v>
      </c>
      <c r="AI268" s="52">
        <f t="shared" ca="1" si="172"/>
        <v>-1</v>
      </c>
      <c r="AJ268" s="52">
        <f t="shared" ca="1" si="173"/>
        <v>0</v>
      </c>
      <c r="AK268" s="52">
        <f t="shared" ca="1" si="174"/>
        <v>0</v>
      </c>
      <c r="AL268" s="52">
        <f t="shared" ca="1" si="175"/>
        <v>0</v>
      </c>
      <c r="AM268" s="52" t="e" cm="1">
        <f t="array" aca="1" ref="AM268" ca="1">INDEX($G$2:$G$1052,MATCH(1,(AL268=$E$2:$E$1052)*("EQU"=UPPER($F$2:$F$1052)),0))</f>
        <v>#N/A</v>
      </c>
      <c r="AN268" s="52" t="str">
        <f t="shared" ca="1" si="176"/>
        <v/>
      </c>
      <c r="AO268" s="1" t="e">
        <f t="shared" ca="1" si="177"/>
        <v>#N/A</v>
      </c>
      <c r="AP268" s="52" t="str">
        <f t="shared" ca="1" si="178"/>
        <v/>
      </c>
      <c r="AQ268" s="1" t="str" cm="1">
        <f t="array" aca="1" ref="AQ268" ca="1">IF(LEFT(AL268,1)=".",INDEX($M$12:$M$1052,MATCH(1,(AL268=$L$12:$L$1052)*(S268=($S$12:$S$1052)),0)),"")</f>
        <v/>
      </c>
      <c r="AR268" s="52">
        <f t="shared" ca="1" si="179"/>
        <v>0</v>
      </c>
      <c r="AS268" s="52">
        <f t="shared" ca="1" si="180"/>
        <v>0</v>
      </c>
      <c r="AT268" s="52" t="str">
        <f t="shared" ca="1" si="181"/>
        <v>00</v>
      </c>
      <c r="AU268" s="52" t="str">
        <f t="shared" ca="1" si="182"/>
        <v>00</v>
      </c>
      <c r="AV268" s="1" t="str">
        <f t="shared" ref="AV268:AV331" ca="1" si="185">IF(T268,IF(AF268&amp;""="",IF(AND(HEX2DEC(AU268)-HEX2DEC(K268)-2&gt;=-128,HEX2DEC(AU268)-HEX2DEC(K268)-2&lt;128),RIGHT(DEC2HEX(HEX2DEC(AU268)-HEX2DEC(K268)-2,2),2),NA()),AU268),AU268)</f>
        <v>00</v>
      </c>
      <c r="AW268" s="52" t="str">
        <f t="shared" ca="1" si="183"/>
        <v>ZP</v>
      </c>
      <c r="AX268" s="53" t="e">
        <f ca="1">VLOOKUP(UPPER(F268)&amp;"-"&amp;AW268,Opcodes!$D$3:$E$160,2,FALSE)</f>
        <v>#N/A</v>
      </c>
      <c r="AY268" s="1">
        <f t="shared" ca="1" si="184"/>
        <v>0</v>
      </c>
    </row>
    <row r="269" spans="3:51" s="52" customFormat="1" x14ac:dyDescent="0.3">
      <c r="C269" s="11" t="str" cm="1">
        <f t="array" aca="1" ref="C269" ca="1">IF(AND(N269&amp;""&lt;&gt;"",K269&amp;""&lt;&gt;""),K269&amp;": "&amp;N269&amp;IF(O269&amp;""&lt;&gt;""," "&amp;O269,"")&amp;IF(P269&amp;""&lt;&gt;""," "&amp;P269,""),IF(Y269&amp;""&lt;&gt;"",K269&amp;": "&amp;TRIM(_xlfn.TEXTJOIN("",TRUE,MID(Y269,2*ROW(INDIRECT("1:"&amp;LEN(Y269)))-1,2)&amp;" ")),""))</f>
        <v/>
      </c>
      <c r="D269" s="20"/>
      <c r="E269" s="21"/>
      <c r="F269" s="22"/>
      <c r="G269" s="55"/>
      <c r="H269" s="56"/>
      <c r="I269" s="51"/>
      <c r="J269" s="51"/>
      <c r="K269" s="52" t="str">
        <f t="shared" ca="1" si="150"/>
        <v>302</v>
      </c>
      <c r="L269" s="52" t="str">
        <f t="shared" si="151"/>
        <v/>
      </c>
      <c r="M269" s="52" t="str">
        <f t="shared" ca="1" si="152"/>
        <v>$0302</v>
      </c>
      <c r="N269" s="53" t="str">
        <f t="shared" ca="1" si="153"/>
        <v/>
      </c>
      <c r="O269" s="53" t="str">
        <f t="shared" ca="1" si="154"/>
        <v>00</v>
      </c>
      <c r="P269" s="53" t="str">
        <f t="shared" ca="1" si="155"/>
        <v/>
      </c>
      <c r="Q269" s="54">
        <f t="shared" si="156"/>
        <v>-1</v>
      </c>
      <c r="R269" s="54" t="str">
        <f t="shared" si="157"/>
        <v/>
      </c>
      <c r="S269" s="3" t="str">
        <f t="shared" si="158"/>
        <v>my_code</v>
      </c>
      <c r="T269" s="54" t="b">
        <f t="shared" si="159"/>
        <v>0</v>
      </c>
      <c r="U269" s="54" t="b">
        <f t="shared" si="160"/>
        <v>0</v>
      </c>
      <c r="V269" s="54" t="b">
        <f t="shared" si="161"/>
        <v>0</v>
      </c>
      <c r="W269" s="54" t="b">
        <f t="shared" si="162"/>
        <v>0</v>
      </c>
      <c r="X269" s="54" t="b">
        <f>IF(NOT(ISERROR(VLOOKUP(UPPER(F269),Opcodes!$O$3:$O$10,1,FALSE))),TRUE,FALSE)</f>
        <v>0</v>
      </c>
      <c r="Y269" s="1" t="str" cm="1">
        <f t="array" aca="1" ref="Y269" ca="1">IF(OR(UPPER(F269)="STR",UPPER(F269)="ASC"),_xlfn.TEXTJOIN("",TRUE,DEC2HEX(128*(UPPER(F269)="STR")+CODE(MID(G269,ABS(ROW(INDIRECT("1:"&amp;LEN(G269)))),1)))),IF(UPPER(F269)="HEX",UPPER(SUBSTITUTE(G269," ","")),""))</f>
        <v/>
      </c>
      <c r="Z269" s="52" t="str">
        <f t="shared" si="163"/>
        <v/>
      </c>
      <c r="AA269" s="52" t="str">
        <f t="shared" si="164"/>
        <v/>
      </c>
      <c r="AB269" s="52" t="str">
        <f t="shared" si="165"/>
        <v/>
      </c>
      <c r="AC269" s="52" t="str">
        <f t="shared" si="166"/>
        <v/>
      </c>
      <c r="AD269" s="52" t="str">
        <f t="shared" si="167"/>
        <v/>
      </c>
      <c r="AE269" s="52">
        <f t="shared" ca="1" si="168"/>
        <v>0</v>
      </c>
      <c r="AF269" s="52" t="str">
        <f t="shared" si="169"/>
        <v/>
      </c>
      <c r="AG269" s="52" t="str">
        <f t="shared" ca="1" si="170"/>
        <v>mem</v>
      </c>
      <c r="AH269" s="52">
        <f t="shared" ca="1" si="171"/>
        <v>0</v>
      </c>
      <c r="AI269" s="52">
        <f t="shared" ca="1" si="172"/>
        <v>-1</v>
      </c>
      <c r="AJ269" s="52">
        <f t="shared" ca="1" si="173"/>
        <v>0</v>
      </c>
      <c r="AK269" s="52">
        <f t="shared" ca="1" si="174"/>
        <v>0</v>
      </c>
      <c r="AL269" s="52">
        <f t="shared" ca="1" si="175"/>
        <v>0</v>
      </c>
      <c r="AM269" s="52" t="e" cm="1">
        <f t="array" aca="1" ref="AM269" ca="1">INDEX($G$2:$G$1052,MATCH(1,(AL269=$E$2:$E$1052)*("EQU"=UPPER($F$2:$F$1052)),0))</f>
        <v>#N/A</v>
      </c>
      <c r="AN269" s="52" t="str">
        <f t="shared" ca="1" si="176"/>
        <v/>
      </c>
      <c r="AO269" s="1" t="e">
        <f t="shared" ca="1" si="177"/>
        <v>#N/A</v>
      </c>
      <c r="AP269" s="52" t="str">
        <f t="shared" ca="1" si="178"/>
        <v/>
      </c>
      <c r="AQ269" s="1" t="str" cm="1">
        <f t="array" aca="1" ref="AQ269" ca="1">IF(LEFT(AL269,1)=".",INDEX($M$12:$M$1052,MATCH(1,(AL269=$L$12:$L$1052)*(S269=($S$12:$S$1052)),0)),"")</f>
        <v/>
      </c>
      <c r="AR269" s="52">
        <f t="shared" ca="1" si="179"/>
        <v>0</v>
      </c>
      <c r="AS269" s="52">
        <f t="shared" ca="1" si="180"/>
        <v>0</v>
      </c>
      <c r="AT269" s="52" t="str">
        <f t="shared" ca="1" si="181"/>
        <v>00</v>
      </c>
      <c r="AU269" s="52" t="str">
        <f t="shared" ca="1" si="182"/>
        <v>00</v>
      </c>
      <c r="AV269" s="1" t="str">
        <f t="shared" ca="1" si="185"/>
        <v>00</v>
      </c>
      <c r="AW269" s="52" t="str">
        <f t="shared" ca="1" si="183"/>
        <v>ZP</v>
      </c>
      <c r="AX269" s="53" t="e">
        <f ca="1">VLOOKUP(UPPER(F269)&amp;"-"&amp;AW269,Opcodes!$D$3:$E$160,2,FALSE)</f>
        <v>#N/A</v>
      </c>
      <c r="AY269" s="1">
        <f t="shared" ca="1" si="184"/>
        <v>0</v>
      </c>
    </row>
    <row r="270" spans="3:51" s="52" customFormat="1" x14ac:dyDescent="0.3">
      <c r="C270" s="11" t="str" cm="1">
        <f t="array" aca="1" ref="C270" ca="1">IF(AND(N270&amp;""&lt;&gt;"",K270&amp;""&lt;&gt;""),K270&amp;": "&amp;N270&amp;IF(O270&amp;""&lt;&gt;""," "&amp;O270,"")&amp;IF(P270&amp;""&lt;&gt;""," "&amp;P270,""),IF(Y270&amp;""&lt;&gt;"",K270&amp;": "&amp;TRIM(_xlfn.TEXTJOIN("",TRUE,MID(Y270,2*ROW(INDIRECT("1:"&amp;LEN(Y270)))-1,2)&amp;" ")),""))</f>
        <v/>
      </c>
      <c r="D270" s="20"/>
      <c r="E270" s="21"/>
      <c r="F270" s="22"/>
      <c r="G270" s="55"/>
      <c r="H270" s="56"/>
      <c r="I270" s="51"/>
      <c r="J270" s="51"/>
      <c r="K270" s="52" t="str">
        <f t="shared" ca="1" si="150"/>
        <v>302</v>
      </c>
      <c r="L270" s="52" t="str">
        <f t="shared" si="151"/>
        <v/>
      </c>
      <c r="M270" s="52" t="str">
        <f t="shared" ca="1" si="152"/>
        <v>$0302</v>
      </c>
      <c r="N270" s="53" t="str">
        <f t="shared" ca="1" si="153"/>
        <v/>
      </c>
      <c r="O270" s="53" t="str">
        <f t="shared" ca="1" si="154"/>
        <v>00</v>
      </c>
      <c r="P270" s="53" t="str">
        <f t="shared" ca="1" si="155"/>
        <v/>
      </c>
      <c r="Q270" s="54">
        <f t="shared" si="156"/>
        <v>-1</v>
      </c>
      <c r="R270" s="54" t="str">
        <f t="shared" si="157"/>
        <v/>
      </c>
      <c r="S270" s="3" t="str">
        <f t="shared" si="158"/>
        <v>my_code</v>
      </c>
      <c r="T270" s="54" t="b">
        <f t="shared" si="159"/>
        <v>0</v>
      </c>
      <c r="U270" s="54" t="b">
        <f t="shared" si="160"/>
        <v>0</v>
      </c>
      <c r="V270" s="54" t="b">
        <f t="shared" si="161"/>
        <v>0</v>
      </c>
      <c r="W270" s="54" t="b">
        <f t="shared" si="162"/>
        <v>0</v>
      </c>
      <c r="X270" s="54" t="b">
        <f>IF(NOT(ISERROR(VLOOKUP(UPPER(F270),Opcodes!$O$3:$O$10,1,FALSE))),TRUE,FALSE)</f>
        <v>0</v>
      </c>
      <c r="Y270" s="1" t="str" cm="1">
        <f t="array" aca="1" ref="Y270" ca="1">IF(OR(UPPER(F270)="STR",UPPER(F270)="ASC"),_xlfn.TEXTJOIN("",TRUE,DEC2HEX(128*(UPPER(F270)="STR")+CODE(MID(G270,ABS(ROW(INDIRECT("1:"&amp;LEN(G270)))),1)))),IF(UPPER(F270)="HEX",UPPER(SUBSTITUTE(G270," ","")),""))</f>
        <v/>
      </c>
      <c r="Z270" s="52" t="str">
        <f t="shared" si="163"/>
        <v/>
      </c>
      <c r="AA270" s="52" t="str">
        <f t="shared" si="164"/>
        <v/>
      </c>
      <c r="AB270" s="52" t="str">
        <f t="shared" si="165"/>
        <v/>
      </c>
      <c r="AC270" s="52" t="str">
        <f t="shared" si="166"/>
        <v/>
      </c>
      <c r="AD270" s="52" t="str">
        <f t="shared" si="167"/>
        <v/>
      </c>
      <c r="AE270" s="52">
        <f t="shared" ca="1" si="168"/>
        <v>0</v>
      </c>
      <c r="AF270" s="52" t="str">
        <f t="shared" si="169"/>
        <v/>
      </c>
      <c r="AG270" s="52" t="str">
        <f t="shared" ca="1" si="170"/>
        <v>mem</v>
      </c>
      <c r="AH270" s="52">
        <f t="shared" ca="1" si="171"/>
        <v>0</v>
      </c>
      <c r="AI270" s="52">
        <f t="shared" ca="1" si="172"/>
        <v>-1</v>
      </c>
      <c r="AJ270" s="52">
        <f t="shared" ca="1" si="173"/>
        <v>0</v>
      </c>
      <c r="AK270" s="52">
        <f t="shared" ca="1" si="174"/>
        <v>0</v>
      </c>
      <c r="AL270" s="52">
        <f t="shared" ca="1" si="175"/>
        <v>0</v>
      </c>
      <c r="AM270" s="52" t="e" cm="1">
        <f t="array" aca="1" ref="AM270" ca="1">INDEX($G$2:$G$1052,MATCH(1,(AL270=$E$2:$E$1052)*("EQU"=UPPER($F$2:$F$1052)),0))</f>
        <v>#N/A</v>
      </c>
      <c r="AN270" s="52" t="str">
        <f t="shared" ca="1" si="176"/>
        <v/>
      </c>
      <c r="AO270" s="1" t="e">
        <f t="shared" ca="1" si="177"/>
        <v>#N/A</v>
      </c>
      <c r="AP270" s="52" t="str">
        <f t="shared" ca="1" si="178"/>
        <v/>
      </c>
      <c r="AQ270" s="1" t="str" cm="1">
        <f t="array" aca="1" ref="AQ270" ca="1">IF(LEFT(AL270,1)=".",INDEX($M$12:$M$1052,MATCH(1,(AL270=$L$12:$L$1052)*(S270=($S$12:$S$1052)),0)),"")</f>
        <v/>
      </c>
      <c r="AR270" s="52">
        <f t="shared" ca="1" si="179"/>
        <v>0</v>
      </c>
      <c r="AS270" s="52">
        <f t="shared" ca="1" si="180"/>
        <v>0</v>
      </c>
      <c r="AT270" s="52" t="str">
        <f t="shared" ca="1" si="181"/>
        <v>00</v>
      </c>
      <c r="AU270" s="52" t="str">
        <f t="shared" ca="1" si="182"/>
        <v>00</v>
      </c>
      <c r="AV270" s="1" t="str">
        <f t="shared" ca="1" si="185"/>
        <v>00</v>
      </c>
      <c r="AW270" s="52" t="str">
        <f t="shared" ca="1" si="183"/>
        <v>ZP</v>
      </c>
      <c r="AX270" s="53" t="e">
        <f ca="1">VLOOKUP(UPPER(F270)&amp;"-"&amp;AW270,Opcodes!$D$3:$E$160,2,FALSE)</f>
        <v>#N/A</v>
      </c>
      <c r="AY270" s="1">
        <f t="shared" ca="1" si="184"/>
        <v>0</v>
      </c>
    </row>
    <row r="271" spans="3:51" s="52" customFormat="1" x14ac:dyDescent="0.3">
      <c r="C271" s="11" t="str" cm="1">
        <f t="array" aca="1" ref="C271" ca="1">IF(AND(N271&amp;""&lt;&gt;"",K271&amp;""&lt;&gt;""),K271&amp;": "&amp;N271&amp;IF(O271&amp;""&lt;&gt;""," "&amp;O271,"")&amp;IF(P271&amp;""&lt;&gt;""," "&amp;P271,""),IF(Y271&amp;""&lt;&gt;"",K271&amp;": "&amp;TRIM(_xlfn.TEXTJOIN("",TRUE,MID(Y271,2*ROW(INDIRECT("1:"&amp;LEN(Y271)))-1,2)&amp;" ")),""))</f>
        <v/>
      </c>
      <c r="D271" s="20"/>
      <c r="E271" s="21"/>
      <c r="F271" s="22"/>
      <c r="G271" s="55"/>
      <c r="H271" s="56"/>
      <c r="I271" s="51"/>
      <c r="J271" s="51"/>
      <c r="K271" s="52" t="str">
        <f t="shared" ca="1" si="150"/>
        <v>302</v>
      </c>
      <c r="L271" s="52" t="str">
        <f t="shared" si="151"/>
        <v/>
      </c>
      <c r="M271" s="52" t="str">
        <f t="shared" ca="1" si="152"/>
        <v>$0302</v>
      </c>
      <c r="N271" s="53" t="str">
        <f t="shared" ca="1" si="153"/>
        <v/>
      </c>
      <c r="O271" s="53" t="str">
        <f t="shared" ca="1" si="154"/>
        <v>00</v>
      </c>
      <c r="P271" s="53" t="str">
        <f t="shared" ca="1" si="155"/>
        <v/>
      </c>
      <c r="Q271" s="54">
        <f t="shared" si="156"/>
        <v>-1</v>
      </c>
      <c r="R271" s="54" t="str">
        <f t="shared" si="157"/>
        <v/>
      </c>
      <c r="S271" s="3" t="str">
        <f t="shared" si="158"/>
        <v>my_code</v>
      </c>
      <c r="T271" s="54" t="b">
        <f t="shared" si="159"/>
        <v>0</v>
      </c>
      <c r="U271" s="54" t="b">
        <f t="shared" si="160"/>
        <v>0</v>
      </c>
      <c r="V271" s="54" t="b">
        <f t="shared" si="161"/>
        <v>0</v>
      </c>
      <c r="W271" s="54" t="b">
        <f t="shared" si="162"/>
        <v>0</v>
      </c>
      <c r="X271" s="54" t="b">
        <f>IF(NOT(ISERROR(VLOOKUP(UPPER(F271),Opcodes!$O$3:$O$10,1,FALSE))),TRUE,FALSE)</f>
        <v>0</v>
      </c>
      <c r="Y271" s="1" t="str" cm="1">
        <f t="array" aca="1" ref="Y271" ca="1">IF(OR(UPPER(F271)="STR",UPPER(F271)="ASC"),_xlfn.TEXTJOIN("",TRUE,DEC2HEX(128*(UPPER(F271)="STR")+CODE(MID(G271,ABS(ROW(INDIRECT("1:"&amp;LEN(G271)))),1)))),IF(UPPER(F271)="HEX",UPPER(SUBSTITUTE(G271," ","")),""))</f>
        <v/>
      </c>
      <c r="Z271" s="52" t="str">
        <f t="shared" si="163"/>
        <v/>
      </c>
      <c r="AA271" s="52" t="str">
        <f t="shared" si="164"/>
        <v/>
      </c>
      <c r="AB271" s="52" t="str">
        <f t="shared" si="165"/>
        <v/>
      </c>
      <c r="AC271" s="52" t="str">
        <f t="shared" si="166"/>
        <v/>
      </c>
      <c r="AD271" s="52" t="str">
        <f t="shared" si="167"/>
        <v/>
      </c>
      <c r="AE271" s="52">
        <f t="shared" ca="1" si="168"/>
        <v>0</v>
      </c>
      <c r="AF271" s="52" t="str">
        <f t="shared" si="169"/>
        <v/>
      </c>
      <c r="AG271" s="52" t="str">
        <f t="shared" ca="1" si="170"/>
        <v>mem</v>
      </c>
      <c r="AH271" s="52">
        <f t="shared" ca="1" si="171"/>
        <v>0</v>
      </c>
      <c r="AI271" s="52">
        <f t="shared" ca="1" si="172"/>
        <v>-1</v>
      </c>
      <c r="AJ271" s="52">
        <f t="shared" ca="1" si="173"/>
        <v>0</v>
      </c>
      <c r="AK271" s="52">
        <f t="shared" ca="1" si="174"/>
        <v>0</v>
      </c>
      <c r="AL271" s="52">
        <f t="shared" ca="1" si="175"/>
        <v>0</v>
      </c>
      <c r="AM271" s="52" t="e" cm="1">
        <f t="array" aca="1" ref="AM271" ca="1">INDEX($G$2:$G$1052,MATCH(1,(AL271=$E$2:$E$1052)*("EQU"=UPPER($F$2:$F$1052)),0))</f>
        <v>#N/A</v>
      </c>
      <c r="AN271" s="52" t="str">
        <f t="shared" ca="1" si="176"/>
        <v/>
      </c>
      <c r="AO271" s="1" t="e">
        <f t="shared" ca="1" si="177"/>
        <v>#N/A</v>
      </c>
      <c r="AP271" s="52" t="str">
        <f t="shared" ca="1" si="178"/>
        <v/>
      </c>
      <c r="AQ271" s="1" t="str" cm="1">
        <f t="array" aca="1" ref="AQ271" ca="1">IF(LEFT(AL271,1)=".",INDEX($M$12:$M$1052,MATCH(1,(AL271=$L$12:$L$1052)*(S271=($S$12:$S$1052)),0)),"")</f>
        <v/>
      </c>
      <c r="AR271" s="52">
        <f t="shared" ca="1" si="179"/>
        <v>0</v>
      </c>
      <c r="AS271" s="52">
        <f t="shared" ca="1" si="180"/>
        <v>0</v>
      </c>
      <c r="AT271" s="52" t="str">
        <f t="shared" ca="1" si="181"/>
        <v>00</v>
      </c>
      <c r="AU271" s="52" t="str">
        <f t="shared" ca="1" si="182"/>
        <v>00</v>
      </c>
      <c r="AV271" s="1" t="str">
        <f t="shared" ca="1" si="185"/>
        <v>00</v>
      </c>
      <c r="AW271" s="52" t="str">
        <f t="shared" ca="1" si="183"/>
        <v>ZP</v>
      </c>
      <c r="AX271" s="53" t="e">
        <f ca="1">VLOOKUP(UPPER(F271)&amp;"-"&amp;AW271,Opcodes!$D$3:$E$160,2,FALSE)</f>
        <v>#N/A</v>
      </c>
      <c r="AY271" s="1">
        <f t="shared" ca="1" si="184"/>
        <v>0</v>
      </c>
    </row>
    <row r="272" spans="3:51" s="52" customFormat="1" x14ac:dyDescent="0.3">
      <c r="C272" s="11" t="str" cm="1">
        <f t="array" aca="1" ref="C272" ca="1">IF(AND(N272&amp;""&lt;&gt;"",K272&amp;""&lt;&gt;""),K272&amp;": "&amp;N272&amp;IF(O272&amp;""&lt;&gt;""," "&amp;O272,"")&amp;IF(P272&amp;""&lt;&gt;""," "&amp;P272,""),IF(Y272&amp;""&lt;&gt;"",K272&amp;": "&amp;TRIM(_xlfn.TEXTJOIN("",TRUE,MID(Y272,2*ROW(INDIRECT("1:"&amp;LEN(Y272)))-1,2)&amp;" ")),""))</f>
        <v/>
      </c>
      <c r="D272" s="20"/>
      <c r="E272" s="21"/>
      <c r="F272" s="22"/>
      <c r="G272" s="55"/>
      <c r="H272" s="56"/>
      <c r="I272" s="51"/>
      <c r="J272" s="51"/>
      <c r="K272" s="52" t="str">
        <f t="shared" ca="1" si="150"/>
        <v>302</v>
      </c>
      <c r="L272" s="52" t="str">
        <f t="shared" si="151"/>
        <v/>
      </c>
      <c r="M272" s="52" t="str">
        <f t="shared" ca="1" si="152"/>
        <v>$0302</v>
      </c>
      <c r="N272" s="53" t="str">
        <f t="shared" ca="1" si="153"/>
        <v/>
      </c>
      <c r="O272" s="53" t="str">
        <f t="shared" ca="1" si="154"/>
        <v>00</v>
      </c>
      <c r="P272" s="53" t="str">
        <f t="shared" ca="1" si="155"/>
        <v/>
      </c>
      <c r="Q272" s="54">
        <f t="shared" si="156"/>
        <v>-1</v>
      </c>
      <c r="R272" s="54" t="str">
        <f t="shared" si="157"/>
        <v/>
      </c>
      <c r="S272" s="3" t="str">
        <f t="shared" si="158"/>
        <v>my_code</v>
      </c>
      <c r="T272" s="54" t="b">
        <f t="shared" si="159"/>
        <v>0</v>
      </c>
      <c r="U272" s="54" t="b">
        <f t="shared" si="160"/>
        <v>0</v>
      </c>
      <c r="V272" s="54" t="b">
        <f t="shared" si="161"/>
        <v>0</v>
      </c>
      <c r="W272" s="54" t="b">
        <f t="shared" si="162"/>
        <v>0</v>
      </c>
      <c r="X272" s="54" t="b">
        <f>IF(NOT(ISERROR(VLOOKUP(UPPER(F272),Opcodes!$O$3:$O$10,1,FALSE))),TRUE,FALSE)</f>
        <v>0</v>
      </c>
      <c r="Y272" s="1" t="str" cm="1">
        <f t="array" aca="1" ref="Y272" ca="1">IF(OR(UPPER(F272)="STR",UPPER(F272)="ASC"),_xlfn.TEXTJOIN("",TRUE,DEC2HEX(128*(UPPER(F272)="STR")+CODE(MID(G272,ABS(ROW(INDIRECT("1:"&amp;LEN(G272)))),1)))),IF(UPPER(F272)="HEX",UPPER(SUBSTITUTE(G272," ","")),""))</f>
        <v/>
      </c>
      <c r="Z272" s="52" t="str">
        <f t="shared" si="163"/>
        <v/>
      </c>
      <c r="AA272" s="52" t="str">
        <f t="shared" si="164"/>
        <v/>
      </c>
      <c r="AB272" s="52" t="str">
        <f t="shared" si="165"/>
        <v/>
      </c>
      <c r="AC272" s="52" t="str">
        <f t="shared" si="166"/>
        <v/>
      </c>
      <c r="AD272" s="52" t="str">
        <f t="shared" si="167"/>
        <v/>
      </c>
      <c r="AE272" s="52">
        <f t="shared" ca="1" si="168"/>
        <v>0</v>
      </c>
      <c r="AF272" s="52" t="str">
        <f t="shared" si="169"/>
        <v/>
      </c>
      <c r="AG272" s="52" t="str">
        <f t="shared" ca="1" si="170"/>
        <v>mem</v>
      </c>
      <c r="AH272" s="52">
        <f t="shared" ca="1" si="171"/>
        <v>0</v>
      </c>
      <c r="AI272" s="52">
        <f t="shared" ca="1" si="172"/>
        <v>-1</v>
      </c>
      <c r="AJ272" s="52">
        <f t="shared" ca="1" si="173"/>
        <v>0</v>
      </c>
      <c r="AK272" s="52">
        <f t="shared" ca="1" si="174"/>
        <v>0</v>
      </c>
      <c r="AL272" s="52">
        <f t="shared" ca="1" si="175"/>
        <v>0</v>
      </c>
      <c r="AM272" s="52" t="e" cm="1">
        <f t="array" aca="1" ref="AM272" ca="1">INDEX($G$2:$G$1052,MATCH(1,(AL272=$E$2:$E$1052)*("EQU"=UPPER($F$2:$F$1052)),0))</f>
        <v>#N/A</v>
      </c>
      <c r="AN272" s="52" t="str">
        <f t="shared" ca="1" si="176"/>
        <v/>
      </c>
      <c r="AO272" s="1" t="e">
        <f t="shared" ca="1" si="177"/>
        <v>#N/A</v>
      </c>
      <c r="AP272" s="52" t="str">
        <f t="shared" ca="1" si="178"/>
        <v/>
      </c>
      <c r="AQ272" s="1" t="str" cm="1">
        <f t="array" aca="1" ref="AQ272" ca="1">IF(LEFT(AL272,1)=".",INDEX($M$12:$M$1052,MATCH(1,(AL272=$L$12:$L$1052)*(S272=($S$12:$S$1052)),0)),"")</f>
        <v/>
      </c>
      <c r="AR272" s="52">
        <f t="shared" ca="1" si="179"/>
        <v>0</v>
      </c>
      <c r="AS272" s="52">
        <f t="shared" ca="1" si="180"/>
        <v>0</v>
      </c>
      <c r="AT272" s="52" t="str">
        <f t="shared" ca="1" si="181"/>
        <v>00</v>
      </c>
      <c r="AU272" s="52" t="str">
        <f t="shared" ca="1" si="182"/>
        <v>00</v>
      </c>
      <c r="AV272" s="1" t="str">
        <f t="shared" ca="1" si="185"/>
        <v>00</v>
      </c>
      <c r="AW272" s="52" t="str">
        <f t="shared" ca="1" si="183"/>
        <v>ZP</v>
      </c>
      <c r="AX272" s="53" t="e">
        <f ca="1">VLOOKUP(UPPER(F272)&amp;"-"&amp;AW272,Opcodes!$D$3:$E$160,2,FALSE)</f>
        <v>#N/A</v>
      </c>
      <c r="AY272" s="1">
        <f t="shared" ca="1" si="184"/>
        <v>0</v>
      </c>
    </row>
    <row r="273" spans="3:51" s="52" customFormat="1" x14ac:dyDescent="0.3">
      <c r="C273" s="11" t="str" cm="1">
        <f t="array" aca="1" ref="C273" ca="1">IF(AND(N273&amp;""&lt;&gt;"",K273&amp;""&lt;&gt;""),K273&amp;": "&amp;N273&amp;IF(O273&amp;""&lt;&gt;""," "&amp;O273,"")&amp;IF(P273&amp;""&lt;&gt;""," "&amp;P273,""),IF(Y273&amp;""&lt;&gt;"",K273&amp;": "&amp;TRIM(_xlfn.TEXTJOIN("",TRUE,MID(Y273,2*ROW(INDIRECT("1:"&amp;LEN(Y273)))-1,2)&amp;" ")),""))</f>
        <v/>
      </c>
      <c r="D273" s="20"/>
      <c r="E273" s="21"/>
      <c r="F273" s="22"/>
      <c r="G273" s="55"/>
      <c r="H273" s="56"/>
      <c r="I273" s="51"/>
      <c r="J273" s="51"/>
      <c r="K273" s="52" t="str">
        <f t="shared" ca="1" si="150"/>
        <v>302</v>
      </c>
      <c r="L273" s="52" t="str">
        <f t="shared" si="151"/>
        <v/>
      </c>
      <c r="M273" s="52" t="str">
        <f t="shared" ca="1" si="152"/>
        <v>$0302</v>
      </c>
      <c r="N273" s="53" t="str">
        <f t="shared" ca="1" si="153"/>
        <v/>
      </c>
      <c r="O273" s="53" t="str">
        <f t="shared" ca="1" si="154"/>
        <v>00</v>
      </c>
      <c r="P273" s="53" t="str">
        <f t="shared" ca="1" si="155"/>
        <v/>
      </c>
      <c r="Q273" s="54">
        <f t="shared" si="156"/>
        <v>-1</v>
      </c>
      <c r="R273" s="54" t="str">
        <f t="shared" si="157"/>
        <v/>
      </c>
      <c r="S273" s="3" t="str">
        <f t="shared" si="158"/>
        <v>my_code</v>
      </c>
      <c r="T273" s="54" t="b">
        <f t="shared" si="159"/>
        <v>0</v>
      </c>
      <c r="U273" s="54" t="b">
        <f t="shared" si="160"/>
        <v>0</v>
      </c>
      <c r="V273" s="54" t="b">
        <f t="shared" si="161"/>
        <v>0</v>
      </c>
      <c r="W273" s="54" t="b">
        <f t="shared" si="162"/>
        <v>0</v>
      </c>
      <c r="X273" s="54" t="b">
        <f>IF(NOT(ISERROR(VLOOKUP(UPPER(F273),Opcodes!$O$3:$O$10,1,FALSE))),TRUE,FALSE)</f>
        <v>0</v>
      </c>
      <c r="Y273" s="1" t="str" cm="1">
        <f t="array" aca="1" ref="Y273" ca="1">IF(OR(UPPER(F273)="STR",UPPER(F273)="ASC"),_xlfn.TEXTJOIN("",TRUE,DEC2HEX(128*(UPPER(F273)="STR")+CODE(MID(G273,ABS(ROW(INDIRECT("1:"&amp;LEN(G273)))),1)))),IF(UPPER(F273)="HEX",UPPER(SUBSTITUTE(G273," ","")),""))</f>
        <v/>
      </c>
      <c r="Z273" s="52" t="str">
        <f t="shared" si="163"/>
        <v/>
      </c>
      <c r="AA273" s="52" t="str">
        <f t="shared" si="164"/>
        <v/>
      </c>
      <c r="AB273" s="52" t="str">
        <f t="shared" si="165"/>
        <v/>
      </c>
      <c r="AC273" s="52" t="str">
        <f t="shared" si="166"/>
        <v/>
      </c>
      <c r="AD273" s="52" t="str">
        <f t="shared" si="167"/>
        <v/>
      </c>
      <c r="AE273" s="52">
        <f t="shared" ca="1" si="168"/>
        <v>0</v>
      </c>
      <c r="AF273" s="52" t="str">
        <f t="shared" si="169"/>
        <v/>
      </c>
      <c r="AG273" s="52" t="str">
        <f t="shared" ca="1" si="170"/>
        <v>mem</v>
      </c>
      <c r="AH273" s="52">
        <f t="shared" ca="1" si="171"/>
        <v>0</v>
      </c>
      <c r="AI273" s="52">
        <f t="shared" ca="1" si="172"/>
        <v>-1</v>
      </c>
      <c r="AJ273" s="52">
        <f t="shared" ca="1" si="173"/>
        <v>0</v>
      </c>
      <c r="AK273" s="52">
        <f t="shared" ca="1" si="174"/>
        <v>0</v>
      </c>
      <c r="AL273" s="52">
        <f t="shared" ca="1" si="175"/>
        <v>0</v>
      </c>
      <c r="AM273" s="52" t="e" cm="1">
        <f t="array" aca="1" ref="AM273" ca="1">INDEX($G$2:$G$1052,MATCH(1,(AL273=$E$2:$E$1052)*("EQU"=UPPER($F$2:$F$1052)),0))</f>
        <v>#N/A</v>
      </c>
      <c r="AN273" s="52" t="str">
        <f t="shared" ca="1" si="176"/>
        <v/>
      </c>
      <c r="AO273" s="1" t="e">
        <f t="shared" ca="1" si="177"/>
        <v>#N/A</v>
      </c>
      <c r="AP273" s="52" t="str">
        <f t="shared" ca="1" si="178"/>
        <v/>
      </c>
      <c r="AQ273" s="1" t="str" cm="1">
        <f t="array" aca="1" ref="AQ273" ca="1">IF(LEFT(AL273,1)=".",INDEX($M$12:$M$1052,MATCH(1,(AL273=$L$12:$L$1052)*(S273=($S$12:$S$1052)),0)),"")</f>
        <v/>
      </c>
      <c r="AR273" s="52">
        <f t="shared" ca="1" si="179"/>
        <v>0</v>
      </c>
      <c r="AS273" s="52">
        <f t="shared" ca="1" si="180"/>
        <v>0</v>
      </c>
      <c r="AT273" s="52" t="str">
        <f t="shared" ca="1" si="181"/>
        <v>00</v>
      </c>
      <c r="AU273" s="52" t="str">
        <f t="shared" ca="1" si="182"/>
        <v>00</v>
      </c>
      <c r="AV273" s="1" t="str">
        <f t="shared" ca="1" si="185"/>
        <v>00</v>
      </c>
      <c r="AW273" s="52" t="str">
        <f t="shared" ca="1" si="183"/>
        <v>ZP</v>
      </c>
      <c r="AX273" s="53" t="e">
        <f ca="1">VLOOKUP(UPPER(F273)&amp;"-"&amp;AW273,Opcodes!$D$3:$E$160,2,FALSE)</f>
        <v>#N/A</v>
      </c>
      <c r="AY273" s="1">
        <f t="shared" ca="1" si="184"/>
        <v>0</v>
      </c>
    </row>
    <row r="274" spans="3:51" s="52" customFormat="1" x14ac:dyDescent="0.3">
      <c r="C274" s="11" t="str" cm="1">
        <f t="array" aca="1" ref="C274" ca="1">IF(AND(N274&amp;""&lt;&gt;"",K274&amp;""&lt;&gt;""),K274&amp;": "&amp;N274&amp;IF(O274&amp;""&lt;&gt;""," "&amp;O274,"")&amp;IF(P274&amp;""&lt;&gt;""," "&amp;P274,""),IF(Y274&amp;""&lt;&gt;"",K274&amp;": "&amp;TRIM(_xlfn.TEXTJOIN("",TRUE,MID(Y274,2*ROW(INDIRECT("1:"&amp;LEN(Y274)))-1,2)&amp;" ")),""))</f>
        <v/>
      </c>
      <c r="D274" s="20"/>
      <c r="E274" s="21"/>
      <c r="F274" s="22"/>
      <c r="G274" s="55"/>
      <c r="H274" s="56"/>
      <c r="I274" s="51"/>
      <c r="J274" s="51"/>
      <c r="K274" s="52" t="str">
        <f t="shared" ca="1" si="150"/>
        <v>302</v>
      </c>
      <c r="L274" s="52" t="str">
        <f t="shared" si="151"/>
        <v/>
      </c>
      <c r="M274" s="52" t="str">
        <f t="shared" ca="1" si="152"/>
        <v>$0302</v>
      </c>
      <c r="N274" s="53" t="str">
        <f t="shared" ca="1" si="153"/>
        <v/>
      </c>
      <c r="O274" s="53" t="str">
        <f t="shared" ca="1" si="154"/>
        <v>00</v>
      </c>
      <c r="P274" s="53" t="str">
        <f t="shared" ca="1" si="155"/>
        <v/>
      </c>
      <c r="Q274" s="54">
        <f t="shared" si="156"/>
        <v>-1</v>
      </c>
      <c r="R274" s="54" t="str">
        <f t="shared" si="157"/>
        <v/>
      </c>
      <c r="S274" s="3" t="str">
        <f t="shared" si="158"/>
        <v>my_code</v>
      </c>
      <c r="T274" s="54" t="b">
        <f t="shared" si="159"/>
        <v>0</v>
      </c>
      <c r="U274" s="54" t="b">
        <f t="shared" si="160"/>
        <v>0</v>
      </c>
      <c r="V274" s="54" t="b">
        <f t="shared" si="161"/>
        <v>0</v>
      </c>
      <c r="W274" s="54" t="b">
        <f t="shared" si="162"/>
        <v>0</v>
      </c>
      <c r="X274" s="54" t="b">
        <f>IF(NOT(ISERROR(VLOOKUP(UPPER(F274),Opcodes!$O$3:$O$10,1,FALSE))),TRUE,FALSE)</f>
        <v>0</v>
      </c>
      <c r="Y274" s="1" t="str" cm="1">
        <f t="array" aca="1" ref="Y274" ca="1">IF(OR(UPPER(F274)="STR",UPPER(F274)="ASC"),_xlfn.TEXTJOIN("",TRUE,DEC2HEX(128*(UPPER(F274)="STR")+CODE(MID(G274,ABS(ROW(INDIRECT("1:"&amp;LEN(G274)))),1)))),IF(UPPER(F274)="HEX",UPPER(SUBSTITUTE(G274," ","")),""))</f>
        <v/>
      </c>
      <c r="Z274" s="52" t="str">
        <f t="shared" si="163"/>
        <v/>
      </c>
      <c r="AA274" s="52" t="str">
        <f t="shared" si="164"/>
        <v/>
      </c>
      <c r="AB274" s="52" t="str">
        <f t="shared" si="165"/>
        <v/>
      </c>
      <c r="AC274" s="52" t="str">
        <f t="shared" si="166"/>
        <v/>
      </c>
      <c r="AD274" s="52" t="str">
        <f t="shared" si="167"/>
        <v/>
      </c>
      <c r="AE274" s="52">
        <f t="shared" ca="1" si="168"/>
        <v>0</v>
      </c>
      <c r="AF274" s="52" t="str">
        <f t="shared" si="169"/>
        <v/>
      </c>
      <c r="AG274" s="52" t="str">
        <f t="shared" ca="1" si="170"/>
        <v>mem</v>
      </c>
      <c r="AH274" s="52">
        <f t="shared" ca="1" si="171"/>
        <v>0</v>
      </c>
      <c r="AI274" s="52">
        <f t="shared" ca="1" si="172"/>
        <v>-1</v>
      </c>
      <c r="AJ274" s="52">
        <f t="shared" ca="1" si="173"/>
        <v>0</v>
      </c>
      <c r="AK274" s="52">
        <f t="shared" ca="1" si="174"/>
        <v>0</v>
      </c>
      <c r="AL274" s="52">
        <f t="shared" ca="1" si="175"/>
        <v>0</v>
      </c>
      <c r="AM274" s="52" t="e" cm="1">
        <f t="array" aca="1" ref="AM274" ca="1">INDEX($G$2:$G$1052,MATCH(1,(AL274=$E$2:$E$1052)*("EQU"=UPPER($F$2:$F$1052)),0))</f>
        <v>#N/A</v>
      </c>
      <c r="AN274" s="52" t="str">
        <f t="shared" ca="1" si="176"/>
        <v/>
      </c>
      <c r="AO274" s="1" t="e">
        <f t="shared" ca="1" si="177"/>
        <v>#N/A</v>
      </c>
      <c r="AP274" s="52" t="str">
        <f t="shared" ca="1" si="178"/>
        <v/>
      </c>
      <c r="AQ274" s="1" t="str" cm="1">
        <f t="array" aca="1" ref="AQ274" ca="1">IF(LEFT(AL274,1)=".",INDEX($M$12:$M$1052,MATCH(1,(AL274=$L$12:$L$1052)*(S274=($S$12:$S$1052)),0)),"")</f>
        <v/>
      </c>
      <c r="AR274" s="52">
        <f t="shared" ca="1" si="179"/>
        <v>0</v>
      </c>
      <c r="AS274" s="52">
        <f t="shared" ca="1" si="180"/>
        <v>0</v>
      </c>
      <c r="AT274" s="52" t="str">
        <f t="shared" ca="1" si="181"/>
        <v>00</v>
      </c>
      <c r="AU274" s="52" t="str">
        <f t="shared" ca="1" si="182"/>
        <v>00</v>
      </c>
      <c r="AV274" s="1" t="str">
        <f t="shared" ca="1" si="185"/>
        <v>00</v>
      </c>
      <c r="AW274" s="52" t="str">
        <f t="shared" ca="1" si="183"/>
        <v>ZP</v>
      </c>
      <c r="AX274" s="53" t="e">
        <f ca="1">VLOOKUP(UPPER(F274)&amp;"-"&amp;AW274,Opcodes!$D$3:$E$160,2,FALSE)</f>
        <v>#N/A</v>
      </c>
      <c r="AY274" s="1">
        <f t="shared" ca="1" si="184"/>
        <v>0</v>
      </c>
    </row>
    <row r="275" spans="3:51" s="52" customFormat="1" x14ac:dyDescent="0.3">
      <c r="C275" s="11" t="str" cm="1">
        <f t="array" aca="1" ref="C275" ca="1">IF(AND(N275&amp;""&lt;&gt;"",K275&amp;""&lt;&gt;""),K275&amp;": "&amp;N275&amp;IF(O275&amp;""&lt;&gt;""," "&amp;O275,"")&amp;IF(P275&amp;""&lt;&gt;""," "&amp;P275,""),IF(Y275&amp;""&lt;&gt;"",K275&amp;": "&amp;TRIM(_xlfn.TEXTJOIN("",TRUE,MID(Y275,2*ROW(INDIRECT("1:"&amp;LEN(Y275)))-1,2)&amp;" ")),""))</f>
        <v/>
      </c>
      <c r="D275" s="20"/>
      <c r="E275" s="21"/>
      <c r="F275" s="22"/>
      <c r="G275" s="55"/>
      <c r="H275" s="56"/>
      <c r="I275" s="51"/>
      <c r="J275" s="51"/>
      <c r="K275" s="52" t="str">
        <f t="shared" ca="1" si="150"/>
        <v>302</v>
      </c>
      <c r="L275" s="52" t="str">
        <f t="shared" si="151"/>
        <v/>
      </c>
      <c r="M275" s="52" t="str">
        <f t="shared" ca="1" si="152"/>
        <v>$0302</v>
      </c>
      <c r="N275" s="53" t="str">
        <f t="shared" ca="1" si="153"/>
        <v/>
      </c>
      <c r="O275" s="53" t="str">
        <f t="shared" ca="1" si="154"/>
        <v>00</v>
      </c>
      <c r="P275" s="53" t="str">
        <f t="shared" ca="1" si="155"/>
        <v/>
      </c>
      <c r="Q275" s="54">
        <f t="shared" si="156"/>
        <v>-1</v>
      </c>
      <c r="R275" s="54" t="str">
        <f t="shared" si="157"/>
        <v/>
      </c>
      <c r="S275" s="3" t="str">
        <f t="shared" si="158"/>
        <v>my_code</v>
      </c>
      <c r="T275" s="54" t="b">
        <f t="shared" si="159"/>
        <v>0</v>
      </c>
      <c r="U275" s="54" t="b">
        <f t="shared" si="160"/>
        <v>0</v>
      </c>
      <c r="V275" s="54" t="b">
        <f t="shared" si="161"/>
        <v>0</v>
      </c>
      <c r="W275" s="54" t="b">
        <f t="shared" si="162"/>
        <v>0</v>
      </c>
      <c r="X275" s="54" t="b">
        <f>IF(NOT(ISERROR(VLOOKUP(UPPER(F275),Opcodes!$O$3:$O$10,1,FALSE))),TRUE,FALSE)</f>
        <v>0</v>
      </c>
      <c r="Y275" s="1" t="str" cm="1">
        <f t="array" aca="1" ref="Y275" ca="1">IF(OR(UPPER(F275)="STR",UPPER(F275)="ASC"),_xlfn.TEXTJOIN("",TRUE,DEC2HEX(128*(UPPER(F275)="STR")+CODE(MID(G275,ABS(ROW(INDIRECT("1:"&amp;LEN(G275)))),1)))),IF(UPPER(F275)="HEX",UPPER(SUBSTITUTE(G275," ","")),""))</f>
        <v/>
      </c>
      <c r="Z275" s="52" t="str">
        <f t="shared" si="163"/>
        <v/>
      </c>
      <c r="AA275" s="52" t="str">
        <f t="shared" si="164"/>
        <v/>
      </c>
      <c r="AB275" s="52" t="str">
        <f t="shared" si="165"/>
        <v/>
      </c>
      <c r="AC275" s="52" t="str">
        <f t="shared" si="166"/>
        <v/>
      </c>
      <c r="AD275" s="52" t="str">
        <f t="shared" si="167"/>
        <v/>
      </c>
      <c r="AE275" s="52">
        <f t="shared" ca="1" si="168"/>
        <v>0</v>
      </c>
      <c r="AF275" s="52" t="str">
        <f t="shared" si="169"/>
        <v/>
      </c>
      <c r="AG275" s="52" t="str">
        <f t="shared" ca="1" si="170"/>
        <v>mem</v>
      </c>
      <c r="AH275" s="52">
        <f t="shared" ca="1" si="171"/>
        <v>0</v>
      </c>
      <c r="AI275" s="52">
        <f t="shared" ca="1" si="172"/>
        <v>-1</v>
      </c>
      <c r="AJ275" s="52">
        <f t="shared" ca="1" si="173"/>
        <v>0</v>
      </c>
      <c r="AK275" s="52">
        <f t="shared" ca="1" si="174"/>
        <v>0</v>
      </c>
      <c r="AL275" s="52">
        <f t="shared" ca="1" si="175"/>
        <v>0</v>
      </c>
      <c r="AM275" s="52" t="e" cm="1">
        <f t="array" aca="1" ref="AM275" ca="1">INDEX($G$2:$G$1052,MATCH(1,(AL275=$E$2:$E$1052)*("EQU"=UPPER($F$2:$F$1052)),0))</f>
        <v>#N/A</v>
      </c>
      <c r="AN275" s="52" t="str">
        <f t="shared" ca="1" si="176"/>
        <v/>
      </c>
      <c r="AO275" s="1" t="e">
        <f t="shared" ca="1" si="177"/>
        <v>#N/A</v>
      </c>
      <c r="AP275" s="52" t="str">
        <f t="shared" ca="1" si="178"/>
        <v/>
      </c>
      <c r="AQ275" s="1" t="str" cm="1">
        <f t="array" aca="1" ref="AQ275" ca="1">IF(LEFT(AL275,1)=".",INDEX($M$12:$M$1052,MATCH(1,(AL275=$L$12:$L$1052)*(S275=($S$12:$S$1052)),0)),"")</f>
        <v/>
      </c>
      <c r="AR275" s="52">
        <f t="shared" ca="1" si="179"/>
        <v>0</v>
      </c>
      <c r="AS275" s="52">
        <f t="shared" ca="1" si="180"/>
        <v>0</v>
      </c>
      <c r="AT275" s="52" t="str">
        <f t="shared" ca="1" si="181"/>
        <v>00</v>
      </c>
      <c r="AU275" s="52" t="str">
        <f t="shared" ca="1" si="182"/>
        <v>00</v>
      </c>
      <c r="AV275" s="1" t="str">
        <f t="shared" ca="1" si="185"/>
        <v>00</v>
      </c>
      <c r="AW275" s="52" t="str">
        <f t="shared" ca="1" si="183"/>
        <v>ZP</v>
      </c>
      <c r="AX275" s="53" t="e">
        <f ca="1">VLOOKUP(UPPER(F275)&amp;"-"&amp;AW275,Opcodes!$D$3:$E$160,2,FALSE)</f>
        <v>#N/A</v>
      </c>
      <c r="AY275" s="1">
        <f t="shared" ca="1" si="184"/>
        <v>0</v>
      </c>
    </row>
    <row r="276" spans="3:51" s="52" customFormat="1" x14ac:dyDescent="0.3">
      <c r="C276" s="11" t="str" cm="1">
        <f t="array" aca="1" ref="C276" ca="1">IF(AND(N276&amp;""&lt;&gt;"",K276&amp;""&lt;&gt;""),K276&amp;": "&amp;N276&amp;IF(O276&amp;""&lt;&gt;""," "&amp;O276,"")&amp;IF(P276&amp;""&lt;&gt;""," "&amp;P276,""),IF(Y276&amp;""&lt;&gt;"",K276&amp;": "&amp;TRIM(_xlfn.TEXTJOIN("",TRUE,MID(Y276,2*ROW(INDIRECT("1:"&amp;LEN(Y276)))-1,2)&amp;" ")),""))</f>
        <v/>
      </c>
      <c r="D276" s="20"/>
      <c r="E276" s="21"/>
      <c r="F276" s="22"/>
      <c r="G276" s="55"/>
      <c r="H276" s="56"/>
      <c r="I276" s="51"/>
      <c r="J276" s="51"/>
      <c r="K276" s="52" t="str">
        <f t="shared" ca="1" si="150"/>
        <v>302</v>
      </c>
      <c r="L276" s="52" t="str">
        <f t="shared" si="151"/>
        <v/>
      </c>
      <c r="M276" s="52" t="str">
        <f t="shared" ca="1" si="152"/>
        <v>$0302</v>
      </c>
      <c r="N276" s="53" t="str">
        <f t="shared" ca="1" si="153"/>
        <v/>
      </c>
      <c r="O276" s="53" t="str">
        <f t="shared" ca="1" si="154"/>
        <v>00</v>
      </c>
      <c r="P276" s="53" t="str">
        <f t="shared" ca="1" si="155"/>
        <v/>
      </c>
      <c r="Q276" s="54">
        <f t="shared" si="156"/>
        <v>-1</v>
      </c>
      <c r="R276" s="54" t="str">
        <f t="shared" si="157"/>
        <v/>
      </c>
      <c r="S276" s="3" t="str">
        <f t="shared" si="158"/>
        <v>my_code</v>
      </c>
      <c r="T276" s="54" t="b">
        <f t="shared" si="159"/>
        <v>0</v>
      </c>
      <c r="U276" s="54" t="b">
        <f t="shared" si="160"/>
        <v>0</v>
      </c>
      <c r="V276" s="54" t="b">
        <f t="shared" si="161"/>
        <v>0</v>
      </c>
      <c r="W276" s="54" t="b">
        <f t="shared" si="162"/>
        <v>0</v>
      </c>
      <c r="X276" s="54" t="b">
        <f>IF(NOT(ISERROR(VLOOKUP(UPPER(F276),Opcodes!$O$3:$O$10,1,FALSE))),TRUE,FALSE)</f>
        <v>0</v>
      </c>
      <c r="Y276" s="1" t="str" cm="1">
        <f t="array" aca="1" ref="Y276" ca="1">IF(OR(UPPER(F276)="STR",UPPER(F276)="ASC"),_xlfn.TEXTJOIN("",TRUE,DEC2HEX(128*(UPPER(F276)="STR")+CODE(MID(G276,ABS(ROW(INDIRECT("1:"&amp;LEN(G276)))),1)))),IF(UPPER(F276)="HEX",UPPER(SUBSTITUTE(G276," ","")),""))</f>
        <v/>
      </c>
      <c r="Z276" s="52" t="str">
        <f t="shared" si="163"/>
        <v/>
      </c>
      <c r="AA276" s="52" t="str">
        <f t="shared" si="164"/>
        <v/>
      </c>
      <c r="AB276" s="52" t="str">
        <f t="shared" si="165"/>
        <v/>
      </c>
      <c r="AC276" s="52" t="str">
        <f t="shared" si="166"/>
        <v/>
      </c>
      <c r="AD276" s="52" t="str">
        <f t="shared" si="167"/>
        <v/>
      </c>
      <c r="AE276" s="52">
        <f t="shared" ca="1" si="168"/>
        <v>0</v>
      </c>
      <c r="AF276" s="52" t="str">
        <f t="shared" si="169"/>
        <v/>
      </c>
      <c r="AG276" s="52" t="str">
        <f t="shared" ca="1" si="170"/>
        <v>mem</v>
      </c>
      <c r="AH276" s="52">
        <f t="shared" ca="1" si="171"/>
        <v>0</v>
      </c>
      <c r="AI276" s="52">
        <f t="shared" ca="1" si="172"/>
        <v>-1</v>
      </c>
      <c r="AJ276" s="52">
        <f t="shared" ca="1" si="173"/>
        <v>0</v>
      </c>
      <c r="AK276" s="52">
        <f t="shared" ca="1" si="174"/>
        <v>0</v>
      </c>
      <c r="AL276" s="52">
        <f t="shared" ca="1" si="175"/>
        <v>0</v>
      </c>
      <c r="AM276" s="52" t="e" cm="1">
        <f t="array" aca="1" ref="AM276" ca="1">INDEX($G$2:$G$1052,MATCH(1,(AL276=$E$2:$E$1052)*("EQU"=UPPER($F$2:$F$1052)),0))</f>
        <v>#N/A</v>
      </c>
      <c r="AN276" s="52" t="str">
        <f t="shared" ca="1" si="176"/>
        <v/>
      </c>
      <c r="AO276" s="1" t="e">
        <f t="shared" ca="1" si="177"/>
        <v>#N/A</v>
      </c>
      <c r="AP276" s="52" t="str">
        <f t="shared" ca="1" si="178"/>
        <v/>
      </c>
      <c r="AQ276" s="1" t="str" cm="1">
        <f t="array" aca="1" ref="AQ276" ca="1">IF(LEFT(AL276,1)=".",INDEX($M$12:$M$1052,MATCH(1,(AL276=$L$12:$L$1052)*(S276=($S$12:$S$1052)),0)),"")</f>
        <v/>
      </c>
      <c r="AR276" s="52">
        <f t="shared" ca="1" si="179"/>
        <v>0</v>
      </c>
      <c r="AS276" s="52">
        <f t="shared" ca="1" si="180"/>
        <v>0</v>
      </c>
      <c r="AT276" s="52" t="str">
        <f t="shared" ca="1" si="181"/>
        <v>00</v>
      </c>
      <c r="AU276" s="52" t="str">
        <f t="shared" ca="1" si="182"/>
        <v>00</v>
      </c>
      <c r="AV276" s="1" t="str">
        <f t="shared" ca="1" si="185"/>
        <v>00</v>
      </c>
      <c r="AW276" s="52" t="str">
        <f t="shared" ca="1" si="183"/>
        <v>ZP</v>
      </c>
      <c r="AX276" s="53" t="e">
        <f ca="1">VLOOKUP(UPPER(F276)&amp;"-"&amp;AW276,Opcodes!$D$3:$E$160,2,FALSE)</f>
        <v>#N/A</v>
      </c>
      <c r="AY276" s="1">
        <f t="shared" ca="1" si="184"/>
        <v>0</v>
      </c>
    </row>
    <row r="277" spans="3:51" s="52" customFormat="1" x14ac:dyDescent="0.3">
      <c r="C277" s="11" t="str" cm="1">
        <f t="array" aca="1" ref="C277" ca="1">IF(AND(N277&amp;""&lt;&gt;"",K277&amp;""&lt;&gt;""),K277&amp;": "&amp;N277&amp;IF(O277&amp;""&lt;&gt;""," "&amp;O277,"")&amp;IF(P277&amp;""&lt;&gt;""," "&amp;P277,""),IF(Y277&amp;""&lt;&gt;"",K277&amp;": "&amp;TRIM(_xlfn.TEXTJOIN("",TRUE,MID(Y277,2*ROW(INDIRECT("1:"&amp;LEN(Y277)))-1,2)&amp;" ")),""))</f>
        <v/>
      </c>
      <c r="D277" s="20"/>
      <c r="E277" s="21"/>
      <c r="F277" s="22"/>
      <c r="G277" s="55"/>
      <c r="H277" s="56"/>
      <c r="I277" s="51"/>
      <c r="J277" s="51"/>
      <c r="K277" s="52" t="str">
        <f t="shared" ca="1" si="150"/>
        <v>302</v>
      </c>
      <c r="L277" s="52" t="str">
        <f t="shared" si="151"/>
        <v/>
      </c>
      <c r="M277" s="52" t="str">
        <f t="shared" ca="1" si="152"/>
        <v>$0302</v>
      </c>
      <c r="N277" s="53" t="str">
        <f t="shared" ca="1" si="153"/>
        <v/>
      </c>
      <c r="O277" s="53" t="str">
        <f t="shared" ca="1" si="154"/>
        <v>00</v>
      </c>
      <c r="P277" s="53" t="str">
        <f t="shared" ca="1" si="155"/>
        <v/>
      </c>
      <c r="Q277" s="54">
        <f t="shared" si="156"/>
        <v>-1</v>
      </c>
      <c r="R277" s="54" t="str">
        <f t="shared" si="157"/>
        <v/>
      </c>
      <c r="S277" s="3" t="str">
        <f t="shared" si="158"/>
        <v>my_code</v>
      </c>
      <c r="T277" s="54" t="b">
        <f t="shared" si="159"/>
        <v>0</v>
      </c>
      <c r="U277" s="54" t="b">
        <f t="shared" si="160"/>
        <v>0</v>
      </c>
      <c r="V277" s="54" t="b">
        <f t="shared" si="161"/>
        <v>0</v>
      </c>
      <c r="W277" s="54" t="b">
        <f t="shared" si="162"/>
        <v>0</v>
      </c>
      <c r="X277" s="54" t="b">
        <f>IF(NOT(ISERROR(VLOOKUP(UPPER(F277),Opcodes!$O$3:$O$10,1,FALSE))),TRUE,FALSE)</f>
        <v>0</v>
      </c>
      <c r="Y277" s="1" t="str" cm="1">
        <f t="array" aca="1" ref="Y277" ca="1">IF(OR(UPPER(F277)="STR",UPPER(F277)="ASC"),_xlfn.TEXTJOIN("",TRUE,DEC2HEX(128*(UPPER(F277)="STR")+CODE(MID(G277,ABS(ROW(INDIRECT("1:"&amp;LEN(G277)))),1)))),IF(UPPER(F277)="HEX",UPPER(SUBSTITUTE(G277," ","")),""))</f>
        <v/>
      </c>
      <c r="Z277" s="52" t="str">
        <f t="shared" si="163"/>
        <v/>
      </c>
      <c r="AA277" s="52" t="str">
        <f t="shared" si="164"/>
        <v/>
      </c>
      <c r="AB277" s="52" t="str">
        <f t="shared" si="165"/>
        <v/>
      </c>
      <c r="AC277" s="52" t="str">
        <f t="shared" si="166"/>
        <v/>
      </c>
      <c r="AD277" s="52" t="str">
        <f t="shared" si="167"/>
        <v/>
      </c>
      <c r="AE277" s="52">
        <f t="shared" ca="1" si="168"/>
        <v>0</v>
      </c>
      <c r="AF277" s="52" t="str">
        <f t="shared" si="169"/>
        <v/>
      </c>
      <c r="AG277" s="52" t="str">
        <f t="shared" ca="1" si="170"/>
        <v>mem</v>
      </c>
      <c r="AH277" s="52">
        <f t="shared" ca="1" si="171"/>
        <v>0</v>
      </c>
      <c r="AI277" s="52">
        <f t="shared" ca="1" si="172"/>
        <v>-1</v>
      </c>
      <c r="AJ277" s="52">
        <f t="shared" ca="1" si="173"/>
        <v>0</v>
      </c>
      <c r="AK277" s="52">
        <f t="shared" ca="1" si="174"/>
        <v>0</v>
      </c>
      <c r="AL277" s="52">
        <f t="shared" ca="1" si="175"/>
        <v>0</v>
      </c>
      <c r="AM277" s="52" t="e" cm="1">
        <f t="array" aca="1" ref="AM277" ca="1">INDEX($G$2:$G$1052,MATCH(1,(AL277=$E$2:$E$1052)*("EQU"=UPPER($F$2:$F$1052)),0))</f>
        <v>#N/A</v>
      </c>
      <c r="AN277" s="52" t="str">
        <f t="shared" ca="1" si="176"/>
        <v/>
      </c>
      <c r="AO277" s="1" t="e">
        <f t="shared" ca="1" si="177"/>
        <v>#N/A</v>
      </c>
      <c r="AP277" s="52" t="str">
        <f t="shared" ca="1" si="178"/>
        <v/>
      </c>
      <c r="AQ277" s="1" t="str" cm="1">
        <f t="array" aca="1" ref="AQ277" ca="1">IF(LEFT(AL277,1)=".",INDEX($M$12:$M$1052,MATCH(1,(AL277=$L$12:$L$1052)*(S277=($S$12:$S$1052)),0)),"")</f>
        <v/>
      </c>
      <c r="AR277" s="52">
        <f t="shared" ca="1" si="179"/>
        <v>0</v>
      </c>
      <c r="AS277" s="52">
        <f t="shared" ca="1" si="180"/>
        <v>0</v>
      </c>
      <c r="AT277" s="52" t="str">
        <f t="shared" ca="1" si="181"/>
        <v>00</v>
      </c>
      <c r="AU277" s="52" t="str">
        <f t="shared" ca="1" si="182"/>
        <v>00</v>
      </c>
      <c r="AV277" s="1" t="str">
        <f t="shared" ca="1" si="185"/>
        <v>00</v>
      </c>
      <c r="AW277" s="52" t="str">
        <f t="shared" ca="1" si="183"/>
        <v>ZP</v>
      </c>
      <c r="AX277" s="53" t="e">
        <f ca="1">VLOOKUP(UPPER(F277)&amp;"-"&amp;AW277,Opcodes!$D$3:$E$160,2,FALSE)</f>
        <v>#N/A</v>
      </c>
      <c r="AY277" s="1">
        <f t="shared" ca="1" si="184"/>
        <v>0</v>
      </c>
    </row>
    <row r="278" spans="3:51" s="52" customFormat="1" x14ac:dyDescent="0.3">
      <c r="C278" s="11" t="str" cm="1">
        <f t="array" aca="1" ref="C278" ca="1">IF(AND(N278&amp;""&lt;&gt;"",K278&amp;""&lt;&gt;""),K278&amp;": "&amp;N278&amp;IF(O278&amp;""&lt;&gt;""," "&amp;O278,"")&amp;IF(P278&amp;""&lt;&gt;""," "&amp;P278,""),IF(Y278&amp;""&lt;&gt;"",K278&amp;": "&amp;TRIM(_xlfn.TEXTJOIN("",TRUE,MID(Y278,2*ROW(INDIRECT("1:"&amp;LEN(Y278)))-1,2)&amp;" ")),""))</f>
        <v/>
      </c>
      <c r="D278" s="20"/>
      <c r="E278" s="21"/>
      <c r="F278" s="22"/>
      <c r="G278" s="55"/>
      <c r="H278" s="56"/>
      <c r="I278" s="51"/>
      <c r="J278" s="51"/>
      <c r="K278" s="52" t="str">
        <f t="shared" ca="1" si="150"/>
        <v>302</v>
      </c>
      <c r="L278" s="52" t="str">
        <f t="shared" si="151"/>
        <v/>
      </c>
      <c r="M278" s="52" t="str">
        <f t="shared" ca="1" si="152"/>
        <v>$0302</v>
      </c>
      <c r="N278" s="53" t="str">
        <f t="shared" ca="1" si="153"/>
        <v/>
      </c>
      <c r="O278" s="53" t="str">
        <f t="shared" ca="1" si="154"/>
        <v>00</v>
      </c>
      <c r="P278" s="53" t="str">
        <f t="shared" ca="1" si="155"/>
        <v/>
      </c>
      <c r="Q278" s="54">
        <f t="shared" si="156"/>
        <v>-1</v>
      </c>
      <c r="R278" s="54" t="str">
        <f t="shared" si="157"/>
        <v/>
      </c>
      <c r="S278" s="3" t="str">
        <f t="shared" si="158"/>
        <v>my_code</v>
      </c>
      <c r="T278" s="54" t="b">
        <f t="shared" si="159"/>
        <v>0</v>
      </c>
      <c r="U278" s="54" t="b">
        <f t="shared" si="160"/>
        <v>0</v>
      </c>
      <c r="V278" s="54" t="b">
        <f t="shared" si="161"/>
        <v>0</v>
      </c>
      <c r="W278" s="54" t="b">
        <f t="shared" si="162"/>
        <v>0</v>
      </c>
      <c r="X278" s="54" t="b">
        <f>IF(NOT(ISERROR(VLOOKUP(UPPER(F278),Opcodes!$O$3:$O$10,1,FALSE))),TRUE,FALSE)</f>
        <v>0</v>
      </c>
      <c r="Y278" s="1" t="str" cm="1">
        <f t="array" aca="1" ref="Y278" ca="1">IF(OR(UPPER(F278)="STR",UPPER(F278)="ASC"),_xlfn.TEXTJOIN("",TRUE,DEC2HEX(128*(UPPER(F278)="STR")+CODE(MID(G278,ABS(ROW(INDIRECT("1:"&amp;LEN(G278)))),1)))),IF(UPPER(F278)="HEX",UPPER(SUBSTITUTE(G278," ","")),""))</f>
        <v/>
      </c>
      <c r="Z278" s="52" t="str">
        <f t="shared" si="163"/>
        <v/>
      </c>
      <c r="AA278" s="52" t="str">
        <f t="shared" si="164"/>
        <v/>
      </c>
      <c r="AB278" s="52" t="str">
        <f t="shared" si="165"/>
        <v/>
      </c>
      <c r="AC278" s="52" t="str">
        <f t="shared" si="166"/>
        <v/>
      </c>
      <c r="AD278" s="52" t="str">
        <f t="shared" si="167"/>
        <v/>
      </c>
      <c r="AE278" s="52">
        <f t="shared" ca="1" si="168"/>
        <v>0</v>
      </c>
      <c r="AF278" s="52" t="str">
        <f t="shared" si="169"/>
        <v/>
      </c>
      <c r="AG278" s="52" t="str">
        <f t="shared" ca="1" si="170"/>
        <v>mem</v>
      </c>
      <c r="AH278" s="52">
        <f t="shared" ca="1" si="171"/>
        <v>0</v>
      </c>
      <c r="AI278" s="52">
        <f t="shared" ca="1" si="172"/>
        <v>-1</v>
      </c>
      <c r="AJ278" s="52">
        <f t="shared" ca="1" si="173"/>
        <v>0</v>
      </c>
      <c r="AK278" s="52">
        <f t="shared" ca="1" si="174"/>
        <v>0</v>
      </c>
      <c r="AL278" s="52">
        <f t="shared" ca="1" si="175"/>
        <v>0</v>
      </c>
      <c r="AM278" s="52" t="e" cm="1">
        <f t="array" aca="1" ref="AM278" ca="1">INDEX($G$2:$G$1052,MATCH(1,(AL278=$E$2:$E$1052)*("EQU"=UPPER($F$2:$F$1052)),0))</f>
        <v>#N/A</v>
      </c>
      <c r="AN278" s="52" t="str">
        <f t="shared" ca="1" si="176"/>
        <v/>
      </c>
      <c r="AO278" s="1" t="e">
        <f t="shared" ca="1" si="177"/>
        <v>#N/A</v>
      </c>
      <c r="AP278" s="52" t="str">
        <f t="shared" ca="1" si="178"/>
        <v/>
      </c>
      <c r="AQ278" s="1" t="str" cm="1">
        <f t="array" aca="1" ref="AQ278" ca="1">IF(LEFT(AL278,1)=".",INDEX($M$12:$M$1052,MATCH(1,(AL278=$L$12:$L$1052)*(S278=($S$12:$S$1052)),0)),"")</f>
        <v/>
      </c>
      <c r="AR278" s="52">
        <f t="shared" ca="1" si="179"/>
        <v>0</v>
      </c>
      <c r="AS278" s="52">
        <f t="shared" ca="1" si="180"/>
        <v>0</v>
      </c>
      <c r="AT278" s="52" t="str">
        <f t="shared" ca="1" si="181"/>
        <v>00</v>
      </c>
      <c r="AU278" s="52" t="str">
        <f t="shared" ca="1" si="182"/>
        <v>00</v>
      </c>
      <c r="AV278" s="1" t="str">
        <f t="shared" ca="1" si="185"/>
        <v>00</v>
      </c>
      <c r="AW278" s="52" t="str">
        <f t="shared" ca="1" si="183"/>
        <v>ZP</v>
      </c>
      <c r="AX278" s="53" t="e">
        <f ca="1">VLOOKUP(UPPER(F278)&amp;"-"&amp;AW278,Opcodes!$D$3:$E$160,2,FALSE)</f>
        <v>#N/A</v>
      </c>
      <c r="AY278" s="1">
        <f t="shared" ca="1" si="184"/>
        <v>0</v>
      </c>
    </row>
    <row r="279" spans="3:51" s="52" customFormat="1" x14ac:dyDescent="0.3">
      <c r="C279" s="11" t="str" cm="1">
        <f t="array" aca="1" ref="C279" ca="1">IF(AND(N279&amp;""&lt;&gt;"",K279&amp;""&lt;&gt;""),K279&amp;": "&amp;N279&amp;IF(O279&amp;""&lt;&gt;""," "&amp;O279,"")&amp;IF(P279&amp;""&lt;&gt;""," "&amp;P279,""),IF(Y279&amp;""&lt;&gt;"",K279&amp;": "&amp;TRIM(_xlfn.TEXTJOIN("",TRUE,MID(Y279,2*ROW(INDIRECT("1:"&amp;LEN(Y279)))-1,2)&amp;" ")),""))</f>
        <v/>
      </c>
      <c r="D279" s="20"/>
      <c r="E279" s="21"/>
      <c r="F279" s="22"/>
      <c r="G279" s="55"/>
      <c r="H279" s="56"/>
      <c r="I279" s="51"/>
      <c r="J279" s="51"/>
      <c r="K279" s="52" t="str">
        <f t="shared" ca="1" si="150"/>
        <v>302</v>
      </c>
      <c r="L279" s="52" t="str">
        <f t="shared" si="151"/>
        <v/>
      </c>
      <c r="M279" s="52" t="str">
        <f t="shared" ca="1" si="152"/>
        <v>$0302</v>
      </c>
      <c r="N279" s="53" t="str">
        <f t="shared" ca="1" si="153"/>
        <v/>
      </c>
      <c r="O279" s="53" t="str">
        <f t="shared" ca="1" si="154"/>
        <v>00</v>
      </c>
      <c r="P279" s="53" t="str">
        <f t="shared" ca="1" si="155"/>
        <v/>
      </c>
      <c r="Q279" s="54">
        <f t="shared" si="156"/>
        <v>-1</v>
      </c>
      <c r="R279" s="54" t="str">
        <f t="shared" si="157"/>
        <v/>
      </c>
      <c r="S279" s="3" t="str">
        <f t="shared" si="158"/>
        <v>my_code</v>
      </c>
      <c r="T279" s="54" t="b">
        <f t="shared" si="159"/>
        <v>0</v>
      </c>
      <c r="U279" s="54" t="b">
        <f t="shared" si="160"/>
        <v>0</v>
      </c>
      <c r="V279" s="54" t="b">
        <f t="shared" si="161"/>
        <v>0</v>
      </c>
      <c r="W279" s="54" t="b">
        <f t="shared" si="162"/>
        <v>0</v>
      </c>
      <c r="X279" s="54" t="b">
        <f>IF(NOT(ISERROR(VLOOKUP(UPPER(F279),Opcodes!$O$3:$O$10,1,FALSE))),TRUE,FALSE)</f>
        <v>0</v>
      </c>
      <c r="Y279" s="1" t="str" cm="1">
        <f t="array" aca="1" ref="Y279" ca="1">IF(OR(UPPER(F279)="STR",UPPER(F279)="ASC"),_xlfn.TEXTJOIN("",TRUE,DEC2HEX(128*(UPPER(F279)="STR")+CODE(MID(G279,ABS(ROW(INDIRECT("1:"&amp;LEN(G279)))),1)))),IF(UPPER(F279)="HEX",UPPER(SUBSTITUTE(G279," ","")),""))</f>
        <v/>
      </c>
      <c r="Z279" s="52" t="str">
        <f t="shared" si="163"/>
        <v/>
      </c>
      <c r="AA279" s="52" t="str">
        <f t="shared" si="164"/>
        <v/>
      </c>
      <c r="AB279" s="52" t="str">
        <f t="shared" si="165"/>
        <v/>
      </c>
      <c r="AC279" s="52" t="str">
        <f t="shared" si="166"/>
        <v/>
      </c>
      <c r="AD279" s="52" t="str">
        <f t="shared" si="167"/>
        <v/>
      </c>
      <c r="AE279" s="52">
        <f t="shared" ca="1" si="168"/>
        <v>0</v>
      </c>
      <c r="AF279" s="52" t="str">
        <f t="shared" si="169"/>
        <v/>
      </c>
      <c r="AG279" s="52" t="str">
        <f t="shared" ca="1" si="170"/>
        <v>mem</v>
      </c>
      <c r="AH279" s="52">
        <f t="shared" ca="1" si="171"/>
        <v>0</v>
      </c>
      <c r="AI279" s="52">
        <f t="shared" ca="1" si="172"/>
        <v>-1</v>
      </c>
      <c r="AJ279" s="52">
        <f t="shared" ca="1" si="173"/>
        <v>0</v>
      </c>
      <c r="AK279" s="52">
        <f t="shared" ca="1" si="174"/>
        <v>0</v>
      </c>
      <c r="AL279" s="52">
        <f t="shared" ca="1" si="175"/>
        <v>0</v>
      </c>
      <c r="AM279" s="52" t="e" cm="1">
        <f t="array" aca="1" ref="AM279" ca="1">INDEX($G$2:$G$1052,MATCH(1,(AL279=$E$2:$E$1052)*("EQU"=UPPER($F$2:$F$1052)),0))</f>
        <v>#N/A</v>
      </c>
      <c r="AN279" s="52" t="str">
        <f t="shared" ca="1" si="176"/>
        <v/>
      </c>
      <c r="AO279" s="1" t="e">
        <f t="shared" ca="1" si="177"/>
        <v>#N/A</v>
      </c>
      <c r="AP279" s="52" t="str">
        <f t="shared" ca="1" si="178"/>
        <v/>
      </c>
      <c r="AQ279" s="1" t="str" cm="1">
        <f t="array" aca="1" ref="AQ279" ca="1">IF(LEFT(AL279,1)=".",INDEX($M$12:$M$1052,MATCH(1,(AL279=$L$12:$L$1052)*(S279=($S$12:$S$1052)),0)),"")</f>
        <v/>
      </c>
      <c r="AR279" s="52">
        <f t="shared" ca="1" si="179"/>
        <v>0</v>
      </c>
      <c r="AS279" s="52">
        <f t="shared" ca="1" si="180"/>
        <v>0</v>
      </c>
      <c r="AT279" s="52" t="str">
        <f t="shared" ca="1" si="181"/>
        <v>00</v>
      </c>
      <c r="AU279" s="52" t="str">
        <f t="shared" ca="1" si="182"/>
        <v>00</v>
      </c>
      <c r="AV279" s="1" t="str">
        <f t="shared" ca="1" si="185"/>
        <v>00</v>
      </c>
      <c r="AW279" s="52" t="str">
        <f t="shared" ca="1" si="183"/>
        <v>ZP</v>
      </c>
      <c r="AX279" s="53" t="e">
        <f ca="1">VLOOKUP(UPPER(F279)&amp;"-"&amp;AW279,Opcodes!$D$3:$E$160,2,FALSE)</f>
        <v>#N/A</v>
      </c>
      <c r="AY279" s="1">
        <f t="shared" ca="1" si="184"/>
        <v>0</v>
      </c>
    </row>
    <row r="280" spans="3:51" s="52" customFormat="1" x14ac:dyDescent="0.3">
      <c r="C280" s="11" t="str" cm="1">
        <f t="array" aca="1" ref="C280" ca="1">IF(AND(N280&amp;""&lt;&gt;"",K280&amp;""&lt;&gt;""),K280&amp;": "&amp;N280&amp;IF(O280&amp;""&lt;&gt;""," "&amp;O280,"")&amp;IF(P280&amp;""&lt;&gt;""," "&amp;P280,""),IF(Y280&amp;""&lt;&gt;"",K280&amp;": "&amp;TRIM(_xlfn.TEXTJOIN("",TRUE,MID(Y280,2*ROW(INDIRECT("1:"&amp;LEN(Y280)))-1,2)&amp;" ")),""))</f>
        <v/>
      </c>
      <c r="D280" s="20"/>
      <c r="E280" s="21"/>
      <c r="F280" s="22"/>
      <c r="G280" s="55"/>
      <c r="H280" s="56"/>
      <c r="I280" s="51"/>
      <c r="J280" s="51"/>
      <c r="K280" s="52" t="str">
        <f t="shared" ca="1" si="150"/>
        <v>302</v>
      </c>
      <c r="L280" s="52" t="str">
        <f t="shared" si="151"/>
        <v/>
      </c>
      <c r="M280" s="52" t="str">
        <f t="shared" ca="1" si="152"/>
        <v>$0302</v>
      </c>
      <c r="N280" s="53" t="str">
        <f t="shared" ca="1" si="153"/>
        <v/>
      </c>
      <c r="O280" s="53" t="str">
        <f t="shared" ca="1" si="154"/>
        <v>00</v>
      </c>
      <c r="P280" s="53" t="str">
        <f t="shared" ca="1" si="155"/>
        <v/>
      </c>
      <c r="Q280" s="54">
        <f t="shared" si="156"/>
        <v>-1</v>
      </c>
      <c r="R280" s="54" t="str">
        <f t="shared" si="157"/>
        <v/>
      </c>
      <c r="S280" s="3" t="str">
        <f t="shared" si="158"/>
        <v>my_code</v>
      </c>
      <c r="T280" s="54" t="b">
        <f t="shared" si="159"/>
        <v>0</v>
      </c>
      <c r="U280" s="54" t="b">
        <f t="shared" si="160"/>
        <v>0</v>
      </c>
      <c r="V280" s="54" t="b">
        <f t="shared" si="161"/>
        <v>0</v>
      </c>
      <c r="W280" s="54" t="b">
        <f t="shared" si="162"/>
        <v>0</v>
      </c>
      <c r="X280" s="54" t="b">
        <f>IF(NOT(ISERROR(VLOOKUP(UPPER(F280),Opcodes!$O$3:$O$10,1,FALSE))),TRUE,FALSE)</f>
        <v>0</v>
      </c>
      <c r="Y280" s="1" t="str" cm="1">
        <f t="array" aca="1" ref="Y280" ca="1">IF(OR(UPPER(F280)="STR",UPPER(F280)="ASC"),_xlfn.TEXTJOIN("",TRUE,DEC2HEX(128*(UPPER(F280)="STR")+CODE(MID(G280,ABS(ROW(INDIRECT("1:"&amp;LEN(G280)))),1)))),IF(UPPER(F280)="HEX",UPPER(SUBSTITUTE(G280," ","")),""))</f>
        <v/>
      </c>
      <c r="Z280" s="52" t="str">
        <f t="shared" si="163"/>
        <v/>
      </c>
      <c r="AA280" s="52" t="str">
        <f t="shared" si="164"/>
        <v/>
      </c>
      <c r="AB280" s="52" t="str">
        <f t="shared" si="165"/>
        <v/>
      </c>
      <c r="AC280" s="52" t="str">
        <f t="shared" si="166"/>
        <v/>
      </c>
      <c r="AD280" s="52" t="str">
        <f t="shared" si="167"/>
        <v/>
      </c>
      <c r="AE280" s="52">
        <f t="shared" ca="1" si="168"/>
        <v>0</v>
      </c>
      <c r="AF280" s="52" t="str">
        <f t="shared" si="169"/>
        <v/>
      </c>
      <c r="AG280" s="52" t="str">
        <f t="shared" ca="1" si="170"/>
        <v>mem</v>
      </c>
      <c r="AH280" s="52">
        <f t="shared" ca="1" si="171"/>
        <v>0</v>
      </c>
      <c r="AI280" s="52">
        <f t="shared" ca="1" si="172"/>
        <v>-1</v>
      </c>
      <c r="AJ280" s="52">
        <f t="shared" ca="1" si="173"/>
        <v>0</v>
      </c>
      <c r="AK280" s="52">
        <f t="shared" ca="1" si="174"/>
        <v>0</v>
      </c>
      <c r="AL280" s="52">
        <f t="shared" ca="1" si="175"/>
        <v>0</v>
      </c>
      <c r="AM280" s="52" t="e" cm="1">
        <f t="array" aca="1" ref="AM280" ca="1">INDEX($G$2:$G$1052,MATCH(1,(AL280=$E$2:$E$1052)*("EQU"=UPPER($F$2:$F$1052)),0))</f>
        <v>#N/A</v>
      </c>
      <c r="AN280" s="52" t="str">
        <f t="shared" ca="1" si="176"/>
        <v/>
      </c>
      <c r="AO280" s="1" t="e">
        <f t="shared" ca="1" si="177"/>
        <v>#N/A</v>
      </c>
      <c r="AP280" s="52" t="str">
        <f t="shared" ca="1" si="178"/>
        <v/>
      </c>
      <c r="AQ280" s="1" t="str" cm="1">
        <f t="array" aca="1" ref="AQ280" ca="1">IF(LEFT(AL280,1)=".",INDEX($M$12:$M$1052,MATCH(1,(AL280=$L$12:$L$1052)*(S280=($S$12:$S$1052)),0)),"")</f>
        <v/>
      </c>
      <c r="AR280" s="52">
        <f t="shared" ca="1" si="179"/>
        <v>0</v>
      </c>
      <c r="AS280" s="52">
        <f t="shared" ca="1" si="180"/>
        <v>0</v>
      </c>
      <c r="AT280" s="52" t="str">
        <f t="shared" ca="1" si="181"/>
        <v>00</v>
      </c>
      <c r="AU280" s="52" t="str">
        <f t="shared" ca="1" si="182"/>
        <v>00</v>
      </c>
      <c r="AV280" s="1" t="str">
        <f t="shared" ca="1" si="185"/>
        <v>00</v>
      </c>
      <c r="AW280" s="52" t="str">
        <f t="shared" ca="1" si="183"/>
        <v>ZP</v>
      </c>
      <c r="AX280" s="53" t="e">
        <f ca="1">VLOOKUP(UPPER(F280)&amp;"-"&amp;AW280,Opcodes!$D$3:$E$160,2,FALSE)</f>
        <v>#N/A</v>
      </c>
      <c r="AY280" s="1">
        <f t="shared" ca="1" si="184"/>
        <v>0</v>
      </c>
    </row>
    <row r="281" spans="3:51" s="52" customFormat="1" x14ac:dyDescent="0.3">
      <c r="C281" s="11" t="str" cm="1">
        <f t="array" aca="1" ref="C281" ca="1">IF(AND(N281&amp;""&lt;&gt;"",K281&amp;""&lt;&gt;""),K281&amp;": "&amp;N281&amp;IF(O281&amp;""&lt;&gt;""," "&amp;O281,"")&amp;IF(P281&amp;""&lt;&gt;""," "&amp;P281,""),IF(Y281&amp;""&lt;&gt;"",K281&amp;": "&amp;TRIM(_xlfn.TEXTJOIN("",TRUE,MID(Y281,2*ROW(INDIRECT("1:"&amp;LEN(Y281)))-1,2)&amp;" ")),""))</f>
        <v/>
      </c>
      <c r="D281" s="20"/>
      <c r="E281" s="21"/>
      <c r="F281" s="22"/>
      <c r="G281" s="55"/>
      <c r="H281" s="56"/>
      <c r="I281" s="51"/>
      <c r="J281" s="51"/>
      <c r="K281" s="52" t="str">
        <f t="shared" ca="1" si="150"/>
        <v>302</v>
      </c>
      <c r="L281" s="52" t="str">
        <f t="shared" si="151"/>
        <v/>
      </c>
      <c r="M281" s="52" t="str">
        <f t="shared" ca="1" si="152"/>
        <v>$0302</v>
      </c>
      <c r="N281" s="53" t="str">
        <f t="shared" ca="1" si="153"/>
        <v/>
      </c>
      <c r="O281" s="53" t="str">
        <f t="shared" ca="1" si="154"/>
        <v>00</v>
      </c>
      <c r="P281" s="53" t="str">
        <f t="shared" ca="1" si="155"/>
        <v/>
      </c>
      <c r="Q281" s="54">
        <f t="shared" si="156"/>
        <v>-1</v>
      </c>
      <c r="R281" s="54" t="str">
        <f t="shared" si="157"/>
        <v/>
      </c>
      <c r="S281" s="3" t="str">
        <f t="shared" si="158"/>
        <v>my_code</v>
      </c>
      <c r="T281" s="54" t="b">
        <f t="shared" si="159"/>
        <v>0</v>
      </c>
      <c r="U281" s="54" t="b">
        <f t="shared" si="160"/>
        <v>0</v>
      </c>
      <c r="V281" s="54" t="b">
        <f t="shared" si="161"/>
        <v>0</v>
      </c>
      <c r="W281" s="54" t="b">
        <f t="shared" si="162"/>
        <v>0</v>
      </c>
      <c r="X281" s="54" t="b">
        <f>IF(NOT(ISERROR(VLOOKUP(UPPER(F281),Opcodes!$O$3:$O$10,1,FALSE))),TRUE,FALSE)</f>
        <v>0</v>
      </c>
      <c r="Y281" s="1" t="str" cm="1">
        <f t="array" aca="1" ref="Y281" ca="1">IF(OR(UPPER(F281)="STR",UPPER(F281)="ASC"),_xlfn.TEXTJOIN("",TRUE,DEC2HEX(128*(UPPER(F281)="STR")+CODE(MID(G281,ABS(ROW(INDIRECT("1:"&amp;LEN(G281)))),1)))),IF(UPPER(F281)="HEX",UPPER(SUBSTITUTE(G281," ","")),""))</f>
        <v/>
      </c>
      <c r="Z281" s="52" t="str">
        <f t="shared" si="163"/>
        <v/>
      </c>
      <c r="AA281" s="52" t="str">
        <f t="shared" si="164"/>
        <v/>
      </c>
      <c r="AB281" s="52" t="str">
        <f t="shared" si="165"/>
        <v/>
      </c>
      <c r="AC281" s="52" t="str">
        <f t="shared" si="166"/>
        <v/>
      </c>
      <c r="AD281" s="52" t="str">
        <f t="shared" si="167"/>
        <v/>
      </c>
      <c r="AE281" s="52">
        <f t="shared" ca="1" si="168"/>
        <v>0</v>
      </c>
      <c r="AF281" s="52" t="str">
        <f t="shared" si="169"/>
        <v/>
      </c>
      <c r="AG281" s="52" t="str">
        <f t="shared" ca="1" si="170"/>
        <v>mem</v>
      </c>
      <c r="AH281" s="52">
        <f t="shared" ca="1" si="171"/>
        <v>0</v>
      </c>
      <c r="AI281" s="52">
        <f t="shared" ca="1" si="172"/>
        <v>-1</v>
      </c>
      <c r="AJ281" s="52">
        <f t="shared" ca="1" si="173"/>
        <v>0</v>
      </c>
      <c r="AK281" s="52">
        <f t="shared" ca="1" si="174"/>
        <v>0</v>
      </c>
      <c r="AL281" s="52">
        <f t="shared" ca="1" si="175"/>
        <v>0</v>
      </c>
      <c r="AM281" s="52" t="e" cm="1">
        <f t="array" aca="1" ref="AM281" ca="1">INDEX($G$2:$G$1052,MATCH(1,(AL281=$E$2:$E$1052)*("EQU"=UPPER($F$2:$F$1052)),0))</f>
        <v>#N/A</v>
      </c>
      <c r="AN281" s="52" t="str">
        <f t="shared" ca="1" si="176"/>
        <v/>
      </c>
      <c r="AO281" s="1" t="e">
        <f t="shared" ca="1" si="177"/>
        <v>#N/A</v>
      </c>
      <c r="AP281" s="52" t="str">
        <f t="shared" ca="1" si="178"/>
        <v/>
      </c>
      <c r="AQ281" s="1" t="str" cm="1">
        <f t="array" aca="1" ref="AQ281" ca="1">IF(LEFT(AL281,1)=".",INDEX($M$12:$M$1052,MATCH(1,(AL281=$L$12:$L$1052)*(S281=($S$12:$S$1052)),0)),"")</f>
        <v/>
      </c>
      <c r="AR281" s="52">
        <f t="shared" ca="1" si="179"/>
        <v>0</v>
      </c>
      <c r="AS281" s="52">
        <f t="shared" ca="1" si="180"/>
        <v>0</v>
      </c>
      <c r="AT281" s="52" t="str">
        <f t="shared" ca="1" si="181"/>
        <v>00</v>
      </c>
      <c r="AU281" s="52" t="str">
        <f t="shared" ca="1" si="182"/>
        <v>00</v>
      </c>
      <c r="AV281" s="1" t="str">
        <f t="shared" ca="1" si="185"/>
        <v>00</v>
      </c>
      <c r="AW281" s="52" t="str">
        <f t="shared" ca="1" si="183"/>
        <v>ZP</v>
      </c>
      <c r="AX281" s="53" t="e">
        <f ca="1">VLOOKUP(UPPER(F281)&amp;"-"&amp;AW281,Opcodes!$D$3:$E$160,2,FALSE)</f>
        <v>#N/A</v>
      </c>
      <c r="AY281" s="1">
        <f t="shared" ca="1" si="184"/>
        <v>0</v>
      </c>
    </row>
    <row r="282" spans="3:51" s="52" customFormat="1" x14ac:dyDescent="0.3">
      <c r="C282" s="11" t="str" cm="1">
        <f t="array" aca="1" ref="C282" ca="1">IF(AND(N282&amp;""&lt;&gt;"",K282&amp;""&lt;&gt;""),K282&amp;": "&amp;N282&amp;IF(O282&amp;""&lt;&gt;""," "&amp;O282,"")&amp;IF(P282&amp;""&lt;&gt;""," "&amp;P282,""),IF(Y282&amp;""&lt;&gt;"",K282&amp;": "&amp;TRIM(_xlfn.TEXTJOIN("",TRUE,MID(Y282,2*ROW(INDIRECT("1:"&amp;LEN(Y282)))-1,2)&amp;" ")),""))</f>
        <v/>
      </c>
      <c r="D282" s="20"/>
      <c r="E282" s="21"/>
      <c r="F282" s="22"/>
      <c r="G282" s="55"/>
      <c r="H282" s="56"/>
      <c r="I282" s="51"/>
      <c r="J282" s="51"/>
      <c r="K282" s="52" t="str">
        <f t="shared" ca="1" si="150"/>
        <v>302</v>
      </c>
      <c r="L282" s="52" t="str">
        <f t="shared" si="151"/>
        <v/>
      </c>
      <c r="M282" s="52" t="str">
        <f t="shared" ca="1" si="152"/>
        <v>$0302</v>
      </c>
      <c r="N282" s="53" t="str">
        <f t="shared" ca="1" si="153"/>
        <v/>
      </c>
      <c r="O282" s="53" t="str">
        <f t="shared" ca="1" si="154"/>
        <v>00</v>
      </c>
      <c r="P282" s="53" t="str">
        <f t="shared" ca="1" si="155"/>
        <v/>
      </c>
      <c r="Q282" s="54">
        <f t="shared" si="156"/>
        <v>-1</v>
      </c>
      <c r="R282" s="54" t="str">
        <f t="shared" si="157"/>
        <v/>
      </c>
      <c r="S282" s="3" t="str">
        <f t="shared" si="158"/>
        <v>my_code</v>
      </c>
      <c r="T282" s="54" t="b">
        <f t="shared" si="159"/>
        <v>0</v>
      </c>
      <c r="U282" s="54" t="b">
        <f t="shared" si="160"/>
        <v>0</v>
      </c>
      <c r="V282" s="54" t="b">
        <f t="shared" si="161"/>
        <v>0</v>
      </c>
      <c r="W282" s="54" t="b">
        <f t="shared" si="162"/>
        <v>0</v>
      </c>
      <c r="X282" s="54" t="b">
        <f>IF(NOT(ISERROR(VLOOKUP(UPPER(F282),Opcodes!$O$3:$O$10,1,FALSE))),TRUE,FALSE)</f>
        <v>0</v>
      </c>
      <c r="Y282" s="1" t="str" cm="1">
        <f t="array" aca="1" ref="Y282" ca="1">IF(OR(UPPER(F282)="STR",UPPER(F282)="ASC"),_xlfn.TEXTJOIN("",TRUE,DEC2HEX(128*(UPPER(F282)="STR")+CODE(MID(G282,ABS(ROW(INDIRECT("1:"&amp;LEN(G282)))),1)))),IF(UPPER(F282)="HEX",UPPER(SUBSTITUTE(G282," ","")),""))</f>
        <v/>
      </c>
      <c r="Z282" s="52" t="str">
        <f t="shared" si="163"/>
        <v/>
      </c>
      <c r="AA282" s="52" t="str">
        <f t="shared" si="164"/>
        <v/>
      </c>
      <c r="AB282" s="52" t="str">
        <f t="shared" si="165"/>
        <v/>
      </c>
      <c r="AC282" s="52" t="str">
        <f t="shared" si="166"/>
        <v/>
      </c>
      <c r="AD282" s="52" t="str">
        <f t="shared" si="167"/>
        <v/>
      </c>
      <c r="AE282" s="52">
        <f t="shared" ca="1" si="168"/>
        <v>0</v>
      </c>
      <c r="AF282" s="52" t="str">
        <f t="shared" si="169"/>
        <v/>
      </c>
      <c r="AG282" s="52" t="str">
        <f t="shared" ca="1" si="170"/>
        <v>mem</v>
      </c>
      <c r="AH282" s="52">
        <f t="shared" ca="1" si="171"/>
        <v>0</v>
      </c>
      <c r="AI282" s="52">
        <f t="shared" ca="1" si="172"/>
        <v>-1</v>
      </c>
      <c r="AJ282" s="52">
        <f t="shared" ca="1" si="173"/>
        <v>0</v>
      </c>
      <c r="AK282" s="52">
        <f t="shared" ca="1" si="174"/>
        <v>0</v>
      </c>
      <c r="AL282" s="52">
        <f t="shared" ca="1" si="175"/>
        <v>0</v>
      </c>
      <c r="AM282" s="52" t="e" cm="1">
        <f t="array" aca="1" ref="AM282" ca="1">INDEX($G$2:$G$1052,MATCH(1,(AL282=$E$2:$E$1052)*("EQU"=UPPER($F$2:$F$1052)),0))</f>
        <v>#N/A</v>
      </c>
      <c r="AN282" s="52" t="str">
        <f t="shared" ca="1" si="176"/>
        <v/>
      </c>
      <c r="AO282" s="1" t="e">
        <f t="shared" ca="1" si="177"/>
        <v>#N/A</v>
      </c>
      <c r="AP282" s="52" t="str">
        <f t="shared" ca="1" si="178"/>
        <v/>
      </c>
      <c r="AQ282" s="1" t="str" cm="1">
        <f t="array" aca="1" ref="AQ282" ca="1">IF(LEFT(AL282,1)=".",INDEX($M$12:$M$1052,MATCH(1,(AL282=$L$12:$L$1052)*(S282=($S$12:$S$1052)),0)),"")</f>
        <v/>
      </c>
      <c r="AR282" s="52">
        <f t="shared" ca="1" si="179"/>
        <v>0</v>
      </c>
      <c r="AS282" s="52">
        <f t="shared" ca="1" si="180"/>
        <v>0</v>
      </c>
      <c r="AT282" s="52" t="str">
        <f t="shared" ca="1" si="181"/>
        <v>00</v>
      </c>
      <c r="AU282" s="52" t="str">
        <f t="shared" ca="1" si="182"/>
        <v>00</v>
      </c>
      <c r="AV282" s="1" t="str">
        <f t="shared" ca="1" si="185"/>
        <v>00</v>
      </c>
      <c r="AW282" s="52" t="str">
        <f t="shared" ca="1" si="183"/>
        <v>ZP</v>
      </c>
      <c r="AX282" s="53" t="e">
        <f ca="1">VLOOKUP(UPPER(F282)&amp;"-"&amp;AW282,Opcodes!$D$3:$E$160,2,FALSE)</f>
        <v>#N/A</v>
      </c>
      <c r="AY282" s="1">
        <f t="shared" ca="1" si="184"/>
        <v>0</v>
      </c>
    </row>
    <row r="283" spans="3:51" s="52" customFormat="1" x14ac:dyDescent="0.3">
      <c r="C283" s="11" t="str" cm="1">
        <f t="array" aca="1" ref="C283" ca="1">IF(AND(N283&amp;""&lt;&gt;"",K283&amp;""&lt;&gt;""),K283&amp;": "&amp;N283&amp;IF(O283&amp;""&lt;&gt;""," "&amp;O283,"")&amp;IF(P283&amp;""&lt;&gt;""," "&amp;P283,""),IF(Y283&amp;""&lt;&gt;"",K283&amp;": "&amp;TRIM(_xlfn.TEXTJOIN("",TRUE,MID(Y283,2*ROW(INDIRECT("1:"&amp;LEN(Y283)))-1,2)&amp;" ")),""))</f>
        <v/>
      </c>
      <c r="D283" s="20"/>
      <c r="E283" s="21"/>
      <c r="F283" s="22"/>
      <c r="G283" s="55"/>
      <c r="H283" s="56"/>
      <c r="I283" s="51"/>
      <c r="J283" s="51"/>
      <c r="K283" s="52" t="str">
        <f t="shared" ca="1" si="150"/>
        <v>302</v>
      </c>
      <c r="L283" s="52" t="str">
        <f t="shared" si="151"/>
        <v/>
      </c>
      <c r="M283" s="52" t="str">
        <f t="shared" ca="1" si="152"/>
        <v>$0302</v>
      </c>
      <c r="N283" s="53" t="str">
        <f t="shared" ca="1" si="153"/>
        <v/>
      </c>
      <c r="O283" s="53" t="str">
        <f t="shared" ca="1" si="154"/>
        <v>00</v>
      </c>
      <c r="P283" s="53" t="str">
        <f t="shared" ca="1" si="155"/>
        <v/>
      </c>
      <c r="Q283" s="54">
        <f t="shared" si="156"/>
        <v>-1</v>
      </c>
      <c r="R283" s="54" t="str">
        <f t="shared" si="157"/>
        <v/>
      </c>
      <c r="S283" s="3" t="str">
        <f t="shared" si="158"/>
        <v>my_code</v>
      </c>
      <c r="T283" s="54" t="b">
        <f t="shared" si="159"/>
        <v>0</v>
      </c>
      <c r="U283" s="54" t="b">
        <f t="shared" si="160"/>
        <v>0</v>
      </c>
      <c r="V283" s="54" t="b">
        <f t="shared" si="161"/>
        <v>0</v>
      </c>
      <c r="W283" s="54" t="b">
        <f t="shared" si="162"/>
        <v>0</v>
      </c>
      <c r="X283" s="54" t="b">
        <f>IF(NOT(ISERROR(VLOOKUP(UPPER(F283),Opcodes!$O$3:$O$10,1,FALSE))),TRUE,FALSE)</f>
        <v>0</v>
      </c>
      <c r="Y283" s="1" t="str" cm="1">
        <f t="array" aca="1" ref="Y283" ca="1">IF(OR(UPPER(F283)="STR",UPPER(F283)="ASC"),_xlfn.TEXTJOIN("",TRUE,DEC2HEX(128*(UPPER(F283)="STR")+CODE(MID(G283,ABS(ROW(INDIRECT("1:"&amp;LEN(G283)))),1)))),IF(UPPER(F283)="HEX",UPPER(SUBSTITUTE(G283," ","")),""))</f>
        <v/>
      </c>
      <c r="Z283" s="52" t="str">
        <f t="shared" si="163"/>
        <v/>
      </c>
      <c r="AA283" s="52" t="str">
        <f t="shared" si="164"/>
        <v/>
      </c>
      <c r="AB283" s="52" t="str">
        <f t="shared" si="165"/>
        <v/>
      </c>
      <c r="AC283" s="52" t="str">
        <f t="shared" si="166"/>
        <v/>
      </c>
      <c r="AD283" s="52" t="str">
        <f t="shared" si="167"/>
        <v/>
      </c>
      <c r="AE283" s="52">
        <f t="shared" ca="1" si="168"/>
        <v>0</v>
      </c>
      <c r="AF283" s="52" t="str">
        <f t="shared" si="169"/>
        <v/>
      </c>
      <c r="AG283" s="52" t="str">
        <f t="shared" ca="1" si="170"/>
        <v>mem</v>
      </c>
      <c r="AH283" s="52">
        <f t="shared" ca="1" si="171"/>
        <v>0</v>
      </c>
      <c r="AI283" s="52">
        <f t="shared" ca="1" si="172"/>
        <v>-1</v>
      </c>
      <c r="AJ283" s="52">
        <f t="shared" ca="1" si="173"/>
        <v>0</v>
      </c>
      <c r="AK283" s="52">
        <f t="shared" ca="1" si="174"/>
        <v>0</v>
      </c>
      <c r="AL283" s="52">
        <f t="shared" ca="1" si="175"/>
        <v>0</v>
      </c>
      <c r="AM283" s="52" t="e" cm="1">
        <f t="array" aca="1" ref="AM283" ca="1">INDEX($G$2:$G$1052,MATCH(1,(AL283=$E$2:$E$1052)*("EQU"=UPPER($F$2:$F$1052)),0))</f>
        <v>#N/A</v>
      </c>
      <c r="AN283" s="52" t="str">
        <f t="shared" ca="1" si="176"/>
        <v/>
      </c>
      <c r="AO283" s="1" t="e">
        <f t="shared" ca="1" si="177"/>
        <v>#N/A</v>
      </c>
      <c r="AP283" s="52" t="str">
        <f t="shared" ca="1" si="178"/>
        <v/>
      </c>
      <c r="AQ283" s="1" t="str" cm="1">
        <f t="array" aca="1" ref="AQ283" ca="1">IF(LEFT(AL283,1)=".",INDEX($M$12:$M$1052,MATCH(1,(AL283=$L$12:$L$1052)*(S283=($S$12:$S$1052)),0)),"")</f>
        <v/>
      </c>
      <c r="AR283" s="52">
        <f t="shared" ca="1" si="179"/>
        <v>0</v>
      </c>
      <c r="AS283" s="52">
        <f t="shared" ca="1" si="180"/>
        <v>0</v>
      </c>
      <c r="AT283" s="52" t="str">
        <f t="shared" ca="1" si="181"/>
        <v>00</v>
      </c>
      <c r="AU283" s="52" t="str">
        <f t="shared" ca="1" si="182"/>
        <v>00</v>
      </c>
      <c r="AV283" s="1" t="str">
        <f t="shared" ca="1" si="185"/>
        <v>00</v>
      </c>
      <c r="AW283" s="52" t="str">
        <f t="shared" ca="1" si="183"/>
        <v>ZP</v>
      </c>
      <c r="AX283" s="53" t="e">
        <f ca="1">VLOOKUP(UPPER(F283)&amp;"-"&amp;AW283,Opcodes!$D$3:$E$160,2,FALSE)</f>
        <v>#N/A</v>
      </c>
      <c r="AY283" s="1">
        <f t="shared" ca="1" si="184"/>
        <v>0</v>
      </c>
    </row>
    <row r="284" spans="3:51" s="52" customFormat="1" x14ac:dyDescent="0.3">
      <c r="C284" s="11" t="str" cm="1">
        <f t="array" aca="1" ref="C284" ca="1">IF(AND(N284&amp;""&lt;&gt;"",K284&amp;""&lt;&gt;""),K284&amp;": "&amp;N284&amp;IF(O284&amp;""&lt;&gt;""," "&amp;O284,"")&amp;IF(P284&amp;""&lt;&gt;""," "&amp;P284,""),IF(Y284&amp;""&lt;&gt;"",K284&amp;": "&amp;TRIM(_xlfn.TEXTJOIN("",TRUE,MID(Y284,2*ROW(INDIRECT("1:"&amp;LEN(Y284)))-1,2)&amp;" ")),""))</f>
        <v/>
      </c>
      <c r="D284" s="20"/>
      <c r="E284" s="21"/>
      <c r="F284" s="22"/>
      <c r="G284" s="55"/>
      <c r="H284" s="56"/>
      <c r="I284" s="51"/>
      <c r="J284" s="51"/>
      <c r="K284" s="52" t="str">
        <f t="shared" ca="1" si="150"/>
        <v>302</v>
      </c>
      <c r="L284" s="52" t="str">
        <f t="shared" si="151"/>
        <v/>
      </c>
      <c r="M284" s="52" t="str">
        <f t="shared" ca="1" si="152"/>
        <v>$0302</v>
      </c>
      <c r="N284" s="53" t="str">
        <f t="shared" ca="1" si="153"/>
        <v/>
      </c>
      <c r="O284" s="53" t="str">
        <f t="shared" ca="1" si="154"/>
        <v>00</v>
      </c>
      <c r="P284" s="53" t="str">
        <f t="shared" ca="1" si="155"/>
        <v/>
      </c>
      <c r="Q284" s="54">
        <f t="shared" si="156"/>
        <v>-1</v>
      </c>
      <c r="R284" s="54" t="str">
        <f t="shared" si="157"/>
        <v/>
      </c>
      <c r="S284" s="3" t="str">
        <f t="shared" si="158"/>
        <v>my_code</v>
      </c>
      <c r="T284" s="54" t="b">
        <f t="shared" si="159"/>
        <v>0</v>
      </c>
      <c r="U284" s="54" t="b">
        <f t="shared" si="160"/>
        <v>0</v>
      </c>
      <c r="V284" s="54" t="b">
        <f t="shared" si="161"/>
        <v>0</v>
      </c>
      <c r="W284" s="54" t="b">
        <f t="shared" si="162"/>
        <v>0</v>
      </c>
      <c r="X284" s="54" t="b">
        <f>IF(NOT(ISERROR(VLOOKUP(UPPER(F284),Opcodes!$O$3:$O$10,1,FALSE))),TRUE,FALSE)</f>
        <v>0</v>
      </c>
      <c r="Y284" s="1" t="str" cm="1">
        <f t="array" aca="1" ref="Y284" ca="1">IF(OR(UPPER(F284)="STR",UPPER(F284)="ASC"),_xlfn.TEXTJOIN("",TRUE,DEC2HEX(128*(UPPER(F284)="STR")+CODE(MID(G284,ABS(ROW(INDIRECT("1:"&amp;LEN(G284)))),1)))),IF(UPPER(F284)="HEX",UPPER(SUBSTITUTE(G284," ","")),""))</f>
        <v/>
      </c>
      <c r="Z284" s="52" t="str">
        <f t="shared" si="163"/>
        <v/>
      </c>
      <c r="AA284" s="52" t="str">
        <f t="shared" si="164"/>
        <v/>
      </c>
      <c r="AB284" s="52" t="str">
        <f t="shared" si="165"/>
        <v/>
      </c>
      <c r="AC284" s="52" t="str">
        <f t="shared" si="166"/>
        <v/>
      </c>
      <c r="AD284" s="52" t="str">
        <f t="shared" si="167"/>
        <v/>
      </c>
      <c r="AE284" s="52">
        <f t="shared" ca="1" si="168"/>
        <v>0</v>
      </c>
      <c r="AF284" s="52" t="str">
        <f t="shared" si="169"/>
        <v/>
      </c>
      <c r="AG284" s="52" t="str">
        <f t="shared" ca="1" si="170"/>
        <v>mem</v>
      </c>
      <c r="AH284" s="52">
        <f t="shared" ca="1" si="171"/>
        <v>0</v>
      </c>
      <c r="AI284" s="52">
        <f t="shared" ca="1" si="172"/>
        <v>-1</v>
      </c>
      <c r="AJ284" s="52">
        <f t="shared" ca="1" si="173"/>
        <v>0</v>
      </c>
      <c r="AK284" s="52">
        <f t="shared" ca="1" si="174"/>
        <v>0</v>
      </c>
      <c r="AL284" s="52">
        <f t="shared" ca="1" si="175"/>
        <v>0</v>
      </c>
      <c r="AM284" s="52" t="e" cm="1">
        <f t="array" aca="1" ref="AM284" ca="1">INDEX($G$2:$G$1052,MATCH(1,(AL284=$E$2:$E$1052)*("EQU"=UPPER($F$2:$F$1052)),0))</f>
        <v>#N/A</v>
      </c>
      <c r="AN284" s="52" t="str">
        <f t="shared" ca="1" si="176"/>
        <v/>
      </c>
      <c r="AO284" s="1" t="e">
        <f t="shared" ca="1" si="177"/>
        <v>#N/A</v>
      </c>
      <c r="AP284" s="52" t="str">
        <f t="shared" ca="1" si="178"/>
        <v/>
      </c>
      <c r="AQ284" s="1" t="str" cm="1">
        <f t="array" aca="1" ref="AQ284" ca="1">IF(LEFT(AL284,1)=".",INDEX($M$12:$M$1052,MATCH(1,(AL284=$L$12:$L$1052)*(S284=($S$12:$S$1052)),0)),"")</f>
        <v/>
      </c>
      <c r="AR284" s="52">
        <f t="shared" ca="1" si="179"/>
        <v>0</v>
      </c>
      <c r="AS284" s="52">
        <f t="shared" ca="1" si="180"/>
        <v>0</v>
      </c>
      <c r="AT284" s="52" t="str">
        <f t="shared" ca="1" si="181"/>
        <v>00</v>
      </c>
      <c r="AU284" s="52" t="str">
        <f t="shared" ca="1" si="182"/>
        <v>00</v>
      </c>
      <c r="AV284" s="1" t="str">
        <f t="shared" ca="1" si="185"/>
        <v>00</v>
      </c>
      <c r="AW284" s="52" t="str">
        <f t="shared" ca="1" si="183"/>
        <v>ZP</v>
      </c>
      <c r="AX284" s="53" t="e">
        <f ca="1">VLOOKUP(UPPER(F284)&amp;"-"&amp;AW284,Opcodes!$D$3:$E$160,2,FALSE)</f>
        <v>#N/A</v>
      </c>
      <c r="AY284" s="1">
        <f t="shared" ca="1" si="184"/>
        <v>0</v>
      </c>
    </row>
    <row r="285" spans="3:51" s="52" customFormat="1" x14ac:dyDescent="0.3">
      <c r="C285" s="11" t="str" cm="1">
        <f t="array" aca="1" ref="C285" ca="1">IF(AND(N285&amp;""&lt;&gt;"",K285&amp;""&lt;&gt;""),K285&amp;": "&amp;N285&amp;IF(O285&amp;""&lt;&gt;""," "&amp;O285,"")&amp;IF(P285&amp;""&lt;&gt;""," "&amp;P285,""),IF(Y285&amp;""&lt;&gt;"",K285&amp;": "&amp;TRIM(_xlfn.TEXTJOIN("",TRUE,MID(Y285,2*ROW(INDIRECT("1:"&amp;LEN(Y285)))-1,2)&amp;" ")),""))</f>
        <v/>
      </c>
      <c r="D285" s="20"/>
      <c r="E285" s="21"/>
      <c r="F285" s="22"/>
      <c r="G285" s="55"/>
      <c r="H285" s="56"/>
      <c r="I285" s="51"/>
      <c r="J285" s="51"/>
      <c r="K285" s="52" t="str">
        <f t="shared" ca="1" si="150"/>
        <v>302</v>
      </c>
      <c r="L285" s="52" t="str">
        <f t="shared" si="151"/>
        <v/>
      </c>
      <c r="M285" s="52" t="str">
        <f t="shared" ca="1" si="152"/>
        <v>$0302</v>
      </c>
      <c r="N285" s="53" t="str">
        <f t="shared" ca="1" si="153"/>
        <v/>
      </c>
      <c r="O285" s="53" t="str">
        <f t="shared" ca="1" si="154"/>
        <v>00</v>
      </c>
      <c r="P285" s="53" t="str">
        <f t="shared" ca="1" si="155"/>
        <v/>
      </c>
      <c r="Q285" s="54">
        <f t="shared" si="156"/>
        <v>-1</v>
      </c>
      <c r="R285" s="54" t="str">
        <f t="shared" si="157"/>
        <v/>
      </c>
      <c r="S285" s="3" t="str">
        <f t="shared" si="158"/>
        <v>my_code</v>
      </c>
      <c r="T285" s="54" t="b">
        <f t="shared" si="159"/>
        <v>0</v>
      </c>
      <c r="U285" s="54" t="b">
        <f t="shared" si="160"/>
        <v>0</v>
      </c>
      <c r="V285" s="54" t="b">
        <f t="shared" si="161"/>
        <v>0</v>
      </c>
      <c r="W285" s="54" t="b">
        <f t="shared" si="162"/>
        <v>0</v>
      </c>
      <c r="X285" s="54" t="b">
        <f>IF(NOT(ISERROR(VLOOKUP(UPPER(F285),Opcodes!$O$3:$O$10,1,FALSE))),TRUE,FALSE)</f>
        <v>0</v>
      </c>
      <c r="Y285" s="1" t="str" cm="1">
        <f t="array" aca="1" ref="Y285" ca="1">IF(OR(UPPER(F285)="STR",UPPER(F285)="ASC"),_xlfn.TEXTJOIN("",TRUE,DEC2HEX(128*(UPPER(F285)="STR")+CODE(MID(G285,ABS(ROW(INDIRECT("1:"&amp;LEN(G285)))),1)))),IF(UPPER(F285)="HEX",UPPER(SUBSTITUTE(G285," ","")),""))</f>
        <v/>
      </c>
      <c r="Z285" s="52" t="str">
        <f t="shared" si="163"/>
        <v/>
      </c>
      <c r="AA285" s="52" t="str">
        <f t="shared" si="164"/>
        <v/>
      </c>
      <c r="AB285" s="52" t="str">
        <f t="shared" si="165"/>
        <v/>
      </c>
      <c r="AC285" s="52" t="str">
        <f t="shared" si="166"/>
        <v/>
      </c>
      <c r="AD285" s="52" t="str">
        <f t="shared" si="167"/>
        <v/>
      </c>
      <c r="AE285" s="52">
        <f t="shared" ca="1" si="168"/>
        <v>0</v>
      </c>
      <c r="AF285" s="52" t="str">
        <f t="shared" si="169"/>
        <v/>
      </c>
      <c r="AG285" s="52" t="str">
        <f t="shared" ca="1" si="170"/>
        <v>mem</v>
      </c>
      <c r="AH285" s="52">
        <f t="shared" ca="1" si="171"/>
        <v>0</v>
      </c>
      <c r="AI285" s="52">
        <f t="shared" ca="1" si="172"/>
        <v>-1</v>
      </c>
      <c r="AJ285" s="52">
        <f t="shared" ca="1" si="173"/>
        <v>0</v>
      </c>
      <c r="AK285" s="52">
        <f t="shared" ca="1" si="174"/>
        <v>0</v>
      </c>
      <c r="AL285" s="52">
        <f t="shared" ca="1" si="175"/>
        <v>0</v>
      </c>
      <c r="AM285" s="52" t="e" cm="1">
        <f t="array" aca="1" ref="AM285" ca="1">INDEX($G$2:$G$1052,MATCH(1,(AL285=$E$2:$E$1052)*("EQU"=UPPER($F$2:$F$1052)),0))</f>
        <v>#N/A</v>
      </c>
      <c r="AN285" s="52" t="str">
        <f t="shared" ca="1" si="176"/>
        <v/>
      </c>
      <c r="AO285" s="1" t="e">
        <f t="shared" ca="1" si="177"/>
        <v>#N/A</v>
      </c>
      <c r="AP285" s="52" t="str">
        <f t="shared" ca="1" si="178"/>
        <v/>
      </c>
      <c r="AQ285" s="1" t="str" cm="1">
        <f t="array" aca="1" ref="AQ285" ca="1">IF(LEFT(AL285,1)=".",INDEX($M$12:$M$1052,MATCH(1,(AL285=$L$12:$L$1052)*(S285=($S$12:$S$1052)),0)),"")</f>
        <v/>
      </c>
      <c r="AR285" s="52">
        <f t="shared" ca="1" si="179"/>
        <v>0</v>
      </c>
      <c r="AS285" s="52">
        <f t="shared" ca="1" si="180"/>
        <v>0</v>
      </c>
      <c r="AT285" s="52" t="str">
        <f t="shared" ca="1" si="181"/>
        <v>00</v>
      </c>
      <c r="AU285" s="52" t="str">
        <f t="shared" ca="1" si="182"/>
        <v>00</v>
      </c>
      <c r="AV285" s="1" t="str">
        <f t="shared" ca="1" si="185"/>
        <v>00</v>
      </c>
      <c r="AW285" s="52" t="str">
        <f t="shared" ca="1" si="183"/>
        <v>ZP</v>
      </c>
      <c r="AX285" s="53" t="e">
        <f ca="1">VLOOKUP(UPPER(F285)&amp;"-"&amp;AW285,Opcodes!$D$3:$E$160,2,FALSE)</f>
        <v>#N/A</v>
      </c>
      <c r="AY285" s="1">
        <f t="shared" ca="1" si="184"/>
        <v>0</v>
      </c>
    </row>
    <row r="286" spans="3:51" s="52" customFormat="1" x14ac:dyDescent="0.3">
      <c r="C286" s="11" t="str" cm="1">
        <f t="array" aca="1" ref="C286" ca="1">IF(AND(N286&amp;""&lt;&gt;"",K286&amp;""&lt;&gt;""),K286&amp;": "&amp;N286&amp;IF(O286&amp;""&lt;&gt;""," "&amp;O286,"")&amp;IF(P286&amp;""&lt;&gt;""," "&amp;P286,""),IF(Y286&amp;""&lt;&gt;"",K286&amp;": "&amp;TRIM(_xlfn.TEXTJOIN("",TRUE,MID(Y286,2*ROW(INDIRECT("1:"&amp;LEN(Y286)))-1,2)&amp;" ")),""))</f>
        <v/>
      </c>
      <c r="D286" s="20"/>
      <c r="E286" s="21"/>
      <c r="F286" s="22"/>
      <c r="G286" s="55"/>
      <c r="H286" s="56"/>
      <c r="I286" s="51"/>
      <c r="J286" s="51"/>
      <c r="K286" s="52" t="str">
        <f t="shared" ca="1" si="150"/>
        <v>302</v>
      </c>
      <c r="L286" s="52" t="str">
        <f t="shared" si="151"/>
        <v/>
      </c>
      <c r="M286" s="52" t="str">
        <f t="shared" ca="1" si="152"/>
        <v>$0302</v>
      </c>
      <c r="N286" s="53" t="str">
        <f t="shared" ca="1" si="153"/>
        <v/>
      </c>
      <c r="O286" s="53" t="str">
        <f t="shared" ca="1" si="154"/>
        <v>00</v>
      </c>
      <c r="P286" s="53" t="str">
        <f t="shared" ca="1" si="155"/>
        <v/>
      </c>
      <c r="Q286" s="54">
        <f t="shared" si="156"/>
        <v>-1</v>
      </c>
      <c r="R286" s="54" t="str">
        <f t="shared" si="157"/>
        <v/>
      </c>
      <c r="S286" s="3" t="str">
        <f t="shared" si="158"/>
        <v>my_code</v>
      </c>
      <c r="T286" s="54" t="b">
        <f t="shared" si="159"/>
        <v>0</v>
      </c>
      <c r="U286" s="54" t="b">
        <f t="shared" si="160"/>
        <v>0</v>
      </c>
      <c r="V286" s="54" t="b">
        <f t="shared" si="161"/>
        <v>0</v>
      </c>
      <c r="W286" s="54" t="b">
        <f t="shared" si="162"/>
        <v>0</v>
      </c>
      <c r="X286" s="54" t="b">
        <f>IF(NOT(ISERROR(VLOOKUP(UPPER(F286),Opcodes!$O$3:$O$10,1,FALSE))),TRUE,FALSE)</f>
        <v>0</v>
      </c>
      <c r="Y286" s="1" t="str" cm="1">
        <f t="array" aca="1" ref="Y286" ca="1">IF(OR(UPPER(F286)="STR",UPPER(F286)="ASC"),_xlfn.TEXTJOIN("",TRUE,DEC2HEX(128*(UPPER(F286)="STR")+CODE(MID(G286,ABS(ROW(INDIRECT("1:"&amp;LEN(G286)))),1)))),IF(UPPER(F286)="HEX",UPPER(SUBSTITUTE(G286," ","")),""))</f>
        <v/>
      </c>
      <c r="Z286" s="52" t="str">
        <f t="shared" si="163"/>
        <v/>
      </c>
      <c r="AA286" s="52" t="str">
        <f t="shared" si="164"/>
        <v/>
      </c>
      <c r="AB286" s="52" t="str">
        <f t="shared" si="165"/>
        <v/>
      </c>
      <c r="AC286" s="52" t="str">
        <f t="shared" si="166"/>
        <v/>
      </c>
      <c r="AD286" s="52" t="str">
        <f t="shared" si="167"/>
        <v/>
      </c>
      <c r="AE286" s="52">
        <f t="shared" ca="1" si="168"/>
        <v>0</v>
      </c>
      <c r="AF286" s="52" t="str">
        <f t="shared" si="169"/>
        <v/>
      </c>
      <c r="AG286" s="52" t="str">
        <f t="shared" ca="1" si="170"/>
        <v>mem</v>
      </c>
      <c r="AH286" s="52">
        <f t="shared" ca="1" si="171"/>
        <v>0</v>
      </c>
      <c r="AI286" s="52">
        <f t="shared" ca="1" si="172"/>
        <v>-1</v>
      </c>
      <c r="AJ286" s="52">
        <f t="shared" ca="1" si="173"/>
        <v>0</v>
      </c>
      <c r="AK286" s="52">
        <f t="shared" ca="1" si="174"/>
        <v>0</v>
      </c>
      <c r="AL286" s="52">
        <f t="shared" ca="1" si="175"/>
        <v>0</v>
      </c>
      <c r="AM286" s="52" t="e" cm="1">
        <f t="array" aca="1" ref="AM286" ca="1">INDEX($G$2:$G$1052,MATCH(1,(AL286=$E$2:$E$1052)*("EQU"=UPPER($F$2:$F$1052)),0))</f>
        <v>#N/A</v>
      </c>
      <c r="AN286" s="52" t="str">
        <f t="shared" ca="1" si="176"/>
        <v/>
      </c>
      <c r="AO286" s="1" t="e">
        <f t="shared" ca="1" si="177"/>
        <v>#N/A</v>
      </c>
      <c r="AP286" s="52" t="str">
        <f t="shared" ca="1" si="178"/>
        <v/>
      </c>
      <c r="AQ286" s="1" t="str" cm="1">
        <f t="array" aca="1" ref="AQ286" ca="1">IF(LEFT(AL286,1)=".",INDEX($M$12:$M$1052,MATCH(1,(AL286=$L$12:$L$1052)*(S286=($S$12:$S$1052)),0)),"")</f>
        <v/>
      </c>
      <c r="AR286" s="52">
        <f t="shared" ca="1" si="179"/>
        <v>0</v>
      </c>
      <c r="AS286" s="52">
        <f t="shared" ca="1" si="180"/>
        <v>0</v>
      </c>
      <c r="AT286" s="52" t="str">
        <f t="shared" ca="1" si="181"/>
        <v>00</v>
      </c>
      <c r="AU286" s="52" t="str">
        <f t="shared" ca="1" si="182"/>
        <v>00</v>
      </c>
      <c r="AV286" s="1" t="str">
        <f t="shared" ca="1" si="185"/>
        <v>00</v>
      </c>
      <c r="AW286" s="52" t="str">
        <f t="shared" ca="1" si="183"/>
        <v>ZP</v>
      </c>
      <c r="AX286" s="53" t="e">
        <f ca="1">VLOOKUP(UPPER(F286)&amp;"-"&amp;AW286,Opcodes!$D$3:$E$160,2,FALSE)</f>
        <v>#N/A</v>
      </c>
      <c r="AY286" s="1">
        <f t="shared" ca="1" si="184"/>
        <v>0</v>
      </c>
    </row>
    <row r="287" spans="3:51" s="52" customFormat="1" x14ac:dyDescent="0.3">
      <c r="C287" s="11" t="str" cm="1">
        <f t="array" aca="1" ref="C287" ca="1">IF(AND(N287&amp;""&lt;&gt;"",K287&amp;""&lt;&gt;""),K287&amp;": "&amp;N287&amp;IF(O287&amp;""&lt;&gt;""," "&amp;O287,"")&amp;IF(P287&amp;""&lt;&gt;""," "&amp;P287,""),IF(Y287&amp;""&lt;&gt;"",K287&amp;": "&amp;TRIM(_xlfn.TEXTJOIN("",TRUE,MID(Y287,2*ROW(INDIRECT("1:"&amp;LEN(Y287)))-1,2)&amp;" ")),""))</f>
        <v/>
      </c>
      <c r="D287" s="20"/>
      <c r="E287" s="21"/>
      <c r="F287" s="22"/>
      <c r="G287" s="55"/>
      <c r="H287" s="56"/>
      <c r="I287" s="51"/>
      <c r="J287" s="51"/>
      <c r="K287" s="52" t="str">
        <f t="shared" ca="1" si="150"/>
        <v>302</v>
      </c>
      <c r="L287" s="52" t="str">
        <f t="shared" si="151"/>
        <v/>
      </c>
      <c r="M287" s="52" t="str">
        <f t="shared" ca="1" si="152"/>
        <v>$0302</v>
      </c>
      <c r="N287" s="53" t="str">
        <f t="shared" ca="1" si="153"/>
        <v/>
      </c>
      <c r="O287" s="53" t="str">
        <f t="shared" ca="1" si="154"/>
        <v>00</v>
      </c>
      <c r="P287" s="53" t="str">
        <f t="shared" ca="1" si="155"/>
        <v/>
      </c>
      <c r="Q287" s="54">
        <f t="shared" si="156"/>
        <v>-1</v>
      </c>
      <c r="R287" s="54" t="str">
        <f t="shared" si="157"/>
        <v/>
      </c>
      <c r="S287" s="3" t="str">
        <f t="shared" si="158"/>
        <v>my_code</v>
      </c>
      <c r="T287" s="54" t="b">
        <f t="shared" si="159"/>
        <v>0</v>
      </c>
      <c r="U287" s="54" t="b">
        <f t="shared" si="160"/>
        <v>0</v>
      </c>
      <c r="V287" s="54" t="b">
        <f t="shared" si="161"/>
        <v>0</v>
      </c>
      <c r="W287" s="54" t="b">
        <f t="shared" si="162"/>
        <v>0</v>
      </c>
      <c r="X287" s="54" t="b">
        <f>IF(NOT(ISERROR(VLOOKUP(UPPER(F287),Opcodes!$O$3:$O$10,1,FALSE))),TRUE,FALSE)</f>
        <v>0</v>
      </c>
      <c r="Y287" s="1" t="str" cm="1">
        <f t="array" aca="1" ref="Y287" ca="1">IF(OR(UPPER(F287)="STR",UPPER(F287)="ASC"),_xlfn.TEXTJOIN("",TRUE,DEC2HEX(128*(UPPER(F287)="STR")+CODE(MID(G287,ABS(ROW(INDIRECT("1:"&amp;LEN(G287)))),1)))),IF(UPPER(F287)="HEX",UPPER(SUBSTITUTE(G287," ","")),""))</f>
        <v/>
      </c>
      <c r="Z287" s="52" t="str">
        <f t="shared" si="163"/>
        <v/>
      </c>
      <c r="AA287" s="52" t="str">
        <f t="shared" si="164"/>
        <v/>
      </c>
      <c r="AB287" s="52" t="str">
        <f t="shared" si="165"/>
        <v/>
      </c>
      <c r="AC287" s="52" t="str">
        <f t="shared" si="166"/>
        <v/>
      </c>
      <c r="AD287" s="52" t="str">
        <f t="shared" si="167"/>
        <v/>
      </c>
      <c r="AE287" s="52">
        <f t="shared" ca="1" si="168"/>
        <v>0</v>
      </c>
      <c r="AF287" s="52" t="str">
        <f t="shared" si="169"/>
        <v/>
      </c>
      <c r="AG287" s="52" t="str">
        <f t="shared" ca="1" si="170"/>
        <v>mem</v>
      </c>
      <c r="AH287" s="52">
        <f t="shared" ca="1" si="171"/>
        <v>0</v>
      </c>
      <c r="AI287" s="52">
        <f t="shared" ca="1" si="172"/>
        <v>-1</v>
      </c>
      <c r="AJ287" s="52">
        <f t="shared" ca="1" si="173"/>
        <v>0</v>
      </c>
      <c r="AK287" s="52">
        <f t="shared" ca="1" si="174"/>
        <v>0</v>
      </c>
      <c r="AL287" s="52">
        <f t="shared" ca="1" si="175"/>
        <v>0</v>
      </c>
      <c r="AM287" s="52" t="e" cm="1">
        <f t="array" aca="1" ref="AM287" ca="1">INDEX($G$2:$G$1052,MATCH(1,(AL287=$E$2:$E$1052)*("EQU"=UPPER($F$2:$F$1052)),0))</f>
        <v>#N/A</v>
      </c>
      <c r="AN287" s="52" t="str">
        <f t="shared" ca="1" si="176"/>
        <v/>
      </c>
      <c r="AO287" s="1" t="e">
        <f t="shared" ca="1" si="177"/>
        <v>#N/A</v>
      </c>
      <c r="AP287" s="52" t="str">
        <f t="shared" ca="1" si="178"/>
        <v/>
      </c>
      <c r="AQ287" s="1" t="str" cm="1">
        <f t="array" aca="1" ref="AQ287" ca="1">IF(LEFT(AL287,1)=".",INDEX($M$12:$M$1052,MATCH(1,(AL287=$L$12:$L$1052)*(S287=($S$12:$S$1052)),0)),"")</f>
        <v/>
      </c>
      <c r="AR287" s="52">
        <f t="shared" ca="1" si="179"/>
        <v>0</v>
      </c>
      <c r="AS287" s="52">
        <f t="shared" ca="1" si="180"/>
        <v>0</v>
      </c>
      <c r="AT287" s="52" t="str">
        <f t="shared" ca="1" si="181"/>
        <v>00</v>
      </c>
      <c r="AU287" s="52" t="str">
        <f t="shared" ca="1" si="182"/>
        <v>00</v>
      </c>
      <c r="AV287" s="1" t="str">
        <f t="shared" ca="1" si="185"/>
        <v>00</v>
      </c>
      <c r="AW287" s="52" t="str">
        <f t="shared" ca="1" si="183"/>
        <v>ZP</v>
      </c>
      <c r="AX287" s="53" t="e">
        <f ca="1">VLOOKUP(UPPER(F287)&amp;"-"&amp;AW287,Opcodes!$D$3:$E$160,2,FALSE)</f>
        <v>#N/A</v>
      </c>
      <c r="AY287" s="1">
        <f t="shared" ca="1" si="184"/>
        <v>0</v>
      </c>
    </row>
    <row r="288" spans="3:51" s="52" customFormat="1" x14ac:dyDescent="0.3">
      <c r="C288" s="11" t="str" cm="1">
        <f t="array" aca="1" ref="C288" ca="1">IF(AND(N288&amp;""&lt;&gt;"",K288&amp;""&lt;&gt;""),K288&amp;": "&amp;N288&amp;IF(O288&amp;""&lt;&gt;""," "&amp;O288,"")&amp;IF(P288&amp;""&lt;&gt;""," "&amp;P288,""),IF(Y288&amp;""&lt;&gt;"",K288&amp;": "&amp;TRIM(_xlfn.TEXTJOIN("",TRUE,MID(Y288,2*ROW(INDIRECT("1:"&amp;LEN(Y288)))-1,2)&amp;" ")),""))</f>
        <v/>
      </c>
      <c r="D288" s="20"/>
      <c r="E288" s="21"/>
      <c r="F288" s="22"/>
      <c r="G288" s="55"/>
      <c r="H288" s="56"/>
      <c r="I288" s="51"/>
      <c r="J288" s="51"/>
      <c r="K288" s="52" t="str">
        <f t="shared" ca="1" si="150"/>
        <v>302</v>
      </c>
      <c r="L288" s="52" t="str">
        <f t="shared" si="151"/>
        <v/>
      </c>
      <c r="M288" s="52" t="str">
        <f t="shared" ca="1" si="152"/>
        <v>$0302</v>
      </c>
      <c r="N288" s="53" t="str">
        <f t="shared" ca="1" si="153"/>
        <v/>
      </c>
      <c r="O288" s="53" t="str">
        <f t="shared" ca="1" si="154"/>
        <v>00</v>
      </c>
      <c r="P288" s="53" t="str">
        <f t="shared" ca="1" si="155"/>
        <v/>
      </c>
      <c r="Q288" s="54">
        <f t="shared" si="156"/>
        <v>-1</v>
      </c>
      <c r="R288" s="54" t="str">
        <f t="shared" si="157"/>
        <v/>
      </c>
      <c r="S288" s="3" t="str">
        <f t="shared" si="158"/>
        <v>my_code</v>
      </c>
      <c r="T288" s="54" t="b">
        <f t="shared" si="159"/>
        <v>0</v>
      </c>
      <c r="U288" s="54" t="b">
        <f t="shared" si="160"/>
        <v>0</v>
      </c>
      <c r="V288" s="54" t="b">
        <f t="shared" si="161"/>
        <v>0</v>
      </c>
      <c r="W288" s="54" t="b">
        <f t="shared" si="162"/>
        <v>0</v>
      </c>
      <c r="X288" s="54" t="b">
        <f>IF(NOT(ISERROR(VLOOKUP(UPPER(F288),Opcodes!$O$3:$O$10,1,FALSE))),TRUE,FALSE)</f>
        <v>0</v>
      </c>
      <c r="Y288" s="1" t="str" cm="1">
        <f t="array" aca="1" ref="Y288" ca="1">IF(OR(UPPER(F288)="STR",UPPER(F288)="ASC"),_xlfn.TEXTJOIN("",TRUE,DEC2HEX(128*(UPPER(F288)="STR")+CODE(MID(G288,ABS(ROW(INDIRECT("1:"&amp;LEN(G288)))),1)))),IF(UPPER(F288)="HEX",UPPER(SUBSTITUTE(G288," ","")),""))</f>
        <v/>
      </c>
      <c r="Z288" s="52" t="str">
        <f t="shared" si="163"/>
        <v/>
      </c>
      <c r="AA288" s="52" t="str">
        <f t="shared" si="164"/>
        <v/>
      </c>
      <c r="AB288" s="52" t="str">
        <f t="shared" si="165"/>
        <v/>
      </c>
      <c r="AC288" s="52" t="str">
        <f t="shared" si="166"/>
        <v/>
      </c>
      <c r="AD288" s="52" t="str">
        <f t="shared" si="167"/>
        <v/>
      </c>
      <c r="AE288" s="52">
        <f t="shared" ca="1" si="168"/>
        <v>0</v>
      </c>
      <c r="AF288" s="52" t="str">
        <f t="shared" si="169"/>
        <v/>
      </c>
      <c r="AG288" s="52" t="str">
        <f t="shared" ca="1" si="170"/>
        <v>mem</v>
      </c>
      <c r="AH288" s="52">
        <f t="shared" ca="1" si="171"/>
        <v>0</v>
      </c>
      <c r="AI288" s="52">
        <f t="shared" ca="1" si="172"/>
        <v>-1</v>
      </c>
      <c r="AJ288" s="52">
        <f t="shared" ca="1" si="173"/>
        <v>0</v>
      </c>
      <c r="AK288" s="52">
        <f t="shared" ca="1" si="174"/>
        <v>0</v>
      </c>
      <c r="AL288" s="52">
        <f t="shared" ca="1" si="175"/>
        <v>0</v>
      </c>
      <c r="AM288" s="52" t="e" cm="1">
        <f t="array" aca="1" ref="AM288" ca="1">INDEX($G$2:$G$1052,MATCH(1,(AL288=$E$2:$E$1052)*("EQU"=UPPER($F$2:$F$1052)),0))</f>
        <v>#N/A</v>
      </c>
      <c r="AN288" s="52" t="str">
        <f t="shared" ca="1" si="176"/>
        <v/>
      </c>
      <c r="AO288" s="1" t="e">
        <f t="shared" ca="1" si="177"/>
        <v>#N/A</v>
      </c>
      <c r="AP288" s="52" t="str">
        <f t="shared" ca="1" si="178"/>
        <v/>
      </c>
      <c r="AQ288" s="1" t="str" cm="1">
        <f t="array" aca="1" ref="AQ288" ca="1">IF(LEFT(AL288,1)=".",INDEX($M$12:$M$1052,MATCH(1,(AL288=$L$12:$L$1052)*(S288=($S$12:$S$1052)),0)),"")</f>
        <v/>
      </c>
      <c r="AR288" s="52">
        <f t="shared" ca="1" si="179"/>
        <v>0</v>
      </c>
      <c r="AS288" s="52">
        <f t="shared" ca="1" si="180"/>
        <v>0</v>
      </c>
      <c r="AT288" s="52" t="str">
        <f t="shared" ca="1" si="181"/>
        <v>00</v>
      </c>
      <c r="AU288" s="52" t="str">
        <f t="shared" ca="1" si="182"/>
        <v>00</v>
      </c>
      <c r="AV288" s="1" t="str">
        <f t="shared" ca="1" si="185"/>
        <v>00</v>
      </c>
      <c r="AW288" s="52" t="str">
        <f t="shared" ca="1" si="183"/>
        <v>ZP</v>
      </c>
      <c r="AX288" s="53" t="e">
        <f ca="1">VLOOKUP(UPPER(F288)&amp;"-"&amp;AW288,Opcodes!$D$3:$E$160,2,FALSE)</f>
        <v>#N/A</v>
      </c>
      <c r="AY288" s="1">
        <f t="shared" ca="1" si="184"/>
        <v>0</v>
      </c>
    </row>
    <row r="289" spans="3:51" s="52" customFormat="1" x14ac:dyDescent="0.3">
      <c r="C289" s="11" t="str" cm="1">
        <f t="array" aca="1" ref="C289" ca="1">IF(AND(N289&amp;""&lt;&gt;"",K289&amp;""&lt;&gt;""),K289&amp;": "&amp;N289&amp;IF(O289&amp;""&lt;&gt;""," "&amp;O289,"")&amp;IF(P289&amp;""&lt;&gt;""," "&amp;P289,""),IF(Y289&amp;""&lt;&gt;"",K289&amp;": "&amp;TRIM(_xlfn.TEXTJOIN("",TRUE,MID(Y289,2*ROW(INDIRECT("1:"&amp;LEN(Y289)))-1,2)&amp;" ")),""))</f>
        <v/>
      </c>
      <c r="D289" s="20"/>
      <c r="E289" s="21"/>
      <c r="F289" s="22"/>
      <c r="G289" s="55"/>
      <c r="H289" s="56"/>
      <c r="I289" s="51"/>
      <c r="J289" s="51"/>
      <c r="K289" s="52" t="str">
        <f t="shared" ca="1" si="150"/>
        <v>302</v>
      </c>
      <c r="L289" s="52" t="str">
        <f t="shared" si="151"/>
        <v/>
      </c>
      <c r="M289" s="52" t="str">
        <f t="shared" ca="1" si="152"/>
        <v>$0302</v>
      </c>
      <c r="N289" s="53" t="str">
        <f t="shared" ca="1" si="153"/>
        <v/>
      </c>
      <c r="O289" s="53" t="str">
        <f t="shared" ca="1" si="154"/>
        <v>00</v>
      </c>
      <c r="P289" s="53" t="str">
        <f t="shared" ca="1" si="155"/>
        <v/>
      </c>
      <c r="Q289" s="54">
        <f t="shared" si="156"/>
        <v>-1</v>
      </c>
      <c r="R289" s="54" t="str">
        <f t="shared" si="157"/>
        <v/>
      </c>
      <c r="S289" s="3" t="str">
        <f t="shared" si="158"/>
        <v>my_code</v>
      </c>
      <c r="T289" s="54" t="b">
        <f t="shared" si="159"/>
        <v>0</v>
      </c>
      <c r="U289" s="54" t="b">
        <f t="shared" si="160"/>
        <v>0</v>
      </c>
      <c r="V289" s="54" t="b">
        <f t="shared" si="161"/>
        <v>0</v>
      </c>
      <c r="W289" s="54" t="b">
        <f t="shared" si="162"/>
        <v>0</v>
      </c>
      <c r="X289" s="54" t="b">
        <f>IF(NOT(ISERROR(VLOOKUP(UPPER(F289),Opcodes!$O$3:$O$10,1,FALSE))),TRUE,FALSE)</f>
        <v>0</v>
      </c>
      <c r="Y289" s="1" t="str" cm="1">
        <f t="array" aca="1" ref="Y289" ca="1">IF(OR(UPPER(F289)="STR",UPPER(F289)="ASC"),_xlfn.TEXTJOIN("",TRUE,DEC2HEX(128*(UPPER(F289)="STR")+CODE(MID(G289,ABS(ROW(INDIRECT("1:"&amp;LEN(G289)))),1)))),IF(UPPER(F289)="HEX",UPPER(SUBSTITUTE(G289," ","")),""))</f>
        <v/>
      </c>
      <c r="Z289" s="52" t="str">
        <f t="shared" si="163"/>
        <v/>
      </c>
      <c r="AA289" s="52" t="str">
        <f t="shared" si="164"/>
        <v/>
      </c>
      <c r="AB289" s="52" t="str">
        <f t="shared" si="165"/>
        <v/>
      </c>
      <c r="AC289" s="52" t="str">
        <f t="shared" si="166"/>
        <v/>
      </c>
      <c r="AD289" s="52" t="str">
        <f t="shared" si="167"/>
        <v/>
      </c>
      <c r="AE289" s="52">
        <f t="shared" ca="1" si="168"/>
        <v>0</v>
      </c>
      <c r="AF289" s="52" t="str">
        <f t="shared" si="169"/>
        <v/>
      </c>
      <c r="AG289" s="52" t="str">
        <f t="shared" ca="1" si="170"/>
        <v>mem</v>
      </c>
      <c r="AH289" s="52">
        <f t="shared" ca="1" si="171"/>
        <v>0</v>
      </c>
      <c r="AI289" s="52">
        <f t="shared" ca="1" si="172"/>
        <v>-1</v>
      </c>
      <c r="AJ289" s="52">
        <f t="shared" ca="1" si="173"/>
        <v>0</v>
      </c>
      <c r="AK289" s="52">
        <f t="shared" ca="1" si="174"/>
        <v>0</v>
      </c>
      <c r="AL289" s="52">
        <f t="shared" ca="1" si="175"/>
        <v>0</v>
      </c>
      <c r="AM289" s="52" t="e" cm="1">
        <f t="array" aca="1" ref="AM289" ca="1">INDEX($G$2:$G$1052,MATCH(1,(AL289=$E$2:$E$1052)*("EQU"=UPPER($F$2:$F$1052)),0))</f>
        <v>#N/A</v>
      </c>
      <c r="AN289" s="52" t="str">
        <f t="shared" ca="1" si="176"/>
        <v/>
      </c>
      <c r="AO289" s="1" t="e">
        <f t="shared" ca="1" si="177"/>
        <v>#N/A</v>
      </c>
      <c r="AP289" s="52" t="str">
        <f t="shared" ca="1" si="178"/>
        <v/>
      </c>
      <c r="AQ289" s="1" t="str" cm="1">
        <f t="array" aca="1" ref="AQ289" ca="1">IF(LEFT(AL289,1)=".",INDEX($M$12:$M$1052,MATCH(1,(AL289=$L$12:$L$1052)*(S289=($S$12:$S$1052)),0)),"")</f>
        <v/>
      </c>
      <c r="AR289" s="52">
        <f t="shared" ca="1" si="179"/>
        <v>0</v>
      </c>
      <c r="AS289" s="52">
        <f t="shared" ca="1" si="180"/>
        <v>0</v>
      </c>
      <c r="AT289" s="52" t="str">
        <f t="shared" ca="1" si="181"/>
        <v>00</v>
      </c>
      <c r="AU289" s="52" t="str">
        <f t="shared" ca="1" si="182"/>
        <v>00</v>
      </c>
      <c r="AV289" s="1" t="str">
        <f t="shared" ca="1" si="185"/>
        <v>00</v>
      </c>
      <c r="AW289" s="52" t="str">
        <f t="shared" ca="1" si="183"/>
        <v>ZP</v>
      </c>
      <c r="AX289" s="53" t="e">
        <f ca="1">VLOOKUP(UPPER(F289)&amp;"-"&amp;AW289,Opcodes!$D$3:$E$160,2,FALSE)</f>
        <v>#N/A</v>
      </c>
      <c r="AY289" s="1">
        <f t="shared" ca="1" si="184"/>
        <v>0</v>
      </c>
    </row>
    <row r="290" spans="3:51" s="52" customFormat="1" x14ac:dyDescent="0.3">
      <c r="C290" s="11" t="str" cm="1">
        <f t="array" aca="1" ref="C290" ca="1">IF(AND(N290&amp;""&lt;&gt;"",K290&amp;""&lt;&gt;""),K290&amp;": "&amp;N290&amp;IF(O290&amp;""&lt;&gt;""," "&amp;O290,"")&amp;IF(P290&amp;""&lt;&gt;""," "&amp;P290,""),IF(Y290&amp;""&lt;&gt;"",K290&amp;": "&amp;TRIM(_xlfn.TEXTJOIN("",TRUE,MID(Y290,2*ROW(INDIRECT("1:"&amp;LEN(Y290)))-1,2)&amp;" ")),""))</f>
        <v/>
      </c>
      <c r="D290" s="20"/>
      <c r="E290" s="21"/>
      <c r="F290" s="22"/>
      <c r="G290" s="55"/>
      <c r="H290" s="56"/>
      <c r="I290" s="51"/>
      <c r="J290" s="51"/>
      <c r="K290" s="52" t="str">
        <f t="shared" ca="1" si="150"/>
        <v>302</v>
      </c>
      <c r="L290" s="52" t="str">
        <f t="shared" si="151"/>
        <v/>
      </c>
      <c r="M290" s="52" t="str">
        <f t="shared" ca="1" si="152"/>
        <v>$0302</v>
      </c>
      <c r="N290" s="53" t="str">
        <f t="shared" ca="1" si="153"/>
        <v/>
      </c>
      <c r="O290" s="53" t="str">
        <f t="shared" ca="1" si="154"/>
        <v>00</v>
      </c>
      <c r="P290" s="53" t="str">
        <f t="shared" ca="1" si="155"/>
        <v/>
      </c>
      <c r="Q290" s="54">
        <f t="shared" si="156"/>
        <v>-1</v>
      </c>
      <c r="R290" s="54" t="str">
        <f t="shared" si="157"/>
        <v/>
      </c>
      <c r="S290" s="3" t="str">
        <f t="shared" si="158"/>
        <v>my_code</v>
      </c>
      <c r="T290" s="54" t="b">
        <f t="shared" si="159"/>
        <v>0</v>
      </c>
      <c r="U290" s="54" t="b">
        <f t="shared" si="160"/>
        <v>0</v>
      </c>
      <c r="V290" s="54" t="b">
        <f t="shared" si="161"/>
        <v>0</v>
      </c>
      <c r="W290" s="54" t="b">
        <f t="shared" si="162"/>
        <v>0</v>
      </c>
      <c r="X290" s="54" t="b">
        <f>IF(NOT(ISERROR(VLOOKUP(UPPER(F290),Opcodes!$O$3:$O$10,1,FALSE))),TRUE,FALSE)</f>
        <v>0</v>
      </c>
      <c r="Y290" s="1" t="str" cm="1">
        <f t="array" aca="1" ref="Y290" ca="1">IF(OR(UPPER(F290)="STR",UPPER(F290)="ASC"),_xlfn.TEXTJOIN("",TRUE,DEC2HEX(128*(UPPER(F290)="STR")+CODE(MID(G290,ABS(ROW(INDIRECT("1:"&amp;LEN(G290)))),1)))),IF(UPPER(F290)="HEX",UPPER(SUBSTITUTE(G290," ","")),""))</f>
        <v/>
      </c>
      <c r="Z290" s="52" t="str">
        <f t="shared" si="163"/>
        <v/>
      </c>
      <c r="AA290" s="52" t="str">
        <f t="shared" si="164"/>
        <v/>
      </c>
      <c r="AB290" s="52" t="str">
        <f t="shared" si="165"/>
        <v/>
      </c>
      <c r="AC290" s="52" t="str">
        <f t="shared" si="166"/>
        <v/>
      </c>
      <c r="AD290" s="52" t="str">
        <f t="shared" si="167"/>
        <v/>
      </c>
      <c r="AE290" s="52">
        <f t="shared" ca="1" si="168"/>
        <v>0</v>
      </c>
      <c r="AF290" s="52" t="str">
        <f t="shared" si="169"/>
        <v/>
      </c>
      <c r="AG290" s="52" t="str">
        <f t="shared" ca="1" si="170"/>
        <v>mem</v>
      </c>
      <c r="AH290" s="52">
        <f t="shared" ca="1" si="171"/>
        <v>0</v>
      </c>
      <c r="AI290" s="52">
        <f t="shared" ca="1" si="172"/>
        <v>-1</v>
      </c>
      <c r="AJ290" s="52">
        <f t="shared" ca="1" si="173"/>
        <v>0</v>
      </c>
      <c r="AK290" s="52">
        <f t="shared" ca="1" si="174"/>
        <v>0</v>
      </c>
      <c r="AL290" s="52">
        <f t="shared" ca="1" si="175"/>
        <v>0</v>
      </c>
      <c r="AM290" s="52" t="e" cm="1">
        <f t="array" aca="1" ref="AM290" ca="1">INDEX($G$2:$G$1052,MATCH(1,(AL290=$E$2:$E$1052)*("EQU"=UPPER($F$2:$F$1052)),0))</f>
        <v>#N/A</v>
      </c>
      <c r="AN290" s="52" t="str">
        <f t="shared" ca="1" si="176"/>
        <v/>
      </c>
      <c r="AO290" s="1" t="e">
        <f t="shared" ca="1" si="177"/>
        <v>#N/A</v>
      </c>
      <c r="AP290" s="52" t="str">
        <f t="shared" ca="1" si="178"/>
        <v/>
      </c>
      <c r="AQ290" s="1" t="str" cm="1">
        <f t="array" aca="1" ref="AQ290" ca="1">IF(LEFT(AL290,1)=".",INDEX($M$12:$M$1052,MATCH(1,(AL290=$L$12:$L$1052)*(S290=($S$12:$S$1052)),0)),"")</f>
        <v/>
      </c>
      <c r="AR290" s="52">
        <f t="shared" ca="1" si="179"/>
        <v>0</v>
      </c>
      <c r="AS290" s="52">
        <f t="shared" ca="1" si="180"/>
        <v>0</v>
      </c>
      <c r="AT290" s="52" t="str">
        <f t="shared" ca="1" si="181"/>
        <v>00</v>
      </c>
      <c r="AU290" s="52" t="str">
        <f t="shared" ca="1" si="182"/>
        <v>00</v>
      </c>
      <c r="AV290" s="1" t="str">
        <f t="shared" ca="1" si="185"/>
        <v>00</v>
      </c>
      <c r="AW290" s="52" t="str">
        <f t="shared" ca="1" si="183"/>
        <v>ZP</v>
      </c>
      <c r="AX290" s="53" t="e">
        <f ca="1">VLOOKUP(UPPER(F290)&amp;"-"&amp;AW290,Opcodes!$D$3:$E$160,2,FALSE)</f>
        <v>#N/A</v>
      </c>
      <c r="AY290" s="1">
        <f t="shared" ca="1" si="184"/>
        <v>0</v>
      </c>
    </row>
    <row r="291" spans="3:51" s="52" customFormat="1" x14ac:dyDescent="0.3">
      <c r="C291" s="11" t="str" cm="1">
        <f t="array" aca="1" ref="C291" ca="1">IF(AND(N291&amp;""&lt;&gt;"",K291&amp;""&lt;&gt;""),K291&amp;": "&amp;N291&amp;IF(O291&amp;""&lt;&gt;""," "&amp;O291,"")&amp;IF(P291&amp;""&lt;&gt;""," "&amp;P291,""),IF(Y291&amp;""&lt;&gt;"",K291&amp;": "&amp;TRIM(_xlfn.TEXTJOIN("",TRUE,MID(Y291,2*ROW(INDIRECT("1:"&amp;LEN(Y291)))-1,2)&amp;" ")),""))</f>
        <v/>
      </c>
      <c r="D291" s="20"/>
      <c r="E291" s="21"/>
      <c r="F291" s="22"/>
      <c r="G291" s="55"/>
      <c r="H291" s="56"/>
      <c r="I291" s="51"/>
      <c r="J291" s="51"/>
      <c r="K291" s="52" t="str">
        <f t="shared" ca="1" si="150"/>
        <v>302</v>
      </c>
      <c r="L291" s="52" t="str">
        <f t="shared" si="151"/>
        <v/>
      </c>
      <c r="M291" s="52" t="str">
        <f t="shared" ca="1" si="152"/>
        <v>$0302</v>
      </c>
      <c r="N291" s="53" t="str">
        <f t="shared" ca="1" si="153"/>
        <v/>
      </c>
      <c r="O291" s="53" t="str">
        <f t="shared" ca="1" si="154"/>
        <v>00</v>
      </c>
      <c r="P291" s="53" t="str">
        <f t="shared" ca="1" si="155"/>
        <v/>
      </c>
      <c r="Q291" s="54">
        <f t="shared" si="156"/>
        <v>-1</v>
      </c>
      <c r="R291" s="54" t="str">
        <f t="shared" si="157"/>
        <v/>
      </c>
      <c r="S291" s="3" t="str">
        <f t="shared" si="158"/>
        <v>my_code</v>
      </c>
      <c r="T291" s="54" t="b">
        <f t="shared" si="159"/>
        <v>0</v>
      </c>
      <c r="U291" s="54" t="b">
        <f t="shared" si="160"/>
        <v>0</v>
      </c>
      <c r="V291" s="54" t="b">
        <f t="shared" si="161"/>
        <v>0</v>
      </c>
      <c r="W291" s="54" t="b">
        <f t="shared" si="162"/>
        <v>0</v>
      </c>
      <c r="X291" s="54" t="b">
        <f>IF(NOT(ISERROR(VLOOKUP(UPPER(F291),Opcodes!$O$3:$O$10,1,FALSE))),TRUE,FALSE)</f>
        <v>0</v>
      </c>
      <c r="Y291" s="1" t="str" cm="1">
        <f t="array" aca="1" ref="Y291" ca="1">IF(OR(UPPER(F291)="STR",UPPER(F291)="ASC"),_xlfn.TEXTJOIN("",TRUE,DEC2HEX(128*(UPPER(F291)="STR")+CODE(MID(G291,ABS(ROW(INDIRECT("1:"&amp;LEN(G291)))),1)))),IF(UPPER(F291)="HEX",UPPER(SUBSTITUTE(G291," ","")),""))</f>
        <v/>
      </c>
      <c r="Z291" s="52" t="str">
        <f t="shared" si="163"/>
        <v/>
      </c>
      <c r="AA291" s="52" t="str">
        <f t="shared" si="164"/>
        <v/>
      </c>
      <c r="AB291" s="52" t="str">
        <f t="shared" si="165"/>
        <v/>
      </c>
      <c r="AC291" s="52" t="str">
        <f t="shared" si="166"/>
        <v/>
      </c>
      <c r="AD291" s="52" t="str">
        <f t="shared" si="167"/>
        <v/>
      </c>
      <c r="AE291" s="52">
        <f t="shared" ca="1" si="168"/>
        <v>0</v>
      </c>
      <c r="AF291" s="52" t="str">
        <f t="shared" si="169"/>
        <v/>
      </c>
      <c r="AG291" s="52" t="str">
        <f t="shared" ca="1" si="170"/>
        <v>mem</v>
      </c>
      <c r="AH291" s="52">
        <f t="shared" ca="1" si="171"/>
        <v>0</v>
      </c>
      <c r="AI291" s="52">
        <f t="shared" ca="1" si="172"/>
        <v>-1</v>
      </c>
      <c r="AJ291" s="52">
        <f t="shared" ca="1" si="173"/>
        <v>0</v>
      </c>
      <c r="AK291" s="52">
        <f t="shared" ca="1" si="174"/>
        <v>0</v>
      </c>
      <c r="AL291" s="52">
        <f t="shared" ca="1" si="175"/>
        <v>0</v>
      </c>
      <c r="AM291" s="52" t="e" cm="1">
        <f t="array" aca="1" ref="AM291" ca="1">INDEX($G$2:$G$1052,MATCH(1,(AL291=$E$2:$E$1052)*("EQU"=UPPER($F$2:$F$1052)),0))</f>
        <v>#N/A</v>
      </c>
      <c r="AN291" s="52" t="str">
        <f t="shared" ca="1" si="176"/>
        <v/>
      </c>
      <c r="AO291" s="1" t="e">
        <f t="shared" ca="1" si="177"/>
        <v>#N/A</v>
      </c>
      <c r="AP291" s="52" t="str">
        <f t="shared" ca="1" si="178"/>
        <v/>
      </c>
      <c r="AQ291" s="1" t="str" cm="1">
        <f t="array" aca="1" ref="AQ291" ca="1">IF(LEFT(AL291,1)=".",INDEX($M$12:$M$1052,MATCH(1,(AL291=$L$12:$L$1052)*(S291=($S$12:$S$1052)),0)),"")</f>
        <v/>
      </c>
      <c r="AR291" s="52">
        <f t="shared" ca="1" si="179"/>
        <v>0</v>
      </c>
      <c r="AS291" s="52">
        <f t="shared" ca="1" si="180"/>
        <v>0</v>
      </c>
      <c r="AT291" s="52" t="str">
        <f t="shared" ca="1" si="181"/>
        <v>00</v>
      </c>
      <c r="AU291" s="52" t="str">
        <f t="shared" ca="1" si="182"/>
        <v>00</v>
      </c>
      <c r="AV291" s="1" t="str">
        <f t="shared" ca="1" si="185"/>
        <v>00</v>
      </c>
      <c r="AW291" s="52" t="str">
        <f t="shared" ca="1" si="183"/>
        <v>ZP</v>
      </c>
      <c r="AX291" s="53" t="e">
        <f ca="1">VLOOKUP(UPPER(F291)&amp;"-"&amp;AW291,Opcodes!$D$3:$E$160,2,FALSE)</f>
        <v>#N/A</v>
      </c>
      <c r="AY291" s="1">
        <f t="shared" ca="1" si="184"/>
        <v>0</v>
      </c>
    </row>
    <row r="292" spans="3:51" s="52" customFormat="1" x14ac:dyDescent="0.3">
      <c r="C292" s="11" t="str" cm="1">
        <f t="array" aca="1" ref="C292" ca="1">IF(AND(N292&amp;""&lt;&gt;"",K292&amp;""&lt;&gt;""),K292&amp;": "&amp;N292&amp;IF(O292&amp;""&lt;&gt;""," "&amp;O292,"")&amp;IF(P292&amp;""&lt;&gt;""," "&amp;P292,""),IF(Y292&amp;""&lt;&gt;"",K292&amp;": "&amp;TRIM(_xlfn.TEXTJOIN("",TRUE,MID(Y292,2*ROW(INDIRECT("1:"&amp;LEN(Y292)))-1,2)&amp;" ")),""))</f>
        <v/>
      </c>
      <c r="D292" s="20"/>
      <c r="E292" s="21"/>
      <c r="F292" s="22"/>
      <c r="G292" s="55"/>
      <c r="H292" s="56"/>
      <c r="I292" s="51"/>
      <c r="J292" s="51"/>
      <c r="K292" s="52" t="str">
        <f t="shared" ca="1" si="150"/>
        <v>302</v>
      </c>
      <c r="L292" s="52" t="str">
        <f t="shared" si="151"/>
        <v/>
      </c>
      <c r="M292" s="52" t="str">
        <f t="shared" ca="1" si="152"/>
        <v>$0302</v>
      </c>
      <c r="N292" s="53" t="str">
        <f t="shared" ca="1" si="153"/>
        <v/>
      </c>
      <c r="O292" s="53" t="str">
        <f t="shared" ca="1" si="154"/>
        <v>00</v>
      </c>
      <c r="P292" s="53" t="str">
        <f t="shared" ca="1" si="155"/>
        <v/>
      </c>
      <c r="Q292" s="54">
        <f t="shared" si="156"/>
        <v>-1</v>
      </c>
      <c r="R292" s="54" t="str">
        <f t="shared" si="157"/>
        <v/>
      </c>
      <c r="S292" s="3" t="str">
        <f t="shared" si="158"/>
        <v>my_code</v>
      </c>
      <c r="T292" s="54" t="b">
        <f t="shared" si="159"/>
        <v>0</v>
      </c>
      <c r="U292" s="54" t="b">
        <f t="shared" si="160"/>
        <v>0</v>
      </c>
      <c r="V292" s="54" t="b">
        <f t="shared" si="161"/>
        <v>0</v>
      </c>
      <c r="W292" s="54" t="b">
        <f t="shared" si="162"/>
        <v>0</v>
      </c>
      <c r="X292" s="54" t="b">
        <f>IF(NOT(ISERROR(VLOOKUP(UPPER(F292),Opcodes!$O$3:$O$10,1,FALSE))),TRUE,FALSE)</f>
        <v>0</v>
      </c>
      <c r="Y292" s="1" t="str" cm="1">
        <f t="array" aca="1" ref="Y292" ca="1">IF(OR(UPPER(F292)="STR",UPPER(F292)="ASC"),_xlfn.TEXTJOIN("",TRUE,DEC2HEX(128*(UPPER(F292)="STR")+CODE(MID(G292,ABS(ROW(INDIRECT("1:"&amp;LEN(G292)))),1)))),IF(UPPER(F292)="HEX",UPPER(SUBSTITUTE(G292," ","")),""))</f>
        <v/>
      </c>
      <c r="Z292" s="52" t="str">
        <f t="shared" si="163"/>
        <v/>
      </c>
      <c r="AA292" s="52" t="str">
        <f t="shared" si="164"/>
        <v/>
      </c>
      <c r="AB292" s="52" t="str">
        <f t="shared" si="165"/>
        <v/>
      </c>
      <c r="AC292" s="52" t="str">
        <f t="shared" si="166"/>
        <v/>
      </c>
      <c r="AD292" s="52" t="str">
        <f t="shared" si="167"/>
        <v/>
      </c>
      <c r="AE292" s="52">
        <f t="shared" ca="1" si="168"/>
        <v>0</v>
      </c>
      <c r="AF292" s="52" t="str">
        <f t="shared" si="169"/>
        <v/>
      </c>
      <c r="AG292" s="52" t="str">
        <f t="shared" ca="1" si="170"/>
        <v>mem</v>
      </c>
      <c r="AH292" s="52">
        <f t="shared" ca="1" si="171"/>
        <v>0</v>
      </c>
      <c r="AI292" s="52">
        <f t="shared" ca="1" si="172"/>
        <v>-1</v>
      </c>
      <c r="AJ292" s="52">
        <f t="shared" ca="1" si="173"/>
        <v>0</v>
      </c>
      <c r="AK292" s="52">
        <f t="shared" ca="1" si="174"/>
        <v>0</v>
      </c>
      <c r="AL292" s="52">
        <f t="shared" ca="1" si="175"/>
        <v>0</v>
      </c>
      <c r="AM292" s="52" t="e" cm="1">
        <f t="array" aca="1" ref="AM292" ca="1">INDEX($G$2:$G$1052,MATCH(1,(AL292=$E$2:$E$1052)*("EQU"=UPPER($F$2:$F$1052)),0))</f>
        <v>#N/A</v>
      </c>
      <c r="AN292" s="52" t="str">
        <f t="shared" ca="1" si="176"/>
        <v/>
      </c>
      <c r="AO292" s="1" t="e">
        <f t="shared" ca="1" si="177"/>
        <v>#N/A</v>
      </c>
      <c r="AP292" s="52" t="str">
        <f t="shared" ca="1" si="178"/>
        <v/>
      </c>
      <c r="AQ292" s="1" t="str" cm="1">
        <f t="array" aca="1" ref="AQ292" ca="1">IF(LEFT(AL292,1)=".",INDEX($M$12:$M$1052,MATCH(1,(AL292=$L$12:$L$1052)*(S292=($S$12:$S$1052)),0)),"")</f>
        <v/>
      </c>
      <c r="AR292" s="52">
        <f t="shared" ca="1" si="179"/>
        <v>0</v>
      </c>
      <c r="AS292" s="52">
        <f t="shared" ca="1" si="180"/>
        <v>0</v>
      </c>
      <c r="AT292" s="52" t="str">
        <f t="shared" ca="1" si="181"/>
        <v>00</v>
      </c>
      <c r="AU292" s="52" t="str">
        <f t="shared" ca="1" si="182"/>
        <v>00</v>
      </c>
      <c r="AV292" s="1" t="str">
        <f t="shared" ca="1" si="185"/>
        <v>00</v>
      </c>
      <c r="AW292" s="52" t="str">
        <f t="shared" ca="1" si="183"/>
        <v>ZP</v>
      </c>
      <c r="AX292" s="53" t="e">
        <f ca="1">VLOOKUP(UPPER(F292)&amp;"-"&amp;AW292,Opcodes!$D$3:$E$160,2,FALSE)</f>
        <v>#N/A</v>
      </c>
      <c r="AY292" s="1">
        <f t="shared" ca="1" si="184"/>
        <v>0</v>
      </c>
    </row>
    <row r="293" spans="3:51" s="52" customFormat="1" x14ac:dyDescent="0.3">
      <c r="C293" s="11" t="str" cm="1">
        <f t="array" aca="1" ref="C293" ca="1">IF(AND(N293&amp;""&lt;&gt;"",K293&amp;""&lt;&gt;""),K293&amp;": "&amp;N293&amp;IF(O293&amp;""&lt;&gt;""," "&amp;O293,"")&amp;IF(P293&amp;""&lt;&gt;""," "&amp;P293,""),IF(Y293&amp;""&lt;&gt;"",K293&amp;": "&amp;TRIM(_xlfn.TEXTJOIN("",TRUE,MID(Y293,2*ROW(INDIRECT("1:"&amp;LEN(Y293)))-1,2)&amp;" ")),""))</f>
        <v/>
      </c>
      <c r="D293" s="20"/>
      <c r="E293" s="21"/>
      <c r="F293" s="22"/>
      <c r="G293" s="55"/>
      <c r="H293" s="56"/>
      <c r="I293" s="51"/>
      <c r="J293" s="51"/>
      <c r="K293" s="52" t="str">
        <f t="shared" ca="1" si="150"/>
        <v>302</v>
      </c>
      <c r="L293" s="52" t="str">
        <f t="shared" si="151"/>
        <v/>
      </c>
      <c r="M293" s="52" t="str">
        <f t="shared" ca="1" si="152"/>
        <v>$0302</v>
      </c>
      <c r="N293" s="53" t="str">
        <f t="shared" ca="1" si="153"/>
        <v/>
      </c>
      <c r="O293" s="53" t="str">
        <f t="shared" ca="1" si="154"/>
        <v>00</v>
      </c>
      <c r="P293" s="53" t="str">
        <f t="shared" ca="1" si="155"/>
        <v/>
      </c>
      <c r="Q293" s="54">
        <f t="shared" si="156"/>
        <v>-1</v>
      </c>
      <c r="R293" s="54" t="str">
        <f t="shared" si="157"/>
        <v/>
      </c>
      <c r="S293" s="3" t="str">
        <f t="shared" si="158"/>
        <v>my_code</v>
      </c>
      <c r="T293" s="54" t="b">
        <f t="shared" si="159"/>
        <v>0</v>
      </c>
      <c r="U293" s="54" t="b">
        <f t="shared" si="160"/>
        <v>0</v>
      </c>
      <c r="V293" s="54" t="b">
        <f t="shared" si="161"/>
        <v>0</v>
      </c>
      <c r="W293" s="54" t="b">
        <f t="shared" si="162"/>
        <v>0</v>
      </c>
      <c r="X293" s="54" t="b">
        <f>IF(NOT(ISERROR(VLOOKUP(UPPER(F293),Opcodes!$O$3:$O$10,1,FALSE))),TRUE,FALSE)</f>
        <v>0</v>
      </c>
      <c r="Y293" s="1" t="str" cm="1">
        <f t="array" aca="1" ref="Y293" ca="1">IF(OR(UPPER(F293)="STR",UPPER(F293)="ASC"),_xlfn.TEXTJOIN("",TRUE,DEC2HEX(128*(UPPER(F293)="STR")+CODE(MID(G293,ABS(ROW(INDIRECT("1:"&amp;LEN(G293)))),1)))),IF(UPPER(F293)="HEX",UPPER(SUBSTITUTE(G293," ","")),""))</f>
        <v/>
      </c>
      <c r="Z293" s="52" t="str">
        <f t="shared" si="163"/>
        <v/>
      </c>
      <c r="AA293" s="52" t="str">
        <f t="shared" si="164"/>
        <v/>
      </c>
      <c r="AB293" s="52" t="str">
        <f t="shared" si="165"/>
        <v/>
      </c>
      <c r="AC293" s="52" t="str">
        <f t="shared" si="166"/>
        <v/>
      </c>
      <c r="AD293" s="52" t="str">
        <f t="shared" si="167"/>
        <v/>
      </c>
      <c r="AE293" s="52">
        <f t="shared" ca="1" si="168"/>
        <v>0</v>
      </c>
      <c r="AF293" s="52" t="str">
        <f t="shared" si="169"/>
        <v/>
      </c>
      <c r="AG293" s="52" t="str">
        <f t="shared" ca="1" si="170"/>
        <v>mem</v>
      </c>
      <c r="AH293" s="52">
        <f t="shared" ca="1" si="171"/>
        <v>0</v>
      </c>
      <c r="AI293" s="52">
        <f t="shared" ca="1" si="172"/>
        <v>-1</v>
      </c>
      <c r="AJ293" s="52">
        <f t="shared" ca="1" si="173"/>
        <v>0</v>
      </c>
      <c r="AK293" s="52">
        <f t="shared" ca="1" si="174"/>
        <v>0</v>
      </c>
      <c r="AL293" s="52">
        <f t="shared" ca="1" si="175"/>
        <v>0</v>
      </c>
      <c r="AM293" s="52" t="e" cm="1">
        <f t="array" aca="1" ref="AM293" ca="1">INDEX($G$2:$G$1052,MATCH(1,(AL293=$E$2:$E$1052)*("EQU"=UPPER($F$2:$F$1052)),0))</f>
        <v>#N/A</v>
      </c>
      <c r="AN293" s="52" t="str">
        <f t="shared" ca="1" si="176"/>
        <v/>
      </c>
      <c r="AO293" s="1" t="e">
        <f t="shared" ca="1" si="177"/>
        <v>#N/A</v>
      </c>
      <c r="AP293" s="52" t="str">
        <f t="shared" ca="1" si="178"/>
        <v/>
      </c>
      <c r="AQ293" s="1" t="str" cm="1">
        <f t="array" aca="1" ref="AQ293" ca="1">IF(LEFT(AL293,1)=".",INDEX($M$12:$M$1052,MATCH(1,(AL293=$L$12:$L$1052)*(S293=($S$12:$S$1052)),0)),"")</f>
        <v/>
      </c>
      <c r="AR293" s="52">
        <f t="shared" ca="1" si="179"/>
        <v>0</v>
      </c>
      <c r="AS293" s="52">
        <f t="shared" ca="1" si="180"/>
        <v>0</v>
      </c>
      <c r="AT293" s="52" t="str">
        <f t="shared" ca="1" si="181"/>
        <v>00</v>
      </c>
      <c r="AU293" s="52" t="str">
        <f t="shared" ca="1" si="182"/>
        <v>00</v>
      </c>
      <c r="AV293" s="1" t="str">
        <f t="shared" ca="1" si="185"/>
        <v>00</v>
      </c>
      <c r="AW293" s="52" t="str">
        <f t="shared" ca="1" si="183"/>
        <v>ZP</v>
      </c>
      <c r="AX293" s="53" t="e">
        <f ca="1">VLOOKUP(UPPER(F293)&amp;"-"&amp;AW293,Opcodes!$D$3:$E$160,2,FALSE)</f>
        <v>#N/A</v>
      </c>
      <c r="AY293" s="1">
        <f t="shared" ca="1" si="184"/>
        <v>0</v>
      </c>
    </row>
    <row r="294" spans="3:51" s="52" customFormat="1" x14ac:dyDescent="0.3">
      <c r="C294" s="11" t="str" cm="1">
        <f t="array" aca="1" ref="C294" ca="1">IF(AND(N294&amp;""&lt;&gt;"",K294&amp;""&lt;&gt;""),K294&amp;": "&amp;N294&amp;IF(O294&amp;""&lt;&gt;""," "&amp;O294,"")&amp;IF(P294&amp;""&lt;&gt;""," "&amp;P294,""),IF(Y294&amp;""&lt;&gt;"",K294&amp;": "&amp;TRIM(_xlfn.TEXTJOIN("",TRUE,MID(Y294,2*ROW(INDIRECT("1:"&amp;LEN(Y294)))-1,2)&amp;" ")),""))</f>
        <v/>
      </c>
      <c r="D294" s="20"/>
      <c r="E294" s="21"/>
      <c r="F294" s="22"/>
      <c r="G294" s="55"/>
      <c r="H294" s="56"/>
      <c r="I294" s="51"/>
      <c r="J294" s="51"/>
      <c r="K294" s="52" t="str">
        <f t="shared" ca="1" si="150"/>
        <v>302</v>
      </c>
      <c r="L294" s="52" t="str">
        <f t="shared" si="151"/>
        <v/>
      </c>
      <c r="M294" s="52" t="str">
        <f t="shared" ca="1" si="152"/>
        <v>$0302</v>
      </c>
      <c r="N294" s="53" t="str">
        <f t="shared" ca="1" si="153"/>
        <v/>
      </c>
      <c r="O294" s="53" t="str">
        <f t="shared" ca="1" si="154"/>
        <v>00</v>
      </c>
      <c r="P294" s="53" t="str">
        <f t="shared" ca="1" si="155"/>
        <v/>
      </c>
      <c r="Q294" s="54">
        <f t="shared" si="156"/>
        <v>-1</v>
      </c>
      <c r="R294" s="54" t="str">
        <f t="shared" si="157"/>
        <v/>
      </c>
      <c r="S294" s="3" t="str">
        <f t="shared" si="158"/>
        <v>my_code</v>
      </c>
      <c r="T294" s="54" t="b">
        <f t="shared" si="159"/>
        <v>0</v>
      </c>
      <c r="U294" s="54" t="b">
        <f t="shared" si="160"/>
        <v>0</v>
      </c>
      <c r="V294" s="54" t="b">
        <f t="shared" si="161"/>
        <v>0</v>
      </c>
      <c r="W294" s="54" t="b">
        <f t="shared" si="162"/>
        <v>0</v>
      </c>
      <c r="X294" s="54" t="b">
        <f>IF(NOT(ISERROR(VLOOKUP(UPPER(F294),Opcodes!$O$3:$O$10,1,FALSE))),TRUE,FALSE)</f>
        <v>0</v>
      </c>
      <c r="Y294" s="1" t="str" cm="1">
        <f t="array" aca="1" ref="Y294" ca="1">IF(OR(UPPER(F294)="STR",UPPER(F294)="ASC"),_xlfn.TEXTJOIN("",TRUE,DEC2HEX(128*(UPPER(F294)="STR")+CODE(MID(G294,ABS(ROW(INDIRECT("1:"&amp;LEN(G294)))),1)))),IF(UPPER(F294)="HEX",UPPER(SUBSTITUTE(G294," ","")),""))</f>
        <v/>
      </c>
      <c r="Z294" s="52" t="str">
        <f t="shared" si="163"/>
        <v/>
      </c>
      <c r="AA294" s="52" t="str">
        <f t="shared" si="164"/>
        <v/>
      </c>
      <c r="AB294" s="52" t="str">
        <f t="shared" si="165"/>
        <v/>
      </c>
      <c r="AC294" s="52" t="str">
        <f t="shared" si="166"/>
        <v/>
      </c>
      <c r="AD294" s="52" t="str">
        <f t="shared" si="167"/>
        <v/>
      </c>
      <c r="AE294" s="52">
        <f t="shared" ca="1" si="168"/>
        <v>0</v>
      </c>
      <c r="AF294" s="52" t="str">
        <f t="shared" si="169"/>
        <v/>
      </c>
      <c r="AG294" s="52" t="str">
        <f t="shared" ca="1" si="170"/>
        <v>mem</v>
      </c>
      <c r="AH294" s="52">
        <f t="shared" ca="1" si="171"/>
        <v>0</v>
      </c>
      <c r="AI294" s="52">
        <f t="shared" ca="1" si="172"/>
        <v>-1</v>
      </c>
      <c r="AJ294" s="52">
        <f t="shared" ca="1" si="173"/>
        <v>0</v>
      </c>
      <c r="AK294" s="52">
        <f t="shared" ca="1" si="174"/>
        <v>0</v>
      </c>
      <c r="AL294" s="52">
        <f t="shared" ca="1" si="175"/>
        <v>0</v>
      </c>
      <c r="AM294" s="52" t="e" cm="1">
        <f t="array" aca="1" ref="AM294" ca="1">INDEX($G$2:$G$1052,MATCH(1,(AL294=$E$2:$E$1052)*("EQU"=UPPER($F$2:$F$1052)),0))</f>
        <v>#N/A</v>
      </c>
      <c r="AN294" s="52" t="str">
        <f t="shared" ca="1" si="176"/>
        <v/>
      </c>
      <c r="AO294" s="1" t="e">
        <f t="shared" ca="1" si="177"/>
        <v>#N/A</v>
      </c>
      <c r="AP294" s="52" t="str">
        <f t="shared" ca="1" si="178"/>
        <v/>
      </c>
      <c r="AQ294" s="1" t="str" cm="1">
        <f t="array" aca="1" ref="AQ294" ca="1">IF(LEFT(AL294,1)=".",INDEX($M$12:$M$1052,MATCH(1,(AL294=$L$12:$L$1052)*(S294=($S$12:$S$1052)),0)),"")</f>
        <v/>
      </c>
      <c r="AR294" s="52">
        <f t="shared" ca="1" si="179"/>
        <v>0</v>
      </c>
      <c r="AS294" s="52">
        <f t="shared" ca="1" si="180"/>
        <v>0</v>
      </c>
      <c r="AT294" s="52" t="str">
        <f t="shared" ca="1" si="181"/>
        <v>00</v>
      </c>
      <c r="AU294" s="52" t="str">
        <f t="shared" ca="1" si="182"/>
        <v>00</v>
      </c>
      <c r="AV294" s="1" t="str">
        <f t="shared" ca="1" si="185"/>
        <v>00</v>
      </c>
      <c r="AW294" s="52" t="str">
        <f t="shared" ca="1" si="183"/>
        <v>ZP</v>
      </c>
      <c r="AX294" s="53" t="e">
        <f ca="1">VLOOKUP(UPPER(F294)&amp;"-"&amp;AW294,Opcodes!$D$3:$E$160,2,FALSE)</f>
        <v>#N/A</v>
      </c>
      <c r="AY294" s="1">
        <f t="shared" ca="1" si="184"/>
        <v>0</v>
      </c>
    </row>
    <row r="295" spans="3:51" s="52" customFormat="1" x14ac:dyDescent="0.3">
      <c r="C295" s="11" t="str" cm="1">
        <f t="array" aca="1" ref="C295" ca="1">IF(AND(N295&amp;""&lt;&gt;"",K295&amp;""&lt;&gt;""),K295&amp;": "&amp;N295&amp;IF(O295&amp;""&lt;&gt;""," "&amp;O295,"")&amp;IF(P295&amp;""&lt;&gt;""," "&amp;P295,""),IF(Y295&amp;""&lt;&gt;"",K295&amp;": "&amp;TRIM(_xlfn.TEXTJOIN("",TRUE,MID(Y295,2*ROW(INDIRECT("1:"&amp;LEN(Y295)))-1,2)&amp;" ")),""))</f>
        <v/>
      </c>
      <c r="D295" s="20"/>
      <c r="E295" s="21"/>
      <c r="F295" s="22"/>
      <c r="G295" s="55"/>
      <c r="H295" s="56"/>
      <c r="I295" s="51"/>
      <c r="J295" s="51"/>
      <c r="K295" s="52" t="str">
        <f t="shared" ca="1" si="150"/>
        <v>302</v>
      </c>
      <c r="L295" s="52" t="str">
        <f t="shared" si="151"/>
        <v/>
      </c>
      <c r="M295" s="52" t="str">
        <f t="shared" ca="1" si="152"/>
        <v>$0302</v>
      </c>
      <c r="N295" s="53" t="str">
        <f t="shared" ca="1" si="153"/>
        <v/>
      </c>
      <c r="O295" s="53" t="str">
        <f t="shared" ca="1" si="154"/>
        <v>00</v>
      </c>
      <c r="P295" s="53" t="str">
        <f t="shared" ca="1" si="155"/>
        <v/>
      </c>
      <c r="Q295" s="54">
        <f t="shared" si="156"/>
        <v>-1</v>
      </c>
      <c r="R295" s="54" t="str">
        <f t="shared" si="157"/>
        <v/>
      </c>
      <c r="S295" s="3" t="str">
        <f t="shared" si="158"/>
        <v>my_code</v>
      </c>
      <c r="T295" s="54" t="b">
        <f t="shared" si="159"/>
        <v>0</v>
      </c>
      <c r="U295" s="54" t="b">
        <f t="shared" si="160"/>
        <v>0</v>
      </c>
      <c r="V295" s="54" t="b">
        <f t="shared" si="161"/>
        <v>0</v>
      </c>
      <c r="W295" s="54" t="b">
        <f t="shared" si="162"/>
        <v>0</v>
      </c>
      <c r="X295" s="54" t="b">
        <f>IF(NOT(ISERROR(VLOOKUP(UPPER(F295),Opcodes!$O$3:$O$10,1,FALSE))),TRUE,FALSE)</f>
        <v>0</v>
      </c>
      <c r="Y295" s="1" t="str" cm="1">
        <f t="array" aca="1" ref="Y295" ca="1">IF(OR(UPPER(F295)="STR",UPPER(F295)="ASC"),_xlfn.TEXTJOIN("",TRUE,DEC2HEX(128*(UPPER(F295)="STR")+CODE(MID(G295,ABS(ROW(INDIRECT("1:"&amp;LEN(G295)))),1)))),IF(UPPER(F295)="HEX",UPPER(SUBSTITUTE(G295," ","")),""))</f>
        <v/>
      </c>
      <c r="Z295" s="52" t="str">
        <f t="shared" si="163"/>
        <v/>
      </c>
      <c r="AA295" s="52" t="str">
        <f t="shared" si="164"/>
        <v/>
      </c>
      <c r="AB295" s="52" t="str">
        <f t="shared" si="165"/>
        <v/>
      </c>
      <c r="AC295" s="52" t="str">
        <f t="shared" si="166"/>
        <v/>
      </c>
      <c r="AD295" s="52" t="str">
        <f t="shared" si="167"/>
        <v/>
      </c>
      <c r="AE295" s="52">
        <f t="shared" ca="1" si="168"/>
        <v>0</v>
      </c>
      <c r="AF295" s="52" t="str">
        <f t="shared" si="169"/>
        <v/>
      </c>
      <c r="AG295" s="52" t="str">
        <f t="shared" ca="1" si="170"/>
        <v>mem</v>
      </c>
      <c r="AH295" s="52">
        <f t="shared" ca="1" si="171"/>
        <v>0</v>
      </c>
      <c r="AI295" s="52">
        <f t="shared" ca="1" si="172"/>
        <v>-1</v>
      </c>
      <c r="AJ295" s="52">
        <f t="shared" ca="1" si="173"/>
        <v>0</v>
      </c>
      <c r="AK295" s="52">
        <f t="shared" ca="1" si="174"/>
        <v>0</v>
      </c>
      <c r="AL295" s="52">
        <f t="shared" ca="1" si="175"/>
        <v>0</v>
      </c>
      <c r="AM295" s="52" t="e" cm="1">
        <f t="array" aca="1" ref="AM295" ca="1">INDEX($G$2:$G$1052,MATCH(1,(AL295=$E$2:$E$1052)*("EQU"=UPPER($F$2:$F$1052)),0))</f>
        <v>#N/A</v>
      </c>
      <c r="AN295" s="52" t="str">
        <f t="shared" ca="1" si="176"/>
        <v/>
      </c>
      <c r="AO295" s="1" t="e">
        <f t="shared" ca="1" si="177"/>
        <v>#N/A</v>
      </c>
      <c r="AP295" s="52" t="str">
        <f t="shared" ca="1" si="178"/>
        <v/>
      </c>
      <c r="AQ295" s="1" t="str" cm="1">
        <f t="array" aca="1" ref="AQ295" ca="1">IF(LEFT(AL295,1)=".",INDEX($M$12:$M$1052,MATCH(1,(AL295=$L$12:$L$1052)*(S295=($S$12:$S$1052)),0)),"")</f>
        <v/>
      </c>
      <c r="AR295" s="52">
        <f t="shared" ca="1" si="179"/>
        <v>0</v>
      </c>
      <c r="AS295" s="52">
        <f t="shared" ca="1" si="180"/>
        <v>0</v>
      </c>
      <c r="AT295" s="52" t="str">
        <f t="shared" ca="1" si="181"/>
        <v>00</v>
      </c>
      <c r="AU295" s="52" t="str">
        <f t="shared" ca="1" si="182"/>
        <v>00</v>
      </c>
      <c r="AV295" s="1" t="str">
        <f t="shared" ca="1" si="185"/>
        <v>00</v>
      </c>
      <c r="AW295" s="52" t="str">
        <f t="shared" ca="1" si="183"/>
        <v>ZP</v>
      </c>
      <c r="AX295" s="53" t="e">
        <f ca="1">VLOOKUP(UPPER(F295)&amp;"-"&amp;AW295,Opcodes!$D$3:$E$160,2,FALSE)</f>
        <v>#N/A</v>
      </c>
      <c r="AY295" s="1">
        <f t="shared" ca="1" si="184"/>
        <v>0</v>
      </c>
    </row>
    <row r="296" spans="3:51" s="52" customFormat="1" x14ac:dyDescent="0.3">
      <c r="C296" s="11" t="str" cm="1">
        <f t="array" aca="1" ref="C296" ca="1">IF(AND(N296&amp;""&lt;&gt;"",K296&amp;""&lt;&gt;""),K296&amp;": "&amp;N296&amp;IF(O296&amp;""&lt;&gt;""," "&amp;O296,"")&amp;IF(P296&amp;""&lt;&gt;""," "&amp;P296,""),IF(Y296&amp;""&lt;&gt;"",K296&amp;": "&amp;TRIM(_xlfn.TEXTJOIN("",TRUE,MID(Y296,2*ROW(INDIRECT("1:"&amp;LEN(Y296)))-1,2)&amp;" ")),""))</f>
        <v/>
      </c>
      <c r="D296" s="20"/>
      <c r="E296" s="21"/>
      <c r="F296" s="22"/>
      <c r="G296" s="55"/>
      <c r="H296" s="56"/>
      <c r="I296" s="51"/>
      <c r="J296" s="51"/>
      <c r="K296" s="52" t="str">
        <f t="shared" ca="1" si="150"/>
        <v>302</v>
      </c>
      <c r="L296" s="52" t="str">
        <f t="shared" si="151"/>
        <v/>
      </c>
      <c r="M296" s="52" t="str">
        <f t="shared" ca="1" si="152"/>
        <v>$0302</v>
      </c>
      <c r="N296" s="53" t="str">
        <f t="shared" ca="1" si="153"/>
        <v/>
      </c>
      <c r="O296" s="53" t="str">
        <f t="shared" ca="1" si="154"/>
        <v>00</v>
      </c>
      <c r="P296" s="53" t="str">
        <f t="shared" ca="1" si="155"/>
        <v/>
      </c>
      <c r="Q296" s="54">
        <f t="shared" si="156"/>
        <v>-1</v>
      </c>
      <c r="R296" s="54" t="str">
        <f t="shared" si="157"/>
        <v/>
      </c>
      <c r="S296" s="3" t="str">
        <f t="shared" si="158"/>
        <v>my_code</v>
      </c>
      <c r="T296" s="54" t="b">
        <f t="shared" si="159"/>
        <v>0</v>
      </c>
      <c r="U296" s="54" t="b">
        <f t="shared" si="160"/>
        <v>0</v>
      </c>
      <c r="V296" s="54" t="b">
        <f t="shared" si="161"/>
        <v>0</v>
      </c>
      <c r="W296" s="54" t="b">
        <f t="shared" si="162"/>
        <v>0</v>
      </c>
      <c r="X296" s="54" t="b">
        <f>IF(NOT(ISERROR(VLOOKUP(UPPER(F296),Opcodes!$O$3:$O$10,1,FALSE))),TRUE,FALSE)</f>
        <v>0</v>
      </c>
      <c r="Y296" s="1" t="str" cm="1">
        <f t="array" aca="1" ref="Y296" ca="1">IF(OR(UPPER(F296)="STR",UPPER(F296)="ASC"),_xlfn.TEXTJOIN("",TRUE,DEC2HEX(128*(UPPER(F296)="STR")+CODE(MID(G296,ABS(ROW(INDIRECT("1:"&amp;LEN(G296)))),1)))),IF(UPPER(F296)="HEX",UPPER(SUBSTITUTE(G296," ","")),""))</f>
        <v/>
      </c>
      <c r="Z296" s="52" t="str">
        <f t="shared" si="163"/>
        <v/>
      </c>
      <c r="AA296" s="52" t="str">
        <f t="shared" si="164"/>
        <v/>
      </c>
      <c r="AB296" s="52" t="str">
        <f t="shared" si="165"/>
        <v/>
      </c>
      <c r="AC296" s="52" t="str">
        <f t="shared" si="166"/>
        <v/>
      </c>
      <c r="AD296" s="52" t="str">
        <f t="shared" si="167"/>
        <v/>
      </c>
      <c r="AE296" s="52">
        <f t="shared" ca="1" si="168"/>
        <v>0</v>
      </c>
      <c r="AF296" s="52" t="str">
        <f t="shared" si="169"/>
        <v/>
      </c>
      <c r="AG296" s="52" t="str">
        <f t="shared" ca="1" si="170"/>
        <v>mem</v>
      </c>
      <c r="AH296" s="52">
        <f t="shared" ca="1" si="171"/>
        <v>0</v>
      </c>
      <c r="AI296" s="52">
        <f t="shared" ca="1" si="172"/>
        <v>-1</v>
      </c>
      <c r="AJ296" s="52">
        <f t="shared" ca="1" si="173"/>
        <v>0</v>
      </c>
      <c r="AK296" s="52">
        <f t="shared" ca="1" si="174"/>
        <v>0</v>
      </c>
      <c r="AL296" s="52">
        <f t="shared" ca="1" si="175"/>
        <v>0</v>
      </c>
      <c r="AM296" s="52" t="e" cm="1">
        <f t="array" aca="1" ref="AM296" ca="1">INDEX($G$2:$G$1052,MATCH(1,(AL296=$E$2:$E$1052)*("EQU"=UPPER($F$2:$F$1052)),0))</f>
        <v>#N/A</v>
      </c>
      <c r="AN296" s="52" t="str">
        <f t="shared" ca="1" si="176"/>
        <v/>
      </c>
      <c r="AO296" s="1" t="e">
        <f t="shared" ca="1" si="177"/>
        <v>#N/A</v>
      </c>
      <c r="AP296" s="52" t="str">
        <f t="shared" ca="1" si="178"/>
        <v/>
      </c>
      <c r="AQ296" s="1" t="str" cm="1">
        <f t="array" aca="1" ref="AQ296" ca="1">IF(LEFT(AL296,1)=".",INDEX($M$12:$M$1052,MATCH(1,(AL296=$L$12:$L$1052)*(S296=($S$12:$S$1052)),0)),"")</f>
        <v/>
      </c>
      <c r="AR296" s="52">
        <f t="shared" ca="1" si="179"/>
        <v>0</v>
      </c>
      <c r="AS296" s="52">
        <f t="shared" ca="1" si="180"/>
        <v>0</v>
      </c>
      <c r="AT296" s="52" t="str">
        <f t="shared" ca="1" si="181"/>
        <v>00</v>
      </c>
      <c r="AU296" s="52" t="str">
        <f t="shared" ca="1" si="182"/>
        <v>00</v>
      </c>
      <c r="AV296" s="1" t="str">
        <f t="shared" ca="1" si="185"/>
        <v>00</v>
      </c>
      <c r="AW296" s="52" t="str">
        <f t="shared" ca="1" si="183"/>
        <v>ZP</v>
      </c>
      <c r="AX296" s="53" t="e">
        <f ca="1">VLOOKUP(UPPER(F296)&amp;"-"&amp;AW296,Opcodes!$D$3:$E$160,2,FALSE)</f>
        <v>#N/A</v>
      </c>
      <c r="AY296" s="1">
        <f t="shared" ca="1" si="184"/>
        <v>0</v>
      </c>
    </row>
    <row r="297" spans="3:51" s="52" customFormat="1" x14ac:dyDescent="0.3">
      <c r="C297" s="11" t="str" cm="1">
        <f t="array" aca="1" ref="C297" ca="1">IF(AND(N297&amp;""&lt;&gt;"",K297&amp;""&lt;&gt;""),K297&amp;": "&amp;N297&amp;IF(O297&amp;""&lt;&gt;""," "&amp;O297,"")&amp;IF(P297&amp;""&lt;&gt;""," "&amp;P297,""),IF(Y297&amp;""&lt;&gt;"",K297&amp;": "&amp;TRIM(_xlfn.TEXTJOIN("",TRUE,MID(Y297,2*ROW(INDIRECT("1:"&amp;LEN(Y297)))-1,2)&amp;" ")),""))</f>
        <v/>
      </c>
      <c r="D297" s="20"/>
      <c r="E297" s="21"/>
      <c r="F297" s="22"/>
      <c r="G297" s="55"/>
      <c r="H297" s="56"/>
      <c r="I297" s="51"/>
      <c r="J297" s="51"/>
      <c r="K297" s="52" t="str">
        <f t="shared" ca="1" si="150"/>
        <v>302</v>
      </c>
      <c r="L297" s="52" t="str">
        <f t="shared" si="151"/>
        <v/>
      </c>
      <c r="M297" s="52" t="str">
        <f t="shared" ca="1" si="152"/>
        <v>$0302</v>
      </c>
      <c r="N297" s="53" t="str">
        <f t="shared" ca="1" si="153"/>
        <v/>
      </c>
      <c r="O297" s="53" t="str">
        <f t="shared" ca="1" si="154"/>
        <v>00</v>
      </c>
      <c r="P297" s="53" t="str">
        <f t="shared" ca="1" si="155"/>
        <v/>
      </c>
      <c r="Q297" s="54">
        <f t="shared" si="156"/>
        <v>-1</v>
      </c>
      <c r="R297" s="54" t="str">
        <f t="shared" si="157"/>
        <v/>
      </c>
      <c r="S297" s="3" t="str">
        <f t="shared" si="158"/>
        <v>my_code</v>
      </c>
      <c r="T297" s="54" t="b">
        <f t="shared" si="159"/>
        <v>0</v>
      </c>
      <c r="U297" s="54" t="b">
        <f t="shared" si="160"/>
        <v>0</v>
      </c>
      <c r="V297" s="54" t="b">
        <f t="shared" si="161"/>
        <v>0</v>
      </c>
      <c r="W297" s="54" t="b">
        <f t="shared" si="162"/>
        <v>0</v>
      </c>
      <c r="X297" s="54" t="b">
        <f>IF(NOT(ISERROR(VLOOKUP(UPPER(F297),Opcodes!$O$3:$O$10,1,FALSE))),TRUE,FALSE)</f>
        <v>0</v>
      </c>
      <c r="Y297" s="1" t="str" cm="1">
        <f t="array" aca="1" ref="Y297" ca="1">IF(OR(UPPER(F297)="STR",UPPER(F297)="ASC"),_xlfn.TEXTJOIN("",TRUE,DEC2HEX(128*(UPPER(F297)="STR")+CODE(MID(G297,ABS(ROW(INDIRECT("1:"&amp;LEN(G297)))),1)))),IF(UPPER(F297)="HEX",UPPER(SUBSTITUTE(G297," ","")),""))</f>
        <v/>
      </c>
      <c r="Z297" s="52" t="str">
        <f t="shared" si="163"/>
        <v/>
      </c>
      <c r="AA297" s="52" t="str">
        <f t="shared" si="164"/>
        <v/>
      </c>
      <c r="AB297" s="52" t="str">
        <f t="shared" si="165"/>
        <v/>
      </c>
      <c r="AC297" s="52" t="str">
        <f t="shared" si="166"/>
        <v/>
      </c>
      <c r="AD297" s="52" t="str">
        <f t="shared" si="167"/>
        <v/>
      </c>
      <c r="AE297" s="52">
        <f t="shared" ca="1" si="168"/>
        <v>0</v>
      </c>
      <c r="AF297" s="52" t="str">
        <f t="shared" si="169"/>
        <v/>
      </c>
      <c r="AG297" s="52" t="str">
        <f t="shared" ca="1" si="170"/>
        <v>mem</v>
      </c>
      <c r="AH297" s="52">
        <f t="shared" ca="1" si="171"/>
        <v>0</v>
      </c>
      <c r="AI297" s="52">
        <f t="shared" ca="1" si="172"/>
        <v>-1</v>
      </c>
      <c r="AJ297" s="52">
        <f t="shared" ca="1" si="173"/>
        <v>0</v>
      </c>
      <c r="AK297" s="52">
        <f t="shared" ca="1" si="174"/>
        <v>0</v>
      </c>
      <c r="AL297" s="52">
        <f t="shared" ca="1" si="175"/>
        <v>0</v>
      </c>
      <c r="AM297" s="52" t="e" cm="1">
        <f t="array" aca="1" ref="AM297" ca="1">INDEX($G$2:$G$1052,MATCH(1,(AL297=$E$2:$E$1052)*("EQU"=UPPER($F$2:$F$1052)),0))</f>
        <v>#N/A</v>
      </c>
      <c r="AN297" s="52" t="str">
        <f t="shared" ca="1" si="176"/>
        <v/>
      </c>
      <c r="AO297" s="1" t="e">
        <f t="shared" ca="1" si="177"/>
        <v>#N/A</v>
      </c>
      <c r="AP297" s="52" t="str">
        <f t="shared" ca="1" si="178"/>
        <v/>
      </c>
      <c r="AQ297" s="1" t="str" cm="1">
        <f t="array" aca="1" ref="AQ297" ca="1">IF(LEFT(AL297,1)=".",INDEX($M$12:$M$1052,MATCH(1,(AL297=$L$12:$L$1052)*(S297=($S$12:$S$1052)),0)),"")</f>
        <v/>
      </c>
      <c r="AR297" s="52">
        <f t="shared" ca="1" si="179"/>
        <v>0</v>
      </c>
      <c r="AS297" s="52">
        <f t="shared" ca="1" si="180"/>
        <v>0</v>
      </c>
      <c r="AT297" s="52" t="str">
        <f t="shared" ca="1" si="181"/>
        <v>00</v>
      </c>
      <c r="AU297" s="52" t="str">
        <f t="shared" ca="1" si="182"/>
        <v>00</v>
      </c>
      <c r="AV297" s="1" t="str">
        <f t="shared" ca="1" si="185"/>
        <v>00</v>
      </c>
      <c r="AW297" s="52" t="str">
        <f t="shared" ca="1" si="183"/>
        <v>ZP</v>
      </c>
      <c r="AX297" s="53" t="e">
        <f ca="1">VLOOKUP(UPPER(F297)&amp;"-"&amp;AW297,Opcodes!$D$3:$E$160,2,FALSE)</f>
        <v>#N/A</v>
      </c>
      <c r="AY297" s="1">
        <f t="shared" ca="1" si="184"/>
        <v>0</v>
      </c>
    </row>
    <row r="298" spans="3:51" s="52" customFormat="1" x14ac:dyDescent="0.3">
      <c r="C298" s="11" t="str" cm="1">
        <f t="array" aca="1" ref="C298" ca="1">IF(AND(N298&amp;""&lt;&gt;"",K298&amp;""&lt;&gt;""),K298&amp;": "&amp;N298&amp;IF(O298&amp;""&lt;&gt;""," "&amp;O298,"")&amp;IF(P298&amp;""&lt;&gt;""," "&amp;P298,""),IF(Y298&amp;""&lt;&gt;"",K298&amp;": "&amp;TRIM(_xlfn.TEXTJOIN("",TRUE,MID(Y298,2*ROW(INDIRECT("1:"&amp;LEN(Y298)))-1,2)&amp;" ")),""))</f>
        <v/>
      </c>
      <c r="D298" s="20"/>
      <c r="E298" s="21"/>
      <c r="F298" s="22"/>
      <c r="G298" s="55"/>
      <c r="H298" s="56"/>
      <c r="I298" s="51"/>
      <c r="J298" s="51"/>
      <c r="K298" s="52" t="str">
        <f t="shared" ca="1" si="150"/>
        <v>302</v>
      </c>
      <c r="L298" s="52" t="str">
        <f t="shared" si="151"/>
        <v/>
      </c>
      <c r="M298" s="52" t="str">
        <f t="shared" ca="1" si="152"/>
        <v>$0302</v>
      </c>
      <c r="N298" s="53" t="str">
        <f t="shared" ca="1" si="153"/>
        <v/>
      </c>
      <c r="O298" s="53" t="str">
        <f t="shared" ca="1" si="154"/>
        <v>00</v>
      </c>
      <c r="P298" s="53" t="str">
        <f t="shared" ca="1" si="155"/>
        <v/>
      </c>
      <c r="Q298" s="54">
        <f t="shared" si="156"/>
        <v>-1</v>
      </c>
      <c r="R298" s="54" t="str">
        <f t="shared" si="157"/>
        <v/>
      </c>
      <c r="S298" s="3" t="str">
        <f t="shared" si="158"/>
        <v>my_code</v>
      </c>
      <c r="T298" s="54" t="b">
        <f t="shared" si="159"/>
        <v>0</v>
      </c>
      <c r="U298" s="54" t="b">
        <f t="shared" si="160"/>
        <v>0</v>
      </c>
      <c r="V298" s="54" t="b">
        <f t="shared" si="161"/>
        <v>0</v>
      </c>
      <c r="W298" s="54" t="b">
        <f t="shared" si="162"/>
        <v>0</v>
      </c>
      <c r="X298" s="54" t="b">
        <f>IF(NOT(ISERROR(VLOOKUP(UPPER(F298),Opcodes!$O$3:$O$10,1,FALSE))),TRUE,FALSE)</f>
        <v>0</v>
      </c>
      <c r="Y298" s="1" t="str" cm="1">
        <f t="array" aca="1" ref="Y298" ca="1">IF(OR(UPPER(F298)="STR",UPPER(F298)="ASC"),_xlfn.TEXTJOIN("",TRUE,DEC2HEX(128*(UPPER(F298)="STR")+CODE(MID(G298,ABS(ROW(INDIRECT("1:"&amp;LEN(G298)))),1)))),IF(UPPER(F298)="HEX",UPPER(SUBSTITUTE(G298," ","")),""))</f>
        <v/>
      </c>
      <c r="Z298" s="52" t="str">
        <f t="shared" si="163"/>
        <v/>
      </c>
      <c r="AA298" s="52" t="str">
        <f t="shared" si="164"/>
        <v/>
      </c>
      <c r="AB298" s="52" t="str">
        <f t="shared" si="165"/>
        <v/>
      </c>
      <c r="AC298" s="52" t="str">
        <f t="shared" si="166"/>
        <v/>
      </c>
      <c r="AD298" s="52" t="str">
        <f t="shared" si="167"/>
        <v/>
      </c>
      <c r="AE298" s="52">
        <f t="shared" ca="1" si="168"/>
        <v>0</v>
      </c>
      <c r="AF298" s="52" t="str">
        <f t="shared" si="169"/>
        <v/>
      </c>
      <c r="AG298" s="52" t="str">
        <f t="shared" ca="1" si="170"/>
        <v>mem</v>
      </c>
      <c r="AH298" s="52">
        <f t="shared" ca="1" si="171"/>
        <v>0</v>
      </c>
      <c r="AI298" s="52">
        <f t="shared" ca="1" si="172"/>
        <v>-1</v>
      </c>
      <c r="AJ298" s="52">
        <f t="shared" ca="1" si="173"/>
        <v>0</v>
      </c>
      <c r="AK298" s="52">
        <f t="shared" ca="1" si="174"/>
        <v>0</v>
      </c>
      <c r="AL298" s="52">
        <f t="shared" ca="1" si="175"/>
        <v>0</v>
      </c>
      <c r="AM298" s="52" t="e" cm="1">
        <f t="array" aca="1" ref="AM298" ca="1">INDEX($G$2:$G$1052,MATCH(1,(AL298=$E$2:$E$1052)*("EQU"=UPPER($F$2:$F$1052)),0))</f>
        <v>#N/A</v>
      </c>
      <c r="AN298" s="52" t="str">
        <f t="shared" ca="1" si="176"/>
        <v/>
      </c>
      <c r="AO298" s="1" t="e">
        <f t="shared" ca="1" si="177"/>
        <v>#N/A</v>
      </c>
      <c r="AP298" s="52" t="str">
        <f t="shared" ca="1" si="178"/>
        <v/>
      </c>
      <c r="AQ298" s="1" t="str" cm="1">
        <f t="array" aca="1" ref="AQ298" ca="1">IF(LEFT(AL298,1)=".",INDEX($M$12:$M$1052,MATCH(1,(AL298=$L$12:$L$1052)*(S298=($S$12:$S$1052)),0)),"")</f>
        <v/>
      </c>
      <c r="AR298" s="52">
        <f t="shared" ca="1" si="179"/>
        <v>0</v>
      </c>
      <c r="AS298" s="52">
        <f t="shared" ca="1" si="180"/>
        <v>0</v>
      </c>
      <c r="AT298" s="52" t="str">
        <f t="shared" ca="1" si="181"/>
        <v>00</v>
      </c>
      <c r="AU298" s="52" t="str">
        <f t="shared" ca="1" si="182"/>
        <v>00</v>
      </c>
      <c r="AV298" s="1" t="str">
        <f t="shared" ca="1" si="185"/>
        <v>00</v>
      </c>
      <c r="AW298" s="52" t="str">
        <f t="shared" ca="1" si="183"/>
        <v>ZP</v>
      </c>
      <c r="AX298" s="53" t="e">
        <f ca="1">VLOOKUP(UPPER(F298)&amp;"-"&amp;AW298,Opcodes!$D$3:$E$160,2,FALSE)</f>
        <v>#N/A</v>
      </c>
      <c r="AY298" s="1">
        <f t="shared" ca="1" si="184"/>
        <v>0</v>
      </c>
    </row>
    <row r="299" spans="3:51" s="52" customFormat="1" x14ac:dyDescent="0.3">
      <c r="C299" s="11" t="str" cm="1">
        <f t="array" aca="1" ref="C299" ca="1">IF(AND(N299&amp;""&lt;&gt;"",K299&amp;""&lt;&gt;""),K299&amp;": "&amp;N299&amp;IF(O299&amp;""&lt;&gt;""," "&amp;O299,"")&amp;IF(P299&amp;""&lt;&gt;""," "&amp;P299,""),IF(Y299&amp;""&lt;&gt;"",K299&amp;": "&amp;TRIM(_xlfn.TEXTJOIN("",TRUE,MID(Y299,2*ROW(INDIRECT("1:"&amp;LEN(Y299)))-1,2)&amp;" ")),""))</f>
        <v/>
      </c>
      <c r="D299" s="20"/>
      <c r="E299" s="21"/>
      <c r="F299" s="22"/>
      <c r="G299" s="55"/>
      <c r="H299" s="56"/>
      <c r="I299" s="51"/>
      <c r="J299" s="51"/>
      <c r="K299" s="52" t="str">
        <f t="shared" ca="1" si="150"/>
        <v>302</v>
      </c>
      <c r="L299" s="52" t="str">
        <f t="shared" si="151"/>
        <v/>
      </c>
      <c r="M299" s="52" t="str">
        <f t="shared" ca="1" si="152"/>
        <v>$0302</v>
      </c>
      <c r="N299" s="53" t="str">
        <f t="shared" ca="1" si="153"/>
        <v/>
      </c>
      <c r="O299" s="53" t="str">
        <f t="shared" ca="1" si="154"/>
        <v>00</v>
      </c>
      <c r="P299" s="53" t="str">
        <f t="shared" ca="1" si="155"/>
        <v/>
      </c>
      <c r="Q299" s="54">
        <f t="shared" si="156"/>
        <v>-1</v>
      </c>
      <c r="R299" s="54" t="str">
        <f t="shared" si="157"/>
        <v/>
      </c>
      <c r="S299" s="3" t="str">
        <f t="shared" si="158"/>
        <v>my_code</v>
      </c>
      <c r="T299" s="54" t="b">
        <f t="shared" si="159"/>
        <v>0</v>
      </c>
      <c r="U299" s="54" t="b">
        <f t="shared" si="160"/>
        <v>0</v>
      </c>
      <c r="V299" s="54" t="b">
        <f t="shared" si="161"/>
        <v>0</v>
      </c>
      <c r="W299" s="54" t="b">
        <f t="shared" si="162"/>
        <v>0</v>
      </c>
      <c r="X299" s="54" t="b">
        <f>IF(NOT(ISERROR(VLOOKUP(UPPER(F299),Opcodes!$O$3:$O$10,1,FALSE))),TRUE,FALSE)</f>
        <v>0</v>
      </c>
      <c r="Y299" s="1" t="str" cm="1">
        <f t="array" aca="1" ref="Y299" ca="1">IF(OR(UPPER(F299)="STR",UPPER(F299)="ASC"),_xlfn.TEXTJOIN("",TRUE,DEC2HEX(128*(UPPER(F299)="STR")+CODE(MID(G299,ABS(ROW(INDIRECT("1:"&amp;LEN(G299)))),1)))),IF(UPPER(F299)="HEX",UPPER(SUBSTITUTE(G299," ","")),""))</f>
        <v/>
      </c>
      <c r="Z299" s="52" t="str">
        <f t="shared" si="163"/>
        <v/>
      </c>
      <c r="AA299" s="52" t="str">
        <f t="shared" si="164"/>
        <v/>
      </c>
      <c r="AB299" s="52" t="str">
        <f t="shared" si="165"/>
        <v/>
      </c>
      <c r="AC299" s="52" t="str">
        <f t="shared" si="166"/>
        <v/>
      </c>
      <c r="AD299" s="52" t="str">
        <f t="shared" si="167"/>
        <v/>
      </c>
      <c r="AE299" s="52">
        <f t="shared" ca="1" si="168"/>
        <v>0</v>
      </c>
      <c r="AF299" s="52" t="str">
        <f t="shared" si="169"/>
        <v/>
      </c>
      <c r="AG299" s="52" t="str">
        <f t="shared" ca="1" si="170"/>
        <v>mem</v>
      </c>
      <c r="AH299" s="52">
        <f t="shared" ca="1" si="171"/>
        <v>0</v>
      </c>
      <c r="AI299" s="52">
        <f t="shared" ca="1" si="172"/>
        <v>-1</v>
      </c>
      <c r="AJ299" s="52">
        <f t="shared" ca="1" si="173"/>
        <v>0</v>
      </c>
      <c r="AK299" s="52">
        <f t="shared" ca="1" si="174"/>
        <v>0</v>
      </c>
      <c r="AL299" s="52">
        <f t="shared" ca="1" si="175"/>
        <v>0</v>
      </c>
      <c r="AM299" s="52" t="e" cm="1">
        <f t="array" aca="1" ref="AM299" ca="1">INDEX($G$2:$G$1052,MATCH(1,(AL299=$E$2:$E$1052)*("EQU"=UPPER($F$2:$F$1052)),0))</f>
        <v>#N/A</v>
      </c>
      <c r="AN299" s="52" t="str">
        <f t="shared" ca="1" si="176"/>
        <v/>
      </c>
      <c r="AO299" s="1" t="e">
        <f t="shared" ca="1" si="177"/>
        <v>#N/A</v>
      </c>
      <c r="AP299" s="52" t="str">
        <f t="shared" ca="1" si="178"/>
        <v/>
      </c>
      <c r="AQ299" s="1" t="str" cm="1">
        <f t="array" aca="1" ref="AQ299" ca="1">IF(LEFT(AL299,1)=".",INDEX($M$12:$M$1052,MATCH(1,(AL299=$L$12:$L$1052)*(S299=($S$12:$S$1052)),0)),"")</f>
        <v/>
      </c>
      <c r="AR299" s="52">
        <f t="shared" ca="1" si="179"/>
        <v>0</v>
      </c>
      <c r="AS299" s="52">
        <f t="shared" ca="1" si="180"/>
        <v>0</v>
      </c>
      <c r="AT299" s="52" t="str">
        <f t="shared" ca="1" si="181"/>
        <v>00</v>
      </c>
      <c r="AU299" s="52" t="str">
        <f t="shared" ca="1" si="182"/>
        <v>00</v>
      </c>
      <c r="AV299" s="1" t="str">
        <f t="shared" ca="1" si="185"/>
        <v>00</v>
      </c>
      <c r="AW299" s="52" t="str">
        <f t="shared" ca="1" si="183"/>
        <v>ZP</v>
      </c>
      <c r="AX299" s="53" t="e">
        <f ca="1">VLOOKUP(UPPER(F299)&amp;"-"&amp;AW299,Opcodes!$D$3:$E$160,2,FALSE)</f>
        <v>#N/A</v>
      </c>
      <c r="AY299" s="1">
        <f t="shared" ca="1" si="184"/>
        <v>0</v>
      </c>
    </row>
    <row r="300" spans="3:51" s="52" customFormat="1" x14ac:dyDescent="0.3">
      <c r="C300" s="11" t="str" cm="1">
        <f t="array" aca="1" ref="C300" ca="1">IF(AND(N300&amp;""&lt;&gt;"",K300&amp;""&lt;&gt;""),K300&amp;": "&amp;N300&amp;IF(O300&amp;""&lt;&gt;""," "&amp;O300,"")&amp;IF(P300&amp;""&lt;&gt;""," "&amp;P300,""),IF(Y300&amp;""&lt;&gt;"",K300&amp;": "&amp;TRIM(_xlfn.TEXTJOIN("",TRUE,MID(Y300,2*ROW(INDIRECT("1:"&amp;LEN(Y300)))-1,2)&amp;" ")),""))</f>
        <v/>
      </c>
      <c r="D300" s="20"/>
      <c r="E300" s="21"/>
      <c r="F300" s="22"/>
      <c r="G300" s="55"/>
      <c r="H300" s="56"/>
      <c r="I300" s="51"/>
      <c r="J300" s="51"/>
      <c r="K300" s="52" t="str">
        <f t="shared" ca="1" si="150"/>
        <v>302</v>
      </c>
      <c r="L300" s="52" t="str">
        <f t="shared" si="151"/>
        <v/>
      </c>
      <c r="M300" s="52" t="str">
        <f t="shared" ca="1" si="152"/>
        <v>$0302</v>
      </c>
      <c r="N300" s="53" t="str">
        <f t="shared" ca="1" si="153"/>
        <v/>
      </c>
      <c r="O300" s="53" t="str">
        <f t="shared" ca="1" si="154"/>
        <v>00</v>
      </c>
      <c r="P300" s="53" t="str">
        <f t="shared" ca="1" si="155"/>
        <v/>
      </c>
      <c r="Q300" s="54">
        <f t="shared" si="156"/>
        <v>-1</v>
      </c>
      <c r="R300" s="54" t="str">
        <f t="shared" si="157"/>
        <v/>
      </c>
      <c r="S300" s="3" t="str">
        <f t="shared" si="158"/>
        <v>my_code</v>
      </c>
      <c r="T300" s="54" t="b">
        <f t="shared" si="159"/>
        <v>0</v>
      </c>
      <c r="U300" s="54" t="b">
        <f t="shared" si="160"/>
        <v>0</v>
      </c>
      <c r="V300" s="54" t="b">
        <f t="shared" si="161"/>
        <v>0</v>
      </c>
      <c r="W300" s="54" t="b">
        <f t="shared" si="162"/>
        <v>0</v>
      </c>
      <c r="X300" s="54" t="b">
        <f>IF(NOT(ISERROR(VLOOKUP(UPPER(F300),Opcodes!$O$3:$O$10,1,FALSE))),TRUE,FALSE)</f>
        <v>0</v>
      </c>
      <c r="Y300" s="1" t="str" cm="1">
        <f t="array" aca="1" ref="Y300" ca="1">IF(OR(UPPER(F300)="STR",UPPER(F300)="ASC"),_xlfn.TEXTJOIN("",TRUE,DEC2HEX(128*(UPPER(F300)="STR")+CODE(MID(G300,ABS(ROW(INDIRECT("1:"&amp;LEN(G300)))),1)))),IF(UPPER(F300)="HEX",UPPER(SUBSTITUTE(G300," ","")),""))</f>
        <v/>
      </c>
      <c r="Z300" s="52" t="str">
        <f t="shared" si="163"/>
        <v/>
      </c>
      <c r="AA300" s="52" t="str">
        <f t="shared" si="164"/>
        <v/>
      </c>
      <c r="AB300" s="52" t="str">
        <f t="shared" si="165"/>
        <v/>
      </c>
      <c r="AC300" s="52" t="str">
        <f t="shared" si="166"/>
        <v/>
      </c>
      <c r="AD300" s="52" t="str">
        <f t="shared" si="167"/>
        <v/>
      </c>
      <c r="AE300" s="52">
        <f t="shared" ca="1" si="168"/>
        <v>0</v>
      </c>
      <c r="AF300" s="52" t="str">
        <f t="shared" si="169"/>
        <v/>
      </c>
      <c r="AG300" s="52" t="str">
        <f t="shared" ca="1" si="170"/>
        <v>mem</v>
      </c>
      <c r="AH300" s="52">
        <f t="shared" ca="1" si="171"/>
        <v>0</v>
      </c>
      <c r="AI300" s="52">
        <f t="shared" ca="1" si="172"/>
        <v>-1</v>
      </c>
      <c r="AJ300" s="52">
        <f t="shared" ca="1" si="173"/>
        <v>0</v>
      </c>
      <c r="AK300" s="52">
        <f t="shared" ca="1" si="174"/>
        <v>0</v>
      </c>
      <c r="AL300" s="52">
        <f t="shared" ca="1" si="175"/>
        <v>0</v>
      </c>
      <c r="AM300" s="52" t="e" cm="1">
        <f t="array" aca="1" ref="AM300" ca="1">INDEX($G$2:$G$1052,MATCH(1,(AL300=$E$2:$E$1052)*("EQU"=UPPER($F$2:$F$1052)),0))</f>
        <v>#N/A</v>
      </c>
      <c r="AN300" s="52" t="str">
        <f t="shared" ca="1" si="176"/>
        <v/>
      </c>
      <c r="AO300" s="1" t="e">
        <f t="shared" ca="1" si="177"/>
        <v>#N/A</v>
      </c>
      <c r="AP300" s="52" t="str">
        <f t="shared" ca="1" si="178"/>
        <v/>
      </c>
      <c r="AQ300" s="1" t="str" cm="1">
        <f t="array" aca="1" ref="AQ300" ca="1">IF(LEFT(AL300,1)=".",INDEX($M$12:$M$1052,MATCH(1,(AL300=$L$12:$L$1052)*(S300=($S$12:$S$1052)),0)),"")</f>
        <v/>
      </c>
      <c r="AR300" s="52">
        <f t="shared" ca="1" si="179"/>
        <v>0</v>
      </c>
      <c r="AS300" s="52">
        <f t="shared" ca="1" si="180"/>
        <v>0</v>
      </c>
      <c r="AT300" s="52" t="str">
        <f t="shared" ca="1" si="181"/>
        <v>00</v>
      </c>
      <c r="AU300" s="52" t="str">
        <f t="shared" ca="1" si="182"/>
        <v>00</v>
      </c>
      <c r="AV300" s="1" t="str">
        <f t="shared" ca="1" si="185"/>
        <v>00</v>
      </c>
      <c r="AW300" s="52" t="str">
        <f t="shared" ca="1" si="183"/>
        <v>ZP</v>
      </c>
      <c r="AX300" s="53" t="e">
        <f ca="1">VLOOKUP(UPPER(F300)&amp;"-"&amp;AW300,Opcodes!$D$3:$E$160,2,FALSE)</f>
        <v>#N/A</v>
      </c>
      <c r="AY300" s="1">
        <f t="shared" ca="1" si="184"/>
        <v>0</v>
      </c>
    </row>
    <row r="301" spans="3:51" s="52" customFormat="1" x14ac:dyDescent="0.3">
      <c r="C301" s="11" t="str" cm="1">
        <f t="array" aca="1" ref="C301" ca="1">IF(AND(N301&amp;""&lt;&gt;"",K301&amp;""&lt;&gt;""),K301&amp;": "&amp;N301&amp;IF(O301&amp;""&lt;&gt;""," "&amp;O301,"")&amp;IF(P301&amp;""&lt;&gt;""," "&amp;P301,""),IF(Y301&amp;""&lt;&gt;"",K301&amp;": "&amp;TRIM(_xlfn.TEXTJOIN("",TRUE,MID(Y301,2*ROW(INDIRECT("1:"&amp;LEN(Y301)))-1,2)&amp;" ")),""))</f>
        <v/>
      </c>
      <c r="D301" s="20"/>
      <c r="E301" s="21"/>
      <c r="F301" s="22"/>
      <c r="G301" s="55"/>
      <c r="H301" s="56"/>
      <c r="I301" s="51"/>
      <c r="J301" s="51"/>
      <c r="K301" s="52" t="str">
        <f t="shared" ca="1" si="150"/>
        <v>302</v>
      </c>
      <c r="L301" s="52" t="str">
        <f t="shared" si="151"/>
        <v/>
      </c>
      <c r="M301" s="52" t="str">
        <f t="shared" ca="1" si="152"/>
        <v>$0302</v>
      </c>
      <c r="N301" s="53" t="str">
        <f t="shared" ca="1" si="153"/>
        <v/>
      </c>
      <c r="O301" s="53" t="str">
        <f t="shared" ca="1" si="154"/>
        <v>00</v>
      </c>
      <c r="P301" s="53" t="str">
        <f t="shared" ca="1" si="155"/>
        <v/>
      </c>
      <c r="Q301" s="54">
        <f t="shared" si="156"/>
        <v>-1</v>
      </c>
      <c r="R301" s="54" t="str">
        <f t="shared" si="157"/>
        <v/>
      </c>
      <c r="S301" s="3" t="str">
        <f t="shared" si="158"/>
        <v>my_code</v>
      </c>
      <c r="T301" s="54" t="b">
        <f t="shared" si="159"/>
        <v>0</v>
      </c>
      <c r="U301" s="54" t="b">
        <f t="shared" si="160"/>
        <v>0</v>
      </c>
      <c r="V301" s="54" t="b">
        <f t="shared" si="161"/>
        <v>0</v>
      </c>
      <c r="W301" s="54" t="b">
        <f t="shared" si="162"/>
        <v>0</v>
      </c>
      <c r="X301" s="54" t="b">
        <f>IF(NOT(ISERROR(VLOOKUP(UPPER(F301),Opcodes!$O$3:$O$10,1,FALSE))),TRUE,FALSE)</f>
        <v>0</v>
      </c>
      <c r="Y301" s="1" t="str" cm="1">
        <f t="array" aca="1" ref="Y301" ca="1">IF(OR(UPPER(F301)="STR",UPPER(F301)="ASC"),_xlfn.TEXTJOIN("",TRUE,DEC2HEX(128*(UPPER(F301)="STR")+CODE(MID(G301,ABS(ROW(INDIRECT("1:"&amp;LEN(G301)))),1)))),IF(UPPER(F301)="HEX",UPPER(SUBSTITUTE(G301," ","")),""))</f>
        <v/>
      </c>
      <c r="Z301" s="52" t="str">
        <f t="shared" si="163"/>
        <v/>
      </c>
      <c r="AA301" s="52" t="str">
        <f t="shared" si="164"/>
        <v/>
      </c>
      <c r="AB301" s="52" t="str">
        <f t="shared" si="165"/>
        <v/>
      </c>
      <c r="AC301" s="52" t="str">
        <f t="shared" si="166"/>
        <v/>
      </c>
      <c r="AD301" s="52" t="str">
        <f t="shared" si="167"/>
        <v/>
      </c>
      <c r="AE301" s="52">
        <f t="shared" ca="1" si="168"/>
        <v>0</v>
      </c>
      <c r="AF301" s="52" t="str">
        <f t="shared" si="169"/>
        <v/>
      </c>
      <c r="AG301" s="52" t="str">
        <f t="shared" ca="1" si="170"/>
        <v>mem</v>
      </c>
      <c r="AH301" s="52">
        <f t="shared" ca="1" si="171"/>
        <v>0</v>
      </c>
      <c r="AI301" s="52">
        <f t="shared" ca="1" si="172"/>
        <v>-1</v>
      </c>
      <c r="AJ301" s="52">
        <f t="shared" ca="1" si="173"/>
        <v>0</v>
      </c>
      <c r="AK301" s="52">
        <f t="shared" ca="1" si="174"/>
        <v>0</v>
      </c>
      <c r="AL301" s="52">
        <f t="shared" ca="1" si="175"/>
        <v>0</v>
      </c>
      <c r="AM301" s="52" t="e" cm="1">
        <f t="array" aca="1" ref="AM301" ca="1">INDEX($G$2:$G$1052,MATCH(1,(AL301=$E$2:$E$1052)*("EQU"=UPPER($F$2:$F$1052)),0))</f>
        <v>#N/A</v>
      </c>
      <c r="AN301" s="52" t="str">
        <f t="shared" ca="1" si="176"/>
        <v/>
      </c>
      <c r="AO301" s="1" t="e">
        <f t="shared" ca="1" si="177"/>
        <v>#N/A</v>
      </c>
      <c r="AP301" s="52" t="str">
        <f t="shared" ca="1" si="178"/>
        <v/>
      </c>
      <c r="AQ301" s="1" t="str" cm="1">
        <f t="array" aca="1" ref="AQ301" ca="1">IF(LEFT(AL301,1)=".",INDEX($M$12:$M$1052,MATCH(1,(AL301=$L$12:$L$1052)*(S301=($S$12:$S$1052)),0)),"")</f>
        <v/>
      </c>
      <c r="AR301" s="52">
        <f t="shared" ca="1" si="179"/>
        <v>0</v>
      </c>
      <c r="AS301" s="52">
        <f t="shared" ca="1" si="180"/>
        <v>0</v>
      </c>
      <c r="AT301" s="52" t="str">
        <f t="shared" ca="1" si="181"/>
        <v>00</v>
      </c>
      <c r="AU301" s="52" t="str">
        <f t="shared" ca="1" si="182"/>
        <v>00</v>
      </c>
      <c r="AV301" s="1" t="str">
        <f t="shared" ca="1" si="185"/>
        <v>00</v>
      </c>
      <c r="AW301" s="52" t="str">
        <f t="shared" ca="1" si="183"/>
        <v>ZP</v>
      </c>
      <c r="AX301" s="53" t="e">
        <f ca="1">VLOOKUP(UPPER(F301)&amp;"-"&amp;AW301,Opcodes!$D$3:$E$160,2,FALSE)</f>
        <v>#N/A</v>
      </c>
      <c r="AY301" s="1">
        <f t="shared" ca="1" si="184"/>
        <v>0</v>
      </c>
    </row>
    <row r="302" spans="3:51" s="52" customFormat="1" x14ac:dyDescent="0.3">
      <c r="C302" s="11" t="str" cm="1">
        <f t="array" aca="1" ref="C302" ca="1">IF(AND(N302&amp;""&lt;&gt;"",K302&amp;""&lt;&gt;""),K302&amp;": "&amp;N302&amp;IF(O302&amp;""&lt;&gt;""," "&amp;O302,"")&amp;IF(P302&amp;""&lt;&gt;""," "&amp;P302,""),IF(Y302&amp;""&lt;&gt;"",K302&amp;": "&amp;TRIM(_xlfn.TEXTJOIN("",TRUE,MID(Y302,2*ROW(INDIRECT("1:"&amp;LEN(Y302)))-1,2)&amp;" ")),""))</f>
        <v/>
      </c>
      <c r="D302" s="20"/>
      <c r="E302" s="21"/>
      <c r="F302" s="22"/>
      <c r="G302" s="55"/>
      <c r="H302" s="56"/>
      <c r="I302" s="51"/>
      <c r="J302" s="51"/>
      <c r="K302" s="52" t="str">
        <f t="shared" ca="1" si="150"/>
        <v>302</v>
      </c>
      <c r="L302" s="52" t="str">
        <f t="shared" si="151"/>
        <v/>
      </c>
      <c r="M302" s="52" t="str">
        <f t="shared" ca="1" si="152"/>
        <v>$0302</v>
      </c>
      <c r="N302" s="53" t="str">
        <f t="shared" ca="1" si="153"/>
        <v/>
      </c>
      <c r="O302" s="53" t="str">
        <f t="shared" ca="1" si="154"/>
        <v>00</v>
      </c>
      <c r="P302" s="53" t="str">
        <f t="shared" ca="1" si="155"/>
        <v/>
      </c>
      <c r="Q302" s="54">
        <f t="shared" si="156"/>
        <v>-1</v>
      </c>
      <c r="R302" s="54" t="str">
        <f t="shared" si="157"/>
        <v/>
      </c>
      <c r="S302" s="3" t="str">
        <f t="shared" si="158"/>
        <v>my_code</v>
      </c>
      <c r="T302" s="54" t="b">
        <f t="shared" si="159"/>
        <v>0</v>
      </c>
      <c r="U302" s="54" t="b">
        <f t="shared" si="160"/>
        <v>0</v>
      </c>
      <c r="V302" s="54" t="b">
        <f t="shared" si="161"/>
        <v>0</v>
      </c>
      <c r="W302" s="54" t="b">
        <f t="shared" si="162"/>
        <v>0</v>
      </c>
      <c r="X302" s="54" t="b">
        <f>IF(NOT(ISERROR(VLOOKUP(UPPER(F302),Opcodes!$O$3:$O$10,1,FALSE))),TRUE,FALSE)</f>
        <v>0</v>
      </c>
      <c r="Y302" s="1" t="str" cm="1">
        <f t="array" aca="1" ref="Y302" ca="1">IF(OR(UPPER(F302)="STR",UPPER(F302)="ASC"),_xlfn.TEXTJOIN("",TRUE,DEC2HEX(128*(UPPER(F302)="STR")+CODE(MID(G302,ABS(ROW(INDIRECT("1:"&amp;LEN(G302)))),1)))),IF(UPPER(F302)="HEX",UPPER(SUBSTITUTE(G302," ","")),""))</f>
        <v/>
      </c>
      <c r="Z302" s="52" t="str">
        <f t="shared" si="163"/>
        <v/>
      </c>
      <c r="AA302" s="52" t="str">
        <f t="shared" si="164"/>
        <v/>
      </c>
      <c r="AB302" s="52" t="str">
        <f t="shared" si="165"/>
        <v/>
      </c>
      <c r="AC302" s="52" t="str">
        <f t="shared" si="166"/>
        <v/>
      </c>
      <c r="AD302" s="52" t="str">
        <f t="shared" si="167"/>
        <v/>
      </c>
      <c r="AE302" s="52">
        <f t="shared" ca="1" si="168"/>
        <v>0</v>
      </c>
      <c r="AF302" s="52" t="str">
        <f t="shared" si="169"/>
        <v/>
      </c>
      <c r="AG302" s="52" t="str">
        <f t="shared" ca="1" si="170"/>
        <v>mem</v>
      </c>
      <c r="AH302" s="52">
        <f t="shared" ca="1" si="171"/>
        <v>0</v>
      </c>
      <c r="AI302" s="52">
        <f t="shared" ca="1" si="172"/>
        <v>-1</v>
      </c>
      <c r="AJ302" s="52">
        <f t="shared" ca="1" si="173"/>
        <v>0</v>
      </c>
      <c r="AK302" s="52">
        <f t="shared" ca="1" si="174"/>
        <v>0</v>
      </c>
      <c r="AL302" s="52">
        <f t="shared" ca="1" si="175"/>
        <v>0</v>
      </c>
      <c r="AM302" s="52" t="e" cm="1">
        <f t="array" aca="1" ref="AM302" ca="1">INDEX($G$2:$G$1052,MATCH(1,(AL302=$E$2:$E$1052)*("EQU"=UPPER($F$2:$F$1052)),0))</f>
        <v>#N/A</v>
      </c>
      <c r="AN302" s="52" t="str">
        <f t="shared" ca="1" si="176"/>
        <v/>
      </c>
      <c r="AO302" s="1" t="e">
        <f t="shared" ca="1" si="177"/>
        <v>#N/A</v>
      </c>
      <c r="AP302" s="52" t="str">
        <f t="shared" ca="1" si="178"/>
        <v/>
      </c>
      <c r="AQ302" s="1" t="str" cm="1">
        <f t="array" aca="1" ref="AQ302" ca="1">IF(LEFT(AL302,1)=".",INDEX($M$12:$M$1052,MATCH(1,(AL302=$L$12:$L$1052)*(S302=($S$12:$S$1052)),0)),"")</f>
        <v/>
      </c>
      <c r="AR302" s="52">
        <f t="shared" ca="1" si="179"/>
        <v>0</v>
      </c>
      <c r="AS302" s="52">
        <f t="shared" ca="1" si="180"/>
        <v>0</v>
      </c>
      <c r="AT302" s="52" t="str">
        <f t="shared" ca="1" si="181"/>
        <v>00</v>
      </c>
      <c r="AU302" s="52" t="str">
        <f t="shared" ca="1" si="182"/>
        <v>00</v>
      </c>
      <c r="AV302" s="1" t="str">
        <f t="shared" ca="1" si="185"/>
        <v>00</v>
      </c>
      <c r="AW302" s="52" t="str">
        <f t="shared" ca="1" si="183"/>
        <v>ZP</v>
      </c>
      <c r="AX302" s="53" t="e">
        <f ca="1">VLOOKUP(UPPER(F302)&amp;"-"&amp;AW302,Opcodes!$D$3:$E$160,2,FALSE)</f>
        <v>#N/A</v>
      </c>
      <c r="AY302" s="1">
        <f t="shared" ca="1" si="184"/>
        <v>0</v>
      </c>
    </row>
    <row r="303" spans="3:51" s="52" customFormat="1" x14ac:dyDescent="0.3">
      <c r="C303" s="11" t="str" cm="1">
        <f t="array" aca="1" ref="C303" ca="1">IF(AND(N303&amp;""&lt;&gt;"",K303&amp;""&lt;&gt;""),K303&amp;": "&amp;N303&amp;IF(O303&amp;""&lt;&gt;""," "&amp;O303,"")&amp;IF(P303&amp;""&lt;&gt;""," "&amp;P303,""),IF(Y303&amp;""&lt;&gt;"",K303&amp;": "&amp;TRIM(_xlfn.TEXTJOIN("",TRUE,MID(Y303,2*ROW(INDIRECT("1:"&amp;LEN(Y303)))-1,2)&amp;" ")),""))</f>
        <v/>
      </c>
      <c r="D303" s="20"/>
      <c r="E303" s="21"/>
      <c r="F303" s="22"/>
      <c r="G303" s="55"/>
      <c r="H303" s="56"/>
      <c r="I303" s="51"/>
      <c r="J303" s="51"/>
      <c r="K303" s="52" t="str">
        <f t="shared" ca="1" si="150"/>
        <v>302</v>
      </c>
      <c r="L303" s="52" t="str">
        <f t="shared" si="151"/>
        <v/>
      </c>
      <c r="M303" s="52" t="str">
        <f t="shared" ca="1" si="152"/>
        <v>$0302</v>
      </c>
      <c r="N303" s="53" t="str">
        <f t="shared" ca="1" si="153"/>
        <v/>
      </c>
      <c r="O303" s="53" t="str">
        <f t="shared" ca="1" si="154"/>
        <v>00</v>
      </c>
      <c r="P303" s="53" t="str">
        <f t="shared" ca="1" si="155"/>
        <v/>
      </c>
      <c r="Q303" s="54">
        <f t="shared" si="156"/>
        <v>-1</v>
      </c>
      <c r="R303" s="54" t="str">
        <f t="shared" si="157"/>
        <v/>
      </c>
      <c r="S303" s="3" t="str">
        <f t="shared" si="158"/>
        <v>my_code</v>
      </c>
      <c r="T303" s="54" t="b">
        <f t="shared" si="159"/>
        <v>0</v>
      </c>
      <c r="U303" s="54" t="b">
        <f t="shared" si="160"/>
        <v>0</v>
      </c>
      <c r="V303" s="54" t="b">
        <f t="shared" si="161"/>
        <v>0</v>
      </c>
      <c r="W303" s="54" t="b">
        <f t="shared" si="162"/>
        <v>0</v>
      </c>
      <c r="X303" s="54" t="b">
        <f>IF(NOT(ISERROR(VLOOKUP(UPPER(F303),Opcodes!$O$3:$O$10,1,FALSE))),TRUE,FALSE)</f>
        <v>0</v>
      </c>
      <c r="Y303" s="1" t="str" cm="1">
        <f t="array" aca="1" ref="Y303" ca="1">IF(OR(UPPER(F303)="STR",UPPER(F303)="ASC"),_xlfn.TEXTJOIN("",TRUE,DEC2HEX(128*(UPPER(F303)="STR")+CODE(MID(G303,ABS(ROW(INDIRECT("1:"&amp;LEN(G303)))),1)))),IF(UPPER(F303)="HEX",UPPER(SUBSTITUTE(G303," ","")),""))</f>
        <v/>
      </c>
      <c r="Z303" s="52" t="str">
        <f t="shared" si="163"/>
        <v/>
      </c>
      <c r="AA303" s="52" t="str">
        <f t="shared" si="164"/>
        <v/>
      </c>
      <c r="AB303" s="52" t="str">
        <f t="shared" si="165"/>
        <v/>
      </c>
      <c r="AC303" s="52" t="str">
        <f t="shared" si="166"/>
        <v/>
      </c>
      <c r="AD303" s="52" t="str">
        <f t="shared" si="167"/>
        <v/>
      </c>
      <c r="AE303" s="52">
        <f t="shared" ca="1" si="168"/>
        <v>0</v>
      </c>
      <c r="AF303" s="52" t="str">
        <f t="shared" si="169"/>
        <v/>
      </c>
      <c r="AG303" s="52" t="str">
        <f t="shared" ca="1" si="170"/>
        <v>mem</v>
      </c>
      <c r="AH303" s="52">
        <f t="shared" ca="1" si="171"/>
        <v>0</v>
      </c>
      <c r="AI303" s="52">
        <f t="shared" ca="1" si="172"/>
        <v>-1</v>
      </c>
      <c r="AJ303" s="52">
        <f t="shared" ca="1" si="173"/>
        <v>0</v>
      </c>
      <c r="AK303" s="52">
        <f t="shared" ca="1" si="174"/>
        <v>0</v>
      </c>
      <c r="AL303" s="52">
        <f t="shared" ca="1" si="175"/>
        <v>0</v>
      </c>
      <c r="AM303" s="52" t="e" cm="1">
        <f t="array" aca="1" ref="AM303" ca="1">INDEX($G$2:$G$1052,MATCH(1,(AL303=$E$2:$E$1052)*("EQU"=UPPER($F$2:$F$1052)),0))</f>
        <v>#N/A</v>
      </c>
      <c r="AN303" s="52" t="str">
        <f t="shared" ca="1" si="176"/>
        <v/>
      </c>
      <c r="AO303" s="1" t="e">
        <f t="shared" ca="1" si="177"/>
        <v>#N/A</v>
      </c>
      <c r="AP303" s="52" t="str">
        <f t="shared" ca="1" si="178"/>
        <v/>
      </c>
      <c r="AQ303" s="1" t="str" cm="1">
        <f t="array" aca="1" ref="AQ303" ca="1">IF(LEFT(AL303,1)=".",INDEX($M$12:$M$1052,MATCH(1,(AL303=$L$12:$L$1052)*(S303=($S$12:$S$1052)),0)),"")</f>
        <v/>
      </c>
      <c r="AR303" s="52">
        <f t="shared" ca="1" si="179"/>
        <v>0</v>
      </c>
      <c r="AS303" s="52">
        <f t="shared" ca="1" si="180"/>
        <v>0</v>
      </c>
      <c r="AT303" s="52" t="str">
        <f t="shared" ca="1" si="181"/>
        <v>00</v>
      </c>
      <c r="AU303" s="52" t="str">
        <f t="shared" ca="1" si="182"/>
        <v>00</v>
      </c>
      <c r="AV303" s="1" t="str">
        <f t="shared" ca="1" si="185"/>
        <v>00</v>
      </c>
      <c r="AW303" s="52" t="str">
        <f t="shared" ca="1" si="183"/>
        <v>ZP</v>
      </c>
      <c r="AX303" s="53" t="e">
        <f ca="1">VLOOKUP(UPPER(F303)&amp;"-"&amp;AW303,Opcodes!$D$3:$E$160,2,FALSE)</f>
        <v>#N/A</v>
      </c>
      <c r="AY303" s="1">
        <f t="shared" ca="1" si="184"/>
        <v>0</v>
      </c>
    </row>
    <row r="304" spans="3:51" s="52" customFormat="1" x14ac:dyDescent="0.3">
      <c r="C304" s="11" t="str" cm="1">
        <f t="array" aca="1" ref="C304" ca="1">IF(AND(N304&amp;""&lt;&gt;"",K304&amp;""&lt;&gt;""),K304&amp;": "&amp;N304&amp;IF(O304&amp;""&lt;&gt;""," "&amp;O304,"")&amp;IF(P304&amp;""&lt;&gt;""," "&amp;P304,""),IF(Y304&amp;""&lt;&gt;"",K304&amp;": "&amp;TRIM(_xlfn.TEXTJOIN("",TRUE,MID(Y304,2*ROW(INDIRECT("1:"&amp;LEN(Y304)))-1,2)&amp;" ")),""))</f>
        <v/>
      </c>
      <c r="D304" s="20"/>
      <c r="E304" s="21"/>
      <c r="F304" s="22"/>
      <c r="G304" s="55"/>
      <c r="H304" s="56"/>
      <c r="I304" s="51"/>
      <c r="J304" s="51"/>
      <c r="K304" s="52" t="str">
        <f t="shared" ca="1" si="150"/>
        <v>302</v>
      </c>
      <c r="L304" s="52" t="str">
        <f t="shared" si="151"/>
        <v/>
      </c>
      <c r="M304" s="52" t="str">
        <f t="shared" ca="1" si="152"/>
        <v>$0302</v>
      </c>
      <c r="N304" s="53" t="str">
        <f t="shared" ca="1" si="153"/>
        <v/>
      </c>
      <c r="O304" s="53" t="str">
        <f t="shared" ca="1" si="154"/>
        <v>00</v>
      </c>
      <c r="P304" s="53" t="str">
        <f t="shared" ca="1" si="155"/>
        <v/>
      </c>
      <c r="Q304" s="54">
        <f t="shared" si="156"/>
        <v>-1</v>
      </c>
      <c r="R304" s="54" t="str">
        <f t="shared" si="157"/>
        <v/>
      </c>
      <c r="S304" s="3" t="str">
        <f t="shared" si="158"/>
        <v>my_code</v>
      </c>
      <c r="T304" s="54" t="b">
        <f t="shared" si="159"/>
        <v>0</v>
      </c>
      <c r="U304" s="54" t="b">
        <f t="shared" si="160"/>
        <v>0</v>
      </c>
      <c r="V304" s="54" t="b">
        <f t="shared" si="161"/>
        <v>0</v>
      </c>
      <c r="W304" s="54" t="b">
        <f t="shared" si="162"/>
        <v>0</v>
      </c>
      <c r="X304" s="54" t="b">
        <f>IF(NOT(ISERROR(VLOOKUP(UPPER(F304),Opcodes!$O$3:$O$10,1,FALSE))),TRUE,FALSE)</f>
        <v>0</v>
      </c>
      <c r="Y304" s="1" t="str" cm="1">
        <f t="array" aca="1" ref="Y304" ca="1">IF(OR(UPPER(F304)="STR",UPPER(F304)="ASC"),_xlfn.TEXTJOIN("",TRUE,DEC2HEX(128*(UPPER(F304)="STR")+CODE(MID(G304,ABS(ROW(INDIRECT("1:"&amp;LEN(G304)))),1)))),IF(UPPER(F304)="HEX",UPPER(SUBSTITUTE(G304," ","")),""))</f>
        <v/>
      </c>
      <c r="Z304" s="52" t="str">
        <f t="shared" si="163"/>
        <v/>
      </c>
      <c r="AA304" s="52" t="str">
        <f t="shared" si="164"/>
        <v/>
      </c>
      <c r="AB304" s="52" t="str">
        <f t="shared" si="165"/>
        <v/>
      </c>
      <c r="AC304" s="52" t="str">
        <f t="shared" si="166"/>
        <v/>
      </c>
      <c r="AD304" s="52" t="str">
        <f t="shared" si="167"/>
        <v/>
      </c>
      <c r="AE304" s="52">
        <f t="shared" ca="1" si="168"/>
        <v>0</v>
      </c>
      <c r="AF304" s="52" t="str">
        <f t="shared" si="169"/>
        <v/>
      </c>
      <c r="AG304" s="52" t="str">
        <f t="shared" ca="1" si="170"/>
        <v>mem</v>
      </c>
      <c r="AH304" s="52">
        <f t="shared" ca="1" si="171"/>
        <v>0</v>
      </c>
      <c r="AI304" s="52">
        <f t="shared" ca="1" si="172"/>
        <v>-1</v>
      </c>
      <c r="AJ304" s="52">
        <f t="shared" ca="1" si="173"/>
        <v>0</v>
      </c>
      <c r="AK304" s="52">
        <f t="shared" ca="1" si="174"/>
        <v>0</v>
      </c>
      <c r="AL304" s="52">
        <f t="shared" ca="1" si="175"/>
        <v>0</v>
      </c>
      <c r="AM304" s="52" t="e" cm="1">
        <f t="array" aca="1" ref="AM304" ca="1">INDEX($G$2:$G$1052,MATCH(1,(AL304=$E$2:$E$1052)*("EQU"=UPPER($F$2:$F$1052)),0))</f>
        <v>#N/A</v>
      </c>
      <c r="AN304" s="52" t="str">
        <f t="shared" ca="1" si="176"/>
        <v/>
      </c>
      <c r="AO304" s="1" t="e">
        <f t="shared" ca="1" si="177"/>
        <v>#N/A</v>
      </c>
      <c r="AP304" s="52" t="str">
        <f t="shared" ca="1" si="178"/>
        <v/>
      </c>
      <c r="AQ304" s="1" t="str" cm="1">
        <f t="array" aca="1" ref="AQ304" ca="1">IF(LEFT(AL304,1)=".",INDEX($M$12:$M$1052,MATCH(1,(AL304=$L$12:$L$1052)*(S304=($S$12:$S$1052)),0)),"")</f>
        <v/>
      </c>
      <c r="AR304" s="52">
        <f t="shared" ca="1" si="179"/>
        <v>0</v>
      </c>
      <c r="AS304" s="52">
        <f t="shared" ca="1" si="180"/>
        <v>0</v>
      </c>
      <c r="AT304" s="52" t="str">
        <f t="shared" ca="1" si="181"/>
        <v>00</v>
      </c>
      <c r="AU304" s="52" t="str">
        <f t="shared" ca="1" si="182"/>
        <v>00</v>
      </c>
      <c r="AV304" s="1" t="str">
        <f t="shared" ca="1" si="185"/>
        <v>00</v>
      </c>
      <c r="AW304" s="52" t="str">
        <f t="shared" ca="1" si="183"/>
        <v>ZP</v>
      </c>
      <c r="AX304" s="53" t="e">
        <f ca="1">VLOOKUP(UPPER(F304)&amp;"-"&amp;AW304,Opcodes!$D$3:$E$160,2,FALSE)</f>
        <v>#N/A</v>
      </c>
      <c r="AY304" s="1">
        <f t="shared" ca="1" si="184"/>
        <v>0</v>
      </c>
    </row>
    <row r="305" spans="3:51" s="52" customFormat="1" x14ac:dyDescent="0.3">
      <c r="C305" s="11" t="str" cm="1">
        <f t="array" aca="1" ref="C305" ca="1">IF(AND(N305&amp;""&lt;&gt;"",K305&amp;""&lt;&gt;""),K305&amp;": "&amp;N305&amp;IF(O305&amp;""&lt;&gt;""," "&amp;O305,"")&amp;IF(P305&amp;""&lt;&gt;""," "&amp;P305,""),IF(Y305&amp;""&lt;&gt;"",K305&amp;": "&amp;TRIM(_xlfn.TEXTJOIN("",TRUE,MID(Y305,2*ROW(INDIRECT("1:"&amp;LEN(Y305)))-1,2)&amp;" ")),""))</f>
        <v/>
      </c>
      <c r="D305" s="20"/>
      <c r="E305" s="21"/>
      <c r="F305" s="22"/>
      <c r="G305" s="55"/>
      <c r="H305" s="56"/>
      <c r="I305" s="51"/>
      <c r="J305" s="51"/>
      <c r="K305" s="52" t="str">
        <f t="shared" ca="1" si="150"/>
        <v>302</v>
      </c>
      <c r="L305" s="52" t="str">
        <f t="shared" si="151"/>
        <v/>
      </c>
      <c r="M305" s="52" t="str">
        <f t="shared" ca="1" si="152"/>
        <v>$0302</v>
      </c>
      <c r="N305" s="53" t="str">
        <f t="shared" ca="1" si="153"/>
        <v/>
      </c>
      <c r="O305" s="53" t="str">
        <f t="shared" ca="1" si="154"/>
        <v>00</v>
      </c>
      <c r="P305" s="53" t="str">
        <f t="shared" ca="1" si="155"/>
        <v/>
      </c>
      <c r="Q305" s="54">
        <f t="shared" si="156"/>
        <v>-1</v>
      </c>
      <c r="R305" s="54" t="str">
        <f t="shared" si="157"/>
        <v/>
      </c>
      <c r="S305" s="3" t="str">
        <f t="shared" si="158"/>
        <v>my_code</v>
      </c>
      <c r="T305" s="54" t="b">
        <f t="shared" si="159"/>
        <v>0</v>
      </c>
      <c r="U305" s="54" t="b">
        <f t="shared" si="160"/>
        <v>0</v>
      </c>
      <c r="V305" s="54" t="b">
        <f t="shared" si="161"/>
        <v>0</v>
      </c>
      <c r="W305" s="54" t="b">
        <f t="shared" si="162"/>
        <v>0</v>
      </c>
      <c r="X305" s="54" t="b">
        <f>IF(NOT(ISERROR(VLOOKUP(UPPER(F305),Opcodes!$O$3:$O$10,1,FALSE))),TRUE,FALSE)</f>
        <v>0</v>
      </c>
      <c r="Y305" s="1" t="str" cm="1">
        <f t="array" aca="1" ref="Y305" ca="1">IF(OR(UPPER(F305)="STR",UPPER(F305)="ASC"),_xlfn.TEXTJOIN("",TRUE,DEC2HEX(128*(UPPER(F305)="STR")+CODE(MID(G305,ABS(ROW(INDIRECT("1:"&amp;LEN(G305)))),1)))),IF(UPPER(F305)="HEX",UPPER(SUBSTITUTE(G305," ","")),""))</f>
        <v/>
      </c>
      <c r="Z305" s="52" t="str">
        <f t="shared" si="163"/>
        <v/>
      </c>
      <c r="AA305" s="52" t="str">
        <f t="shared" si="164"/>
        <v/>
      </c>
      <c r="AB305" s="52" t="str">
        <f t="shared" si="165"/>
        <v/>
      </c>
      <c r="AC305" s="52" t="str">
        <f t="shared" si="166"/>
        <v/>
      </c>
      <c r="AD305" s="52" t="str">
        <f t="shared" si="167"/>
        <v/>
      </c>
      <c r="AE305" s="52">
        <f t="shared" ca="1" si="168"/>
        <v>0</v>
      </c>
      <c r="AF305" s="52" t="str">
        <f t="shared" si="169"/>
        <v/>
      </c>
      <c r="AG305" s="52" t="str">
        <f t="shared" ca="1" si="170"/>
        <v>mem</v>
      </c>
      <c r="AH305" s="52">
        <f t="shared" ca="1" si="171"/>
        <v>0</v>
      </c>
      <c r="AI305" s="52">
        <f t="shared" ca="1" si="172"/>
        <v>-1</v>
      </c>
      <c r="AJ305" s="52">
        <f t="shared" ca="1" si="173"/>
        <v>0</v>
      </c>
      <c r="AK305" s="52">
        <f t="shared" ca="1" si="174"/>
        <v>0</v>
      </c>
      <c r="AL305" s="52">
        <f t="shared" ca="1" si="175"/>
        <v>0</v>
      </c>
      <c r="AM305" s="52" t="e" cm="1">
        <f t="array" aca="1" ref="AM305" ca="1">INDEX($G$2:$G$1052,MATCH(1,(AL305=$E$2:$E$1052)*("EQU"=UPPER($F$2:$F$1052)),0))</f>
        <v>#N/A</v>
      </c>
      <c r="AN305" s="52" t="str">
        <f t="shared" ca="1" si="176"/>
        <v/>
      </c>
      <c r="AO305" s="1" t="e">
        <f t="shared" ca="1" si="177"/>
        <v>#N/A</v>
      </c>
      <c r="AP305" s="52" t="str">
        <f t="shared" ca="1" si="178"/>
        <v/>
      </c>
      <c r="AQ305" s="1" t="str" cm="1">
        <f t="array" aca="1" ref="AQ305" ca="1">IF(LEFT(AL305,1)=".",INDEX($M$12:$M$1052,MATCH(1,(AL305=$L$12:$L$1052)*(S305=($S$12:$S$1052)),0)),"")</f>
        <v/>
      </c>
      <c r="AR305" s="52">
        <f t="shared" ca="1" si="179"/>
        <v>0</v>
      </c>
      <c r="AS305" s="52">
        <f t="shared" ca="1" si="180"/>
        <v>0</v>
      </c>
      <c r="AT305" s="52" t="str">
        <f t="shared" ca="1" si="181"/>
        <v>00</v>
      </c>
      <c r="AU305" s="52" t="str">
        <f t="shared" ca="1" si="182"/>
        <v>00</v>
      </c>
      <c r="AV305" s="1" t="str">
        <f t="shared" ca="1" si="185"/>
        <v>00</v>
      </c>
      <c r="AW305" s="52" t="str">
        <f t="shared" ca="1" si="183"/>
        <v>ZP</v>
      </c>
      <c r="AX305" s="53" t="e">
        <f ca="1">VLOOKUP(UPPER(F305)&amp;"-"&amp;AW305,Opcodes!$D$3:$E$160,2,FALSE)</f>
        <v>#N/A</v>
      </c>
      <c r="AY305" s="1">
        <f t="shared" ca="1" si="184"/>
        <v>0</v>
      </c>
    </row>
    <row r="306" spans="3:51" s="52" customFormat="1" x14ac:dyDescent="0.3">
      <c r="C306" s="11" t="str" cm="1">
        <f t="array" aca="1" ref="C306" ca="1">IF(AND(N306&amp;""&lt;&gt;"",K306&amp;""&lt;&gt;""),K306&amp;": "&amp;N306&amp;IF(O306&amp;""&lt;&gt;""," "&amp;O306,"")&amp;IF(P306&amp;""&lt;&gt;""," "&amp;P306,""),IF(Y306&amp;""&lt;&gt;"",K306&amp;": "&amp;TRIM(_xlfn.TEXTJOIN("",TRUE,MID(Y306,2*ROW(INDIRECT("1:"&amp;LEN(Y306)))-1,2)&amp;" ")),""))</f>
        <v/>
      </c>
      <c r="D306" s="20"/>
      <c r="E306" s="21"/>
      <c r="F306" s="22"/>
      <c r="G306" s="55"/>
      <c r="H306" s="56"/>
      <c r="I306" s="51"/>
      <c r="J306" s="51"/>
      <c r="K306" s="52" t="str">
        <f t="shared" ca="1" si="150"/>
        <v>302</v>
      </c>
      <c r="L306" s="52" t="str">
        <f t="shared" si="151"/>
        <v/>
      </c>
      <c r="M306" s="52" t="str">
        <f t="shared" ca="1" si="152"/>
        <v>$0302</v>
      </c>
      <c r="N306" s="53" t="str">
        <f t="shared" ca="1" si="153"/>
        <v/>
      </c>
      <c r="O306" s="53" t="str">
        <f t="shared" ca="1" si="154"/>
        <v>00</v>
      </c>
      <c r="P306" s="53" t="str">
        <f t="shared" ca="1" si="155"/>
        <v/>
      </c>
      <c r="Q306" s="54">
        <f t="shared" si="156"/>
        <v>-1</v>
      </c>
      <c r="R306" s="54" t="str">
        <f t="shared" si="157"/>
        <v/>
      </c>
      <c r="S306" s="3" t="str">
        <f t="shared" si="158"/>
        <v>my_code</v>
      </c>
      <c r="T306" s="54" t="b">
        <f t="shared" si="159"/>
        <v>0</v>
      </c>
      <c r="U306" s="54" t="b">
        <f t="shared" si="160"/>
        <v>0</v>
      </c>
      <c r="V306" s="54" t="b">
        <f t="shared" si="161"/>
        <v>0</v>
      </c>
      <c r="W306" s="54" t="b">
        <f t="shared" si="162"/>
        <v>0</v>
      </c>
      <c r="X306" s="54" t="b">
        <f>IF(NOT(ISERROR(VLOOKUP(UPPER(F306),Opcodes!$O$3:$O$10,1,FALSE))),TRUE,FALSE)</f>
        <v>0</v>
      </c>
      <c r="Y306" s="1" t="str" cm="1">
        <f t="array" aca="1" ref="Y306" ca="1">IF(OR(UPPER(F306)="STR",UPPER(F306)="ASC"),_xlfn.TEXTJOIN("",TRUE,DEC2HEX(128*(UPPER(F306)="STR")+CODE(MID(G306,ABS(ROW(INDIRECT("1:"&amp;LEN(G306)))),1)))),IF(UPPER(F306)="HEX",UPPER(SUBSTITUTE(G306," ","")),""))</f>
        <v/>
      </c>
      <c r="Z306" s="52" t="str">
        <f t="shared" si="163"/>
        <v/>
      </c>
      <c r="AA306" s="52" t="str">
        <f t="shared" si="164"/>
        <v/>
      </c>
      <c r="AB306" s="52" t="str">
        <f t="shared" si="165"/>
        <v/>
      </c>
      <c r="AC306" s="52" t="str">
        <f t="shared" si="166"/>
        <v/>
      </c>
      <c r="AD306" s="52" t="str">
        <f t="shared" si="167"/>
        <v/>
      </c>
      <c r="AE306" s="52">
        <f t="shared" ca="1" si="168"/>
        <v>0</v>
      </c>
      <c r="AF306" s="52" t="str">
        <f t="shared" si="169"/>
        <v/>
      </c>
      <c r="AG306" s="52" t="str">
        <f t="shared" ca="1" si="170"/>
        <v>mem</v>
      </c>
      <c r="AH306" s="52">
        <f t="shared" ca="1" si="171"/>
        <v>0</v>
      </c>
      <c r="AI306" s="52">
        <f t="shared" ca="1" si="172"/>
        <v>-1</v>
      </c>
      <c r="AJ306" s="52">
        <f t="shared" ca="1" si="173"/>
        <v>0</v>
      </c>
      <c r="AK306" s="52">
        <f t="shared" ca="1" si="174"/>
        <v>0</v>
      </c>
      <c r="AL306" s="52">
        <f t="shared" ca="1" si="175"/>
        <v>0</v>
      </c>
      <c r="AM306" s="52" t="e" cm="1">
        <f t="array" aca="1" ref="AM306" ca="1">INDEX($G$2:$G$1052,MATCH(1,(AL306=$E$2:$E$1052)*("EQU"=UPPER($F$2:$F$1052)),0))</f>
        <v>#N/A</v>
      </c>
      <c r="AN306" s="52" t="str">
        <f t="shared" ca="1" si="176"/>
        <v/>
      </c>
      <c r="AO306" s="1" t="e">
        <f t="shared" ca="1" si="177"/>
        <v>#N/A</v>
      </c>
      <c r="AP306" s="52" t="str">
        <f t="shared" ca="1" si="178"/>
        <v/>
      </c>
      <c r="AQ306" s="1" t="str" cm="1">
        <f t="array" aca="1" ref="AQ306" ca="1">IF(LEFT(AL306,1)=".",INDEX($M$12:$M$1052,MATCH(1,(AL306=$L$12:$L$1052)*(S306=($S$12:$S$1052)),0)),"")</f>
        <v/>
      </c>
      <c r="AR306" s="52">
        <f t="shared" ca="1" si="179"/>
        <v>0</v>
      </c>
      <c r="AS306" s="52">
        <f t="shared" ca="1" si="180"/>
        <v>0</v>
      </c>
      <c r="AT306" s="52" t="str">
        <f t="shared" ca="1" si="181"/>
        <v>00</v>
      </c>
      <c r="AU306" s="52" t="str">
        <f t="shared" ca="1" si="182"/>
        <v>00</v>
      </c>
      <c r="AV306" s="1" t="str">
        <f t="shared" ca="1" si="185"/>
        <v>00</v>
      </c>
      <c r="AW306" s="52" t="str">
        <f t="shared" ca="1" si="183"/>
        <v>ZP</v>
      </c>
      <c r="AX306" s="53" t="e">
        <f ca="1">VLOOKUP(UPPER(F306)&amp;"-"&amp;AW306,Opcodes!$D$3:$E$160,2,FALSE)</f>
        <v>#N/A</v>
      </c>
      <c r="AY306" s="1">
        <f t="shared" ca="1" si="184"/>
        <v>0</v>
      </c>
    </row>
    <row r="307" spans="3:51" s="52" customFormat="1" x14ac:dyDescent="0.3">
      <c r="C307" s="11" t="str" cm="1">
        <f t="array" aca="1" ref="C307" ca="1">IF(AND(N307&amp;""&lt;&gt;"",K307&amp;""&lt;&gt;""),K307&amp;": "&amp;N307&amp;IF(O307&amp;""&lt;&gt;""," "&amp;O307,"")&amp;IF(P307&amp;""&lt;&gt;""," "&amp;P307,""),IF(Y307&amp;""&lt;&gt;"",K307&amp;": "&amp;TRIM(_xlfn.TEXTJOIN("",TRUE,MID(Y307,2*ROW(INDIRECT("1:"&amp;LEN(Y307)))-1,2)&amp;" ")),""))</f>
        <v/>
      </c>
      <c r="D307" s="20"/>
      <c r="E307" s="21"/>
      <c r="F307" s="22"/>
      <c r="G307" s="55"/>
      <c r="H307" s="56"/>
      <c r="I307" s="51"/>
      <c r="J307" s="51"/>
      <c r="K307" s="52" t="str">
        <f t="shared" ca="1" si="150"/>
        <v>302</v>
      </c>
      <c r="L307" s="52" t="str">
        <f t="shared" si="151"/>
        <v/>
      </c>
      <c r="M307" s="52" t="str">
        <f t="shared" ca="1" si="152"/>
        <v>$0302</v>
      </c>
      <c r="N307" s="53" t="str">
        <f t="shared" ca="1" si="153"/>
        <v/>
      </c>
      <c r="O307" s="53" t="str">
        <f t="shared" ca="1" si="154"/>
        <v>00</v>
      </c>
      <c r="P307" s="53" t="str">
        <f t="shared" ca="1" si="155"/>
        <v/>
      </c>
      <c r="Q307" s="54">
        <f t="shared" si="156"/>
        <v>-1</v>
      </c>
      <c r="R307" s="54" t="str">
        <f t="shared" si="157"/>
        <v/>
      </c>
      <c r="S307" s="3" t="str">
        <f t="shared" si="158"/>
        <v>my_code</v>
      </c>
      <c r="T307" s="54" t="b">
        <f t="shared" si="159"/>
        <v>0</v>
      </c>
      <c r="U307" s="54" t="b">
        <f t="shared" si="160"/>
        <v>0</v>
      </c>
      <c r="V307" s="54" t="b">
        <f t="shared" si="161"/>
        <v>0</v>
      </c>
      <c r="W307" s="54" t="b">
        <f t="shared" si="162"/>
        <v>0</v>
      </c>
      <c r="X307" s="54" t="b">
        <f>IF(NOT(ISERROR(VLOOKUP(UPPER(F307),Opcodes!$O$3:$O$10,1,FALSE))),TRUE,FALSE)</f>
        <v>0</v>
      </c>
      <c r="Y307" s="1" t="str" cm="1">
        <f t="array" aca="1" ref="Y307" ca="1">IF(OR(UPPER(F307)="STR",UPPER(F307)="ASC"),_xlfn.TEXTJOIN("",TRUE,DEC2HEX(128*(UPPER(F307)="STR")+CODE(MID(G307,ABS(ROW(INDIRECT("1:"&amp;LEN(G307)))),1)))),IF(UPPER(F307)="HEX",UPPER(SUBSTITUTE(G307," ","")),""))</f>
        <v/>
      </c>
      <c r="Z307" s="52" t="str">
        <f t="shared" si="163"/>
        <v/>
      </c>
      <c r="AA307" s="52" t="str">
        <f t="shared" si="164"/>
        <v/>
      </c>
      <c r="AB307" s="52" t="str">
        <f t="shared" si="165"/>
        <v/>
      </c>
      <c r="AC307" s="52" t="str">
        <f t="shared" si="166"/>
        <v/>
      </c>
      <c r="AD307" s="52" t="str">
        <f t="shared" si="167"/>
        <v/>
      </c>
      <c r="AE307" s="52">
        <f t="shared" ca="1" si="168"/>
        <v>0</v>
      </c>
      <c r="AF307" s="52" t="str">
        <f t="shared" si="169"/>
        <v/>
      </c>
      <c r="AG307" s="52" t="str">
        <f t="shared" ca="1" si="170"/>
        <v>mem</v>
      </c>
      <c r="AH307" s="52">
        <f t="shared" ca="1" si="171"/>
        <v>0</v>
      </c>
      <c r="AI307" s="52">
        <f t="shared" ca="1" si="172"/>
        <v>-1</v>
      </c>
      <c r="AJ307" s="52">
        <f t="shared" ca="1" si="173"/>
        <v>0</v>
      </c>
      <c r="AK307" s="52">
        <f t="shared" ca="1" si="174"/>
        <v>0</v>
      </c>
      <c r="AL307" s="52">
        <f t="shared" ca="1" si="175"/>
        <v>0</v>
      </c>
      <c r="AM307" s="52" t="e" cm="1">
        <f t="array" aca="1" ref="AM307" ca="1">INDEX($G$2:$G$1052,MATCH(1,(AL307=$E$2:$E$1052)*("EQU"=UPPER($F$2:$F$1052)),0))</f>
        <v>#N/A</v>
      </c>
      <c r="AN307" s="52" t="str">
        <f t="shared" ca="1" si="176"/>
        <v/>
      </c>
      <c r="AO307" s="1" t="e">
        <f t="shared" ca="1" si="177"/>
        <v>#N/A</v>
      </c>
      <c r="AP307" s="52" t="str">
        <f t="shared" ca="1" si="178"/>
        <v/>
      </c>
      <c r="AQ307" s="1" t="str" cm="1">
        <f t="array" aca="1" ref="AQ307" ca="1">IF(LEFT(AL307,1)=".",INDEX($M$12:$M$1052,MATCH(1,(AL307=$L$12:$L$1052)*(S307=($S$12:$S$1052)),0)),"")</f>
        <v/>
      </c>
      <c r="AR307" s="52">
        <f t="shared" ca="1" si="179"/>
        <v>0</v>
      </c>
      <c r="AS307" s="52">
        <f t="shared" ca="1" si="180"/>
        <v>0</v>
      </c>
      <c r="AT307" s="52" t="str">
        <f t="shared" ca="1" si="181"/>
        <v>00</v>
      </c>
      <c r="AU307" s="52" t="str">
        <f t="shared" ca="1" si="182"/>
        <v>00</v>
      </c>
      <c r="AV307" s="1" t="str">
        <f t="shared" ca="1" si="185"/>
        <v>00</v>
      </c>
      <c r="AW307" s="52" t="str">
        <f t="shared" ca="1" si="183"/>
        <v>ZP</v>
      </c>
      <c r="AX307" s="53" t="e">
        <f ca="1">VLOOKUP(UPPER(F307)&amp;"-"&amp;AW307,Opcodes!$D$3:$E$160,2,FALSE)</f>
        <v>#N/A</v>
      </c>
      <c r="AY307" s="1">
        <f t="shared" ca="1" si="184"/>
        <v>0</v>
      </c>
    </row>
    <row r="308" spans="3:51" s="52" customFormat="1" x14ac:dyDescent="0.3">
      <c r="C308" s="11" t="str" cm="1">
        <f t="array" aca="1" ref="C308" ca="1">IF(AND(N308&amp;""&lt;&gt;"",K308&amp;""&lt;&gt;""),K308&amp;": "&amp;N308&amp;IF(O308&amp;""&lt;&gt;""," "&amp;O308,"")&amp;IF(P308&amp;""&lt;&gt;""," "&amp;P308,""),IF(Y308&amp;""&lt;&gt;"",K308&amp;": "&amp;TRIM(_xlfn.TEXTJOIN("",TRUE,MID(Y308,2*ROW(INDIRECT("1:"&amp;LEN(Y308)))-1,2)&amp;" ")),""))</f>
        <v/>
      </c>
      <c r="D308" s="20"/>
      <c r="E308" s="21"/>
      <c r="F308" s="22"/>
      <c r="G308" s="55"/>
      <c r="H308" s="56"/>
      <c r="I308" s="51"/>
      <c r="J308" s="51"/>
      <c r="K308" s="52" t="str">
        <f t="shared" ca="1" si="150"/>
        <v>302</v>
      </c>
      <c r="L308" s="52" t="str">
        <f t="shared" si="151"/>
        <v/>
      </c>
      <c r="M308" s="52" t="str">
        <f t="shared" ca="1" si="152"/>
        <v>$0302</v>
      </c>
      <c r="N308" s="53" t="str">
        <f t="shared" ca="1" si="153"/>
        <v/>
      </c>
      <c r="O308" s="53" t="str">
        <f t="shared" ca="1" si="154"/>
        <v>00</v>
      </c>
      <c r="P308" s="53" t="str">
        <f t="shared" ca="1" si="155"/>
        <v/>
      </c>
      <c r="Q308" s="54">
        <f t="shared" si="156"/>
        <v>-1</v>
      </c>
      <c r="R308" s="54" t="str">
        <f t="shared" si="157"/>
        <v/>
      </c>
      <c r="S308" s="3" t="str">
        <f t="shared" si="158"/>
        <v>my_code</v>
      </c>
      <c r="T308" s="54" t="b">
        <f t="shared" si="159"/>
        <v>0</v>
      </c>
      <c r="U308" s="54" t="b">
        <f t="shared" si="160"/>
        <v>0</v>
      </c>
      <c r="V308" s="54" t="b">
        <f t="shared" si="161"/>
        <v>0</v>
      </c>
      <c r="W308" s="54" t="b">
        <f t="shared" si="162"/>
        <v>0</v>
      </c>
      <c r="X308" s="54" t="b">
        <f>IF(NOT(ISERROR(VLOOKUP(UPPER(F308),Opcodes!$O$3:$O$10,1,FALSE))),TRUE,FALSE)</f>
        <v>0</v>
      </c>
      <c r="Y308" s="1" t="str" cm="1">
        <f t="array" aca="1" ref="Y308" ca="1">IF(OR(UPPER(F308)="STR",UPPER(F308)="ASC"),_xlfn.TEXTJOIN("",TRUE,DEC2HEX(128*(UPPER(F308)="STR")+CODE(MID(G308,ABS(ROW(INDIRECT("1:"&amp;LEN(G308)))),1)))),IF(UPPER(F308)="HEX",UPPER(SUBSTITUTE(G308," ","")),""))</f>
        <v/>
      </c>
      <c r="Z308" s="52" t="str">
        <f t="shared" si="163"/>
        <v/>
      </c>
      <c r="AA308" s="52" t="str">
        <f t="shared" si="164"/>
        <v/>
      </c>
      <c r="AB308" s="52" t="str">
        <f t="shared" si="165"/>
        <v/>
      </c>
      <c r="AC308" s="52" t="str">
        <f t="shared" si="166"/>
        <v/>
      </c>
      <c r="AD308" s="52" t="str">
        <f t="shared" si="167"/>
        <v/>
      </c>
      <c r="AE308" s="52">
        <f t="shared" ca="1" si="168"/>
        <v>0</v>
      </c>
      <c r="AF308" s="52" t="str">
        <f t="shared" si="169"/>
        <v/>
      </c>
      <c r="AG308" s="52" t="str">
        <f t="shared" ca="1" si="170"/>
        <v>mem</v>
      </c>
      <c r="AH308" s="52">
        <f t="shared" ca="1" si="171"/>
        <v>0</v>
      </c>
      <c r="AI308" s="52">
        <f t="shared" ca="1" si="172"/>
        <v>-1</v>
      </c>
      <c r="AJ308" s="52">
        <f t="shared" ca="1" si="173"/>
        <v>0</v>
      </c>
      <c r="AK308" s="52">
        <f t="shared" ca="1" si="174"/>
        <v>0</v>
      </c>
      <c r="AL308" s="52">
        <f t="shared" ca="1" si="175"/>
        <v>0</v>
      </c>
      <c r="AM308" s="52" t="e" cm="1">
        <f t="array" aca="1" ref="AM308" ca="1">INDEX($G$2:$G$1052,MATCH(1,(AL308=$E$2:$E$1052)*("EQU"=UPPER($F$2:$F$1052)),0))</f>
        <v>#N/A</v>
      </c>
      <c r="AN308" s="52" t="str">
        <f t="shared" ca="1" si="176"/>
        <v/>
      </c>
      <c r="AO308" s="1" t="e">
        <f t="shared" ca="1" si="177"/>
        <v>#N/A</v>
      </c>
      <c r="AP308" s="52" t="str">
        <f t="shared" ca="1" si="178"/>
        <v/>
      </c>
      <c r="AQ308" s="1" t="str" cm="1">
        <f t="array" aca="1" ref="AQ308" ca="1">IF(LEFT(AL308,1)=".",INDEX($M$12:$M$1052,MATCH(1,(AL308=$L$12:$L$1052)*(S308=($S$12:$S$1052)),0)),"")</f>
        <v/>
      </c>
      <c r="AR308" s="52">
        <f t="shared" ca="1" si="179"/>
        <v>0</v>
      </c>
      <c r="AS308" s="52">
        <f t="shared" ca="1" si="180"/>
        <v>0</v>
      </c>
      <c r="AT308" s="52" t="str">
        <f t="shared" ca="1" si="181"/>
        <v>00</v>
      </c>
      <c r="AU308" s="52" t="str">
        <f t="shared" ca="1" si="182"/>
        <v>00</v>
      </c>
      <c r="AV308" s="1" t="str">
        <f t="shared" ca="1" si="185"/>
        <v>00</v>
      </c>
      <c r="AW308" s="52" t="str">
        <f t="shared" ca="1" si="183"/>
        <v>ZP</v>
      </c>
      <c r="AX308" s="53" t="e">
        <f ca="1">VLOOKUP(UPPER(F308)&amp;"-"&amp;AW308,Opcodes!$D$3:$E$160,2,FALSE)</f>
        <v>#N/A</v>
      </c>
      <c r="AY308" s="1">
        <f t="shared" ca="1" si="184"/>
        <v>0</v>
      </c>
    </row>
    <row r="309" spans="3:51" s="52" customFormat="1" x14ac:dyDescent="0.3">
      <c r="C309" s="11" t="str" cm="1">
        <f t="array" aca="1" ref="C309" ca="1">IF(AND(N309&amp;""&lt;&gt;"",K309&amp;""&lt;&gt;""),K309&amp;": "&amp;N309&amp;IF(O309&amp;""&lt;&gt;""," "&amp;O309,"")&amp;IF(P309&amp;""&lt;&gt;""," "&amp;P309,""),IF(Y309&amp;""&lt;&gt;"",K309&amp;": "&amp;TRIM(_xlfn.TEXTJOIN("",TRUE,MID(Y309,2*ROW(INDIRECT("1:"&amp;LEN(Y309)))-1,2)&amp;" ")),""))</f>
        <v/>
      </c>
      <c r="D309" s="20"/>
      <c r="E309" s="21"/>
      <c r="F309" s="22"/>
      <c r="G309" s="55"/>
      <c r="H309" s="56"/>
      <c r="I309" s="51"/>
      <c r="J309" s="51"/>
      <c r="K309" s="52" t="str">
        <f t="shared" ca="1" si="150"/>
        <v>302</v>
      </c>
      <c r="L309" s="52" t="str">
        <f t="shared" si="151"/>
        <v/>
      </c>
      <c r="M309" s="52" t="str">
        <f t="shared" ca="1" si="152"/>
        <v>$0302</v>
      </c>
      <c r="N309" s="53" t="str">
        <f t="shared" ca="1" si="153"/>
        <v/>
      </c>
      <c r="O309" s="53" t="str">
        <f t="shared" ca="1" si="154"/>
        <v>00</v>
      </c>
      <c r="P309" s="53" t="str">
        <f t="shared" ca="1" si="155"/>
        <v/>
      </c>
      <c r="Q309" s="54">
        <f t="shared" si="156"/>
        <v>-1</v>
      </c>
      <c r="R309" s="54" t="str">
        <f t="shared" si="157"/>
        <v/>
      </c>
      <c r="S309" s="3" t="str">
        <f t="shared" si="158"/>
        <v>my_code</v>
      </c>
      <c r="T309" s="54" t="b">
        <f t="shared" si="159"/>
        <v>0</v>
      </c>
      <c r="U309" s="54" t="b">
        <f t="shared" si="160"/>
        <v>0</v>
      </c>
      <c r="V309" s="54" t="b">
        <f t="shared" si="161"/>
        <v>0</v>
      </c>
      <c r="W309" s="54" t="b">
        <f t="shared" si="162"/>
        <v>0</v>
      </c>
      <c r="X309" s="54" t="b">
        <f>IF(NOT(ISERROR(VLOOKUP(UPPER(F309),Opcodes!$O$3:$O$10,1,FALSE))),TRUE,FALSE)</f>
        <v>0</v>
      </c>
      <c r="Y309" s="1" t="str" cm="1">
        <f t="array" aca="1" ref="Y309" ca="1">IF(OR(UPPER(F309)="STR",UPPER(F309)="ASC"),_xlfn.TEXTJOIN("",TRUE,DEC2HEX(128*(UPPER(F309)="STR")+CODE(MID(G309,ABS(ROW(INDIRECT("1:"&amp;LEN(G309)))),1)))),IF(UPPER(F309)="HEX",UPPER(SUBSTITUTE(G309," ","")),""))</f>
        <v/>
      </c>
      <c r="Z309" s="52" t="str">
        <f t="shared" si="163"/>
        <v/>
      </c>
      <c r="AA309" s="52" t="str">
        <f t="shared" si="164"/>
        <v/>
      </c>
      <c r="AB309" s="52" t="str">
        <f t="shared" si="165"/>
        <v/>
      </c>
      <c r="AC309" s="52" t="str">
        <f t="shared" si="166"/>
        <v/>
      </c>
      <c r="AD309" s="52" t="str">
        <f t="shared" si="167"/>
        <v/>
      </c>
      <c r="AE309" s="52">
        <f t="shared" ca="1" si="168"/>
        <v>0</v>
      </c>
      <c r="AF309" s="52" t="str">
        <f t="shared" si="169"/>
        <v/>
      </c>
      <c r="AG309" s="52" t="str">
        <f t="shared" ca="1" si="170"/>
        <v>mem</v>
      </c>
      <c r="AH309" s="52">
        <f t="shared" ca="1" si="171"/>
        <v>0</v>
      </c>
      <c r="AI309" s="52">
        <f t="shared" ca="1" si="172"/>
        <v>-1</v>
      </c>
      <c r="AJ309" s="52">
        <f t="shared" ca="1" si="173"/>
        <v>0</v>
      </c>
      <c r="AK309" s="52">
        <f t="shared" ca="1" si="174"/>
        <v>0</v>
      </c>
      <c r="AL309" s="52">
        <f t="shared" ca="1" si="175"/>
        <v>0</v>
      </c>
      <c r="AM309" s="52" t="e" cm="1">
        <f t="array" aca="1" ref="AM309" ca="1">INDEX($G$2:$G$1052,MATCH(1,(AL309=$E$2:$E$1052)*("EQU"=UPPER($F$2:$F$1052)),0))</f>
        <v>#N/A</v>
      </c>
      <c r="AN309" s="52" t="str">
        <f t="shared" ca="1" si="176"/>
        <v/>
      </c>
      <c r="AO309" s="1" t="e">
        <f t="shared" ca="1" si="177"/>
        <v>#N/A</v>
      </c>
      <c r="AP309" s="52" t="str">
        <f t="shared" ca="1" si="178"/>
        <v/>
      </c>
      <c r="AQ309" s="1" t="str" cm="1">
        <f t="array" aca="1" ref="AQ309" ca="1">IF(LEFT(AL309,1)=".",INDEX($M$12:$M$1052,MATCH(1,(AL309=$L$12:$L$1052)*(S309=($S$12:$S$1052)),0)),"")</f>
        <v/>
      </c>
      <c r="AR309" s="52">
        <f t="shared" ca="1" si="179"/>
        <v>0</v>
      </c>
      <c r="AS309" s="52">
        <f t="shared" ca="1" si="180"/>
        <v>0</v>
      </c>
      <c r="AT309" s="52" t="str">
        <f t="shared" ca="1" si="181"/>
        <v>00</v>
      </c>
      <c r="AU309" s="52" t="str">
        <f t="shared" ca="1" si="182"/>
        <v>00</v>
      </c>
      <c r="AV309" s="1" t="str">
        <f t="shared" ca="1" si="185"/>
        <v>00</v>
      </c>
      <c r="AW309" s="52" t="str">
        <f t="shared" ca="1" si="183"/>
        <v>ZP</v>
      </c>
      <c r="AX309" s="53" t="e">
        <f ca="1">VLOOKUP(UPPER(F309)&amp;"-"&amp;AW309,Opcodes!$D$3:$E$160,2,FALSE)</f>
        <v>#N/A</v>
      </c>
      <c r="AY309" s="1">
        <f t="shared" ca="1" si="184"/>
        <v>0</v>
      </c>
    </row>
    <row r="310" spans="3:51" s="52" customFormat="1" x14ac:dyDescent="0.3">
      <c r="C310" s="11" t="str" cm="1">
        <f t="array" aca="1" ref="C310" ca="1">IF(AND(N310&amp;""&lt;&gt;"",K310&amp;""&lt;&gt;""),K310&amp;": "&amp;N310&amp;IF(O310&amp;""&lt;&gt;""," "&amp;O310,"")&amp;IF(P310&amp;""&lt;&gt;""," "&amp;P310,""),IF(Y310&amp;""&lt;&gt;"",K310&amp;": "&amp;TRIM(_xlfn.TEXTJOIN("",TRUE,MID(Y310,2*ROW(INDIRECT("1:"&amp;LEN(Y310)))-1,2)&amp;" ")),""))</f>
        <v/>
      </c>
      <c r="D310" s="20"/>
      <c r="E310" s="21"/>
      <c r="F310" s="22"/>
      <c r="G310" s="55"/>
      <c r="H310" s="56"/>
      <c r="I310" s="51"/>
      <c r="J310" s="51"/>
      <c r="K310" s="52" t="str">
        <f t="shared" ca="1" si="150"/>
        <v>302</v>
      </c>
      <c r="L310" s="52" t="str">
        <f t="shared" si="151"/>
        <v/>
      </c>
      <c r="M310" s="52" t="str">
        <f t="shared" ca="1" si="152"/>
        <v>$0302</v>
      </c>
      <c r="N310" s="53" t="str">
        <f t="shared" ca="1" si="153"/>
        <v/>
      </c>
      <c r="O310" s="53" t="str">
        <f t="shared" ca="1" si="154"/>
        <v>00</v>
      </c>
      <c r="P310" s="53" t="str">
        <f t="shared" ca="1" si="155"/>
        <v/>
      </c>
      <c r="Q310" s="54">
        <f t="shared" si="156"/>
        <v>-1</v>
      </c>
      <c r="R310" s="54" t="str">
        <f t="shared" si="157"/>
        <v/>
      </c>
      <c r="S310" s="3" t="str">
        <f t="shared" si="158"/>
        <v>my_code</v>
      </c>
      <c r="T310" s="54" t="b">
        <f t="shared" si="159"/>
        <v>0</v>
      </c>
      <c r="U310" s="54" t="b">
        <f t="shared" si="160"/>
        <v>0</v>
      </c>
      <c r="V310" s="54" t="b">
        <f t="shared" si="161"/>
        <v>0</v>
      </c>
      <c r="W310" s="54" t="b">
        <f t="shared" si="162"/>
        <v>0</v>
      </c>
      <c r="X310" s="54" t="b">
        <f>IF(NOT(ISERROR(VLOOKUP(UPPER(F310),Opcodes!$O$3:$O$10,1,FALSE))),TRUE,FALSE)</f>
        <v>0</v>
      </c>
      <c r="Y310" s="1" t="str" cm="1">
        <f t="array" aca="1" ref="Y310" ca="1">IF(OR(UPPER(F310)="STR",UPPER(F310)="ASC"),_xlfn.TEXTJOIN("",TRUE,DEC2HEX(128*(UPPER(F310)="STR")+CODE(MID(G310,ABS(ROW(INDIRECT("1:"&amp;LEN(G310)))),1)))),IF(UPPER(F310)="HEX",UPPER(SUBSTITUTE(G310," ","")),""))</f>
        <v/>
      </c>
      <c r="Z310" s="52" t="str">
        <f t="shared" si="163"/>
        <v/>
      </c>
      <c r="AA310" s="52" t="str">
        <f t="shared" si="164"/>
        <v/>
      </c>
      <c r="AB310" s="52" t="str">
        <f t="shared" si="165"/>
        <v/>
      </c>
      <c r="AC310" s="52" t="str">
        <f t="shared" si="166"/>
        <v/>
      </c>
      <c r="AD310" s="52" t="str">
        <f t="shared" si="167"/>
        <v/>
      </c>
      <c r="AE310" s="52">
        <f t="shared" ca="1" si="168"/>
        <v>0</v>
      </c>
      <c r="AF310" s="52" t="str">
        <f t="shared" si="169"/>
        <v/>
      </c>
      <c r="AG310" s="52" t="str">
        <f t="shared" ca="1" si="170"/>
        <v>mem</v>
      </c>
      <c r="AH310" s="52">
        <f t="shared" ca="1" si="171"/>
        <v>0</v>
      </c>
      <c r="AI310" s="52">
        <f t="shared" ca="1" si="172"/>
        <v>-1</v>
      </c>
      <c r="AJ310" s="52">
        <f t="shared" ca="1" si="173"/>
        <v>0</v>
      </c>
      <c r="AK310" s="52">
        <f t="shared" ca="1" si="174"/>
        <v>0</v>
      </c>
      <c r="AL310" s="52">
        <f t="shared" ca="1" si="175"/>
        <v>0</v>
      </c>
      <c r="AM310" s="52" t="e" cm="1">
        <f t="array" aca="1" ref="AM310" ca="1">INDEX($G$2:$G$1052,MATCH(1,(AL310=$E$2:$E$1052)*("EQU"=UPPER($F$2:$F$1052)),0))</f>
        <v>#N/A</v>
      </c>
      <c r="AN310" s="52" t="str">
        <f t="shared" ca="1" si="176"/>
        <v/>
      </c>
      <c r="AO310" s="1" t="e">
        <f t="shared" ca="1" si="177"/>
        <v>#N/A</v>
      </c>
      <c r="AP310" s="52" t="str">
        <f t="shared" ca="1" si="178"/>
        <v/>
      </c>
      <c r="AQ310" s="1" t="str" cm="1">
        <f t="array" aca="1" ref="AQ310" ca="1">IF(LEFT(AL310,1)=".",INDEX($M$12:$M$1052,MATCH(1,(AL310=$L$12:$L$1052)*(S310=($S$12:$S$1052)),0)),"")</f>
        <v/>
      </c>
      <c r="AR310" s="52">
        <f t="shared" ca="1" si="179"/>
        <v>0</v>
      </c>
      <c r="AS310" s="52">
        <f t="shared" ca="1" si="180"/>
        <v>0</v>
      </c>
      <c r="AT310" s="52" t="str">
        <f t="shared" ca="1" si="181"/>
        <v>00</v>
      </c>
      <c r="AU310" s="52" t="str">
        <f t="shared" ca="1" si="182"/>
        <v>00</v>
      </c>
      <c r="AV310" s="1" t="str">
        <f t="shared" ca="1" si="185"/>
        <v>00</v>
      </c>
      <c r="AW310" s="52" t="str">
        <f t="shared" ca="1" si="183"/>
        <v>ZP</v>
      </c>
      <c r="AX310" s="53" t="e">
        <f ca="1">VLOOKUP(UPPER(F310)&amp;"-"&amp;AW310,Opcodes!$D$3:$E$160,2,FALSE)</f>
        <v>#N/A</v>
      </c>
      <c r="AY310" s="1">
        <f t="shared" ca="1" si="184"/>
        <v>0</v>
      </c>
    </row>
    <row r="311" spans="3:51" s="52" customFormat="1" x14ac:dyDescent="0.3">
      <c r="C311" s="11" t="str" cm="1">
        <f t="array" aca="1" ref="C311" ca="1">IF(AND(N311&amp;""&lt;&gt;"",K311&amp;""&lt;&gt;""),K311&amp;": "&amp;N311&amp;IF(O311&amp;""&lt;&gt;""," "&amp;O311,"")&amp;IF(P311&amp;""&lt;&gt;""," "&amp;P311,""),IF(Y311&amp;""&lt;&gt;"",K311&amp;": "&amp;TRIM(_xlfn.TEXTJOIN("",TRUE,MID(Y311,2*ROW(INDIRECT("1:"&amp;LEN(Y311)))-1,2)&amp;" ")),""))</f>
        <v/>
      </c>
      <c r="D311" s="20"/>
      <c r="E311" s="21"/>
      <c r="F311" s="22"/>
      <c r="G311" s="55"/>
      <c r="H311" s="56"/>
      <c r="I311" s="51"/>
      <c r="J311" s="51"/>
      <c r="K311" s="52" t="str">
        <f t="shared" ref="K311:K374" ca="1" si="186">DEC2HEX(HEX2DEC(K310)+IF(ISERROR(AY310),0,IF(ISNUMBER(AY310),AY310,0)))</f>
        <v>302</v>
      </c>
      <c r="L311" s="52" t="str">
        <f t="shared" ref="L311:L374" si="187">IF(AND(E311&amp;""&lt;&gt;"",UPPER(F311&lt;&gt;"EQU")),E311,"")</f>
        <v/>
      </c>
      <c r="M311" s="52" t="str">
        <f t="shared" ref="M311:M374" ca="1" si="188">IF(K311&amp;""&lt;&gt;"","$"&amp;DEC2HEX(HEX2DEC(K311),4),"")</f>
        <v>$0302</v>
      </c>
      <c r="N311" s="53" t="str">
        <f t="shared" ref="N311:N374" ca="1" si="189">IF(AND(AW311&lt;&gt;"PSO",NOT(ISERROR(AX311))),AX311,"")</f>
        <v/>
      </c>
      <c r="O311" s="53" t="str">
        <f t="shared" ref="O311:O374" ca="1" si="190">IF(AW311="PSO","",IF(AV311&amp;""&lt;&gt;"",RIGHT(AV311,2),""))</f>
        <v>00</v>
      </c>
      <c r="P311" s="53" t="str">
        <f t="shared" ref="P311:P374" ca="1" si="191">IF(LEN(AV311)&gt;2,LEFT(AV311,2),"")</f>
        <v/>
      </c>
      <c r="Q311" s="54">
        <f t="shared" ref="Q311:Q374" si="192">IF(ISERROR(SEARCH(",",G311)),-1,SEARCH(",",G311))</f>
        <v>-1</v>
      </c>
      <c r="R311" s="54" t="str">
        <f t="shared" ref="R311:R374" si="193">IF(Q311&gt;=0,UPPER(MID(G311,Q311+1,1)),"")</f>
        <v/>
      </c>
      <c r="S311" s="3" t="str">
        <f t="shared" ref="S311:S374" si="194">IF(UPPER(F311)="SUB",E311,S310)</f>
        <v>my_code</v>
      </c>
      <c r="T311" s="54" t="b">
        <f t="shared" ref="T311:T374" si="195">IF(ISERROR(MATCH(UPPER(F311),BRANCH,0)),FALSE,TRUE)</f>
        <v>0</v>
      </c>
      <c r="U311" s="54" t="b">
        <f t="shared" ref="U311:U374" si="196">IF(AND(F311&amp;""&lt;&gt;"",G311&amp;""=""),TRUE,FALSE)</f>
        <v>0</v>
      </c>
      <c r="V311" s="54" t="b">
        <f t="shared" ref="V311:V374" si="197">LEFT(G311,1)="("</f>
        <v>0</v>
      </c>
      <c r="W311" s="54" t="b">
        <f t="shared" ref="W311:W374" si="198">RIGHT(G311,1)=")"</f>
        <v>0</v>
      </c>
      <c r="X311" s="54" t="b">
        <f>IF(NOT(ISERROR(VLOOKUP(UPPER(F311),Opcodes!$O$3:$O$10,1,FALSE))),TRUE,FALSE)</f>
        <v>0</v>
      </c>
      <c r="Y311" s="1" t="str" cm="1">
        <f t="array" aca="1" ref="Y311" ca="1">IF(OR(UPPER(F311)="STR",UPPER(F311)="ASC"),_xlfn.TEXTJOIN("",TRUE,DEC2HEX(128*(UPPER(F311)="STR")+CODE(MID(G311,ABS(ROW(INDIRECT("1:"&amp;LEN(G311)))),1)))),IF(UPPER(F311)="HEX",UPPER(SUBSTITUTE(G311," ","")),""))</f>
        <v/>
      </c>
      <c r="Z311" s="52" t="str">
        <f t="shared" ref="Z311:Z374" si="199">IF(AND(U311=FALSE,V311,W311,Q311&lt;0),MID(G311,2,LEN(G311)-2),"")</f>
        <v/>
      </c>
      <c r="AA311" s="52" t="str">
        <f t="shared" ref="AA311:AA374" si="200">IF(AND(Z311&amp;""="",Q311&gt;=0,V311,W311),MID(G311,2,Q311-2),"")</f>
        <v/>
      </c>
      <c r="AB311" s="52" t="str">
        <f t="shared" ref="AB311:AB374" si="201">IF(U311=FALSE,IF(AND(AA311="",Q311&gt;=0,V311),IF(MID(G311,LEN(G311)-2,1)=")",MID(G311,2,LEN(G311)-4),""),""),"")</f>
        <v/>
      </c>
      <c r="AC311" s="52" t="str">
        <f t="shared" ref="AC311:AC374" si="202">IF(AND(V311=FALSE,W311=FALSE,R311="X"),LEFT(G311,Q311-1),"")</f>
        <v/>
      </c>
      <c r="AD311" s="52" t="str">
        <f t="shared" ref="AD311:AD374" si="203">IF(AND(V311=FALSE,W311=FALSE,R311="Y"),LEFT(G311,Q311-1),"")</f>
        <v/>
      </c>
      <c r="AE311" s="52">
        <f t="shared" ref="AE311:AE374" ca="1" si="204">IF(AND(Y311&amp;""="",V311=FALSE,W311=FALSE,Q311&lt;0,U311=FALSE,LEFT(G311,1)&lt;&gt;"#"),G311,"")</f>
        <v>0</v>
      </c>
      <c r="AF311" s="52" t="str">
        <f t="shared" ref="AF311:AF374" si="205">IF(AND(V311=FALSE,W311=FALSE,Q311&lt;0,U311=FALSE,LEFT(G311,1)="#"),G311,"")</f>
        <v/>
      </c>
      <c r="AG311" s="52" t="str">
        <f t="shared" ref="AG311:AG374" ca="1" si="206">IF(Z311&amp;""&lt;&gt;"",Z$1,IF(AA311&amp;""&lt;&gt;"",AA$1,IF(AB311&amp;""&lt;&gt;"",AB$1,IF(AC311&amp;""&lt;&gt;"",AC$1,IF(AD311&amp;""&lt;&gt;"",AD$1,IF(AND(AE311&amp;""&lt;&gt;"",X311=FALSE),AE$1,IF(AF311&amp;""&lt;&gt;"","IMM",IF(X311,"PSO","DIR"))))))))</f>
        <v>mem</v>
      </c>
      <c r="AH311" s="52">
        <f t="shared" ref="AH311:AH374" ca="1" si="207">IF(Z311&amp;""&lt;&gt;"",Z311,IF(AA311&amp;""&lt;&gt;"",AA311,IF(AB311&amp;""&lt;&gt;"",AB311,IF(AC311&amp;""&lt;&gt;"",AC311,IF(AD311&amp;""&lt;&gt;"",AD311,IF(AE311&amp;""&lt;&gt;"",AE311,IF(AF311&amp;""&lt;&gt;"",RIGHT(AF311,LEN(AF311)-1),"")))))))</f>
        <v>0</v>
      </c>
      <c r="AI311" s="52">
        <f t="shared" ref="AI311:AI374" ca="1" si="208">IF(ISERROR(SEARCH("+",AH311)),IF(ISERROR(SEARCH("-",AH311)),-1,SEARCH("-",AH311)),SEARCH("+",AH311))</f>
        <v>-1</v>
      </c>
      <c r="AJ311" s="52">
        <f t="shared" ref="AJ311:AJ374" ca="1" si="209">IF(AI311&lt;0,0,_xlfn.NUMBERVALUE(RIGHT(AH311,LEN(AH311)-AI311+1)))</f>
        <v>0</v>
      </c>
      <c r="AK311" s="52">
        <f t="shared" ref="AK311:AK374" ca="1" si="210">IF(AI311&lt;0,AH311,LEFT(AH311,AI311-1))</f>
        <v>0</v>
      </c>
      <c r="AL311" s="52">
        <f t="shared" ref="AL311:AL374" ca="1" si="211">IF(OR(LEFT(AK311,1)="&lt;",LEFT(AK311,1)="&gt;"),MID(AK311,2,LEN(AK311)),AK311)</f>
        <v>0</v>
      </c>
      <c r="AM311" s="52" t="e" cm="1">
        <f t="array" aca="1" ref="AM311" ca="1">INDEX($G$2:$G$1052,MATCH(1,(AL311=$E$2:$E$1052)*("EQU"=UPPER($F$2:$F$1052)),0))</f>
        <v>#N/A</v>
      </c>
      <c r="AN311" s="52" t="str">
        <f t="shared" ref="AN311:AN374" ca="1" si="212">IF(OR(AL311&amp;""="",ISNA(AM311),AL311="*"),"",AM311)</f>
        <v/>
      </c>
      <c r="AO311" s="1" t="e">
        <f t="shared" ref="AO311:AO374" ca="1" si="213">IF(LEFT(AL311,1)&lt;&gt;".",VLOOKUP(AL311,$L$12:$M$1052,2,FALSE),"")</f>
        <v>#N/A</v>
      </c>
      <c r="AP311" s="52" t="str">
        <f t="shared" ref="AP311:AP374" ca="1" si="214">IF(OR(AL311&amp;""="",ISNA(AO311),AL311="*",AN311&amp;""&lt;&gt;""),IF(AL311&lt;&gt;"*","",M311),AO311)</f>
        <v/>
      </c>
      <c r="AQ311" s="1" t="str" cm="1">
        <f t="array" aca="1" ref="AQ311" ca="1">IF(LEFT(AL311,1)=".",INDEX($M$12:$M$1052,MATCH(1,(AL311=$L$12:$L$1052)*(S311=($S$12:$S$1052)),0)),"")</f>
        <v/>
      </c>
      <c r="AR311" s="52">
        <f t="shared" ref="AR311:AR374" ca="1" si="215">IF(AQ311&amp;""&lt;&gt;"",AQ311,IF(AP311&amp;""&lt;&gt;"",AP311,IF(AN311&amp;""&lt;&gt;"",AN311,IF(AL311&amp;""&lt;&gt;"",AL311,""))))</f>
        <v>0</v>
      </c>
      <c r="AS311" s="52">
        <f t="shared" ref="AS311:AS374" ca="1" si="216">IF(LEFT(AR311,1)="$",AJ311+HEX2DEC(RIGHT(AR311,LEN(AR311)-1)),IF(LEFT(AR311,1)="%",BIN2DEC(RIGHT(AR311,LEN(AR311)-1)),IF(AR311&amp;""&lt;&gt;"",AR311+AJ311,"")))</f>
        <v>0</v>
      </c>
      <c r="AT311" s="52" t="str">
        <f t="shared" ref="AT311:AT374" ca="1" si="217">IF(AS311&amp;""&lt;&gt;"",DEC2HEX(AS311,2+2*(AS311&gt;255)),"")</f>
        <v>00</v>
      </c>
      <c r="AU311" s="52" t="str">
        <f t="shared" ref="AU311:AU374" ca="1" si="218">IF(LEFT(AK311,1)="&gt;",LEFT(AT311,2),IF(LEFT(AK311,1)="&lt;",RIGHT(AT311,2),AT311))</f>
        <v>00</v>
      </c>
      <c r="AV311" s="1" t="str">
        <f t="shared" ca="1" si="185"/>
        <v>00</v>
      </c>
      <c r="AW311" s="52" t="str">
        <f t="shared" ref="AW311:AW374" ca="1" si="219">IF(LEFT(AG311,3)="mem",IF(AS311&lt;255,SUBSTITUTE(AG311,"mem","ZP"),IF(T311,"REL",SUBSTITUTE(AG311,"mem","ABS"))),IF(T311,"REL",AG311))</f>
        <v>ZP</v>
      </c>
      <c r="AX311" s="53" t="e">
        <f ca="1">VLOOKUP(UPPER(F311)&amp;"-"&amp;AW311,Opcodes!$D$3:$E$160,2,FALSE)</f>
        <v>#N/A</v>
      </c>
      <c r="AY311" s="1">
        <f t="shared" ref="AY311:AY374" ca="1" si="220">IF(OR(UPPER(F311)="JMP",UPPER(F311)="JSR"),3,IF(T311,2,1+IF(LEFT(AL311,1)=".",1,IF(OR(AND(Y311&amp;""="",AW311="PSO"),ISERROR(AX311)),-1,IF(Y311&amp;""&lt;&gt;"",LEN(Y311)/2-1,LEN(AV311)/2)))))</f>
        <v>0</v>
      </c>
    </row>
    <row r="312" spans="3:51" s="52" customFormat="1" x14ac:dyDescent="0.3">
      <c r="C312" s="11" t="str" cm="1">
        <f t="array" aca="1" ref="C312" ca="1">IF(AND(N312&amp;""&lt;&gt;"",K312&amp;""&lt;&gt;""),K312&amp;": "&amp;N312&amp;IF(O312&amp;""&lt;&gt;""," "&amp;O312,"")&amp;IF(P312&amp;""&lt;&gt;""," "&amp;P312,""),IF(Y312&amp;""&lt;&gt;"",K312&amp;": "&amp;TRIM(_xlfn.TEXTJOIN("",TRUE,MID(Y312,2*ROW(INDIRECT("1:"&amp;LEN(Y312)))-1,2)&amp;" ")),""))</f>
        <v/>
      </c>
      <c r="D312" s="20"/>
      <c r="E312" s="21"/>
      <c r="F312" s="22"/>
      <c r="G312" s="55"/>
      <c r="H312" s="56"/>
      <c r="I312" s="51"/>
      <c r="J312" s="51"/>
      <c r="K312" s="52" t="str">
        <f t="shared" ca="1" si="186"/>
        <v>302</v>
      </c>
      <c r="L312" s="52" t="str">
        <f t="shared" si="187"/>
        <v/>
      </c>
      <c r="M312" s="52" t="str">
        <f t="shared" ca="1" si="188"/>
        <v>$0302</v>
      </c>
      <c r="N312" s="53" t="str">
        <f t="shared" ca="1" si="189"/>
        <v/>
      </c>
      <c r="O312" s="53" t="str">
        <f t="shared" ca="1" si="190"/>
        <v>00</v>
      </c>
      <c r="P312" s="53" t="str">
        <f t="shared" ca="1" si="191"/>
        <v/>
      </c>
      <c r="Q312" s="54">
        <f t="shared" si="192"/>
        <v>-1</v>
      </c>
      <c r="R312" s="54" t="str">
        <f t="shared" si="193"/>
        <v/>
      </c>
      <c r="S312" s="3" t="str">
        <f t="shared" si="194"/>
        <v>my_code</v>
      </c>
      <c r="T312" s="54" t="b">
        <f t="shared" si="195"/>
        <v>0</v>
      </c>
      <c r="U312" s="54" t="b">
        <f t="shared" si="196"/>
        <v>0</v>
      </c>
      <c r="V312" s="54" t="b">
        <f t="shared" si="197"/>
        <v>0</v>
      </c>
      <c r="W312" s="54" t="b">
        <f t="shared" si="198"/>
        <v>0</v>
      </c>
      <c r="X312" s="54" t="b">
        <f>IF(NOT(ISERROR(VLOOKUP(UPPER(F312),Opcodes!$O$3:$O$10,1,FALSE))),TRUE,FALSE)</f>
        <v>0</v>
      </c>
      <c r="Y312" s="1" t="str" cm="1">
        <f t="array" aca="1" ref="Y312" ca="1">IF(OR(UPPER(F312)="STR",UPPER(F312)="ASC"),_xlfn.TEXTJOIN("",TRUE,DEC2HEX(128*(UPPER(F312)="STR")+CODE(MID(G312,ABS(ROW(INDIRECT("1:"&amp;LEN(G312)))),1)))),IF(UPPER(F312)="HEX",UPPER(SUBSTITUTE(G312," ","")),""))</f>
        <v/>
      </c>
      <c r="Z312" s="52" t="str">
        <f t="shared" si="199"/>
        <v/>
      </c>
      <c r="AA312" s="52" t="str">
        <f t="shared" si="200"/>
        <v/>
      </c>
      <c r="AB312" s="52" t="str">
        <f t="shared" si="201"/>
        <v/>
      </c>
      <c r="AC312" s="52" t="str">
        <f t="shared" si="202"/>
        <v/>
      </c>
      <c r="AD312" s="52" t="str">
        <f t="shared" si="203"/>
        <v/>
      </c>
      <c r="AE312" s="52">
        <f t="shared" ca="1" si="204"/>
        <v>0</v>
      </c>
      <c r="AF312" s="52" t="str">
        <f t="shared" si="205"/>
        <v/>
      </c>
      <c r="AG312" s="52" t="str">
        <f t="shared" ca="1" si="206"/>
        <v>mem</v>
      </c>
      <c r="AH312" s="52">
        <f t="shared" ca="1" si="207"/>
        <v>0</v>
      </c>
      <c r="AI312" s="52">
        <f t="shared" ca="1" si="208"/>
        <v>-1</v>
      </c>
      <c r="AJ312" s="52">
        <f t="shared" ca="1" si="209"/>
        <v>0</v>
      </c>
      <c r="AK312" s="52">
        <f t="shared" ca="1" si="210"/>
        <v>0</v>
      </c>
      <c r="AL312" s="52">
        <f t="shared" ca="1" si="211"/>
        <v>0</v>
      </c>
      <c r="AM312" s="52" t="e" cm="1">
        <f t="array" aca="1" ref="AM312" ca="1">INDEX($G$2:$G$1052,MATCH(1,(AL312=$E$2:$E$1052)*("EQU"=UPPER($F$2:$F$1052)),0))</f>
        <v>#N/A</v>
      </c>
      <c r="AN312" s="52" t="str">
        <f t="shared" ca="1" si="212"/>
        <v/>
      </c>
      <c r="AO312" s="1" t="e">
        <f t="shared" ca="1" si="213"/>
        <v>#N/A</v>
      </c>
      <c r="AP312" s="52" t="str">
        <f t="shared" ca="1" si="214"/>
        <v/>
      </c>
      <c r="AQ312" s="1" t="str" cm="1">
        <f t="array" aca="1" ref="AQ312" ca="1">IF(LEFT(AL312,1)=".",INDEX($M$12:$M$1052,MATCH(1,(AL312=$L$12:$L$1052)*(S312=($S$12:$S$1052)),0)),"")</f>
        <v/>
      </c>
      <c r="AR312" s="52">
        <f t="shared" ca="1" si="215"/>
        <v>0</v>
      </c>
      <c r="AS312" s="52">
        <f t="shared" ca="1" si="216"/>
        <v>0</v>
      </c>
      <c r="AT312" s="52" t="str">
        <f t="shared" ca="1" si="217"/>
        <v>00</v>
      </c>
      <c r="AU312" s="52" t="str">
        <f t="shared" ca="1" si="218"/>
        <v>00</v>
      </c>
      <c r="AV312" s="1" t="str">
        <f t="shared" ca="1" si="185"/>
        <v>00</v>
      </c>
      <c r="AW312" s="52" t="str">
        <f t="shared" ca="1" si="219"/>
        <v>ZP</v>
      </c>
      <c r="AX312" s="53" t="e">
        <f ca="1">VLOOKUP(UPPER(F312)&amp;"-"&amp;AW312,Opcodes!$D$3:$E$160,2,FALSE)</f>
        <v>#N/A</v>
      </c>
      <c r="AY312" s="1">
        <f t="shared" ca="1" si="220"/>
        <v>0</v>
      </c>
    </row>
    <row r="313" spans="3:51" s="52" customFormat="1" x14ac:dyDescent="0.3">
      <c r="C313" s="11" t="str" cm="1">
        <f t="array" aca="1" ref="C313" ca="1">IF(AND(N313&amp;""&lt;&gt;"",K313&amp;""&lt;&gt;""),K313&amp;": "&amp;N313&amp;IF(O313&amp;""&lt;&gt;""," "&amp;O313,"")&amp;IF(P313&amp;""&lt;&gt;""," "&amp;P313,""),IF(Y313&amp;""&lt;&gt;"",K313&amp;": "&amp;TRIM(_xlfn.TEXTJOIN("",TRUE,MID(Y313,2*ROW(INDIRECT("1:"&amp;LEN(Y313)))-1,2)&amp;" ")),""))</f>
        <v/>
      </c>
      <c r="D313" s="20"/>
      <c r="E313" s="21"/>
      <c r="F313" s="22"/>
      <c r="G313" s="55"/>
      <c r="H313" s="56"/>
      <c r="I313" s="51"/>
      <c r="J313" s="51"/>
      <c r="K313" s="52" t="str">
        <f t="shared" ca="1" si="186"/>
        <v>302</v>
      </c>
      <c r="L313" s="52" t="str">
        <f t="shared" si="187"/>
        <v/>
      </c>
      <c r="M313" s="52" t="str">
        <f t="shared" ca="1" si="188"/>
        <v>$0302</v>
      </c>
      <c r="N313" s="53" t="str">
        <f t="shared" ca="1" si="189"/>
        <v/>
      </c>
      <c r="O313" s="53" t="str">
        <f t="shared" ca="1" si="190"/>
        <v>00</v>
      </c>
      <c r="P313" s="53" t="str">
        <f t="shared" ca="1" si="191"/>
        <v/>
      </c>
      <c r="Q313" s="54">
        <f t="shared" si="192"/>
        <v>-1</v>
      </c>
      <c r="R313" s="54" t="str">
        <f t="shared" si="193"/>
        <v/>
      </c>
      <c r="S313" s="3" t="str">
        <f t="shared" si="194"/>
        <v>my_code</v>
      </c>
      <c r="T313" s="54" t="b">
        <f t="shared" si="195"/>
        <v>0</v>
      </c>
      <c r="U313" s="54" t="b">
        <f t="shared" si="196"/>
        <v>0</v>
      </c>
      <c r="V313" s="54" t="b">
        <f t="shared" si="197"/>
        <v>0</v>
      </c>
      <c r="W313" s="54" t="b">
        <f t="shared" si="198"/>
        <v>0</v>
      </c>
      <c r="X313" s="54" t="b">
        <f>IF(NOT(ISERROR(VLOOKUP(UPPER(F313),Opcodes!$O$3:$O$10,1,FALSE))),TRUE,FALSE)</f>
        <v>0</v>
      </c>
      <c r="Y313" s="1" t="str" cm="1">
        <f t="array" aca="1" ref="Y313" ca="1">IF(OR(UPPER(F313)="STR",UPPER(F313)="ASC"),_xlfn.TEXTJOIN("",TRUE,DEC2HEX(128*(UPPER(F313)="STR")+CODE(MID(G313,ABS(ROW(INDIRECT("1:"&amp;LEN(G313)))),1)))),IF(UPPER(F313)="HEX",UPPER(SUBSTITUTE(G313," ","")),""))</f>
        <v/>
      </c>
      <c r="Z313" s="52" t="str">
        <f t="shared" si="199"/>
        <v/>
      </c>
      <c r="AA313" s="52" t="str">
        <f t="shared" si="200"/>
        <v/>
      </c>
      <c r="AB313" s="52" t="str">
        <f t="shared" si="201"/>
        <v/>
      </c>
      <c r="AC313" s="52" t="str">
        <f t="shared" si="202"/>
        <v/>
      </c>
      <c r="AD313" s="52" t="str">
        <f t="shared" si="203"/>
        <v/>
      </c>
      <c r="AE313" s="52">
        <f t="shared" ca="1" si="204"/>
        <v>0</v>
      </c>
      <c r="AF313" s="52" t="str">
        <f t="shared" si="205"/>
        <v/>
      </c>
      <c r="AG313" s="52" t="str">
        <f t="shared" ca="1" si="206"/>
        <v>mem</v>
      </c>
      <c r="AH313" s="52">
        <f t="shared" ca="1" si="207"/>
        <v>0</v>
      </c>
      <c r="AI313" s="52">
        <f t="shared" ca="1" si="208"/>
        <v>-1</v>
      </c>
      <c r="AJ313" s="52">
        <f t="shared" ca="1" si="209"/>
        <v>0</v>
      </c>
      <c r="AK313" s="52">
        <f t="shared" ca="1" si="210"/>
        <v>0</v>
      </c>
      <c r="AL313" s="52">
        <f t="shared" ca="1" si="211"/>
        <v>0</v>
      </c>
      <c r="AM313" s="52" t="e" cm="1">
        <f t="array" aca="1" ref="AM313" ca="1">INDEX($G$2:$G$1052,MATCH(1,(AL313=$E$2:$E$1052)*("EQU"=UPPER($F$2:$F$1052)),0))</f>
        <v>#N/A</v>
      </c>
      <c r="AN313" s="52" t="str">
        <f t="shared" ca="1" si="212"/>
        <v/>
      </c>
      <c r="AO313" s="1" t="e">
        <f t="shared" ca="1" si="213"/>
        <v>#N/A</v>
      </c>
      <c r="AP313" s="52" t="str">
        <f t="shared" ca="1" si="214"/>
        <v/>
      </c>
      <c r="AQ313" s="1" t="str" cm="1">
        <f t="array" aca="1" ref="AQ313" ca="1">IF(LEFT(AL313,1)=".",INDEX($M$12:$M$1052,MATCH(1,(AL313=$L$12:$L$1052)*(S313=($S$12:$S$1052)),0)),"")</f>
        <v/>
      </c>
      <c r="AR313" s="52">
        <f t="shared" ca="1" si="215"/>
        <v>0</v>
      </c>
      <c r="AS313" s="52">
        <f t="shared" ca="1" si="216"/>
        <v>0</v>
      </c>
      <c r="AT313" s="52" t="str">
        <f t="shared" ca="1" si="217"/>
        <v>00</v>
      </c>
      <c r="AU313" s="52" t="str">
        <f t="shared" ca="1" si="218"/>
        <v>00</v>
      </c>
      <c r="AV313" s="1" t="str">
        <f t="shared" ca="1" si="185"/>
        <v>00</v>
      </c>
      <c r="AW313" s="52" t="str">
        <f t="shared" ca="1" si="219"/>
        <v>ZP</v>
      </c>
      <c r="AX313" s="53" t="e">
        <f ca="1">VLOOKUP(UPPER(F313)&amp;"-"&amp;AW313,Opcodes!$D$3:$E$160,2,FALSE)</f>
        <v>#N/A</v>
      </c>
      <c r="AY313" s="1">
        <f t="shared" ca="1" si="220"/>
        <v>0</v>
      </c>
    </row>
    <row r="314" spans="3:51" s="52" customFormat="1" x14ac:dyDescent="0.3">
      <c r="C314" s="11" t="str" cm="1">
        <f t="array" aca="1" ref="C314" ca="1">IF(AND(N314&amp;""&lt;&gt;"",K314&amp;""&lt;&gt;""),K314&amp;": "&amp;N314&amp;IF(O314&amp;""&lt;&gt;""," "&amp;O314,"")&amp;IF(P314&amp;""&lt;&gt;""," "&amp;P314,""),IF(Y314&amp;""&lt;&gt;"",K314&amp;": "&amp;TRIM(_xlfn.TEXTJOIN("",TRUE,MID(Y314,2*ROW(INDIRECT("1:"&amp;LEN(Y314)))-1,2)&amp;" ")),""))</f>
        <v/>
      </c>
      <c r="D314" s="20"/>
      <c r="E314" s="21"/>
      <c r="F314" s="22"/>
      <c r="G314" s="55"/>
      <c r="H314" s="56"/>
      <c r="I314" s="51"/>
      <c r="J314" s="51"/>
      <c r="K314" s="52" t="str">
        <f t="shared" ca="1" si="186"/>
        <v>302</v>
      </c>
      <c r="L314" s="52" t="str">
        <f t="shared" si="187"/>
        <v/>
      </c>
      <c r="M314" s="52" t="str">
        <f t="shared" ca="1" si="188"/>
        <v>$0302</v>
      </c>
      <c r="N314" s="53" t="str">
        <f t="shared" ca="1" si="189"/>
        <v/>
      </c>
      <c r="O314" s="53" t="str">
        <f t="shared" ca="1" si="190"/>
        <v>00</v>
      </c>
      <c r="P314" s="53" t="str">
        <f t="shared" ca="1" si="191"/>
        <v/>
      </c>
      <c r="Q314" s="54">
        <f t="shared" si="192"/>
        <v>-1</v>
      </c>
      <c r="R314" s="54" t="str">
        <f t="shared" si="193"/>
        <v/>
      </c>
      <c r="S314" s="3" t="str">
        <f t="shared" si="194"/>
        <v>my_code</v>
      </c>
      <c r="T314" s="54" t="b">
        <f t="shared" si="195"/>
        <v>0</v>
      </c>
      <c r="U314" s="54" t="b">
        <f t="shared" si="196"/>
        <v>0</v>
      </c>
      <c r="V314" s="54" t="b">
        <f t="shared" si="197"/>
        <v>0</v>
      </c>
      <c r="W314" s="54" t="b">
        <f t="shared" si="198"/>
        <v>0</v>
      </c>
      <c r="X314" s="54" t="b">
        <f>IF(NOT(ISERROR(VLOOKUP(UPPER(F314),Opcodes!$O$3:$O$10,1,FALSE))),TRUE,FALSE)</f>
        <v>0</v>
      </c>
      <c r="Y314" s="1" t="str" cm="1">
        <f t="array" aca="1" ref="Y314" ca="1">IF(OR(UPPER(F314)="STR",UPPER(F314)="ASC"),_xlfn.TEXTJOIN("",TRUE,DEC2HEX(128*(UPPER(F314)="STR")+CODE(MID(G314,ABS(ROW(INDIRECT("1:"&amp;LEN(G314)))),1)))),IF(UPPER(F314)="HEX",UPPER(SUBSTITUTE(G314," ","")),""))</f>
        <v/>
      </c>
      <c r="Z314" s="52" t="str">
        <f t="shared" si="199"/>
        <v/>
      </c>
      <c r="AA314" s="52" t="str">
        <f t="shared" si="200"/>
        <v/>
      </c>
      <c r="AB314" s="52" t="str">
        <f t="shared" si="201"/>
        <v/>
      </c>
      <c r="AC314" s="52" t="str">
        <f t="shared" si="202"/>
        <v/>
      </c>
      <c r="AD314" s="52" t="str">
        <f t="shared" si="203"/>
        <v/>
      </c>
      <c r="AE314" s="52">
        <f t="shared" ca="1" si="204"/>
        <v>0</v>
      </c>
      <c r="AF314" s="52" t="str">
        <f t="shared" si="205"/>
        <v/>
      </c>
      <c r="AG314" s="52" t="str">
        <f t="shared" ca="1" si="206"/>
        <v>mem</v>
      </c>
      <c r="AH314" s="52">
        <f t="shared" ca="1" si="207"/>
        <v>0</v>
      </c>
      <c r="AI314" s="52">
        <f t="shared" ca="1" si="208"/>
        <v>-1</v>
      </c>
      <c r="AJ314" s="52">
        <f t="shared" ca="1" si="209"/>
        <v>0</v>
      </c>
      <c r="AK314" s="52">
        <f t="shared" ca="1" si="210"/>
        <v>0</v>
      </c>
      <c r="AL314" s="52">
        <f t="shared" ca="1" si="211"/>
        <v>0</v>
      </c>
      <c r="AM314" s="52" t="e" cm="1">
        <f t="array" aca="1" ref="AM314" ca="1">INDEX($G$2:$G$1052,MATCH(1,(AL314=$E$2:$E$1052)*("EQU"=UPPER($F$2:$F$1052)),0))</f>
        <v>#N/A</v>
      </c>
      <c r="AN314" s="52" t="str">
        <f t="shared" ca="1" si="212"/>
        <v/>
      </c>
      <c r="AO314" s="1" t="e">
        <f t="shared" ca="1" si="213"/>
        <v>#N/A</v>
      </c>
      <c r="AP314" s="52" t="str">
        <f t="shared" ca="1" si="214"/>
        <v/>
      </c>
      <c r="AQ314" s="1" t="str" cm="1">
        <f t="array" aca="1" ref="AQ314" ca="1">IF(LEFT(AL314,1)=".",INDEX($M$12:$M$1052,MATCH(1,(AL314=$L$12:$L$1052)*(S314=($S$12:$S$1052)),0)),"")</f>
        <v/>
      </c>
      <c r="AR314" s="52">
        <f t="shared" ca="1" si="215"/>
        <v>0</v>
      </c>
      <c r="AS314" s="52">
        <f t="shared" ca="1" si="216"/>
        <v>0</v>
      </c>
      <c r="AT314" s="52" t="str">
        <f t="shared" ca="1" si="217"/>
        <v>00</v>
      </c>
      <c r="AU314" s="52" t="str">
        <f t="shared" ca="1" si="218"/>
        <v>00</v>
      </c>
      <c r="AV314" s="1" t="str">
        <f t="shared" ca="1" si="185"/>
        <v>00</v>
      </c>
      <c r="AW314" s="52" t="str">
        <f t="shared" ca="1" si="219"/>
        <v>ZP</v>
      </c>
      <c r="AX314" s="53" t="e">
        <f ca="1">VLOOKUP(UPPER(F314)&amp;"-"&amp;AW314,Opcodes!$D$3:$E$160,2,FALSE)</f>
        <v>#N/A</v>
      </c>
      <c r="AY314" s="1">
        <f t="shared" ca="1" si="220"/>
        <v>0</v>
      </c>
    </row>
    <row r="315" spans="3:51" s="52" customFormat="1" x14ac:dyDescent="0.3">
      <c r="C315" s="11" t="str" cm="1">
        <f t="array" aca="1" ref="C315" ca="1">IF(AND(N315&amp;""&lt;&gt;"",K315&amp;""&lt;&gt;""),K315&amp;": "&amp;N315&amp;IF(O315&amp;""&lt;&gt;""," "&amp;O315,"")&amp;IF(P315&amp;""&lt;&gt;""," "&amp;P315,""),IF(Y315&amp;""&lt;&gt;"",K315&amp;": "&amp;TRIM(_xlfn.TEXTJOIN("",TRUE,MID(Y315,2*ROW(INDIRECT("1:"&amp;LEN(Y315)))-1,2)&amp;" ")),""))</f>
        <v/>
      </c>
      <c r="D315" s="20"/>
      <c r="E315" s="21"/>
      <c r="F315" s="22"/>
      <c r="G315" s="55"/>
      <c r="H315" s="56"/>
      <c r="I315" s="51"/>
      <c r="J315" s="51"/>
      <c r="K315" s="52" t="str">
        <f t="shared" ca="1" si="186"/>
        <v>302</v>
      </c>
      <c r="L315" s="52" t="str">
        <f t="shared" si="187"/>
        <v/>
      </c>
      <c r="M315" s="52" t="str">
        <f t="shared" ca="1" si="188"/>
        <v>$0302</v>
      </c>
      <c r="N315" s="53" t="str">
        <f t="shared" ca="1" si="189"/>
        <v/>
      </c>
      <c r="O315" s="53" t="str">
        <f t="shared" ca="1" si="190"/>
        <v>00</v>
      </c>
      <c r="P315" s="53" t="str">
        <f t="shared" ca="1" si="191"/>
        <v/>
      </c>
      <c r="Q315" s="54">
        <f t="shared" si="192"/>
        <v>-1</v>
      </c>
      <c r="R315" s="54" t="str">
        <f t="shared" si="193"/>
        <v/>
      </c>
      <c r="S315" s="3" t="str">
        <f t="shared" si="194"/>
        <v>my_code</v>
      </c>
      <c r="T315" s="54" t="b">
        <f t="shared" si="195"/>
        <v>0</v>
      </c>
      <c r="U315" s="54" t="b">
        <f t="shared" si="196"/>
        <v>0</v>
      </c>
      <c r="V315" s="54" t="b">
        <f t="shared" si="197"/>
        <v>0</v>
      </c>
      <c r="W315" s="54" t="b">
        <f t="shared" si="198"/>
        <v>0</v>
      </c>
      <c r="X315" s="54" t="b">
        <f>IF(NOT(ISERROR(VLOOKUP(UPPER(F315),Opcodes!$O$3:$O$10,1,FALSE))),TRUE,FALSE)</f>
        <v>0</v>
      </c>
      <c r="Y315" s="1" t="str" cm="1">
        <f t="array" aca="1" ref="Y315" ca="1">IF(OR(UPPER(F315)="STR",UPPER(F315)="ASC"),_xlfn.TEXTJOIN("",TRUE,DEC2HEX(128*(UPPER(F315)="STR")+CODE(MID(G315,ABS(ROW(INDIRECT("1:"&amp;LEN(G315)))),1)))),IF(UPPER(F315)="HEX",UPPER(SUBSTITUTE(G315," ","")),""))</f>
        <v/>
      </c>
      <c r="Z315" s="52" t="str">
        <f t="shared" si="199"/>
        <v/>
      </c>
      <c r="AA315" s="52" t="str">
        <f t="shared" si="200"/>
        <v/>
      </c>
      <c r="AB315" s="52" t="str">
        <f t="shared" si="201"/>
        <v/>
      </c>
      <c r="AC315" s="52" t="str">
        <f t="shared" si="202"/>
        <v/>
      </c>
      <c r="AD315" s="52" t="str">
        <f t="shared" si="203"/>
        <v/>
      </c>
      <c r="AE315" s="52">
        <f t="shared" ca="1" si="204"/>
        <v>0</v>
      </c>
      <c r="AF315" s="52" t="str">
        <f t="shared" si="205"/>
        <v/>
      </c>
      <c r="AG315" s="52" t="str">
        <f t="shared" ca="1" si="206"/>
        <v>mem</v>
      </c>
      <c r="AH315" s="52">
        <f t="shared" ca="1" si="207"/>
        <v>0</v>
      </c>
      <c r="AI315" s="52">
        <f t="shared" ca="1" si="208"/>
        <v>-1</v>
      </c>
      <c r="AJ315" s="52">
        <f t="shared" ca="1" si="209"/>
        <v>0</v>
      </c>
      <c r="AK315" s="52">
        <f t="shared" ca="1" si="210"/>
        <v>0</v>
      </c>
      <c r="AL315" s="52">
        <f t="shared" ca="1" si="211"/>
        <v>0</v>
      </c>
      <c r="AM315" s="52" t="e" cm="1">
        <f t="array" aca="1" ref="AM315" ca="1">INDEX($G$2:$G$1052,MATCH(1,(AL315=$E$2:$E$1052)*("EQU"=UPPER($F$2:$F$1052)),0))</f>
        <v>#N/A</v>
      </c>
      <c r="AN315" s="52" t="str">
        <f t="shared" ca="1" si="212"/>
        <v/>
      </c>
      <c r="AO315" s="1" t="e">
        <f t="shared" ca="1" si="213"/>
        <v>#N/A</v>
      </c>
      <c r="AP315" s="52" t="str">
        <f t="shared" ca="1" si="214"/>
        <v/>
      </c>
      <c r="AQ315" s="1" t="str" cm="1">
        <f t="array" aca="1" ref="AQ315" ca="1">IF(LEFT(AL315,1)=".",INDEX($M$12:$M$1052,MATCH(1,(AL315=$L$12:$L$1052)*(S315=($S$12:$S$1052)),0)),"")</f>
        <v/>
      </c>
      <c r="AR315" s="52">
        <f t="shared" ca="1" si="215"/>
        <v>0</v>
      </c>
      <c r="AS315" s="52">
        <f t="shared" ca="1" si="216"/>
        <v>0</v>
      </c>
      <c r="AT315" s="52" t="str">
        <f t="shared" ca="1" si="217"/>
        <v>00</v>
      </c>
      <c r="AU315" s="52" t="str">
        <f t="shared" ca="1" si="218"/>
        <v>00</v>
      </c>
      <c r="AV315" s="1" t="str">
        <f t="shared" ca="1" si="185"/>
        <v>00</v>
      </c>
      <c r="AW315" s="52" t="str">
        <f t="shared" ca="1" si="219"/>
        <v>ZP</v>
      </c>
      <c r="AX315" s="53" t="e">
        <f ca="1">VLOOKUP(UPPER(F315)&amp;"-"&amp;AW315,Opcodes!$D$3:$E$160,2,FALSE)</f>
        <v>#N/A</v>
      </c>
      <c r="AY315" s="1">
        <f t="shared" ca="1" si="220"/>
        <v>0</v>
      </c>
    </row>
    <row r="316" spans="3:51" s="52" customFormat="1" x14ac:dyDescent="0.3">
      <c r="C316" s="11" t="str" cm="1">
        <f t="array" aca="1" ref="C316" ca="1">IF(AND(N316&amp;""&lt;&gt;"",K316&amp;""&lt;&gt;""),K316&amp;": "&amp;N316&amp;IF(O316&amp;""&lt;&gt;""," "&amp;O316,"")&amp;IF(P316&amp;""&lt;&gt;""," "&amp;P316,""),IF(Y316&amp;""&lt;&gt;"",K316&amp;": "&amp;TRIM(_xlfn.TEXTJOIN("",TRUE,MID(Y316,2*ROW(INDIRECT("1:"&amp;LEN(Y316)))-1,2)&amp;" ")),""))</f>
        <v/>
      </c>
      <c r="D316" s="20"/>
      <c r="E316" s="21"/>
      <c r="F316" s="22"/>
      <c r="G316" s="55"/>
      <c r="H316" s="56"/>
      <c r="I316" s="51"/>
      <c r="J316" s="51"/>
      <c r="K316" s="52" t="str">
        <f t="shared" ca="1" si="186"/>
        <v>302</v>
      </c>
      <c r="L316" s="52" t="str">
        <f t="shared" si="187"/>
        <v/>
      </c>
      <c r="M316" s="52" t="str">
        <f t="shared" ca="1" si="188"/>
        <v>$0302</v>
      </c>
      <c r="N316" s="53" t="str">
        <f t="shared" ca="1" si="189"/>
        <v/>
      </c>
      <c r="O316" s="53" t="str">
        <f t="shared" ca="1" si="190"/>
        <v>00</v>
      </c>
      <c r="P316" s="53" t="str">
        <f t="shared" ca="1" si="191"/>
        <v/>
      </c>
      <c r="Q316" s="54">
        <f t="shared" si="192"/>
        <v>-1</v>
      </c>
      <c r="R316" s="54" t="str">
        <f t="shared" si="193"/>
        <v/>
      </c>
      <c r="S316" s="3" t="str">
        <f t="shared" si="194"/>
        <v>my_code</v>
      </c>
      <c r="T316" s="54" t="b">
        <f t="shared" si="195"/>
        <v>0</v>
      </c>
      <c r="U316" s="54" t="b">
        <f t="shared" si="196"/>
        <v>0</v>
      </c>
      <c r="V316" s="54" t="b">
        <f t="shared" si="197"/>
        <v>0</v>
      </c>
      <c r="W316" s="54" t="b">
        <f t="shared" si="198"/>
        <v>0</v>
      </c>
      <c r="X316" s="54" t="b">
        <f>IF(NOT(ISERROR(VLOOKUP(UPPER(F316),Opcodes!$O$3:$O$10,1,FALSE))),TRUE,FALSE)</f>
        <v>0</v>
      </c>
      <c r="Y316" s="1" t="str" cm="1">
        <f t="array" aca="1" ref="Y316" ca="1">IF(OR(UPPER(F316)="STR",UPPER(F316)="ASC"),_xlfn.TEXTJOIN("",TRUE,DEC2HEX(128*(UPPER(F316)="STR")+CODE(MID(G316,ABS(ROW(INDIRECT("1:"&amp;LEN(G316)))),1)))),IF(UPPER(F316)="HEX",UPPER(SUBSTITUTE(G316," ","")),""))</f>
        <v/>
      </c>
      <c r="Z316" s="52" t="str">
        <f t="shared" si="199"/>
        <v/>
      </c>
      <c r="AA316" s="52" t="str">
        <f t="shared" si="200"/>
        <v/>
      </c>
      <c r="AB316" s="52" t="str">
        <f t="shared" si="201"/>
        <v/>
      </c>
      <c r="AC316" s="52" t="str">
        <f t="shared" si="202"/>
        <v/>
      </c>
      <c r="AD316" s="52" t="str">
        <f t="shared" si="203"/>
        <v/>
      </c>
      <c r="AE316" s="52">
        <f t="shared" ca="1" si="204"/>
        <v>0</v>
      </c>
      <c r="AF316" s="52" t="str">
        <f t="shared" si="205"/>
        <v/>
      </c>
      <c r="AG316" s="52" t="str">
        <f t="shared" ca="1" si="206"/>
        <v>mem</v>
      </c>
      <c r="AH316" s="52">
        <f t="shared" ca="1" si="207"/>
        <v>0</v>
      </c>
      <c r="AI316" s="52">
        <f t="shared" ca="1" si="208"/>
        <v>-1</v>
      </c>
      <c r="AJ316" s="52">
        <f t="shared" ca="1" si="209"/>
        <v>0</v>
      </c>
      <c r="AK316" s="52">
        <f t="shared" ca="1" si="210"/>
        <v>0</v>
      </c>
      <c r="AL316" s="52">
        <f t="shared" ca="1" si="211"/>
        <v>0</v>
      </c>
      <c r="AM316" s="52" t="e" cm="1">
        <f t="array" aca="1" ref="AM316" ca="1">INDEX($G$2:$G$1052,MATCH(1,(AL316=$E$2:$E$1052)*("EQU"=UPPER($F$2:$F$1052)),0))</f>
        <v>#N/A</v>
      </c>
      <c r="AN316" s="52" t="str">
        <f t="shared" ca="1" si="212"/>
        <v/>
      </c>
      <c r="AO316" s="1" t="e">
        <f t="shared" ca="1" si="213"/>
        <v>#N/A</v>
      </c>
      <c r="AP316" s="52" t="str">
        <f t="shared" ca="1" si="214"/>
        <v/>
      </c>
      <c r="AQ316" s="1" t="str" cm="1">
        <f t="array" aca="1" ref="AQ316" ca="1">IF(LEFT(AL316,1)=".",INDEX($M$12:$M$1052,MATCH(1,(AL316=$L$12:$L$1052)*(S316=($S$12:$S$1052)),0)),"")</f>
        <v/>
      </c>
      <c r="AR316" s="52">
        <f t="shared" ca="1" si="215"/>
        <v>0</v>
      </c>
      <c r="AS316" s="52">
        <f t="shared" ca="1" si="216"/>
        <v>0</v>
      </c>
      <c r="AT316" s="52" t="str">
        <f t="shared" ca="1" si="217"/>
        <v>00</v>
      </c>
      <c r="AU316" s="52" t="str">
        <f t="shared" ca="1" si="218"/>
        <v>00</v>
      </c>
      <c r="AV316" s="1" t="str">
        <f t="shared" ca="1" si="185"/>
        <v>00</v>
      </c>
      <c r="AW316" s="52" t="str">
        <f t="shared" ca="1" si="219"/>
        <v>ZP</v>
      </c>
      <c r="AX316" s="53" t="e">
        <f ca="1">VLOOKUP(UPPER(F316)&amp;"-"&amp;AW316,Opcodes!$D$3:$E$160,2,FALSE)</f>
        <v>#N/A</v>
      </c>
      <c r="AY316" s="1">
        <f t="shared" ca="1" si="220"/>
        <v>0</v>
      </c>
    </row>
    <row r="317" spans="3:51" s="52" customFormat="1" x14ac:dyDescent="0.3">
      <c r="C317" s="11" t="str" cm="1">
        <f t="array" aca="1" ref="C317" ca="1">IF(AND(N317&amp;""&lt;&gt;"",K317&amp;""&lt;&gt;""),K317&amp;": "&amp;N317&amp;IF(O317&amp;""&lt;&gt;""," "&amp;O317,"")&amp;IF(P317&amp;""&lt;&gt;""," "&amp;P317,""),IF(Y317&amp;""&lt;&gt;"",K317&amp;": "&amp;TRIM(_xlfn.TEXTJOIN("",TRUE,MID(Y317,2*ROW(INDIRECT("1:"&amp;LEN(Y317)))-1,2)&amp;" ")),""))</f>
        <v/>
      </c>
      <c r="D317" s="20"/>
      <c r="E317" s="21"/>
      <c r="F317" s="22"/>
      <c r="G317" s="55"/>
      <c r="H317" s="56"/>
      <c r="I317" s="51"/>
      <c r="J317" s="51"/>
      <c r="K317" s="52" t="str">
        <f t="shared" ca="1" si="186"/>
        <v>302</v>
      </c>
      <c r="L317" s="52" t="str">
        <f t="shared" si="187"/>
        <v/>
      </c>
      <c r="M317" s="52" t="str">
        <f t="shared" ca="1" si="188"/>
        <v>$0302</v>
      </c>
      <c r="N317" s="53" t="str">
        <f t="shared" ca="1" si="189"/>
        <v/>
      </c>
      <c r="O317" s="53" t="str">
        <f t="shared" ca="1" si="190"/>
        <v>00</v>
      </c>
      <c r="P317" s="53" t="str">
        <f t="shared" ca="1" si="191"/>
        <v/>
      </c>
      <c r="Q317" s="54">
        <f t="shared" si="192"/>
        <v>-1</v>
      </c>
      <c r="R317" s="54" t="str">
        <f t="shared" si="193"/>
        <v/>
      </c>
      <c r="S317" s="3" t="str">
        <f t="shared" si="194"/>
        <v>my_code</v>
      </c>
      <c r="T317" s="54" t="b">
        <f t="shared" si="195"/>
        <v>0</v>
      </c>
      <c r="U317" s="54" t="b">
        <f t="shared" si="196"/>
        <v>0</v>
      </c>
      <c r="V317" s="54" t="b">
        <f t="shared" si="197"/>
        <v>0</v>
      </c>
      <c r="W317" s="54" t="b">
        <f t="shared" si="198"/>
        <v>0</v>
      </c>
      <c r="X317" s="54" t="b">
        <f>IF(NOT(ISERROR(VLOOKUP(UPPER(F317),Opcodes!$O$3:$O$10,1,FALSE))),TRUE,FALSE)</f>
        <v>0</v>
      </c>
      <c r="Y317" s="1" t="str" cm="1">
        <f t="array" aca="1" ref="Y317" ca="1">IF(OR(UPPER(F317)="STR",UPPER(F317)="ASC"),_xlfn.TEXTJOIN("",TRUE,DEC2HEX(128*(UPPER(F317)="STR")+CODE(MID(G317,ABS(ROW(INDIRECT("1:"&amp;LEN(G317)))),1)))),IF(UPPER(F317)="HEX",UPPER(SUBSTITUTE(G317," ","")),""))</f>
        <v/>
      </c>
      <c r="Z317" s="52" t="str">
        <f t="shared" si="199"/>
        <v/>
      </c>
      <c r="AA317" s="52" t="str">
        <f t="shared" si="200"/>
        <v/>
      </c>
      <c r="AB317" s="52" t="str">
        <f t="shared" si="201"/>
        <v/>
      </c>
      <c r="AC317" s="52" t="str">
        <f t="shared" si="202"/>
        <v/>
      </c>
      <c r="AD317" s="52" t="str">
        <f t="shared" si="203"/>
        <v/>
      </c>
      <c r="AE317" s="52">
        <f t="shared" ca="1" si="204"/>
        <v>0</v>
      </c>
      <c r="AF317" s="52" t="str">
        <f t="shared" si="205"/>
        <v/>
      </c>
      <c r="AG317" s="52" t="str">
        <f t="shared" ca="1" si="206"/>
        <v>mem</v>
      </c>
      <c r="AH317" s="52">
        <f t="shared" ca="1" si="207"/>
        <v>0</v>
      </c>
      <c r="AI317" s="52">
        <f t="shared" ca="1" si="208"/>
        <v>-1</v>
      </c>
      <c r="AJ317" s="52">
        <f t="shared" ca="1" si="209"/>
        <v>0</v>
      </c>
      <c r="AK317" s="52">
        <f t="shared" ca="1" si="210"/>
        <v>0</v>
      </c>
      <c r="AL317" s="52">
        <f t="shared" ca="1" si="211"/>
        <v>0</v>
      </c>
      <c r="AM317" s="52" t="e" cm="1">
        <f t="array" aca="1" ref="AM317" ca="1">INDEX($G$2:$G$1052,MATCH(1,(AL317=$E$2:$E$1052)*("EQU"=UPPER($F$2:$F$1052)),0))</f>
        <v>#N/A</v>
      </c>
      <c r="AN317" s="52" t="str">
        <f t="shared" ca="1" si="212"/>
        <v/>
      </c>
      <c r="AO317" s="1" t="e">
        <f t="shared" ca="1" si="213"/>
        <v>#N/A</v>
      </c>
      <c r="AP317" s="52" t="str">
        <f t="shared" ca="1" si="214"/>
        <v/>
      </c>
      <c r="AQ317" s="1" t="str" cm="1">
        <f t="array" aca="1" ref="AQ317" ca="1">IF(LEFT(AL317,1)=".",INDEX($M$12:$M$1052,MATCH(1,(AL317=$L$12:$L$1052)*(S317=($S$12:$S$1052)),0)),"")</f>
        <v/>
      </c>
      <c r="AR317" s="52">
        <f t="shared" ca="1" si="215"/>
        <v>0</v>
      </c>
      <c r="AS317" s="52">
        <f t="shared" ca="1" si="216"/>
        <v>0</v>
      </c>
      <c r="AT317" s="52" t="str">
        <f t="shared" ca="1" si="217"/>
        <v>00</v>
      </c>
      <c r="AU317" s="52" t="str">
        <f t="shared" ca="1" si="218"/>
        <v>00</v>
      </c>
      <c r="AV317" s="1" t="str">
        <f t="shared" ca="1" si="185"/>
        <v>00</v>
      </c>
      <c r="AW317" s="52" t="str">
        <f t="shared" ca="1" si="219"/>
        <v>ZP</v>
      </c>
      <c r="AX317" s="53" t="e">
        <f ca="1">VLOOKUP(UPPER(F317)&amp;"-"&amp;AW317,Opcodes!$D$3:$E$160,2,FALSE)</f>
        <v>#N/A</v>
      </c>
      <c r="AY317" s="1">
        <f t="shared" ca="1" si="220"/>
        <v>0</v>
      </c>
    </row>
    <row r="318" spans="3:51" s="52" customFormat="1" x14ac:dyDescent="0.3">
      <c r="C318" s="11" t="str" cm="1">
        <f t="array" aca="1" ref="C318" ca="1">IF(AND(N318&amp;""&lt;&gt;"",K318&amp;""&lt;&gt;""),K318&amp;": "&amp;N318&amp;IF(O318&amp;""&lt;&gt;""," "&amp;O318,"")&amp;IF(P318&amp;""&lt;&gt;""," "&amp;P318,""),IF(Y318&amp;""&lt;&gt;"",K318&amp;": "&amp;TRIM(_xlfn.TEXTJOIN("",TRUE,MID(Y318,2*ROW(INDIRECT("1:"&amp;LEN(Y318)))-1,2)&amp;" ")),""))</f>
        <v/>
      </c>
      <c r="D318" s="20"/>
      <c r="E318" s="21"/>
      <c r="F318" s="22"/>
      <c r="G318" s="55"/>
      <c r="H318" s="56"/>
      <c r="I318" s="51"/>
      <c r="J318" s="51"/>
      <c r="K318" s="52" t="str">
        <f t="shared" ca="1" si="186"/>
        <v>302</v>
      </c>
      <c r="L318" s="52" t="str">
        <f t="shared" si="187"/>
        <v/>
      </c>
      <c r="M318" s="52" t="str">
        <f t="shared" ca="1" si="188"/>
        <v>$0302</v>
      </c>
      <c r="N318" s="53" t="str">
        <f t="shared" ca="1" si="189"/>
        <v/>
      </c>
      <c r="O318" s="53" t="str">
        <f t="shared" ca="1" si="190"/>
        <v>00</v>
      </c>
      <c r="P318" s="53" t="str">
        <f t="shared" ca="1" si="191"/>
        <v/>
      </c>
      <c r="Q318" s="54">
        <f t="shared" si="192"/>
        <v>-1</v>
      </c>
      <c r="R318" s="54" t="str">
        <f t="shared" si="193"/>
        <v/>
      </c>
      <c r="S318" s="3" t="str">
        <f t="shared" si="194"/>
        <v>my_code</v>
      </c>
      <c r="T318" s="54" t="b">
        <f t="shared" si="195"/>
        <v>0</v>
      </c>
      <c r="U318" s="54" t="b">
        <f t="shared" si="196"/>
        <v>0</v>
      </c>
      <c r="V318" s="54" t="b">
        <f t="shared" si="197"/>
        <v>0</v>
      </c>
      <c r="W318" s="54" t="b">
        <f t="shared" si="198"/>
        <v>0</v>
      </c>
      <c r="X318" s="54" t="b">
        <f>IF(NOT(ISERROR(VLOOKUP(UPPER(F318),Opcodes!$O$3:$O$10,1,FALSE))),TRUE,FALSE)</f>
        <v>0</v>
      </c>
      <c r="Y318" s="1" t="str" cm="1">
        <f t="array" aca="1" ref="Y318" ca="1">IF(OR(UPPER(F318)="STR",UPPER(F318)="ASC"),_xlfn.TEXTJOIN("",TRUE,DEC2HEX(128*(UPPER(F318)="STR")+CODE(MID(G318,ABS(ROW(INDIRECT("1:"&amp;LEN(G318)))),1)))),IF(UPPER(F318)="HEX",UPPER(SUBSTITUTE(G318," ","")),""))</f>
        <v/>
      </c>
      <c r="Z318" s="52" t="str">
        <f t="shared" si="199"/>
        <v/>
      </c>
      <c r="AA318" s="52" t="str">
        <f t="shared" si="200"/>
        <v/>
      </c>
      <c r="AB318" s="52" t="str">
        <f t="shared" si="201"/>
        <v/>
      </c>
      <c r="AC318" s="52" t="str">
        <f t="shared" si="202"/>
        <v/>
      </c>
      <c r="AD318" s="52" t="str">
        <f t="shared" si="203"/>
        <v/>
      </c>
      <c r="AE318" s="52">
        <f t="shared" ca="1" si="204"/>
        <v>0</v>
      </c>
      <c r="AF318" s="52" t="str">
        <f t="shared" si="205"/>
        <v/>
      </c>
      <c r="AG318" s="52" t="str">
        <f t="shared" ca="1" si="206"/>
        <v>mem</v>
      </c>
      <c r="AH318" s="52">
        <f t="shared" ca="1" si="207"/>
        <v>0</v>
      </c>
      <c r="AI318" s="52">
        <f t="shared" ca="1" si="208"/>
        <v>-1</v>
      </c>
      <c r="AJ318" s="52">
        <f t="shared" ca="1" si="209"/>
        <v>0</v>
      </c>
      <c r="AK318" s="52">
        <f t="shared" ca="1" si="210"/>
        <v>0</v>
      </c>
      <c r="AL318" s="52">
        <f t="shared" ca="1" si="211"/>
        <v>0</v>
      </c>
      <c r="AM318" s="52" t="e" cm="1">
        <f t="array" aca="1" ref="AM318" ca="1">INDEX($G$2:$G$1052,MATCH(1,(AL318=$E$2:$E$1052)*("EQU"=UPPER($F$2:$F$1052)),0))</f>
        <v>#N/A</v>
      </c>
      <c r="AN318" s="52" t="str">
        <f t="shared" ca="1" si="212"/>
        <v/>
      </c>
      <c r="AO318" s="1" t="e">
        <f t="shared" ca="1" si="213"/>
        <v>#N/A</v>
      </c>
      <c r="AP318" s="52" t="str">
        <f t="shared" ca="1" si="214"/>
        <v/>
      </c>
      <c r="AQ318" s="1" t="str" cm="1">
        <f t="array" aca="1" ref="AQ318" ca="1">IF(LEFT(AL318,1)=".",INDEX($M$12:$M$1052,MATCH(1,(AL318=$L$12:$L$1052)*(S318=($S$12:$S$1052)),0)),"")</f>
        <v/>
      </c>
      <c r="AR318" s="52">
        <f t="shared" ca="1" si="215"/>
        <v>0</v>
      </c>
      <c r="AS318" s="52">
        <f t="shared" ca="1" si="216"/>
        <v>0</v>
      </c>
      <c r="AT318" s="52" t="str">
        <f t="shared" ca="1" si="217"/>
        <v>00</v>
      </c>
      <c r="AU318" s="52" t="str">
        <f t="shared" ca="1" si="218"/>
        <v>00</v>
      </c>
      <c r="AV318" s="1" t="str">
        <f t="shared" ca="1" si="185"/>
        <v>00</v>
      </c>
      <c r="AW318" s="52" t="str">
        <f t="shared" ca="1" si="219"/>
        <v>ZP</v>
      </c>
      <c r="AX318" s="53" t="e">
        <f ca="1">VLOOKUP(UPPER(F318)&amp;"-"&amp;AW318,Opcodes!$D$3:$E$160,2,FALSE)</f>
        <v>#N/A</v>
      </c>
      <c r="AY318" s="1">
        <f t="shared" ca="1" si="220"/>
        <v>0</v>
      </c>
    </row>
    <row r="319" spans="3:51" s="52" customFormat="1" x14ac:dyDescent="0.3">
      <c r="C319" s="11" t="str" cm="1">
        <f t="array" aca="1" ref="C319" ca="1">IF(AND(N319&amp;""&lt;&gt;"",K319&amp;""&lt;&gt;""),K319&amp;": "&amp;N319&amp;IF(O319&amp;""&lt;&gt;""," "&amp;O319,"")&amp;IF(P319&amp;""&lt;&gt;""," "&amp;P319,""),IF(Y319&amp;""&lt;&gt;"",K319&amp;": "&amp;TRIM(_xlfn.TEXTJOIN("",TRUE,MID(Y319,2*ROW(INDIRECT("1:"&amp;LEN(Y319)))-1,2)&amp;" ")),""))</f>
        <v/>
      </c>
      <c r="D319" s="20"/>
      <c r="E319" s="21"/>
      <c r="F319" s="22"/>
      <c r="G319" s="55"/>
      <c r="H319" s="56"/>
      <c r="I319" s="51"/>
      <c r="J319" s="51"/>
      <c r="K319" s="52" t="str">
        <f t="shared" ca="1" si="186"/>
        <v>302</v>
      </c>
      <c r="L319" s="52" t="str">
        <f t="shared" si="187"/>
        <v/>
      </c>
      <c r="M319" s="52" t="str">
        <f t="shared" ca="1" si="188"/>
        <v>$0302</v>
      </c>
      <c r="N319" s="53" t="str">
        <f t="shared" ca="1" si="189"/>
        <v/>
      </c>
      <c r="O319" s="53" t="str">
        <f t="shared" ca="1" si="190"/>
        <v>00</v>
      </c>
      <c r="P319" s="53" t="str">
        <f t="shared" ca="1" si="191"/>
        <v/>
      </c>
      <c r="Q319" s="54">
        <f t="shared" si="192"/>
        <v>-1</v>
      </c>
      <c r="R319" s="54" t="str">
        <f t="shared" si="193"/>
        <v/>
      </c>
      <c r="S319" s="3" t="str">
        <f t="shared" si="194"/>
        <v>my_code</v>
      </c>
      <c r="T319" s="54" t="b">
        <f t="shared" si="195"/>
        <v>0</v>
      </c>
      <c r="U319" s="54" t="b">
        <f t="shared" si="196"/>
        <v>0</v>
      </c>
      <c r="V319" s="54" t="b">
        <f t="shared" si="197"/>
        <v>0</v>
      </c>
      <c r="W319" s="54" t="b">
        <f t="shared" si="198"/>
        <v>0</v>
      </c>
      <c r="X319" s="54" t="b">
        <f>IF(NOT(ISERROR(VLOOKUP(UPPER(F319),Opcodes!$O$3:$O$10,1,FALSE))),TRUE,FALSE)</f>
        <v>0</v>
      </c>
      <c r="Y319" s="1" t="str" cm="1">
        <f t="array" aca="1" ref="Y319" ca="1">IF(OR(UPPER(F319)="STR",UPPER(F319)="ASC"),_xlfn.TEXTJOIN("",TRUE,DEC2HEX(128*(UPPER(F319)="STR")+CODE(MID(G319,ABS(ROW(INDIRECT("1:"&amp;LEN(G319)))),1)))),IF(UPPER(F319)="HEX",UPPER(SUBSTITUTE(G319," ","")),""))</f>
        <v/>
      </c>
      <c r="Z319" s="52" t="str">
        <f t="shared" si="199"/>
        <v/>
      </c>
      <c r="AA319" s="52" t="str">
        <f t="shared" si="200"/>
        <v/>
      </c>
      <c r="AB319" s="52" t="str">
        <f t="shared" si="201"/>
        <v/>
      </c>
      <c r="AC319" s="52" t="str">
        <f t="shared" si="202"/>
        <v/>
      </c>
      <c r="AD319" s="52" t="str">
        <f t="shared" si="203"/>
        <v/>
      </c>
      <c r="AE319" s="52">
        <f t="shared" ca="1" si="204"/>
        <v>0</v>
      </c>
      <c r="AF319" s="52" t="str">
        <f t="shared" si="205"/>
        <v/>
      </c>
      <c r="AG319" s="52" t="str">
        <f t="shared" ca="1" si="206"/>
        <v>mem</v>
      </c>
      <c r="AH319" s="52">
        <f t="shared" ca="1" si="207"/>
        <v>0</v>
      </c>
      <c r="AI319" s="52">
        <f t="shared" ca="1" si="208"/>
        <v>-1</v>
      </c>
      <c r="AJ319" s="52">
        <f t="shared" ca="1" si="209"/>
        <v>0</v>
      </c>
      <c r="AK319" s="52">
        <f t="shared" ca="1" si="210"/>
        <v>0</v>
      </c>
      <c r="AL319" s="52">
        <f t="shared" ca="1" si="211"/>
        <v>0</v>
      </c>
      <c r="AM319" s="52" t="e" cm="1">
        <f t="array" aca="1" ref="AM319" ca="1">INDEX($G$2:$G$1052,MATCH(1,(AL319=$E$2:$E$1052)*("EQU"=UPPER($F$2:$F$1052)),0))</f>
        <v>#N/A</v>
      </c>
      <c r="AN319" s="52" t="str">
        <f t="shared" ca="1" si="212"/>
        <v/>
      </c>
      <c r="AO319" s="1" t="e">
        <f t="shared" ca="1" si="213"/>
        <v>#N/A</v>
      </c>
      <c r="AP319" s="52" t="str">
        <f t="shared" ca="1" si="214"/>
        <v/>
      </c>
      <c r="AQ319" s="1" t="str" cm="1">
        <f t="array" aca="1" ref="AQ319" ca="1">IF(LEFT(AL319,1)=".",INDEX($M$12:$M$1052,MATCH(1,(AL319=$L$12:$L$1052)*(S319=($S$12:$S$1052)),0)),"")</f>
        <v/>
      </c>
      <c r="AR319" s="52">
        <f t="shared" ca="1" si="215"/>
        <v>0</v>
      </c>
      <c r="AS319" s="52">
        <f t="shared" ca="1" si="216"/>
        <v>0</v>
      </c>
      <c r="AT319" s="52" t="str">
        <f t="shared" ca="1" si="217"/>
        <v>00</v>
      </c>
      <c r="AU319" s="52" t="str">
        <f t="shared" ca="1" si="218"/>
        <v>00</v>
      </c>
      <c r="AV319" s="1" t="str">
        <f t="shared" ca="1" si="185"/>
        <v>00</v>
      </c>
      <c r="AW319" s="52" t="str">
        <f t="shared" ca="1" si="219"/>
        <v>ZP</v>
      </c>
      <c r="AX319" s="53" t="e">
        <f ca="1">VLOOKUP(UPPER(F319)&amp;"-"&amp;AW319,Opcodes!$D$3:$E$160,2,FALSE)</f>
        <v>#N/A</v>
      </c>
      <c r="AY319" s="1">
        <f t="shared" ca="1" si="220"/>
        <v>0</v>
      </c>
    </row>
    <row r="320" spans="3:51" s="52" customFormat="1" x14ac:dyDescent="0.3">
      <c r="C320" s="11" t="str" cm="1">
        <f t="array" aca="1" ref="C320" ca="1">IF(AND(N320&amp;""&lt;&gt;"",K320&amp;""&lt;&gt;""),K320&amp;": "&amp;N320&amp;IF(O320&amp;""&lt;&gt;""," "&amp;O320,"")&amp;IF(P320&amp;""&lt;&gt;""," "&amp;P320,""),IF(Y320&amp;""&lt;&gt;"",K320&amp;": "&amp;TRIM(_xlfn.TEXTJOIN("",TRUE,MID(Y320,2*ROW(INDIRECT("1:"&amp;LEN(Y320)))-1,2)&amp;" ")),""))</f>
        <v/>
      </c>
      <c r="D320" s="20"/>
      <c r="E320" s="21"/>
      <c r="F320" s="22"/>
      <c r="G320" s="55"/>
      <c r="H320" s="56"/>
      <c r="I320" s="51"/>
      <c r="J320" s="51"/>
      <c r="K320" s="52" t="str">
        <f t="shared" ca="1" si="186"/>
        <v>302</v>
      </c>
      <c r="L320" s="52" t="str">
        <f t="shared" si="187"/>
        <v/>
      </c>
      <c r="M320" s="52" t="str">
        <f t="shared" ca="1" si="188"/>
        <v>$0302</v>
      </c>
      <c r="N320" s="53" t="str">
        <f t="shared" ca="1" si="189"/>
        <v/>
      </c>
      <c r="O320" s="53" t="str">
        <f t="shared" ca="1" si="190"/>
        <v>00</v>
      </c>
      <c r="P320" s="53" t="str">
        <f t="shared" ca="1" si="191"/>
        <v/>
      </c>
      <c r="Q320" s="54">
        <f t="shared" si="192"/>
        <v>-1</v>
      </c>
      <c r="R320" s="54" t="str">
        <f t="shared" si="193"/>
        <v/>
      </c>
      <c r="S320" s="3" t="str">
        <f t="shared" si="194"/>
        <v>my_code</v>
      </c>
      <c r="T320" s="54" t="b">
        <f t="shared" si="195"/>
        <v>0</v>
      </c>
      <c r="U320" s="54" t="b">
        <f t="shared" si="196"/>
        <v>0</v>
      </c>
      <c r="V320" s="54" t="b">
        <f t="shared" si="197"/>
        <v>0</v>
      </c>
      <c r="W320" s="54" t="b">
        <f t="shared" si="198"/>
        <v>0</v>
      </c>
      <c r="X320" s="54" t="b">
        <f>IF(NOT(ISERROR(VLOOKUP(UPPER(F320),Opcodes!$O$3:$O$10,1,FALSE))),TRUE,FALSE)</f>
        <v>0</v>
      </c>
      <c r="Y320" s="1" t="str" cm="1">
        <f t="array" aca="1" ref="Y320" ca="1">IF(OR(UPPER(F320)="STR",UPPER(F320)="ASC"),_xlfn.TEXTJOIN("",TRUE,DEC2HEX(128*(UPPER(F320)="STR")+CODE(MID(G320,ABS(ROW(INDIRECT("1:"&amp;LEN(G320)))),1)))),IF(UPPER(F320)="HEX",UPPER(SUBSTITUTE(G320," ","")),""))</f>
        <v/>
      </c>
      <c r="Z320" s="52" t="str">
        <f t="shared" si="199"/>
        <v/>
      </c>
      <c r="AA320" s="52" t="str">
        <f t="shared" si="200"/>
        <v/>
      </c>
      <c r="AB320" s="52" t="str">
        <f t="shared" si="201"/>
        <v/>
      </c>
      <c r="AC320" s="52" t="str">
        <f t="shared" si="202"/>
        <v/>
      </c>
      <c r="AD320" s="52" t="str">
        <f t="shared" si="203"/>
        <v/>
      </c>
      <c r="AE320" s="52">
        <f t="shared" ca="1" si="204"/>
        <v>0</v>
      </c>
      <c r="AF320" s="52" t="str">
        <f t="shared" si="205"/>
        <v/>
      </c>
      <c r="AG320" s="52" t="str">
        <f t="shared" ca="1" si="206"/>
        <v>mem</v>
      </c>
      <c r="AH320" s="52">
        <f t="shared" ca="1" si="207"/>
        <v>0</v>
      </c>
      <c r="AI320" s="52">
        <f t="shared" ca="1" si="208"/>
        <v>-1</v>
      </c>
      <c r="AJ320" s="52">
        <f t="shared" ca="1" si="209"/>
        <v>0</v>
      </c>
      <c r="AK320" s="52">
        <f t="shared" ca="1" si="210"/>
        <v>0</v>
      </c>
      <c r="AL320" s="52">
        <f t="shared" ca="1" si="211"/>
        <v>0</v>
      </c>
      <c r="AM320" s="52" t="e" cm="1">
        <f t="array" aca="1" ref="AM320" ca="1">INDEX($G$2:$G$1052,MATCH(1,(AL320=$E$2:$E$1052)*("EQU"=UPPER($F$2:$F$1052)),0))</f>
        <v>#N/A</v>
      </c>
      <c r="AN320" s="52" t="str">
        <f t="shared" ca="1" si="212"/>
        <v/>
      </c>
      <c r="AO320" s="1" t="e">
        <f t="shared" ca="1" si="213"/>
        <v>#N/A</v>
      </c>
      <c r="AP320" s="52" t="str">
        <f t="shared" ca="1" si="214"/>
        <v/>
      </c>
      <c r="AQ320" s="1" t="str" cm="1">
        <f t="array" aca="1" ref="AQ320" ca="1">IF(LEFT(AL320,1)=".",INDEX($M$12:$M$1052,MATCH(1,(AL320=$L$12:$L$1052)*(S320=($S$12:$S$1052)),0)),"")</f>
        <v/>
      </c>
      <c r="AR320" s="52">
        <f t="shared" ca="1" si="215"/>
        <v>0</v>
      </c>
      <c r="AS320" s="52">
        <f t="shared" ca="1" si="216"/>
        <v>0</v>
      </c>
      <c r="AT320" s="52" t="str">
        <f t="shared" ca="1" si="217"/>
        <v>00</v>
      </c>
      <c r="AU320" s="52" t="str">
        <f t="shared" ca="1" si="218"/>
        <v>00</v>
      </c>
      <c r="AV320" s="1" t="str">
        <f t="shared" ca="1" si="185"/>
        <v>00</v>
      </c>
      <c r="AW320" s="52" t="str">
        <f t="shared" ca="1" si="219"/>
        <v>ZP</v>
      </c>
      <c r="AX320" s="53" t="e">
        <f ca="1">VLOOKUP(UPPER(F320)&amp;"-"&amp;AW320,Opcodes!$D$3:$E$160,2,FALSE)</f>
        <v>#N/A</v>
      </c>
      <c r="AY320" s="1">
        <f t="shared" ca="1" si="220"/>
        <v>0</v>
      </c>
    </row>
    <row r="321" spans="3:51" s="52" customFormat="1" x14ac:dyDescent="0.3">
      <c r="C321" s="11" t="str" cm="1">
        <f t="array" aca="1" ref="C321" ca="1">IF(AND(N321&amp;""&lt;&gt;"",K321&amp;""&lt;&gt;""),K321&amp;": "&amp;N321&amp;IF(O321&amp;""&lt;&gt;""," "&amp;O321,"")&amp;IF(P321&amp;""&lt;&gt;""," "&amp;P321,""),IF(Y321&amp;""&lt;&gt;"",K321&amp;": "&amp;TRIM(_xlfn.TEXTJOIN("",TRUE,MID(Y321,2*ROW(INDIRECT("1:"&amp;LEN(Y321)))-1,2)&amp;" ")),""))</f>
        <v/>
      </c>
      <c r="D321" s="20"/>
      <c r="E321" s="21"/>
      <c r="F321" s="22"/>
      <c r="G321" s="55"/>
      <c r="H321" s="56"/>
      <c r="I321" s="51"/>
      <c r="J321" s="51"/>
      <c r="K321" s="52" t="str">
        <f t="shared" ca="1" si="186"/>
        <v>302</v>
      </c>
      <c r="L321" s="52" t="str">
        <f t="shared" si="187"/>
        <v/>
      </c>
      <c r="M321" s="52" t="str">
        <f t="shared" ca="1" si="188"/>
        <v>$0302</v>
      </c>
      <c r="N321" s="53" t="str">
        <f t="shared" ca="1" si="189"/>
        <v/>
      </c>
      <c r="O321" s="53" t="str">
        <f t="shared" ca="1" si="190"/>
        <v>00</v>
      </c>
      <c r="P321" s="53" t="str">
        <f t="shared" ca="1" si="191"/>
        <v/>
      </c>
      <c r="Q321" s="54">
        <f t="shared" si="192"/>
        <v>-1</v>
      </c>
      <c r="R321" s="54" t="str">
        <f t="shared" si="193"/>
        <v/>
      </c>
      <c r="S321" s="3" t="str">
        <f t="shared" si="194"/>
        <v>my_code</v>
      </c>
      <c r="T321" s="54" t="b">
        <f t="shared" si="195"/>
        <v>0</v>
      </c>
      <c r="U321" s="54" t="b">
        <f t="shared" si="196"/>
        <v>0</v>
      </c>
      <c r="V321" s="54" t="b">
        <f t="shared" si="197"/>
        <v>0</v>
      </c>
      <c r="W321" s="54" t="b">
        <f t="shared" si="198"/>
        <v>0</v>
      </c>
      <c r="X321" s="54" t="b">
        <f>IF(NOT(ISERROR(VLOOKUP(UPPER(F321),Opcodes!$O$3:$O$10,1,FALSE))),TRUE,FALSE)</f>
        <v>0</v>
      </c>
      <c r="Y321" s="1" t="str" cm="1">
        <f t="array" aca="1" ref="Y321" ca="1">IF(OR(UPPER(F321)="STR",UPPER(F321)="ASC"),_xlfn.TEXTJOIN("",TRUE,DEC2HEX(128*(UPPER(F321)="STR")+CODE(MID(G321,ABS(ROW(INDIRECT("1:"&amp;LEN(G321)))),1)))),IF(UPPER(F321)="HEX",UPPER(SUBSTITUTE(G321," ","")),""))</f>
        <v/>
      </c>
      <c r="Z321" s="52" t="str">
        <f t="shared" si="199"/>
        <v/>
      </c>
      <c r="AA321" s="52" t="str">
        <f t="shared" si="200"/>
        <v/>
      </c>
      <c r="AB321" s="52" t="str">
        <f t="shared" si="201"/>
        <v/>
      </c>
      <c r="AC321" s="52" t="str">
        <f t="shared" si="202"/>
        <v/>
      </c>
      <c r="AD321" s="52" t="str">
        <f t="shared" si="203"/>
        <v/>
      </c>
      <c r="AE321" s="52">
        <f t="shared" ca="1" si="204"/>
        <v>0</v>
      </c>
      <c r="AF321" s="52" t="str">
        <f t="shared" si="205"/>
        <v/>
      </c>
      <c r="AG321" s="52" t="str">
        <f t="shared" ca="1" si="206"/>
        <v>mem</v>
      </c>
      <c r="AH321" s="52">
        <f t="shared" ca="1" si="207"/>
        <v>0</v>
      </c>
      <c r="AI321" s="52">
        <f t="shared" ca="1" si="208"/>
        <v>-1</v>
      </c>
      <c r="AJ321" s="52">
        <f t="shared" ca="1" si="209"/>
        <v>0</v>
      </c>
      <c r="AK321" s="52">
        <f t="shared" ca="1" si="210"/>
        <v>0</v>
      </c>
      <c r="AL321" s="52">
        <f t="shared" ca="1" si="211"/>
        <v>0</v>
      </c>
      <c r="AM321" s="52" t="e" cm="1">
        <f t="array" aca="1" ref="AM321" ca="1">INDEX($G$2:$G$1052,MATCH(1,(AL321=$E$2:$E$1052)*("EQU"=UPPER($F$2:$F$1052)),0))</f>
        <v>#N/A</v>
      </c>
      <c r="AN321" s="52" t="str">
        <f t="shared" ca="1" si="212"/>
        <v/>
      </c>
      <c r="AO321" s="1" t="e">
        <f t="shared" ca="1" si="213"/>
        <v>#N/A</v>
      </c>
      <c r="AP321" s="52" t="str">
        <f t="shared" ca="1" si="214"/>
        <v/>
      </c>
      <c r="AQ321" s="1" t="str" cm="1">
        <f t="array" aca="1" ref="AQ321" ca="1">IF(LEFT(AL321,1)=".",INDEX($M$12:$M$1052,MATCH(1,(AL321=$L$12:$L$1052)*(S321=($S$12:$S$1052)),0)),"")</f>
        <v/>
      </c>
      <c r="AR321" s="52">
        <f t="shared" ca="1" si="215"/>
        <v>0</v>
      </c>
      <c r="AS321" s="52">
        <f t="shared" ca="1" si="216"/>
        <v>0</v>
      </c>
      <c r="AT321" s="52" t="str">
        <f t="shared" ca="1" si="217"/>
        <v>00</v>
      </c>
      <c r="AU321" s="52" t="str">
        <f t="shared" ca="1" si="218"/>
        <v>00</v>
      </c>
      <c r="AV321" s="1" t="str">
        <f t="shared" ca="1" si="185"/>
        <v>00</v>
      </c>
      <c r="AW321" s="52" t="str">
        <f t="shared" ca="1" si="219"/>
        <v>ZP</v>
      </c>
      <c r="AX321" s="53" t="e">
        <f ca="1">VLOOKUP(UPPER(F321)&amp;"-"&amp;AW321,Opcodes!$D$3:$E$160,2,FALSE)</f>
        <v>#N/A</v>
      </c>
      <c r="AY321" s="1">
        <f t="shared" ca="1" si="220"/>
        <v>0</v>
      </c>
    </row>
    <row r="322" spans="3:51" s="52" customFormat="1" x14ac:dyDescent="0.3">
      <c r="C322" s="11" t="str" cm="1">
        <f t="array" aca="1" ref="C322" ca="1">IF(AND(N322&amp;""&lt;&gt;"",K322&amp;""&lt;&gt;""),K322&amp;": "&amp;N322&amp;IF(O322&amp;""&lt;&gt;""," "&amp;O322,"")&amp;IF(P322&amp;""&lt;&gt;""," "&amp;P322,""),IF(Y322&amp;""&lt;&gt;"",K322&amp;": "&amp;TRIM(_xlfn.TEXTJOIN("",TRUE,MID(Y322,2*ROW(INDIRECT("1:"&amp;LEN(Y322)))-1,2)&amp;" ")),""))</f>
        <v/>
      </c>
      <c r="D322" s="20"/>
      <c r="E322" s="21"/>
      <c r="F322" s="22"/>
      <c r="G322" s="55"/>
      <c r="H322" s="56"/>
      <c r="I322" s="51"/>
      <c r="J322" s="51"/>
      <c r="K322" s="52" t="str">
        <f t="shared" ca="1" si="186"/>
        <v>302</v>
      </c>
      <c r="L322" s="52" t="str">
        <f t="shared" si="187"/>
        <v/>
      </c>
      <c r="M322" s="52" t="str">
        <f t="shared" ca="1" si="188"/>
        <v>$0302</v>
      </c>
      <c r="N322" s="53" t="str">
        <f t="shared" ca="1" si="189"/>
        <v/>
      </c>
      <c r="O322" s="53" t="str">
        <f t="shared" ca="1" si="190"/>
        <v>00</v>
      </c>
      <c r="P322" s="53" t="str">
        <f t="shared" ca="1" si="191"/>
        <v/>
      </c>
      <c r="Q322" s="54">
        <f t="shared" si="192"/>
        <v>-1</v>
      </c>
      <c r="R322" s="54" t="str">
        <f t="shared" si="193"/>
        <v/>
      </c>
      <c r="S322" s="3" t="str">
        <f t="shared" si="194"/>
        <v>my_code</v>
      </c>
      <c r="T322" s="54" t="b">
        <f t="shared" si="195"/>
        <v>0</v>
      </c>
      <c r="U322" s="54" t="b">
        <f t="shared" si="196"/>
        <v>0</v>
      </c>
      <c r="V322" s="54" t="b">
        <f t="shared" si="197"/>
        <v>0</v>
      </c>
      <c r="W322" s="54" t="b">
        <f t="shared" si="198"/>
        <v>0</v>
      </c>
      <c r="X322" s="54" t="b">
        <f>IF(NOT(ISERROR(VLOOKUP(UPPER(F322),Opcodes!$O$3:$O$10,1,FALSE))),TRUE,FALSE)</f>
        <v>0</v>
      </c>
      <c r="Y322" s="1" t="str" cm="1">
        <f t="array" aca="1" ref="Y322" ca="1">IF(OR(UPPER(F322)="STR",UPPER(F322)="ASC"),_xlfn.TEXTJOIN("",TRUE,DEC2HEX(128*(UPPER(F322)="STR")+CODE(MID(G322,ABS(ROW(INDIRECT("1:"&amp;LEN(G322)))),1)))),IF(UPPER(F322)="HEX",UPPER(SUBSTITUTE(G322," ","")),""))</f>
        <v/>
      </c>
      <c r="Z322" s="52" t="str">
        <f t="shared" si="199"/>
        <v/>
      </c>
      <c r="AA322" s="52" t="str">
        <f t="shared" si="200"/>
        <v/>
      </c>
      <c r="AB322" s="52" t="str">
        <f t="shared" si="201"/>
        <v/>
      </c>
      <c r="AC322" s="52" t="str">
        <f t="shared" si="202"/>
        <v/>
      </c>
      <c r="AD322" s="52" t="str">
        <f t="shared" si="203"/>
        <v/>
      </c>
      <c r="AE322" s="52">
        <f t="shared" ca="1" si="204"/>
        <v>0</v>
      </c>
      <c r="AF322" s="52" t="str">
        <f t="shared" si="205"/>
        <v/>
      </c>
      <c r="AG322" s="52" t="str">
        <f t="shared" ca="1" si="206"/>
        <v>mem</v>
      </c>
      <c r="AH322" s="52">
        <f t="shared" ca="1" si="207"/>
        <v>0</v>
      </c>
      <c r="AI322" s="52">
        <f t="shared" ca="1" si="208"/>
        <v>-1</v>
      </c>
      <c r="AJ322" s="52">
        <f t="shared" ca="1" si="209"/>
        <v>0</v>
      </c>
      <c r="AK322" s="52">
        <f t="shared" ca="1" si="210"/>
        <v>0</v>
      </c>
      <c r="AL322" s="52">
        <f t="shared" ca="1" si="211"/>
        <v>0</v>
      </c>
      <c r="AM322" s="52" t="e" cm="1">
        <f t="array" aca="1" ref="AM322" ca="1">INDEX($G$2:$G$1052,MATCH(1,(AL322=$E$2:$E$1052)*("EQU"=UPPER($F$2:$F$1052)),0))</f>
        <v>#N/A</v>
      </c>
      <c r="AN322" s="52" t="str">
        <f t="shared" ca="1" si="212"/>
        <v/>
      </c>
      <c r="AO322" s="1" t="e">
        <f t="shared" ca="1" si="213"/>
        <v>#N/A</v>
      </c>
      <c r="AP322" s="52" t="str">
        <f t="shared" ca="1" si="214"/>
        <v/>
      </c>
      <c r="AQ322" s="1" t="str" cm="1">
        <f t="array" aca="1" ref="AQ322" ca="1">IF(LEFT(AL322,1)=".",INDEX($M$12:$M$1052,MATCH(1,(AL322=$L$12:$L$1052)*(S322=($S$12:$S$1052)),0)),"")</f>
        <v/>
      </c>
      <c r="AR322" s="52">
        <f t="shared" ca="1" si="215"/>
        <v>0</v>
      </c>
      <c r="AS322" s="52">
        <f t="shared" ca="1" si="216"/>
        <v>0</v>
      </c>
      <c r="AT322" s="52" t="str">
        <f t="shared" ca="1" si="217"/>
        <v>00</v>
      </c>
      <c r="AU322" s="52" t="str">
        <f t="shared" ca="1" si="218"/>
        <v>00</v>
      </c>
      <c r="AV322" s="1" t="str">
        <f t="shared" ca="1" si="185"/>
        <v>00</v>
      </c>
      <c r="AW322" s="52" t="str">
        <f t="shared" ca="1" si="219"/>
        <v>ZP</v>
      </c>
      <c r="AX322" s="53" t="e">
        <f ca="1">VLOOKUP(UPPER(F322)&amp;"-"&amp;AW322,Opcodes!$D$3:$E$160,2,FALSE)</f>
        <v>#N/A</v>
      </c>
      <c r="AY322" s="1">
        <f t="shared" ca="1" si="220"/>
        <v>0</v>
      </c>
    </row>
    <row r="323" spans="3:51" s="52" customFormat="1" x14ac:dyDescent="0.3">
      <c r="C323" s="11" t="str" cm="1">
        <f t="array" aca="1" ref="C323" ca="1">IF(AND(N323&amp;""&lt;&gt;"",K323&amp;""&lt;&gt;""),K323&amp;": "&amp;N323&amp;IF(O323&amp;""&lt;&gt;""," "&amp;O323,"")&amp;IF(P323&amp;""&lt;&gt;""," "&amp;P323,""),IF(Y323&amp;""&lt;&gt;"",K323&amp;": "&amp;TRIM(_xlfn.TEXTJOIN("",TRUE,MID(Y323,2*ROW(INDIRECT("1:"&amp;LEN(Y323)))-1,2)&amp;" ")),""))</f>
        <v/>
      </c>
      <c r="D323" s="20"/>
      <c r="E323" s="21"/>
      <c r="F323" s="22"/>
      <c r="G323" s="55"/>
      <c r="H323" s="56"/>
      <c r="I323" s="51"/>
      <c r="J323" s="51"/>
      <c r="K323" s="52" t="str">
        <f t="shared" ca="1" si="186"/>
        <v>302</v>
      </c>
      <c r="L323" s="52" t="str">
        <f t="shared" si="187"/>
        <v/>
      </c>
      <c r="M323" s="52" t="str">
        <f t="shared" ca="1" si="188"/>
        <v>$0302</v>
      </c>
      <c r="N323" s="53" t="str">
        <f t="shared" ca="1" si="189"/>
        <v/>
      </c>
      <c r="O323" s="53" t="str">
        <f t="shared" ca="1" si="190"/>
        <v>00</v>
      </c>
      <c r="P323" s="53" t="str">
        <f t="shared" ca="1" si="191"/>
        <v/>
      </c>
      <c r="Q323" s="54">
        <f t="shared" si="192"/>
        <v>-1</v>
      </c>
      <c r="R323" s="54" t="str">
        <f t="shared" si="193"/>
        <v/>
      </c>
      <c r="S323" s="3" t="str">
        <f t="shared" si="194"/>
        <v>my_code</v>
      </c>
      <c r="T323" s="54" t="b">
        <f t="shared" si="195"/>
        <v>0</v>
      </c>
      <c r="U323" s="54" t="b">
        <f t="shared" si="196"/>
        <v>0</v>
      </c>
      <c r="V323" s="54" t="b">
        <f t="shared" si="197"/>
        <v>0</v>
      </c>
      <c r="W323" s="54" t="b">
        <f t="shared" si="198"/>
        <v>0</v>
      </c>
      <c r="X323" s="54" t="b">
        <f>IF(NOT(ISERROR(VLOOKUP(UPPER(F323),Opcodes!$O$3:$O$10,1,FALSE))),TRUE,FALSE)</f>
        <v>0</v>
      </c>
      <c r="Y323" s="1" t="str" cm="1">
        <f t="array" aca="1" ref="Y323" ca="1">IF(OR(UPPER(F323)="STR",UPPER(F323)="ASC"),_xlfn.TEXTJOIN("",TRUE,DEC2HEX(128*(UPPER(F323)="STR")+CODE(MID(G323,ABS(ROW(INDIRECT("1:"&amp;LEN(G323)))),1)))),IF(UPPER(F323)="HEX",UPPER(SUBSTITUTE(G323," ","")),""))</f>
        <v/>
      </c>
      <c r="Z323" s="52" t="str">
        <f t="shared" si="199"/>
        <v/>
      </c>
      <c r="AA323" s="52" t="str">
        <f t="shared" si="200"/>
        <v/>
      </c>
      <c r="AB323" s="52" t="str">
        <f t="shared" si="201"/>
        <v/>
      </c>
      <c r="AC323" s="52" t="str">
        <f t="shared" si="202"/>
        <v/>
      </c>
      <c r="AD323" s="52" t="str">
        <f t="shared" si="203"/>
        <v/>
      </c>
      <c r="AE323" s="52">
        <f t="shared" ca="1" si="204"/>
        <v>0</v>
      </c>
      <c r="AF323" s="52" t="str">
        <f t="shared" si="205"/>
        <v/>
      </c>
      <c r="AG323" s="52" t="str">
        <f t="shared" ca="1" si="206"/>
        <v>mem</v>
      </c>
      <c r="AH323" s="52">
        <f t="shared" ca="1" si="207"/>
        <v>0</v>
      </c>
      <c r="AI323" s="52">
        <f t="shared" ca="1" si="208"/>
        <v>-1</v>
      </c>
      <c r="AJ323" s="52">
        <f t="shared" ca="1" si="209"/>
        <v>0</v>
      </c>
      <c r="AK323" s="52">
        <f t="shared" ca="1" si="210"/>
        <v>0</v>
      </c>
      <c r="AL323" s="52">
        <f t="shared" ca="1" si="211"/>
        <v>0</v>
      </c>
      <c r="AM323" s="52" t="e" cm="1">
        <f t="array" aca="1" ref="AM323" ca="1">INDEX($G$2:$G$1052,MATCH(1,(AL323=$E$2:$E$1052)*("EQU"=UPPER($F$2:$F$1052)),0))</f>
        <v>#N/A</v>
      </c>
      <c r="AN323" s="52" t="str">
        <f t="shared" ca="1" si="212"/>
        <v/>
      </c>
      <c r="AO323" s="1" t="e">
        <f t="shared" ca="1" si="213"/>
        <v>#N/A</v>
      </c>
      <c r="AP323" s="52" t="str">
        <f t="shared" ca="1" si="214"/>
        <v/>
      </c>
      <c r="AQ323" s="1" t="str" cm="1">
        <f t="array" aca="1" ref="AQ323" ca="1">IF(LEFT(AL323,1)=".",INDEX($M$12:$M$1052,MATCH(1,(AL323=$L$12:$L$1052)*(S323=($S$12:$S$1052)),0)),"")</f>
        <v/>
      </c>
      <c r="AR323" s="52">
        <f t="shared" ca="1" si="215"/>
        <v>0</v>
      </c>
      <c r="AS323" s="52">
        <f t="shared" ca="1" si="216"/>
        <v>0</v>
      </c>
      <c r="AT323" s="52" t="str">
        <f t="shared" ca="1" si="217"/>
        <v>00</v>
      </c>
      <c r="AU323" s="52" t="str">
        <f t="shared" ca="1" si="218"/>
        <v>00</v>
      </c>
      <c r="AV323" s="1" t="str">
        <f t="shared" ca="1" si="185"/>
        <v>00</v>
      </c>
      <c r="AW323" s="52" t="str">
        <f t="shared" ca="1" si="219"/>
        <v>ZP</v>
      </c>
      <c r="AX323" s="53" t="e">
        <f ca="1">VLOOKUP(UPPER(F323)&amp;"-"&amp;AW323,Opcodes!$D$3:$E$160,2,FALSE)</f>
        <v>#N/A</v>
      </c>
      <c r="AY323" s="1">
        <f t="shared" ca="1" si="220"/>
        <v>0</v>
      </c>
    </row>
    <row r="324" spans="3:51" s="52" customFormat="1" x14ac:dyDescent="0.3">
      <c r="C324" s="11" t="str" cm="1">
        <f t="array" aca="1" ref="C324" ca="1">IF(AND(N324&amp;""&lt;&gt;"",K324&amp;""&lt;&gt;""),K324&amp;": "&amp;N324&amp;IF(O324&amp;""&lt;&gt;""," "&amp;O324,"")&amp;IF(P324&amp;""&lt;&gt;""," "&amp;P324,""),IF(Y324&amp;""&lt;&gt;"",K324&amp;": "&amp;TRIM(_xlfn.TEXTJOIN("",TRUE,MID(Y324,2*ROW(INDIRECT("1:"&amp;LEN(Y324)))-1,2)&amp;" ")),""))</f>
        <v/>
      </c>
      <c r="D324" s="20"/>
      <c r="E324" s="21"/>
      <c r="F324" s="22"/>
      <c r="G324" s="55"/>
      <c r="H324" s="56"/>
      <c r="I324" s="51"/>
      <c r="J324" s="51"/>
      <c r="K324" s="52" t="str">
        <f t="shared" ca="1" si="186"/>
        <v>302</v>
      </c>
      <c r="L324" s="52" t="str">
        <f t="shared" si="187"/>
        <v/>
      </c>
      <c r="M324" s="52" t="str">
        <f t="shared" ca="1" si="188"/>
        <v>$0302</v>
      </c>
      <c r="N324" s="53" t="str">
        <f t="shared" ca="1" si="189"/>
        <v/>
      </c>
      <c r="O324" s="53" t="str">
        <f t="shared" ca="1" si="190"/>
        <v>00</v>
      </c>
      <c r="P324" s="53" t="str">
        <f t="shared" ca="1" si="191"/>
        <v/>
      </c>
      <c r="Q324" s="54">
        <f t="shared" si="192"/>
        <v>-1</v>
      </c>
      <c r="R324" s="54" t="str">
        <f t="shared" si="193"/>
        <v/>
      </c>
      <c r="S324" s="3" t="str">
        <f t="shared" si="194"/>
        <v>my_code</v>
      </c>
      <c r="T324" s="54" t="b">
        <f t="shared" si="195"/>
        <v>0</v>
      </c>
      <c r="U324" s="54" t="b">
        <f t="shared" si="196"/>
        <v>0</v>
      </c>
      <c r="V324" s="54" t="b">
        <f t="shared" si="197"/>
        <v>0</v>
      </c>
      <c r="W324" s="54" t="b">
        <f t="shared" si="198"/>
        <v>0</v>
      </c>
      <c r="X324" s="54" t="b">
        <f>IF(NOT(ISERROR(VLOOKUP(UPPER(F324),Opcodes!$O$3:$O$10,1,FALSE))),TRUE,FALSE)</f>
        <v>0</v>
      </c>
      <c r="Y324" s="1" t="str" cm="1">
        <f t="array" aca="1" ref="Y324" ca="1">IF(OR(UPPER(F324)="STR",UPPER(F324)="ASC"),_xlfn.TEXTJOIN("",TRUE,DEC2HEX(128*(UPPER(F324)="STR")+CODE(MID(G324,ABS(ROW(INDIRECT("1:"&amp;LEN(G324)))),1)))),IF(UPPER(F324)="HEX",UPPER(SUBSTITUTE(G324," ","")),""))</f>
        <v/>
      </c>
      <c r="Z324" s="52" t="str">
        <f t="shared" si="199"/>
        <v/>
      </c>
      <c r="AA324" s="52" t="str">
        <f t="shared" si="200"/>
        <v/>
      </c>
      <c r="AB324" s="52" t="str">
        <f t="shared" si="201"/>
        <v/>
      </c>
      <c r="AC324" s="52" t="str">
        <f t="shared" si="202"/>
        <v/>
      </c>
      <c r="AD324" s="52" t="str">
        <f t="shared" si="203"/>
        <v/>
      </c>
      <c r="AE324" s="52">
        <f t="shared" ca="1" si="204"/>
        <v>0</v>
      </c>
      <c r="AF324" s="52" t="str">
        <f t="shared" si="205"/>
        <v/>
      </c>
      <c r="AG324" s="52" t="str">
        <f t="shared" ca="1" si="206"/>
        <v>mem</v>
      </c>
      <c r="AH324" s="52">
        <f t="shared" ca="1" si="207"/>
        <v>0</v>
      </c>
      <c r="AI324" s="52">
        <f t="shared" ca="1" si="208"/>
        <v>-1</v>
      </c>
      <c r="AJ324" s="52">
        <f t="shared" ca="1" si="209"/>
        <v>0</v>
      </c>
      <c r="AK324" s="52">
        <f t="shared" ca="1" si="210"/>
        <v>0</v>
      </c>
      <c r="AL324" s="52">
        <f t="shared" ca="1" si="211"/>
        <v>0</v>
      </c>
      <c r="AM324" s="52" t="e" cm="1">
        <f t="array" aca="1" ref="AM324" ca="1">INDEX($G$2:$G$1052,MATCH(1,(AL324=$E$2:$E$1052)*("EQU"=UPPER($F$2:$F$1052)),0))</f>
        <v>#N/A</v>
      </c>
      <c r="AN324" s="52" t="str">
        <f t="shared" ca="1" si="212"/>
        <v/>
      </c>
      <c r="AO324" s="1" t="e">
        <f t="shared" ca="1" si="213"/>
        <v>#N/A</v>
      </c>
      <c r="AP324" s="52" t="str">
        <f t="shared" ca="1" si="214"/>
        <v/>
      </c>
      <c r="AQ324" s="1" t="str" cm="1">
        <f t="array" aca="1" ref="AQ324" ca="1">IF(LEFT(AL324,1)=".",INDEX($M$12:$M$1052,MATCH(1,(AL324=$L$12:$L$1052)*(S324=($S$12:$S$1052)),0)),"")</f>
        <v/>
      </c>
      <c r="AR324" s="52">
        <f t="shared" ca="1" si="215"/>
        <v>0</v>
      </c>
      <c r="AS324" s="52">
        <f t="shared" ca="1" si="216"/>
        <v>0</v>
      </c>
      <c r="AT324" s="52" t="str">
        <f t="shared" ca="1" si="217"/>
        <v>00</v>
      </c>
      <c r="AU324" s="52" t="str">
        <f t="shared" ca="1" si="218"/>
        <v>00</v>
      </c>
      <c r="AV324" s="1" t="str">
        <f t="shared" ca="1" si="185"/>
        <v>00</v>
      </c>
      <c r="AW324" s="52" t="str">
        <f t="shared" ca="1" si="219"/>
        <v>ZP</v>
      </c>
      <c r="AX324" s="53" t="e">
        <f ca="1">VLOOKUP(UPPER(F324)&amp;"-"&amp;AW324,Opcodes!$D$3:$E$160,2,FALSE)</f>
        <v>#N/A</v>
      </c>
      <c r="AY324" s="1">
        <f t="shared" ca="1" si="220"/>
        <v>0</v>
      </c>
    </row>
    <row r="325" spans="3:51" s="52" customFormat="1" x14ac:dyDescent="0.3">
      <c r="C325" s="11" t="str" cm="1">
        <f t="array" aca="1" ref="C325" ca="1">IF(AND(N325&amp;""&lt;&gt;"",K325&amp;""&lt;&gt;""),K325&amp;": "&amp;N325&amp;IF(O325&amp;""&lt;&gt;""," "&amp;O325,"")&amp;IF(P325&amp;""&lt;&gt;""," "&amp;P325,""),IF(Y325&amp;""&lt;&gt;"",K325&amp;": "&amp;TRIM(_xlfn.TEXTJOIN("",TRUE,MID(Y325,2*ROW(INDIRECT("1:"&amp;LEN(Y325)))-1,2)&amp;" ")),""))</f>
        <v/>
      </c>
      <c r="D325" s="20"/>
      <c r="E325" s="21"/>
      <c r="F325" s="22"/>
      <c r="G325" s="55"/>
      <c r="H325" s="56"/>
      <c r="I325" s="51"/>
      <c r="J325" s="51"/>
      <c r="K325" s="52" t="str">
        <f t="shared" ca="1" si="186"/>
        <v>302</v>
      </c>
      <c r="L325" s="52" t="str">
        <f t="shared" si="187"/>
        <v/>
      </c>
      <c r="M325" s="52" t="str">
        <f t="shared" ca="1" si="188"/>
        <v>$0302</v>
      </c>
      <c r="N325" s="53" t="str">
        <f t="shared" ca="1" si="189"/>
        <v/>
      </c>
      <c r="O325" s="53" t="str">
        <f t="shared" ca="1" si="190"/>
        <v>00</v>
      </c>
      <c r="P325" s="53" t="str">
        <f t="shared" ca="1" si="191"/>
        <v/>
      </c>
      <c r="Q325" s="54">
        <f t="shared" si="192"/>
        <v>-1</v>
      </c>
      <c r="R325" s="54" t="str">
        <f t="shared" si="193"/>
        <v/>
      </c>
      <c r="S325" s="3" t="str">
        <f t="shared" si="194"/>
        <v>my_code</v>
      </c>
      <c r="T325" s="54" t="b">
        <f t="shared" si="195"/>
        <v>0</v>
      </c>
      <c r="U325" s="54" t="b">
        <f t="shared" si="196"/>
        <v>0</v>
      </c>
      <c r="V325" s="54" t="b">
        <f t="shared" si="197"/>
        <v>0</v>
      </c>
      <c r="W325" s="54" t="b">
        <f t="shared" si="198"/>
        <v>0</v>
      </c>
      <c r="X325" s="54" t="b">
        <f>IF(NOT(ISERROR(VLOOKUP(UPPER(F325),Opcodes!$O$3:$O$10,1,FALSE))),TRUE,FALSE)</f>
        <v>0</v>
      </c>
      <c r="Y325" s="1" t="str" cm="1">
        <f t="array" aca="1" ref="Y325" ca="1">IF(OR(UPPER(F325)="STR",UPPER(F325)="ASC"),_xlfn.TEXTJOIN("",TRUE,DEC2HEX(128*(UPPER(F325)="STR")+CODE(MID(G325,ABS(ROW(INDIRECT("1:"&amp;LEN(G325)))),1)))),IF(UPPER(F325)="HEX",UPPER(SUBSTITUTE(G325," ","")),""))</f>
        <v/>
      </c>
      <c r="Z325" s="52" t="str">
        <f t="shared" si="199"/>
        <v/>
      </c>
      <c r="AA325" s="52" t="str">
        <f t="shared" si="200"/>
        <v/>
      </c>
      <c r="AB325" s="52" t="str">
        <f t="shared" si="201"/>
        <v/>
      </c>
      <c r="AC325" s="52" t="str">
        <f t="shared" si="202"/>
        <v/>
      </c>
      <c r="AD325" s="52" t="str">
        <f t="shared" si="203"/>
        <v/>
      </c>
      <c r="AE325" s="52">
        <f t="shared" ca="1" si="204"/>
        <v>0</v>
      </c>
      <c r="AF325" s="52" t="str">
        <f t="shared" si="205"/>
        <v/>
      </c>
      <c r="AG325" s="52" t="str">
        <f t="shared" ca="1" si="206"/>
        <v>mem</v>
      </c>
      <c r="AH325" s="52">
        <f t="shared" ca="1" si="207"/>
        <v>0</v>
      </c>
      <c r="AI325" s="52">
        <f t="shared" ca="1" si="208"/>
        <v>-1</v>
      </c>
      <c r="AJ325" s="52">
        <f t="shared" ca="1" si="209"/>
        <v>0</v>
      </c>
      <c r="AK325" s="52">
        <f t="shared" ca="1" si="210"/>
        <v>0</v>
      </c>
      <c r="AL325" s="52">
        <f t="shared" ca="1" si="211"/>
        <v>0</v>
      </c>
      <c r="AM325" s="52" t="e" cm="1">
        <f t="array" aca="1" ref="AM325" ca="1">INDEX($G$2:$G$1052,MATCH(1,(AL325=$E$2:$E$1052)*("EQU"=UPPER($F$2:$F$1052)),0))</f>
        <v>#N/A</v>
      </c>
      <c r="AN325" s="52" t="str">
        <f t="shared" ca="1" si="212"/>
        <v/>
      </c>
      <c r="AO325" s="1" t="e">
        <f t="shared" ca="1" si="213"/>
        <v>#N/A</v>
      </c>
      <c r="AP325" s="52" t="str">
        <f t="shared" ca="1" si="214"/>
        <v/>
      </c>
      <c r="AQ325" s="1" t="str" cm="1">
        <f t="array" aca="1" ref="AQ325" ca="1">IF(LEFT(AL325,1)=".",INDEX($M$12:$M$1052,MATCH(1,(AL325=$L$12:$L$1052)*(S325=($S$12:$S$1052)),0)),"")</f>
        <v/>
      </c>
      <c r="AR325" s="52">
        <f t="shared" ca="1" si="215"/>
        <v>0</v>
      </c>
      <c r="AS325" s="52">
        <f t="shared" ca="1" si="216"/>
        <v>0</v>
      </c>
      <c r="AT325" s="52" t="str">
        <f t="shared" ca="1" si="217"/>
        <v>00</v>
      </c>
      <c r="AU325" s="52" t="str">
        <f t="shared" ca="1" si="218"/>
        <v>00</v>
      </c>
      <c r="AV325" s="1" t="str">
        <f t="shared" ca="1" si="185"/>
        <v>00</v>
      </c>
      <c r="AW325" s="52" t="str">
        <f t="shared" ca="1" si="219"/>
        <v>ZP</v>
      </c>
      <c r="AX325" s="53" t="e">
        <f ca="1">VLOOKUP(UPPER(F325)&amp;"-"&amp;AW325,Opcodes!$D$3:$E$160,2,FALSE)</f>
        <v>#N/A</v>
      </c>
      <c r="AY325" s="1">
        <f t="shared" ca="1" si="220"/>
        <v>0</v>
      </c>
    </row>
    <row r="326" spans="3:51" s="52" customFormat="1" x14ac:dyDescent="0.3">
      <c r="C326" s="11" t="str" cm="1">
        <f t="array" aca="1" ref="C326" ca="1">IF(AND(N326&amp;""&lt;&gt;"",K326&amp;""&lt;&gt;""),K326&amp;": "&amp;N326&amp;IF(O326&amp;""&lt;&gt;""," "&amp;O326,"")&amp;IF(P326&amp;""&lt;&gt;""," "&amp;P326,""),IF(Y326&amp;""&lt;&gt;"",K326&amp;": "&amp;TRIM(_xlfn.TEXTJOIN("",TRUE,MID(Y326,2*ROW(INDIRECT("1:"&amp;LEN(Y326)))-1,2)&amp;" ")),""))</f>
        <v/>
      </c>
      <c r="D326" s="20"/>
      <c r="E326" s="21"/>
      <c r="F326" s="22"/>
      <c r="G326" s="55"/>
      <c r="H326" s="56"/>
      <c r="I326" s="51"/>
      <c r="J326" s="51"/>
      <c r="K326" s="52" t="str">
        <f t="shared" ca="1" si="186"/>
        <v>302</v>
      </c>
      <c r="L326" s="52" t="str">
        <f t="shared" si="187"/>
        <v/>
      </c>
      <c r="M326" s="52" t="str">
        <f t="shared" ca="1" si="188"/>
        <v>$0302</v>
      </c>
      <c r="N326" s="53" t="str">
        <f t="shared" ca="1" si="189"/>
        <v/>
      </c>
      <c r="O326" s="53" t="str">
        <f t="shared" ca="1" si="190"/>
        <v>00</v>
      </c>
      <c r="P326" s="53" t="str">
        <f t="shared" ca="1" si="191"/>
        <v/>
      </c>
      <c r="Q326" s="54">
        <f t="shared" si="192"/>
        <v>-1</v>
      </c>
      <c r="R326" s="54" t="str">
        <f t="shared" si="193"/>
        <v/>
      </c>
      <c r="S326" s="3" t="str">
        <f t="shared" si="194"/>
        <v>my_code</v>
      </c>
      <c r="T326" s="54" t="b">
        <f t="shared" si="195"/>
        <v>0</v>
      </c>
      <c r="U326" s="54" t="b">
        <f t="shared" si="196"/>
        <v>0</v>
      </c>
      <c r="V326" s="54" t="b">
        <f t="shared" si="197"/>
        <v>0</v>
      </c>
      <c r="W326" s="54" t="b">
        <f t="shared" si="198"/>
        <v>0</v>
      </c>
      <c r="X326" s="54" t="b">
        <f>IF(NOT(ISERROR(VLOOKUP(UPPER(F326),Opcodes!$O$3:$O$10,1,FALSE))),TRUE,FALSE)</f>
        <v>0</v>
      </c>
      <c r="Y326" s="1" t="str" cm="1">
        <f t="array" aca="1" ref="Y326" ca="1">IF(OR(UPPER(F326)="STR",UPPER(F326)="ASC"),_xlfn.TEXTJOIN("",TRUE,DEC2HEX(128*(UPPER(F326)="STR")+CODE(MID(G326,ABS(ROW(INDIRECT("1:"&amp;LEN(G326)))),1)))),IF(UPPER(F326)="HEX",UPPER(SUBSTITUTE(G326," ","")),""))</f>
        <v/>
      </c>
      <c r="Z326" s="52" t="str">
        <f t="shared" si="199"/>
        <v/>
      </c>
      <c r="AA326" s="52" t="str">
        <f t="shared" si="200"/>
        <v/>
      </c>
      <c r="AB326" s="52" t="str">
        <f t="shared" si="201"/>
        <v/>
      </c>
      <c r="AC326" s="52" t="str">
        <f t="shared" si="202"/>
        <v/>
      </c>
      <c r="AD326" s="52" t="str">
        <f t="shared" si="203"/>
        <v/>
      </c>
      <c r="AE326" s="52">
        <f t="shared" ca="1" si="204"/>
        <v>0</v>
      </c>
      <c r="AF326" s="52" t="str">
        <f t="shared" si="205"/>
        <v/>
      </c>
      <c r="AG326" s="52" t="str">
        <f t="shared" ca="1" si="206"/>
        <v>mem</v>
      </c>
      <c r="AH326" s="52">
        <f t="shared" ca="1" si="207"/>
        <v>0</v>
      </c>
      <c r="AI326" s="52">
        <f t="shared" ca="1" si="208"/>
        <v>-1</v>
      </c>
      <c r="AJ326" s="52">
        <f t="shared" ca="1" si="209"/>
        <v>0</v>
      </c>
      <c r="AK326" s="52">
        <f t="shared" ca="1" si="210"/>
        <v>0</v>
      </c>
      <c r="AL326" s="52">
        <f t="shared" ca="1" si="211"/>
        <v>0</v>
      </c>
      <c r="AM326" s="52" t="e" cm="1">
        <f t="array" aca="1" ref="AM326" ca="1">INDEX($G$2:$G$1052,MATCH(1,(AL326=$E$2:$E$1052)*("EQU"=UPPER($F$2:$F$1052)),0))</f>
        <v>#N/A</v>
      </c>
      <c r="AN326" s="52" t="str">
        <f t="shared" ca="1" si="212"/>
        <v/>
      </c>
      <c r="AO326" s="1" t="e">
        <f t="shared" ca="1" si="213"/>
        <v>#N/A</v>
      </c>
      <c r="AP326" s="52" t="str">
        <f t="shared" ca="1" si="214"/>
        <v/>
      </c>
      <c r="AQ326" s="1" t="str" cm="1">
        <f t="array" aca="1" ref="AQ326" ca="1">IF(LEFT(AL326,1)=".",INDEX($M$12:$M$1052,MATCH(1,(AL326=$L$12:$L$1052)*(S326=($S$12:$S$1052)),0)),"")</f>
        <v/>
      </c>
      <c r="AR326" s="52">
        <f t="shared" ca="1" si="215"/>
        <v>0</v>
      </c>
      <c r="AS326" s="52">
        <f t="shared" ca="1" si="216"/>
        <v>0</v>
      </c>
      <c r="AT326" s="52" t="str">
        <f t="shared" ca="1" si="217"/>
        <v>00</v>
      </c>
      <c r="AU326" s="52" t="str">
        <f t="shared" ca="1" si="218"/>
        <v>00</v>
      </c>
      <c r="AV326" s="1" t="str">
        <f t="shared" ca="1" si="185"/>
        <v>00</v>
      </c>
      <c r="AW326" s="52" t="str">
        <f t="shared" ca="1" si="219"/>
        <v>ZP</v>
      </c>
      <c r="AX326" s="53" t="e">
        <f ca="1">VLOOKUP(UPPER(F326)&amp;"-"&amp;AW326,Opcodes!$D$3:$E$160,2,FALSE)</f>
        <v>#N/A</v>
      </c>
      <c r="AY326" s="1">
        <f t="shared" ca="1" si="220"/>
        <v>0</v>
      </c>
    </row>
    <row r="327" spans="3:51" s="52" customFormat="1" x14ac:dyDescent="0.3">
      <c r="C327" s="11" t="str" cm="1">
        <f t="array" aca="1" ref="C327" ca="1">IF(AND(N327&amp;""&lt;&gt;"",K327&amp;""&lt;&gt;""),K327&amp;": "&amp;N327&amp;IF(O327&amp;""&lt;&gt;""," "&amp;O327,"")&amp;IF(P327&amp;""&lt;&gt;""," "&amp;P327,""),IF(Y327&amp;""&lt;&gt;"",K327&amp;": "&amp;TRIM(_xlfn.TEXTJOIN("",TRUE,MID(Y327,2*ROW(INDIRECT("1:"&amp;LEN(Y327)))-1,2)&amp;" ")),""))</f>
        <v/>
      </c>
      <c r="D327" s="20"/>
      <c r="E327" s="21"/>
      <c r="F327" s="22"/>
      <c r="G327" s="55"/>
      <c r="H327" s="56"/>
      <c r="I327" s="51"/>
      <c r="J327" s="51"/>
      <c r="K327" s="52" t="str">
        <f t="shared" ca="1" si="186"/>
        <v>302</v>
      </c>
      <c r="L327" s="52" t="str">
        <f t="shared" si="187"/>
        <v/>
      </c>
      <c r="M327" s="52" t="str">
        <f t="shared" ca="1" si="188"/>
        <v>$0302</v>
      </c>
      <c r="N327" s="53" t="str">
        <f t="shared" ca="1" si="189"/>
        <v/>
      </c>
      <c r="O327" s="53" t="str">
        <f t="shared" ca="1" si="190"/>
        <v>00</v>
      </c>
      <c r="P327" s="53" t="str">
        <f t="shared" ca="1" si="191"/>
        <v/>
      </c>
      <c r="Q327" s="54">
        <f t="shared" si="192"/>
        <v>-1</v>
      </c>
      <c r="R327" s="54" t="str">
        <f t="shared" si="193"/>
        <v/>
      </c>
      <c r="S327" s="3" t="str">
        <f t="shared" si="194"/>
        <v>my_code</v>
      </c>
      <c r="T327" s="54" t="b">
        <f t="shared" si="195"/>
        <v>0</v>
      </c>
      <c r="U327" s="54" t="b">
        <f t="shared" si="196"/>
        <v>0</v>
      </c>
      <c r="V327" s="54" t="b">
        <f t="shared" si="197"/>
        <v>0</v>
      </c>
      <c r="W327" s="54" t="b">
        <f t="shared" si="198"/>
        <v>0</v>
      </c>
      <c r="X327" s="54" t="b">
        <f>IF(NOT(ISERROR(VLOOKUP(UPPER(F327),Opcodes!$O$3:$O$10,1,FALSE))),TRUE,FALSE)</f>
        <v>0</v>
      </c>
      <c r="Y327" s="1" t="str" cm="1">
        <f t="array" aca="1" ref="Y327" ca="1">IF(OR(UPPER(F327)="STR",UPPER(F327)="ASC"),_xlfn.TEXTJOIN("",TRUE,DEC2HEX(128*(UPPER(F327)="STR")+CODE(MID(G327,ABS(ROW(INDIRECT("1:"&amp;LEN(G327)))),1)))),IF(UPPER(F327)="HEX",UPPER(SUBSTITUTE(G327," ","")),""))</f>
        <v/>
      </c>
      <c r="Z327" s="52" t="str">
        <f t="shared" si="199"/>
        <v/>
      </c>
      <c r="AA327" s="52" t="str">
        <f t="shared" si="200"/>
        <v/>
      </c>
      <c r="AB327" s="52" t="str">
        <f t="shared" si="201"/>
        <v/>
      </c>
      <c r="AC327" s="52" t="str">
        <f t="shared" si="202"/>
        <v/>
      </c>
      <c r="AD327" s="52" t="str">
        <f t="shared" si="203"/>
        <v/>
      </c>
      <c r="AE327" s="52">
        <f t="shared" ca="1" si="204"/>
        <v>0</v>
      </c>
      <c r="AF327" s="52" t="str">
        <f t="shared" si="205"/>
        <v/>
      </c>
      <c r="AG327" s="52" t="str">
        <f t="shared" ca="1" si="206"/>
        <v>mem</v>
      </c>
      <c r="AH327" s="52">
        <f t="shared" ca="1" si="207"/>
        <v>0</v>
      </c>
      <c r="AI327" s="52">
        <f t="shared" ca="1" si="208"/>
        <v>-1</v>
      </c>
      <c r="AJ327" s="52">
        <f t="shared" ca="1" si="209"/>
        <v>0</v>
      </c>
      <c r="AK327" s="52">
        <f t="shared" ca="1" si="210"/>
        <v>0</v>
      </c>
      <c r="AL327" s="52">
        <f t="shared" ca="1" si="211"/>
        <v>0</v>
      </c>
      <c r="AM327" s="52" t="e" cm="1">
        <f t="array" aca="1" ref="AM327" ca="1">INDEX($G$2:$G$1052,MATCH(1,(AL327=$E$2:$E$1052)*("EQU"=UPPER($F$2:$F$1052)),0))</f>
        <v>#N/A</v>
      </c>
      <c r="AN327" s="52" t="str">
        <f t="shared" ca="1" si="212"/>
        <v/>
      </c>
      <c r="AO327" s="1" t="e">
        <f t="shared" ca="1" si="213"/>
        <v>#N/A</v>
      </c>
      <c r="AP327" s="52" t="str">
        <f t="shared" ca="1" si="214"/>
        <v/>
      </c>
      <c r="AQ327" s="1" t="str" cm="1">
        <f t="array" aca="1" ref="AQ327" ca="1">IF(LEFT(AL327,1)=".",INDEX($M$12:$M$1052,MATCH(1,(AL327=$L$12:$L$1052)*(S327=($S$12:$S$1052)),0)),"")</f>
        <v/>
      </c>
      <c r="AR327" s="52">
        <f t="shared" ca="1" si="215"/>
        <v>0</v>
      </c>
      <c r="AS327" s="52">
        <f t="shared" ca="1" si="216"/>
        <v>0</v>
      </c>
      <c r="AT327" s="52" t="str">
        <f t="shared" ca="1" si="217"/>
        <v>00</v>
      </c>
      <c r="AU327" s="52" t="str">
        <f t="shared" ca="1" si="218"/>
        <v>00</v>
      </c>
      <c r="AV327" s="1" t="str">
        <f t="shared" ca="1" si="185"/>
        <v>00</v>
      </c>
      <c r="AW327" s="52" t="str">
        <f t="shared" ca="1" si="219"/>
        <v>ZP</v>
      </c>
      <c r="AX327" s="53" t="e">
        <f ca="1">VLOOKUP(UPPER(F327)&amp;"-"&amp;AW327,Opcodes!$D$3:$E$160,2,FALSE)</f>
        <v>#N/A</v>
      </c>
      <c r="AY327" s="1">
        <f t="shared" ca="1" si="220"/>
        <v>0</v>
      </c>
    </row>
    <row r="328" spans="3:51" s="52" customFormat="1" x14ac:dyDescent="0.3">
      <c r="C328" s="11" t="str" cm="1">
        <f t="array" aca="1" ref="C328" ca="1">IF(AND(N328&amp;""&lt;&gt;"",K328&amp;""&lt;&gt;""),K328&amp;": "&amp;N328&amp;IF(O328&amp;""&lt;&gt;""," "&amp;O328,"")&amp;IF(P328&amp;""&lt;&gt;""," "&amp;P328,""),IF(Y328&amp;""&lt;&gt;"",K328&amp;": "&amp;TRIM(_xlfn.TEXTJOIN("",TRUE,MID(Y328,2*ROW(INDIRECT("1:"&amp;LEN(Y328)))-1,2)&amp;" ")),""))</f>
        <v/>
      </c>
      <c r="D328" s="20"/>
      <c r="E328" s="21"/>
      <c r="F328" s="22"/>
      <c r="G328" s="55"/>
      <c r="H328" s="56"/>
      <c r="I328" s="51"/>
      <c r="J328" s="51"/>
      <c r="K328" s="52" t="str">
        <f t="shared" ca="1" si="186"/>
        <v>302</v>
      </c>
      <c r="L328" s="52" t="str">
        <f t="shared" si="187"/>
        <v/>
      </c>
      <c r="M328" s="52" t="str">
        <f t="shared" ca="1" si="188"/>
        <v>$0302</v>
      </c>
      <c r="N328" s="53" t="str">
        <f t="shared" ca="1" si="189"/>
        <v/>
      </c>
      <c r="O328" s="53" t="str">
        <f t="shared" ca="1" si="190"/>
        <v>00</v>
      </c>
      <c r="P328" s="53" t="str">
        <f t="shared" ca="1" si="191"/>
        <v/>
      </c>
      <c r="Q328" s="54">
        <f t="shared" si="192"/>
        <v>-1</v>
      </c>
      <c r="R328" s="54" t="str">
        <f t="shared" si="193"/>
        <v/>
      </c>
      <c r="S328" s="3" t="str">
        <f t="shared" si="194"/>
        <v>my_code</v>
      </c>
      <c r="T328" s="54" t="b">
        <f t="shared" si="195"/>
        <v>0</v>
      </c>
      <c r="U328" s="54" t="b">
        <f t="shared" si="196"/>
        <v>0</v>
      </c>
      <c r="V328" s="54" t="b">
        <f t="shared" si="197"/>
        <v>0</v>
      </c>
      <c r="W328" s="54" t="b">
        <f t="shared" si="198"/>
        <v>0</v>
      </c>
      <c r="X328" s="54" t="b">
        <f>IF(NOT(ISERROR(VLOOKUP(UPPER(F328),Opcodes!$O$3:$O$10,1,FALSE))),TRUE,FALSE)</f>
        <v>0</v>
      </c>
      <c r="Y328" s="1" t="str" cm="1">
        <f t="array" aca="1" ref="Y328" ca="1">IF(OR(UPPER(F328)="STR",UPPER(F328)="ASC"),_xlfn.TEXTJOIN("",TRUE,DEC2HEX(128*(UPPER(F328)="STR")+CODE(MID(G328,ABS(ROW(INDIRECT("1:"&amp;LEN(G328)))),1)))),IF(UPPER(F328)="HEX",UPPER(SUBSTITUTE(G328," ","")),""))</f>
        <v/>
      </c>
      <c r="Z328" s="52" t="str">
        <f t="shared" si="199"/>
        <v/>
      </c>
      <c r="AA328" s="52" t="str">
        <f t="shared" si="200"/>
        <v/>
      </c>
      <c r="AB328" s="52" t="str">
        <f t="shared" si="201"/>
        <v/>
      </c>
      <c r="AC328" s="52" t="str">
        <f t="shared" si="202"/>
        <v/>
      </c>
      <c r="AD328" s="52" t="str">
        <f t="shared" si="203"/>
        <v/>
      </c>
      <c r="AE328" s="52">
        <f t="shared" ca="1" si="204"/>
        <v>0</v>
      </c>
      <c r="AF328" s="52" t="str">
        <f t="shared" si="205"/>
        <v/>
      </c>
      <c r="AG328" s="52" t="str">
        <f t="shared" ca="1" si="206"/>
        <v>mem</v>
      </c>
      <c r="AH328" s="52">
        <f t="shared" ca="1" si="207"/>
        <v>0</v>
      </c>
      <c r="AI328" s="52">
        <f t="shared" ca="1" si="208"/>
        <v>-1</v>
      </c>
      <c r="AJ328" s="52">
        <f t="shared" ca="1" si="209"/>
        <v>0</v>
      </c>
      <c r="AK328" s="52">
        <f t="shared" ca="1" si="210"/>
        <v>0</v>
      </c>
      <c r="AL328" s="52">
        <f t="shared" ca="1" si="211"/>
        <v>0</v>
      </c>
      <c r="AM328" s="52" t="e" cm="1">
        <f t="array" aca="1" ref="AM328" ca="1">INDEX($G$2:$G$1052,MATCH(1,(AL328=$E$2:$E$1052)*("EQU"=UPPER($F$2:$F$1052)),0))</f>
        <v>#N/A</v>
      </c>
      <c r="AN328" s="52" t="str">
        <f t="shared" ca="1" si="212"/>
        <v/>
      </c>
      <c r="AO328" s="1" t="e">
        <f t="shared" ca="1" si="213"/>
        <v>#N/A</v>
      </c>
      <c r="AP328" s="52" t="str">
        <f t="shared" ca="1" si="214"/>
        <v/>
      </c>
      <c r="AQ328" s="1" t="str" cm="1">
        <f t="array" aca="1" ref="AQ328" ca="1">IF(LEFT(AL328,1)=".",INDEX($M$12:$M$1052,MATCH(1,(AL328=$L$12:$L$1052)*(S328=($S$12:$S$1052)),0)),"")</f>
        <v/>
      </c>
      <c r="AR328" s="52">
        <f t="shared" ca="1" si="215"/>
        <v>0</v>
      </c>
      <c r="AS328" s="52">
        <f t="shared" ca="1" si="216"/>
        <v>0</v>
      </c>
      <c r="AT328" s="52" t="str">
        <f t="shared" ca="1" si="217"/>
        <v>00</v>
      </c>
      <c r="AU328" s="52" t="str">
        <f t="shared" ca="1" si="218"/>
        <v>00</v>
      </c>
      <c r="AV328" s="1" t="str">
        <f t="shared" ca="1" si="185"/>
        <v>00</v>
      </c>
      <c r="AW328" s="52" t="str">
        <f t="shared" ca="1" si="219"/>
        <v>ZP</v>
      </c>
      <c r="AX328" s="53" t="e">
        <f ca="1">VLOOKUP(UPPER(F328)&amp;"-"&amp;AW328,Opcodes!$D$3:$E$160,2,FALSE)</f>
        <v>#N/A</v>
      </c>
      <c r="AY328" s="1">
        <f t="shared" ca="1" si="220"/>
        <v>0</v>
      </c>
    </row>
    <row r="329" spans="3:51" s="52" customFormat="1" x14ac:dyDescent="0.3">
      <c r="C329" s="11" t="str" cm="1">
        <f t="array" aca="1" ref="C329" ca="1">IF(AND(N329&amp;""&lt;&gt;"",K329&amp;""&lt;&gt;""),K329&amp;": "&amp;N329&amp;IF(O329&amp;""&lt;&gt;""," "&amp;O329,"")&amp;IF(P329&amp;""&lt;&gt;""," "&amp;P329,""),IF(Y329&amp;""&lt;&gt;"",K329&amp;": "&amp;TRIM(_xlfn.TEXTJOIN("",TRUE,MID(Y329,2*ROW(INDIRECT("1:"&amp;LEN(Y329)))-1,2)&amp;" ")),""))</f>
        <v/>
      </c>
      <c r="D329" s="20"/>
      <c r="E329" s="21"/>
      <c r="F329" s="22"/>
      <c r="G329" s="55"/>
      <c r="H329" s="56"/>
      <c r="I329" s="51"/>
      <c r="J329" s="51"/>
      <c r="K329" s="52" t="str">
        <f t="shared" ca="1" si="186"/>
        <v>302</v>
      </c>
      <c r="L329" s="52" t="str">
        <f t="shared" si="187"/>
        <v/>
      </c>
      <c r="M329" s="52" t="str">
        <f t="shared" ca="1" si="188"/>
        <v>$0302</v>
      </c>
      <c r="N329" s="53" t="str">
        <f t="shared" ca="1" si="189"/>
        <v/>
      </c>
      <c r="O329" s="53" t="str">
        <f t="shared" ca="1" si="190"/>
        <v>00</v>
      </c>
      <c r="P329" s="53" t="str">
        <f t="shared" ca="1" si="191"/>
        <v/>
      </c>
      <c r="Q329" s="54">
        <f t="shared" si="192"/>
        <v>-1</v>
      </c>
      <c r="R329" s="54" t="str">
        <f t="shared" si="193"/>
        <v/>
      </c>
      <c r="S329" s="3" t="str">
        <f t="shared" si="194"/>
        <v>my_code</v>
      </c>
      <c r="T329" s="54" t="b">
        <f t="shared" si="195"/>
        <v>0</v>
      </c>
      <c r="U329" s="54" t="b">
        <f t="shared" si="196"/>
        <v>0</v>
      </c>
      <c r="V329" s="54" t="b">
        <f t="shared" si="197"/>
        <v>0</v>
      </c>
      <c r="W329" s="54" t="b">
        <f t="shared" si="198"/>
        <v>0</v>
      </c>
      <c r="X329" s="54" t="b">
        <f>IF(NOT(ISERROR(VLOOKUP(UPPER(F329),Opcodes!$O$3:$O$10,1,FALSE))),TRUE,FALSE)</f>
        <v>0</v>
      </c>
      <c r="Y329" s="1" t="str" cm="1">
        <f t="array" aca="1" ref="Y329" ca="1">IF(OR(UPPER(F329)="STR",UPPER(F329)="ASC"),_xlfn.TEXTJOIN("",TRUE,DEC2HEX(128*(UPPER(F329)="STR")+CODE(MID(G329,ABS(ROW(INDIRECT("1:"&amp;LEN(G329)))),1)))),IF(UPPER(F329)="HEX",UPPER(SUBSTITUTE(G329," ","")),""))</f>
        <v/>
      </c>
      <c r="Z329" s="52" t="str">
        <f t="shared" si="199"/>
        <v/>
      </c>
      <c r="AA329" s="52" t="str">
        <f t="shared" si="200"/>
        <v/>
      </c>
      <c r="AB329" s="52" t="str">
        <f t="shared" si="201"/>
        <v/>
      </c>
      <c r="AC329" s="52" t="str">
        <f t="shared" si="202"/>
        <v/>
      </c>
      <c r="AD329" s="52" t="str">
        <f t="shared" si="203"/>
        <v/>
      </c>
      <c r="AE329" s="52">
        <f t="shared" ca="1" si="204"/>
        <v>0</v>
      </c>
      <c r="AF329" s="52" t="str">
        <f t="shared" si="205"/>
        <v/>
      </c>
      <c r="AG329" s="52" t="str">
        <f t="shared" ca="1" si="206"/>
        <v>mem</v>
      </c>
      <c r="AH329" s="52">
        <f t="shared" ca="1" si="207"/>
        <v>0</v>
      </c>
      <c r="AI329" s="52">
        <f t="shared" ca="1" si="208"/>
        <v>-1</v>
      </c>
      <c r="AJ329" s="52">
        <f t="shared" ca="1" si="209"/>
        <v>0</v>
      </c>
      <c r="AK329" s="52">
        <f t="shared" ca="1" si="210"/>
        <v>0</v>
      </c>
      <c r="AL329" s="52">
        <f t="shared" ca="1" si="211"/>
        <v>0</v>
      </c>
      <c r="AM329" s="52" t="e" cm="1">
        <f t="array" aca="1" ref="AM329" ca="1">INDEX($G$2:$G$1052,MATCH(1,(AL329=$E$2:$E$1052)*("EQU"=UPPER($F$2:$F$1052)),0))</f>
        <v>#N/A</v>
      </c>
      <c r="AN329" s="52" t="str">
        <f t="shared" ca="1" si="212"/>
        <v/>
      </c>
      <c r="AO329" s="1" t="e">
        <f t="shared" ca="1" si="213"/>
        <v>#N/A</v>
      </c>
      <c r="AP329" s="52" t="str">
        <f t="shared" ca="1" si="214"/>
        <v/>
      </c>
      <c r="AQ329" s="1" t="str" cm="1">
        <f t="array" aca="1" ref="AQ329" ca="1">IF(LEFT(AL329,1)=".",INDEX($M$12:$M$1052,MATCH(1,(AL329=$L$12:$L$1052)*(S329=($S$12:$S$1052)),0)),"")</f>
        <v/>
      </c>
      <c r="AR329" s="52">
        <f t="shared" ca="1" si="215"/>
        <v>0</v>
      </c>
      <c r="AS329" s="52">
        <f t="shared" ca="1" si="216"/>
        <v>0</v>
      </c>
      <c r="AT329" s="52" t="str">
        <f t="shared" ca="1" si="217"/>
        <v>00</v>
      </c>
      <c r="AU329" s="52" t="str">
        <f t="shared" ca="1" si="218"/>
        <v>00</v>
      </c>
      <c r="AV329" s="1" t="str">
        <f t="shared" ca="1" si="185"/>
        <v>00</v>
      </c>
      <c r="AW329" s="52" t="str">
        <f t="shared" ca="1" si="219"/>
        <v>ZP</v>
      </c>
      <c r="AX329" s="53" t="e">
        <f ca="1">VLOOKUP(UPPER(F329)&amp;"-"&amp;AW329,Opcodes!$D$3:$E$160,2,FALSE)</f>
        <v>#N/A</v>
      </c>
      <c r="AY329" s="1">
        <f t="shared" ca="1" si="220"/>
        <v>0</v>
      </c>
    </row>
    <row r="330" spans="3:51" s="52" customFormat="1" x14ac:dyDescent="0.3">
      <c r="C330" s="11" t="str" cm="1">
        <f t="array" aca="1" ref="C330" ca="1">IF(AND(N330&amp;""&lt;&gt;"",K330&amp;""&lt;&gt;""),K330&amp;": "&amp;N330&amp;IF(O330&amp;""&lt;&gt;""," "&amp;O330,"")&amp;IF(P330&amp;""&lt;&gt;""," "&amp;P330,""),IF(Y330&amp;""&lt;&gt;"",K330&amp;": "&amp;TRIM(_xlfn.TEXTJOIN("",TRUE,MID(Y330,2*ROW(INDIRECT("1:"&amp;LEN(Y330)))-1,2)&amp;" ")),""))</f>
        <v/>
      </c>
      <c r="D330" s="20"/>
      <c r="E330" s="21"/>
      <c r="F330" s="22"/>
      <c r="G330" s="55"/>
      <c r="H330" s="56"/>
      <c r="I330" s="51"/>
      <c r="J330" s="51"/>
      <c r="K330" s="52" t="str">
        <f t="shared" ca="1" si="186"/>
        <v>302</v>
      </c>
      <c r="L330" s="52" t="str">
        <f t="shared" si="187"/>
        <v/>
      </c>
      <c r="M330" s="52" t="str">
        <f t="shared" ca="1" si="188"/>
        <v>$0302</v>
      </c>
      <c r="N330" s="53" t="str">
        <f t="shared" ca="1" si="189"/>
        <v/>
      </c>
      <c r="O330" s="53" t="str">
        <f t="shared" ca="1" si="190"/>
        <v>00</v>
      </c>
      <c r="P330" s="53" t="str">
        <f t="shared" ca="1" si="191"/>
        <v/>
      </c>
      <c r="Q330" s="54">
        <f t="shared" si="192"/>
        <v>-1</v>
      </c>
      <c r="R330" s="54" t="str">
        <f t="shared" si="193"/>
        <v/>
      </c>
      <c r="S330" s="3" t="str">
        <f t="shared" si="194"/>
        <v>my_code</v>
      </c>
      <c r="T330" s="54" t="b">
        <f t="shared" si="195"/>
        <v>0</v>
      </c>
      <c r="U330" s="54" t="b">
        <f t="shared" si="196"/>
        <v>0</v>
      </c>
      <c r="V330" s="54" t="b">
        <f t="shared" si="197"/>
        <v>0</v>
      </c>
      <c r="W330" s="54" t="b">
        <f t="shared" si="198"/>
        <v>0</v>
      </c>
      <c r="X330" s="54" t="b">
        <f>IF(NOT(ISERROR(VLOOKUP(UPPER(F330),Opcodes!$O$3:$O$10,1,FALSE))),TRUE,FALSE)</f>
        <v>0</v>
      </c>
      <c r="Y330" s="1" t="str" cm="1">
        <f t="array" aca="1" ref="Y330" ca="1">IF(OR(UPPER(F330)="STR",UPPER(F330)="ASC"),_xlfn.TEXTJOIN("",TRUE,DEC2HEX(128*(UPPER(F330)="STR")+CODE(MID(G330,ABS(ROW(INDIRECT("1:"&amp;LEN(G330)))),1)))),IF(UPPER(F330)="HEX",UPPER(SUBSTITUTE(G330," ","")),""))</f>
        <v/>
      </c>
      <c r="Z330" s="52" t="str">
        <f t="shared" si="199"/>
        <v/>
      </c>
      <c r="AA330" s="52" t="str">
        <f t="shared" si="200"/>
        <v/>
      </c>
      <c r="AB330" s="52" t="str">
        <f t="shared" si="201"/>
        <v/>
      </c>
      <c r="AC330" s="52" t="str">
        <f t="shared" si="202"/>
        <v/>
      </c>
      <c r="AD330" s="52" t="str">
        <f t="shared" si="203"/>
        <v/>
      </c>
      <c r="AE330" s="52">
        <f t="shared" ca="1" si="204"/>
        <v>0</v>
      </c>
      <c r="AF330" s="52" t="str">
        <f t="shared" si="205"/>
        <v/>
      </c>
      <c r="AG330" s="52" t="str">
        <f t="shared" ca="1" si="206"/>
        <v>mem</v>
      </c>
      <c r="AH330" s="52">
        <f t="shared" ca="1" si="207"/>
        <v>0</v>
      </c>
      <c r="AI330" s="52">
        <f t="shared" ca="1" si="208"/>
        <v>-1</v>
      </c>
      <c r="AJ330" s="52">
        <f t="shared" ca="1" si="209"/>
        <v>0</v>
      </c>
      <c r="AK330" s="52">
        <f t="shared" ca="1" si="210"/>
        <v>0</v>
      </c>
      <c r="AL330" s="52">
        <f t="shared" ca="1" si="211"/>
        <v>0</v>
      </c>
      <c r="AM330" s="52" t="e" cm="1">
        <f t="array" aca="1" ref="AM330" ca="1">INDEX($G$2:$G$1052,MATCH(1,(AL330=$E$2:$E$1052)*("EQU"=UPPER($F$2:$F$1052)),0))</f>
        <v>#N/A</v>
      </c>
      <c r="AN330" s="52" t="str">
        <f t="shared" ca="1" si="212"/>
        <v/>
      </c>
      <c r="AO330" s="1" t="e">
        <f t="shared" ca="1" si="213"/>
        <v>#N/A</v>
      </c>
      <c r="AP330" s="52" t="str">
        <f t="shared" ca="1" si="214"/>
        <v/>
      </c>
      <c r="AQ330" s="1" t="str" cm="1">
        <f t="array" aca="1" ref="AQ330" ca="1">IF(LEFT(AL330,1)=".",INDEX($M$12:$M$1052,MATCH(1,(AL330=$L$12:$L$1052)*(S330=($S$12:$S$1052)),0)),"")</f>
        <v/>
      </c>
      <c r="AR330" s="52">
        <f t="shared" ca="1" si="215"/>
        <v>0</v>
      </c>
      <c r="AS330" s="52">
        <f t="shared" ca="1" si="216"/>
        <v>0</v>
      </c>
      <c r="AT330" s="52" t="str">
        <f t="shared" ca="1" si="217"/>
        <v>00</v>
      </c>
      <c r="AU330" s="52" t="str">
        <f t="shared" ca="1" si="218"/>
        <v>00</v>
      </c>
      <c r="AV330" s="1" t="str">
        <f t="shared" ca="1" si="185"/>
        <v>00</v>
      </c>
      <c r="AW330" s="52" t="str">
        <f t="shared" ca="1" si="219"/>
        <v>ZP</v>
      </c>
      <c r="AX330" s="53" t="e">
        <f ca="1">VLOOKUP(UPPER(F330)&amp;"-"&amp;AW330,Opcodes!$D$3:$E$160,2,FALSE)</f>
        <v>#N/A</v>
      </c>
      <c r="AY330" s="1">
        <f t="shared" ca="1" si="220"/>
        <v>0</v>
      </c>
    </row>
    <row r="331" spans="3:51" s="52" customFormat="1" x14ac:dyDescent="0.3">
      <c r="C331" s="11" t="str" cm="1">
        <f t="array" aca="1" ref="C331" ca="1">IF(AND(N331&amp;""&lt;&gt;"",K331&amp;""&lt;&gt;""),K331&amp;": "&amp;N331&amp;IF(O331&amp;""&lt;&gt;""," "&amp;O331,"")&amp;IF(P331&amp;""&lt;&gt;""," "&amp;P331,""),IF(Y331&amp;""&lt;&gt;"",K331&amp;": "&amp;TRIM(_xlfn.TEXTJOIN("",TRUE,MID(Y331,2*ROW(INDIRECT("1:"&amp;LEN(Y331)))-1,2)&amp;" ")),""))</f>
        <v/>
      </c>
      <c r="D331" s="20"/>
      <c r="E331" s="21"/>
      <c r="F331" s="22"/>
      <c r="G331" s="55"/>
      <c r="H331" s="56"/>
      <c r="I331" s="51"/>
      <c r="J331" s="51"/>
      <c r="K331" s="52" t="str">
        <f t="shared" ca="1" si="186"/>
        <v>302</v>
      </c>
      <c r="L331" s="52" t="str">
        <f t="shared" si="187"/>
        <v/>
      </c>
      <c r="M331" s="52" t="str">
        <f t="shared" ca="1" si="188"/>
        <v>$0302</v>
      </c>
      <c r="N331" s="53" t="str">
        <f t="shared" ca="1" si="189"/>
        <v/>
      </c>
      <c r="O331" s="53" t="str">
        <f t="shared" ca="1" si="190"/>
        <v>00</v>
      </c>
      <c r="P331" s="53" t="str">
        <f t="shared" ca="1" si="191"/>
        <v/>
      </c>
      <c r="Q331" s="54">
        <f t="shared" si="192"/>
        <v>-1</v>
      </c>
      <c r="R331" s="54" t="str">
        <f t="shared" si="193"/>
        <v/>
      </c>
      <c r="S331" s="3" t="str">
        <f t="shared" si="194"/>
        <v>my_code</v>
      </c>
      <c r="T331" s="54" t="b">
        <f t="shared" si="195"/>
        <v>0</v>
      </c>
      <c r="U331" s="54" t="b">
        <f t="shared" si="196"/>
        <v>0</v>
      </c>
      <c r="V331" s="54" t="b">
        <f t="shared" si="197"/>
        <v>0</v>
      </c>
      <c r="W331" s="54" t="b">
        <f t="shared" si="198"/>
        <v>0</v>
      </c>
      <c r="X331" s="54" t="b">
        <f>IF(NOT(ISERROR(VLOOKUP(UPPER(F331),Opcodes!$O$3:$O$10,1,FALSE))),TRUE,FALSE)</f>
        <v>0</v>
      </c>
      <c r="Y331" s="1" t="str" cm="1">
        <f t="array" aca="1" ref="Y331" ca="1">IF(OR(UPPER(F331)="STR",UPPER(F331)="ASC"),_xlfn.TEXTJOIN("",TRUE,DEC2HEX(128*(UPPER(F331)="STR")+CODE(MID(G331,ABS(ROW(INDIRECT("1:"&amp;LEN(G331)))),1)))),IF(UPPER(F331)="HEX",UPPER(SUBSTITUTE(G331," ","")),""))</f>
        <v/>
      </c>
      <c r="Z331" s="52" t="str">
        <f t="shared" si="199"/>
        <v/>
      </c>
      <c r="AA331" s="52" t="str">
        <f t="shared" si="200"/>
        <v/>
      </c>
      <c r="AB331" s="52" t="str">
        <f t="shared" si="201"/>
        <v/>
      </c>
      <c r="AC331" s="52" t="str">
        <f t="shared" si="202"/>
        <v/>
      </c>
      <c r="AD331" s="52" t="str">
        <f t="shared" si="203"/>
        <v/>
      </c>
      <c r="AE331" s="52">
        <f t="shared" ca="1" si="204"/>
        <v>0</v>
      </c>
      <c r="AF331" s="52" t="str">
        <f t="shared" si="205"/>
        <v/>
      </c>
      <c r="AG331" s="52" t="str">
        <f t="shared" ca="1" si="206"/>
        <v>mem</v>
      </c>
      <c r="AH331" s="52">
        <f t="shared" ca="1" si="207"/>
        <v>0</v>
      </c>
      <c r="AI331" s="52">
        <f t="shared" ca="1" si="208"/>
        <v>-1</v>
      </c>
      <c r="AJ331" s="52">
        <f t="shared" ca="1" si="209"/>
        <v>0</v>
      </c>
      <c r="AK331" s="52">
        <f t="shared" ca="1" si="210"/>
        <v>0</v>
      </c>
      <c r="AL331" s="52">
        <f t="shared" ca="1" si="211"/>
        <v>0</v>
      </c>
      <c r="AM331" s="52" t="e" cm="1">
        <f t="array" aca="1" ref="AM331" ca="1">INDEX($G$2:$G$1052,MATCH(1,(AL331=$E$2:$E$1052)*("EQU"=UPPER($F$2:$F$1052)),0))</f>
        <v>#N/A</v>
      </c>
      <c r="AN331" s="52" t="str">
        <f t="shared" ca="1" si="212"/>
        <v/>
      </c>
      <c r="AO331" s="1" t="e">
        <f t="shared" ca="1" si="213"/>
        <v>#N/A</v>
      </c>
      <c r="AP331" s="52" t="str">
        <f t="shared" ca="1" si="214"/>
        <v/>
      </c>
      <c r="AQ331" s="1" t="str" cm="1">
        <f t="array" aca="1" ref="AQ331" ca="1">IF(LEFT(AL331,1)=".",INDEX($M$12:$M$1052,MATCH(1,(AL331=$L$12:$L$1052)*(S331=($S$12:$S$1052)),0)),"")</f>
        <v/>
      </c>
      <c r="AR331" s="52">
        <f t="shared" ca="1" si="215"/>
        <v>0</v>
      </c>
      <c r="AS331" s="52">
        <f t="shared" ca="1" si="216"/>
        <v>0</v>
      </c>
      <c r="AT331" s="52" t="str">
        <f t="shared" ca="1" si="217"/>
        <v>00</v>
      </c>
      <c r="AU331" s="52" t="str">
        <f t="shared" ca="1" si="218"/>
        <v>00</v>
      </c>
      <c r="AV331" s="1" t="str">
        <f t="shared" ca="1" si="185"/>
        <v>00</v>
      </c>
      <c r="AW331" s="52" t="str">
        <f t="shared" ca="1" si="219"/>
        <v>ZP</v>
      </c>
      <c r="AX331" s="53" t="e">
        <f ca="1">VLOOKUP(UPPER(F331)&amp;"-"&amp;AW331,Opcodes!$D$3:$E$160,2,FALSE)</f>
        <v>#N/A</v>
      </c>
      <c r="AY331" s="1">
        <f t="shared" ca="1" si="220"/>
        <v>0</v>
      </c>
    </row>
    <row r="332" spans="3:51" s="52" customFormat="1" x14ac:dyDescent="0.3">
      <c r="C332" s="11" t="str" cm="1">
        <f t="array" aca="1" ref="C332" ca="1">IF(AND(N332&amp;""&lt;&gt;"",K332&amp;""&lt;&gt;""),K332&amp;": "&amp;N332&amp;IF(O332&amp;""&lt;&gt;""," "&amp;O332,"")&amp;IF(P332&amp;""&lt;&gt;""," "&amp;P332,""),IF(Y332&amp;""&lt;&gt;"",K332&amp;": "&amp;TRIM(_xlfn.TEXTJOIN("",TRUE,MID(Y332,2*ROW(INDIRECT("1:"&amp;LEN(Y332)))-1,2)&amp;" ")),""))</f>
        <v/>
      </c>
      <c r="D332" s="20"/>
      <c r="E332" s="21"/>
      <c r="F332" s="22"/>
      <c r="G332" s="55"/>
      <c r="H332" s="56"/>
      <c r="I332" s="51"/>
      <c r="J332" s="51"/>
      <c r="K332" s="52" t="str">
        <f t="shared" ca="1" si="186"/>
        <v>302</v>
      </c>
      <c r="L332" s="52" t="str">
        <f t="shared" si="187"/>
        <v/>
      </c>
      <c r="M332" s="52" t="str">
        <f t="shared" ca="1" si="188"/>
        <v>$0302</v>
      </c>
      <c r="N332" s="53" t="str">
        <f t="shared" ca="1" si="189"/>
        <v/>
      </c>
      <c r="O332" s="53" t="str">
        <f t="shared" ca="1" si="190"/>
        <v>00</v>
      </c>
      <c r="P332" s="53" t="str">
        <f t="shared" ca="1" si="191"/>
        <v/>
      </c>
      <c r="Q332" s="54">
        <f t="shared" si="192"/>
        <v>-1</v>
      </c>
      <c r="R332" s="54" t="str">
        <f t="shared" si="193"/>
        <v/>
      </c>
      <c r="S332" s="3" t="str">
        <f t="shared" si="194"/>
        <v>my_code</v>
      </c>
      <c r="T332" s="54" t="b">
        <f t="shared" si="195"/>
        <v>0</v>
      </c>
      <c r="U332" s="54" t="b">
        <f t="shared" si="196"/>
        <v>0</v>
      </c>
      <c r="V332" s="54" t="b">
        <f t="shared" si="197"/>
        <v>0</v>
      </c>
      <c r="W332" s="54" t="b">
        <f t="shared" si="198"/>
        <v>0</v>
      </c>
      <c r="X332" s="54" t="b">
        <f>IF(NOT(ISERROR(VLOOKUP(UPPER(F332),Opcodes!$O$3:$O$10,1,FALSE))),TRUE,FALSE)</f>
        <v>0</v>
      </c>
      <c r="Y332" s="1" t="str" cm="1">
        <f t="array" aca="1" ref="Y332" ca="1">IF(OR(UPPER(F332)="STR",UPPER(F332)="ASC"),_xlfn.TEXTJOIN("",TRUE,DEC2HEX(128*(UPPER(F332)="STR")+CODE(MID(G332,ABS(ROW(INDIRECT("1:"&amp;LEN(G332)))),1)))),IF(UPPER(F332)="HEX",UPPER(SUBSTITUTE(G332," ","")),""))</f>
        <v/>
      </c>
      <c r="Z332" s="52" t="str">
        <f t="shared" si="199"/>
        <v/>
      </c>
      <c r="AA332" s="52" t="str">
        <f t="shared" si="200"/>
        <v/>
      </c>
      <c r="AB332" s="52" t="str">
        <f t="shared" si="201"/>
        <v/>
      </c>
      <c r="AC332" s="52" t="str">
        <f t="shared" si="202"/>
        <v/>
      </c>
      <c r="AD332" s="52" t="str">
        <f t="shared" si="203"/>
        <v/>
      </c>
      <c r="AE332" s="52">
        <f t="shared" ca="1" si="204"/>
        <v>0</v>
      </c>
      <c r="AF332" s="52" t="str">
        <f t="shared" si="205"/>
        <v/>
      </c>
      <c r="AG332" s="52" t="str">
        <f t="shared" ca="1" si="206"/>
        <v>mem</v>
      </c>
      <c r="AH332" s="52">
        <f t="shared" ca="1" si="207"/>
        <v>0</v>
      </c>
      <c r="AI332" s="52">
        <f t="shared" ca="1" si="208"/>
        <v>-1</v>
      </c>
      <c r="AJ332" s="52">
        <f t="shared" ca="1" si="209"/>
        <v>0</v>
      </c>
      <c r="AK332" s="52">
        <f t="shared" ca="1" si="210"/>
        <v>0</v>
      </c>
      <c r="AL332" s="52">
        <f t="shared" ca="1" si="211"/>
        <v>0</v>
      </c>
      <c r="AM332" s="52" t="e" cm="1">
        <f t="array" aca="1" ref="AM332" ca="1">INDEX($G$2:$G$1052,MATCH(1,(AL332=$E$2:$E$1052)*("EQU"=UPPER($F$2:$F$1052)),0))</f>
        <v>#N/A</v>
      </c>
      <c r="AN332" s="52" t="str">
        <f t="shared" ca="1" si="212"/>
        <v/>
      </c>
      <c r="AO332" s="1" t="e">
        <f t="shared" ca="1" si="213"/>
        <v>#N/A</v>
      </c>
      <c r="AP332" s="52" t="str">
        <f t="shared" ca="1" si="214"/>
        <v/>
      </c>
      <c r="AQ332" s="1" t="str" cm="1">
        <f t="array" aca="1" ref="AQ332" ca="1">IF(LEFT(AL332,1)=".",INDEX($M$12:$M$1052,MATCH(1,(AL332=$L$12:$L$1052)*(S332=($S$12:$S$1052)),0)),"")</f>
        <v/>
      </c>
      <c r="AR332" s="52">
        <f t="shared" ca="1" si="215"/>
        <v>0</v>
      </c>
      <c r="AS332" s="52">
        <f t="shared" ca="1" si="216"/>
        <v>0</v>
      </c>
      <c r="AT332" s="52" t="str">
        <f t="shared" ca="1" si="217"/>
        <v>00</v>
      </c>
      <c r="AU332" s="52" t="str">
        <f t="shared" ca="1" si="218"/>
        <v>00</v>
      </c>
      <c r="AV332" s="1" t="str">
        <f t="shared" ref="AV332:AV395" ca="1" si="221">IF(T332,IF(AF332&amp;""="",IF(AND(HEX2DEC(AU332)-HEX2DEC(K332)-2&gt;=-128,HEX2DEC(AU332)-HEX2DEC(K332)-2&lt;128),RIGHT(DEC2HEX(HEX2DEC(AU332)-HEX2DEC(K332)-2,2),2),NA()),AU332),AU332)</f>
        <v>00</v>
      </c>
      <c r="AW332" s="52" t="str">
        <f t="shared" ca="1" si="219"/>
        <v>ZP</v>
      </c>
      <c r="AX332" s="53" t="e">
        <f ca="1">VLOOKUP(UPPER(F332)&amp;"-"&amp;AW332,Opcodes!$D$3:$E$160,2,FALSE)</f>
        <v>#N/A</v>
      </c>
      <c r="AY332" s="1">
        <f t="shared" ca="1" si="220"/>
        <v>0</v>
      </c>
    </row>
    <row r="333" spans="3:51" s="52" customFormat="1" x14ac:dyDescent="0.3">
      <c r="C333" s="11" t="str" cm="1">
        <f t="array" aca="1" ref="C333" ca="1">IF(AND(N333&amp;""&lt;&gt;"",K333&amp;""&lt;&gt;""),K333&amp;": "&amp;N333&amp;IF(O333&amp;""&lt;&gt;""," "&amp;O333,"")&amp;IF(P333&amp;""&lt;&gt;""," "&amp;P333,""),IF(Y333&amp;""&lt;&gt;"",K333&amp;": "&amp;TRIM(_xlfn.TEXTJOIN("",TRUE,MID(Y333,2*ROW(INDIRECT("1:"&amp;LEN(Y333)))-1,2)&amp;" ")),""))</f>
        <v/>
      </c>
      <c r="D333" s="20"/>
      <c r="E333" s="21"/>
      <c r="F333" s="22"/>
      <c r="G333" s="55"/>
      <c r="H333" s="56"/>
      <c r="I333" s="51"/>
      <c r="J333" s="51"/>
      <c r="K333" s="52" t="str">
        <f t="shared" ca="1" si="186"/>
        <v>302</v>
      </c>
      <c r="L333" s="52" t="str">
        <f t="shared" si="187"/>
        <v/>
      </c>
      <c r="M333" s="52" t="str">
        <f t="shared" ca="1" si="188"/>
        <v>$0302</v>
      </c>
      <c r="N333" s="53" t="str">
        <f t="shared" ca="1" si="189"/>
        <v/>
      </c>
      <c r="O333" s="53" t="str">
        <f t="shared" ca="1" si="190"/>
        <v>00</v>
      </c>
      <c r="P333" s="53" t="str">
        <f t="shared" ca="1" si="191"/>
        <v/>
      </c>
      <c r="Q333" s="54">
        <f t="shared" si="192"/>
        <v>-1</v>
      </c>
      <c r="R333" s="54" t="str">
        <f t="shared" si="193"/>
        <v/>
      </c>
      <c r="S333" s="3" t="str">
        <f t="shared" si="194"/>
        <v>my_code</v>
      </c>
      <c r="T333" s="54" t="b">
        <f t="shared" si="195"/>
        <v>0</v>
      </c>
      <c r="U333" s="54" t="b">
        <f t="shared" si="196"/>
        <v>0</v>
      </c>
      <c r="V333" s="54" t="b">
        <f t="shared" si="197"/>
        <v>0</v>
      </c>
      <c r="W333" s="54" t="b">
        <f t="shared" si="198"/>
        <v>0</v>
      </c>
      <c r="X333" s="54" t="b">
        <f>IF(NOT(ISERROR(VLOOKUP(UPPER(F333),Opcodes!$O$3:$O$10,1,FALSE))),TRUE,FALSE)</f>
        <v>0</v>
      </c>
      <c r="Y333" s="1" t="str" cm="1">
        <f t="array" aca="1" ref="Y333" ca="1">IF(OR(UPPER(F333)="STR",UPPER(F333)="ASC"),_xlfn.TEXTJOIN("",TRUE,DEC2HEX(128*(UPPER(F333)="STR")+CODE(MID(G333,ABS(ROW(INDIRECT("1:"&amp;LEN(G333)))),1)))),IF(UPPER(F333)="HEX",UPPER(SUBSTITUTE(G333," ","")),""))</f>
        <v/>
      </c>
      <c r="Z333" s="52" t="str">
        <f t="shared" si="199"/>
        <v/>
      </c>
      <c r="AA333" s="52" t="str">
        <f t="shared" si="200"/>
        <v/>
      </c>
      <c r="AB333" s="52" t="str">
        <f t="shared" si="201"/>
        <v/>
      </c>
      <c r="AC333" s="52" t="str">
        <f t="shared" si="202"/>
        <v/>
      </c>
      <c r="AD333" s="52" t="str">
        <f t="shared" si="203"/>
        <v/>
      </c>
      <c r="AE333" s="52">
        <f t="shared" ca="1" si="204"/>
        <v>0</v>
      </c>
      <c r="AF333" s="52" t="str">
        <f t="shared" si="205"/>
        <v/>
      </c>
      <c r="AG333" s="52" t="str">
        <f t="shared" ca="1" si="206"/>
        <v>mem</v>
      </c>
      <c r="AH333" s="52">
        <f t="shared" ca="1" si="207"/>
        <v>0</v>
      </c>
      <c r="AI333" s="52">
        <f t="shared" ca="1" si="208"/>
        <v>-1</v>
      </c>
      <c r="AJ333" s="52">
        <f t="shared" ca="1" si="209"/>
        <v>0</v>
      </c>
      <c r="AK333" s="52">
        <f t="shared" ca="1" si="210"/>
        <v>0</v>
      </c>
      <c r="AL333" s="52">
        <f t="shared" ca="1" si="211"/>
        <v>0</v>
      </c>
      <c r="AM333" s="52" t="e" cm="1">
        <f t="array" aca="1" ref="AM333" ca="1">INDEX($G$2:$G$1052,MATCH(1,(AL333=$E$2:$E$1052)*("EQU"=UPPER($F$2:$F$1052)),0))</f>
        <v>#N/A</v>
      </c>
      <c r="AN333" s="52" t="str">
        <f t="shared" ca="1" si="212"/>
        <v/>
      </c>
      <c r="AO333" s="1" t="e">
        <f t="shared" ca="1" si="213"/>
        <v>#N/A</v>
      </c>
      <c r="AP333" s="52" t="str">
        <f t="shared" ca="1" si="214"/>
        <v/>
      </c>
      <c r="AQ333" s="1" t="str" cm="1">
        <f t="array" aca="1" ref="AQ333" ca="1">IF(LEFT(AL333,1)=".",INDEX($M$12:$M$1052,MATCH(1,(AL333=$L$12:$L$1052)*(S333=($S$12:$S$1052)),0)),"")</f>
        <v/>
      </c>
      <c r="AR333" s="52">
        <f t="shared" ca="1" si="215"/>
        <v>0</v>
      </c>
      <c r="AS333" s="52">
        <f t="shared" ca="1" si="216"/>
        <v>0</v>
      </c>
      <c r="AT333" s="52" t="str">
        <f t="shared" ca="1" si="217"/>
        <v>00</v>
      </c>
      <c r="AU333" s="52" t="str">
        <f t="shared" ca="1" si="218"/>
        <v>00</v>
      </c>
      <c r="AV333" s="1" t="str">
        <f t="shared" ca="1" si="221"/>
        <v>00</v>
      </c>
      <c r="AW333" s="52" t="str">
        <f t="shared" ca="1" si="219"/>
        <v>ZP</v>
      </c>
      <c r="AX333" s="53" t="e">
        <f ca="1">VLOOKUP(UPPER(F333)&amp;"-"&amp;AW333,Opcodes!$D$3:$E$160,2,FALSE)</f>
        <v>#N/A</v>
      </c>
      <c r="AY333" s="1">
        <f t="shared" ca="1" si="220"/>
        <v>0</v>
      </c>
    </row>
    <row r="334" spans="3:51" s="52" customFormat="1" x14ac:dyDescent="0.3">
      <c r="C334" s="11" t="str" cm="1">
        <f t="array" aca="1" ref="C334" ca="1">IF(AND(N334&amp;""&lt;&gt;"",K334&amp;""&lt;&gt;""),K334&amp;": "&amp;N334&amp;IF(O334&amp;""&lt;&gt;""," "&amp;O334,"")&amp;IF(P334&amp;""&lt;&gt;""," "&amp;P334,""),IF(Y334&amp;""&lt;&gt;"",K334&amp;": "&amp;TRIM(_xlfn.TEXTJOIN("",TRUE,MID(Y334,2*ROW(INDIRECT("1:"&amp;LEN(Y334)))-1,2)&amp;" ")),""))</f>
        <v/>
      </c>
      <c r="D334" s="20"/>
      <c r="E334" s="21"/>
      <c r="F334" s="22"/>
      <c r="G334" s="55"/>
      <c r="H334" s="56"/>
      <c r="I334" s="51"/>
      <c r="J334" s="51"/>
      <c r="K334" s="52" t="str">
        <f t="shared" ca="1" si="186"/>
        <v>302</v>
      </c>
      <c r="L334" s="52" t="str">
        <f t="shared" si="187"/>
        <v/>
      </c>
      <c r="M334" s="52" t="str">
        <f t="shared" ca="1" si="188"/>
        <v>$0302</v>
      </c>
      <c r="N334" s="53" t="str">
        <f t="shared" ca="1" si="189"/>
        <v/>
      </c>
      <c r="O334" s="53" t="str">
        <f t="shared" ca="1" si="190"/>
        <v>00</v>
      </c>
      <c r="P334" s="53" t="str">
        <f t="shared" ca="1" si="191"/>
        <v/>
      </c>
      <c r="Q334" s="54">
        <f t="shared" si="192"/>
        <v>-1</v>
      </c>
      <c r="R334" s="54" t="str">
        <f t="shared" si="193"/>
        <v/>
      </c>
      <c r="S334" s="3" t="str">
        <f t="shared" si="194"/>
        <v>my_code</v>
      </c>
      <c r="T334" s="54" t="b">
        <f t="shared" si="195"/>
        <v>0</v>
      </c>
      <c r="U334" s="54" t="b">
        <f t="shared" si="196"/>
        <v>0</v>
      </c>
      <c r="V334" s="54" t="b">
        <f t="shared" si="197"/>
        <v>0</v>
      </c>
      <c r="W334" s="54" t="b">
        <f t="shared" si="198"/>
        <v>0</v>
      </c>
      <c r="X334" s="54" t="b">
        <f>IF(NOT(ISERROR(VLOOKUP(UPPER(F334),Opcodes!$O$3:$O$10,1,FALSE))),TRUE,FALSE)</f>
        <v>0</v>
      </c>
      <c r="Y334" s="1" t="str" cm="1">
        <f t="array" aca="1" ref="Y334" ca="1">IF(OR(UPPER(F334)="STR",UPPER(F334)="ASC"),_xlfn.TEXTJOIN("",TRUE,DEC2HEX(128*(UPPER(F334)="STR")+CODE(MID(G334,ABS(ROW(INDIRECT("1:"&amp;LEN(G334)))),1)))),IF(UPPER(F334)="HEX",UPPER(SUBSTITUTE(G334," ","")),""))</f>
        <v/>
      </c>
      <c r="Z334" s="52" t="str">
        <f t="shared" si="199"/>
        <v/>
      </c>
      <c r="AA334" s="52" t="str">
        <f t="shared" si="200"/>
        <v/>
      </c>
      <c r="AB334" s="52" t="str">
        <f t="shared" si="201"/>
        <v/>
      </c>
      <c r="AC334" s="52" t="str">
        <f t="shared" si="202"/>
        <v/>
      </c>
      <c r="AD334" s="52" t="str">
        <f t="shared" si="203"/>
        <v/>
      </c>
      <c r="AE334" s="52">
        <f t="shared" ca="1" si="204"/>
        <v>0</v>
      </c>
      <c r="AF334" s="52" t="str">
        <f t="shared" si="205"/>
        <v/>
      </c>
      <c r="AG334" s="52" t="str">
        <f t="shared" ca="1" si="206"/>
        <v>mem</v>
      </c>
      <c r="AH334" s="52">
        <f t="shared" ca="1" si="207"/>
        <v>0</v>
      </c>
      <c r="AI334" s="52">
        <f t="shared" ca="1" si="208"/>
        <v>-1</v>
      </c>
      <c r="AJ334" s="52">
        <f t="shared" ca="1" si="209"/>
        <v>0</v>
      </c>
      <c r="AK334" s="52">
        <f t="shared" ca="1" si="210"/>
        <v>0</v>
      </c>
      <c r="AL334" s="52">
        <f t="shared" ca="1" si="211"/>
        <v>0</v>
      </c>
      <c r="AM334" s="52" t="e" cm="1">
        <f t="array" aca="1" ref="AM334" ca="1">INDEX($G$2:$G$1052,MATCH(1,(AL334=$E$2:$E$1052)*("EQU"=UPPER($F$2:$F$1052)),0))</f>
        <v>#N/A</v>
      </c>
      <c r="AN334" s="52" t="str">
        <f t="shared" ca="1" si="212"/>
        <v/>
      </c>
      <c r="AO334" s="1" t="e">
        <f t="shared" ca="1" si="213"/>
        <v>#N/A</v>
      </c>
      <c r="AP334" s="52" t="str">
        <f t="shared" ca="1" si="214"/>
        <v/>
      </c>
      <c r="AQ334" s="1" t="str" cm="1">
        <f t="array" aca="1" ref="AQ334" ca="1">IF(LEFT(AL334,1)=".",INDEX($M$12:$M$1052,MATCH(1,(AL334=$L$12:$L$1052)*(S334=($S$12:$S$1052)),0)),"")</f>
        <v/>
      </c>
      <c r="AR334" s="52">
        <f t="shared" ca="1" si="215"/>
        <v>0</v>
      </c>
      <c r="AS334" s="52">
        <f t="shared" ca="1" si="216"/>
        <v>0</v>
      </c>
      <c r="AT334" s="52" t="str">
        <f t="shared" ca="1" si="217"/>
        <v>00</v>
      </c>
      <c r="AU334" s="52" t="str">
        <f t="shared" ca="1" si="218"/>
        <v>00</v>
      </c>
      <c r="AV334" s="1" t="str">
        <f t="shared" ca="1" si="221"/>
        <v>00</v>
      </c>
      <c r="AW334" s="52" t="str">
        <f t="shared" ca="1" si="219"/>
        <v>ZP</v>
      </c>
      <c r="AX334" s="53" t="e">
        <f ca="1">VLOOKUP(UPPER(F334)&amp;"-"&amp;AW334,Opcodes!$D$3:$E$160,2,FALSE)</f>
        <v>#N/A</v>
      </c>
      <c r="AY334" s="1">
        <f t="shared" ca="1" si="220"/>
        <v>0</v>
      </c>
    </row>
    <row r="335" spans="3:51" s="52" customFormat="1" x14ac:dyDescent="0.3">
      <c r="C335" s="11" t="str" cm="1">
        <f t="array" aca="1" ref="C335" ca="1">IF(AND(N335&amp;""&lt;&gt;"",K335&amp;""&lt;&gt;""),K335&amp;": "&amp;N335&amp;IF(O335&amp;""&lt;&gt;""," "&amp;O335,"")&amp;IF(P335&amp;""&lt;&gt;""," "&amp;P335,""),IF(Y335&amp;""&lt;&gt;"",K335&amp;": "&amp;TRIM(_xlfn.TEXTJOIN("",TRUE,MID(Y335,2*ROW(INDIRECT("1:"&amp;LEN(Y335)))-1,2)&amp;" ")),""))</f>
        <v/>
      </c>
      <c r="D335" s="20"/>
      <c r="E335" s="21"/>
      <c r="F335" s="22"/>
      <c r="G335" s="55"/>
      <c r="H335" s="56"/>
      <c r="I335" s="51"/>
      <c r="J335" s="51"/>
      <c r="K335" s="52" t="str">
        <f t="shared" ca="1" si="186"/>
        <v>302</v>
      </c>
      <c r="L335" s="52" t="str">
        <f t="shared" si="187"/>
        <v/>
      </c>
      <c r="M335" s="52" t="str">
        <f t="shared" ca="1" si="188"/>
        <v>$0302</v>
      </c>
      <c r="N335" s="53" t="str">
        <f t="shared" ca="1" si="189"/>
        <v/>
      </c>
      <c r="O335" s="53" t="str">
        <f t="shared" ca="1" si="190"/>
        <v>00</v>
      </c>
      <c r="P335" s="53" t="str">
        <f t="shared" ca="1" si="191"/>
        <v/>
      </c>
      <c r="Q335" s="54">
        <f t="shared" si="192"/>
        <v>-1</v>
      </c>
      <c r="R335" s="54" t="str">
        <f t="shared" si="193"/>
        <v/>
      </c>
      <c r="S335" s="3" t="str">
        <f t="shared" si="194"/>
        <v>my_code</v>
      </c>
      <c r="T335" s="54" t="b">
        <f t="shared" si="195"/>
        <v>0</v>
      </c>
      <c r="U335" s="54" t="b">
        <f t="shared" si="196"/>
        <v>0</v>
      </c>
      <c r="V335" s="54" t="b">
        <f t="shared" si="197"/>
        <v>0</v>
      </c>
      <c r="W335" s="54" t="b">
        <f t="shared" si="198"/>
        <v>0</v>
      </c>
      <c r="X335" s="54" t="b">
        <f>IF(NOT(ISERROR(VLOOKUP(UPPER(F335),Opcodes!$O$3:$O$10,1,FALSE))),TRUE,FALSE)</f>
        <v>0</v>
      </c>
      <c r="Y335" s="1" t="str" cm="1">
        <f t="array" aca="1" ref="Y335" ca="1">IF(OR(UPPER(F335)="STR",UPPER(F335)="ASC"),_xlfn.TEXTJOIN("",TRUE,DEC2HEX(128*(UPPER(F335)="STR")+CODE(MID(G335,ABS(ROW(INDIRECT("1:"&amp;LEN(G335)))),1)))),IF(UPPER(F335)="HEX",UPPER(SUBSTITUTE(G335," ","")),""))</f>
        <v/>
      </c>
      <c r="Z335" s="52" t="str">
        <f t="shared" si="199"/>
        <v/>
      </c>
      <c r="AA335" s="52" t="str">
        <f t="shared" si="200"/>
        <v/>
      </c>
      <c r="AB335" s="52" t="str">
        <f t="shared" si="201"/>
        <v/>
      </c>
      <c r="AC335" s="52" t="str">
        <f t="shared" si="202"/>
        <v/>
      </c>
      <c r="AD335" s="52" t="str">
        <f t="shared" si="203"/>
        <v/>
      </c>
      <c r="AE335" s="52">
        <f t="shared" ca="1" si="204"/>
        <v>0</v>
      </c>
      <c r="AF335" s="52" t="str">
        <f t="shared" si="205"/>
        <v/>
      </c>
      <c r="AG335" s="52" t="str">
        <f t="shared" ca="1" si="206"/>
        <v>mem</v>
      </c>
      <c r="AH335" s="52">
        <f t="shared" ca="1" si="207"/>
        <v>0</v>
      </c>
      <c r="AI335" s="52">
        <f t="shared" ca="1" si="208"/>
        <v>-1</v>
      </c>
      <c r="AJ335" s="52">
        <f t="shared" ca="1" si="209"/>
        <v>0</v>
      </c>
      <c r="AK335" s="52">
        <f t="shared" ca="1" si="210"/>
        <v>0</v>
      </c>
      <c r="AL335" s="52">
        <f t="shared" ca="1" si="211"/>
        <v>0</v>
      </c>
      <c r="AM335" s="52" t="e" cm="1">
        <f t="array" aca="1" ref="AM335" ca="1">INDEX($G$2:$G$1052,MATCH(1,(AL335=$E$2:$E$1052)*("EQU"=UPPER($F$2:$F$1052)),0))</f>
        <v>#N/A</v>
      </c>
      <c r="AN335" s="52" t="str">
        <f t="shared" ca="1" si="212"/>
        <v/>
      </c>
      <c r="AO335" s="1" t="e">
        <f t="shared" ca="1" si="213"/>
        <v>#N/A</v>
      </c>
      <c r="AP335" s="52" t="str">
        <f t="shared" ca="1" si="214"/>
        <v/>
      </c>
      <c r="AQ335" s="1" t="str" cm="1">
        <f t="array" aca="1" ref="AQ335" ca="1">IF(LEFT(AL335,1)=".",INDEX($M$12:$M$1052,MATCH(1,(AL335=$L$12:$L$1052)*(S335=($S$12:$S$1052)),0)),"")</f>
        <v/>
      </c>
      <c r="AR335" s="52">
        <f t="shared" ca="1" si="215"/>
        <v>0</v>
      </c>
      <c r="AS335" s="52">
        <f t="shared" ca="1" si="216"/>
        <v>0</v>
      </c>
      <c r="AT335" s="52" t="str">
        <f t="shared" ca="1" si="217"/>
        <v>00</v>
      </c>
      <c r="AU335" s="52" t="str">
        <f t="shared" ca="1" si="218"/>
        <v>00</v>
      </c>
      <c r="AV335" s="1" t="str">
        <f t="shared" ca="1" si="221"/>
        <v>00</v>
      </c>
      <c r="AW335" s="52" t="str">
        <f t="shared" ca="1" si="219"/>
        <v>ZP</v>
      </c>
      <c r="AX335" s="53" t="e">
        <f ca="1">VLOOKUP(UPPER(F335)&amp;"-"&amp;AW335,Opcodes!$D$3:$E$160,2,FALSE)</f>
        <v>#N/A</v>
      </c>
      <c r="AY335" s="1">
        <f t="shared" ca="1" si="220"/>
        <v>0</v>
      </c>
    </row>
    <row r="336" spans="3:51" s="52" customFormat="1" x14ac:dyDescent="0.3">
      <c r="C336" s="11" t="str" cm="1">
        <f t="array" aca="1" ref="C336" ca="1">IF(AND(N336&amp;""&lt;&gt;"",K336&amp;""&lt;&gt;""),K336&amp;": "&amp;N336&amp;IF(O336&amp;""&lt;&gt;""," "&amp;O336,"")&amp;IF(P336&amp;""&lt;&gt;""," "&amp;P336,""),IF(Y336&amp;""&lt;&gt;"",K336&amp;": "&amp;TRIM(_xlfn.TEXTJOIN("",TRUE,MID(Y336,2*ROW(INDIRECT("1:"&amp;LEN(Y336)))-1,2)&amp;" ")),""))</f>
        <v/>
      </c>
      <c r="D336" s="20"/>
      <c r="E336" s="21"/>
      <c r="F336" s="22"/>
      <c r="G336" s="55"/>
      <c r="H336" s="56"/>
      <c r="I336" s="51"/>
      <c r="J336" s="51"/>
      <c r="K336" s="52" t="str">
        <f t="shared" ca="1" si="186"/>
        <v>302</v>
      </c>
      <c r="L336" s="52" t="str">
        <f t="shared" si="187"/>
        <v/>
      </c>
      <c r="M336" s="52" t="str">
        <f t="shared" ca="1" si="188"/>
        <v>$0302</v>
      </c>
      <c r="N336" s="53" t="str">
        <f t="shared" ca="1" si="189"/>
        <v/>
      </c>
      <c r="O336" s="53" t="str">
        <f t="shared" ca="1" si="190"/>
        <v>00</v>
      </c>
      <c r="P336" s="53" t="str">
        <f t="shared" ca="1" si="191"/>
        <v/>
      </c>
      <c r="Q336" s="54">
        <f t="shared" si="192"/>
        <v>-1</v>
      </c>
      <c r="R336" s="54" t="str">
        <f t="shared" si="193"/>
        <v/>
      </c>
      <c r="S336" s="3" t="str">
        <f t="shared" si="194"/>
        <v>my_code</v>
      </c>
      <c r="T336" s="54" t="b">
        <f t="shared" si="195"/>
        <v>0</v>
      </c>
      <c r="U336" s="54" t="b">
        <f t="shared" si="196"/>
        <v>0</v>
      </c>
      <c r="V336" s="54" t="b">
        <f t="shared" si="197"/>
        <v>0</v>
      </c>
      <c r="W336" s="54" t="b">
        <f t="shared" si="198"/>
        <v>0</v>
      </c>
      <c r="X336" s="54" t="b">
        <f>IF(NOT(ISERROR(VLOOKUP(UPPER(F336),Opcodes!$O$3:$O$10,1,FALSE))),TRUE,FALSE)</f>
        <v>0</v>
      </c>
      <c r="Y336" s="1" t="str" cm="1">
        <f t="array" aca="1" ref="Y336" ca="1">IF(OR(UPPER(F336)="STR",UPPER(F336)="ASC"),_xlfn.TEXTJOIN("",TRUE,DEC2HEX(128*(UPPER(F336)="STR")+CODE(MID(G336,ABS(ROW(INDIRECT("1:"&amp;LEN(G336)))),1)))),IF(UPPER(F336)="HEX",UPPER(SUBSTITUTE(G336," ","")),""))</f>
        <v/>
      </c>
      <c r="Z336" s="52" t="str">
        <f t="shared" si="199"/>
        <v/>
      </c>
      <c r="AA336" s="52" t="str">
        <f t="shared" si="200"/>
        <v/>
      </c>
      <c r="AB336" s="52" t="str">
        <f t="shared" si="201"/>
        <v/>
      </c>
      <c r="AC336" s="52" t="str">
        <f t="shared" si="202"/>
        <v/>
      </c>
      <c r="AD336" s="52" t="str">
        <f t="shared" si="203"/>
        <v/>
      </c>
      <c r="AE336" s="52">
        <f t="shared" ca="1" si="204"/>
        <v>0</v>
      </c>
      <c r="AF336" s="52" t="str">
        <f t="shared" si="205"/>
        <v/>
      </c>
      <c r="AG336" s="52" t="str">
        <f t="shared" ca="1" si="206"/>
        <v>mem</v>
      </c>
      <c r="AH336" s="52">
        <f t="shared" ca="1" si="207"/>
        <v>0</v>
      </c>
      <c r="AI336" s="52">
        <f t="shared" ca="1" si="208"/>
        <v>-1</v>
      </c>
      <c r="AJ336" s="52">
        <f t="shared" ca="1" si="209"/>
        <v>0</v>
      </c>
      <c r="AK336" s="52">
        <f t="shared" ca="1" si="210"/>
        <v>0</v>
      </c>
      <c r="AL336" s="52">
        <f t="shared" ca="1" si="211"/>
        <v>0</v>
      </c>
      <c r="AM336" s="52" t="e" cm="1">
        <f t="array" aca="1" ref="AM336" ca="1">INDEX($G$2:$G$1052,MATCH(1,(AL336=$E$2:$E$1052)*("EQU"=UPPER($F$2:$F$1052)),0))</f>
        <v>#N/A</v>
      </c>
      <c r="AN336" s="52" t="str">
        <f t="shared" ca="1" si="212"/>
        <v/>
      </c>
      <c r="AO336" s="1" t="e">
        <f t="shared" ca="1" si="213"/>
        <v>#N/A</v>
      </c>
      <c r="AP336" s="52" t="str">
        <f t="shared" ca="1" si="214"/>
        <v/>
      </c>
      <c r="AQ336" s="1" t="str" cm="1">
        <f t="array" aca="1" ref="AQ336" ca="1">IF(LEFT(AL336,1)=".",INDEX($M$12:$M$1052,MATCH(1,(AL336=$L$12:$L$1052)*(S336=($S$12:$S$1052)),0)),"")</f>
        <v/>
      </c>
      <c r="AR336" s="52">
        <f t="shared" ca="1" si="215"/>
        <v>0</v>
      </c>
      <c r="AS336" s="52">
        <f t="shared" ca="1" si="216"/>
        <v>0</v>
      </c>
      <c r="AT336" s="52" t="str">
        <f t="shared" ca="1" si="217"/>
        <v>00</v>
      </c>
      <c r="AU336" s="52" t="str">
        <f t="shared" ca="1" si="218"/>
        <v>00</v>
      </c>
      <c r="AV336" s="1" t="str">
        <f t="shared" ca="1" si="221"/>
        <v>00</v>
      </c>
      <c r="AW336" s="52" t="str">
        <f t="shared" ca="1" si="219"/>
        <v>ZP</v>
      </c>
      <c r="AX336" s="53" t="e">
        <f ca="1">VLOOKUP(UPPER(F336)&amp;"-"&amp;AW336,Opcodes!$D$3:$E$160,2,FALSE)</f>
        <v>#N/A</v>
      </c>
      <c r="AY336" s="1">
        <f t="shared" ca="1" si="220"/>
        <v>0</v>
      </c>
    </row>
    <row r="337" spans="3:51" s="52" customFormat="1" x14ac:dyDescent="0.3">
      <c r="C337" s="11" t="str" cm="1">
        <f t="array" aca="1" ref="C337" ca="1">IF(AND(N337&amp;""&lt;&gt;"",K337&amp;""&lt;&gt;""),K337&amp;": "&amp;N337&amp;IF(O337&amp;""&lt;&gt;""," "&amp;O337,"")&amp;IF(P337&amp;""&lt;&gt;""," "&amp;P337,""),IF(Y337&amp;""&lt;&gt;"",K337&amp;": "&amp;TRIM(_xlfn.TEXTJOIN("",TRUE,MID(Y337,2*ROW(INDIRECT("1:"&amp;LEN(Y337)))-1,2)&amp;" ")),""))</f>
        <v/>
      </c>
      <c r="D337" s="20"/>
      <c r="E337" s="21"/>
      <c r="F337" s="22"/>
      <c r="G337" s="55"/>
      <c r="H337" s="56"/>
      <c r="I337" s="51"/>
      <c r="J337" s="51"/>
      <c r="K337" s="52" t="str">
        <f t="shared" ca="1" si="186"/>
        <v>302</v>
      </c>
      <c r="L337" s="52" t="str">
        <f t="shared" si="187"/>
        <v/>
      </c>
      <c r="M337" s="52" t="str">
        <f t="shared" ca="1" si="188"/>
        <v>$0302</v>
      </c>
      <c r="N337" s="53" t="str">
        <f t="shared" ca="1" si="189"/>
        <v/>
      </c>
      <c r="O337" s="53" t="str">
        <f t="shared" ca="1" si="190"/>
        <v>00</v>
      </c>
      <c r="P337" s="53" t="str">
        <f t="shared" ca="1" si="191"/>
        <v/>
      </c>
      <c r="Q337" s="54">
        <f t="shared" si="192"/>
        <v>-1</v>
      </c>
      <c r="R337" s="54" t="str">
        <f t="shared" si="193"/>
        <v/>
      </c>
      <c r="S337" s="3" t="str">
        <f t="shared" si="194"/>
        <v>my_code</v>
      </c>
      <c r="T337" s="54" t="b">
        <f t="shared" si="195"/>
        <v>0</v>
      </c>
      <c r="U337" s="54" t="b">
        <f t="shared" si="196"/>
        <v>0</v>
      </c>
      <c r="V337" s="54" t="b">
        <f t="shared" si="197"/>
        <v>0</v>
      </c>
      <c r="W337" s="54" t="b">
        <f t="shared" si="198"/>
        <v>0</v>
      </c>
      <c r="X337" s="54" t="b">
        <f>IF(NOT(ISERROR(VLOOKUP(UPPER(F337),Opcodes!$O$3:$O$10,1,FALSE))),TRUE,FALSE)</f>
        <v>0</v>
      </c>
      <c r="Y337" s="1" t="str" cm="1">
        <f t="array" aca="1" ref="Y337" ca="1">IF(OR(UPPER(F337)="STR",UPPER(F337)="ASC"),_xlfn.TEXTJOIN("",TRUE,DEC2HEX(128*(UPPER(F337)="STR")+CODE(MID(G337,ABS(ROW(INDIRECT("1:"&amp;LEN(G337)))),1)))),IF(UPPER(F337)="HEX",UPPER(SUBSTITUTE(G337," ","")),""))</f>
        <v/>
      </c>
      <c r="Z337" s="52" t="str">
        <f t="shared" si="199"/>
        <v/>
      </c>
      <c r="AA337" s="52" t="str">
        <f t="shared" si="200"/>
        <v/>
      </c>
      <c r="AB337" s="52" t="str">
        <f t="shared" si="201"/>
        <v/>
      </c>
      <c r="AC337" s="52" t="str">
        <f t="shared" si="202"/>
        <v/>
      </c>
      <c r="AD337" s="52" t="str">
        <f t="shared" si="203"/>
        <v/>
      </c>
      <c r="AE337" s="52">
        <f t="shared" ca="1" si="204"/>
        <v>0</v>
      </c>
      <c r="AF337" s="52" t="str">
        <f t="shared" si="205"/>
        <v/>
      </c>
      <c r="AG337" s="52" t="str">
        <f t="shared" ca="1" si="206"/>
        <v>mem</v>
      </c>
      <c r="AH337" s="52">
        <f t="shared" ca="1" si="207"/>
        <v>0</v>
      </c>
      <c r="AI337" s="52">
        <f t="shared" ca="1" si="208"/>
        <v>-1</v>
      </c>
      <c r="AJ337" s="52">
        <f t="shared" ca="1" si="209"/>
        <v>0</v>
      </c>
      <c r="AK337" s="52">
        <f t="shared" ca="1" si="210"/>
        <v>0</v>
      </c>
      <c r="AL337" s="52">
        <f t="shared" ca="1" si="211"/>
        <v>0</v>
      </c>
      <c r="AM337" s="52" t="e" cm="1">
        <f t="array" aca="1" ref="AM337" ca="1">INDEX($G$2:$G$1052,MATCH(1,(AL337=$E$2:$E$1052)*("EQU"=UPPER($F$2:$F$1052)),0))</f>
        <v>#N/A</v>
      </c>
      <c r="AN337" s="52" t="str">
        <f t="shared" ca="1" si="212"/>
        <v/>
      </c>
      <c r="AO337" s="1" t="e">
        <f t="shared" ca="1" si="213"/>
        <v>#N/A</v>
      </c>
      <c r="AP337" s="52" t="str">
        <f t="shared" ca="1" si="214"/>
        <v/>
      </c>
      <c r="AQ337" s="1" t="str" cm="1">
        <f t="array" aca="1" ref="AQ337" ca="1">IF(LEFT(AL337,1)=".",INDEX($M$12:$M$1052,MATCH(1,(AL337=$L$12:$L$1052)*(S337=($S$12:$S$1052)),0)),"")</f>
        <v/>
      </c>
      <c r="AR337" s="52">
        <f t="shared" ca="1" si="215"/>
        <v>0</v>
      </c>
      <c r="AS337" s="52">
        <f t="shared" ca="1" si="216"/>
        <v>0</v>
      </c>
      <c r="AT337" s="52" t="str">
        <f t="shared" ca="1" si="217"/>
        <v>00</v>
      </c>
      <c r="AU337" s="52" t="str">
        <f t="shared" ca="1" si="218"/>
        <v>00</v>
      </c>
      <c r="AV337" s="1" t="str">
        <f t="shared" ca="1" si="221"/>
        <v>00</v>
      </c>
      <c r="AW337" s="52" t="str">
        <f t="shared" ca="1" si="219"/>
        <v>ZP</v>
      </c>
      <c r="AX337" s="53" t="e">
        <f ca="1">VLOOKUP(UPPER(F337)&amp;"-"&amp;AW337,Opcodes!$D$3:$E$160,2,FALSE)</f>
        <v>#N/A</v>
      </c>
      <c r="AY337" s="1">
        <f t="shared" ca="1" si="220"/>
        <v>0</v>
      </c>
    </row>
    <row r="338" spans="3:51" s="52" customFormat="1" x14ac:dyDescent="0.3">
      <c r="C338" s="11" t="str" cm="1">
        <f t="array" aca="1" ref="C338" ca="1">IF(AND(N338&amp;""&lt;&gt;"",K338&amp;""&lt;&gt;""),K338&amp;": "&amp;N338&amp;IF(O338&amp;""&lt;&gt;""," "&amp;O338,"")&amp;IF(P338&amp;""&lt;&gt;""," "&amp;P338,""),IF(Y338&amp;""&lt;&gt;"",K338&amp;": "&amp;TRIM(_xlfn.TEXTJOIN("",TRUE,MID(Y338,2*ROW(INDIRECT("1:"&amp;LEN(Y338)))-1,2)&amp;" ")),""))</f>
        <v/>
      </c>
      <c r="D338" s="20"/>
      <c r="E338" s="21"/>
      <c r="F338" s="22"/>
      <c r="G338" s="55"/>
      <c r="H338" s="56"/>
      <c r="I338" s="51"/>
      <c r="J338" s="51"/>
      <c r="K338" s="52" t="str">
        <f t="shared" ca="1" si="186"/>
        <v>302</v>
      </c>
      <c r="L338" s="52" t="str">
        <f t="shared" si="187"/>
        <v/>
      </c>
      <c r="M338" s="52" t="str">
        <f t="shared" ca="1" si="188"/>
        <v>$0302</v>
      </c>
      <c r="N338" s="53" t="str">
        <f t="shared" ca="1" si="189"/>
        <v/>
      </c>
      <c r="O338" s="53" t="str">
        <f t="shared" ca="1" si="190"/>
        <v>00</v>
      </c>
      <c r="P338" s="53" t="str">
        <f t="shared" ca="1" si="191"/>
        <v/>
      </c>
      <c r="Q338" s="54">
        <f t="shared" si="192"/>
        <v>-1</v>
      </c>
      <c r="R338" s="54" t="str">
        <f t="shared" si="193"/>
        <v/>
      </c>
      <c r="S338" s="3" t="str">
        <f t="shared" si="194"/>
        <v>my_code</v>
      </c>
      <c r="T338" s="54" t="b">
        <f t="shared" si="195"/>
        <v>0</v>
      </c>
      <c r="U338" s="54" t="b">
        <f t="shared" si="196"/>
        <v>0</v>
      </c>
      <c r="V338" s="54" t="b">
        <f t="shared" si="197"/>
        <v>0</v>
      </c>
      <c r="W338" s="54" t="b">
        <f t="shared" si="198"/>
        <v>0</v>
      </c>
      <c r="X338" s="54" t="b">
        <f>IF(NOT(ISERROR(VLOOKUP(UPPER(F338),Opcodes!$O$3:$O$10,1,FALSE))),TRUE,FALSE)</f>
        <v>0</v>
      </c>
      <c r="Y338" s="1" t="str" cm="1">
        <f t="array" aca="1" ref="Y338" ca="1">IF(OR(UPPER(F338)="STR",UPPER(F338)="ASC"),_xlfn.TEXTJOIN("",TRUE,DEC2HEX(128*(UPPER(F338)="STR")+CODE(MID(G338,ABS(ROW(INDIRECT("1:"&amp;LEN(G338)))),1)))),IF(UPPER(F338)="HEX",UPPER(SUBSTITUTE(G338," ","")),""))</f>
        <v/>
      </c>
      <c r="Z338" s="52" t="str">
        <f t="shared" si="199"/>
        <v/>
      </c>
      <c r="AA338" s="52" t="str">
        <f t="shared" si="200"/>
        <v/>
      </c>
      <c r="AB338" s="52" t="str">
        <f t="shared" si="201"/>
        <v/>
      </c>
      <c r="AC338" s="52" t="str">
        <f t="shared" si="202"/>
        <v/>
      </c>
      <c r="AD338" s="52" t="str">
        <f t="shared" si="203"/>
        <v/>
      </c>
      <c r="AE338" s="52">
        <f t="shared" ca="1" si="204"/>
        <v>0</v>
      </c>
      <c r="AF338" s="52" t="str">
        <f t="shared" si="205"/>
        <v/>
      </c>
      <c r="AG338" s="52" t="str">
        <f t="shared" ca="1" si="206"/>
        <v>mem</v>
      </c>
      <c r="AH338" s="52">
        <f t="shared" ca="1" si="207"/>
        <v>0</v>
      </c>
      <c r="AI338" s="52">
        <f t="shared" ca="1" si="208"/>
        <v>-1</v>
      </c>
      <c r="AJ338" s="52">
        <f t="shared" ca="1" si="209"/>
        <v>0</v>
      </c>
      <c r="AK338" s="52">
        <f t="shared" ca="1" si="210"/>
        <v>0</v>
      </c>
      <c r="AL338" s="52">
        <f t="shared" ca="1" si="211"/>
        <v>0</v>
      </c>
      <c r="AM338" s="52" t="e" cm="1">
        <f t="array" aca="1" ref="AM338" ca="1">INDEX($G$2:$G$1052,MATCH(1,(AL338=$E$2:$E$1052)*("EQU"=UPPER($F$2:$F$1052)),0))</f>
        <v>#N/A</v>
      </c>
      <c r="AN338" s="52" t="str">
        <f t="shared" ca="1" si="212"/>
        <v/>
      </c>
      <c r="AO338" s="1" t="e">
        <f t="shared" ca="1" si="213"/>
        <v>#N/A</v>
      </c>
      <c r="AP338" s="52" t="str">
        <f t="shared" ca="1" si="214"/>
        <v/>
      </c>
      <c r="AQ338" s="1" t="str" cm="1">
        <f t="array" aca="1" ref="AQ338" ca="1">IF(LEFT(AL338,1)=".",INDEX($M$12:$M$1052,MATCH(1,(AL338=$L$12:$L$1052)*(S338=($S$12:$S$1052)),0)),"")</f>
        <v/>
      </c>
      <c r="AR338" s="52">
        <f t="shared" ca="1" si="215"/>
        <v>0</v>
      </c>
      <c r="AS338" s="52">
        <f t="shared" ca="1" si="216"/>
        <v>0</v>
      </c>
      <c r="AT338" s="52" t="str">
        <f t="shared" ca="1" si="217"/>
        <v>00</v>
      </c>
      <c r="AU338" s="52" t="str">
        <f t="shared" ca="1" si="218"/>
        <v>00</v>
      </c>
      <c r="AV338" s="1" t="str">
        <f t="shared" ca="1" si="221"/>
        <v>00</v>
      </c>
      <c r="AW338" s="52" t="str">
        <f t="shared" ca="1" si="219"/>
        <v>ZP</v>
      </c>
      <c r="AX338" s="53" t="e">
        <f ca="1">VLOOKUP(UPPER(F338)&amp;"-"&amp;AW338,Opcodes!$D$3:$E$160,2,FALSE)</f>
        <v>#N/A</v>
      </c>
      <c r="AY338" s="1">
        <f t="shared" ca="1" si="220"/>
        <v>0</v>
      </c>
    </row>
    <row r="339" spans="3:51" s="52" customFormat="1" x14ac:dyDescent="0.3">
      <c r="C339" s="11" t="str" cm="1">
        <f t="array" aca="1" ref="C339" ca="1">IF(AND(N339&amp;""&lt;&gt;"",K339&amp;""&lt;&gt;""),K339&amp;": "&amp;N339&amp;IF(O339&amp;""&lt;&gt;""," "&amp;O339,"")&amp;IF(P339&amp;""&lt;&gt;""," "&amp;P339,""),IF(Y339&amp;""&lt;&gt;"",K339&amp;": "&amp;TRIM(_xlfn.TEXTJOIN("",TRUE,MID(Y339,2*ROW(INDIRECT("1:"&amp;LEN(Y339)))-1,2)&amp;" ")),""))</f>
        <v/>
      </c>
      <c r="D339" s="20"/>
      <c r="E339" s="21"/>
      <c r="F339" s="22"/>
      <c r="G339" s="55"/>
      <c r="H339" s="56"/>
      <c r="I339" s="51"/>
      <c r="J339" s="51"/>
      <c r="K339" s="52" t="str">
        <f t="shared" ca="1" si="186"/>
        <v>302</v>
      </c>
      <c r="L339" s="52" t="str">
        <f t="shared" si="187"/>
        <v/>
      </c>
      <c r="M339" s="52" t="str">
        <f t="shared" ca="1" si="188"/>
        <v>$0302</v>
      </c>
      <c r="N339" s="53" t="str">
        <f t="shared" ca="1" si="189"/>
        <v/>
      </c>
      <c r="O339" s="53" t="str">
        <f t="shared" ca="1" si="190"/>
        <v>00</v>
      </c>
      <c r="P339" s="53" t="str">
        <f t="shared" ca="1" si="191"/>
        <v/>
      </c>
      <c r="Q339" s="54">
        <f t="shared" si="192"/>
        <v>-1</v>
      </c>
      <c r="R339" s="54" t="str">
        <f t="shared" si="193"/>
        <v/>
      </c>
      <c r="S339" s="3" t="str">
        <f t="shared" si="194"/>
        <v>my_code</v>
      </c>
      <c r="T339" s="54" t="b">
        <f t="shared" si="195"/>
        <v>0</v>
      </c>
      <c r="U339" s="54" t="b">
        <f t="shared" si="196"/>
        <v>0</v>
      </c>
      <c r="V339" s="54" t="b">
        <f t="shared" si="197"/>
        <v>0</v>
      </c>
      <c r="W339" s="54" t="b">
        <f t="shared" si="198"/>
        <v>0</v>
      </c>
      <c r="X339" s="54" t="b">
        <f>IF(NOT(ISERROR(VLOOKUP(UPPER(F339),Opcodes!$O$3:$O$10,1,FALSE))),TRUE,FALSE)</f>
        <v>0</v>
      </c>
      <c r="Y339" s="1" t="str" cm="1">
        <f t="array" aca="1" ref="Y339" ca="1">IF(OR(UPPER(F339)="STR",UPPER(F339)="ASC"),_xlfn.TEXTJOIN("",TRUE,DEC2HEX(128*(UPPER(F339)="STR")+CODE(MID(G339,ABS(ROW(INDIRECT("1:"&amp;LEN(G339)))),1)))),IF(UPPER(F339)="HEX",UPPER(SUBSTITUTE(G339," ","")),""))</f>
        <v/>
      </c>
      <c r="Z339" s="52" t="str">
        <f t="shared" si="199"/>
        <v/>
      </c>
      <c r="AA339" s="52" t="str">
        <f t="shared" si="200"/>
        <v/>
      </c>
      <c r="AB339" s="52" t="str">
        <f t="shared" si="201"/>
        <v/>
      </c>
      <c r="AC339" s="52" t="str">
        <f t="shared" si="202"/>
        <v/>
      </c>
      <c r="AD339" s="52" t="str">
        <f t="shared" si="203"/>
        <v/>
      </c>
      <c r="AE339" s="52">
        <f t="shared" ca="1" si="204"/>
        <v>0</v>
      </c>
      <c r="AF339" s="52" t="str">
        <f t="shared" si="205"/>
        <v/>
      </c>
      <c r="AG339" s="52" t="str">
        <f t="shared" ca="1" si="206"/>
        <v>mem</v>
      </c>
      <c r="AH339" s="52">
        <f t="shared" ca="1" si="207"/>
        <v>0</v>
      </c>
      <c r="AI339" s="52">
        <f t="shared" ca="1" si="208"/>
        <v>-1</v>
      </c>
      <c r="AJ339" s="52">
        <f t="shared" ca="1" si="209"/>
        <v>0</v>
      </c>
      <c r="AK339" s="52">
        <f t="shared" ca="1" si="210"/>
        <v>0</v>
      </c>
      <c r="AL339" s="52">
        <f t="shared" ca="1" si="211"/>
        <v>0</v>
      </c>
      <c r="AM339" s="52" t="e" cm="1">
        <f t="array" aca="1" ref="AM339" ca="1">INDEX($G$2:$G$1052,MATCH(1,(AL339=$E$2:$E$1052)*("EQU"=UPPER($F$2:$F$1052)),0))</f>
        <v>#N/A</v>
      </c>
      <c r="AN339" s="52" t="str">
        <f t="shared" ca="1" si="212"/>
        <v/>
      </c>
      <c r="AO339" s="1" t="e">
        <f t="shared" ca="1" si="213"/>
        <v>#N/A</v>
      </c>
      <c r="AP339" s="52" t="str">
        <f t="shared" ca="1" si="214"/>
        <v/>
      </c>
      <c r="AQ339" s="1" t="str" cm="1">
        <f t="array" aca="1" ref="AQ339" ca="1">IF(LEFT(AL339,1)=".",INDEX($M$12:$M$1052,MATCH(1,(AL339=$L$12:$L$1052)*(S339=($S$12:$S$1052)),0)),"")</f>
        <v/>
      </c>
      <c r="AR339" s="52">
        <f t="shared" ca="1" si="215"/>
        <v>0</v>
      </c>
      <c r="AS339" s="52">
        <f t="shared" ca="1" si="216"/>
        <v>0</v>
      </c>
      <c r="AT339" s="52" t="str">
        <f t="shared" ca="1" si="217"/>
        <v>00</v>
      </c>
      <c r="AU339" s="52" t="str">
        <f t="shared" ca="1" si="218"/>
        <v>00</v>
      </c>
      <c r="AV339" s="1" t="str">
        <f t="shared" ca="1" si="221"/>
        <v>00</v>
      </c>
      <c r="AW339" s="52" t="str">
        <f t="shared" ca="1" si="219"/>
        <v>ZP</v>
      </c>
      <c r="AX339" s="53" t="e">
        <f ca="1">VLOOKUP(UPPER(F339)&amp;"-"&amp;AW339,Opcodes!$D$3:$E$160,2,FALSE)</f>
        <v>#N/A</v>
      </c>
      <c r="AY339" s="1">
        <f t="shared" ca="1" si="220"/>
        <v>0</v>
      </c>
    </row>
    <row r="340" spans="3:51" s="52" customFormat="1" x14ac:dyDescent="0.3">
      <c r="C340" s="11" t="str" cm="1">
        <f t="array" aca="1" ref="C340" ca="1">IF(AND(N340&amp;""&lt;&gt;"",K340&amp;""&lt;&gt;""),K340&amp;": "&amp;N340&amp;IF(O340&amp;""&lt;&gt;""," "&amp;O340,"")&amp;IF(P340&amp;""&lt;&gt;""," "&amp;P340,""),IF(Y340&amp;""&lt;&gt;"",K340&amp;": "&amp;TRIM(_xlfn.TEXTJOIN("",TRUE,MID(Y340,2*ROW(INDIRECT("1:"&amp;LEN(Y340)))-1,2)&amp;" ")),""))</f>
        <v/>
      </c>
      <c r="D340" s="20"/>
      <c r="E340" s="21"/>
      <c r="F340" s="22"/>
      <c r="G340" s="55"/>
      <c r="H340" s="56"/>
      <c r="I340" s="51"/>
      <c r="J340" s="51"/>
      <c r="K340" s="52" t="str">
        <f t="shared" ca="1" si="186"/>
        <v>302</v>
      </c>
      <c r="L340" s="52" t="str">
        <f t="shared" si="187"/>
        <v/>
      </c>
      <c r="M340" s="52" t="str">
        <f t="shared" ca="1" si="188"/>
        <v>$0302</v>
      </c>
      <c r="N340" s="53" t="str">
        <f t="shared" ca="1" si="189"/>
        <v/>
      </c>
      <c r="O340" s="53" t="str">
        <f t="shared" ca="1" si="190"/>
        <v>00</v>
      </c>
      <c r="P340" s="53" t="str">
        <f t="shared" ca="1" si="191"/>
        <v/>
      </c>
      <c r="Q340" s="54">
        <f t="shared" si="192"/>
        <v>-1</v>
      </c>
      <c r="R340" s="54" t="str">
        <f t="shared" si="193"/>
        <v/>
      </c>
      <c r="S340" s="3" t="str">
        <f t="shared" si="194"/>
        <v>my_code</v>
      </c>
      <c r="T340" s="54" t="b">
        <f t="shared" si="195"/>
        <v>0</v>
      </c>
      <c r="U340" s="54" t="b">
        <f t="shared" si="196"/>
        <v>0</v>
      </c>
      <c r="V340" s="54" t="b">
        <f t="shared" si="197"/>
        <v>0</v>
      </c>
      <c r="W340" s="54" t="b">
        <f t="shared" si="198"/>
        <v>0</v>
      </c>
      <c r="X340" s="54" t="b">
        <f>IF(NOT(ISERROR(VLOOKUP(UPPER(F340),Opcodes!$O$3:$O$10,1,FALSE))),TRUE,FALSE)</f>
        <v>0</v>
      </c>
      <c r="Y340" s="1" t="str" cm="1">
        <f t="array" aca="1" ref="Y340" ca="1">IF(OR(UPPER(F340)="STR",UPPER(F340)="ASC"),_xlfn.TEXTJOIN("",TRUE,DEC2HEX(128*(UPPER(F340)="STR")+CODE(MID(G340,ABS(ROW(INDIRECT("1:"&amp;LEN(G340)))),1)))),IF(UPPER(F340)="HEX",UPPER(SUBSTITUTE(G340," ","")),""))</f>
        <v/>
      </c>
      <c r="Z340" s="52" t="str">
        <f t="shared" si="199"/>
        <v/>
      </c>
      <c r="AA340" s="52" t="str">
        <f t="shared" si="200"/>
        <v/>
      </c>
      <c r="AB340" s="52" t="str">
        <f t="shared" si="201"/>
        <v/>
      </c>
      <c r="AC340" s="52" t="str">
        <f t="shared" si="202"/>
        <v/>
      </c>
      <c r="AD340" s="52" t="str">
        <f t="shared" si="203"/>
        <v/>
      </c>
      <c r="AE340" s="52">
        <f t="shared" ca="1" si="204"/>
        <v>0</v>
      </c>
      <c r="AF340" s="52" t="str">
        <f t="shared" si="205"/>
        <v/>
      </c>
      <c r="AG340" s="52" t="str">
        <f t="shared" ca="1" si="206"/>
        <v>mem</v>
      </c>
      <c r="AH340" s="52">
        <f t="shared" ca="1" si="207"/>
        <v>0</v>
      </c>
      <c r="AI340" s="52">
        <f t="shared" ca="1" si="208"/>
        <v>-1</v>
      </c>
      <c r="AJ340" s="52">
        <f t="shared" ca="1" si="209"/>
        <v>0</v>
      </c>
      <c r="AK340" s="52">
        <f t="shared" ca="1" si="210"/>
        <v>0</v>
      </c>
      <c r="AL340" s="52">
        <f t="shared" ca="1" si="211"/>
        <v>0</v>
      </c>
      <c r="AM340" s="52" t="e" cm="1">
        <f t="array" aca="1" ref="AM340" ca="1">INDEX($G$2:$G$1052,MATCH(1,(AL340=$E$2:$E$1052)*("EQU"=UPPER($F$2:$F$1052)),0))</f>
        <v>#N/A</v>
      </c>
      <c r="AN340" s="52" t="str">
        <f t="shared" ca="1" si="212"/>
        <v/>
      </c>
      <c r="AO340" s="1" t="e">
        <f t="shared" ca="1" si="213"/>
        <v>#N/A</v>
      </c>
      <c r="AP340" s="52" t="str">
        <f t="shared" ca="1" si="214"/>
        <v/>
      </c>
      <c r="AQ340" s="1" t="str" cm="1">
        <f t="array" aca="1" ref="AQ340" ca="1">IF(LEFT(AL340,1)=".",INDEX($M$12:$M$1052,MATCH(1,(AL340=$L$12:$L$1052)*(S340=($S$12:$S$1052)),0)),"")</f>
        <v/>
      </c>
      <c r="AR340" s="52">
        <f t="shared" ca="1" si="215"/>
        <v>0</v>
      </c>
      <c r="AS340" s="52">
        <f t="shared" ca="1" si="216"/>
        <v>0</v>
      </c>
      <c r="AT340" s="52" t="str">
        <f t="shared" ca="1" si="217"/>
        <v>00</v>
      </c>
      <c r="AU340" s="52" t="str">
        <f t="shared" ca="1" si="218"/>
        <v>00</v>
      </c>
      <c r="AV340" s="1" t="str">
        <f t="shared" ca="1" si="221"/>
        <v>00</v>
      </c>
      <c r="AW340" s="52" t="str">
        <f t="shared" ca="1" si="219"/>
        <v>ZP</v>
      </c>
      <c r="AX340" s="53" t="e">
        <f ca="1">VLOOKUP(UPPER(F340)&amp;"-"&amp;AW340,Opcodes!$D$3:$E$160,2,FALSE)</f>
        <v>#N/A</v>
      </c>
      <c r="AY340" s="1">
        <f t="shared" ca="1" si="220"/>
        <v>0</v>
      </c>
    </row>
    <row r="341" spans="3:51" s="52" customFormat="1" x14ac:dyDescent="0.3">
      <c r="C341" s="11" t="str" cm="1">
        <f t="array" aca="1" ref="C341" ca="1">IF(AND(N341&amp;""&lt;&gt;"",K341&amp;""&lt;&gt;""),K341&amp;": "&amp;N341&amp;IF(O341&amp;""&lt;&gt;""," "&amp;O341,"")&amp;IF(P341&amp;""&lt;&gt;""," "&amp;P341,""),IF(Y341&amp;""&lt;&gt;"",K341&amp;": "&amp;TRIM(_xlfn.TEXTJOIN("",TRUE,MID(Y341,2*ROW(INDIRECT("1:"&amp;LEN(Y341)))-1,2)&amp;" ")),""))</f>
        <v/>
      </c>
      <c r="D341" s="20"/>
      <c r="E341" s="21"/>
      <c r="F341" s="22"/>
      <c r="G341" s="55"/>
      <c r="H341" s="56"/>
      <c r="I341" s="51"/>
      <c r="J341" s="51"/>
      <c r="K341" s="52" t="str">
        <f t="shared" ca="1" si="186"/>
        <v>302</v>
      </c>
      <c r="L341" s="52" t="str">
        <f t="shared" si="187"/>
        <v/>
      </c>
      <c r="M341" s="52" t="str">
        <f t="shared" ca="1" si="188"/>
        <v>$0302</v>
      </c>
      <c r="N341" s="53" t="str">
        <f t="shared" ca="1" si="189"/>
        <v/>
      </c>
      <c r="O341" s="53" t="str">
        <f t="shared" ca="1" si="190"/>
        <v>00</v>
      </c>
      <c r="P341" s="53" t="str">
        <f t="shared" ca="1" si="191"/>
        <v/>
      </c>
      <c r="Q341" s="54">
        <f t="shared" si="192"/>
        <v>-1</v>
      </c>
      <c r="R341" s="54" t="str">
        <f t="shared" si="193"/>
        <v/>
      </c>
      <c r="S341" s="3" t="str">
        <f t="shared" si="194"/>
        <v>my_code</v>
      </c>
      <c r="T341" s="54" t="b">
        <f t="shared" si="195"/>
        <v>0</v>
      </c>
      <c r="U341" s="54" t="b">
        <f t="shared" si="196"/>
        <v>0</v>
      </c>
      <c r="V341" s="54" t="b">
        <f t="shared" si="197"/>
        <v>0</v>
      </c>
      <c r="W341" s="54" t="b">
        <f t="shared" si="198"/>
        <v>0</v>
      </c>
      <c r="X341" s="54" t="b">
        <f>IF(NOT(ISERROR(VLOOKUP(UPPER(F341),Opcodes!$O$3:$O$10,1,FALSE))),TRUE,FALSE)</f>
        <v>0</v>
      </c>
      <c r="Y341" s="1" t="str" cm="1">
        <f t="array" aca="1" ref="Y341" ca="1">IF(OR(UPPER(F341)="STR",UPPER(F341)="ASC"),_xlfn.TEXTJOIN("",TRUE,DEC2HEX(128*(UPPER(F341)="STR")+CODE(MID(G341,ABS(ROW(INDIRECT("1:"&amp;LEN(G341)))),1)))),IF(UPPER(F341)="HEX",UPPER(SUBSTITUTE(G341," ","")),""))</f>
        <v/>
      </c>
      <c r="Z341" s="52" t="str">
        <f t="shared" si="199"/>
        <v/>
      </c>
      <c r="AA341" s="52" t="str">
        <f t="shared" si="200"/>
        <v/>
      </c>
      <c r="AB341" s="52" t="str">
        <f t="shared" si="201"/>
        <v/>
      </c>
      <c r="AC341" s="52" t="str">
        <f t="shared" si="202"/>
        <v/>
      </c>
      <c r="AD341" s="52" t="str">
        <f t="shared" si="203"/>
        <v/>
      </c>
      <c r="AE341" s="52">
        <f t="shared" ca="1" si="204"/>
        <v>0</v>
      </c>
      <c r="AF341" s="52" t="str">
        <f t="shared" si="205"/>
        <v/>
      </c>
      <c r="AG341" s="52" t="str">
        <f t="shared" ca="1" si="206"/>
        <v>mem</v>
      </c>
      <c r="AH341" s="52">
        <f t="shared" ca="1" si="207"/>
        <v>0</v>
      </c>
      <c r="AI341" s="52">
        <f t="shared" ca="1" si="208"/>
        <v>-1</v>
      </c>
      <c r="AJ341" s="52">
        <f t="shared" ca="1" si="209"/>
        <v>0</v>
      </c>
      <c r="AK341" s="52">
        <f t="shared" ca="1" si="210"/>
        <v>0</v>
      </c>
      <c r="AL341" s="52">
        <f t="shared" ca="1" si="211"/>
        <v>0</v>
      </c>
      <c r="AM341" s="52" t="e" cm="1">
        <f t="array" aca="1" ref="AM341" ca="1">INDEX($G$2:$G$1052,MATCH(1,(AL341=$E$2:$E$1052)*("EQU"=UPPER($F$2:$F$1052)),0))</f>
        <v>#N/A</v>
      </c>
      <c r="AN341" s="52" t="str">
        <f t="shared" ca="1" si="212"/>
        <v/>
      </c>
      <c r="AO341" s="1" t="e">
        <f t="shared" ca="1" si="213"/>
        <v>#N/A</v>
      </c>
      <c r="AP341" s="52" t="str">
        <f t="shared" ca="1" si="214"/>
        <v/>
      </c>
      <c r="AQ341" s="1" t="str" cm="1">
        <f t="array" aca="1" ref="AQ341" ca="1">IF(LEFT(AL341,1)=".",INDEX($M$12:$M$1052,MATCH(1,(AL341=$L$12:$L$1052)*(S341=($S$12:$S$1052)),0)),"")</f>
        <v/>
      </c>
      <c r="AR341" s="52">
        <f t="shared" ca="1" si="215"/>
        <v>0</v>
      </c>
      <c r="AS341" s="52">
        <f t="shared" ca="1" si="216"/>
        <v>0</v>
      </c>
      <c r="AT341" s="52" t="str">
        <f t="shared" ca="1" si="217"/>
        <v>00</v>
      </c>
      <c r="AU341" s="52" t="str">
        <f t="shared" ca="1" si="218"/>
        <v>00</v>
      </c>
      <c r="AV341" s="1" t="str">
        <f t="shared" ca="1" si="221"/>
        <v>00</v>
      </c>
      <c r="AW341" s="52" t="str">
        <f t="shared" ca="1" si="219"/>
        <v>ZP</v>
      </c>
      <c r="AX341" s="53" t="e">
        <f ca="1">VLOOKUP(UPPER(F341)&amp;"-"&amp;AW341,Opcodes!$D$3:$E$160,2,FALSE)</f>
        <v>#N/A</v>
      </c>
      <c r="AY341" s="1">
        <f t="shared" ca="1" si="220"/>
        <v>0</v>
      </c>
    </row>
    <row r="342" spans="3:51" s="52" customFormat="1" x14ac:dyDescent="0.3">
      <c r="C342" s="11" t="str" cm="1">
        <f t="array" aca="1" ref="C342" ca="1">IF(AND(N342&amp;""&lt;&gt;"",K342&amp;""&lt;&gt;""),K342&amp;": "&amp;N342&amp;IF(O342&amp;""&lt;&gt;""," "&amp;O342,"")&amp;IF(P342&amp;""&lt;&gt;""," "&amp;P342,""),IF(Y342&amp;""&lt;&gt;"",K342&amp;": "&amp;TRIM(_xlfn.TEXTJOIN("",TRUE,MID(Y342,2*ROW(INDIRECT("1:"&amp;LEN(Y342)))-1,2)&amp;" ")),""))</f>
        <v/>
      </c>
      <c r="D342" s="20"/>
      <c r="E342" s="21"/>
      <c r="F342" s="22"/>
      <c r="G342" s="55"/>
      <c r="H342" s="56"/>
      <c r="I342" s="51"/>
      <c r="J342" s="51"/>
      <c r="K342" s="52" t="str">
        <f t="shared" ca="1" si="186"/>
        <v>302</v>
      </c>
      <c r="L342" s="52" t="str">
        <f t="shared" si="187"/>
        <v/>
      </c>
      <c r="M342" s="52" t="str">
        <f t="shared" ca="1" si="188"/>
        <v>$0302</v>
      </c>
      <c r="N342" s="53" t="str">
        <f t="shared" ca="1" si="189"/>
        <v/>
      </c>
      <c r="O342" s="53" t="str">
        <f t="shared" ca="1" si="190"/>
        <v>00</v>
      </c>
      <c r="P342" s="53" t="str">
        <f t="shared" ca="1" si="191"/>
        <v/>
      </c>
      <c r="Q342" s="54">
        <f t="shared" si="192"/>
        <v>-1</v>
      </c>
      <c r="R342" s="54" t="str">
        <f t="shared" si="193"/>
        <v/>
      </c>
      <c r="S342" s="3" t="str">
        <f t="shared" si="194"/>
        <v>my_code</v>
      </c>
      <c r="T342" s="54" t="b">
        <f t="shared" si="195"/>
        <v>0</v>
      </c>
      <c r="U342" s="54" t="b">
        <f t="shared" si="196"/>
        <v>0</v>
      </c>
      <c r="V342" s="54" t="b">
        <f t="shared" si="197"/>
        <v>0</v>
      </c>
      <c r="W342" s="54" t="b">
        <f t="shared" si="198"/>
        <v>0</v>
      </c>
      <c r="X342" s="54" t="b">
        <f>IF(NOT(ISERROR(VLOOKUP(UPPER(F342),Opcodes!$O$3:$O$10,1,FALSE))),TRUE,FALSE)</f>
        <v>0</v>
      </c>
      <c r="Y342" s="1" t="str" cm="1">
        <f t="array" aca="1" ref="Y342" ca="1">IF(OR(UPPER(F342)="STR",UPPER(F342)="ASC"),_xlfn.TEXTJOIN("",TRUE,DEC2HEX(128*(UPPER(F342)="STR")+CODE(MID(G342,ABS(ROW(INDIRECT("1:"&amp;LEN(G342)))),1)))),IF(UPPER(F342)="HEX",UPPER(SUBSTITUTE(G342," ","")),""))</f>
        <v/>
      </c>
      <c r="Z342" s="52" t="str">
        <f t="shared" si="199"/>
        <v/>
      </c>
      <c r="AA342" s="52" t="str">
        <f t="shared" si="200"/>
        <v/>
      </c>
      <c r="AB342" s="52" t="str">
        <f t="shared" si="201"/>
        <v/>
      </c>
      <c r="AC342" s="52" t="str">
        <f t="shared" si="202"/>
        <v/>
      </c>
      <c r="AD342" s="52" t="str">
        <f t="shared" si="203"/>
        <v/>
      </c>
      <c r="AE342" s="52">
        <f t="shared" ca="1" si="204"/>
        <v>0</v>
      </c>
      <c r="AF342" s="52" t="str">
        <f t="shared" si="205"/>
        <v/>
      </c>
      <c r="AG342" s="52" t="str">
        <f t="shared" ca="1" si="206"/>
        <v>mem</v>
      </c>
      <c r="AH342" s="52">
        <f t="shared" ca="1" si="207"/>
        <v>0</v>
      </c>
      <c r="AI342" s="52">
        <f t="shared" ca="1" si="208"/>
        <v>-1</v>
      </c>
      <c r="AJ342" s="52">
        <f t="shared" ca="1" si="209"/>
        <v>0</v>
      </c>
      <c r="AK342" s="52">
        <f t="shared" ca="1" si="210"/>
        <v>0</v>
      </c>
      <c r="AL342" s="52">
        <f t="shared" ca="1" si="211"/>
        <v>0</v>
      </c>
      <c r="AM342" s="52" t="e" cm="1">
        <f t="array" aca="1" ref="AM342" ca="1">INDEX($G$2:$G$1052,MATCH(1,(AL342=$E$2:$E$1052)*("EQU"=UPPER($F$2:$F$1052)),0))</f>
        <v>#N/A</v>
      </c>
      <c r="AN342" s="52" t="str">
        <f t="shared" ca="1" si="212"/>
        <v/>
      </c>
      <c r="AO342" s="1" t="e">
        <f t="shared" ca="1" si="213"/>
        <v>#N/A</v>
      </c>
      <c r="AP342" s="52" t="str">
        <f t="shared" ca="1" si="214"/>
        <v/>
      </c>
      <c r="AQ342" s="1" t="str" cm="1">
        <f t="array" aca="1" ref="AQ342" ca="1">IF(LEFT(AL342,1)=".",INDEX($M$12:$M$1052,MATCH(1,(AL342=$L$12:$L$1052)*(S342=($S$12:$S$1052)),0)),"")</f>
        <v/>
      </c>
      <c r="AR342" s="52">
        <f t="shared" ca="1" si="215"/>
        <v>0</v>
      </c>
      <c r="AS342" s="52">
        <f t="shared" ca="1" si="216"/>
        <v>0</v>
      </c>
      <c r="AT342" s="52" t="str">
        <f t="shared" ca="1" si="217"/>
        <v>00</v>
      </c>
      <c r="AU342" s="52" t="str">
        <f t="shared" ca="1" si="218"/>
        <v>00</v>
      </c>
      <c r="AV342" s="1" t="str">
        <f t="shared" ca="1" si="221"/>
        <v>00</v>
      </c>
      <c r="AW342" s="52" t="str">
        <f t="shared" ca="1" si="219"/>
        <v>ZP</v>
      </c>
      <c r="AX342" s="53" t="e">
        <f ca="1">VLOOKUP(UPPER(F342)&amp;"-"&amp;AW342,Opcodes!$D$3:$E$160,2,FALSE)</f>
        <v>#N/A</v>
      </c>
      <c r="AY342" s="1">
        <f t="shared" ca="1" si="220"/>
        <v>0</v>
      </c>
    </row>
    <row r="343" spans="3:51" s="52" customFormat="1" x14ac:dyDescent="0.3">
      <c r="C343" s="11" t="str" cm="1">
        <f t="array" aca="1" ref="C343" ca="1">IF(AND(N343&amp;""&lt;&gt;"",K343&amp;""&lt;&gt;""),K343&amp;": "&amp;N343&amp;IF(O343&amp;""&lt;&gt;""," "&amp;O343,"")&amp;IF(P343&amp;""&lt;&gt;""," "&amp;P343,""),IF(Y343&amp;""&lt;&gt;"",K343&amp;": "&amp;TRIM(_xlfn.TEXTJOIN("",TRUE,MID(Y343,2*ROW(INDIRECT("1:"&amp;LEN(Y343)))-1,2)&amp;" ")),""))</f>
        <v/>
      </c>
      <c r="D343" s="20"/>
      <c r="E343" s="21"/>
      <c r="F343" s="22"/>
      <c r="G343" s="55"/>
      <c r="H343" s="56"/>
      <c r="I343" s="51"/>
      <c r="J343" s="51"/>
      <c r="K343" s="52" t="str">
        <f t="shared" ca="1" si="186"/>
        <v>302</v>
      </c>
      <c r="L343" s="52" t="str">
        <f t="shared" si="187"/>
        <v/>
      </c>
      <c r="M343" s="52" t="str">
        <f t="shared" ca="1" si="188"/>
        <v>$0302</v>
      </c>
      <c r="N343" s="53" t="str">
        <f t="shared" ca="1" si="189"/>
        <v/>
      </c>
      <c r="O343" s="53" t="str">
        <f t="shared" ca="1" si="190"/>
        <v>00</v>
      </c>
      <c r="P343" s="53" t="str">
        <f t="shared" ca="1" si="191"/>
        <v/>
      </c>
      <c r="Q343" s="54">
        <f t="shared" si="192"/>
        <v>-1</v>
      </c>
      <c r="R343" s="54" t="str">
        <f t="shared" si="193"/>
        <v/>
      </c>
      <c r="S343" s="3" t="str">
        <f t="shared" si="194"/>
        <v>my_code</v>
      </c>
      <c r="T343" s="54" t="b">
        <f t="shared" si="195"/>
        <v>0</v>
      </c>
      <c r="U343" s="54" t="b">
        <f t="shared" si="196"/>
        <v>0</v>
      </c>
      <c r="V343" s="54" t="b">
        <f t="shared" si="197"/>
        <v>0</v>
      </c>
      <c r="W343" s="54" t="b">
        <f t="shared" si="198"/>
        <v>0</v>
      </c>
      <c r="X343" s="54" t="b">
        <f>IF(NOT(ISERROR(VLOOKUP(UPPER(F343),Opcodes!$O$3:$O$10,1,FALSE))),TRUE,FALSE)</f>
        <v>0</v>
      </c>
      <c r="Y343" s="1" t="str" cm="1">
        <f t="array" aca="1" ref="Y343" ca="1">IF(OR(UPPER(F343)="STR",UPPER(F343)="ASC"),_xlfn.TEXTJOIN("",TRUE,DEC2HEX(128*(UPPER(F343)="STR")+CODE(MID(G343,ABS(ROW(INDIRECT("1:"&amp;LEN(G343)))),1)))),IF(UPPER(F343)="HEX",UPPER(SUBSTITUTE(G343," ","")),""))</f>
        <v/>
      </c>
      <c r="Z343" s="52" t="str">
        <f t="shared" si="199"/>
        <v/>
      </c>
      <c r="AA343" s="52" t="str">
        <f t="shared" si="200"/>
        <v/>
      </c>
      <c r="AB343" s="52" t="str">
        <f t="shared" si="201"/>
        <v/>
      </c>
      <c r="AC343" s="52" t="str">
        <f t="shared" si="202"/>
        <v/>
      </c>
      <c r="AD343" s="52" t="str">
        <f t="shared" si="203"/>
        <v/>
      </c>
      <c r="AE343" s="52">
        <f t="shared" ca="1" si="204"/>
        <v>0</v>
      </c>
      <c r="AF343" s="52" t="str">
        <f t="shared" si="205"/>
        <v/>
      </c>
      <c r="AG343" s="52" t="str">
        <f t="shared" ca="1" si="206"/>
        <v>mem</v>
      </c>
      <c r="AH343" s="52">
        <f t="shared" ca="1" si="207"/>
        <v>0</v>
      </c>
      <c r="AI343" s="52">
        <f t="shared" ca="1" si="208"/>
        <v>-1</v>
      </c>
      <c r="AJ343" s="52">
        <f t="shared" ca="1" si="209"/>
        <v>0</v>
      </c>
      <c r="AK343" s="52">
        <f t="shared" ca="1" si="210"/>
        <v>0</v>
      </c>
      <c r="AL343" s="52">
        <f t="shared" ca="1" si="211"/>
        <v>0</v>
      </c>
      <c r="AM343" s="52" t="e" cm="1">
        <f t="array" aca="1" ref="AM343" ca="1">INDEX($G$2:$G$1052,MATCH(1,(AL343=$E$2:$E$1052)*("EQU"=UPPER($F$2:$F$1052)),0))</f>
        <v>#N/A</v>
      </c>
      <c r="AN343" s="52" t="str">
        <f t="shared" ca="1" si="212"/>
        <v/>
      </c>
      <c r="AO343" s="1" t="e">
        <f t="shared" ca="1" si="213"/>
        <v>#N/A</v>
      </c>
      <c r="AP343" s="52" t="str">
        <f t="shared" ca="1" si="214"/>
        <v/>
      </c>
      <c r="AQ343" s="1" t="str" cm="1">
        <f t="array" aca="1" ref="AQ343" ca="1">IF(LEFT(AL343,1)=".",INDEX($M$12:$M$1052,MATCH(1,(AL343=$L$12:$L$1052)*(S343=($S$12:$S$1052)),0)),"")</f>
        <v/>
      </c>
      <c r="AR343" s="52">
        <f t="shared" ca="1" si="215"/>
        <v>0</v>
      </c>
      <c r="AS343" s="52">
        <f t="shared" ca="1" si="216"/>
        <v>0</v>
      </c>
      <c r="AT343" s="52" t="str">
        <f t="shared" ca="1" si="217"/>
        <v>00</v>
      </c>
      <c r="AU343" s="52" t="str">
        <f t="shared" ca="1" si="218"/>
        <v>00</v>
      </c>
      <c r="AV343" s="1" t="str">
        <f t="shared" ca="1" si="221"/>
        <v>00</v>
      </c>
      <c r="AW343" s="52" t="str">
        <f t="shared" ca="1" si="219"/>
        <v>ZP</v>
      </c>
      <c r="AX343" s="53" t="e">
        <f ca="1">VLOOKUP(UPPER(F343)&amp;"-"&amp;AW343,Opcodes!$D$3:$E$160,2,FALSE)</f>
        <v>#N/A</v>
      </c>
      <c r="AY343" s="1">
        <f t="shared" ca="1" si="220"/>
        <v>0</v>
      </c>
    </row>
    <row r="344" spans="3:51" s="52" customFormat="1" x14ac:dyDescent="0.3">
      <c r="C344" s="11" t="str" cm="1">
        <f t="array" aca="1" ref="C344" ca="1">IF(AND(N344&amp;""&lt;&gt;"",K344&amp;""&lt;&gt;""),K344&amp;": "&amp;N344&amp;IF(O344&amp;""&lt;&gt;""," "&amp;O344,"")&amp;IF(P344&amp;""&lt;&gt;""," "&amp;P344,""),IF(Y344&amp;""&lt;&gt;"",K344&amp;": "&amp;TRIM(_xlfn.TEXTJOIN("",TRUE,MID(Y344,2*ROW(INDIRECT("1:"&amp;LEN(Y344)))-1,2)&amp;" ")),""))</f>
        <v/>
      </c>
      <c r="D344" s="20"/>
      <c r="E344" s="21"/>
      <c r="F344" s="22"/>
      <c r="G344" s="55"/>
      <c r="H344" s="56"/>
      <c r="I344" s="51"/>
      <c r="J344" s="51"/>
      <c r="K344" s="52" t="str">
        <f t="shared" ca="1" si="186"/>
        <v>302</v>
      </c>
      <c r="L344" s="52" t="str">
        <f t="shared" si="187"/>
        <v/>
      </c>
      <c r="M344" s="52" t="str">
        <f t="shared" ca="1" si="188"/>
        <v>$0302</v>
      </c>
      <c r="N344" s="53" t="str">
        <f t="shared" ca="1" si="189"/>
        <v/>
      </c>
      <c r="O344" s="53" t="str">
        <f t="shared" ca="1" si="190"/>
        <v>00</v>
      </c>
      <c r="P344" s="53" t="str">
        <f t="shared" ca="1" si="191"/>
        <v/>
      </c>
      <c r="Q344" s="54">
        <f t="shared" si="192"/>
        <v>-1</v>
      </c>
      <c r="R344" s="54" t="str">
        <f t="shared" si="193"/>
        <v/>
      </c>
      <c r="S344" s="3" t="str">
        <f t="shared" si="194"/>
        <v>my_code</v>
      </c>
      <c r="T344" s="54" t="b">
        <f t="shared" si="195"/>
        <v>0</v>
      </c>
      <c r="U344" s="54" t="b">
        <f t="shared" si="196"/>
        <v>0</v>
      </c>
      <c r="V344" s="54" t="b">
        <f t="shared" si="197"/>
        <v>0</v>
      </c>
      <c r="W344" s="54" t="b">
        <f t="shared" si="198"/>
        <v>0</v>
      </c>
      <c r="X344" s="54" t="b">
        <f>IF(NOT(ISERROR(VLOOKUP(UPPER(F344),Opcodes!$O$3:$O$10,1,FALSE))),TRUE,FALSE)</f>
        <v>0</v>
      </c>
      <c r="Y344" s="1" t="str" cm="1">
        <f t="array" aca="1" ref="Y344" ca="1">IF(OR(UPPER(F344)="STR",UPPER(F344)="ASC"),_xlfn.TEXTJOIN("",TRUE,DEC2HEX(128*(UPPER(F344)="STR")+CODE(MID(G344,ABS(ROW(INDIRECT("1:"&amp;LEN(G344)))),1)))),IF(UPPER(F344)="HEX",UPPER(SUBSTITUTE(G344," ","")),""))</f>
        <v/>
      </c>
      <c r="Z344" s="52" t="str">
        <f t="shared" si="199"/>
        <v/>
      </c>
      <c r="AA344" s="52" t="str">
        <f t="shared" si="200"/>
        <v/>
      </c>
      <c r="AB344" s="52" t="str">
        <f t="shared" si="201"/>
        <v/>
      </c>
      <c r="AC344" s="52" t="str">
        <f t="shared" si="202"/>
        <v/>
      </c>
      <c r="AD344" s="52" t="str">
        <f t="shared" si="203"/>
        <v/>
      </c>
      <c r="AE344" s="52">
        <f t="shared" ca="1" si="204"/>
        <v>0</v>
      </c>
      <c r="AF344" s="52" t="str">
        <f t="shared" si="205"/>
        <v/>
      </c>
      <c r="AG344" s="52" t="str">
        <f t="shared" ca="1" si="206"/>
        <v>mem</v>
      </c>
      <c r="AH344" s="52">
        <f t="shared" ca="1" si="207"/>
        <v>0</v>
      </c>
      <c r="AI344" s="52">
        <f t="shared" ca="1" si="208"/>
        <v>-1</v>
      </c>
      <c r="AJ344" s="52">
        <f t="shared" ca="1" si="209"/>
        <v>0</v>
      </c>
      <c r="AK344" s="52">
        <f t="shared" ca="1" si="210"/>
        <v>0</v>
      </c>
      <c r="AL344" s="52">
        <f t="shared" ca="1" si="211"/>
        <v>0</v>
      </c>
      <c r="AM344" s="52" t="e" cm="1">
        <f t="array" aca="1" ref="AM344" ca="1">INDEX($G$2:$G$1052,MATCH(1,(AL344=$E$2:$E$1052)*("EQU"=UPPER($F$2:$F$1052)),0))</f>
        <v>#N/A</v>
      </c>
      <c r="AN344" s="52" t="str">
        <f t="shared" ca="1" si="212"/>
        <v/>
      </c>
      <c r="AO344" s="1" t="e">
        <f t="shared" ca="1" si="213"/>
        <v>#N/A</v>
      </c>
      <c r="AP344" s="52" t="str">
        <f t="shared" ca="1" si="214"/>
        <v/>
      </c>
      <c r="AQ344" s="1" t="str" cm="1">
        <f t="array" aca="1" ref="AQ344" ca="1">IF(LEFT(AL344,1)=".",INDEX($M$12:$M$1052,MATCH(1,(AL344=$L$12:$L$1052)*(S344=($S$12:$S$1052)),0)),"")</f>
        <v/>
      </c>
      <c r="AR344" s="52">
        <f t="shared" ca="1" si="215"/>
        <v>0</v>
      </c>
      <c r="AS344" s="52">
        <f t="shared" ca="1" si="216"/>
        <v>0</v>
      </c>
      <c r="AT344" s="52" t="str">
        <f t="shared" ca="1" si="217"/>
        <v>00</v>
      </c>
      <c r="AU344" s="52" t="str">
        <f t="shared" ca="1" si="218"/>
        <v>00</v>
      </c>
      <c r="AV344" s="1" t="str">
        <f t="shared" ca="1" si="221"/>
        <v>00</v>
      </c>
      <c r="AW344" s="52" t="str">
        <f t="shared" ca="1" si="219"/>
        <v>ZP</v>
      </c>
      <c r="AX344" s="53" t="e">
        <f ca="1">VLOOKUP(UPPER(F344)&amp;"-"&amp;AW344,Opcodes!$D$3:$E$160,2,FALSE)</f>
        <v>#N/A</v>
      </c>
      <c r="AY344" s="1">
        <f t="shared" ca="1" si="220"/>
        <v>0</v>
      </c>
    </row>
    <row r="345" spans="3:51" s="52" customFormat="1" x14ac:dyDescent="0.3">
      <c r="C345" s="11" t="str" cm="1">
        <f t="array" aca="1" ref="C345" ca="1">IF(AND(N345&amp;""&lt;&gt;"",K345&amp;""&lt;&gt;""),K345&amp;": "&amp;N345&amp;IF(O345&amp;""&lt;&gt;""," "&amp;O345,"")&amp;IF(P345&amp;""&lt;&gt;""," "&amp;P345,""),IF(Y345&amp;""&lt;&gt;"",K345&amp;": "&amp;TRIM(_xlfn.TEXTJOIN("",TRUE,MID(Y345,2*ROW(INDIRECT("1:"&amp;LEN(Y345)))-1,2)&amp;" ")),""))</f>
        <v/>
      </c>
      <c r="D345" s="20"/>
      <c r="E345" s="21"/>
      <c r="F345" s="22"/>
      <c r="G345" s="55"/>
      <c r="H345" s="56"/>
      <c r="I345" s="51"/>
      <c r="J345" s="51"/>
      <c r="K345" s="52" t="str">
        <f t="shared" ca="1" si="186"/>
        <v>302</v>
      </c>
      <c r="L345" s="52" t="str">
        <f t="shared" si="187"/>
        <v/>
      </c>
      <c r="M345" s="52" t="str">
        <f t="shared" ca="1" si="188"/>
        <v>$0302</v>
      </c>
      <c r="N345" s="53" t="str">
        <f t="shared" ca="1" si="189"/>
        <v/>
      </c>
      <c r="O345" s="53" t="str">
        <f t="shared" ca="1" si="190"/>
        <v>00</v>
      </c>
      <c r="P345" s="53" t="str">
        <f t="shared" ca="1" si="191"/>
        <v/>
      </c>
      <c r="Q345" s="54">
        <f t="shared" si="192"/>
        <v>-1</v>
      </c>
      <c r="R345" s="54" t="str">
        <f t="shared" si="193"/>
        <v/>
      </c>
      <c r="S345" s="3" t="str">
        <f t="shared" si="194"/>
        <v>my_code</v>
      </c>
      <c r="T345" s="54" t="b">
        <f t="shared" si="195"/>
        <v>0</v>
      </c>
      <c r="U345" s="54" t="b">
        <f t="shared" si="196"/>
        <v>0</v>
      </c>
      <c r="V345" s="54" t="b">
        <f t="shared" si="197"/>
        <v>0</v>
      </c>
      <c r="W345" s="54" t="b">
        <f t="shared" si="198"/>
        <v>0</v>
      </c>
      <c r="X345" s="54" t="b">
        <f>IF(NOT(ISERROR(VLOOKUP(UPPER(F345),Opcodes!$O$3:$O$10,1,FALSE))),TRUE,FALSE)</f>
        <v>0</v>
      </c>
      <c r="Y345" s="1" t="str" cm="1">
        <f t="array" aca="1" ref="Y345" ca="1">IF(OR(UPPER(F345)="STR",UPPER(F345)="ASC"),_xlfn.TEXTJOIN("",TRUE,DEC2HEX(128*(UPPER(F345)="STR")+CODE(MID(G345,ABS(ROW(INDIRECT("1:"&amp;LEN(G345)))),1)))),IF(UPPER(F345)="HEX",UPPER(SUBSTITUTE(G345," ","")),""))</f>
        <v/>
      </c>
      <c r="Z345" s="52" t="str">
        <f t="shared" si="199"/>
        <v/>
      </c>
      <c r="AA345" s="52" t="str">
        <f t="shared" si="200"/>
        <v/>
      </c>
      <c r="AB345" s="52" t="str">
        <f t="shared" si="201"/>
        <v/>
      </c>
      <c r="AC345" s="52" t="str">
        <f t="shared" si="202"/>
        <v/>
      </c>
      <c r="AD345" s="52" t="str">
        <f t="shared" si="203"/>
        <v/>
      </c>
      <c r="AE345" s="52">
        <f t="shared" ca="1" si="204"/>
        <v>0</v>
      </c>
      <c r="AF345" s="52" t="str">
        <f t="shared" si="205"/>
        <v/>
      </c>
      <c r="AG345" s="52" t="str">
        <f t="shared" ca="1" si="206"/>
        <v>mem</v>
      </c>
      <c r="AH345" s="52">
        <f t="shared" ca="1" si="207"/>
        <v>0</v>
      </c>
      <c r="AI345" s="52">
        <f t="shared" ca="1" si="208"/>
        <v>-1</v>
      </c>
      <c r="AJ345" s="52">
        <f t="shared" ca="1" si="209"/>
        <v>0</v>
      </c>
      <c r="AK345" s="52">
        <f t="shared" ca="1" si="210"/>
        <v>0</v>
      </c>
      <c r="AL345" s="52">
        <f t="shared" ca="1" si="211"/>
        <v>0</v>
      </c>
      <c r="AM345" s="52" t="e" cm="1">
        <f t="array" aca="1" ref="AM345" ca="1">INDEX($G$2:$G$1052,MATCH(1,(AL345=$E$2:$E$1052)*("EQU"=UPPER($F$2:$F$1052)),0))</f>
        <v>#N/A</v>
      </c>
      <c r="AN345" s="52" t="str">
        <f t="shared" ca="1" si="212"/>
        <v/>
      </c>
      <c r="AO345" s="1" t="e">
        <f t="shared" ca="1" si="213"/>
        <v>#N/A</v>
      </c>
      <c r="AP345" s="52" t="str">
        <f t="shared" ca="1" si="214"/>
        <v/>
      </c>
      <c r="AQ345" s="1" t="str" cm="1">
        <f t="array" aca="1" ref="AQ345" ca="1">IF(LEFT(AL345,1)=".",INDEX($M$12:$M$1052,MATCH(1,(AL345=$L$12:$L$1052)*(S345=($S$12:$S$1052)),0)),"")</f>
        <v/>
      </c>
      <c r="AR345" s="52">
        <f t="shared" ca="1" si="215"/>
        <v>0</v>
      </c>
      <c r="AS345" s="52">
        <f t="shared" ca="1" si="216"/>
        <v>0</v>
      </c>
      <c r="AT345" s="52" t="str">
        <f t="shared" ca="1" si="217"/>
        <v>00</v>
      </c>
      <c r="AU345" s="52" t="str">
        <f t="shared" ca="1" si="218"/>
        <v>00</v>
      </c>
      <c r="AV345" s="1" t="str">
        <f t="shared" ca="1" si="221"/>
        <v>00</v>
      </c>
      <c r="AW345" s="52" t="str">
        <f t="shared" ca="1" si="219"/>
        <v>ZP</v>
      </c>
      <c r="AX345" s="53" t="e">
        <f ca="1">VLOOKUP(UPPER(F345)&amp;"-"&amp;AW345,Opcodes!$D$3:$E$160,2,FALSE)</f>
        <v>#N/A</v>
      </c>
      <c r="AY345" s="1">
        <f t="shared" ca="1" si="220"/>
        <v>0</v>
      </c>
    </row>
    <row r="346" spans="3:51" s="52" customFormat="1" x14ac:dyDescent="0.3">
      <c r="C346" s="11" t="str" cm="1">
        <f t="array" aca="1" ref="C346" ca="1">IF(AND(N346&amp;""&lt;&gt;"",K346&amp;""&lt;&gt;""),K346&amp;": "&amp;N346&amp;IF(O346&amp;""&lt;&gt;""," "&amp;O346,"")&amp;IF(P346&amp;""&lt;&gt;""," "&amp;P346,""),IF(Y346&amp;""&lt;&gt;"",K346&amp;": "&amp;TRIM(_xlfn.TEXTJOIN("",TRUE,MID(Y346,2*ROW(INDIRECT("1:"&amp;LEN(Y346)))-1,2)&amp;" ")),""))</f>
        <v/>
      </c>
      <c r="D346" s="20"/>
      <c r="E346" s="21"/>
      <c r="F346" s="22"/>
      <c r="G346" s="55"/>
      <c r="H346" s="56"/>
      <c r="I346" s="51"/>
      <c r="J346" s="51"/>
      <c r="K346" s="52" t="str">
        <f t="shared" ca="1" si="186"/>
        <v>302</v>
      </c>
      <c r="L346" s="52" t="str">
        <f t="shared" si="187"/>
        <v/>
      </c>
      <c r="M346" s="52" t="str">
        <f t="shared" ca="1" si="188"/>
        <v>$0302</v>
      </c>
      <c r="N346" s="53" t="str">
        <f t="shared" ca="1" si="189"/>
        <v/>
      </c>
      <c r="O346" s="53" t="str">
        <f t="shared" ca="1" si="190"/>
        <v>00</v>
      </c>
      <c r="P346" s="53" t="str">
        <f t="shared" ca="1" si="191"/>
        <v/>
      </c>
      <c r="Q346" s="54">
        <f t="shared" si="192"/>
        <v>-1</v>
      </c>
      <c r="R346" s="54" t="str">
        <f t="shared" si="193"/>
        <v/>
      </c>
      <c r="S346" s="3" t="str">
        <f t="shared" si="194"/>
        <v>my_code</v>
      </c>
      <c r="T346" s="54" t="b">
        <f t="shared" si="195"/>
        <v>0</v>
      </c>
      <c r="U346" s="54" t="b">
        <f t="shared" si="196"/>
        <v>0</v>
      </c>
      <c r="V346" s="54" t="b">
        <f t="shared" si="197"/>
        <v>0</v>
      </c>
      <c r="W346" s="54" t="b">
        <f t="shared" si="198"/>
        <v>0</v>
      </c>
      <c r="X346" s="54" t="b">
        <f>IF(NOT(ISERROR(VLOOKUP(UPPER(F346),Opcodes!$O$3:$O$10,1,FALSE))),TRUE,FALSE)</f>
        <v>0</v>
      </c>
      <c r="Y346" s="1" t="str" cm="1">
        <f t="array" aca="1" ref="Y346" ca="1">IF(OR(UPPER(F346)="STR",UPPER(F346)="ASC"),_xlfn.TEXTJOIN("",TRUE,DEC2HEX(128*(UPPER(F346)="STR")+CODE(MID(G346,ABS(ROW(INDIRECT("1:"&amp;LEN(G346)))),1)))),IF(UPPER(F346)="HEX",UPPER(SUBSTITUTE(G346," ","")),""))</f>
        <v/>
      </c>
      <c r="Z346" s="52" t="str">
        <f t="shared" si="199"/>
        <v/>
      </c>
      <c r="AA346" s="52" t="str">
        <f t="shared" si="200"/>
        <v/>
      </c>
      <c r="AB346" s="52" t="str">
        <f t="shared" si="201"/>
        <v/>
      </c>
      <c r="AC346" s="52" t="str">
        <f t="shared" si="202"/>
        <v/>
      </c>
      <c r="AD346" s="52" t="str">
        <f t="shared" si="203"/>
        <v/>
      </c>
      <c r="AE346" s="52">
        <f t="shared" ca="1" si="204"/>
        <v>0</v>
      </c>
      <c r="AF346" s="52" t="str">
        <f t="shared" si="205"/>
        <v/>
      </c>
      <c r="AG346" s="52" t="str">
        <f t="shared" ca="1" si="206"/>
        <v>mem</v>
      </c>
      <c r="AH346" s="52">
        <f t="shared" ca="1" si="207"/>
        <v>0</v>
      </c>
      <c r="AI346" s="52">
        <f t="shared" ca="1" si="208"/>
        <v>-1</v>
      </c>
      <c r="AJ346" s="52">
        <f t="shared" ca="1" si="209"/>
        <v>0</v>
      </c>
      <c r="AK346" s="52">
        <f t="shared" ca="1" si="210"/>
        <v>0</v>
      </c>
      <c r="AL346" s="52">
        <f t="shared" ca="1" si="211"/>
        <v>0</v>
      </c>
      <c r="AM346" s="52" t="e" cm="1">
        <f t="array" aca="1" ref="AM346" ca="1">INDEX($G$2:$G$1052,MATCH(1,(AL346=$E$2:$E$1052)*("EQU"=UPPER($F$2:$F$1052)),0))</f>
        <v>#N/A</v>
      </c>
      <c r="AN346" s="52" t="str">
        <f t="shared" ca="1" si="212"/>
        <v/>
      </c>
      <c r="AO346" s="1" t="e">
        <f t="shared" ca="1" si="213"/>
        <v>#N/A</v>
      </c>
      <c r="AP346" s="52" t="str">
        <f t="shared" ca="1" si="214"/>
        <v/>
      </c>
      <c r="AQ346" s="1" t="str" cm="1">
        <f t="array" aca="1" ref="AQ346" ca="1">IF(LEFT(AL346,1)=".",INDEX($M$12:$M$1052,MATCH(1,(AL346=$L$12:$L$1052)*(S346=($S$12:$S$1052)),0)),"")</f>
        <v/>
      </c>
      <c r="AR346" s="52">
        <f t="shared" ca="1" si="215"/>
        <v>0</v>
      </c>
      <c r="AS346" s="52">
        <f t="shared" ca="1" si="216"/>
        <v>0</v>
      </c>
      <c r="AT346" s="52" t="str">
        <f t="shared" ca="1" si="217"/>
        <v>00</v>
      </c>
      <c r="AU346" s="52" t="str">
        <f t="shared" ca="1" si="218"/>
        <v>00</v>
      </c>
      <c r="AV346" s="1" t="str">
        <f t="shared" ca="1" si="221"/>
        <v>00</v>
      </c>
      <c r="AW346" s="52" t="str">
        <f t="shared" ca="1" si="219"/>
        <v>ZP</v>
      </c>
      <c r="AX346" s="53" t="e">
        <f ca="1">VLOOKUP(UPPER(F346)&amp;"-"&amp;AW346,Opcodes!$D$3:$E$160,2,FALSE)</f>
        <v>#N/A</v>
      </c>
      <c r="AY346" s="1">
        <f t="shared" ca="1" si="220"/>
        <v>0</v>
      </c>
    </row>
    <row r="347" spans="3:51" s="52" customFormat="1" x14ac:dyDescent="0.3">
      <c r="C347" s="11" t="str" cm="1">
        <f t="array" aca="1" ref="C347" ca="1">IF(AND(N347&amp;""&lt;&gt;"",K347&amp;""&lt;&gt;""),K347&amp;": "&amp;N347&amp;IF(O347&amp;""&lt;&gt;""," "&amp;O347,"")&amp;IF(P347&amp;""&lt;&gt;""," "&amp;P347,""),IF(Y347&amp;""&lt;&gt;"",K347&amp;": "&amp;TRIM(_xlfn.TEXTJOIN("",TRUE,MID(Y347,2*ROW(INDIRECT("1:"&amp;LEN(Y347)))-1,2)&amp;" ")),""))</f>
        <v/>
      </c>
      <c r="D347" s="20"/>
      <c r="E347" s="21"/>
      <c r="F347" s="22"/>
      <c r="G347" s="55"/>
      <c r="H347" s="56"/>
      <c r="I347" s="51"/>
      <c r="J347" s="51"/>
      <c r="K347" s="52" t="str">
        <f t="shared" ca="1" si="186"/>
        <v>302</v>
      </c>
      <c r="L347" s="52" t="str">
        <f t="shared" si="187"/>
        <v/>
      </c>
      <c r="M347" s="52" t="str">
        <f t="shared" ca="1" si="188"/>
        <v>$0302</v>
      </c>
      <c r="N347" s="53" t="str">
        <f t="shared" ca="1" si="189"/>
        <v/>
      </c>
      <c r="O347" s="53" t="str">
        <f t="shared" ca="1" si="190"/>
        <v>00</v>
      </c>
      <c r="P347" s="53" t="str">
        <f t="shared" ca="1" si="191"/>
        <v/>
      </c>
      <c r="Q347" s="54">
        <f t="shared" si="192"/>
        <v>-1</v>
      </c>
      <c r="R347" s="54" t="str">
        <f t="shared" si="193"/>
        <v/>
      </c>
      <c r="S347" s="3" t="str">
        <f t="shared" si="194"/>
        <v>my_code</v>
      </c>
      <c r="T347" s="54" t="b">
        <f t="shared" si="195"/>
        <v>0</v>
      </c>
      <c r="U347" s="54" t="b">
        <f t="shared" si="196"/>
        <v>0</v>
      </c>
      <c r="V347" s="54" t="b">
        <f t="shared" si="197"/>
        <v>0</v>
      </c>
      <c r="W347" s="54" t="b">
        <f t="shared" si="198"/>
        <v>0</v>
      </c>
      <c r="X347" s="54" t="b">
        <f>IF(NOT(ISERROR(VLOOKUP(UPPER(F347),Opcodes!$O$3:$O$10,1,FALSE))),TRUE,FALSE)</f>
        <v>0</v>
      </c>
      <c r="Y347" s="1" t="str" cm="1">
        <f t="array" aca="1" ref="Y347" ca="1">IF(OR(UPPER(F347)="STR",UPPER(F347)="ASC"),_xlfn.TEXTJOIN("",TRUE,DEC2HEX(128*(UPPER(F347)="STR")+CODE(MID(G347,ABS(ROW(INDIRECT("1:"&amp;LEN(G347)))),1)))),IF(UPPER(F347)="HEX",UPPER(SUBSTITUTE(G347," ","")),""))</f>
        <v/>
      </c>
      <c r="Z347" s="52" t="str">
        <f t="shared" si="199"/>
        <v/>
      </c>
      <c r="AA347" s="52" t="str">
        <f t="shared" si="200"/>
        <v/>
      </c>
      <c r="AB347" s="52" t="str">
        <f t="shared" si="201"/>
        <v/>
      </c>
      <c r="AC347" s="52" t="str">
        <f t="shared" si="202"/>
        <v/>
      </c>
      <c r="AD347" s="52" t="str">
        <f t="shared" si="203"/>
        <v/>
      </c>
      <c r="AE347" s="52">
        <f t="shared" ca="1" si="204"/>
        <v>0</v>
      </c>
      <c r="AF347" s="52" t="str">
        <f t="shared" si="205"/>
        <v/>
      </c>
      <c r="AG347" s="52" t="str">
        <f t="shared" ca="1" si="206"/>
        <v>mem</v>
      </c>
      <c r="AH347" s="52">
        <f t="shared" ca="1" si="207"/>
        <v>0</v>
      </c>
      <c r="AI347" s="52">
        <f t="shared" ca="1" si="208"/>
        <v>-1</v>
      </c>
      <c r="AJ347" s="52">
        <f t="shared" ca="1" si="209"/>
        <v>0</v>
      </c>
      <c r="AK347" s="52">
        <f t="shared" ca="1" si="210"/>
        <v>0</v>
      </c>
      <c r="AL347" s="52">
        <f t="shared" ca="1" si="211"/>
        <v>0</v>
      </c>
      <c r="AM347" s="52" t="e" cm="1">
        <f t="array" aca="1" ref="AM347" ca="1">INDEX($G$2:$G$1052,MATCH(1,(AL347=$E$2:$E$1052)*("EQU"=UPPER($F$2:$F$1052)),0))</f>
        <v>#N/A</v>
      </c>
      <c r="AN347" s="52" t="str">
        <f t="shared" ca="1" si="212"/>
        <v/>
      </c>
      <c r="AO347" s="1" t="e">
        <f t="shared" ca="1" si="213"/>
        <v>#N/A</v>
      </c>
      <c r="AP347" s="52" t="str">
        <f t="shared" ca="1" si="214"/>
        <v/>
      </c>
      <c r="AQ347" s="1" t="str" cm="1">
        <f t="array" aca="1" ref="AQ347" ca="1">IF(LEFT(AL347,1)=".",INDEX($M$12:$M$1052,MATCH(1,(AL347=$L$12:$L$1052)*(S347=($S$12:$S$1052)),0)),"")</f>
        <v/>
      </c>
      <c r="AR347" s="52">
        <f t="shared" ca="1" si="215"/>
        <v>0</v>
      </c>
      <c r="AS347" s="52">
        <f t="shared" ca="1" si="216"/>
        <v>0</v>
      </c>
      <c r="AT347" s="52" t="str">
        <f t="shared" ca="1" si="217"/>
        <v>00</v>
      </c>
      <c r="AU347" s="52" t="str">
        <f t="shared" ca="1" si="218"/>
        <v>00</v>
      </c>
      <c r="AV347" s="1" t="str">
        <f t="shared" ca="1" si="221"/>
        <v>00</v>
      </c>
      <c r="AW347" s="52" t="str">
        <f t="shared" ca="1" si="219"/>
        <v>ZP</v>
      </c>
      <c r="AX347" s="53" t="e">
        <f ca="1">VLOOKUP(UPPER(F347)&amp;"-"&amp;AW347,Opcodes!$D$3:$E$160,2,FALSE)</f>
        <v>#N/A</v>
      </c>
      <c r="AY347" s="1">
        <f t="shared" ca="1" si="220"/>
        <v>0</v>
      </c>
    </row>
    <row r="348" spans="3:51" s="52" customFormat="1" x14ac:dyDescent="0.3">
      <c r="C348" s="11" t="str" cm="1">
        <f t="array" aca="1" ref="C348" ca="1">IF(AND(N348&amp;""&lt;&gt;"",K348&amp;""&lt;&gt;""),K348&amp;": "&amp;N348&amp;IF(O348&amp;""&lt;&gt;""," "&amp;O348,"")&amp;IF(P348&amp;""&lt;&gt;""," "&amp;P348,""),IF(Y348&amp;""&lt;&gt;"",K348&amp;": "&amp;TRIM(_xlfn.TEXTJOIN("",TRUE,MID(Y348,2*ROW(INDIRECT("1:"&amp;LEN(Y348)))-1,2)&amp;" ")),""))</f>
        <v/>
      </c>
      <c r="D348" s="20"/>
      <c r="E348" s="21"/>
      <c r="F348" s="22"/>
      <c r="G348" s="55"/>
      <c r="H348" s="56"/>
      <c r="I348" s="51"/>
      <c r="J348" s="51"/>
      <c r="K348" s="52" t="str">
        <f t="shared" ca="1" si="186"/>
        <v>302</v>
      </c>
      <c r="L348" s="52" t="str">
        <f t="shared" si="187"/>
        <v/>
      </c>
      <c r="M348" s="52" t="str">
        <f t="shared" ca="1" si="188"/>
        <v>$0302</v>
      </c>
      <c r="N348" s="53" t="str">
        <f t="shared" ca="1" si="189"/>
        <v/>
      </c>
      <c r="O348" s="53" t="str">
        <f t="shared" ca="1" si="190"/>
        <v>00</v>
      </c>
      <c r="P348" s="53" t="str">
        <f t="shared" ca="1" si="191"/>
        <v/>
      </c>
      <c r="Q348" s="54">
        <f t="shared" si="192"/>
        <v>-1</v>
      </c>
      <c r="R348" s="54" t="str">
        <f t="shared" si="193"/>
        <v/>
      </c>
      <c r="S348" s="3" t="str">
        <f t="shared" si="194"/>
        <v>my_code</v>
      </c>
      <c r="T348" s="54" t="b">
        <f t="shared" si="195"/>
        <v>0</v>
      </c>
      <c r="U348" s="54" t="b">
        <f t="shared" si="196"/>
        <v>0</v>
      </c>
      <c r="V348" s="54" t="b">
        <f t="shared" si="197"/>
        <v>0</v>
      </c>
      <c r="W348" s="54" t="b">
        <f t="shared" si="198"/>
        <v>0</v>
      </c>
      <c r="X348" s="54" t="b">
        <f>IF(NOT(ISERROR(VLOOKUP(UPPER(F348),Opcodes!$O$3:$O$10,1,FALSE))),TRUE,FALSE)</f>
        <v>0</v>
      </c>
      <c r="Y348" s="1" t="str" cm="1">
        <f t="array" aca="1" ref="Y348" ca="1">IF(OR(UPPER(F348)="STR",UPPER(F348)="ASC"),_xlfn.TEXTJOIN("",TRUE,DEC2HEX(128*(UPPER(F348)="STR")+CODE(MID(G348,ABS(ROW(INDIRECT("1:"&amp;LEN(G348)))),1)))),IF(UPPER(F348)="HEX",UPPER(SUBSTITUTE(G348," ","")),""))</f>
        <v/>
      </c>
      <c r="Z348" s="52" t="str">
        <f t="shared" si="199"/>
        <v/>
      </c>
      <c r="AA348" s="52" t="str">
        <f t="shared" si="200"/>
        <v/>
      </c>
      <c r="AB348" s="52" t="str">
        <f t="shared" si="201"/>
        <v/>
      </c>
      <c r="AC348" s="52" t="str">
        <f t="shared" si="202"/>
        <v/>
      </c>
      <c r="AD348" s="52" t="str">
        <f t="shared" si="203"/>
        <v/>
      </c>
      <c r="AE348" s="52">
        <f t="shared" ca="1" si="204"/>
        <v>0</v>
      </c>
      <c r="AF348" s="52" t="str">
        <f t="shared" si="205"/>
        <v/>
      </c>
      <c r="AG348" s="52" t="str">
        <f t="shared" ca="1" si="206"/>
        <v>mem</v>
      </c>
      <c r="AH348" s="52">
        <f t="shared" ca="1" si="207"/>
        <v>0</v>
      </c>
      <c r="AI348" s="52">
        <f t="shared" ca="1" si="208"/>
        <v>-1</v>
      </c>
      <c r="AJ348" s="52">
        <f t="shared" ca="1" si="209"/>
        <v>0</v>
      </c>
      <c r="AK348" s="52">
        <f t="shared" ca="1" si="210"/>
        <v>0</v>
      </c>
      <c r="AL348" s="52">
        <f t="shared" ca="1" si="211"/>
        <v>0</v>
      </c>
      <c r="AM348" s="52" t="e" cm="1">
        <f t="array" aca="1" ref="AM348" ca="1">INDEX($G$2:$G$1052,MATCH(1,(AL348=$E$2:$E$1052)*("EQU"=UPPER($F$2:$F$1052)),0))</f>
        <v>#N/A</v>
      </c>
      <c r="AN348" s="52" t="str">
        <f t="shared" ca="1" si="212"/>
        <v/>
      </c>
      <c r="AO348" s="1" t="e">
        <f t="shared" ca="1" si="213"/>
        <v>#N/A</v>
      </c>
      <c r="AP348" s="52" t="str">
        <f t="shared" ca="1" si="214"/>
        <v/>
      </c>
      <c r="AQ348" s="1" t="str" cm="1">
        <f t="array" aca="1" ref="AQ348" ca="1">IF(LEFT(AL348,1)=".",INDEX($M$12:$M$1052,MATCH(1,(AL348=$L$12:$L$1052)*(S348=($S$12:$S$1052)),0)),"")</f>
        <v/>
      </c>
      <c r="AR348" s="52">
        <f t="shared" ca="1" si="215"/>
        <v>0</v>
      </c>
      <c r="AS348" s="52">
        <f t="shared" ca="1" si="216"/>
        <v>0</v>
      </c>
      <c r="AT348" s="52" t="str">
        <f t="shared" ca="1" si="217"/>
        <v>00</v>
      </c>
      <c r="AU348" s="52" t="str">
        <f t="shared" ca="1" si="218"/>
        <v>00</v>
      </c>
      <c r="AV348" s="1" t="str">
        <f t="shared" ca="1" si="221"/>
        <v>00</v>
      </c>
      <c r="AW348" s="52" t="str">
        <f t="shared" ca="1" si="219"/>
        <v>ZP</v>
      </c>
      <c r="AX348" s="53" t="e">
        <f ca="1">VLOOKUP(UPPER(F348)&amp;"-"&amp;AW348,Opcodes!$D$3:$E$160,2,FALSE)</f>
        <v>#N/A</v>
      </c>
      <c r="AY348" s="1">
        <f t="shared" ca="1" si="220"/>
        <v>0</v>
      </c>
    </row>
    <row r="349" spans="3:51" s="52" customFormat="1" x14ac:dyDescent="0.3">
      <c r="C349" s="11" t="str" cm="1">
        <f t="array" aca="1" ref="C349" ca="1">IF(AND(N349&amp;""&lt;&gt;"",K349&amp;""&lt;&gt;""),K349&amp;": "&amp;N349&amp;IF(O349&amp;""&lt;&gt;""," "&amp;O349,"")&amp;IF(P349&amp;""&lt;&gt;""," "&amp;P349,""),IF(Y349&amp;""&lt;&gt;"",K349&amp;": "&amp;TRIM(_xlfn.TEXTJOIN("",TRUE,MID(Y349,2*ROW(INDIRECT("1:"&amp;LEN(Y349)))-1,2)&amp;" ")),""))</f>
        <v/>
      </c>
      <c r="D349" s="20"/>
      <c r="E349" s="21"/>
      <c r="F349" s="22"/>
      <c r="G349" s="55"/>
      <c r="H349" s="56"/>
      <c r="I349" s="51"/>
      <c r="J349" s="51"/>
      <c r="K349" s="52" t="str">
        <f t="shared" ca="1" si="186"/>
        <v>302</v>
      </c>
      <c r="L349" s="52" t="str">
        <f t="shared" si="187"/>
        <v/>
      </c>
      <c r="M349" s="52" t="str">
        <f t="shared" ca="1" si="188"/>
        <v>$0302</v>
      </c>
      <c r="N349" s="53" t="str">
        <f t="shared" ca="1" si="189"/>
        <v/>
      </c>
      <c r="O349" s="53" t="str">
        <f t="shared" ca="1" si="190"/>
        <v>00</v>
      </c>
      <c r="P349" s="53" t="str">
        <f t="shared" ca="1" si="191"/>
        <v/>
      </c>
      <c r="Q349" s="54">
        <f t="shared" si="192"/>
        <v>-1</v>
      </c>
      <c r="R349" s="54" t="str">
        <f t="shared" si="193"/>
        <v/>
      </c>
      <c r="S349" s="3" t="str">
        <f t="shared" si="194"/>
        <v>my_code</v>
      </c>
      <c r="T349" s="54" t="b">
        <f t="shared" si="195"/>
        <v>0</v>
      </c>
      <c r="U349" s="54" t="b">
        <f t="shared" si="196"/>
        <v>0</v>
      </c>
      <c r="V349" s="54" t="b">
        <f t="shared" si="197"/>
        <v>0</v>
      </c>
      <c r="W349" s="54" t="b">
        <f t="shared" si="198"/>
        <v>0</v>
      </c>
      <c r="X349" s="54" t="b">
        <f>IF(NOT(ISERROR(VLOOKUP(UPPER(F349),Opcodes!$O$3:$O$10,1,FALSE))),TRUE,FALSE)</f>
        <v>0</v>
      </c>
      <c r="Y349" s="1" t="str" cm="1">
        <f t="array" aca="1" ref="Y349" ca="1">IF(OR(UPPER(F349)="STR",UPPER(F349)="ASC"),_xlfn.TEXTJOIN("",TRUE,DEC2HEX(128*(UPPER(F349)="STR")+CODE(MID(G349,ABS(ROW(INDIRECT("1:"&amp;LEN(G349)))),1)))),IF(UPPER(F349)="HEX",UPPER(SUBSTITUTE(G349," ","")),""))</f>
        <v/>
      </c>
      <c r="Z349" s="52" t="str">
        <f t="shared" si="199"/>
        <v/>
      </c>
      <c r="AA349" s="52" t="str">
        <f t="shared" si="200"/>
        <v/>
      </c>
      <c r="AB349" s="52" t="str">
        <f t="shared" si="201"/>
        <v/>
      </c>
      <c r="AC349" s="52" t="str">
        <f t="shared" si="202"/>
        <v/>
      </c>
      <c r="AD349" s="52" t="str">
        <f t="shared" si="203"/>
        <v/>
      </c>
      <c r="AE349" s="52">
        <f t="shared" ca="1" si="204"/>
        <v>0</v>
      </c>
      <c r="AF349" s="52" t="str">
        <f t="shared" si="205"/>
        <v/>
      </c>
      <c r="AG349" s="52" t="str">
        <f t="shared" ca="1" si="206"/>
        <v>mem</v>
      </c>
      <c r="AH349" s="52">
        <f t="shared" ca="1" si="207"/>
        <v>0</v>
      </c>
      <c r="AI349" s="52">
        <f t="shared" ca="1" si="208"/>
        <v>-1</v>
      </c>
      <c r="AJ349" s="52">
        <f t="shared" ca="1" si="209"/>
        <v>0</v>
      </c>
      <c r="AK349" s="52">
        <f t="shared" ca="1" si="210"/>
        <v>0</v>
      </c>
      <c r="AL349" s="52">
        <f t="shared" ca="1" si="211"/>
        <v>0</v>
      </c>
      <c r="AM349" s="52" t="e" cm="1">
        <f t="array" aca="1" ref="AM349" ca="1">INDEX($G$2:$G$1052,MATCH(1,(AL349=$E$2:$E$1052)*("EQU"=UPPER($F$2:$F$1052)),0))</f>
        <v>#N/A</v>
      </c>
      <c r="AN349" s="52" t="str">
        <f t="shared" ca="1" si="212"/>
        <v/>
      </c>
      <c r="AO349" s="1" t="e">
        <f t="shared" ca="1" si="213"/>
        <v>#N/A</v>
      </c>
      <c r="AP349" s="52" t="str">
        <f t="shared" ca="1" si="214"/>
        <v/>
      </c>
      <c r="AQ349" s="1" t="str" cm="1">
        <f t="array" aca="1" ref="AQ349" ca="1">IF(LEFT(AL349,1)=".",INDEX($M$12:$M$1052,MATCH(1,(AL349=$L$12:$L$1052)*(S349=($S$12:$S$1052)),0)),"")</f>
        <v/>
      </c>
      <c r="AR349" s="52">
        <f t="shared" ca="1" si="215"/>
        <v>0</v>
      </c>
      <c r="AS349" s="52">
        <f t="shared" ca="1" si="216"/>
        <v>0</v>
      </c>
      <c r="AT349" s="52" t="str">
        <f t="shared" ca="1" si="217"/>
        <v>00</v>
      </c>
      <c r="AU349" s="52" t="str">
        <f t="shared" ca="1" si="218"/>
        <v>00</v>
      </c>
      <c r="AV349" s="1" t="str">
        <f t="shared" ca="1" si="221"/>
        <v>00</v>
      </c>
      <c r="AW349" s="52" t="str">
        <f t="shared" ca="1" si="219"/>
        <v>ZP</v>
      </c>
      <c r="AX349" s="53" t="e">
        <f ca="1">VLOOKUP(UPPER(F349)&amp;"-"&amp;AW349,Opcodes!$D$3:$E$160,2,FALSE)</f>
        <v>#N/A</v>
      </c>
      <c r="AY349" s="1">
        <f t="shared" ca="1" si="220"/>
        <v>0</v>
      </c>
    </row>
    <row r="350" spans="3:51" s="52" customFormat="1" x14ac:dyDescent="0.3">
      <c r="C350" s="11" t="str" cm="1">
        <f t="array" aca="1" ref="C350" ca="1">IF(AND(N350&amp;""&lt;&gt;"",K350&amp;""&lt;&gt;""),K350&amp;": "&amp;N350&amp;IF(O350&amp;""&lt;&gt;""," "&amp;O350,"")&amp;IF(P350&amp;""&lt;&gt;""," "&amp;P350,""),IF(Y350&amp;""&lt;&gt;"",K350&amp;": "&amp;TRIM(_xlfn.TEXTJOIN("",TRUE,MID(Y350,2*ROW(INDIRECT("1:"&amp;LEN(Y350)))-1,2)&amp;" ")),""))</f>
        <v/>
      </c>
      <c r="D350" s="20"/>
      <c r="E350" s="21"/>
      <c r="F350" s="22"/>
      <c r="G350" s="55"/>
      <c r="H350" s="56"/>
      <c r="I350" s="51"/>
      <c r="J350" s="51"/>
      <c r="K350" s="52" t="str">
        <f t="shared" ca="1" si="186"/>
        <v>302</v>
      </c>
      <c r="L350" s="52" t="str">
        <f t="shared" si="187"/>
        <v/>
      </c>
      <c r="M350" s="52" t="str">
        <f t="shared" ca="1" si="188"/>
        <v>$0302</v>
      </c>
      <c r="N350" s="53" t="str">
        <f t="shared" ca="1" si="189"/>
        <v/>
      </c>
      <c r="O350" s="53" t="str">
        <f t="shared" ca="1" si="190"/>
        <v>00</v>
      </c>
      <c r="P350" s="53" t="str">
        <f t="shared" ca="1" si="191"/>
        <v/>
      </c>
      <c r="Q350" s="54">
        <f t="shared" si="192"/>
        <v>-1</v>
      </c>
      <c r="R350" s="54" t="str">
        <f t="shared" si="193"/>
        <v/>
      </c>
      <c r="S350" s="3" t="str">
        <f t="shared" si="194"/>
        <v>my_code</v>
      </c>
      <c r="T350" s="54" t="b">
        <f t="shared" si="195"/>
        <v>0</v>
      </c>
      <c r="U350" s="54" t="b">
        <f t="shared" si="196"/>
        <v>0</v>
      </c>
      <c r="V350" s="54" t="b">
        <f t="shared" si="197"/>
        <v>0</v>
      </c>
      <c r="W350" s="54" t="b">
        <f t="shared" si="198"/>
        <v>0</v>
      </c>
      <c r="X350" s="54" t="b">
        <f>IF(NOT(ISERROR(VLOOKUP(UPPER(F350),Opcodes!$O$3:$O$10,1,FALSE))),TRUE,FALSE)</f>
        <v>0</v>
      </c>
      <c r="Y350" s="1" t="str" cm="1">
        <f t="array" aca="1" ref="Y350" ca="1">IF(OR(UPPER(F350)="STR",UPPER(F350)="ASC"),_xlfn.TEXTJOIN("",TRUE,DEC2HEX(128*(UPPER(F350)="STR")+CODE(MID(G350,ABS(ROW(INDIRECT("1:"&amp;LEN(G350)))),1)))),IF(UPPER(F350)="HEX",UPPER(SUBSTITUTE(G350," ","")),""))</f>
        <v/>
      </c>
      <c r="Z350" s="52" t="str">
        <f t="shared" si="199"/>
        <v/>
      </c>
      <c r="AA350" s="52" t="str">
        <f t="shared" si="200"/>
        <v/>
      </c>
      <c r="AB350" s="52" t="str">
        <f t="shared" si="201"/>
        <v/>
      </c>
      <c r="AC350" s="52" t="str">
        <f t="shared" si="202"/>
        <v/>
      </c>
      <c r="AD350" s="52" t="str">
        <f t="shared" si="203"/>
        <v/>
      </c>
      <c r="AE350" s="52">
        <f t="shared" ca="1" si="204"/>
        <v>0</v>
      </c>
      <c r="AF350" s="52" t="str">
        <f t="shared" si="205"/>
        <v/>
      </c>
      <c r="AG350" s="52" t="str">
        <f t="shared" ca="1" si="206"/>
        <v>mem</v>
      </c>
      <c r="AH350" s="52">
        <f t="shared" ca="1" si="207"/>
        <v>0</v>
      </c>
      <c r="AI350" s="52">
        <f t="shared" ca="1" si="208"/>
        <v>-1</v>
      </c>
      <c r="AJ350" s="52">
        <f t="shared" ca="1" si="209"/>
        <v>0</v>
      </c>
      <c r="AK350" s="52">
        <f t="shared" ca="1" si="210"/>
        <v>0</v>
      </c>
      <c r="AL350" s="52">
        <f t="shared" ca="1" si="211"/>
        <v>0</v>
      </c>
      <c r="AM350" s="52" t="e" cm="1">
        <f t="array" aca="1" ref="AM350" ca="1">INDEX($G$2:$G$1052,MATCH(1,(AL350=$E$2:$E$1052)*("EQU"=UPPER($F$2:$F$1052)),0))</f>
        <v>#N/A</v>
      </c>
      <c r="AN350" s="52" t="str">
        <f t="shared" ca="1" si="212"/>
        <v/>
      </c>
      <c r="AO350" s="1" t="e">
        <f t="shared" ca="1" si="213"/>
        <v>#N/A</v>
      </c>
      <c r="AP350" s="52" t="str">
        <f t="shared" ca="1" si="214"/>
        <v/>
      </c>
      <c r="AQ350" s="1" t="str" cm="1">
        <f t="array" aca="1" ref="AQ350" ca="1">IF(LEFT(AL350,1)=".",INDEX($M$12:$M$1052,MATCH(1,(AL350=$L$12:$L$1052)*(S350=($S$12:$S$1052)),0)),"")</f>
        <v/>
      </c>
      <c r="AR350" s="52">
        <f t="shared" ca="1" si="215"/>
        <v>0</v>
      </c>
      <c r="AS350" s="52">
        <f t="shared" ca="1" si="216"/>
        <v>0</v>
      </c>
      <c r="AT350" s="52" t="str">
        <f t="shared" ca="1" si="217"/>
        <v>00</v>
      </c>
      <c r="AU350" s="52" t="str">
        <f t="shared" ca="1" si="218"/>
        <v>00</v>
      </c>
      <c r="AV350" s="1" t="str">
        <f t="shared" ca="1" si="221"/>
        <v>00</v>
      </c>
      <c r="AW350" s="52" t="str">
        <f t="shared" ca="1" si="219"/>
        <v>ZP</v>
      </c>
      <c r="AX350" s="53" t="e">
        <f ca="1">VLOOKUP(UPPER(F350)&amp;"-"&amp;AW350,Opcodes!$D$3:$E$160,2,FALSE)</f>
        <v>#N/A</v>
      </c>
      <c r="AY350" s="1">
        <f t="shared" ca="1" si="220"/>
        <v>0</v>
      </c>
    </row>
    <row r="351" spans="3:51" s="52" customFormat="1" x14ac:dyDescent="0.3">
      <c r="C351" s="11" t="str" cm="1">
        <f t="array" aca="1" ref="C351" ca="1">IF(AND(N351&amp;""&lt;&gt;"",K351&amp;""&lt;&gt;""),K351&amp;": "&amp;N351&amp;IF(O351&amp;""&lt;&gt;""," "&amp;O351,"")&amp;IF(P351&amp;""&lt;&gt;""," "&amp;P351,""),IF(Y351&amp;""&lt;&gt;"",K351&amp;": "&amp;TRIM(_xlfn.TEXTJOIN("",TRUE,MID(Y351,2*ROW(INDIRECT("1:"&amp;LEN(Y351)))-1,2)&amp;" ")),""))</f>
        <v/>
      </c>
      <c r="D351" s="20"/>
      <c r="E351" s="21"/>
      <c r="F351" s="22"/>
      <c r="G351" s="55"/>
      <c r="H351" s="56"/>
      <c r="I351" s="51"/>
      <c r="J351" s="51"/>
      <c r="K351" s="52" t="str">
        <f t="shared" ca="1" si="186"/>
        <v>302</v>
      </c>
      <c r="L351" s="52" t="str">
        <f t="shared" si="187"/>
        <v/>
      </c>
      <c r="M351" s="52" t="str">
        <f t="shared" ca="1" si="188"/>
        <v>$0302</v>
      </c>
      <c r="N351" s="53" t="str">
        <f t="shared" ca="1" si="189"/>
        <v/>
      </c>
      <c r="O351" s="53" t="str">
        <f t="shared" ca="1" si="190"/>
        <v>00</v>
      </c>
      <c r="P351" s="53" t="str">
        <f t="shared" ca="1" si="191"/>
        <v/>
      </c>
      <c r="Q351" s="54">
        <f t="shared" si="192"/>
        <v>-1</v>
      </c>
      <c r="R351" s="54" t="str">
        <f t="shared" si="193"/>
        <v/>
      </c>
      <c r="S351" s="3" t="str">
        <f t="shared" si="194"/>
        <v>my_code</v>
      </c>
      <c r="T351" s="54" t="b">
        <f t="shared" si="195"/>
        <v>0</v>
      </c>
      <c r="U351" s="54" t="b">
        <f t="shared" si="196"/>
        <v>0</v>
      </c>
      <c r="V351" s="54" t="b">
        <f t="shared" si="197"/>
        <v>0</v>
      </c>
      <c r="W351" s="54" t="b">
        <f t="shared" si="198"/>
        <v>0</v>
      </c>
      <c r="X351" s="54" t="b">
        <f>IF(NOT(ISERROR(VLOOKUP(UPPER(F351),Opcodes!$O$3:$O$10,1,FALSE))),TRUE,FALSE)</f>
        <v>0</v>
      </c>
      <c r="Y351" s="1" t="str" cm="1">
        <f t="array" aca="1" ref="Y351" ca="1">IF(OR(UPPER(F351)="STR",UPPER(F351)="ASC"),_xlfn.TEXTJOIN("",TRUE,DEC2HEX(128*(UPPER(F351)="STR")+CODE(MID(G351,ABS(ROW(INDIRECT("1:"&amp;LEN(G351)))),1)))),IF(UPPER(F351)="HEX",UPPER(SUBSTITUTE(G351," ","")),""))</f>
        <v/>
      </c>
      <c r="Z351" s="52" t="str">
        <f t="shared" si="199"/>
        <v/>
      </c>
      <c r="AA351" s="52" t="str">
        <f t="shared" si="200"/>
        <v/>
      </c>
      <c r="AB351" s="52" t="str">
        <f t="shared" si="201"/>
        <v/>
      </c>
      <c r="AC351" s="52" t="str">
        <f t="shared" si="202"/>
        <v/>
      </c>
      <c r="AD351" s="52" t="str">
        <f t="shared" si="203"/>
        <v/>
      </c>
      <c r="AE351" s="52">
        <f t="shared" ca="1" si="204"/>
        <v>0</v>
      </c>
      <c r="AF351" s="52" t="str">
        <f t="shared" si="205"/>
        <v/>
      </c>
      <c r="AG351" s="52" t="str">
        <f t="shared" ca="1" si="206"/>
        <v>mem</v>
      </c>
      <c r="AH351" s="52">
        <f t="shared" ca="1" si="207"/>
        <v>0</v>
      </c>
      <c r="AI351" s="52">
        <f t="shared" ca="1" si="208"/>
        <v>-1</v>
      </c>
      <c r="AJ351" s="52">
        <f t="shared" ca="1" si="209"/>
        <v>0</v>
      </c>
      <c r="AK351" s="52">
        <f t="shared" ca="1" si="210"/>
        <v>0</v>
      </c>
      <c r="AL351" s="52">
        <f t="shared" ca="1" si="211"/>
        <v>0</v>
      </c>
      <c r="AM351" s="52" t="e" cm="1">
        <f t="array" aca="1" ref="AM351" ca="1">INDEX($G$2:$G$1052,MATCH(1,(AL351=$E$2:$E$1052)*("EQU"=UPPER($F$2:$F$1052)),0))</f>
        <v>#N/A</v>
      </c>
      <c r="AN351" s="52" t="str">
        <f t="shared" ca="1" si="212"/>
        <v/>
      </c>
      <c r="AO351" s="1" t="e">
        <f t="shared" ca="1" si="213"/>
        <v>#N/A</v>
      </c>
      <c r="AP351" s="52" t="str">
        <f t="shared" ca="1" si="214"/>
        <v/>
      </c>
      <c r="AQ351" s="1" t="str" cm="1">
        <f t="array" aca="1" ref="AQ351" ca="1">IF(LEFT(AL351,1)=".",INDEX($M$12:$M$1052,MATCH(1,(AL351=$L$12:$L$1052)*(S351=($S$12:$S$1052)),0)),"")</f>
        <v/>
      </c>
      <c r="AR351" s="52">
        <f t="shared" ca="1" si="215"/>
        <v>0</v>
      </c>
      <c r="AS351" s="52">
        <f t="shared" ca="1" si="216"/>
        <v>0</v>
      </c>
      <c r="AT351" s="52" t="str">
        <f t="shared" ca="1" si="217"/>
        <v>00</v>
      </c>
      <c r="AU351" s="52" t="str">
        <f t="shared" ca="1" si="218"/>
        <v>00</v>
      </c>
      <c r="AV351" s="1" t="str">
        <f t="shared" ca="1" si="221"/>
        <v>00</v>
      </c>
      <c r="AW351" s="52" t="str">
        <f t="shared" ca="1" si="219"/>
        <v>ZP</v>
      </c>
      <c r="AX351" s="53" t="e">
        <f ca="1">VLOOKUP(UPPER(F351)&amp;"-"&amp;AW351,Opcodes!$D$3:$E$160,2,FALSE)</f>
        <v>#N/A</v>
      </c>
      <c r="AY351" s="1">
        <f t="shared" ca="1" si="220"/>
        <v>0</v>
      </c>
    </row>
    <row r="352" spans="3:51" s="52" customFormat="1" x14ac:dyDescent="0.3">
      <c r="C352" s="11" t="str" cm="1">
        <f t="array" aca="1" ref="C352" ca="1">IF(AND(N352&amp;""&lt;&gt;"",K352&amp;""&lt;&gt;""),K352&amp;": "&amp;N352&amp;IF(O352&amp;""&lt;&gt;""," "&amp;O352,"")&amp;IF(P352&amp;""&lt;&gt;""," "&amp;P352,""),IF(Y352&amp;""&lt;&gt;"",K352&amp;": "&amp;TRIM(_xlfn.TEXTJOIN("",TRUE,MID(Y352,2*ROW(INDIRECT("1:"&amp;LEN(Y352)))-1,2)&amp;" ")),""))</f>
        <v/>
      </c>
      <c r="D352" s="20"/>
      <c r="E352" s="21"/>
      <c r="F352" s="22"/>
      <c r="G352" s="55"/>
      <c r="H352" s="56"/>
      <c r="I352" s="51"/>
      <c r="J352" s="51"/>
      <c r="K352" s="52" t="str">
        <f t="shared" ca="1" si="186"/>
        <v>302</v>
      </c>
      <c r="L352" s="52" t="str">
        <f t="shared" si="187"/>
        <v/>
      </c>
      <c r="M352" s="52" t="str">
        <f t="shared" ca="1" si="188"/>
        <v>$0302</v>
      </c>
      <c r="N352" s="53" t="str">
        <f t="shared" ca="1" si="189"/>
        <v/>
      </c>
      <c r="O352" s="53" t="str">
        <f t="shared" ca="1" si="190"/>
        <v>00</v>
      </c>
      <c r="P352" s="53" t="str">
        <f t="shared" ca="1" si="191"/>
        <v/>
      </c>
      <c r="Q352" s="54">
        <f t="shared" si="192"/>
        <v>-1</v>
      </c>
      <c r="R352" s="54" t="str">
        <f t="shared" si="193"/>
        <v/>
      </c>
      <c r="S352" s="3" t="str">
        <f t="shared" si="194"/>
        <v>my_code</v>
      </c>
      <c r="T352" s="54" t="b">
        <f t="shared" si="195"/>
        <v>0</v>
      </c>
      <c r="U352" s="54" t="b">
        <f t="shared" si="196"/>
        <v>0</v>
      </c>
      <c r="V352" s="54" t="b">
        <f t="shared" si="197"/>
        <v>0</v>
      </c>
      <c r="W352" s="54" t="b">
        <f t="shared" si="198"/>
        <v>0</v>
      </c>
      <c r="X352" s="54" t="b">
        <f>IF(NOT(ISERROR(VLOOKUP(UPPER(F352),Opcodes!$O$3:$O$10,1,FALSE))),TRUE,FALSE)</f>
        <v>0</v>
      </c>
      <c r="Y352" s="1" t="str" cm="1">
        <f t="array" aca="1" ref="Y352" ca="1">IF(OR(UPPER(F352)="STR",UPPER(F352)="ASC"),_xlfn.TEXTJOIN("",TRUE,DEC2HEX(128*(UPPER(F352)="STR")+CODE(MID(G352,ABS(ROW(INDIRECT("1:"&amp;LEN(G352)))),1)))),IF(UPPER(F352)="HEX",UPPER(SUBSTITUTE(G352," ","")),""))</f>
        <v/>
      </c>
      <c r="Z352" s="52" t="str">
        <f t="shared" si="199"/>
        <v/>
      </c>
      <c r="AA352" s="52" t="str">
        <f t="shared" si="200"/>
        <v/>
      </c>
      <c r="AB352" s="52" t="str">
        <f t="shared" si="201"/>
        <v/>
      </c>
      <c r="AC352" s="52" t="str">
        <f t="shared" si="202"/>
        <v/>
      </c>
      <c r="AD352" s="52" t="str">
        <f t="shared" si="203"/>
        <v/>
      </c>
      <c r="AE352" s="52">
        <f t="shared" ca="1" si="204"/>
        <v>0</v>
      </c>
      <c r="AF352" s="52" t="str">
        <f t="shared" si="205"/>
        <v/>
      </c>
      <c r="AG352" s="52" t="str">
        <f t="shared" ca="1" si="206"/>
        <v>mem</v>
      </c>
      <c r="AH352" s="52">
        <f t="shared" ca="1" si="207"/>
        <v>0</v>
      </c>
      <c r="AI352" s="52">
        <f t="shared" ca="1" si="208"/>
        <v>-1</v>
      </c>
      <c r="AJ352" s="52">
        <f t="shared" ca="1" si="209"/>
        <v>0</v>
      </c>
      <c r="AK352" s="52">
        <f t="shared" ca="1" si="210"/>
        <v>0</v>
      </c>
      <c r="AL352" s="52">
        <f t="shared" ca="1" si="211"/>
        <v>0</v>
      </c>
      <c r="AM352" s="52" t="e" cm="1">
        <f t="array" aca="1" ref="AM352" ca="1">INDEX($G$2:$G$1052,MATCH(1,(AL352=$E$2:$E$1052)*("EQU"=UPPER($F$2:$F$1052)),0))</f>
        <v>#N/A</v>
      </c>
      <c r="AN352" s="52" t="str">
        <f t="shared" ca="1" si="212"/>
        <v/>
      </c>
      <c r="AO352" s="1" t="e">
        <f t="shared" ca="1" si="213"/>
        <v>#N/A</v>
      </c>
      <c r="AP352" s="52" t="str">
        <f t="shared" ca="1" si="214"/>
        <v/>
      </c>
      <c r="AQ352" s="1" t="str" cm="1">
        <f t="array" aca="1" ref="AQ352" ca="1">IF(LEFT(AL352,1)=".",INDEX($M$12:$M$1052,MATCH(1,(AL352=$L$12:$L$1052)*(S352=($S$12:$S$1052)),0)),"")</f>
        <v/>
      </c>
      <c r="AR352" s="52">
        <f t="shared" ca="1" si="215"/>
        <v>0</v>
      </c>
      <c r="AS352" s="52">
        <f t="shared" ca="1" si="216"/>
        <v>0</v>
      </c>
      <c r="AT352" s="52" t="str">
        <f t="shared" ca="1" si="217"/>
        <v>00</v>
      </c>
      <c r="AU352" s="52" t="str">
        <f t="shared" ca="1" si="218"/>
        <v>00</v>
      </c>
      <c r="AV352" s="1" t="str">
        <f t="shared" ca="1" si="221"/>
        <v>00</v>
      </c>
      <c r="AW352" s="52" t="str">
        <f t="shared" ca="1" si="219"/>
        <v>ZP</v>
      </c>
      <c r="AX352" s="53" t="e">
        <f ca="1">VLOOKUP(UPPER(F352)&amp;"-"&amp;AW352,Opcodes!$D$3:$E$160,2,FALSE)</f>
        <v>#N/A</v>
      </c>
      <c r="AY352" s="1">
        <f t="shared" ca="1" si="220"/>
        <v>0</v>
      </c>
    </row>
    <row r="353" spans="3:51" s="52" customFormat="1" x14ac:dyDescent="0.3">
      <c r="C353" s="11" t="str" cm="1">
        <f t="array" aca="1" ref="C353" ca="1">IF(AND(N353&amp;""&lt;&gt;"",K353&amp;""&lt;&gt;""),K353&amp;": "&amp;N353&amp;IF(O353&amp;""&lt;&gt;""," "&amp;O353,"")&amp;IF(P353&amp;""&lt;&gt;""," "&amp;P353,""),IF(Y353&amp;""&lt;&gt;"",K353&amp;": "&amp;TRIM(_xlfn.TEXTJOIN("",TRUE,MID(Y353,2*ROW(INDIRECT("1:"&amp;LEN(Y353)))-1,2)&amp;" ")),""))</f>
        <v/>
      </c>
      <c r="D353" s="20"/>
      <c r="E353" s="21"/>
      <c r="F353" s="22"/>
      <c r="G353" s="55"/>
      <c r="H353" s="56"/>
      <c r="I353" s="51"/>
      <c r="J353" s="51"/>
      <c r="K353" s="52" t="str">
        <f t="shared" ca="1" si="186"/>
        <v>302</v>
      </c>
      <c r="L353" s="52" t="str">
        <f t="shared" si="187"/>
        <v/>
      </c>
      <c r="M353" s="52" t="str">
        <f t="shared" ca="1" si="188"/>
        <v>$0302</v>
      </c>
      <c r="N353" s="53" t="str">
        <f t="shared" ca="1" si="189"/>
        <v/>
      </c>
      <c r="O353" s="53" t="str">
        <f t="shared" ca="1" si="190"/>
        <v>00</v>
      </c>
      <c r="P353" s="53" t="str">
        <f t="shared" ca="1" si="191"/>
        <v/>
      </c>
      <c r="Q353" s="54">
        <f t="shared" si="192"/>
        <v>-1</v>
      </c>
      <c r="R353" s="54" t="str">
        <f t="shared" si="193"/>
        <v/>
      </c>
      <c r="S353" s="3" t="str">
        <f t="shared" si="194"/>
        <v>my_code</v>
      </c>
      <c r="T353" s="54" t="b">
        <f t="shared" si="195"/>
        <v>0</v>
      </c>
      <c r="U353" s="54" t="b">
        <f t="shared" si="196"/>
        <v>0</v>
      </c>
      <c r="V353" s="54" t="b">
        <f t="shared" si="197"/>
        <v>0</v>
      </c>
      <c r="W353" s="54" t="b">
        <f t="shared" si="198"/>
        <v>0</v>
      </c>
      <c r="X353" s="54" t="b">
        <f>IF(NOT(ISERROR(VLOOKUP(UPPER(F353),Opcodes!$O$3:$O$10,1,FALSE))),TRUE,FALSE)</f>
        <v>0</v>
      </c>
      <c r="Y353" s="1" t="str" cm="1">
        <f t="array" aca="1" ref="Y353" ca="1">IF(OR(UPPER(F353)="STR",UPPER(F353)="ASC"),_xlfn.TEXTJOIN("",TRUE,DEC2HEX(128*(UPPER(F353)="STR")+CODE(MID(G353,ABS(ROW(INDIRECT("1:"&amp;LEN(G353)))),1)))),IF(UPPER(F353)="HEX",UPPER(SUBSTITUTE(G353," ","")),""))</f>
        <v/>
      </c>
      <c r="Z353" s="52" t="str">
        <f t="shared" si="199"/>
        <v/>
      </c>
      <c r="AA353" s="52" t="str">
        <f t="shared" si="200"/>
        <v/>
      </c>
      <c r="AB353" s="52" t="str">
        <f t="shared" si="201"/>
        <v/>
      </c>
      <c r="AC353" s="52" t="str">
        <f t="shared" si="202"/>
        <v/>
      </c>
      <c r="AD353" s="52" t="str">
        <f t="shared" si="203"/>
        <v/>
      </c>
      <c r="AE353" s="52">
        <f t="shared" ca="1" si="204"/>
        <v>0</v>
      </c>
      <c r="AF353" s="52" t="str">
        <f t="shared" si="205"/>
        <v/>
      </c>
      <c r="AG353" s="52" t="str">
        <f t="shared" ca="1" si="206"/>
        <v>mem</v>
      </c>
      <c r="AH353" s="52">
        <f t="shared" ca="1" si="207"/>
        <v>0</v>
      </c>
      <c r="AI353" s="52">
        <f t="shared" ca="1" si="208"/>
        <v>-1</v>
      </c>
      <c r="AJ353" s="52">
        <f t="shared" ca="1" si="209"/>
        <v>0</v>
      </c>
      <c r="AK353" s="52">
        <f t="shared" ca="1" si="210"/>
        <v>0</v>
      </c>
      <c r="AL353" s="52">
        <f t="shared" ca="1" si="211"/>
        <v>0</v>
      </c>
      <c r="AM353" s="52" t="e" cm="1">
        <f t="array" aca="1" ref="AM353" ca="1">INDEX($G$2:$G$1052,MATCH(1,(AL353=$E$2:$E$1052)*("EQU"=UPPER($F$2:$F$1052)),0))</f>
        <v>#N/A</v>
      </c>
      <c r="AN353" s="52" t="str">
        <f t="shared" ca="1" si="212"/>
        <v/>
      </c>
      <c r="AO353" s="1" t="e">
        <f t="shared" ca="1" si="213"/>
        <v>#N/A</v>
      </c>
      <c r="AP353" s="52" t="str">
        <f t="shared" ca="1" si="214"/>
        <v/>
      </c>
      <c r="AQ353" s="1" t="str" cm="1">
        <f t="array" aca="1" ref="AQ353" ca="1">IF(LEFT(AL353,1)=".",INDEX($M$12:$M$1052,MATCH(1,(AL353=$L$12:$L$1052)*(S353=($S$12:$S$1052)),0)),"")</f>
        <v/>
      </c>
      <c r="AR353" s="52">
        <f t="shared" ca="1" si="215"/>
        <v>0</v>
      </c>
      <c r="AS353" s="52">
        <f t="shared" ca="1" si="216"/>
        <v>0</v>
      </c>
      <c r="AT353" s="52" t="str">
        <f t="shared" ca="1" si="217"/>
        <v>00</v>
      </c>
      <c r="AU353" s="52" t="str">
        <f t="shared" ca="1" si="218"/>
        <v>00</v>
      </c>
      <c r="AV353" s="1" t="str">
        <f t="shared" ca="1" si="221"/>
        <v>00</v>
      </c>
      <c r="AW353" s="52" t="str">
        <f t="shared" ca="1" si="219"/>
        <v>ZP</v>
      </c>
      <c r="AX353" s="53" t="e">
        <f ca="1">VLOOKUP(UPPER(F353)&amp;"-"&amp;AW353,Opcodes!$D$3:$E$160,2,FALSE)</f>
        <v>#N/A</v>
      </c>
      <c r="AY353" s="1">
        <f t="shared" ca="1" si="220"/>
        <v>0</v>
      </c>
    </row>
    <row r="354" spans="3:51" s="52" customFormat="1" x14ac:dyDescent="0.3">
      <c r="C354" s="11" t="str" cm="1">
        <f t="array" aca="1" ref="C354" ca="1">IF(AND(N354&amp;""&lt;&gt;"",K354&amp;""&lt;&gt;""),K354&amp;": "&amp;N354&amp;IF(O354&amp;""&lt;&gt;""," "&amp;O354,"")&amp;IF(P354&amp;""&lt;&gt;""," "&amp;P354,""),IF(Y354&amp;""&lt;&gt;"",K354&amp;": "&amp;TRIM(_xlfn.TEXTJOIN("",TRUE,MID(Y354,2*ROW(INDIRECT("1:"&amp;LEN(Y354)))-1,2)&amp;" ")),""))</f>
        <v/>
      </c>
      <c r="D354" s="20"/>
      <c r="E354" s="21"/>
      <c r="F354" s="22"/>
      <c r="G354" s="55"/>
      <c r="H354" s="56"/>
      <c r="I354" s="51"/>
      <c r="J354" s="51"/>
      <c r="K354" s="52" t="str">
        <f t="shared" ca="1" si="186"/>
        <v>302</v>
      </c>
      <c r="L354" s="52" t="str">
        <f t="shared" si="187"/>
        <v/>
      </c>
      <c r="M354" s="52" t="str">
        <f t="shared" ca="1" si="188"/>
        <v>$0302</v>
      </c>
      <c r="N354" s="53" t="str">
        <f t="shared" ca="1" si="189"/>
        <v/>
      </c>
      <c r="O354" s="53" t="str">
        <f t="shared" ca="1" si="190"/>
        <v>00</v>
      </c>
      <c r="P354" s="53" t="str">
        <f t="shared" ca="1" si="191"/>
        <v/>
      </c>
      <c r="Q354" s="54">
        <f t="shared" si="192"/>
        <v>-1</v>
      </c>
      <c r="R354" s="54" t="str">
        <f t="shared" si="193"/>
        <v/>
      </c>
      <c r="S354" s="3" t="str">
        <f t="shared" si="194"/>
        <v>my_code</v>
      </c>
      <c r="T354" s="54" t="b">
        <f t="shared" si="195"/>
        <v>0</v>
      </c>
      <c r="U354" s="54" t="b">
        <f t="shared" si="196"/>
        <v>0</v>
      </c>
      <c r="V354" s="54" t="b">
        <f t="shared" si="197"/>
        <v>0</v>
      </c>
      <c r="W354" s="54" t="b">
        <f t="shared" si="198"/>
        <v>0</v>
      </c>
      <c r="X354" s="54" t="b">
        <f>IF(NOT(ISERROR(VLOOKUP(UPPER(F354),Opcodes!$O$3:$O$10,1,FALSE))),TRUE,FALSE)</f>
        <v>0</v>
      </c>
      <c r="Y354" s="1" t="str" cm="1">
        <f t="array" aca="1" ref="Y354" ca="1">IF(OR(UPPER(F354)="STR",UPPER(F354)="ASC"),_xlfn.TEXTJOIN("",TRUE,DEC2HEX(128*(UPPER(F354)="STR")+CODE(MID(G354,ABS(ROW(INDIRECT("1:"&amp;LEN(G354)))),1)))),IF(UPPER(F354)="HEX",UPPER(SUBSTITUTE(G354," ","")),""))</f>
        <v/>
      </c>
      <c r="Z354" s="52" t="str">
        <f t="shared" si="199"/>
        <v/>
      </c>
      <c r="AA354" s="52" t="str">
        <f t="shared" si="200"/>
        <v/>
      </c>
      <c r="AB354" s="52" t="str">
        <f t="shared" si="201"/>
        <v/>
      </c>
      <c r="AC354" s="52" t="str">
        <f t="shared" si="202"/>
        <v/>
      </c>
      <c r="AD354" s="52" t="str">
        <f t="shared" si="203"/>
        <v/>
      </c>
      <c r="AE354" s="52">
        <f t="shared" ca="1" si="204"/>
        <v>0</v>
      </c>
      <c r="AF354" s="52" t="str">
        <f t="shared" si="205"/>
        <v/>
      </c>
      <c r="AG354" s="52" t="str">
        <f t="shared" ca="1" si="206"/>
        <v>mem</v>
      </c>
      <c r="AH354" s="52">
        <f t="shared" ca="1" si="207"/>
        <v>0</v>
      </c>
      <c r="AI354" s="52">
        <f t="shared" ca="1" si="208"/>
        <v>-1</v>
      </c>
      <c r="AJ354" s="52">
        <f t="shared" ca="1" si="209"/>
        <v>0</v>
      </c>
      <c r="AK354" s="52">
        <f t="shared" ca="1" si="210"/>
        <v>0</v>
      </c>
      <c r="AL354" s="52">
        <f t="shared" ca="1" si="211"/>
        <v>0</v>
      </c>
      <c r="AM354" s="52" t="e" cm="1">
        <f t="array" aca="1" ref="AM354" ca="1">INDEX($G$2:$G$1052,MATCH(1,(AL354=$E$2:$E$1052)*("EQU"=UPPER($F$2:$F$1052)),0))</f>
        <v>#N/A</v>
      </c>
      <c r="AN354" s="52" t="str">
        <f t="shared" ca="1" si="212"/>
        <v/>
      </c>
      <c r="AO354" s="1" t="e">
        <f t="shared" ca="1" si="213"/>
        <v>#N/A</v>
      </c>
      <c r="AP354" s="52" t="str">
        <f t="shared" ca="1" si="214"/>
        <v/>
      </c>
      <c r="AQ354" s="1" t="str" cm="1">
        <f t="array" aca="1" ref="AQ354" ca="1">IF(LEFT(AL354,1)=".",INDEX($M$12:$M$1052,MATCH(1,(AL354=$L$12:$L$1052)*(S354=($S$12:$S$1052)),0)),"")</f>
        <v/>
      </c>
      <c r="AR354" s="52">
        <f t="shared" ca="1" si="215"/>
        <v>0</v>
      </c>
      <c r="AS354" s="52">
        <f t="shared" ca="1" si="216"/>
        <v>0</v>
      </c>
      <c r="AT354" s="52" t="str">
        <f t="shared" ca="1" si="217"/>
        <v>00</v>
      </c>
      <c r="AU354" s="52" t="str">
        <f t="shared" ca="1" si="218"/>
        <v>00</v>
      </c>
      <c r="AV354" s="1" t="str">
        <f t="shared" ca="1" si="221"/>
        <v>00</v>
      </c>
      <c r="AW354" s="52" t="str">
        <f t="shared" ca="1" si="219"/>
        <v>ZP</v>
      </c>
      <c r="AX354" s="53" t="e">
        <f ca="1">VLOOKUP(UPPER(F354)&amp;"-"&amp;AW354,Opcodes!$D$3:$E$160,2,FALSE)</f>
        <v>#N/A</v>
      </c>
      <c r="AY354" s="1">
        <f t="shared" ca="1" si="220"/>
        <v>0</v>
      </c>
    </row>
    <row r="355" spans="3:51" s="52" customFormat="1" x14ac:dyDescent="0.3">
      <c r="C355" s="11" t="str" cm="1">
        <f t="array" aca="1" ref="C355" ca="1">IF(AND(N355&amp;""&lt;&gt;"",K355&amp;""&lt;&gt;""),K355&amp;": "&amp;N355&amp;IF(O355&amp;""&lt;&gt;""," "&amp;O355,"")&amp;IF(P355&amp;""&lt;&gt;""," "&amp;P355,""),IF(Y355&amp;""&lt;&gt;"",K355&amp;": "&amp;TRIM(_xlfn.TEXTJOIN("",TRUE,MID(Y355,2*ROW(INDIRECT("1:"&amp;LEN(Y355)))-1,2)&amp;" ")),""))</f>
        <v/>
      </c>
      <c r="D355" s="20"/>
      <c r="E355" s="21"/>
      <c r="F355" s="22"/>
      <c r="G355" s="55"/>
      <c r="H355" s="56"/>
      <c r="I355" s="51"/>
      <c r="J355" s="51"/>
      <c r="K355" s="52" t="str">
        <f t="shared" ca="1" si="186"/>
        <v>302</v>
      </c>
      <c r="L355" s="52" t="str">
        <f t="shared" si="187"/>
        <v/>
      </c>
      <c r="M355" s="52" t="str">
        <f t="shared" ca="1" si="188"/>
        <v>$0302</v>
      </c>
      <c r="N355" s="53" t="str">
        <f t="shared" ca="1" si="189"/>
        <v/>
      </c>
      <c r="O355" s="53" t="str">
        <f t="shared" ca="1" si="190"/>
        <v>00</v>
      </c>
      <c r="P355" s="53" t="str">
        <f t="shared" ca="1" si="191"/>
        <v/>
      </c>
      <c r="Q355" s="54">
        <f t="shared" si="192"/>
        <v>-1</v>
      </c>
      <c r="R355" s="54" t="str">
        <f t="shared" si="193"/>
        <v/>
      </c>
      <c r="S355" s="3" t="str">
        <f t="shared" si="194"/>
        <v>my_code</v>
      </c>
      <c r="T355" s="54" t="b">
        <f t="shared" si="195"/>
        <v>0</v>
      </c>
      <c r="U355" s="54" t="b">
        <f t="shared" si="196"/>
        <v>0</v>
      </c>
      <c r="V355" s="54" t="b">
        <f t="shared" si="197"/>
        <v>0</v>
      </c>
      <c r="W355" s="54" t="b">
        <f t="shared" si="198"/>
        <v>0</v>
      </c>
      <c r="X355" s="54" t="b">
        <f>IF(NOT(ISERROR(VLOOKUP(UPPER(F355),Opcodes!$O$3:$O$10,1,FALSE))),TRUE,FALSE)</f>
        <v>0</v>
      </c>
      <c r="Y355" s="1" t="str" cm="1">
        <f t="array" aca="1" ref="Y355" ca="1">IF(OR(UPPER(F355)="STR",UPPER(F355)="ASC"),_xlfn.TEXTJOIN("",TRUE,DEC2HEX(128*(UPPER(F355)="STR")+CODE(MID(G355,ABS(ROW(INDIRECT("1:"&amp;LEN(G355)))),1)))),IF(UPPER(F355)="HEX",UPPER(SUBSTITUTE(G355," ","")),""))</f>
        <v/>
      </c>
      <c r="Z355" s="52" t="str">
        <f t="shared" si="199"/>
        <v/>
      </c>
      <c r="AA355" s="52" t="str">
        <f t="shared" si="200"/>
        <v/>
      </c>
      <c r="AB355" s="52" t="str">
        <f t="shared" si="201"/>
        <v/>
      </c>
      <c r="AC355" s="52" t="str">
        <f t="shared" si="202"/>
        <v/>
      </c>
      <c r="AD355" s="52" t="str">
        <f t="shared" si="203"/>
        <v/>
      </c>
      <c r="AE355" s="52">
        <f t="shared" ca="1" si="204"/>
        <v>0</v>
      </c>
      <c r="AF355" s="52" t="str">
        <f t="shared" si="205"/>
        <v/>
      </c>
      <c r="AG355" s="52" t="str">
        <f t="shared" ca="1" si="206"/>
        <v>mem</v>
      </c>
      <c r="AH355" s="52">
        <f t="shared" ca="1" si="207"/>
        <v>0</v>
      </c>
      <c r="AI355" s="52">
        <f t="shared" ca="1" si="208"/>
        <v>-1</v>
      </c>
      <c r="AJ355" s="52">
        <f t="shared" ca="1" si="209"/>
        <v>0</v>
      </c>
      <c r="AK355" s="52">
        <f t="shared" ca="1" si="210"/>
        <v>0</v>
      </c>
      <c r="AL355" s="52">
        <f t="shared" ca="1" si="211"/>
        <v>0</v>
      </c>
      <c r="AM355" s="52" t="e" cm="1">
        <f t="array" aca="1" ref="AM355" ca="1">INDEX($G$2:$G$1052,MATCH(1,(AL355=$E$2:$E$1052)*("EQU"=UPPER($F$2:$F$1052)),0))</f>
        <v>#N/A</v>
      </c>
      <c r="AN355" s="52" t="str">
        <f t="shared" ca="1" si="212"/>
        <v/>
      </c>
      <c r="AO355" s="1" t="e">
        <f t="shared" ca="1" si="213"/>
        <v>#N/A</v>
      </c>
      <c r="AP355" s="52" t="str">
        <f t="shared" ca="1" si="214"/>
        <v/>
      </c>
      <c r="AQ355" s="1" t="str" cm="1">
        <f t="array" aca="1" ref="AQ355" ca="1">IF(LEFT(AL355,1)=".",INDEX($M$12:$M$1052,MATCH(1,(AL355=$L$12:$L$1052)*(S355=($S$12:$S$1052)),0)),"")</f>
        <v/>
      </c>
      <c r="AR355" s="52">
        <f t="shared" ca="1" si="215"/>
        <v>0</v>
      </c>
      <c r="AS355" s="52">
        <f t="shared" ca="1" si="216"/>
        <v>0</v>
      </c>
      <c r="AT355" s="52" t="str">
        <f t="shared" ca="1" si="217"/>
        <v>00</v>
      </c>
      <c r="AU355" s="52" t="str">
        <f t="shared" ca="1" si="218"/>
        <v>00</v>
      </c>
      <c r="AV355" s="1" t="str">
        <f t="shared" ca="1" si="221"/>
        <v>00</v>
      </c>
      <c r="AW355" s="52" t="str">
        <f t="shared" ca="1" si="219"/>
        <v>ZP</v>
      </c>
      <c r="AX355" s="53" t="e">
        <f ca="1">VLOOKUP(UPPER(F355)&amp;"-"&amp;AW355,Opcodes!$D$3:$E$160,2,FALSE)</f>
        <v>#N/A</v>
      </c>
      <c r="AY355" s="1">
        <f t="shared" ca="1" si="220"/>
        <v>0</v>
      </c>
    </row>
    <row r="356" spans="3:51" s="52" customFormat="1" x14ac:dyDescent="0.3">
      <c r="C356" s="11" t="str" cm="1">
        <f t="array" aca="1" ref="C356" ca="1">IF(AND(N356&amp;""&lt;&gt;"",K356&amp;""&lt;&gt;""),K356&amp;": "&amp;N356&amp;IF(O356&amp;""&lt;&gt;""," "&amp;O356,"")&amp;IF(P356&amp;""&lt;&gt;""," "&amp;P356,""),IF(Y356&amp;""&lt;&gt;"",K356&amp;": "&amp;TRIM(_xlfn.TEXTJOIN("",TRUE,MID(Y356,2*ROW(INDIRECT("1:"&amp;LEN(Y356)))-1,2)&amp;" ")),""))</f>
        <v/>
      </c>
      <c r="D356" s="20"/>
      <c r="E356" s="21"/>
      <c r="F356" s="22"/>
      <c r="G356" s="55"/>
      <c r="H356" s="56"/>
      <c r="I356" s="51"/>
      <c r="J356" s="51"/>
      <c r="K356" s="52" t="str">
        <f t="shared" ca="1" si="186"/>
        <v>302</v>
      </c>
      <c r="L356" s="52" t="str">
        <f t="shared" si="187"/>
        <v/>
      </c>
      <c r="M356" s="52" t="str">
        <f t="shared" ca="1" si="188"/>
        <v>$0302</v>
      </c>
      <c r="N356" s="53" t="str">
        <f t="shared" ca="1" si="189"/>
        <v/>
      </c>
      <c r="O356" s="53" t="str">
        <f t="shared" ca="1" si="190"/>
        <v>00</v>
      </c>
      <c r="P356" s="53" t="str">
        <f t="shared" ca="1" si="191"/>
        <v/>
      </c>
      <c r="Q356" s="54">
        <f t="shared" si="192"/>
        <v>-1</v>
      </c>
      <c r="R356" s="54" t="str">
        <f t="shared" si="193"/>
        <v/>
      </c>
      <c r="S356" s="3" t="str">
        <f t="shared" si="194"/>
        <v>my_code</v>
      </c>
      <c r="T356" s="54" t="b">
        <f t="shared" si="195"/>
        <v>0</v>
      </c>
      <c r="U356" s="54" t="b">
        <f t="shared" si="196"/>
        <v>0</v>
      </c>
      <c r="V356" s="54" t="b">
        <f t="shared" si="197"/>
        <v>0</v>
      </c>
      <c r="W356" s="54" t="b">
        <f t="shared" si="198"/>
        <v>0</v>
      </c>
      <c r="X356" s="54" t="b">
        <f>IF(NOT(ISERROR(VLOOKUP(UPPER(F356),Opcodes!$O$3:$O$10,1,FALSE))),TRUE,FALSE)</f>
        <v>0</v>
      </c>
      <c r="Y356" s="1" t="str" cm="1">
        <f t="array" aca="1" ref="Y356" ca="1">IF(OR(UPPER(F356)="STR",UPPER(F356)="ASC"),_xlfn.TEXTJOIN("",TRUE,DEC2HEX(128*(UPPER(F356)="STR")+CODE(MID(G356,ABS(ROW(INDIRECT("1:"&amp;LEN(G356)))),1)))),IF(UPPER(F356)="HEX",UPPER(SUBSTITUTE(G356," ","")),""))</f>
        <v/>
      </c>
      <c r="Z356" s="52" t="str">
        <f t="shared" si="199"/>
        <v/>
      </c>
      <c r="AA356" s="52" t="str">
        <f t="shared" si="200"/>
        <v/>
      </c>
      <c r="AB356" s="52" t="str">
        <f t="shared" si="201"/>
        <v/>
      </c>
      <c r="AC356" s="52" t="str">
        <f t="shared" si="202"/>
        <v/>
      </c>
      <c r="AD356" s="52" t="str">
        <f t="shared" si="203"/>
        <v/>
      </c>
      <c r="AE356" s="52">
        <f t="shared" ca="1" si="204"/>
        <v>0</v>
      </c>
      <c r="AF356" s="52" t="str">
        <f t="shared" si="205"/>
        <v/>
      </c>
      <c r="AG356" s="52" t="str">
        <f t="shared" ca="1" si="206"/>
        <v>mem</v>
      </c>
      <c r="AH356" s="52">
        <f t="shared" ca="1" si="207"/>
        <v>0</v>
      </c>
      <c r="AI356" s="52">
        <f t="shared" ca="1" si="208"/>
        <v>-1</v>
      </c>
      <c r="AJ356" s="52">
        <f t="shared" ca="1" si="209"/>
        <v>0</v>
      </c>
      <c r="AK356" s="52">
        <f t="shared" ca="1" si="210"/>
        <v>0</v>
      </c>
      <c r="AL356" s="52">
        <f t="shared" ca="1" si="211"/>
        <v>0</v>
      </c>
      <c r="AM356" s="52" t="e" cm="1">
        <f t="array" aca="1" ref="AM356" ca="1">INDEX($G$2:$G$1052,MATCH(1,(AL356=$E$2:$E$1052)*("EQU"=UPPER($F$2:$F$1052)),0))</f>
        <v>#N/A</v>
      </c>
      <c r="AN356" s="52" t="str">
        <f t="shared" ca="1" si="212"/>
        <v/>
      </c>
      <c r="AO356" s="1" t="e">
        <f t="shared" ca="1" si="213"/>
        <v>#N/A</v>
      </c>
      <c r="AP356" s="52" t="str">
        <f t="shared" ca="1" si="214"/>
        <v/>
      </c>
      <c r="AQ356" s="1" t="str" cm="1">
        <f t="array" aca="1" ref="AQ356" ca="1">IF(LEFT(AL356,1)=".",INDEX($M$12:$M$1052,MATCH(1,(AL356=$L$12:$L$1052)*(S356=($S$12:$S$1052)),0)),"")</f>
        <v/>
      </c>
      <c r="AR356" s="52">
        <f t="shared" ca="1" si="215"/>
        <v>0</v>
      </c>
      <c r="AS356" s="52">
        <f t="shared" ca="1" si="216"/>
        <v>0</v>
      </c>
      <c r="AT356" s="52" t="str">
        <f t="shared" ca="1" si="217"/>
        <v>00</v>
      </c>
      <c r="AU356" s="52" t="str">
        <f t="shared" ca="1" si="218"/>
        <v>00</v>
      </c>
      <c r="AV356" s="1" t="str">
        <f t="shared" ca="1" si="221"/>
        <v>00</v>
      </c>
      <c r="AW356" s="52" t="str">
        <f t="shared" ca="1" si="219"/>
        <v>ZP</v>
      </c>
      <c r="AX356" s="53" t="e">
        <f ca="1">VLOOKUP(UPPER(F356)&amp;"-"&amp;AW356,Opcodes!$D$3:$E$160,2,FALSE)</f>
        <v>#N/A</v>
      </c>
      <c r="AY356" s="1">
        <f t="shared" ca="1" si="220"/>
        <v>0</v>
      </c>
    </row>
    <row r="357" spans="3:51" s="52" customFormat="1" x14ac:dyDescent="0.3">
      <c r="C357" s="11" t="str" cm="1">
        <f t="array" aca="1" ref="C357" ca="1">IF(AND(N357&amp;""&lt;&gt;"",K357&amp;""&lt;&gt;""),K357&amp;": "&amp;N357&amp;IF(O357&amp;""&lt;&gt;""," "&amp;O357,"")&amp;IF(P357&amp;""&lt;&gt;""," "&amp;P357,""),IF(Y357&amp;""&lt;&gt;"",K357&amp;": "&amp;TRIM(_xlfn.TEXTJOIN("",TRUE,MID(Y357,2*ROW(INDIRECT("1:"&amp;LEN(Y357)))-1,2)&amp;" ")),""))</f>
        <v/>
      </c>
      <c r="D357" s="20"/>
      <c r="E357" s="21"/>
      <c r="F357" s="22"/>
      <c r="G357" s="55"/>
      <c r="H357" s="56"/>
      <c r="I357" s="51"/>
      <c r="J357" s="51"/>
      <c r="K357" s="52" t="str">
        <f t="shared" ca="1" si="186"/>
        <v>302</v>
      </c>
      <c r="L357" s="52" t="str">
        <f t="shared" si="187"/>
        <v/>
      </c>
      <c r="M357" s="52" t="str">
        <f t="shared" ca="1" si="188"/>
        <v>$0302</v>
      </c>
      <c r="N357" s="53" t="str">
        <f t="shared" ca="1" si="189"/>
        <v/>
      </c>
      <c r="O357" s="53" t="str">
        <f t="shared" ca="1" si="190"/>
        <v>00</v>
      </c>
      <c r="P357" s="53" t="str">
        <f t="shared" ca="1" si="191"/>
        <v/>
      </c>
      <c r="Q357" s="54">
        <f t="shared" si="192"/>
        <v>-1</v>
      </c>
      <c r="R357" s="54" t="str">
        <f t="shared" si="193"/>
        <v/>
      </c>
      <c r="S357" s="3" t="str">
        <f t="shared" si="194"/>
        <v>my_code</v>
      </c>
      <c r="T357" s="54" t="b">
        <f t="shared" si="195"/>
        <v>0</v>
      </c>
      <c r="U357" s="54" t="b">
        <f t="shared" si="196"/>
        <v>0</v>
      </c>
      <c r="V357" s="54" t="b">
        <f t="shared" si="197"/>
        <v>0</v>
      </c>
      <c r="W357" s="54" t="b">
        <f t="shared" si="198"/>
        <v>0</v>
      </c>
      <c r="X357" s="54" t="b">
        <f>IF(NOT(ISERROR(VLOOKUP(UPPER(F357),Opcodes!$O$3:$O$10,1,FALSE))),TRUE,FALSE)</f>
        <v>0</v>
      </c>
      <c r="Y357" s="1" t="str" cm="1">
        <f t="array" aca="1" ref="Y357" ca="1">IF(OR(UPPER(F357)="STR",UPPER(F357)="ASC"),_xlfn.TEXTJOIN("",TRUE,DEC2HEX(128*(UPPER(F357)="STR")+CODE(MID(G357,ABS(ROW(INDIRECT("1:"&amp;LEN(G357)))),1)))),IF(UPPER(F357)="HEX",UPPER(SUBSTITUTE(G357," ","")),""))</f>
        <v/>
      </c>
      <c r="Z357" s="52" t="str">
        <f t="shared" si="199"/>
        <v/>
      </c>
      <c r="AA357" s="52" t="str">
        <f t="shared" si="200"/>
        <v/>
      </c>
      <c r="AB357" s="52" t="str">
        <f t="shared" si="201"/>
        <v/>
      </c>
      <c r="AC357" s="52" t="str">
        <f t="shared" si="202"/>
        <v/>
      </c>
      <c r="AD357" s="52" t="str">
        <f t="shared" si="203"/>
        <v/>
      </c>
      <c r="AE357" s="52">
        <f t="shared" ca="1" si="204"/>
        <v>0</v>
      </c>
      <c r="AF357" s="52" t="str">
        <f t="shared" si="205"/>
        <v/>
      </c>
      <c r="AG357" s="52" t="str">
        <f t="shared" ca="1" si="206"/>
        <v>mem</v>
      </c>
      <c r="AH357" s="52">
        <f t="shared" ca="1" si="207"/>
        <v>0</v>
      </c>
      <c r="AI357" s="52">
        <f t="shared" ca="1" si="208"/>
        <v>-1</v>
      </c>
      <c r="AJ357" s="52">
        <f t="shared" ca="1" si="209"/>
        <v>0</v>
      </c>
      <c r="AK357" s="52">
        <f t="shared" ca="1" si="210"/>
        <v>0</v>
      </c>
      <c r="AL357" s="52">
        <f t="shared" ca="1" si="211"/>
        <v>0</v>
      </c>
      <c r="AM357" s="52" t="e" cm="1">
        <f t="array" aca="1" ref="AM357" ca="1">INDEX($G$2:$G$1052,MATCH(1,(AL357=$E$2:$E$1052)*("EQU"=UPPER($F$2:$F$1052)),0))</f>
        <v>#N/A</v>
      </c>
      <c r="AN357" s="52" t="str">
        <f t="shared" ca="1" si="212"/>
        <v/>
      </c>
      <c r="AO357" s="1" t="e">
        <f t="shared" ca="1" si="213"/>
        <v>#N/A</v>
      </c>
      <c r="AP357" s="52" t="str">
        <f t="shared" ca="1" si="214"/>
        <v/>
      </c>
      <c r="AQ357" s="1" t="str" cm="1">
        <f t="array" aca="1" ref="AQ357" ca="1">IF(LEFT(AL357,1)=".",INDEX($M$12:$M$1052,MATCH(1,(AL357=$L$12:$L$1052)*(S357=($S$12:$S$1052)),0)),"")</f>
        <v/>
      </c>
      <c r="AR357" s="52">
        <f t="shared" ca="1" si="215"/>
        <v>0</v>
      </c>
      <c r="AS357" s="52">
        <f t="shared" ca="1" si="216"/>
        <v>0</v>
      </c>
      <c r="AT357" s="52" t="str">
        <f t="shared" ca="1" si="217"/>
        <v>00</v>
      </c>
      <c r="AU357" s="52" t="str">
        <f t="shared" ca="1" si="218"/>
        <v>00</v>
      </c>
      <c r="AV357" s="1" t="str">
        <f t="shared" ca="1" si="221"/>
        <v>00</v>
      </c>
      <c r="AW357" s="52" t="str">
        <f t="shared" ca="1" si="219"/>
        <v>ZP</v>
      </c>
      <c r="AX357" s="53" t="e">
        <f ca="1">VLOOKUP(UPPER(F357)&amp;"-"&amp;AW357,Opcodes!$D$3:$E$160,2,FALSE)</f>
        <v>#N/A</v>
      </c>
      <c r="AY357" s="1">
        <f t="shared" ca="1" si="220"/>
        <v>0</v>
      </c>
    </row>
    <row r="358" spans="3:51" s="52" customFormat="1" x14ac:dyDescent="0.3">
      <c r="C358" s="11" t="str" cm="1">
        <f t="array" aca="1" ref="C358" ca="1">IF(AND(N358&amp;""&lt;&gt;"",K358&amp;""&lt;&gt;""),K358&amp;": "&amp;N358&amp;IF(O358&amp;""&lt;&gt;""," "&amp;O358,"")&amp;IF(P358&amp;""&lt;&gt;""," "&amp;P358,""),IF(Y358&amp;""&lt;&gt;"",K358&amp;": "&amp;TRIM(_xlfn.TEXTJOIN("",TRUE,MID(Y358,2*ROW(INDIRECT("1:"&amp;LEN(Y358)))-1,2)&amp;" ")),""))</f>
        <v/>
      </c>
      <c r="D358" s="20"/>
      <c r="E358" s="21"/>
      <c r="F358" s="22"/>
      <c r="G358" s="55"/>
      <c r="H358" s="56"/>
      <c r="I358" s="51"/>
      <c r="J358" s="51"/>
      <c r="K358" s="52" t="str">
        <f t="shared" ca="1" si="186"/>
        <v>302</v>
      </c>
      <c r="L358" s="52" t="str">
        <f t="shared" si="187"/>
        <v/>
      </c>
      <c r="M358" s="52" t="str">
        <f t="shared" ca="1" si="188"/>
        <v>$0302</v>
      </c>
      <c r="N358" s="53" t="str">
        <f t="shared" ca="1" si="189"/>
        <v/>
      </c>
      <c r="O358" s="53" t="str">
        <f t="shared" ca="1" si="190"/>
        <v>00</v>
      </c>
      <c r="P358" s="53" t="str">
        <f t="shared" ca="1" si="191"/>
        <v/>
      </c>
      <c r="Q358" s="54">
        <f t="shared" si="192"/>
        <v>-1</v>
      </c>
      <c r="R358" s="54" t="str">
        <f t="shared" si="193"/>
        <v/>
      </c>
      <c r="S358" s="3" t="str">
        <f t="shared" si="194"/>
        <v>my_code</v>
      </c>
      <c r="T358" s="54" t="b">
        <f t="shared" si="195"/>
        <v>0</v>
      </c>
      <c r="U358" s="54" t="b">
        <f t="shared" si="196"/>
        <v>0</v>
      </c>
      <c r="V358" s="54" t="b">
        <f t="shared" si="197"/>
        <v>0</v>
      </c>
      <c r="W358" s="54" t="b">
        <f t="shared" si="198"/>
        <v>0</v>
      </c>
      <c r="X358" s="54" t="b">
        <f>IF(NOT(ISERROR(VLOOKUP(UPPER(F358),Opcodes!$O$3:$O$10,1,FALSE))),TRUE,FALSE)</f>
        <v>0</v>
      </c>
      <c r="Y358" s="1" t="str" cm="1">
        <f t="array" aca="1" ref="Y358" ca="1">IF(OR(UPPER(F358)="STR",UPPER(F358)="ASC"),_xlfn.TEXTJOIN("",TRUE,DEC2HEX(128*(UPPER(F358)="STR")+CODE(MID(G358,ABS(ROW(INDIRECT("1:"&amp;LEN(G358)))),1)))),IF(UPPER(F358)="HEX",UPPER(SUBSTITUTE(G358," ","")),""))</f>
        <v/>
      </c>
      <c r="Z358" s="52" t="str">
        <f t="shared" si="199"/>
        <v/>
      </c>
      <c r="AA358" s="52" t="str">
        <f t="shared" si="200"/>
        <v/>
      </c>
      <c r="AB358" s="52" t="str">
        <f t="shared" si="201"/>
        <v/>
      </c>
      <c r="AC358" s="52" t="str">
        <f t="shared" si="202"/>
        <v/>
      </c>
      <c r="AD358" s="52" t="str">
        <f t="shared" si="203"/>
        <v/>
      </c>
      <c r="AE358" s="52">
        <f t="shared" ca="1" si="204"/>
        <v>0</v>
      </c>
      <c r="AF358" s="52" t="str">
        <f t="shared" si="205"/>
        <v/>
      </c>
      <c r="AG358" s="52" t="str">
        <f t="shared" ca="1" si="206"/>
        <v>mem</v>
      </c>
      <c r="AH358" s="52">
        <f t="shared" ca="1" si="207"/>
        <v>0</v>
      </c>
      <c r="AI358" s="52">
        <f t="shared" ca="1" si="208"/>
        <v>-1</v>
      </c>
      <c r="AJ358" s="52">
        <f t="shared" ca="1" si="209"/>
        <v>0</v>
      </c>
      <c r="AK358" s="52">
        <f t="shared" ca="1" si="210"/>
        <v>0</v>
      </c>
      <c r="AL358" s="52">
        <f t="shared" ca="1" si="211"/>
        <v>0</v>
      </c>
      <c r="AM358" s="52" t="e" cm="1">
        <f t="array" aca="1" ref="AM358" ca="1">INDEX($G$2:$G$1052,MATCH(1,(AL358=$E$2:$E$1052)*("EQU"=UPPER($F$2:$F$1052)),0))</f>
        <v>#N/A</v>
      </c>
      <c r="AN358" s="52" t="str">
        <f t="shared" ca="1" si="212"/>
        <v/>
      </c>
      <c r="AO358" s="1" t="e">
        <f t="shared" ca="1" si="213"/>
        <v>#N/A</v>
      </c>
      <c r="AP358" s="52" t="str">
        <f t="shared" ca="1" si="214"/>
        <v/>
      </c>
      <c r="AQ358" s="1" t="str" cm="1">
        <f t="array" aca="1" ref="AQ358" ca="1">IF(LEFT(AL358,1)=".",INDEX($M$12:$M$1052,MATCH(1,(AL358=$L$12:$L$1052)*(S358=($S$12:$S$1052)),0)),"")</f>
        <v/>
      </c>
      <c r="AR358" s="52">
        <f t="shared" ca="1" si="215"/>
        <v>0</v>
      </c>
      <c r="AS358" s="52">
        <f t="shared" ca="1" si="216"/>
        <v>0</v>
      </c>
      <c r="AT358" s="52" t="str">
        <f t="shared" ca="1" si="217"/>
        <v>00</v>
      </c>
      <c r="AU358" s="52" t="str">
        <f t="shared" ca="1" si="218"/>
        <v>00</v>
      </c>
      <c r="AV358" s="1" t="str">
        <f t="shared" ca="1" si="221"/>
        <v>00</v>
      </c>
      <c r="AW358" s="52" t="str">
        <f t="shared" ca="1" si="219"/>
        <v>ZP</v>
      </c>
      <c r="AX358" s="53" t="e">
        <f ca="1">VLOOKUP(UPPER(F358)&amp;"-"&amp;AW358,Opcodes!$D$3:$E$160,2,FALSE)</f>
        <v>#N/A</v>
      </c>
      <c r="AY358" s="1">
        <f t="shared" ca="1" si="220"/>
        <v>0</v>
      </c>
    </row>
    <row r="359" spans="3:51" s="52" customFormat="1" x14ac:dyDescent="0.3">
      <c r="C359" s="11" t="str" cm="1">
        <f t="array" aca="1" ref="C359" ca="1">IF(AND(N359&amp;""&lt;&gt;"",K359&amp;""&lt;&gt;""),K359&amp;": "&amp;N359&amp;IF(O359&amp;""&lt;&gt;""," "&amp;O359,"")&amp;IF(P359&amp;""&lt;&gt;""," "&amp;P359,""),IF(Y359&amp;""&lt;&gt;"",K359&amp;": "&amp;TRIM(_xlfn.TEXTJOIN("",TRUE,MID(Y359,2*ROW(INDIRECT("1:"&amp;LEN(Y359)))-1,2)&amp;" ")),""))</f>
        <v/>
      </c>
      <c r="D359" s="20"/>
      <c r="E359" s="21"/>
      <c r="F359" s="22"/>
      <c r="G359" s="55"/>
      <c r="H359" s="56"/>
      <c r="I359" s="51"/>
      <c r="J359" s="51"/>
      <c r="K359" s="52" t="str">
        <f t="shared" ca="1" si="186"/>
        <v>302</v>
      </c>
      <c r="L359" s="52" t="str">
        <f t="shared" si="187"/>
        <v/>
      </c>
      <c r="M359" s="52" t="str">
        <f t="shared" ca="1" si="188"/>
        <v>$0302</v>
      </c>
      <c r="N359" s="53" t="str">
        <f t="shared" ca="1" si="189"/>
        <v/>
      </c>
      <c r="O359" s="53" t="str">
        <f t="shared" ca="1" si="190"/>
        <v>00</v>
      </c>
      <c r="P359" s="53" t="str">
        <f t="shared" ca="1" si="191"/>
        <v/>
      </c>
      <c r="Q359" s="54">
        <f t="shared" si="192"/>
        <v>-1</v>
      </c>
      <c r="R359" s="54" t="str">
        <f t="shared" si="193"/>
        <v/>
      </c>
      <c r="S359" s="3" t="str">
        <f t="shared" si="194"/>
        <v>my_code</v>
      </c>
      <c r="T359" s="54" t="b">
        <f t="shared" si="195"/>
        <v>0</v>
      </c>
      <c r="U359" s="54" t="b">
        <f t="shared" si="196"/>
        <v>0</v>
      </c>
      <c r="V359" s="54" t="b">
        <f t="shared" si="197"/>
        <v>0</v>
      </c>
      <c r="W359" s="54" t="b">
        <f t="shared" si="198"/>
        <v>0</v>
      </c>
      <c r="X359" s="54" t="b">
        <f>IF(NOT(ISERROR(VLOOKUP(UPPER(F359),Opcodes!$O$3:$O$10,1,FALSE))),TRUE,FALSE)</f>
        <v>0</v>
      </c>
      <c r="Y359" s="1" t="str" cm="1">
        <f t="array" aca="1" ref="Y359" ca="1">IF(OR(UPPER(F359)="STR",UPPER(F359)="ASC"),_xlfn.TEXTJOIN("",TRUE,DEC2HEX(128*(UPPER(F359)="STR")+CODE(MID(G359,ABS(ROW(INDIRECT("1:"&amp;LEN(G359)))),1)))),IF(UPPER(F359)="HEX",UPPER(SUBSTITUTE(G359," ","")),""))</f>
        <v/>
      </c>
      <c r="Z359" s="52" t="str">
        <f t="shared" si="199"/>
        <v/>
      </c>
      <c r="AA359" s="52" t="str">
        <f t="shared" si="200"/>
        <v/>
      </c>
      <c r="AB359" s="52" t="str">
        <f t="shared" si="201"/>
        <v/>
      </c>
      <c r="AC359" s="52" t="str">
        <f t="shared" si="202"/>
        <v/>
      </c>
      <c r="AD359" s="52" t="str">
        <f t="shared" si="203"/>
        <v/>
      </c>
      <c r="AE359" s="52">
        <f t="shared" ca="1" si="204"/>
        <v>0</v>
      </c>
      <c r="AF359" s="52" t="str">
        <f t="shared" si="205"/>
        <v/>
      </c>
      <c r="AG359" s="52" t="str">
        <f t="shared" ca="1" si="206"/>
        <v>mem</v>
      </c>
      <c r="AH359" s="52">
        <f t="shared" ca="1" si="207"/>
        <v>0</v>
      </c>
      <c r="AI359" s="52">
        <f t="shared" ca="1" si="208"/>
        <v>-1</v>
      </c>
      <c r="AJ359" s="52">
        <f t="shared" ca="1" si="209"/>
        <v>0</v>
      </c>
      <c r="AK359" s="52">
        <f t="shared" ca="1" si="210"/>
        <v>0</v>
      </c>
      <c r="AL359" s="52">
        <f t="shared" ca="1" si="211"/>
        <v>0</v>
      </c>
      <c r="AM359" s="52" t="e" cm="1">
        <f t="array" aca="1" ref="AM359" ca="1">INDEX($G$2:$G$1052,MATCH(1,(AL359=$E$2:$E$1052)*("EQU"=UPPER($F$2:$F$1052)),0))</f>
        <v>#N/A</v>
      </c>
      <c r="AN359" s="52" t="str">
        <f t="shared" ca="1" si="212"/>
        <v/>
      </c>
      <c r="AO359" s="1" t="e">
        <f t="shared" ca="1" si="213"/>
        <v>#N/A</v>
      </c>
      <c r="AP359" s="52" t="str">
        <f t="shared" ca="1" si="214"/>
        <v/>
      </c>
      <c r="AQ359" s="1" t="str" cm="1">
        <f t="array" aca="1" ref="AQ359" ca="1">IF(LEFT(AL359,1)=".",INDEX($M$12:$M$1052,MATCH(1,(AL359=$L$12:$L$1052)*(S359=($S$12:$S$1052)),0)),"")</f>
        <v/>
      </c>
      <c r="AR359" s="52">
        <f t="shared" ca="1" si="215"/>
        <v>0</v>
      </c>
      <c r="AS359" s="52">
        <f t="shared" ca="1" si="216"/>
        <v>0</v>
      </c>
      <c r="AT359" s="52" t="str">
        <f t="shared" ca="1" si="217"/>
        <v>00</v>
      </c>
      <c r="AU359" s="52" t="str">
        <f t="shared" ca="1" si="218"/>
        <v>00</v>
      </c>
      <c r="AV359" s="1" t="str">
        <f t="shared" ca="1" si="221"/>
        <v>00</v>
      </c>
      <c r="AW359" s="52" t="str">
        <f t="shared" ca="1" si="219"/>
        <v>ZP</v>
      </c>
      <c r="AX359" s="53" t="e">
        <f ca="1">VLOOKUP(UPPER(F359)&amp;"-"&amp;AW359,Opcodes!$D$3:$E$160,2,FALSE)</f>
        <v>#N/A</v>
      </c>
      <c r="AY359" s="1">
        <f t="shared" ca="1" si="220"/>
        <v>0</v>
      </c>
    </row>
    <row r="360" spans="3:51" s="52" customFormat="1" x14ac:dyDescent="0.3">
      <c r="C360" s="11" t="str" cm="1">
        <f t="array" aca="1" ref="C360" ca="1">IF(AND(N360&amp;""&lt;&gt;"",K360&amp;""&lt;&gt;""),K360&amp;": "&amp;N360&amp;IF(O360&amp;""&lt;&gt;""," "&amp;O360,"")&amp;IF(P360&amp;""&lt;&gt;""," "&amp;P360,""),IF(Y360&amp;""&lt;&gt;"",K360&amp;": "&amp;TRIM(_xlfn.TEXTJOIN("",TRUE,MID(Y360,2*ROW(INDIRECT("1:"&amp;LEN(Y360)))-1,2)&amp;" ")),""))</f>
        <v/>
      </c>
      <c r="D360" s="20"/>
      <c r="E360" s="21"/>
      <c r="F360" s="22"/>
      <c r="G360" s="55"/>
      <c r="H360" s="56"/>
      <c r="I360" s="51"/>
      <c r="J360" s="51"/>
      <c r="K360" s="52" t="str">
        <f t="shared" ca="1" si="186"/>
        <v>302</v>
      </c>
      <c r="L360" s="52" t="str">
        <f t="shared" si="187"/>
        <v/>
      </c>
      <c r="M360" s="52" t="str">
        <f t="shared" ca="1" si="188"/>
        <v>$0302</v>
      </c>
      <c r="N360" s="53" t="str">
        <f t="shared" ca="1" si="189"/>
        <v/>
      </c>
      <c r="O360" s="53" t="str">
        <f t="shared" ca="1" si="190"/>
        <v>00</v>
      </c>
      <c r="P360" s="53" t="str">
        <f t="shared" ca="1" si="191"/>
        <v/>
      </c>
      <c r="Q360" s="54">
        <f t="shared" si="192"/>
        <v>-1</v>
      </c>
      <c r="R360" s="54" t="str">
        <f t="shared" si="193"/>
        <v/>
      </c>
      <c r="S360" s="3" t="str">
        <f t="shared" si="194"/>
        <v>my_code</v>
      </c>
      <c r="T360" s="54" t="b">
        <f t="shared" si="195"/>
        <v>0</v>
      </c>
      <c r="U360" s="54" t="b">
        <f t="shared" si="196"/>
        <v>0</v>
      </c>
      <c r="V360" s="54" t="b">
        <f t="shared" si="197"/>
        <v>0</v>
      </c>
      <c r="W360" s="54" t="b">
        <f t="shared" si="198"/>
        <v>0</v>
      </c>
      <c r="X360" s="54" t="b">
        <f>IF(NOT(ISERROR(VLOOKUP(UPPER(F360),Opcodes!$O$3:$O$10,1,FALSE))),TRUE,FALSE)</f>
        <v>0</v>
      </c>
      <c r="Y360" s="1" t="str" cm="1">
        <f t="array" aca="1" ref="Y360" ca="1">IF(OR(UPPER(F360)="STR",UPPER(F360)="ASC"),_xlfn.TEXTJOIN("",TRUE,DEC2HEX(128*(UPPER(F360)="STR")+CODE(MID(G360,ABS(ROW(INDIRECT("1:"&amp;LEN(G360)))),1)))),IF(UPPER(F360)="HEX",UPPER(SUBSTITUTE(G360," ","")),""))</f>
        <v/>
      </c>
      <c r="Z360" s="52" t="str">
        <f t="shared" si="199"/>
        <v/>
      </c>
      <c r="AA360" s="52" t="str">
        <f t="shared" si="200"/>
        <v/>
      </c>
      <c r="AB360" s="52" t="str">
        <f t="shared" si="201"/>
        <v/>
      </c>
      <c r="AC360" s="52" t="str">
        <f t="shared" si="202"/>
        <v/>
      </c>
      <c r="AD360" s="52" t="str">
        <f t="shared" si="203"/>
        <v/>
      </c>
      <c r="AE360" s="52">
        <f t="shared" ca="1" si="204"/>
        <v>0</v>
      </c>
      <c r="AF360" s="52" t="str">
        <f t="shared" si="205"/>
        <v/>
      </c>
      <c r="AG360" s="52" t="str">
        <f t="shared" ca="1" si="206"/>
        <v>mem</v>
      </c>
      <c r="AH360" s="52">
        <f t="shared" ca="1" si="207"/>
        <v>0</v>
      </c>
      <c r="AI360" s="52">
        <f t="shared" ca="1" si="208"/>
        <v>-1</v>
      </c>
      <c r="AJ360" s="52">
        <f t="shared" ca="1" si="209"/>
        <v>0</v>
      </c>
      <c r="AK360" s="52">
        <f t="shared" ca="1" si="210"/>
        <v>0</v>
      </c>
      <c r="AL360" s="52">
        <f t="shared" ca="1" si="211"/>
        <v>0</v>
      </c>
      <c r="AM360" s="52" t="e" cm="1">
        <f t="array" aca="1" ref="AM360" ca="1">INDEX($G$2:$G$1052,MATCH(1,(AL360=$E$2:$E$1052)*("EQU"=UPPER($F$2:$F$1052)),0))</f>
        <v>#N/A</v>
      </c>
      <c r="AN360" s="52" t="str">
        <f t="shared" ca="1" si="212"/>
        <v/>
      </c>
      <c r="AO360" s="1" t="e">
        <f t="shared" ca="1" si="213"/>
        <v>#N/A</v>
      </c>
      <c r="AP360" s="52" t="str">
        <f t="shared" ca="1" si="214"/>
        <v/>
      </c>
      <c r="AQ360" s="1" t="str" cm="1">
        <f t="array" aca="1" ref="AQ360" ca="1">IF(LEFT(AL360,1)=".",INDEX($M$12:$M$1052,MATCH(1,(AL360=$L$12:$L$1052)*(S360=($S$12:$S$1052)),0)),"")</f>
        <v/>
      </c>
      <c r="AR360" s="52">
        <f t="shared" ca="1" si="215"/>
        <v>0</v>
      </c>
      <c r="AS360" s="52">
        <f t="shared" ca="1" si="216"/>
        <v>0</v>
      </c>
      <c r="AT360" s="52" t="str">
        <f t="shared" ca="1" si="217"/>
        <v>00</v>
      </c>
      <c r="AU360" s="52" t="str">
        <f t="shared" ca="1" si="218"/>
        <v>00</v>
      </c>
      <c r="AV360" s="1" t="str">
        <f t="shared" ca="1" si="221"/>
        <v>00</v>
      </c>
      <c r="AW360" s="52" t="str">
        <f t="shared" ca="1" si="219"/>
        <v>ZP</v>
      </c>
      <c r="AX360" s="53" t="e">
        <f ca="1">VLOOKUP(UPPER(F360)&amp;"-"&amp;AW360,Opcodes!$D$3:$E$160,2,FALSE)</f>
        <v>#N/A</v>
      </c>
      <c r="AY360" s="1">
        <f t="shared" ca="1" si="220"/>
        <v>0</v>
      </c>
    </row>
    <row r="361" spans="3:51" s="52" customFormat="1" x14ac:dyDescent="0.3">
      <c r="C361" s="11" t="str" cm="1">
        <f t="array" aca="1" ref="C361" ca="1">IF(AND(N361&amp;""&lt;&gt;"",K361&amp;""&lt;&gt;""),K361&amp;": "&amp;N361&amp;IF(O361&amp;""&lt;&gt;""," "&amp;O361,"")&amp;IF(P361&amp;""&lt;&gt;""," "&amp;P361,""),IF(Y361&amp;""&lt;&gt;"",K361&amp;": "&amp;TRIM(_xlfn.TEXTJOIN("",TRUE,MID(Y361,2*ROW(INDIRECT("1:"&amp;LEN(Y361)))-1,2)&amp;" ")),""))</f>
        <v/>
      </c>
      <c r="D361" s="20"/>
      <c r="E361" s="21"/>
      <c r="F361" s="22"/>
      <c r="G361" s="55"/>
      <c r="H361" s="56"/>
      <c r="I361" s="51"/>
      <c r="J361" s="51"/>
      <c r="K361" s="52" t="str">
        <f t="shared" ca="1" si="186"/>
        <v>302</v>
      </c>
      <c r="L361" s="52" t="str">
        <f t="shared" si="187"/>
        <v/>
      </c>
      <c r="M361" s="52" t="str">
        <f t="shared" ca="1" si="188"/>
        <v>$0302</v>
      </c>
      <c r="N361" s="53" t="str">
        <f t="shared" ca="1" si="189"/>
        <v/>
      </c>
      <c r="O361" s="53" t="str">
        <f t="shared" ca="1" si="190"/>
        <v>00</v>
      </c>
      <c r="P361" s="53" t="str">
        <f t="shared" ca="1" si="191"/>
        <v/>
      </c>
      <c r="Q361" s="54">
        <f t="shared" si="192"/>
        <v>-1</v>
      </c>
      <c r="R361" s="54" t="str">
        <f t="shared" si="193"/>
        <v/>
      </c>
      <c r="S361" s="3" t="str">
        <f t="shared" si="194"/>
        <v>my_code</v>
      </c>
      <c r="T361" s="54" t="b">
        <f t="shared" si="195"/>
        <v>0</v>
      </c>
      <c r="U361" s="54" t="b">
        <f t="shared" si="196"/>
        <v>0</v>
      </c>
      <c r="V361" s="54" t="b">
        <f t="shared" si="197"/>
        <v>0</v>
      </c>
      <c r="W361" s="54" t="b">
        <f t="shared" si="198"/>
        <v>0</v>
      </c>
      <c r="X361" s="54" t="b">
        <f>IF(NOT(ISERROR(VLOOKUP(UPPER(F361),Opcodes!$O$3:$O$10,1,FALSE))),TRUE,FALSE)</f>
        <v>0</v>
      </c>
      <c r="Y361" s="1" t="str" cm="1">
        <f t="array" aca="1" ref="Y361" ca="1">IF(OR(UPPER(F361)="STR",UPPER(F361)="ASC"),_xlfn.TEXTJOIN("",TRUE,DEC2HEX(128*(UPPER(F361)="STR")+CODE(MID(G361,ABS(ROW(INDIRECT("1:"&amp;LEN(G361)))),1)))),IF(UPPER(F361)="HEX",UPPER(SUBSTITUTE(G361," ","")),""))</f>
        <v/>
      </c>
      <c r="Z361" s="52" t="str">
        <f t="shared" si="199"/>
        <v/>
      </c>
      <c r="AA361" s="52" t="str">
        <f t="shared" si="200"/>
        <v/>
      </c>
      <c r="AB361" s="52" t="str">
        <f t="shared" si="201"/>
        <v/>
      </c>
      <c r="AC361" s="52" t="str">
        <f t="shared" si="202"/>
        <v/>
      </c>
      <c r="AD361" s="52" t="str">
        <f t="shared" si="203"/>
        <v/>
      </c>
      <c r="AE361" s="52">
        <f t="shared" ca="1" si="204"/>
        <v>0</v>
      </c>
      <c r="AF361" s="52" t="str">
        <f t="shared" si="205"/>
        <v/>
      </c>
      <c r="AG361" s="52" t="str">
        <f t="shared" ca="1" si="206"/>
        <v>mem</v>
      </c>
      <c r="AH361" s="52">
        <f t="shared" ca="1" si="207"/>
        <v>0</v>
      </c>
      <c r="AI361" s="52">
        <f t="shared" ca="1" si="208"/>
        <v>-1</v>
      </c>
      <c r="AJ361" s="52">
        <f t="shared" ca="1" si="209"/>
        <v>0</v>
      </c>
      <c r="AK361" s="52">
        <f t="shared" ca="1" si="210"/>
        <v>0</v>
      </c>
      <c r="AL361" s="52">
        <f t="shared" ca="1" si="211"/>
        <v>0</v>
      </c>
      <c r="AM361" s="52" t="e" cm="1">
        <f t="array" aca="1" ref="AM361" ca="1">INDEX($G$2:$G$1052,MATCH(1,(AL361=$E$2:$E$1052)*("EQU"=UPPER($F$2:$F$1052)),0))</f>
        <v>#N/A</v>
      </c>
      <c r="AN361" s="52" t="str">
        <f t="shared" ca="1" si="212"/>
        <v/>
      </c>
      <c r="AO361" s="1" t="e">
        <f t="shared" ca="1" si="213"/>
        <v>#N/A</v>
      </c>
      <c r="AP361" s="52" t="str">
        <f t="shared" ca="1" si="214"/>
        <v/>
      </c>
      <c r="AQ361" s="1" t="str" cm="1">
        <f t="array" aca="1" ref="AQ361" ca="1">IF(LEFT(AL361,1)=".",INDEX($M$12:$M$1052,MATCH(1,(AL361=$L$12:$L$1052)*(S361=($S$12:$S$1052)),0)),"")</f>
        <v/>
      </c>
      <c r="AR361" s="52">
        <f t="shared" ca="1" si="215"/>
        <v>0</v>
      </c>
      <c r="AS361" s="52">
        <f t="shared" ca="1" si="216"/>
        <v>0</v>
      </c>
      <c r="AT361" s="52" t="str">
        <f t="shared" ca="1" si="217"/>
        <v>00</v>
      </c>
      <c r="AU361" s="52" t="str">
        <f t="shared" ca="1" si="218"/>
        <v>00</v>
      </c>
      <c r="AV361" s="1" t="str">
        <f t="shared" ca="1" si="221"/>
        <v>00</v>
      </c>
      <c r="AW361" s="52" t="str">
        <f t="shared" ca="1" si="219"/>
        <v>ZP</v>
      </c>
      <c r="AX361" s="53" t="e">
        <f ca="1">VLOOKUP(UPPER(F361)&amp;"-"&amp;AW361,Opcodes!$D$3:$E$160,2,FALSE)</f>
        <v>#N/A</v>
      </c>
      <c r="AY361" s="1">
        <f t="shared" ca="1" si="220"/>
        <v>0</v>
      </c>
    </row>
    <row r="362" spans="3:51" s="52" customFormat="1" x14ac:dyDescent="0.3">
      <c r="C362" s="11" t="str" cm="1">
        <f t="array" aca="1" ref="C362" ca="1">IF(AND(N362&amp;""&lt;&gt;"",K362&amp;""&lt;&gt;""),K362&amp;": "&amp;N362&amp;IF(O362&amp;""&lt;&gt;""," "&amp;O362,"")&amp;IF(P362&amp;""&lt;&gt;""," "&amp;P362,""),IF(Y362&amp;""&lt;&gt;"",K362&amp;": "&amp;TRIM(_xlfn.TEXTJOIN("",TRUE,MID(Y362,2*ROW(INDIRECT("1:"&amp;LEN(Y362)))-1,2)&amp;" ")),""))</f>
        <v/>
      </c>
      <c r="D362" s="20"/>
      <c r="E362" s="21"/>
      <c r="F362" s="22"/>
      <c r="G362" s="55"/>
      <c r="H362" s="56"/>
      <c r="I362" s="51"/>
      <c r="J362" s="51"/>
      <c r="K362" s="52" t="str">
        <f t="shared" ca="1" si="186"/>
        <v>302</v>
      </c>
      <c r="L362" s="52" t="str">
        <f t="shared" si="187"/>
        <v/>
      </c>
      <c r="M362" s="52" t="str">
        <f t="shared" ca="1" si="188"/>
        <v>$0302</v>
      </c>
      <c r="N362" s="53" t="str">
        <f t="shared" ca="1" si="189"/>
        <v/>
      </c>
      <c r="O362" s="53" t="str">
        <f t="shared" ca="1" si="190"/>
        <v>00</v>
      </c>
      <c r="P362" s="53" t="str">
        <f t="shared" ca="1" si="191"/>
        <v/>
      </c>
      <c r="Q362" s="54">
        <f t="shared" si="192"/>
        <v>-1</v>
      </c>
      <c r="R362" s="54" t="str">
        <f t="shared" si="193"/>
        <v/>
      </c>
      <c r="S362" s="3" t="str">
        <f t="shared" si="194"/>
        <v>my_code</v>
      </c>
      <c r="T362" s="54" t="b">
        <f t="shared" si="195"/>
        <v>0</v>
      </c>
      <c r="U362" s="54" t="b">
        <f t="shared" si="196"/>
        <v>0</v>
      </c>
      <c r="V362" s="54" t="b">
        <f t="shared" si="197"/>
        <v>0</v>
      </c>
      <c r="W362" s="54" t="b">
        <f t="shared" si="198"/>
        <v>0</v>
      </c>
      <c r="X362" s="54" t="b">
        <f>IF(NOT(ISERROR(VLOOKUP(UPPER(F362),Opcodes!$O$3:$O$10,1,FALSE))),TRUE,FALSE)</f>
        <v>0</v>
      </c>
      <c r="Y362" s="1" t="str" cm="1">
        <f t="array" aca="1" ref="Y362" ca="1">IF(OR(UPPER(F362)="STR",UPPER(F362)="ASC"),_xlfn.TEXTJOIN("",TRUE,DEC2HEX(128*(UPPER(F362)="STR")+CODE(MID(G362,ABS(ROW(INDIRECT("1:"&amp;LEN(G362)))),1)))),IF(UPPER(F362)="HEX",UPPER(SUBSTITUTE(G362," ","")),""))</f>
        <v/>
      </c>
      <c r="Z362" s="52" t="str">
        <f t="shared" si="199"/>
        <v/>
      </c>
      <c r="AA362" s="52" t="str">
        <f t="shared" si="200"/>
        <v/>
      </c>
      <c r="AB362" s="52" t="str">
        <f t="shared" si="201"/>
        <v/>
      </c>
      <c r="AC362" s="52" t="str">
        <f t="shared" si="202"/>
        <v/>
      </c>
      <c r="AD362" s="52" t="str">
        <f t="shared" si="203"/>
        <v/>
      </c>
      <c r="AE362" s="52">
        <f t="shared" ca="1" si="204"/>
        <v>0</v>
      </c>
      <c r="AF362" s="52" t="str">
        <f t="shared" si="205"/>
        <v/>
      </c>
      <c r="AG362" s="52" t="str">
        <f t="shared" ca="1" si="206"/>
        <v>mem</v>
      </c>
      <c r="AH362" s="52">
        <f t="shared" ca="1" si="207"/>
        <v>0</v>
      </c>
      <c r="AI362" s="52">
        <f t="shared" ca="1" si="208"/>
        <v>-1</v>
      </c>
      <c r="AJ362" s="52">
        <f t="shared" ca="1" si="209"/>
        <v>0</v>
      </c>
      <c r="AK362" s="52">
        <f t="shared" ca="1" si="210"/>
        <v>0</v>
      </c>
      <c r="AL362" s="52">
        <f t="shared" ca="1" si="211"/>
        <v>0</v>
      </c>
      <c r="AM362" s="52" t="e" cm="1">
        <f t="array" aca="1" ref="AM362" ca="1">INDEX($G$2:$G$1052,MATCH(1,(AL362=$E$2:$E$1052)*("EQU"=UPPER($F$2:$F$1052)),0))</f>
        <v>#N/A</v>
      </c>
      <c r="AN362" s="52" t="str">
        <f t="shared" ca="1" si="212"/>
        <v/>
      </c>
      <c r="AO362" s="1" t="e">
        <f t="shared" ca="1" si="213"/>
        <v>#N/A</v>
      </c>
      <c r="AP362" s="52" t="str">
        <f t="shared" ca="1" si="214"/>
        <v/>
      </c>
      <c r="AQ362" s="1" t="str" cm="1">
        <f t="array" aca="1" ref="AQ362" ca="1">IF(LEFT(AL362,1)=".",INDEX($M$12:$M$1052,MATCH(1,(AL362=$L$12:$L$1052)*(S362=($S$12:$S$1052)),0)),"")</f>
        <v/>
      </c>
      <c r="AR362" s="52">
        <f t="shared" ca="1" si="215"/>
        <v>0</v>
      </c>
      <c r="AS362" s="52">
        <f t="shared" ca="1" si="216"/>
        <v>0</v>
      </c>
      <c r="AT362" s="52" t="str">
        <f t="shared" ca="1" si="217"/>
        <v>00</v>
      </c>
      <c r="AU362" s="52" t="str">
        <f t="shared" ca="1" si="218"/>
        <v>00</v>
      </c>
      <c r="AV362" s="1" t="str">
        <f t="shared" ca="1" si="221"/>
        <v>00</v>
      </c>
      <c r="AW362" s="52" t="str">
        <f t="shared" ca="1" si="219"/>
        <v>ZP</v>
      </c>
      <c r="AX362" s="53" t="e">
        <f ca="1">VLOOKUP(UPPER(F362)&amp;"-"&amp;AW362,Opcodes!$D$3:$E$160,2,FALSE)</f>
        <v>#N/A</v>
      </c>
      <c r="AY362" s="1">
        <f t="shared" ca="1" si="220"/>
        <v>0</v>
      </c>
    </row>
    <row r="363" spans="3:51" s="52" customFormat="1" x14ac:dyDescent="0.3">
      <c r="C363" s="11" t="str" cm="1">
        <f t="array" aca="1" ref="C363" ca="1">IF(AND(N363&amp;""&lt;&gt;"",K363&amp;""&lt;&gt;""),K363&amp;": "&amp;N363&amp;IF(O363&amp;""&lt;&gt;""," "&amp;O363,"")&amp;IF(P363&amp;""&lt;&gt;""," "&amp;P363,""),IF(Y363&amp;""&lt;&gt;"",K363&amp;": "&amp;TRIM(_xlfn.TEXTJOIN("",TRUE,MID(Y363,2*ROW(INDIRECT("1:"&amp;LEN(Y363)))-1,2)&amp;" ")),""))</f>
        <v/>
      </c>
      <c r="D363" s="20"/>
      <c r="E363" s="21"/>
      <c r="F363" s="22"/>
      <c r="G363" s="55"/>
      <c r="H363" s="56"/>
      <c r="I363" s="51"/>
      <c r="J363" s="51"/>
      <c r="K363" s="52" t="str">
        <f t="shared" ca="1" si="186"/>
        <v>302</v>
      </c>
      <c r="L363" s="52" t="str">
        <f t="shared" si="187"/>
        <v/>
      </c>
      <c r="M363" s="52" t="str">
        <f t="shared" ca="1" si="188"/>
        <v>$0302</v>
      </c>
      <c r="N363" s="53" t="str">
        <f t="shared" ca="1" si="189"/>
        <v/>
      </c>
      <c r="O363" s="53" t="str">
        <f t="shared" ca="1" si="190"/>
        <v>00</v>
      </c>
      <c r="P363" s="53" t="str">
        <f t="shared" ca="1" si="191"/>
        <v/>
      </c>
      <c r="Q363" s="54">
        <f t="shared" si="192"/>
        <v>-1</v>
      </c>
      <c r="R363" s="54" t="str">
        <f t="shared" si="193"/>
        <v/>
      </c>
      <c r="S363" s="3" t="str">
        <f t="shared" si="194"/>
        <v>my_code</v>
      </c>
      <c r="T363" s="54" t="b">
        <f t="shared" si="195"/>
        <v>0</v>
      </c>
      <c r="U363" s="54" t="b">
        <f t="shared" si="196"/>
        <v>0</v>
      </c>
      <c r="V363" s="54" t="b">
        <f t="shared" si="197"/>
        <v>0</v>
      </c>
      <c r="W363" s="54" t="b">
        <f t="shared" si="198"/>
        <v>0</v>
      </c>
      <c r="X363" s="54" t="b">
        <f>IF(NOT(ISERROR(VLOOKUP(UPPER(F363),Opcodes!$O$3:$O$10,1,FALSE))),TRUE,FALSE)</f>
        <v>0</v>
      </c>
      <c r="Y363" s="1" t="str" cm="1">
        <f t="array" aca="1" ref="Y363" ca="1">IF(OR(UPPER(F363)="STR",UPPER(F363)="ASC"),_xlfn.TEXTJOIN("",TRUE,DEC2HEX(128*(UPPER(F363)="STR")+CODE(MID(G363,ABS(ROW(INDIRECT("1:"&amp;LEN(G363)))),1)))),IF(UPPER(F363)="HEX",UPPER(SUBSTITUTE(G363," ","")),""))</f>
        <v/>
      </c>
      <c r="Z363" s="52" t="str">
        <f t="shared" si="199"/>
        <v/>
      </c>
      <c r="AA363" s="52" t="str">
        <f t="shared" si="200"/>
        <v/>
      </c>
      <c r="AB363" s="52" t="str">
        <f t="shared" si="201"/>
        <v/>
      </c>
      <c r="AC363" s="52" t="str">
        <f t="shared" si="202"/>
        <v/>
      </c>
      <c r="AD363" s="52" t="str">
        <f t="shared" si="203"/>
        <v/>
      </c>
      <c r="AE363" s="52">
        <f t="shared" ca="1" si="204"/>
        <v>0</v>
      </c>
      <c r="AF363" s="52" t="str">
        <f t="shared" si="205"/>
        <v/>
      </c>
      <c r="AG363" s="52" t="str">
        <f t="shared" ca="1" si="206"/>
        <v>mem</v>
      </c>
      <c r="AH363" s="52">
        <f t="shared" ca="1" si="207"/>
        <v>0</v>
      </c>
      <c r="AI363" s="52">
        <f t="shared" ca="1" si="208"/>
        <v>-1</v>
      </c>
      <c r="AJ363" s="52">
        <f t="shared" ca="1" si="209"/>
        <v>0</v>
      </c>
      <c r="AK363" s="52">
        <f t="shared" ca="1" si="210"/>
        <v>0</v>
      </c>
      <c r="AL363" s="52">
        <f t="shared" ca="1" si="211"/>
        <v>0</v>
      </c>
      <c r="AM363" s="52" t="e" cm="1">
        <f t="array" aca="1" ref="AM363" ca="1">INDEX($G$2:$G$1052,MATCH(1,(AL363=$E$2:$E$1052)*("EQU"=UPPER($F$2:$F$1052)),0))</f>
        <v>#N/A</v>
      </c>
      <c r="AN363" s="52" t="str">
        <f t="shared" ca="1" si="212"/>
        <v/>
      </c>
      <c r="AO363" s="1" t="e">
        <f t="shared" ca="1" si="213"/>
        <v>#N/A</v>
      </c>
      <c r="AP363" s="52" t="str">
        <f t="shared" ca="1" si="214"/>
        <v/>
      </c>
      <c r="AQ363" s="1" t="str" cm="1">
        <f t="array" aca="1" ref="AQ363" ca="1">IF(LEFT(AL363,1)=".",INDEX($M$12:$M$1052,MATCH(1,(AL363=$L$12:$L$1052)*(S363=($S$12:$S$1052)),0)),"")</f>
        <v/>
      </c>
      <c r="AR363" s="52">
        <f t="shared" ca="1" si="215"/>
        <v>0</v>
      </c>
      <c r="AS363" s="52">
        <f t="shared" ca="1" si="216"/>
        <v>0</v>
      </c>
      <c r="AT363" s="52" t="str">
        <f t="shared" ca="1" si="217"/>
        <v>00</v>
      </c>
      <c r="AU363" s="52" t="str">
        <f t="shared" ca="1" si="218"/>
        <v>00</v>
      </c>
      <c r="AV363" s="1" t="str">
        <f t="shared" ca="1" si="221"/>
        <v>00</v>
      </c>
      <c r="AW363" s="52" t="str">
        <f t="shared" ca="1" si="219"/>
        <v>ZP</v>
      </c>
      <c r="AX363" s="53" t="e">
        <f ca="1">VLOOKUP(UPPER(F363)&amp;"-"&amp;AW363,Opcodes!$D$3:$E$160,2,FALSE)</f>
        <v>#N/A</v>
      </c>
      <c r="AY363" s="1">
        <f t="shared" ca="1" si="220"/>
        <v>0</v>
      </c>
    </row>
    <row r="364" spans="3:51" s="52" customFormat="1" x14ac:dyDescent="0.3">
      <c r="C364" s="11" t="str" cm="1">
        <f t="array" aca="1" ref="C364" ca="1">IF(AND(N364&amp;""&lt;&gt;"",K364&amp;""&lt;&gt;""),K364&amp;": "&amp;N364&amp;IF(O364&amp;""&lt;&gt;""," "&amp;O364,"")&amp;IF(P364&amp;""&lt;&gt;""," "&amp;P364,""),IF(Y364&amp;""&lt;&gt;"",K364&amp;": "&amp;TRIM(_xlfn.TEXTJOIN("",TRUE,MID(Y364,2*ROW(INDIRECT("1:"&amp;LEN(Y364)))-1,2)&amp;" ")),""))</f>
        <v/>
      </c>
      <c r="D364" s="20"/>
      <c r="E364" s="21"/>
      <c r="F364" s="22"/>
      <c r="G364" s="55"/>
      <c r="H364" s="56"/>
      <c r="I364" s="51"/>
      <c r="J364" s="51"/>
      <c r="K364" s="52" t="str">
        <f t="shared" ca="1" si="186"/>
        <v>302</v>
      </c>
      <c r="L364" s="52" t="str">
        <f t="shared" si="187"/>
        <v/>
      </c>
      <c r="M364" s="52" t="str">
        <f t="shared" ca="1" si="188"/>
        <v>$0302</v>
      </c>
      <c r="N364" s="53" t="str">
        <f t="shared" ca="1" si="189"/>
        <v/>
      </c>
      <c r="O364" s="53" t="str">
        <f t="shared" ca="1" si="190"/>
        <v>00</v>
      </c>
      <c r="P364" s="53" t="str">
        <f t="shared" ca="1" si="191"/>
        <v/>
      </c>
      <c r="Q364" s="54">
        <f t="shared" si="192"/>
        <v>-1</v>
      </c>
      <c r="R364" s="54" t="str">
        <f t="shared" si="193"/>
        <v/>
      </c>
      <c r="S364" s="3" t="str">
        <f t="shared" si="194"/>
        <v>my_code</v>
      </c>
      <c r="T364" s="54" t="b">
        <f t="shared" si="195"/>
        <v>0</v>
      </c>
      <c r="U364" s="54" t="b">
        <f t="shared" si="196"/>
        <v>0</v>
      </c>
      <c r="V364" s="54" t="b">
        <f t="shared" si="197"/>
        <v>0</v>
      </c>
      <c r="W364" s="54" t="b">
        <f t="shared" si="198"/>
        <v>0</v>
      </c>
      <c r="X364" s="54" t="b">
        <f>IF(NOT(ISERROR(VLOOKUP(UPPER(F364),Opcodes!$O$3:$O$10,1,FALSE))),TRUE,FALSE)</f>
        <v>0</v>
      </c>
      <c r="Y364" s="1" t="str" cm="1">
        <f t="array" aca="1" ref="Y364" ca="1">IF(OR(UPPER(F364)="STR",UPPER(F364)="ASC"),_xlfn.TEXTJOIN("",TRUE,DEC2HEX(128*(UPPER(F364)="STR")+CODE(MID(G364,ABS(ROW(INDIRECT("1:"&amp;LEN(G364)))),1)))),IF(UPPER(F364)="HEX",UPPER(SUBSTITUTE(G364," ","")),""))</f>
        <v/>
      </c>
      <c r="Z364" s="52" t="str">
        <f t="shared" si="199"/>
        <v/>
      </c>
      <c r="AA364" s="52" t="str">
        <f t="shared" si="200"/>
        <v/>
      </c>
      <c r="AB364" s="52" t="str">
        <f t="shared" si="201"/>
        <v/>
      </c>
      <c r="AC364" s="52" t="str">
        <f t="shared" si="202"/>
        <v/>
      </c>
      <c r="AD364" s="52" t="str">
        <f t="shared" si="203"/>
        <v/>
      </c>
      <c r="AE364" s="52">
        <f t="shared" ca="1" si="204"/>
        <v>0</v>
      </c>
      <c r="AF364" s="52" t="str">
        <f t="shared" si="205"/>
        <v/>
      </c>
      <c r="AG364" s="52" t="str">
        <f t="shared" ca="1" si="206"/>
        <v>mem</v>
      </c>
      <c r="AH364" s="52">
        <f t="shared" ca="1" si="207"/>
        <v>0</v>
      </c>
      <c r="AI364" s="52">
        <f t="shared" ca="1" si="208"/>
        <v>-1</v>
      </c>
      <c r="AJ364" s="52">
        <f t="shared" ca="1" si="209"/>
        <v>0</v>
      </c>
      <c r="AK364" s="52">
        <f t="shared" ca="1" si="210"/>
        <v>0</v>
      </c>
      <c r="AL364" s="52">
        <f t="shared" ca="1" si="211"/>
        <v>0</v>
      </c>
      <c r="AM364" s="52" t="e" cm="1">
        <f t="array" aca="1" ref="AM364" ca="1">INDEX($G$2:$G$1052,MATCH(1,(AL364=$E$2:$E$1052)*("EQU"=UPPER($F$2:$F$1052)),0))</f>
        <v>#N/A</v>
      </c>
      <c r="AN364" s="52" t="str">
        <f t="shared" ca="1" si="212"/>
        <v/>
      </c>
      <c r="AO364" s="1" t="e">
        <f t="shared" ca="1" si="213"/>
        <v>#N/A</v>
      </c>
      <c r="AP364" s="52" t="str">
        <f t="shared" ca="1" si="214"/>
        <v/>
      </c>
      <c r="AQ364" s="1" t="str" cm="1">
        <f t="array" aca="1" ref="AQ364" ca="1">IF(LEFT(AL364,1)=".",INDEX($M$12:$M$1052,MATCH(1,(AL364=$L$12:$L$1052)*(S364=($S$12:$S$1052)),0)),"")</f>
        <v/>
      </c>
      <c r="AR364" s="52">
        <f t="shared" ca="1" si="215"/>
        <v>0</v>
      </c>
      <c r="AS364" s="52">
        <f t="shared" ca="1" si="216"/>
        <v>0</v>
      </c>
      <c r="AT364" s="52" t="str">
        <f t="shared" ca="1" si="217"/>
        <v>00</v>
      </c>
      <c r="AU364" s="52" t="str">
        <f t="shared" ca="1" si="218"/>
        <v>00</v>
      </c>
      <c r="AV364" s="1" t="str">
        <f t="shared" ca="1" si="221"/>
        <v>00</v>
      </c>
      <c r="AW364" s="52" t="str">
        <f t="shared" ca="1" si="219"/>
        <v>ZP</v>
      </c>
      <c r="AX364" s="53" t="e">
        <f ca="1">VLOOKUP(UPPER(F364)&amp;"-"&amp;AW364,Opcodes!$D$3:$E$160,2,FALSE)</f>
        <v>#N/A</v>
      </c>
      <c r="AY364" s="1">
        <f t="shared" ca="1" si="220"/>
        <v>0</v>
      </c>
    </row>
    <row r="365" spans="3:51" s="52" customFormat="1" x14ac:dyDescent="0.3">
      <c r="C365" s="11" t="str" cm="1">
        <f t="array" aca="1" ref="C365" ca="1">IF(AND(N365&amp;""&lt;&gt;"",K365&amp;""&lt;&gt;""),K365&amp;": "&amp;N365&amp;IF(O365&amp;""&lt;&gt;""," "&amp;O365,"")&amp;IF(P365&amp;""&lt;&gt;""," "&amp;P365,""),IF(Y365&amp;""&lt;&gt;"",K365&amp;": "&amp;TRIM(_xlfn.TEXTJOIN("",TRUE,MID(Y365,2*ROW(INDIRECT("1:"&amp;LEN(Y365)))-1,2)&amp;" ")),""))</f>
        <v/>
      </c>
      <c r="D365" s="20"/>
      <c r="E365" s="21"/>
      <c r="F365" s="22"/>
      <c r="G365" s="55"/>
      <c r="H365" s="56"/>
      <c r="I365" s="51"/>
      <c r="J365" s="51"/>
      <c r="K365" s="52" t="str">
        <f t="shared" ca="1" si="186"/>
        <v>302</v>
      </c>
      <c r="L365" s="52" t="str">
        <f t="shared" si="187"/>
        <v/>
      </c>
      <c r="M365" s="52" t="str">
        <f t="shared" ca="1" si="188"/>
        <v>$0302</v>
      </c>
      <c r="N365" s="53" t="str">
        <f t="shared" ca="1" si="189"/>
        <v/>
      </c>
      <c r="O365" s="53" t="str">
        <f t="shared" ca="1" si="190"/>
        <v>00</v>
      </c>
      <c r="P365" s="53" t="str">
        <f t="shared" ca="1" si="191"/>
        <v/>
      </c>
      <c r="Q365" s="54">
        <f t="shared" si="192"/>
        <v>-1</v>
      </c>
      <c r="R365" s="54" t="str">
        <f t="shared" si="193"/>
        <v/>
      </c>
      <c r="S365" s="3" t="str">
        <f t="shared" si="194"/>
        <v>my_code</v>
      </c>
      <c r="T365" s="54" t="b">
        <f t="shared" si="195"/>
        <v>0</v>
      </c>
      <c r="U365" s="54" t="b">
        <f t="shared" si="196"/>
        <v>0</v>
      </c>
      <c r="V365" s="54" t="b">
        <f t="shared" si="197"/>
        <v>0</v>
      </c>
      <c r="W365" s="54" t="b">
        <f t="shared" si="198"/>
        <v>0</v>
      </c>
      <c r="X365" s="54" t="b">
        <f>IF(NOT(ISERROR(VLOOKUP(UPPER(F365),Opcodes!$O$3:$O$10,1,FALSE))),TRUE,FALSE)</f>
        <v>0</v>
      </c>
      <c r="Y365" s="1" t="str" cm="1">
        <f t="array" aca="1" ref="Y365" ca="1">IF(OR(UPPER(F365)="STR",UPPER(F365)="ASC"),_xlfn.TEXTJOIN("",TRUE,DEC2HEX(128*(UPPER(F365)="STR")+CODE(MID(G365,ABS(ROW(INDIRECT("1:"&amp;LEN(G365)))),1)))),IF(UPPER(F365)="HEX",UPPER(SUBSTITUTE(G365," ","")),""))</f>
        <v/>
      </c>
      <c r="Z365" s="52" t="str">
        <f t="shared" si="199"/>
        <v/>
      </c>
      <c r="AA365" s="52" t="str">
        <f t="shared" si="200"/>
        <v/>
      </c>
      <c r="AB365" s="52" t="str">
        <f t="shared" si="201"/>
        <v/>
      </c>
      <c r="AC365" s="52" t="str">
        <f t="shared" si="202"/>
        <v/>
      </c>
      <c r="AD365" s="52" t="str">
        <f t="shared" si="203"/>
        <v/>
      </c>
      <c r="AE365" s="52">
        <f t="shared" ca="1" si="204"/>
        <v>0</v>
      </c>
      <c r="AF365" s="52" t="str">
        <f t="shared" si="205"/>
        <v/>
      </c>
      <c r="AG365" s="52" t="str">
        <f t="shared" ca="1" si="206"/>
        <v>mem</v>
      </c>
      <c r="AH365" s="52">
        <f t="shared" ca="1" si="207"/>
        <v>0</v>
      </c>
      <c r="AI365" s="52">
        <f t="shared" ca="1" si="208"/>
        <v>-1</v>
      </c>
      <c r="AJ365" s="52">
        <f t="shared" ca="1" si="209"/>
        <v>0</v>
      </c>
      <c r="AK365" s="52">
        <f t="shared" ca="1" si="210"/>
        <v>0</v>
      </c>
      <c r="AL365" s="52">
        <f t="shared" ca="1" si="211"/>
        <v>0</v>
      </c>
      <c r="AM365" s="52" t="e" cm="1">
        <f t="array" aca="1" ref="AM365" ca="1">INDEX($G$2:$G$1052,MATCH(1,(AL365=$E$2:$E$1052)*("EQU"=UPPER($F$2:$F$1052)),0))</f>
        <v>#N/A</v>
      </c>
      <c r="AN365" s="52" t="str">
        <f t="shared" ca="1" si="212"/>
        <v/>
      </c>
      <c r="AO365" s="1" t="e">
        <f t="shared" ca="1" si="213"/>
        <v>#N/A</v>
      </c>
      <c r="AP365" s="52" t="str">
        <f t="shared" ca="1" si="214"/>
        <v/>
      </c>
      <c r="AQ365" s="1" t="str" cm="1">
        <f t="array" aca="1" ref="AQ365" ca="1">IF(LEFT(AL365,1)=".",INDEX($M$12:$M$1052,MATCH(1,(AL365=$L$12:$L$1052)*(S365=($S$12:$S$1052)),0)),"")</f>
        <v/>
      </c>
      <c r="AR365" s="52">
        <f t="shared" ca="1" si="215"/>
        <v>0</v>
      </c>
      <c r="AS365" s="52">
        <f t="shared" ca="1" si="216"/>
        <v>0</v>
      </c>
      <c r="AT365" s="52" t="str">
        <f t="shared" ca="1" si="217"/>
        <v>00</v>
      </c>
      <c r="AU365" s="52" t="str">
        <f t="shared" ca="1" si="218"/>
        <v>00</v>
      </c>
      <c r="AV365" s="1" t="str">
        <f t="shared" ca="1" si="221"/>
        <v>00</v>
      </c>
      <c r="AW365" s="52" t="str">
        <f t="shared" ca="1" si="219"/>
        <v>ZP</v>
      </c>
      <c r="AX365" s="53" t="e">
        <f ca="1">VLOOKUP(UPPER(F365)&amp;"-"&amp;AW365,Opcodes!$D$3:$E$160,2,FALSE)</f>
        <v>#N/A</v>
      </c>
      <c r="AY365" s="1">
        <f t="shared" ca="1" si="220"/>
        <v>0</v>
      </c>
    </row>
    <row r="366" spans="3:51" s="52" customFormat="1" x14ac:dyDescent="0.3">
      <c r="C366" s="11" t="str" cm="1">
        <f t="array" aca="1" ref="C366" ca="1">IF(AND(N366&amp;""&lt;&gt;"",K366&amp;""&lt;&gt;""),K366&amp;": "&amp;N366&amp;IF(O366&amp;""&lt;&gt;""," "&amp;O366,"")&amp;IF(P366&amp;""&lt;&gt;""," "&amp;P366,""),IF(Y366&amp;""&lt;&gt;"",K366&amp;": "&amp;TRIM(_xlfn.TEXTJOIN("",TRUE,MID(Y366,2*ROW(INDIRECT("1:"&amp;LEN(Y366)))-1,2)&amp;" ")),""))</f>
        <v/>
      </c>
      <c r="D366" s="20"/>
      <c r="E366" s="21"/>
      <c r="F366" s="22"/>
      <c r="G366" s="55"/>
      <c r="H366" s="56"/>
      <c r="I366" s="51"/>
      <c r="J366" s="51"/>
      <c r="K366" s="52" t="str">
        <f t="shared" ca="1" si="186"/>
        <v>302</v>
      </c>
      <c r="L366" s="52" t="str">
        <f t="shared" si="187"/>
        <v/>
      </c>
      <c r="M366" s="52" t="str">
        <f t="shared" ca="1" si="188"/>
        <v>$0302</v>
      </c>
      <c r="N366" s="53" t="str">
        <f t="shared" ca="1" si="189"/>
        <v/>
      </c>
      <c r="O366" s="53" t="str">
        <f t="shared" ca="1" si="190"/>
        <v>00</v>
      </c>
      <c r="P366" s="53" t="str">
        <f t="shared" ca="1" si="191"/>
        <v/>
      </c>
      <c r="Q366" s="54">
        <f t="shared" si="192"/>
        <v>-1</v>
      </c>
      <c r="R366" s="54" t="str">
        <f t="shared" si="193"/>
        <v/>
      </c>
      <c r="S366" s="3" t="str">
        <f t="shared" si="194"/>
        <v>my_code</v>
      </c>
      <c r="T366" s="54" t="b">
        <f t="shared" si="195"/>
        <v>0</v>
      </c>
      <c r="U366" s="54" t="b">
        <f t="shared" si="196"/>
        <v>0</v>
      </c>
      <c r="V366" s="54" t="b">
        <f t="shared" si="197"/>
        <v>0</v>
      </c>
      <c r="W366" s="54" t="b">
        <f t="shared" si="198"/>
        <v>0</v>
      </c>
      <c r="X366" s="54" t="b">
        <f>IF(NOT(ISERROR(VLOOKUP(UPPER(F366),Opcodes!$O$3:$O$10,1,FALSE))),TRUE,FALSE)</f>
        <v>0</v>
      </c>
      <c r="Y366" s="1" t="str" cm="1">
        <f t="array" aca="1" ref="Y366" ca="1">IF(OR(UPPER(F366)="STR",UPPER(F366)="ASC"),_xlfn.TEXTJOIN("",TRUE,DEC2HEX(128*(UPPER(F366)="STR")+CODE(MID(G366,ABS(ROW(INDIRECT("1:"&amp;LEN(G366)))),1)))),IF(UPPER(F366)="HEX",UPPER(SUBSTITUTE(G366," ","")),""))</f>
        <v/>
      </c>
      <c r="Z366" s="52" t="str">
        <f t="shared" si="199"/>
        <v/>
      </c>
      <c r="AA366" s="52" t="str">
        <f t="shared" si="200"/>
        <v/>
      </c>
      <c r="AB366" s="52" t="str">
        <f t="shared" si="201"/>
        <v/>
      </c>
      <c r="AC366" s="52" t="str">
        <f t="shared" si="202"/>
        <v/>
      </c>
      <c r="AD366" s="52" t="str">
        <f t="shared" si="203"/>
        <v/>
      </c>
      <c r="AE366" s="52">
        <f t="shared" ca="1" si="204"/>
        <v>0</v>
      </c>
      <c r="AF366" s="52" t="str">
        <f t="shared" si="205"/>
        <v/>
      </c>
      <c r="AG366" s="52" t="str">
        <f t="shared" ca="1" si="206"/>
        <v>mem</v>
      </c>
      <c r="AH366" s="52">
        <f t="shared" ca="1" si="207"/>
        <v>0</v>
      </c>
      <c r="AI366" s="52">
        <f t="shared" ca="1" si="208"/>
        <v>-1</v>
      </c>
      <c r="AJ366" s="52">
        <f t="shared" ca="1" si="209"/>
        <v>0</v>
      </c>
      <c r="AK366" s="52">
        <f t="shared" ca="1" si="210"/>
        <v>0</v>
      </c>
      <c r="AL366" s="52">
        <f t="shared" ca="1" si="211"/>
        <v>0</v>
      </c>
      <c r="AM366" s="52" t="e" cm="1">
        <f t="array" aca="1" ref="AM366" ca="1">INDEX($G$2:$G$1052,MATCH(1,(AL366=$E$2:$E$1052)*("EQU"=UPPER($F$2:$F$1052)),0))</f>
        <v>#N/A</v>
      </c>
      <c r="AN366" s="52" t="str">
        <f t="shared" ca="1" si="212"/>
        <v/>
      </c>
      <c r="AO366" s="1" t="e">
        <f t="shared" ca="1" si="213"/>
        <v>#N/A</v>
      </c>
      <c r="AP366" s="52" t="str">
        <f t="shared" ca="1" si="214"/>
        <v/>
      </c>
      <c r="AQ366" s="1" t="str" cm="1">
        <f t="array" aca="1" ref="AQ366" ca="1">IF(LEFT(AL366,1)=".",INDEX($M$12:$M$1052,MATCH(1,(AL366=$L$12:$L$1052)*(S366=($S$12:$S$1052)),0)),"")</f>
        <v/>
      </c>
      <c r="AR366" s="52">
        <f t="shared" ca="1" si="215"/>
        <v>0</v>
      </c>
      <c r="AS366" s="52">
        <f t="shared" ca="1" si="216"/>
        <v>0</v>
      </c>
      <c r="AT366" s="52" t="str">
        <f t="shared" ca="1" si="217"/>
        <v>00</v>
      </c>
      <c r="AU366" s="52" t="str">
        <f t="shared" ca="1" si="218"/>
        <v>00</v>
      </c>
      <c r="AV366" s="1" t="str">
        <f t="shared" ca="1" si="221"/>
        <v>00</v>
      </c>
      <c r="AW366" s="52" t="str">
        <f t="shared" ca="1" si="219"/>
        <v>ZP</v>
      </c>
      <c r="AX366" s="53" t="e">
        <f ca="1">VLOOKUP(UPPER(F366)&amp;"-"&amp;AW366,Opcodes!$D$3:$E$160,2,FALSE)</f>
        <v>#N/A</v>
      </c>
      <c r="AY366" s="1">
        <f t="shared" ca="1" si="220"/>
        <v>0</v>
      </c>
    </row>
    <row r="367" spans="3:51" s="52" customFormat="1" x14ac:dyDescent="0.3">
      <c r="C367" s="11" t="str" cm="1">
        <f t="array" aca="1" ref="C367" ca="1">IF(AND(N367&amp;""&lt;&gt;"",K367&amp;""&lt;&gt;""),K367&amp;": "&amp;N367&amp;IF(O367&amp;""&lt;&gt;""," "&amp;O367,"")&amp;IF(P367&amp;""&lt;&gt;""," "&amp;P367,""),IF(Y367&amp;""&lt;&gt;"",K367&amp;": "&amp;TRIM(_xlfn.TEXTJOIN("",TRUE,MID(Y367,2*ROW(INDIRECT("1:"&amp;LEN(Y367)))-1,2)&amp;" ")),""))</f>
        <v/>
      </c>
      <c r="D367" s="20"/>
      <c r="E367" s="21"/>
      <c r="F367" s="22"/>
      <c r="G367" s="55"/>
      <c r="H367" s="56"/>
      <c r="I367" s="51"/>
      <c r="J367" s="51"/>
      <c r="K367" s="52" t="str">
        <f t="shared" ca="1" si="186"/>
        <v>302</v>
      </c>
      <c r="L367" s="52" t="str">
        <f t="shared" si="187"/>
        <v/>
      </c>
      <c r="M367" s="52" t="str">
        <f t="shared" ca="1" si="188"/>
        <v>$0302</v>
      </c>
      <c r="N367" s="53" t="str">
        <f t="shared" ca="1" si="189"/>
        <v/>
      </c>
      <c r="O367" s="53" t="str">
        <f t="shared" ca="1" si="190"/>
        <v>00</v>
      </c>
      <c r="P367" s="53" t="str">
        <f t="shared" ca="1" si="191"/>
        <v/>
      </c>
      <c r="Q367" s="54">
        <f t="shared" si="192"/>
        <v>-1</v>
      </c>
      <c r="R367" s="54" t="str">
        <f t="shared" si="193"/>
        <v/>
      </c>
      <c r="S367" s="3" t="str">
        <f t="shared" si="194"/>
        <v>my_code</v>
      </c>
      <c r="T367" s="54" t="b">
        <f t="shared" si="195"/>
        <v>0</v>
      </c>
      <c r="U367" s="54" t="b">
        <f t="shared" si="196"/>
        <v>0</v>
      </c>
      <c r="V367" s="54" t="b">
        <f t="shared" si="197"/>
        <v>0</v>
      </c>
      <c r="W367" s="54" t="b">
        <f t="shared" si="198"/>
        <v>0</v>
      </c>
      <c r="X367" s="54" t="b">
        <f>IF(NOT(ISERROR(VLOOKUP(UPPER(F367),Opcodes!$O$3:$O$10,1,FALSE))),TRUE,FALSE)</f>
        <v>0</v>
      </c>
      <c r="Y367" s="1" t="str" cm="1">
        <f t="array" aca="1" ref="Y367" ca="1">IF(OR(UPPER(F367)="STR",UPPER(F367)="ASC"),_xlfn.TEXTJOIN("",TRUE,DEC2HEX(128*(UPPER(F367)="STR")+CODE(MID(G367,ABS(ROW(INDIRECT("1:"&amp;LEN(G367)))),1)))),IF(UPPER(F367)="HEX",UPPER(SUBSTITUTE(G367," ","")),""))</f>
        <v/>
      </c>
      <c r="Z367" s="52" t="str">
        <f t="shared" si="199"/>
        <v/>
      </c>
      <c r="AA367" s="52" t="str">
        <f t="shared" si="200"/>
        <v/>
      </c>
      <c r="AB367" s="52" t="str">
        <f t="shared" si="201"/>
        <v/>
      </c>
      <c r="AC367" s="52" t="str">
        <f t="shared" si="202"/>
        <v/>
      </c>
      <c r="AD367" s="52" t="str">
        <f t="shared" si="203"/>
        <v/>
      </c>
      <c r="AE367" s="52">
        <f t="shared" ca="1" si="204"/>
        <v>0</v>
      </c>
      <c r="AF367" s="52" t="str">
        <f t="shared" si="205"/>
        <v/>
      </c>
      <c r="AG367" s="52" t="str">
        <f t="shared" ca="1" si="206"/>
        <v>mem</v>
      </c>
      <c r="AH367" s="52">
        <f t="shared" ca="1" si="207"/>
        <v>0</v>
      </c>
      <c r="AI367" s="52">
        <f t="shared" ca="1" si="208"/>
        <v>-1</v>
      </c>
      <c r="AJ367" s="52">
        <f t="shared" ca="1" si="209"/>
        <v>0</v>
      </c>
      <c r="AK367" s="52">
        <f t="shared" ca="1" si="210"/>
        <v>0</v>
      </c>
      <c r="AL367" s="52">
        <f t="shared" ca="1" si="211"/>
        <v>0</v>
      </c>
      <c r="AM367" s="52" t="e" cm="1">
        <f t="array" aca="1" ref="AM367" ca="1">INDEX($G$2:$G$1052,MATCH(1,(AL367=$E$2:$E$1052)*("EQU"=UPPER($F$2:$F$1052)),0))</f>
        <v>#N/A</v>
      </c>
      <c r="AN367" s="52" t="str">
        <f t="shared" ca="1" si="212"/>
        <v/>
      </c>
      <c r="AO367" s="1" t="e">
        <f t="shared" ca="1" si="213"/>
        <v>#N/A</v>
      </c>
      <c r="AP367" s="52" t="str">
        <f t="shared" ca="1" si="214"/>
        <v/>
      </c>
      <c r="AQ367" s="1" t="str" cm="1">
        <f t="array" aca="1" ref="AQ367" ca="1">IF(LEFT(AL367,1)=".",INDEX($M$12:$M$1052,MATCH(1,(AL367=$L$12:$L$1052)*(S367=($S$12:$S$1052)),0)),"")</f>
        <v/>
      </c>
      <c r="AR367" s="52">
        <f t="shared" ca="1" si="215"/>
        <v>0</v>
      </c>
      <c r="AS367" s="52">
        <f t="shared" ca="1" si="216"/>
        <v>0</v>
      </c>
      <c r="AT367" s="52" t="str">
        <f t="shared" ca="1" si="217"/>
        <v>00</v>
      </c>
      <c r="AU367" s="52" t="str">
        <f t="shared" ca="1" si="218"/>
        <v>00</v>
      </c>
      <c r="AV367" s="1" t="str">
        <f t="shared" ca="1" si="221"/>
        <v>00</v>
      </c>
      <c r="AW367" s="52" t="str">
        <f t="shared" ca="1" si="219"/>
        <v>ZP</v>
      </c>
      <c r="AX367" s="53" t="e">
        <f ca="1">VLOOKUP(UPPER(F367)&amp;"-"&amp;AW367,Opcodes!$D$3:$E$160,2,FALSE)</f>
        <v>#N/A</v>
      </c>
      <c r="AY367" s="1">
        <f t="shared" ca="1" si="220"/>
        <v>0</v>
      </c>
    </row>
    <row r="368" spans="3:51" s="52" customFormat="1" x14ac:dyDescent="0.3">
      <c r="C368" s="11" t="str" cm="1">
        <f t="array" aca="1" ref="C368" ca="1">IF(AND(N368&amp;""&lt;&gt;"",K368&amp;""&lt;&gt;""),K368&amp;": "&amp;N368&amp;IF(O368&amp;""&lt;&gt;""," "&amp;O368,"")&amp;IF(P368&amp;""&lt;&gt;""," "&amp;P368,""),IF(Y368&amp;""&lt;&gt;"",K368&amp;": "&amp;TRIM(_xlfn.TEXTJOIN("",TRUE,MID(Y368,2*ROW(INDIRECT("1:"&amp;LEN(Y368)))-1,2)&amp;" ")),""))</f>
        <v/>
      </c>
      <c r="D368" s="20"/>
      <c r="E368" s="21"/>
      <c r="F368" s="22"/>
      <c r="G368" s="55"/>
      <c r="H368" s="56"/>
      <c r="I368" s="51"/>
      <c r="J368" s="51"/>
      <c r="K368" s="52" t="str">
        <f t="shared" ca="1" si="186"/>
        <v>302</v>
      </c>
      <c r="L368" s="52" t="str">
        <f t="shared" si="187"/>
        <v/>
      </c>
      <c r="M368" s="52" t="str">
        <f t="shared" ca="1" si="188"/>
        <v>$0302</v>
      </c>
      <c r="N368" s="53" t="str">
        <f t="shared" ca="1" si="189"/>
        <v/>
      </c>
      <c r="O368" s="53" t="str">
        <f t="shared" ca="1" si="190"/>
        <v>00</v>
      </c>
      <c r="P368" s="53" t="str">
        <f t="shared" ca="1" si="191"/>
        <v/>
      </c>
      <c r="Q368" s="54">
        <f t="shared" si="192"/>
        <v>-1</v>
      </c>
      <c r="R368" s="54" t="str">
        <f t="shared" si="193"/>
        <v/>
      </c>
      <c r="S368" s="3" t="str">
        <f t="shared" si="194"/>
        <v>my_code</v>
      </c>
      <c r="T368" s="54" t="b">
        <f t="shared" si="195"/>
        <v>0</v>
      </c>
      <c r="U368" s="54" t="b">
        <f t="shared" si="196"/>
        <v>0</v>
      </c>
      <c r="V368" s="54" t="b">
        <f t="shared" si="197"/>
        <v>0</v>
      </c>
      <c r="W368" s="54" t="b">
        <f t="shared" si="198"/>
        <v>0</v>
      </c>
      <c r="X368" s="54" t="b">
        <f>IF(NOT(ISERROR(VLOOKUP(UPPER(F368),Opcodes!$O$3:$O$10,1,FALSE))),TRUE,FALSE)</f>
        <v>0</v>
      </c>
      <c r="Y368" s="1" t="str" cm="1">
        <f t="array" aca="1" ref="Y368" ca="1">IF(OR(UPPER(F368)="STR",UPPER(F368)="ASC"),_xlfn.TEXTJOIN("",TRUE,DEC2HEX(128*(UPPER(F368)="STR")+CODE(MID(G368,ABS(ROW(INDIRECT("1:"&amp;LEN(G368)))),1)))),IF(UPPER(F368)="HEX",UPPER(SUBSTITUTE(G368," ","")),""))</f>
        <v/>
      </c>
      <c r="Z368" s="52" t="str">
        <f t="shared" si="199"/>
        <v/>
      </c>
      <c r="AA368" s="52" t="str">
        <f t="shared" si="200"/>
        <v/>
      </c>
      <c r="AB368" s="52" t="str">
        <f t="shared" si="201"/>
        <v/>
      </c>
      <c r="AC368" s="52" t="str">
        <f t="shared" si="202"/>
        <v/>
      </c>
      <c r="AD368" s="52" t="str">
        <f t="shared" si="203"/>
        <v/>
      </c>
      <c r="AE368" s="52">
        <f t="shared" ca="1" si="204"/>
        <v>0</v>
      </c>
      <c r="AF368" s="52" t="str">
        <f t="shared" si="205"/>
        <v/>
      </c>
      <c r="AG368" s="52" t="str">
        <f t="shared" ca="1" si="206"/>
        <v>mem</v>
      </c>
      <c r="AH368" s="52">
        <f t="shared" ca="1" si="207"/>
        <v>0</v>
      </c>
      <c r="AI368" s="52">
        <f t="shared" ca="1" si="208"/>
        <v>-1</v>
      </c>
      <c r="AJ368" s="52">
        <f t="shared" ca="1" si="209"/>
        <v>0</v>
      </c>
      <c r="AK368" s="52">
        <f t="shared" ca="1" si="210"/>
        <v>0</v>
      </c>
      <c r="AL368" s="52">
        <f t="shared" ca="1" si="211"/>
        <v>0</v>
      </c>
      <c r="AM368" s="52" t="e" cm="1">
        <f t="array" aca="1" ref="AM368" ca="1">INDEX($G$2:$G$1052,MATCH(1,(AL368=$E$2:$E$1052)*("EQU"=UPPER($F$2:$F$1052)),0))</f>
        <v>#N/A</v>
      </c>
      <c r="AN368" s="52" t="str">
        <f t="shared" ca="1" si="212"/>
        <v/>
      </c>
      <c r="AO368" s="1" t="e">
        <f t="shared" ca="1" si="213"/>
        <v>#N/A</v>
      </c>
      <c r="AP368" s="52" t="str">
        <f t="shared" ca="1" si="214"/>
        <v/>
      </c>
      <c r="AQ368" s="1" t="str" cm="1">
        <f t="array" aca="1" ref="AQ368" ca="1">IF(LEFT(AL368,1)=".",INDEX($M$12:$M$1052,MATCH(1,(AL368=$L$12:$L$1052)*(S368=($S$12:$S$1052)),0)),"")</f>
        <v/>
      </c>
      <c r="AR368" s="52">
        <f t="shared" ca="1" si="215"/>
        <v>0</v>
      </c>
      <c r="AS368" s="52">
        <f t="shared" ca="1" si="216"/>
        <v>0</v>
      </c>
      <c r="AT368" s="52" t="str">
        <f t="shared" ca="1" si="217"/>
        <v>00</v>
      </c>
      <c r="AU368" s="52" t="str">
        <f t="shared" ca="1" si="218"/>
        <v>00</v>
      </c>
      <c r="AV368" s="1" t="str">
        <f t="shared" ca="1" si="221"/>
        <v>00</v>
      </c>
      <c r="AW368" s="52" t="str">
        <f t="shared" ca="1" si="219"/>
        <v>ZP</v>
      </c>
      <c r="AX368" s="53" t="e">
        <f ca="1">VLOOKUP(UPPER(F368)&amp;"-"&amp;AW368,Opcodes!$D$3:$E$160,2,FALSE)</f>
        <v>#N/A</v>
      </c>
      <c r="AY368" s="1">
        <f t="shared" ca="1" si="220"/>
        <v>0</v>
      </c>
    </row>
    <row r="369" spans="3:51" s="52" customFormat="1" x14ac:dyDescent="0.3">
      <c r="C369" s="11" t="str" cm="1">
        <f t="array" aca="1" ref="C369" ca="1">IF(AND(N369&amp;""&lt;&gt;"",K369&amp;""&lt;&gt;""),K369&amp;": "&amp;N369&amp;IF(O369&amp;""&lt;&gt;""," "&amp;O369,"")&amp;IF(P369&amp;""&lt;&gt;""," "&amp;P369,""),IF(Y369&amp;""&lt;&gt;"",K369&amp;": "&amp;TRIM(_xlfn.TEXTJOIN("",TRUE,MID(Y369,2*ROW(INDIRECT("1:"&amp;LEN(Y369)))-1,2)&amp;" ")),""))</f>
        <v/>
      </c>
      <c r="D369" s="20"/>
      <c r="E369" s="21"/>
      <c r="F369" s="22"/>
      <c r="G369" s="55"/>
      <c r="H369" s="56"/>
      <c r="I369" s="51"/>
      <c r="J369" s="51"/>
      <c r="K369" s="52" t="str">
        <f t="shared" ca="1" si="186"/>
        <v>302</v>
      </c>
      <c r="L369" s="52" t="str">
        <f t="shared" si="187"/>
        <v/>
      </c>
      <c r="M369" s="52" t="str">
        <f t="shared" ca="1" si="188"/>
        <v>$0302</v>
      </c>
      <c r="N369" s="53" t="str">
        <f t="shared" ca="1" si="189"/>
        <v/>
      </c>
      <c r="O369" s="53" t="str">
        <f t="shared" ca="1" si="190"/>
        <v>00</v>
      </c>
      <c r="P369" s="53" t="str">
        <f t="shared" ca="1" si="191"/>
        <v/>
      </c>
      <c r="Q369" s="54">
        <f t="shared" si="192"/>
        <v>-1</v>
      </c>
      <c r="R369" s="54" t="str">
        <f t="shared" si="193"/>
        <v/>
      </c>
      <c r="S369" s="3" t="str">
        <f t="shared" si="194"/>
        <v>my_code</v>
      </c>
      <c r="T369" s="54" t="b">
        <f t="shared" si="195"/>
        <v>0</v>
      </c>
      <c r="U369" s="54" t="b">
        <f t="shared" si="196"/>
        <v>0</v>
      </c>
      <c r="V369" s="54" t="b">
        <f t="shared" si="197"/>
        <v>0</v>
      </c>
      <c r="W369" s="54" t="b">
        <f t="shared" si="198"/>
        <v>0</v>
      </c>
      <c r="X369" s="54" t="b">
        <f>IF(NOT(ISERROR(VLOOKUP(UPPER(F369),Opcodes!$O$3:$O$10,1,FALSE))),TRUE,FALSE)</f>
        <v>0</v>
      </c>
      <c r="Y369" s="1" t="str" cm="1">
        <f t="array" aca="1" ref="Y369" ca="1">IF(OR(UPPER(F369)="STR",UPPER(F369)="ASC"),_xlfn.TEXTJOIN("",TRUE,DEC2HEX(128*(UPPER(F369)="STR")+CODE(MID(G369,ABS(ROW(INDIRECT("1:"&amp;LEN(G369)))),1)))),IF(UPPER(F369)="HEX",UPPER(SUBSTITUTE(G369," ","")),""))</f>
        <v/>
      </c>
      <c r="Z369" s="52" t="str">
        <f t="shared" si="199"/>
        <v/>
      </c>
      <c r="AA369" s="52" t="str">
        <f t="shared" si="200"/>
        <v/>
      </c>
      <c r="AB369" s="52" t="str">
        <f t="shared" si="201"/>
        <v/>
      </c>
      <c r="AC369" s="52" t="str">
        <f t="shared" si="202"/>
        <v/>
      </c>
      <c r="AD369" s="52" t="str">
        <f t="shared" si="203"/>
        <v/>
      </c>
      <c r="AE369" s="52">
        <f t="shared" ca="1" si="204"/>
        <v>0</v>
      </c>
      <c r="AF369" s="52" t="str">
        <f t="shared" si="205"/>
        <v/>
      </c>
      <c r="AG369" s="52" t="str">
        <f t="shared" ca="1" si="206"/>
        <v>mem</v>
      </c>
      <c r="AH369" s="52">
        <f t="shared" ca="1" si="207"/>
        <v>0</v>
      </c>
      <c r="AI369" s="52">
        <f t="shared" ca="1" si="208"/>
        <v>-1</v>
      </c>
      <c r="AJ369" s="52">
        <f t="shared" ca="1" si="209"/>
        <v>0</v>
      </c>
      <c r="AK369" s="52">
        <f t="shared" ca="1" si="210"/>
        <v>0</v>
      </c>
      <c r="AL369" s="52">
        <f t="shared" ca="1" si="211"/>
        <v>0</v>
      </c>
      <c r="AM369" s="52" t="e" cm="1">
        <f t="array" aca="1" ref="AM369" ca="1">INDEX($G$2:$G$1052,MATCH(1,(AL369=$E$2:$E$1052)*("EQU"=UPPER($F$2:$F$1052)),0))</f>
        <v>#N/A</v>
      </c>
      <c r="AN369" s="52" t="str">
        <f t="shared" ca="1" si="212"/>
        <v/>
      </c>
      <c r="AO369" s="1" t="e">
        <f t="shared" ca="1" si="213"/>
        <v>#N/A</v>
      </c>
      <c r="AP369" s="52" t="str">
        <f t="shared" ca="1" si="214"/>
        <v/>
      </c>
      <c r="AQ369" s="1" t="str" cm="1">
        <f t="array" aca="1" ref="AQ369" ca="1">IF(LEFT(AL369,1)=".",INDEX($M$12:$M$1052,MATCH(1,(AL369=$L$12:$L$1052)*(S369=($S$12:$S$1052)),0)),"")</f>
        <v/>
      </c>
      <c r="AR369" s="52">
        <f t="shared" ca="1" si="215"/>
        <v>0</v>
      </c>
      <c r="AS369" s="52">
        <f t="shared" ca="1" si="216"/>
        <v>0</v>
      </c>
      <c r="AT369" s="52" t="str">
        <f t="shared" ca="1" si="217"/>
        <v>00</v>
      </c>
      <c r="AU369" s="52" t="str">
        <f t="shared" ca="1" si="218"/>
        <v>00</v>
      </c>
      <c r="AV369" s="1" t="str">
        <f t="shared" ca="1" si="221"/>
        <v>00</v>
      </c>
      <c r="AW369" s="52" t="str">
        <f t="shared" ca="1" si="219"/>
        <v>ZP</v>
      </c>
      <c r="AX369" s="53" t="e">
        <f ca="1">VLOOKUP(UPPER(F369)&amp;"-"&amp;AW369,Opcodes!$D$3:$E$160,2,FALSE)</f>
        <v>#N/A</v>
      </c>
      <c r="AY369" s="1">
        <f t="shared" ca="1" si="220"/>
        <v>0</v>
      </c>
    </row>
    <row r="370" spans="3:51" s="52" customFormat="1" x14ac:dyDescent="0.3">
      <c r="C370" s="11" t="str" cm="1">
        <f t="array" aca="1" ref="C370" ca="1">IF(AND(N370&amp;""&lt;&gt;"",K370&amp;""&lt;&gt;""),K370&amp;": "&amp;N370&amp;IF(O370&amp;""&lt;&gt;""," "&amp;O370,"")&amp;IF(P370&amp;""&lt;&gt;""," "&amp;P370,""),IF(Y370&amp;""&lt;&gt;"",K370&amp;": "&amp;TRIM(_xlfn.TEXTJOIN("",TRUE,MID(Y370,2*ROW(INDIRECT("1:"&amp;LEN(Y370)))-1,2)&amp;" ")),""))</f>
        <v/>
      </c>
      <c r="D370" s="20"/>
      <c r="E370" s="21"/>
      <c r="F370" s="22"/>
      <c r="G370" s="55"/>
      <c r="H370" s="56"/>
      <c r="I370" s="51"/>
      <c r="J370" s="51"/>
      <c r="K370" s="52" t="str">
        <f t="shared" ca="1" si="186"/>
        <v>302</v>
      </c>
      <c r="L370" s="52" t="str">
        <f t="shared" si="187"/>
        <v/>
      </c>
      <c r="M370" s="52" t="str">
        <f t="shared" ca="1" si="188"/>
        <v>$0302</v>
      </c>
      <c r="N370" s="53" t="str">
        <f t="shared" ca="1" si="189"/>
        <v/>
      </c>
      <c r="O370" s="53" t="str">
        <f t="shared" ca="1" si="190"/>
        <v>00</v>
      </c>
      <c r="P370" s="53" t="str">
        <f t="shared" ca="1" si="191"/>
        <v/>
      </c>
      <c r="Q370" s="54">
        <f t="shared" si="192"/>
        <v>-1</v>
      </c>
      <c r="R370" s="54" t="str">
        <f t="shared" si="193"/>
        <v/>
      </c>
      <c r="S370" s="3" t="str">
        <f t="shared" si="194"/>
        <v>my_code</v>
      </c>
      <c r="T370" s="54" t="b">
        <f t="shared" si="195"/>
        <v>0</v>
      </c>
      <c r="U370" s="54" t="b">
        <f t="shared" si="196"/>
        <v>0</v>
      </c>
      <c r="V370" s="54" t="b">
        <f t="shared" si="197"/>
        <v>0</v>
      </c>
      <c r="W370" s="54" t="b">
        <f t="shared" si="198"/>
        <v>0</v>
      </c>
      <c r="X370" s="54" t="b">
        <f>IF(NOT(ISERROR(VLOOKUP(UPPER(F370),Opcodes!$O$3:$O$10,1,FALSE))),TRUE,FALSE)</f>
        <v>0</v>
      </c>
      <c r="Y370" s="1" t="str" cm="1">
        <f t="array" aca="1" ref="Y370" ca="1">IF(OR(UPPER(F370)="STR",UPPER(F370)="ASC"),_xlfn.TEXTJOIN("",TRUE,DEC2HEX(128*(UPPER(F370)="STR")+CODE(MID(G370,ABS(ROW(INDIRECT("1:"&amp;LEN(G370)))),1)))),IF(UPPER(F370)="HEX",UPPER(SUBSTITUTE(G370," ","")),""))</f>
        <v/>
      </c>
      <c r="Z370" s="52" t="str">
        <f t="shared" si="199"/>
        <v/>
      </c>
      <c r="AA370" s="52" t="str">
        <f t="shared" si="200"/>
        <v/>
      </c>
      <c r="AB370" s="52" t="str">
        <f t="shared" si="201"/>
        <v/>
      </c>
      <c r="AC370" s="52" t="str">
        <f t="shared" si="202"/>
        <v/>
      </c>
      <c r="AD370" s="52" t="str">
        <f t="shared" si="203"/>
        <v/>
      </c>
      <c r="AE370" s="52">
        <f t="shared" ca="1" si="204"/>
        <v>0</v>
      </c>
      <c r="AF370" s="52" t="str">
        <f t="shared" si="205"/>
        <v/>
      </c>
      <c r="AG370" s="52" t="str">
        <f t="shared" ca="1" si="206"/>
        <v>mem</v>
      </c>
      <c r="AH370" s="52">
        <f t="shared" ca="1" si="207"/>
        <v>0</v>
      </c>
      <c r="AI370" s="52">
        <f t="shared" ca="1" si="208"/>
        <v>-1</v>
      </c>
      <c r="AJ370" s="52">
        <f t="shared" ca="1" si="209"/>
        <v>0</v>
      </c>
      <c r="AK370" s="52">
        <f t="shared" ca="1" si="210"/>
        <v>0</v>
      </c>
      <c r="AL370" s="52">
        <f t="shared" ca="1" si="211"/>
        <v>0</v>
      </c>
      <c r="AM370" s="52" t="e" cm="1">
        <f t="array" aca="1" ref="AM370" ca="1">INDEX($G$2:$G$1052,MATCH(1,(AL370=$E$2:$E$1052)*("EQU"=UPPER($F$2:$F$1052)),0))</f>
        <v>#N/A</v>
      </c>
      <c r="AN370" s="52" t="str">
        <f t="shared" ca="1" si="212"/>
        <v/>
      </c>
      <c r="AO370" s="1" t="e">
        <f t="shared" ca="1" si="213"/>
        <v>#N/A</v>
      </c>
      <c r="AP370" s="52" t="str">
        <f t="shared" ca="1" si="214"/>
        <v/>
      </c>
      <c r="AQ370" s="1" t="str" cm="1">
        <f t="array" aca="1" ref="AQ370" ca="1">IF(LEFT(AL370,1)=".",INDEX($M$12:$M$1052,MATCH(1,(AL370=$L$12:$L$1052)*(S370=($S$12:$S$1052)),0)),"")</f>
        <v/>
      </c>
      <c r="AR370" s="52">
        <f t="shared" ca="1" si="215"/>
        <v>0</v>
      </c>
      <c r="AS370" s="52">
        <f t="shared" ca="1" si="216"/>
        <v>0</v>
      </c>
      <c r="AT370" s="52" t="str">
        <f t="shared" ca="1" si="217"/>
        <v>00</v>
      </c>
      <c r="AU370" s="52" t="str">
        <f t="shared" ca="1" si="218"/>
        <v>00</v>
      </c>
      <c r="AV370" s="1" t="str">
        <f t="shared" ca="1" si="221"/>
        <v>00</v>
      </c>
      <c r="AW370" s="52" t="str">
        <f t="shared" ca="1" si="219"/>
        <v>ZP</v>
      </c>
      <c r="AX370" s="53" t="e">
        <f ca="1">VLOOKUP(UPPER(F370)&amp;"-"&amp;AW370,Opcodes!$D$3:$E$160,2,FALSE)</f>
        <v>#N/A</v>
      </c>
      <c r="AY370" s="1">
        <f t="shared" ca="1" si="220"/>
        <v>0</v>
      </c>
    </row>
    <row r="371" spans="3:51" s="52" customFormat="1" x14ac:dyDescent="0.3">
      <c r="C371" s="11" t="str" cm="1">
        <f t="array" aca="1" ref="C371" ca="1">IF(AND(N371&amp;""&lt;&gt;"",K371&amp;""&lt;&gt;""),K371&amp;": "&amp;N371&amp;IF(O371&amp;""&lt;&gt;""," "&amp;O371,"")&amp;IF(P371&amp;""&lt;&gt;""," "&amp;P371,""),IF(Y371&amp;""&lt;&gt;"",K371&amp;": "&amp;TRIM(_xlfn.TEXTJOIN("",TRUE,MID(Y371,2*ROW(INDIRECT("1:"&amp;LEN(Y371)))-1,2)&amp;" ")),""))</f>
        <v/>
      </c>
      <c r="D371" s="20"/>
      <c r="E371" s="21"/>
      <c r="F371" s="22"/>
      <c r="G371" s="55"/>
      <c r="H371" s="56"/>
      <c r="I371" s="51"/>
      <c r="J371" s="51"/>
      <c r="K371" s="52" t="str">
        <f t="shared" ca="1" si="186"/>
        <v>302</v>
      </c>
      <c r="L371" s="52" t="str">
        <f t="shared" si="187"/>
        <v/>
      </c>
      <c r="M371" s="52" t="str">
        <f t="shared" ca="1" si="188"/>
        <v>$0302</v>
      </c>
      <c r="N371" s="53" t="str">
        <f t="shared" ca="1" si="189"/>
        <v/>
      </c>
      <c r="O371" s="53" t="str">
        <f t="shared" ca="1" si="190"/>
        <v>00</v>
      </c>
      <c r="P371" s="53" t="str">
        <f t="shared" ca="1" si="191"/>
        <v/>
      </c>
      <c r="Q371" s="54">
        <f t="shared" si="192"/>
        <v>-1</v>
      </c>
      <c r="R371" s="54" t="str">
        <f t="shared" si="193"/>
        <v/>
      </c>
      <c r="S371" s="3" t="str">
        <f t="shared" si="194"/>
        <v>my_code</v>
      </c>
      <c r="T371" s="54" t="b">
        <f t="shared" si="195"/>
        <v>0</v>
      </c>
      <c r="U371" s="54" t="b">
        <f t="shared" si="196"/>
        <v>0</v>
      </c>
      <c r="V371" s="54" t="b">
        <f t="shared" si="197"/>
        <v>0</v>
      </c>
      <c r="W371" s="54" t="b">
        <f t="shared" si="198"/>
        <v>0</v>
      </c>
      <c r="X371" s="54" t="b">
        <f>IF(NOT(ISERROR(VLOOKUP(UPPER(F371),Opcodes!$O$3:$O$10,1,FALSE))),TRUE,FALSE)</f>
        <v>0</v>
      </c>
      <c r="Y371" s="1" t="str" cm="1">
        <f t="array" aca="1" ref="Y371" ca="1">IF(OR(UPPER(F371)="STR",UPPER(F371)="ASC"),_xlfn.TEXTJOIN("",TRUE,DEC2HEX(128*(UPPER(F371)="STR")+CODE(MID(G371,ABS(ROW(INDIRECT("1:"&amp;LEN(G371)))),1)))),IF(UPPER(F371)="HEX",UPPER(SUBSTITUTE(G371," ","")),""))</f>
        <v/>
      </c>
      <c r="Z371" s="52" t="str">
        <f t="shared" si="199"/>
        <v/>
      </c>
      <c r="AA371" s="52" t="str">
        <f t="shared" si="200"/>
        <v/>
      </c>
      <c r="AB371" s="52" t="str">
        <f t="shared" si="201"/>
        <v/>
      </c>
      <c r="AC371" s="52" t="str">
        <f t="shared" si="202"/>
        <v/>
      </c>
      <c r="AD371" s="52" t="str">
        <f t="shared" si="203"/>
        <v/>
      </c>
      <c r="AE371" s="52">
        <f t="shared" ca="1" si="204"/>
        <v>0</v>
      </c>
      <c r="AF371" s="52" t="str">
        <f t="shared" si="205"/>
        <v/>
      </c>
      <c r="AG371" s="52" t="str">
        <f t="shared" ca="1" si="206"/>
        <v>mem</v>
      </c>
      <c r="AH371" s="52">
        <f t="shared" ca="1" si="207"/>
        <v>0</v>
      </c>
      <c r="AI371" s="52">
        <f t="shared" ca="1" si="208"/>
        <v>-1</v>
      </c>
      <c r="AJ371" s="52">
        <f t="shared" ca="1" si="209"/>
        <v>0</v>
      </c>
      <c r="AK371" s="52">
        <f t="shared" ca="1" si="210"/>
        <v>0</v>
      </c>
      <c r="AL371" s="52">
        <f t="shared" ca="1" si="211"/>
        <v>0</v>
      </c>
      <c r="AM371" s="52" t="e" cm="1">
        <f t="array" aca="1" ref="AM371" ca="1">INDEX($G$2:$G$1052,MATCH(1,(AL371=$E$2:$E$1052)*("EQU"=UPPER($F$2:$F$1052)),0))</f>
        <v>#N/A</v>
      </c>
      <c r="AN371" s="52" t="str">
        <f t="shared" ca="1" si="212"/>
        <v/>
      </c>
      <c r="AO371" s="1" t="e">
        <f t="shared" ca="1" si="213"/>
        <v>#N/A</v>
      </c>
      <c r="AP371" s="52" t="str">
        <f t="shared" ca="1" si="214"/>
        <v/>
      </c>
      <c r="AQ371" s="1" t="str" cm="1">
        <f t="array" aca="1" ref="AQ371" ca="1">IF(LEFT(AL371,1)=".",INDEX($M$12:$M$1052,MATCH(1,(AL371=$L$12:$L$1052)*(S371=($S$12:$S$1052)),0)),"")</f>
        <v/>
      </c>
      <c r="AR371" s="52">
        <f t="shared" ca="1" si="215"/>
        <v>0</v>
      </c>
      <c r="AS371" s="52">
        <f t="shared" ca="1" si="216"/>
        <v>0</v>
      </c>
      <c r="AT371" s="52" t="str">
        <f t="shared" ca="1" si="217"/>
        <v>00</v>
      </c>
      <c r="AU371" s="52" t="str">
        <f t="shared" ca="1" si="218"/>
        <v>00</v>
      </c>
      <c r="AV371" s="1" t="str">
        <f t="shared" ca="1" si="221"/>
        <v>00</v>
      </c>
      <c r="AW371" s="52" t="str">
        <f t="shared" ca="1" si="219"/>
        <v>ZP</v>
      </c>
      <c r="AX371" s="53" t="e">
        <f ca="1">VLOOKUP(UPPER(F371)&amp;"-"&amp;AW371,Opcodes!$D$3:$E$160,2,FALSE)</f>
        <v>#N/A</v>
      </c>
      <c r="AY371" s="1">
        <f t="shared" ca="1" si="220"/>
        <v>0</v>
      </c>
    </row>
    <row r="372" spans="3:51" s="52" customFormat="1" x14ac:dyDescent="0.3">
      <c r="C372" s="11" t="str" cm="1">
        <f t="array" aca="1" ref="C372" ca="1">IF(AND(N372&amp;""&lt;&gt;"",K372&amp;""&lt;&gt;""),K372&amp;": "&amp;N372&amp;IF(O372&amp;""&lt;&gt;""," "&amp;O372,"")&amp;IF(P372&amp;""&lt;&gt;""," "&amp;P372,""),IF(Y372&amp;""&lt;&gt;"",K372&amp;": "&amp;TRIM(_xlfn.TEXTJOIN("",TRUE,MID(Y372,2*ROW(INDIRECT("1:"&amp;LEN(Y372)))-1,2)&amp;" ")),""))</f>
        <v/>
      </c>
      <c r="D372" s="20"/>
      <c r="E372" s="21"/>
      <c r="F372" s="22"/>
      <c r="G372" s="55"/>
      <c r="H372" s="56"/>
      <c r="I372" s="51"/>
      <c r="J372" s="51"/>
      <c r="K372" s="52" t="str">
        <f t="shared" ca="1" si="186"/>
        <v>302</v>
      </c>
      <c r="L372" s="52" t="str">
        <f t="shared" si="187"/>
        <v/>
      </c>
      <c r="M372" s="52" t="str">
        <f t="shared" ca="1" si="188"/>
        <v>$0302</v>
      </c>
      <c r="N372" s="53" t="str">
        <f t="shared" ca="1" si="189"/>
        <v/>
      </c>
      <c r="O372" s="53" t="str">
        <f t="shared" ca="1" si="190"/>
        <v>00</v>
      </c>
      <c r="P372" s="53" t="str">
        <f t="shared" ca="1" si="191"/>
        <v/>
      </c>
      <c r="Q372" s="54">
        <f t="shared" si="192"/>
        <v>-1</v>
      </c>
      <c r="R372" s="54" t="str">
        <f t="shared" si="193"/>
        <v/>
      </c>
      <c r="S372" s="3" t="str">
        <f t="shared" si="194"/>
        <v>my_code</v>
      </c>
      <c r="T372" s="54" t="b">
        <f t="shared" si="195"/>
        <v>0</v>
      </c>
      <c r="U372" s="54" t="b">
        <f t="shared" si="196"/>
        <v>0</v>
      </c>
      <c r="V372" s="54" t="b">
        <f t="shared" si="197"/>
        <v>0</v>
      </c>
      <c r="W372" s="54" t="b">
        <f t="shared" si="198"/>
        <v>0</v>
      </c>
      <c r="X372" s="54" t="b">
        <f>IF(NOT(ISERROR(VLOOKUP(UPPER(F372),Opcodes!$O$3:$O$10,1,FALSE))),TRUE,FALSE)</f>
        <v>0</v>
      </c>
      <c r="Y372" s="1" t="str" cm="1">
        <f t="array" aca="1" ref="Y372" ca="1">IF(OR(UPPER(F372)="STR",UPPER(F372)="ASC"),_xlfn.TEXTJOIN("",TRUE,DEC2HEX(128*(UPPER(F372)="STR")+CODE(MID(G372,ABS(ROW(INDIRECT("1:"&amp;LEN(G372)))),1)))),IF(UPPER(F372)="HEX",UPPER(SUBSTITUTE(G372," ","")),""))</f>
        <v/>
      </c>
      <c r="Z372" s="52" t="str">
        <f t="shared" si="199"/>
        <v/>
      </c>
      <c r="AA372" s="52" t="str">
        <f t="shared" si="200"/>
        <v/>
      </c>
      <c r="AB372" s="52" t="str">
        <f t="shared" si="201"/>
        <v/>
      </c>
      <c r="AC372" s="52" t="str">
        <f t="shared" si="202"/>
        <v/>
      </c>
      <c r="AD372" s="52" t="str">
        <f t="shared" si="203"/>
        <v/>
      </c>
      <c r="AE372" s="52">
        <f t="shared" ca="1" si="204"/>
        <v>0</v>
      </c>
      <c r="AF372" s="52" t="str">
        <f t="shared" si="205"/>
        <v/>
      </c>
      <c r="AG372" s="52" t="str">
        <f t="shared" ca="1" si="206"/>
        <v>mem</v>
      </c>
      <c r="AH372" s="52">
        <f t="shared" ca="1" si="207"/>
        <v>0</v>
      </c>
      <c r="AI372" s="52">
        <f t="shared" ca="1" si="208"/>
        <v>-1</v>
      </c>
      <c r="AJ372" s="52">
        <f t="shared" ca="1" si="209"/>
        <v>0</v>
      </c>
      <c r="AK372" s="52">
        <f t="shared" ca="1" si="210"/>
        <v>0</v>
      </c>
      <c r="AL372" s="52">
        <f t="shared" ca="1" si="211"/>
        <v>0</v>
      </c>
      <c r="AM372" s="52" t="e" cm="1">
        <f t="array" aca="1" ref="AM372" ca="1">INDEX($G$2:$G$1052,MATCH(1,(AL372=$E$2:$E$1052)*("EQU"=UPPER($F$2:$F$1052)),0))</f>
        <v>#N/A</v>
      </c>
      <c r="AN372" s="52" t="str">
        <f t="shared" ca="1" si="212"/>
        <v/>
      </c>
      <c r="AO372" s="1" t="e">
        <f t="shared" ca="1" si="213"/>
        <v>#N/A</v>
      </c>
      <c r="AP372" s="52" t="str">
        <f t="shared" ca="1" si="214"/>
        <v/>
      </c>
      <c r="AQ372" s="1" t="str" cm="1">
        <f t="array" aca="1" ref="AQ372" ca="1">IF(LEFT(AL372,1)=".",INDEX($M$12:$M$1052,MATCH(1,(AL372=$L$12:$L$1052)*(S372=($S$12:$S$1052)),0)),"")</f>
        <v/>
      </c>
      <c r="AR372" s="52">
        <f t="shared" ca="1" si="215"/>
        <v>0</v>
      </c>
      <c r="AS372" s="52">
        <f t="shared" ca="1" si="216"/>
        <v>0</v>
      </c>
      <c r="AT372" s="52" t="str">
        <f t="shared" ca="1" si="217"/>
        <v>00</v>
      </c>
      <c r="AU372" s="52" t="str">
        <f t="shared" ca="1" si="218"/>
        <v>00</v>
      </c>
      <c r="AV372" s="1" t="str">
        <f t="shared" ca="1" si="221"/>
        <v>00</v>
      </c>
      <c r="AW372" s="52" t="str">
        <f t="shared" ca="1" si="219"/>
        <v>ZP</v>
      </c>
      <c r="AX372" s="53" t="e">
        <f ca="1">VLOOKUP(UPPER(F372)&amp;"-"&amp;AW372,Opcodes!$D$3:$E$160,2,FALSE)</f>
        <v>#N/A</v>
      </c>
      <c r="AY372" s="1">
        <f t="shared" ca="1" si="220"/>
        <v>0</v>
      </c>
    </row>
    <row r="373" spans="3:51" s="52" customFormat="1" x14ac:dyDescent="0.3">
      <c r="C373" s="11" t="str" cm="1">
        <f t="array" aca="1" ref="C373" ca="1">IF(AND(N373&amp;""&lt;&gt;"",K373&amp;""&lt;&gt;""),K373&amp;": "&amp;N373&amp;IF(O373&amp;""&lt;&gt;""," "&amp;O373,"")&amp;IF(P373&amp;""&lt;&gt;""," "&amp;P373,""),IF(Y373&amp;""&lt;&gt;"",K373&amp;": "&amp;TRIM(_xlfn.TEXTJOIN("",TRUE,MID(Y373,2*ROW(INDIRECT("1:"&amp;LEN(Y373)))-1,2)&amp;" ")),""))</f>
        <v/>
      </c>
      <c r="D373" s="20"/>
      <c r="E373" s="21"/>
      <c r="F373" s="22"/>
      <c r="G373" s="55"/>
      <c r="H373" s="56"/>
      <c r="I373" s="51"/>
      <c r="J373" s="51"/>
      <c r="K373" s="52" t="str">
        <f t="shared" ca="1" si="186"/>
        <v>302</v>
      </c>
      <c r="L373" s="52" t="str">
        <f t="shared" si="187"/>
        <v/>
      </c>
      <c r="M373" s="52" t="str">
        <f t="shared" ca="1" si="188"/>
        <v>$0302</v>
      </c>
      <c r="N373" s="53" t="str">
        <f t="shared" ca="1" si="189"/>
        <v/>
      </c>
      <c r="O373" s="53" t="str">
        <f t="shared" ca="1" si="190"/>
        <v>00</v>
      </c>
      <c r="P373" s="53" t="str">
        <f t="shared" ca="1" si="191"/>
        <v/>
      </c>
      <c r="Q373" s="54">
        <f t="shared" si="192"/>
        <v>-1</v>
      </c>
      <c r="R373" s="54" t="str">
        <f t="shared" si="193"/>
        <v/>
      </c>
      <c r="S373" s="3" t="str">
        <f t="shared" si="194"/>
        <v>my_code</v>
      </c>
      <c r="T373" s="54" t="b">
        <f t="shared" si="195"/>
        <v>0</v>
      </c>
      <c r="U373" s="54" t="b">
        <f t="shared" si="196"/>
        <v>0</v>
      </c>
      <c r="V373" s="54" t="b">
        <f t="shared" si="197"/>
        <v>0</v>
      </c>
      <c r="W373" s="54" t="b">
        <f t="shared" si="198"/>
        <v>0</v>
      </c>
      <c r="X373" s="54" t="b">
        <f>IF(NOT(ISERROR(VLOOKUP(UPPER(F373),Opcodes!$O$3:$O$10,1,FALSE))),TRUE,FALSE)</f>
        <v>0</v>
      </c>
      <c r="Y373" s="1" t="str" cm="1">
        <f t="array" aca="1" ref="Y373" ca="1">IF(OR(UPPER(F373)="STR",UPPER(F373)="ASC"),_xlfn.TEXTJOIN("",TRUE,DEC2HEX(128*(UPPER(F373)="STR")+CODE(MID(G373,ABS(ROW(INDIRECT("1:"&amp;LEN(G373)))),1)))),IF(UPPER(F373)="HEX",UPPER(SUBSTITUTE(G373," ","")),""))</f>
        <v/>
      </c>
      <c r="Z373" s="52" t="str">
        <f t="shared" si="199"/>
        <v/>
      </c>
      <c r="AA373" s="52" t="str">
        <f t="shared" si="200"/>
        <v/>
      </c>
      <c r="AB373" s="52" t="str">
        <f t="shared" si="201"/>
        <v/>
      </c>
      <c r="AC373" s="52" t="str">
        <f t="shared" si="202"/>
        <v/>
      </c>
      <c r="AD373" s="52" t="str">
        <f t="shared" si="203"/>
        <v/>
      </c>
      <c r="AE373" s="52">
        <f t="shared" ca="1" si="204"/>
        <v>0</v>
      </c>
      <c r="AF373" s="52" t="str">
        <f t="shared" si="205"/>
        <v/>
      </c>
      <c r="AG373" s="52" t="str">
        <f t="shared" ca="1" si="206"/>
        <v>mem</v>
      </c>
      <c r="AH373" s="52">
        <f t="shared" ca="1" si="207"/>
        <v>0</v>
      </c>
      <c r="AI373" s="52">
        <f t="shared" ca="1" si="208"/>
        <v>-1</v>
      </c>
      <c r="AJ373" s="52">
        <f t="shared" ca="1" si="209"/>
        <v>0</v>
      </c>
      <c r="AK373" s="52">
        <f t="shared" ca="1" si="210"/>
        <v>0</v>
      </c>
      <c r="AL373" s="52">
        <f t="shared" ca="1" si="211"/>
        <v>0</v>
      </c>
      <c r="AM373" s="52" t="e" cm="1">
        <f t="array" aca="1" ref="AM373" ca="1">INDEX($G$2:$G$1052,MATCH(1,(AL373=$E$2:$E$1052)*("EQU"=UPPER($F$2:$F$1052)),0))</f>
        <v>#N/A</v>
      </c>
      <c r="AN373" s="52" t="str">
        <f t="shared" ca="1" si="212"/>
        <v/>
      </c>
      <c r="AO373" s="1" t="e">
        <f t="shared" ca="1" si="213"/>
        <v>#N/A</v>
      </c>
      <c r="AP373" s="52" t="str">
        <f t="shared" ca="1" si="214"/>
        <v/>
      </c>
      <c r="AQ373" s="1" t="str" cm="1">
        <f t="array" aca="1" ref="AQ373" ca="1">IF(LEFT(AL373,1)=".",INDEX($M$12:$M$1052,MATCH(1,(AL373=$L$12:$L$1052)*(S373=($S$12:$S$1052)),0)),"")</f>
        <v/>
      </c>
      <c r="AR373" s="52">
        <f t="shared" ca="1" si="215"/>
        <v>0</v>
      </c>
      <c r="AS373" s="52">
        <f t="shared" ca="1" si="216"/>
        <v>0</v>
      </c>
      <c r="AT373" s="52" t="str">
        <f t="shared" ca="1" si="217"/>
        <v>00</v>
      </c>
      <c r="AU373" s="52" t="str">
        <f t="shared" ca="1" si="218"/>
        <v>00</v>
      </c>
      <c r="AV373" s="1" t="str">
        <f t="shared" ca="1" si="221"/>
        <v>00</v>
      </c>
      <c r="AW373" s="52" t="str">
        <f t="shared" ca="1" si="219"/>
        <v>ZP</v>
      </c>
      <c r="AX373" s="53" t="e">
        <f ca="1">VLOOKUP(UPPER(F373)&amp;"-"&amp;AW373,Opcodes!$D$3:$E$160,2,FALSE)</f>
        <v>#N/A</v>
      </c>
      <c r="AY373" s="1">
        <f t="shared" ca="1" si="220"/>
        <v>0</v>
      </c>
    </row>
    <row r="374" spans="3:51" s="52" customFormat="1" x14ac:dyDescent="0.3">
      <c r="C374" s="11" t="str" cm="1">
        <f t="array" aca="1" ref="C374" ca="1">IF(AND(N374&amp;""&lt;&gt;"",K374&amp;""&lt;&gt;""),K374&amp;": "&amp;N374&amp;IF(O374&amp;""&lt;&gt;""," "&amp;O374,"")&amp;IF(P374&amp;""&lt;&gt;""," "&amp;P374,""),IF(Y374&amp;""&lt;&gt;"",K374&amp;": "&amp;TRIM(_xlfn.TEXTJOIN("",TRUE,MID(Y374,2*ROW(INDIRECT("1:"&amp;LEN(Y374)))-1,2)&amp;" ")),""))</f>
        <v/>
      </c>
      <c r="D374" s="20"/>
      <c r="E374" s="21"/>
      <c r="F374" s="22"/>
      <c r="G374" s="55"/>
      <c r="H374" s="56"/>
      <c r="I374" s="51"/>
      <c r="J374" s="51"/>
      <c r="K374" s="52" t="str">
        <f t="shared" ca="1" si="186"/>
        <v>302</v>
      </c>
      <c r="L374" s="52" t="str">
        <f t="shared" si="187"/>
        <v/>
      </c>
      <c r="M374" s="52" t="str">
        <f t="shared" ca="1" si="188"/>
        <v>$0302</v>
      </c>
      <c r="N374" s="53" t="str">
        <f t="shared" ca="1" si="189"/>
        <v/>
      </c>
      <c r="O374" s="53" t="str">
        <f t="shared" ca="1" si="190"/>
        <v>00</v>
      </c>
      <c r="P374" s="53" t="str">
        <f t="shared" ca="1" si="191"/>
        <v/>
      </c>
      <c r="Q374" s="54">
        <f t="shared" si="192"/>
        <v>-1</v>
      </c>
      <c r="R374" s="54" t="str">
        <f t="shared" si="193"/>
        <v/>
      </c>
      <c r="S374" s="3" t="str">
        <f t="shared" si="194"/>
        <v>my_code</v>
      </c>
      <c r="T374" s="54" t="b">
        <f t="shared" si="195"/>
        <v>0</v>
      </c>
      <c r="U374" s="54" t="b">
        <f t="shared" si="196"/>
        <v>0</v>
      </c>
      <c r="V374" s="54" t="b">
        <f t="shared" si="197"/>
        <v>0</v>
      </c>
      <c r="W374" s="54" t="b">
        <f t="shared" si="198"/>
        <v>0</v>
      </c>
      <c r="X374" s="54" t="b">
        <f>IF(NOT(ISERROR(VLOOKUP(UPPER(F374),Opcodes!$O$3:$O$10,1,FALSE))),TRUE,FALSE)</f>
        <v>0</v>
      </c>
      <c r="Y374" s="1" t="str" cm="1">
        <f t="array" aca="1" ref="Y374" ca="1">IF(OR(UPPER(F374)="STR",UPPER(F374)="ASC"),_xlfn.TEXTJOIN("",TRUE,DEC2HEX(128*(UPPER(F374)="STR")+CODE(MID(G374,ABS(ROW(INDIRECT("1:"&amp;LEN(G374)))),1)))),IF(UPPER(F374)="HEX",UPPER(SUBSTITUTE(G374," ","")),""))</f>
        <v/>
      </c>
      <c r="Z374" s="52" t="str">
        <f t="shared" si="199"/>
        <v/>
      </c>
      <c r="AA374" s="52" t="str">
        <f t="shared" si="200"/>
        <v/>
      </c>
      <c r="AB374" s="52" t="str">
        <f t="shared" si="201"/>
        <v/>
      </c>
      <c r="AC374" s="52" t="str">
        <f t="shared" si="202"/>
        <v/>
      </c>
      <c r="AD374" s="52" t="str">
        <f t="shared" si="203"/>
        <v/>
      </c>
      <c r="AE374" s="52">
        <f t="shared" ca="1" si="204"/>
        <v>0</v>
      </c>
      <c r="AF374" s="52" t="str">
        <f t="shared" si="205"/>
        <v/>
      </c>
      <c r="AG374" s="52" t="str">
        <f t="shared" ca="1" si="206"/>
        <v>mem</v>
      </c>
      <c r="AH374" s="52">
        <f t="shared" ca="1" si="207"/>
        <v>0</v>
      </c>
      <c r="AI374" s="52">
        <f t="shared" ca="1" si="208"/>
        <v>-1</v>
      </c>
      <c r="AJ374" s="52">
        <f t="shared" ca="1" si="209"/>
        <v>0</v>
      </c>
      <c r="AK374" s="52">
        <f t="shared" ca="1" si="210"/>
        <v>0</v>
      </c>
      <c r="AL374" s="52">
        <f t="shared" ca="1" si="211"/>
        <v>0</v>
      </c>
      <c r="AM374" s="52" t="e" cm="1">
        <f t="array" aca="1" ref="AM374" ca="1">INDEX($G$2:$G$1052,MATCH(1,(AL374=$E$2:$E$1052)*("EQU"=UPPER($F$2:$F$1052)),0))</f>
        <v>#N/A</v>
      </c>
      <c r="AN374" s="52" t="str">
        <f t="shared" ca="1" si="212"/>
        <v/>
      </c>
      <c r="AO374" s="1" t="e">
        <f t="shared" ca="1" si="213"/>
        <v>#N/A</v>
      </c>
      <c r="AP374" s="52" t="str">
        <f t="shared" ca="1" si="214"/>
        <v/>
      </c>
      <c r="AQ374" s="1" t="str" cm="1">
        <f t="array" aca="1" ref="AQ374" ca="1">IF(LEFT(AL374,1)=".",INDEX($M$12:$M$1052,MATCH(1,(AL374=$L$12:$L$1052)*(S374=($S$12:$S$1052)),0)),"")</f>
        <v/>
      </c>
      <c r="AR374" s="52">
        <f t="shared" ca="1" si="215"/>
        <v>0</v>
      </c>
      <c r="AS374" s="52">
        <f t="shared" ca="1" si="216"/>
        <v>0</v>
      </c>
      <c r="AT374" s="52" t="str">
        <f t="shared" ca="1" si="217"/>
        <v>00</v>
      </c>
      <c r="AU374" s="52" t="str">
        <f t="shared" ca="1" si="218"/>
        <v>00</v>
      </c>
      <c r="AV374" s="1" t="str">
        <f t="shared" ca="1" si="221"/>
        <v>00</v>
      </c>
      <c r="AW374" s="52" t="str">
        <f t="shared" ca="1" si="219"/>
        <v>ZP</v>
      </c>
      <c r="AX374" s="53" t="e">
        <f ca="1">VLOOKUP(UPPER(F374)&amp;"-"&amp;AW374,Opcodes!$D$3:$E$160,2,FALSE)</f>
        <v>#N/A</v>
      </c>
      <c r="AY374" s="1">
        <f t="shared" ca="1" si="220"/>
        <v>0</v>
      </c>
    </row>
    <row r="375" spans="3:51" s="52" customFormat="1" x14ac:dyDescent="0.3">
      <c r="C375" s="11" t="str" cm="1">
        <f t="array" aca="1" ref="C375" ca="1">IF(AND(N375&amp;""&lt;&gt;"",K375&amp;""&lt;&gt;""),K375&amp;": "&amp;N375&amp;IF(O375&amp;""&lt;&gt;""," "&amp;O375,"")&amp;IF(P375&amp;""&lt;&gt;""," "&amp;P375,""),IF(Y375&amp;""&lt;&gt;"",K375&amp;": "&amp;TRIM(_xlfn.TEXTJOIN("",TRUE,MID(Y375,2*ROW(INDIRECT("1:"&amp;LEN(Y375)))-1,2)&amp;" ")),""))</f>
        <v/>
      </c>
      <c r="D375" s="20"/>
      <c r="E375" s="21"/>
      <c r="F375" s="22"/>
      <c r="G375" s="55"/>
      <c r="H375" s="56"/>
      <c r="I375" s="51"/>
      <c r="J375" s="51"/>
      <c r="K375" s="52" t="str">
        <f t="shared" ref="K375:K438" ca="1" si="222">DEC2HEX(HEX2DEC(K374)+IF(ISERROR(AY374),0,IF(ISNUMBER(AY374),AY374,0)))</f>
        <v>302</v>
      </c>
      <c r="L375" s="52" t="str">
        <f t="shared" ref="L375:L438" si="223">IF(AND(E375&amp;""&lt;&gt;"",UPPER(F375&lt;&gt;"EQU")),E375,"")</f>
        <v/>
      </c>
      <c r="M375" s="52" t="str">
        <f t="shared" ref="M375:M438" ca="1" si="224">IF(K375&amp;""&lt;&gt;"","$"&amp;DEC2HEX(HEX2DEC(K375),4),"")</f>
        <v>$0302</v>
      </c>
      <c r="N375" s="53" t="str">
        <f t="shared" ref="N375:N438" ca="1" si="225">IF(AND(AW375&lt;&gt;"PSO",NOT(ISERROR(AX375))),AX375,"")</f>
        <v/>
      </c>
      <c r="O375" s="53" t="str">
        <f t="shared" ref="O375:O438" ca="1" si="226">IF(AW375="PSO","",IF(AV375&amp;""&lt;&gt;"",RIGHT(AV375,2),""))</f>
        <v>00</v>
      </c>
      <c r="P375" s="53" t="str">
        <f t="shared" ref="P375:P438" ca="1" si="227">IF(LEN(AV375)&gt;2,LEFT(AV375,2),"")</f>
        <v/>
      </c>
      <c r="Q375" s="54">
        <f t="shared" ref="Q375:Q438" si="228">IF(ISERROR(SEARCH(",",G375)),-1,SEARCH(",",G375))</f>
        <v>-1</v>
      </c>
      <c r="R375" s="54" t="str">
        <f t="shared" ref="R375:R438" si="229">IF(Q375&gt;=0,UPPER(MID(G375,Q375+1,1)),"")</f>
        <v/>
      </c>
      <c r="S375" s="3" t="str">
        <f t="shared" ref="S375:S438" si="230">IF(UPPER(F375)="SUB",E375,S374)</f>
        <v>my_code</v>
      </c>
      <c r="T375" s="54" t="b">
        <f t="shared" ref="T375:T438" si="231">IF(ISERROR(MATCH(UPPER(F375),BRANCH,0)),FALSE,TRUE)</f>
        <v>0</v>
      </c>
      <c r="U375" s="54" t="b">
        <f t="shared" ref="U375:U438" si="232">IF(AND(F375&amp;""&lt;&gt;"",G375&amp;""=""),TRUE,FALSE)</f>
        <v>0</v>
      </c>
      <c r="V375" s="54" t="b">
        <f t="shared" ref="V375:V438" si="233">LEFT(G375,1)="("</f>
        <v>0</v>
      </c>
      <c r="W375" s="54" t="b">
        <f t="shared" ref="W375:W438" si="234">RIGHT(G375,1)=")"</f>
        <v>0</v>
      </c>
      <c r="X375" s="54" t="b">
        <f>IF(NOT(ISERROR(VLOOKUP(UPPER(F375),Opcodes!$O$3:$O$10,1,FALSE))),TRUE,FALSE)</f>
        <v>0</v>
      </c>
      <c r="Y375" s="1" t="str" cm="1">
        <f t="array" aca="1" ref="Y375" ca="1">IF(OR(UPPER(F375)="STR",UPPER(F375)="ASC"),_xlfn.TEXTJOIN("",TRUE,DEC2HEX(128*(UPPER(F375)="STR")+CODE(MID(G375,ABS(ROW(INDIRECT("1:"&amp;LEN(G375)))),1)))),IF(UPPER(F375)="HEX",UPPER(SUBSTITUTE(G375," ","")),""))</f>
        <v/>
      </c>
      <c r="Z375" s="52" t="str">
        <f t="shared" ref="Z375:Z438" si="235">IF(AND(U375=FALSE,V375,W375,Q375&lt;0),MID(G375,2,LEN(G375)-2),"")</f>
        <v/>
      </c>
      <c r="AA375" s="52" t="str">
        <f t="shared" ref="AA375:AA438" si="236">IF(AND(Z375&amp;""="",Q375&gt;=0,V375,W375),MID(G375,2,Q375-2),"")</f>
        <v/>
      </c>
      <c r="AB375" s="52" t="str">
        <f t="shared" ref="AB375:AB438" si="237">IF(U375=FALSE,IF(AND(AA375="",Q375&gt;=0,V375),IF(MID(G375,LEN(G375)-2,1)=")",MID(G375,2,LEN(G375)-4),""),""),"")</f>
        <v/>
      </c>
      <c r="AC375" s="52" t="str">
        <f t="shared" ref="AC375:AC438" si="238">IF(AND(V375=FALSE,W375=FALSE,R375="X"),LEFT(G375,Q375-1),"")</f>
        <v/>
      </c>
      <c r="AD375" s="52" t="str">
        <f t="shared" ref="AD375:AD438" si="239">IF(AND(V375=FALSE,W375=FALSE,R375="Y"),LEFT(G375,Q375-1),"")</f>
        <v/>
      </c>
      <c r="AE375" s="52">
        <f t="shared" ref="AE375:AE438" ca="1" si="240">IF(AND(Y375&amp;""="",V375=FALSE,W375=FALSE,Q375&lt;0,U375=FALSE,LEFT(G375,1)&lt;&gt;"#"),G375,"")</f>
        <v>0</v>
      </c>
      <c r="AF375" s="52" t="str">
        <f t="shared" ref="AF375:AF438" si="241">IF(AND(V375=FALSE,W375=FALSE,Q375&lt;0,U375=FALSE,LEFT(G375,1)="#"),G375,"")</f>
        <v/>
      </c>
      <c r="AG375" s="52" t="str">
        <f t="shared" ref="AG375:AG438" ca="1" si="242">IF(Z375&amp;""&lt;&gt;"",Z$1,IF(AA375&amp;""&lt;&gt;"",AA$1,IF(AB375&amp;""&lt;&gt;"",AB$1,IF(AC375&amp;""&lt;&gt;"",AC$1,IF(AD375&amp;""&lt;&gt;"",AD$1,IF(AND(AE375&amp;""&lt;&gt;"",X375=FALSE),AE$1,IF(AF375&amp;""&lt;&gt;"","IMM",IF(X375,"PSO","DIR"))))))))</f>
        <v>mem</v>
      </c>
      <c r="AH375" s="52">
        <f t="shared" ref="AH375:AH438" ca="1" si="243">IF(Z375&amp;""&lt;&gt;"",Z375,IF(AA375&amp;""&lt;&gt;"",AA375,IF(AB375&amp;""&lt;&gt;"",AB375,IF(AC375&amp;""&lt;&gt;"",AC375,IF(AD375&amp;""&lt;&gt;"",AD375,IF(AE375&amp;""&lt;&gt;"",AE375,IF(AF375&amp;""&lt;&gt;"",RIGHT(AF375,LEN(AF375)-1),"")))))))</f>
        <v>0</v>
      </c>
      <c r="AI375" s="52">
        <f t="shared" ref="AI375:AI438" ca="1" si="244">IF(ISERROR(SEARCH("+",AH375)),IF(ISERROR(SEARCH("-",AH375)),-1,SEARCH("-",AH375)),SEARCH("+",AH375))</f>
        <v>-1</v>
      </c>
      <c r="AJ375" s="52">
        <f t="shared" ref="AJ375:AJ438" ca="1" si="245">IF(AI375&lt;0,0,_xlfn.NUMBERVALUE(RIGHT(AH375,LEN(AH375)-AI375+1)))</f>
        <v>0</v>
      </c>
      <c r="AK375" s="52">
        <f t="shared" ref="AK375:AK438" ca="1" si="246">IF(AI375&lt;0,AH375,LEFT(AH375,AI375-1))</f>
        <v>0</v>
      </c>
      <c r="AL375" s="52">
        <f t="shared" ref="AL375:AL438" ca="1" si="247">IF(OR(LEFT(AK375,1)="&lt;",LEFT(AK375,1)="&gt;"),MID(AK375,2,LEN(AK375)),AK375)</f>
        <v>0</v>
      </c>
      <c r="AM375" s="52" t="e" cm="1">
        <f t="array" aca="1" ref="AM375" ca="1">INDEX($G$2:$G$1052,MATCH(1,(AL375=$E$2:$E$1052)*("EQU"=UPPER($F$2:$F$1052)),0))</f>
        <v>#N/A</v>
      </c>
      <c r="AN375" s="52" t="str">
        <f t="shared" ref="AN375:AN438" ca="1" si="248">IF(OR(AL375&amp;""="",ISNA(AM375),AL375="*"),"",AM375)</f>
        <v/>
      </c>
      <c r="AO375" s="1" t="e">
        <f t="shared" ref="AO375:AO438" ca="1" si="249">IF(LEFT(AL375,1)&lt;&gt;".",VLOOKUP(AL375,$L$12:$M$1052,2,FALSE),"")</f>
        <v>#N/A</v>
      </c>
      <c r="AP375" s="52" t="str">
        <f t="shared" ref="AP375:AP438" ca="1" si="250">IF(OR(AL375&amp;""="",ISNA(AO375),AL375="*",AN375&amp;""&lt;&gt;""),IF(AL375&lt;&gt;"*","",M375),AO375)</f>
        <v/>
      </c>
      <c r="AQ375" s="1" t="str" cm="1">
        <f t="array" aca="1" ref="AQ375" ca="1">IF(LEFT(AL375,1)=".",INDEX($M$12:$M$1052,MATCH(1,(AL375=$L$12:$L$1052)*(S375=($S$12:$S$1052)),0)),"")</f>
        <v/>
      </c>
      <c r="AR375" s="52">
        <f t="shared" ref="AR375:AR438" ca="1" si="251">IF(AQ375&amp;""&lt;&gt;"",AQ375,IF(AP375&amp;""&lt;&gt;"",AP375,IF(AN375&amp;""&lt;&gt;"",AN375,IF(AL375&amp;""&lt;&gt;"",AL375,""))))</f>
        <v>0</v>
      </c>
      <c r="AS375" s="52">
        <f t="shared" ref="AS375:AS438" ca="1" si="252">IF(LEFT(AR375,1)="$",AJ375+HEX2DEC(RIGHT(AR375,LEN(AR375)-1)),IF(LEFT(AR375,1)="%",BIN2DEC(RIGHT(AR375,LEN(AR375)-1)),IF(AR375&amp;""&lt;&gt;"",AR375+AJ375,"")))</f>
        <v>0</v>
      </c>
      <c r="AT375" s="52" t="str">
        <f t="shared" ref="AT375:AT438" ca="1" si="253">IF(AS375&amp;""&lt;&gt;"",DEC2HEX(AS375,2+2*(AS375&gt;255)),"")</f>
        <v>00</v>
      </c>
      <c r="AU375" s="52" t="str">
        <f t="shared" ref="AU375:AU438" ca="1" si="254">IF(LEFT(AK375,1)="&gt;",LEFT(AT375,2),IF(LEFT(AK375,1)="&lt;",RIGHT(AT375,2),AT375))</f>
        <v>00</v>
      </c>
      <c r="AV375" s="1" t="str">
        <f t="shared" ca="1" si="221"/>
        <v>00</v>
      </c>
      <c r="AW375" s="52" t="str">
        <f t="shared" ref="AW375:AW438" ca="1" si="255">IF(LEFT(AG375,3)="mem",IF(AS375&lt;255,SUBSTITUTE(AG375,"mem","ZP"),IF(T375,"REL",SUBSTITUTE(AG375,"mem","ABS"))),IF(T375,"REL",AG375))</f>
        <v>ZP</v>
      </c>
      <c r="AX375" s="53" t="e">
        <f ca="1">VLOOKUP(UPPER(F375)&amp;"-"&amp;AW375,Opcodes!$D$3:$E$160,2,FALSE)</f>
        <v>#N/A</v>
      </c>
      <c r="AY375" s="1">
        <f t="shared" ref="AY375:AY438" ca="1" si="256">IF(OR(UPPER(F375)="JMP",UPPER(F375)="JSR"),3,IF(T375,2,1+IF(LEFT(AL375,1)=".",1,IF(OR(AND(Y375&amp;""="",AW375="PSO"),ISERROR(AX375)),-1,IF(Y375&amp;""&lt;&gt;"",LEN(Y375)/2-1,LEN(AV375)/2)))))</f>
        <v>0</v>
      </c>
    </row>
    <row r="376" spans="3:51" s="52" customFormat="1" x14ac:dyDescent="0.3">
      <c r="C376" s="11" t="str" cm="1">
        <f t="array" aca="1" ref="C376" ca="1">IF(AND(N376&amp;""&lt;&gt;"",K376&amp;""&lt;&gt;""),K376&amp;": "&amp;N376&amp;IF(O376&amp;""&lt;&gt;""," "&amp;O376,"")&amp;IF(P376&amp;""&lt;&gt;""," "&amp;P376,""),IF(Y376&amp;""&lt;&gt;"",K376&amp;": "&amp;TRIM(_xlfn.TEXTJOIN("",TRUE,MID(Y376,2*ROW(INDIRECT("1:"&amp;LEN(Y376)))-1,2)&amp;" ")),""))</f>
        <v/>
      </c>
      <c r="D376" s="20"/>
      <c r="E376" s="21"/>
      <c r="F376" s="22"/>
      <c r="G376" s="55"/>
      <c r="H376" s="56"/>
      <c r="I376" s="51"/>
      <c r="J376" s="51"/>
      <c r="K376" s="52" t="str">
        <f t="shared" ca="1" si="222"/>
        <v>302</v>
      </c>
      <c r="L376" s="52" t="str">
        <f t="shared" si="223"/>
        <v/>
      </c>
      <c r="M376" s="52" t="str">
        <f t="shared" ca="1" si="224"/>
        <v>$0302</v>
      </c>
      <c r="N376" s="53" t="str">
        <f t="shared" ca="1" si="225"/>
        <v/>
      </c>
      <c r="O376" s="53" t="str">
        <f t="shared" ca="1" si="226"/>
        <v>00</v>
      </c>
      <c r="P376" s="53" t="str">
        <f t="shared" ca="1" si="227"/>
        <v/>
      </c>
      <c r="Q376" s="54">
        <f t="shared" si="228"/>
        <v>-1</v>
      </c>
      <c r="R376" s="54" t="str">
        <f t="shared" si="229"/>
        <v/>
      </c>
      <c r="S376" s="3" t="str">
        <f t="shared" si="230"/>
        <v>my_code</v>
      </c>
      <c r="T376" s="54" t="b">
        <f t="shared" si="231"/>
        <v>0</v>
      </c>
      <c r="U376" s="54" t="b">
        <f t="shared" si="232"/>
        <v>0</v>
      </c>
      <c r="V376" s="54" t="b">
        <f t="shared" si="233"/>
        <v>0</v>
      </c>
      <c r="W376" s="54" t="b">
        <f t="shared" si="234"/>
        <v>0</v>
      </c>
      <c r="X376" s="54" t="b">
        <f>IF(NOT(ISERROR(VLOOKUP(UPPER(F376),Opcodes!$O$3:$O$10,1,FALSE))),TRUE,FALSE)</f>
        <v>0</v>
      </c>
      <c r="Y376" s="1" t="str" cm="1">
        <f t="array" aca="1" ref="Y376" ca="1">IF(OR(UPPER(F376)="STR",UPPER(F376)="ASC"),_xlfn.TEXTJOIN("",TRUE,DEC2HEX(128*(UPPER(F376)="STR")+CODE(MID(G376,ABS(ROW(INDIRECT("1:"&amp;LEN(G376)))),1)))),IF(UPPER(F376)="HEX",UPPER(SUBSTITUTE(G376," ","")),""))</f>
        <v/>
      </c>
      <c r="Z376" s="52" t="str">
        <f t="shared" si="235"/>
        <v/>
      </c>
      <c r="AA376" s="52" t="str">
        <f t="shared" si="236"/>
        <v/>
      </c>
      <c r="AB376" s="52" t="str">
        <f t="shared" si="237"/>
        <v/>
      </c>
      <c r="AC376" s="52" t="str">
        <f t="shared" si="238"/>
        <v/>
      </c>
      <c r="AD376" s="52" t="str">
        <f t="shared" si="239"/>
        <v/>
      </c>
      <c r="AE376" s="52">
        <f t="shared" ca="1" si="240"/>
        <v>0</v>
      </c>
      <c r="AF376" s="52" t="str">
        <f t="shared" si="241"/>
        <v/>
      </c>
      <c r="AG376" s="52" t="str">
        <f t="shared" ca="1" si="242"/>
        <v>mem</v>
      </c>
      <c r="AH376" s="52">
        <f t="shared" ca="1" si="243"/>
        <v>0</v>
      </c>
      <c r="AI376" s="52">
        <f t="shared" ca="1" si="244"/>
        <v>-1</v>
      </c>
      <c r="AJ376" s="52">
        <f t="shared" ca="1" si="245"/>
        <v>0</v>
      </c>
      <c r="AK376" s="52">
        <f t="shared" ca="1" si="246"/>
        <v>0</v>
      </c>
      <c r="AL376" s="52">
        <f t="shared" ca="1" si="247"/>
        <v>0</v>
      </c>
      <c r="AM376" s="52" t="e" cm="1">
        <f t="array" aca="1" ref="AM376" ca="1">INDEX($G$2:$G$1052,MATCH(1,(AL376=$E$2:$E$1052)*("EQU"=UPPER($F$2:$F$1052)),0))</f>
        <v>#N/A</v>
      </c>
      <c r="AN376" s="52" t="str">
        <f t="shared" ca="1" si="248"/>
        <v/>
      </c>
      <c r="AO376" s="1" t="e">
        <f t="shared" ca="1" si="249"/>
        <v>#N/A</v>
      </c>
      <c r="AP376" s="52" t="str">
        <f t="shared" ca="1" si="250"/>
        <v/>
      </c>
      <c r="AQ376" s="1" t="str" cm="1">
        <f t="array" aca="1" ref="AQ376" ca="1">IF(LEFT(AL376,1)=".",INDEX($M$12:$M$1052,MATCH(1,(AL376=$L$12:$L$1052)*(S376=($S$12:$S$1052)),0)),"")</f>
        <v/>
      </c>
      <c r="AR376" s="52">
        <f t="shared" ca="1" si="251"/>
        <v>0</v>
      </c>
      <c r="AS376" s="52">
        <f t="shared" ca="1" si="252"/>
        <v>0</v>
      </c>
      <c r="AT376" s="52" t="str">
        <f t="shared" ca="1" si="253"/>
        <v>00</v>
      </c>
      <c r="AU376" s="52" t="str">
        <f t="shared" ca="1" si="254"/>
        <v>00</v>
      </c>
      <c r="AV376" s="1" t="str">
        <f t="shared" ca="1" si="221"/>
        <v>00</v>
      </c>
      <c r="AW376" s="52" t="str">
        <f t="shared" ca="1" si="255"/>
        <v>ZP</v>
      </c>
      <c r="AX376" s="53" t="e">
        <f ca="1">VLOOKUP(UPPER(F376)&amp;"-"&amp;AW376,Opcodes!$D$3:$E$160,2,FALSE)</f>
        <v>#N/A</v>
      </c>
      <c r="AY376" s="1">
        <f t="shared" ca="1" si="256"/>
        <v>0</v>
      </c>
    </row>
    <row r="377" spans="3:51" s="52" customFormat="1" x14ac:dyDescent="0.3">
      <c r="C377" s="11" t="str" cm="1">
        <f t="array" aca="1" ref="C377" ca="1">IF(AND(N377&amp;""&lt;&gt;"",K377&amp;""&lt;&gt;""),K377&amp;": "&amp;N377&amp;IF(O377&amp;""&lt;&gt;""," "&amp;O377,"")&amp;IF(P377&amp;""&lt;&gt;""," "&amp;P377,""),IF(Y377&amp;""&lt;&gt;"",K377&amp;": "&amp;TRIM(_xlfn.TEXTJOIN("",TRUE,MID(Y377,2*ROW(INDIRECT("1:"&amp;LEN(Y377)))-1,2)&amp;" ")),""))</f>
        <v/>
      </c>
      <c r="D377" s="20"/>
      <c r="E377" s="21"/>
      <c r="F377" s="22"/>
      <c r="G377" s="55"/>
      <c r="H377" s="56"/>
      <c r="I377" s="51"/>
      <c r="J377" s="51"/>
      <c r="K377" s="52" t="str">
        <f t="shared" ca="1" si="222"/>
        <v>302</v>
      </c>
      <c r="L377" s="52" t="str">
        <f t="shared" si="223"/>
        <v/>
      </c>
      <c r="M377" s="52" t="str">
        <f t="shared" ca="1" si="224"/>
        <v>$0302</v>
      </c>
      <c r="N377" s="53" t="str">
        <f t="shared" ca="1" si="225"/>
        <v/>
      </c>
      <c r="O377" s="53" t="str">
        <f t="shared" ca="1" si="226"/>
        <v>00</v>
      </c>
      <c r="P377" s="53" t="str">
        <f t="shared" ca="1" si="227"/>
        <v/>
      </c>
      <c r="Q377" s="54">
        <f t="shared" si="228"/>
        <v>-1</v>
      </c>
      <c r="R377" s="54" t="str">
        <f t="shared" si="229"/>
        <v/>
      </c>
      <c r="S377" s="3" t="str">
        <f t="shared" si="230"/>
        <v>my_code</v>
      </c>
      <c r="T377" s="54" t="b">
        <f t="shared" si="231"/>
        <v>0</v>
      </c>
      <c r="U377" s="54" t="b">
        <f t="shared" si="232"/>
        <v>0</v>
      </c>
      <c r="V377" s="54" t="b">
        <f t="shared" si="233"/>
        <v>0</v>
      </c>
      <c r="W377" s="54" t="b">
        <f t="shared" si="234"/>
        <v>0</v>
      </c>
      <c r="X377" s="54" t="b">
        <f>IF(NOT(ISERROR(VLOOKUP(UPPER(F377),Opcodes!$O$3:$O$10,1,FALSE))),TRUE,FALSE)</f>
        <v>0</v>
      </c>
      <c r="Y377" s="1" t="str" cm="1">
        <f t="array" aca="1" ref="Y377" ca="1">IF(OR(UPPER(F377)="STR",UPPER(F377)="ASC"),_xlfn.TEXTJOIN("",TRUE,DEC2HEX(128*(UPPER(F377)="STR")+CODE(MID(G377,ABS(ROW(INDIRECT("1:"&amp;LEN(G377)))),1)))),IF(UPPER(F377)="HEX",UPPER(SUBSTITUTE(G377," ","")),""))</f>
        <v/>
      </c>
      <c r="Z377" s="52" t="str">
        <f t="shared" si="235"/>
        <v/>
      </c>
      <c r="AA377" s="52" t="str">
        <f t="shared" si="236"/>
        <v/>
      </c>
      <c r="AB377" s="52" t="str">
        <f t="shared" si="237"/>
        <v/>
      </c>
      <c r="AC377" s="52" t="str">
        <f t="shared" si="238"/>
        <v/>
      </c>
      <c r="AD377" s="52" t="str">
        <f t="shared" si="239"/>
        <v/>
      </c>
      <c r="AE377" s="52">
        <f t="shared" ca="1" si="240"/>
        <v>0</v>
      </c>
      <c r="AF377" s="52" t="str">
        <f t="shared" si="241"/>
        <v/>
      </c>
      <c r="AG377" s="52" t="str">
        <f t="shared" ca="1" si="242"/>
        <v>mem</v>
      </c>
      <c r="AH377" s="52">
        <f t="shared" ca="1" si="243"/>
        <v>0</v>
      </c>
      <c r="AI377" s="52">
        <f t="shared" ca="1" si="244"/>
        <v>-1</v>
      </c>
      <c r="AJ377" s="52">
        <f t="shared" ca="1" si="245"/>
        <v>0</v>
      </c>
      <c r="AK377" s="52">
        <f t="shared" ca="1" si="246"/>
        <v>0</v>
      </c>
      <c r="AL377" s="52">
        <f t="shared" ca="1" si="247"/>
        <v>0</v>
      </c>
      <c r="AM377" s="52" t="e" cm="1">
        <f t="array" aca="1" ref="AM377" ca="1">INDEX($G$2:$G$1052,MATCH(1,(AL377=$E$2:$E$1052)*("EQU"=UPPER($F$2:$F$1052)),0))</f>
        <v>#N/A</v>
      </c>
      <c r="AN377" s="52" t="str">
        <f t="shared" ca="1" si="248"/>
        <v/>
      </c>
      <c r="AO377" s="1" t="e">
        <f t="shared" ca="1" si="249"/>
        <v>#N/A</v>
      </c>
      <c r="AP377" s="52" t="str">
        <f t="shared" ca="1" si="250"/>
        <v/>
      </c>
      <c r="AQ377" s="1" t="str" cm="1">
        <f t="array" aca="1" ref="AQ377" ca="1">IF(LEFT(AL377,1)=".",INDEX($M$12:$M$1052,MATCH(1,(AL377=$L$12:$L$1052)*(S377=($S$12:$S$1052)),0)),"")</f>
        <v/>
      </c>
      <c r="AR377" s="52">
        <f t="shared" ca="1" si="251"/>
        <v>0</v>
      </c>
      <c r="AS377" s="52">
        <f t="shared" ca="1" si="252"/>
        <v>0</v>
      </c>
      <c r="AT377" s="52" t="str">
        <f t="shared" ca="1" si="253"/>
        <v>00</v>
      </c>
      <c r="AU377" s="52" t="str">
        <f t="shared" ca="1" si="254"/>
        <v>00</v>
      </c>
      <c r="AV377" s="1" t="str">
        <f t="shared" ca="1" si="221"/>
        <v>00</v>
      </c>
      <c r="AW377" s="52" t="str">
        <f t="shared" ca="1" si="255"/>
        <v>ZP</v>
      </c>
      <c r="AX377" s="53" t="e">
        <f ca="1">VLOOKUP(UPPER(F377)&amp;"-"&amp;AW377,Opcodes!$D$3:$E$160,2,FALSE)</f>
        <v>#N/A</v>
      </c>
      <c r="AY377" s="1">
        <f t="shared" ca="1" si="256"/>
        <v>0</v>
      </c>
    </row>
    <row r="378" spans="3:51" s="52" customFormat="1" x14ac:dyDescent="0.3">
      <c r="C378" s="11" t="str" cm="1">
        <f t="array" aca="1" ref="C378" ca="1">IF(AND(N378&amp;""&lt;&gt;"",K378&amp;""&lt;&gt;""),K378&amp;": "&amp;N378&amp;IF(O378&amp;""&lt;&gt;""," "&amp;O378,"")&amp;IF(P378&amp;""&lt;&gt;""," "&amp;P378,""),IF(Y378&amp;""&lt;&gt;"",K378&amp;": "&amp;TRIM(_xlfn.TEXTJOIN("",TRUE,MID(Y378,2*ROW(INDIRECT("1:"&amp;LEN(Y378)))-1,2)&amp;" ")),""))</f>
        <v/>
      </c>
      <c r="D378" s="20"/>
      <c r="E378" s="21"/>
      <c r="F378" s="22"/>
      <c r="G378" s="55"/>
      <c r="H378" s="56"/>
      <c r="I378" s="51"/>
      <c r="J378" s="51"/>
      <c r="K378" s="52" t="str">
        <f t="shared" ca="1" si="222"/>
        <v>302</v>
      </c>
      <c r="L378" s="52" t="str">
        <f t="shared" si="223"/>
        <v/>
      </c>
      <c r="M378" s="52" t="str">
        <f t="shared" ca="1" si="224"/>
        <v>$0302</v>
      </c>
      <c r="N378" s="53" t="str">
        <f t="shared" ca="1" si="225"/>
        <v/>
      </c>
      <c r="O378" s="53" t="str">
        <f t="shared" ca="1" si="226"/>
        <v>00</v>
      </c>
      <c r="P378" s="53" t="str">
        <f t="shared" ca="1" si="227"/>
        <v/>
      </c>
      <c r="Q378" s="54">
        <f t="shared" si="228"/>
        <v>-1</v>
      </c>
      <c r="R378" s="54" t="str">
        <f t="shared" si="229"/>
        <v/>
      </c>
      <c r="S378" s="3" t="str">
        <f t="shared" si="230"/>
        <v>my_code</v>
      </c>
      <c r="T378" s="54" t="b">
        <f t="shared" si="231"/>
        <v>0</v>
      </c>
      <c r="U378" s="54" t="b">
        <f t="shared" si="232"/>
        <v>0</v>
      </c>
      <c r="V378" s="54" t="b">
        <f t="shared" si="233"/>
        <v>0</v>
      </c>
      <c r="W378" s="54" t="b">
        <f t="shared" si="234"/>
        <v>0</v>
      </c>
      <c r="X378" s="54" t="b">
        <f>IF(NOT(ISERROR(VLOOKUP(UPPER(F378),Opcodes!$O$3:$O$10,1,FALSE))),TRUE,FALSE)</f>
        <v>0</v>
      </c>
      <c r="Y378" s="1" t="str" cm="1">
        <f t="array" aca="1" ref="Y378" ca="1">IF(OR(UPPER(F378)="STR",UPPER(F378)="ASC"),_xlfn.TEXTJOIN("",TRUE,DEC2HEX(128*(UPPER(F378)="STR")+CODE(MID(G378,ABS(ROW(INDIRECT("1:"&amp;LEN(G378)))),1)))),IF(UPPER(F378)="HEX",UPPER(SUBSTITUTE(G378," ","")),""))</f>
        <v/>
      </c>
      <c r="Z378" s="52" t="str">
        <f t="shared" si="235"/>
        <v/>
      </c>
      <c r="AA378" s="52" t="str">
        <f t="shared" si="236"/>
        <v/>
      </c>
      <c r="AB378" s="52" t="str">
        <f t="shared" si="237"/>
        <v/>
      </c>
      <c r="AC378" s="52" t="str">
        <f t="shared" si="238"/>
        <v/>
      </c>
      <c r="AD378" s="52" t="str">
        <f t="shared" si="239"/>
        <v/>
      </c>
      <c r="AE378" s="52">
        <f t="shared" ca="1" si="240"/>
        <v>0</v>
      </c>
      <c r="AF378" s="52" t="str">
        <f t="shared" si="241"/>
        <v/>
      </c>
      <c r="AG378" s="52" t="str">
        <f t="shared" ca="1" si="242"/>
        <v>mem</v>
      </c>
      <c r="AH378" s="52">
        <f t="shared" ca="1" si="243"/>
        <v>0</v>
      </c>
      <c r="AI378" s="52">
        <f t="shared" ca="1" si="244"/>
        <v>-1</v>
      </c>
      <c r="AJ378" s="52">
        <f t="shared" ca="1" si="245"/>
        <v>0</v>
      </c>
      <c r="AK378" s="52">
        <f t="shared" ca="1" si="246"/>
        <v>0</v>
      </c>
      <c r="AL378" s="52">
        <f t="shared" ca="1" si="247"/>
        <v>0</v>
      </c>
      <c r="AM378" s="52" t="e" cm="1">
        <f t="array" aca="1" ref="AM378" ca="1">INDEX($G$2:$G$1052,MATCH(1,(AL378=$E$2:$E$1052)*("EQU"=UPPER($F$2:$F$1052)),0))</f>
        <v>#N/A</v>
      </c>
      <c r="AN378" s="52" t="str">
        <f t="shared" ca="1" si="248"/>
        <v/>
      </c>
      <c r="AO378" s="1" t="e">
        <f t="shared" ca="1" si="249"/>
        <v>#N/A</v>
      </c>
      <c r="AP378" s="52" t="str">
        <f t="shared" ca="1" si="250"/>
        <v/>
      </c>
      <c r="AQ378" s="1" t="str" cm="1">
        <f t="array" aca="1" ref="AQ378" ca="1">IF(LEFT(AL378,1)=".",INDEX($M$12:$M$1052,MATCH(1,(AL378=$L$12:$L$1052)*(S378=($S$12:$S$1052)),0)),"")</f>
        <v/>
      </c>
      <c r="AR378" s="52">
        <f t="shared" ca="1" si="251"/>
        <v>0</v>
      </c>
      <c r="AS378" s="52">
        <f t="shared" ca="1" si="252"/>
        <v>0</v>
      </c>
      <c r="AT378" s="52" t="str">
        <f t="shared" ca="1" si="253"/>
        <v>00</v>
      </c>
      <c r="AU378" s="52" t="str">
        <f t="shared" ca="1" si="254"/>
        <v>00</v>
      </c>
      <c r="AV378" s="1" t="str">
        <f t="shared" ca="1" si="221"/>
        <v>00</v>
      </c>
      <c r="AW378" s="52" t="str">
        <f t="shared" ca="1" si="255"/>
        <v>ZP</v>
      </c>
      <c r="AX378" s="53" t="e">
        <f ca="1">VLOOKUP(UPPER(F378)&amp;"-"&amp;AW378,Opcodes!$D$3:$E$160,2,FALSE)</f>
        <v>#N/A</v>
      </c>
      <c r="AY378" s="1">
        <f t="shared" ca="1" si="256"/>
        <v>0</v>
      </c>
    </row>
    <row r="379" spans="3:51" s="52" customFormat="1" x14ac:dyDescent="0.3">
      <c r="C379" s="11" t="str" cm="1">
        <f t="array" aca="1" ref="C379" ca="1">IF(AND(N379&amp;""&lt;&gt;"",K379&amp;""&lt;&gt;""),K379&amp;": "&amp;N379&amp;IF(O379&amp;""&lt;&gt;""," "&amp;O379,"")&amp;IF(P379&amp;""&lt;&gt;""," "&amp;P379,""),IF(Y379&amp;""&lt;&gt;"",K379&amp;": "&amp;TRIM(_xlfn.TEXTJOIN("",TRUE,MID(Y379,2*ROW(INDIRECT("1:"&amp;LEN(Y379)))-1,2)&amp;" ")),""))</f>
        <v/>
      </c>
      <c r="D379" s="20"/>
      <c r="E379" s="21"/>
      <c r="F379" s="22"/>
      <c r="G379" s="55"/>
      <c r="H379" s="56"/>
      <c r="I379" s="51"/>
      <c r="J379" s="51"/>
      <c r="K379" s="52" t="str">
        <f t="shared" ca="1" si="222"/>
        <v>302</v>
      </c>
      <c r="L379" s="52" t="str">
        <f t="shared" si="223"/>
        <v/>
      </c>
      <c r="M379" s="52" t="str">
        <f t="shared" ca="1" si="224"/>
        <v>$0302</v>
      </c>
      <c r="N379" s="53" t="str">
        <f t="shared" ca="1" si="225"/>
        <v/>
      </c>
      <c r="O379" s="53" t="str">
        <f t="shared" ca="1" si="226"/>
        <v>00</v>
      </c>
      <c r="P379" s="53" t="str">
        <f t="shared" ca="1" si="227"/>
        <v/>
      </c>
      <c r="Q379" s="54">
        <f t="shared" si="228"/>
        <v>-1</v>
      </c>
      <c r="R379" s="54" t="str">
        <f t="shared" si="229"/>
        <v/>
      </c>
      <c r="S379" s="3" t="str">
        <f t="shared" si="230"/>
        <v>my_code</v>
      </c>
      <c r="T379" s="54" t="b">
        <f t="shared" si="231"/>
        <v>0</v>
      </c>
      <c r="U379" s="54" t="b">
        <f t="shared" si="232"/>
        <v>0</v>
      </c>
      <c r="V379" s="54" t="b">
        <f t="shared" si="233"/>
        <v>0</v>
      </c>
      <c r="W379" s="54" t="b">
        <f t="shared" si="234"/>
        <v>0</v>
      </c>
      <c r="X379" s="54" t="b">
        <f>IF(NOT(ISERROR(VLOOKUP(UPPER(F379),Opcodes!$O$3:$O$10,1,FALSE))),TRUE,FALSE)</f>
        <v>0</v>
      </c>
      <c r="Y379" s="1" t="str" cm="1">
        <f t="array" aca="1" ref="Y379" ca="1">IF(OR(UPPER(F379)="STR",UPPER(F379)="ASC"),_xlfn.TEXTJOIN("",TRUE,DEC2HEX(128*(UPPER(F379)="STR")+CODE(MID(G379,ABS(ROW(INDIRECT("1:"&amp;LEN(G379)))),1)))),IF(UPPER(F379)="HEX",UPPER(SUBSTITUTE(G379," ","")),""))</f>
        <v/>
      </c>
      <c r="Z379" s="52" t="str">
        <f t="shared" si="235"/>
        <v/>
      </c>
      <c r="AA379" s="52" t="str">
        <f t="shared" si="236"/>
        <v/>
      </c>
      <c r="AB379" s="52" t="str">
        <f t="shared" si="237"/>
        <v/>
      </c>
      <c r="AC379" s="52" t="str">
        <f t="shared" si="238"/>
        <v/>
      </c>
      <c r="AD379" s="52" t="str">
        <f t="shared" si="239"/>
        <v/>
      </c>
      <c r="AE379" s="52">
        <f t="shared" ca="1" si="240"/>
        <v>0</v>
      </c>
      <c r="AF379" s="52" t="str">
        <f t="shared" si="241"/>
        <v/>
      </c>
      <c r="AG379" s="52" t="str">
        <f t="shared" ca="1" si="242"/>
        <v>mem</v>
      </c>
      <c r="AH379" s="52">
        <f t="shared" ca="1" si="243"/>
        <v>0</v>
      </c>
      <c r="AI379" s="52">
        <f t="shared" ca="1" si="244"/>
        <v>-1</v>
      </c>
      <c r="AJ379" s="52">
        <f t="shared" ca="1" si="245"/>
        <v>0</v>
      </c>
      <c r="AK379" s="52">
        <f t="shared" ca="1" si="246"/>
        <v>0</v>
      </c>
      <c r="AL379" s="52">
        <f t="shared" ca="1" si="247"/>
        <v>0</v>
      </c>
      <c r="AM379" s="52" t="e" cm="1">
        <f t="array" aca="1" ref="AM379" ca="1">INDEX($G$2:$G$1052,MATCH(1,(AL379=$E$2:$E$1052)*("EQU"=UPPER($F$2:$F$1052)),0))</f>
        <v>#N/A</v>
      </c>
      <c r="AN379" s="52" t="str">
        <f t="shared" ca="1" si="248"/>
        <v/>
      </c>
      <c r="AO379" s="1" t="e">
        <f t="shared" ca="1" si="249"/>
        <v>#N/A</v>
      </c>
      <c r="AP379" s="52" t="str">
        <f t="shared" ca="1" si="250"/>
        <v/>
      </c>
      <c r="AQ379" s="1" t="str" cm="1">
        <f t="array" aca="1" ref="AQ379" ca="1">IF(LEFT(AL379,1)=".",INDEX($M$12:$M$1052,MATCH(1,(AL379=$L$12:$L$1052)*(S379=($S$12:$S$1052)),0)),"")</f>
        <v/>
      </c>
      <c r="AR379" s="52">
        <f t="shared" ca="1" si="251"/>
        <v>0</v>
      </c>
      <c r="AS379" s="52">
        <f t="shared" ca="1" si="252"/>
        <v>0</v>
      </c>
      <c r="AT379" s="52" t="str">
        <f t="shared" ca="1" si="253"/>
        <v>00</v>
      </c>
      <c r="AU379" s="52" t="str">
        <f t="shared" ca="1" si="254"/>
        <v>00</v>
      </c>
      <c r="AV379" s="1" t="str">
        <f t="shared" ca="1" si="221"/>
        <v>00</v>
      </c>
      <c r="AW379" s="52" t="str">
        <f t="shared" ca="1" si="255"/>
        <v>ZP</v>
      </c>
      <c r="AX379" s="53" t="e">
        <f ca="1">VLOOKUP(UPPER(F379)&amp;"-"&amp;AW379,Opcodes!$D$3:$E$160,2,FALSE)</f>
        <v>#N/A</v>
      </c>
      <c r="AY379" s="1">
        <f t="shared" ca="1" si="256"/>
        <v>0</v>
      </c>
    </row>
    <row r="380" spans="3:51" s="52" customFormat="1" x14ac:dyDescent="0.3">
      <c r="C380" s="11" t="str" cm="1">
        <f t="array" aca="1" ref="C380" ca="1">IF(AND(N380&amp;""&lt;&gt;"",K380&amp;""&lt;&gt;""),K380&amp;": "&amp;N380&amp;IF(O380&amp;""&lt;&gt;""," "&amp;O380,"")&amp;IF(P380&amp;""&lt;&gt;""," "&amp;P380,""),IF(Y380&amp;""&lt;&gt;"",K380&amp;": "&amp;TRIM(_xlfn.TEXTJOIN("",TRUE,MID(Y380,2*ROW(INDIRECT("1:"&amp;LEN(Y380)))-1,2)&amp;" ")),""))</f>
        <v/>
      </c>
      <c r="D380" s="20"/>
      <c r="E380" s="21"/>
      <c r="F380" s="22"/>
      <c r="G380" s="55"/>
      <c r="H380" s="56"/>
      <c r="I380" s="51"/>
      <c r="J380" s="51"/>
      <c r="K380" s="52" t="str">
        <f t="shared" ca="1" si="222"/>
        <v>302</v>
      </c>
      <c r="L380" s="52" t="str">
        <f t="shared" si="223"/>
        <v/>
      </c>
      <c r="M380" s="52" t="str">
        <f t="shared" ca="1" si="224"/>
        <v>$0302</v>
      </c>
      <c r="N380" s="53" t="str">
        <f t="shared" ca="1" si="225"/>
        <v/>
      </c>
      <c r="O380" s="53" t="str">
        <f t="shared" ca="1" si="226"/>
        <v>00</v>
      </c>
      <c r="P380" s="53" t="str">
        <f t="shared" ca="1" si="227"/>
        <v/>
      </c>
      <c r="Q380" s="54">
        <f t="shared" si="228"/>
        <v>-1</v>
      </c>
      <c r="R380" s="54" t="str">
        <f t="shared" si="229"/>
        <v/>
      </c>
      <c r="S380" s="3" t="str">
        <f t="shared" si="230"/>
        <v>my_code</v>
      </c>
      <c r="T380" s="54" t="b">
        <f t="shared" si="231"/>
        <v>0</v>
      </c>
      <c r="U380" s="54" t="b">
        <f t="shared" si="232"/>
        <v>0</v>
      </c>
      <c r="V380" s="54" t="b">
        <f t="shared" si="233"/>
        <v>0</v>
      </c>
      <c r="W380" s="54" t="b">
        <f t="shared" si="234"/>
        <v>0</v>
      </c>
      <c r="X380" s="54" t="b">
        <f>IF(NOT(ISERROR(VLOOKUP(UPPER(F380),Opcodes!$O$3:$O$10,1,FALSE))),TRUE,FALSE)</f>
        <v>0</v>
      </c>
      <c r="Y380" s="1" t="str" cm="1">
        <f t="array" aca="1" ref="Y380" ca="1">IF(OR(UPPER(F380)="STR",UPPER(F380)="ASC"),_xlfn.TEXTJOIN("",TRUE,DEC2HEX(128*(UPPER(F380)="STR")+CODE(MID(G380,ABS(ROW(INDIRECT("1:"&amp;LEN(G380)))),1)))),IF(UPPER(F380)="HEX",UPPER(SUBSTITUTE(G380," ","")),""))</f>
        <v/>
      </c>
      <c r="Z380" s="52" t="str">
        <f t="shared" si="235"/>
        <v/>
      </c>
      <c r="AA380" s="52" t="str">
        <f t="shared" si="236"/>
        <v/>
      </c>
      <c r="AB380" s="52" t="str">
        <f t="shared" si="237"/>
        <v/>
      </c>
      <c r="AC380" s="52" t="str">
        <f t="shared" si="238"/>
        <v/>
      </c>
      <c r="AD380" s="52" t="str">
        <f t="shared" si="239"/>
        <v/>
      </c>
      <c r="AE380" s="52">
        <f t="shared" ca="1" si="240"/>
        <v>0</v>
      </c>
      <c r="AF380" s="52" t="str">
        <f t="shared" si="241"/>
        <v/>
      </c>
      <c r="AG380" s="52" t="str">
        <f t="shared" ca="1" si="242"/>
        <v>mem</v>
      </c>
      <c r="AH380" s="52">
        <f t="shared" ca="1" si="243"/>
        <v>0</v>
      </c>
      <c r="AI380" s="52">
        <f t="shared" ca="1" si="244"/>
        <v>-1</v>
      </c>
      <c r="AJ380" s="52">
        <f t="shared" ca="1" si="245"/>
        <v>0</v>
      </c>
      <c r="AK380" s="52">
        <f t="shared" ca="1" si="246"/>
        <v>0</v>
      </c>
      <c r="AL380" s="52">
        <f t="shared" ca="1" si="247"/>
        <v>0</v>
      </c>
      <c r="AM380" s="52" t="e" cm="1">
        <f t="array" aca="1" ref="AM380" ca="1">INDEX($G$2:$G$1052,MATCH(1,(AL380=$E$2:$E$1052)*("EQU"=UPPER($F$2:$F$1052)),0))</f>
        <v>#N/A</v>
      </c>
      <c r="AN380" s="52" t="str">
        <f t="shared" ca="1" si="248"/>
        <v/>
      </c>
      <c r="AO380" s="1" t="e">
        <f t="shared" ca="1" si="249"/>
        <v>#N/A</v>
      </c>
      <c r="AP380" s="52" t="str">
        <f t="shared" ca="1" si="250"/>
        <v/>
      </c>
      <c r="AQ380" s="1" t="str" cm="1">
        <f t="array" aca="1" ref="AQ380" ca="1">IF(LEFT(AL380,1)=".",INDEX($M$12:$M$1052,MATCH(1,(AL380=$L$12:$L$1052)*(S380=($S$12:$S$1052)),0)),"")</f>
        <v/>
      </c>
      <c r="AR380" s="52">
        <f t="shared" ca="1" si="251"/>
        <v>0</v>
      </c>
      <c r="AS380" s="52">
        <f t="shared" ca="1" si="252"/>
        <v>0</v>
      </c>
      <c r="AT380" s="52" t="str">
        <f t="shared" ca="1" si="253"/>
        <v>00</v>
      </c>
      <c r="AU380" s="52" t="str">
        <f t="shared" ca="1" si="254"/>
        <v>00</v>
      </c>
      <c r="AV380" s="1" t="str">
        <f t="shared" ca="1" si="221"/>
        <v>00</v>
      </c>
      <c r="AW380" s="52" t="str">
        <f t="shared" ca="1" si="255"/>
        <v>ZP</v>
      </c>
      <c r="AX380" s="53" t="e">
        <f ca="1">VLOOKUP(UPPER(F380)&amp;"-"&amp;AW380,Opcodes!$D$3:$E$160,2,FALSE)</f>
        <v>#N/A</v>
      </c>
      <c r="AY380" s="1">
        <f t="shared" ca="1" si="256"/>
        <v>0</v>
      </c>
    </row>
    <row r="381" spans="3:51" s="52" customFormat="1" x14ac:dyDescent="0.3">
      <c r="C381" s="11" t="str" cm="1">
        <f t="array" aca="1" ref="C381" ca="1">IF(AND(N381&amp;""&lt;&gt;"",K381&amp;""&lt;&gt;""),K381&amp;": "&amp;N381&amp;IF(O381&amp;""&lt;&gt;""," "&amp;O381,"")&amp;IF(P381&amp;""&lt;&gt;""," "&amp;P381,""),IF(Y381&amp;""&lt;&gt;"",K381&amp;": "&amp;TRIM(_xlfn.TEXTJOIN("",TRUE,MID(Y381,2*ROW(INDIRECT("1:"&amp;LEN(Y381)))-1,2)&amp;" ")),""))</f>
        <v/>
      </c>
      <c r="D381" s="20"/>
      <c r="E381" s="21"/>
      <c r="F381" s="22"/>
      <c r="G381" s="55"/>
      <c r="H381" s="56"/>
      <c r="I381" s="51"/>
      <c r="J381" s="51"/>
      <c r="K381" s="52" t="str">
        <f t="shared" ca="1" si="222"/>
        <v>302</v>
      </c>
      <c r="L381" s="52" t="str">
        <f t="shared" si="223"/>
        <v/>
      </c>
      <c r="M381" s="52" t="str">
        <f t="shared" ca="1" si="224"/>
        <v>$0302</v>
      </c>
      <c r="N381" s="53" t="str">
        <f t="shared" ca="1" si="225"/>
        <v/>
      </c>
      <c r="O381" s="53" t="str">
        <f t="shared" ca="1" si="226"/>
        <v>00</v>
      </c>
      <c r="P381" s="53" t="str">
        <f t="shared" ca="1" si="227"/>
        <v/>
      </c>
      <c r="Q381" s="54">
        <f t="shared" si="228"/>
        <v>-1</v>
      </c>
      <c r="R381" s="54" t="str">
        <f t="shared" si="229"/>
        <v/>
      </c>
      <c r="S381" s="3" t="str">
        <f t="shared" si="230"/>
        <v>my_code</v>
      </c>
      <c r="T381" s="54" t="b">
        <f t="shared" si="231"/>
        <v>0</v>
      </c>
      <c r="U381" s="54" t="b">
        <f t="shared" si="232"/>
        <v>0</v>
      </c>
      <c r="V381" s="54" t="b">
        <f t="shared" si="233"/>
        <v>0</v>
      </c>
      <c r="W381" s="54" t="b">
        <f t="shared" si="234"/>
        <v>0</v>
      </c>
      <c r="X381" s="54" t="b">
        <f>IF(NOT(ISERROR(VLOOKUP(UPPER(F381),Opcodes!$O$3:$O$10,1,FALSE))),TRUE,FALSE)</f>
        <v>0</v>
      </c>
      <c r="Y381" s="1" t="str" cm="1">
        <f t="array" aca="1" ref="Y381" ca="1">IF(OR(UPPER(F381)="STR",UPPER(F381)="ASC"),_xlfn.TEXTJOIN("",TRUE,DEC2HEX(128*(UPPER(F381)="STR")+CODE(MID(G381,ABS(ROW(INDIRECT("1:"&amp;LEN(G381)))),1)))),IF(UPPER(F381)="HEX",UPPER(SUBSTITUTE(G381," ","")),""))</f>
        <v/>
      </c>
      <c r="Z381" s="52" t="str">
        <f t="shared" si="235"/>
        <v/>
      </c>
      <c r="AA381" s="52" t="str">
        <f t="shared" si="236"/>
        <v/>
      </c>
      <c r="AB381" s="52" t="str">
        <f t="shared" si="237"/>
        <v/>
      </c>
      <c r="AC381" s="52" t="str">
        <f t="shared" si="238"/>
        <v/>
      </c>
      <c r="AD381" s="52" t="str">
        <f t="shared" si="239"/>
        <v/>
      </c>
      <c r="AE381" s="52">
        <f t="shared" ca="1" si="240"/>
        <v>0</v>
      </c>
      <c r="AF381" s="52" t="str">
        <f t="shared" si="241"/>
        <v/>
      </c>
      <c r="AG381" s="52" t="str">
        <f t="shared" ca="1" si="242"/>
        <v>mem</v>
      </c>
      <c r="AH381" s="52">
        <f t="shared" ca="1" si="243"/>
        <v>0</v>
      </c>
      <c r="AI381" s="52">
        <f t="shared" ca="1" si="244"/>
        <v>-1</v>
      </c>
      <c r="AJ381" s="52">
        <f t="shared" ca="1" si="245"/>
        <v>0</v>
      </c>
      <c r="AK381" s="52">
        <f t="shared" ca="1" si="246"/>
        <v>0</v>
      </c>
      <c r="AL381" s="52">
        <f t="shared" ca="1" si="247"/>
        <v>0</v>
      </c>
      <c r="AM381" s="52" t="e" cm="1">
        <f t="array" aca="1" ref="AM381" ca="1">INDEX($G$2:$G$1052,MATCH(1,(AL381=$E$2:$E$1052)*("EQU"=UPPER($F$2:$F$1052)),0))</f>
        <v>#N/A</v>
      </c>
      <c r="AN381" s="52" t="str">
        <f t="shared" ca="1" si="248"/>
        <v/>
      </c>
      <c r="AO381" s="1" t="e">
        <f t="shared" ca="1" si="249"/>
        <v>#N/A</v>
      </c>
      <c r="AP381" s="52" t="str">
        <f t="shared" ca="1" si="250"/>
        <v/>
      </c>
      <c r="AQ381" s="1" t="str" cm="1">
        <f t="array" aca="1" ref="AQ381" ca="1">IF(LEFT(AL381,1)=".",INDEX($M$12:$M$1052,MATCH(1,(AL381=$L$12:$L$1052)*(S381=($S$12:$S$1052)),0)),"")</f>
        <v/>
      </c>
      <c r="AR381" s="52">
        <f t="shared" ca="1" si="251"/>
        <v>0</v>
      </c>
      <c r="AS381" s="52">
        <f t="shared" ca="1" si="252"/>
        <v>0</v>
      </c>
      <c r="AT381" s="52" t="str">
        <f t="shared" ca="1" si="253"/>
        <v>00</v>
      </c>
      <c r="AU381" s="52" t="str">
        <f t="shared" ca="1" si="254"/>
        <v>00</v>
      </c>
      <c r="AV381" s="1" t="str">
        <f t="shared" ca="1" si="221"/>
        <v>00</v>
      </c>
      <c r="AW381" s="52" t="str">
        <f t="shared" ca="1" si="255"/>
        <v>ZP</v>
      </c>
      <c r="AX381" s="53" t="e">
        <f ca="1">VLOOKUP(UPPER(F381)&amp;"-"&amp;AW381,Opcodes!$D$3:$E$160,2,FALSE)</f>
        <v>#N/A</v>
      </c>
      <c r="AY381" s="1">
        <f t="shared" ca="1" si="256"/>
        <v>0</v>
      </c>
    </row>
    <row r="382" spans="3:51" s="52" customFormat="1" x14ac:dyDescent="0.3">
      <c r="C382" s="11" t="str" cm="1">
        <f t="array" aca="1" ref="C382" ca="1">IF(AND(N382&amp;""&lt;&gt;"",K382&amp;""&lt;&gt;""),K382&amp;": "&amp;N382&amp;IF(O382&amp;""&lt;&gt;""," "&amp;O382,"")&amp;IF(P382&amp;""&lt;&gt;""," "&amp;P382,""),IF(Y382&amp;""&lt;&gt;"",K382&amp;": "&amp;TRIM(_xlfn.TEXTJOIN("",TRUE,MID(Y382,2*ROW(INDIRECT("1:"&amp;LEN(Y382)))-1,2)&amp;" ")),""))</f>
        <v/>
      </c>
      <c r="D382" s="20"/>
      <c r="E382" s="21"/>
      <c r="F382" s="22"/>
      <c r="G382" s="55"/>
      <c r="H382" s="56"/>
      <c r="I382" s="51"/>
      <c r="J382" s="51"/>
      <c r="K382" s="52" t="str">
        <f t="shared" ca="1" si="222"/>
        <v>302</v>
      </c>
      <c r="L382" s="52" t="str">
        <f t="shared" si="223"/>
        <v/>
      </c>
      <c r="M382" s="52" t="str">
        <f t="shared" ca="1" si="224"/>
        <v>$0302</v>
      </c>
      <c r="N382" s="53" t="str">
        <f t="shared" ca="1" si="225"/>
        <v/>
      </c>
      <c r="O382" s="53" t="str">
        <f t="shared" ca="1" si="226"/>
        <v>00</v>
      </c>
      <c r="P382" s="53" t="str">
        <f t="shared" ca="1" si="227"/>
        <v/>
      </c>
      <c r="Q382" s="54">
        <f t="shared" si="228"/>
        <v>-1</v>
      </c>
      <c r="R382" s="54" t="str">
        <f t="shared" si="229"/>
        <v/>
      </c>
      <c r="S382" s="3" t="str">
        <f t="shared" si="230"/>
        <v>my_code</v>
      </c>
      <c r="T382" s="54" t="b">
        <f t="shared" si="231"/>
        <v>0</v>
      </c>
      <c r="U382" s="54" t="b">
        <f t="shared" si="232"/>
        <v>0</v>
      </c>
      <c r="V382" s="54" t="b">
        <f t="shared" si="233"/>
        <v>0</v>
      </c>
      <c r="W382" s="54" t="b">
        <f t="shared" si="234"/>
        <v>0</v>
      </c>
      <c r="X382" s="54" t="b">
        <f>IF(NOT(ISERROR(VLOOKUP(UPPER(F382),Opcodes!$O$3:$O$10,1,FALSE))),TRUE,FALSE)</f>
        <v>0</v>
      </c>
      <c r="Y382" s="1" t="str" cm="1">
        <f t="array" aca="1" ref="Y382" ca="1">IF(OR(UPPER(F382)="STR",UPPER(F382)="ASC"),_xlfn.TEXTJOIN("",TRUE,DEC2HEX(128*(UPPER(F382)="STR")+CODE(MID(G382,ABS(ROW(INDIRECT("1:"&amp;LEN(G382)))),1)))),IF(UPPER(F382)="HEX",UPPER(SUBSTITUTE(G382," ","")),""))</f>
        <v/>
      </c>
      <c r="Z382" s="52" t="str">
        <f t="shared" si="235"/>
        <v/>
      </c>
      <c r="AA382" s="52" t="str">
        <f t="shared" si="236"/>
        <v/>
      </c>
      <c r="AB382" s="52" t="str">
        <f t="shared" si="237"/>
        <v/>
      </c>
      <c r="AC382" s="52" t="str">
        <f t="shared" si="238"/>
        <v/>
      </c>
      <c r="AD382" s="52" t="str">
        <f t="shared" si="239"/>
        <v/>
      </c>
      <c r="AE382" s="52">
        <f t="shared" ca="1" si="240"/>
        <v>0</v>
      </c>
      <c r="AF382" s="52" t="str">
        <f t="shared" si="241"/>
        <v/>
      </c>
      <c r="AG382" s="52" t="str">
        <f t="shared" ca="1" si="242"/>
        <v>mem</v>
      </c>
      <c r="AH382" s="52">
        <f t="shared" ca="1" si="243"/>
        <v>0</v>
      </c>
      <c r="AI382" s="52">
        <f t="shared" ca="1" si="244"/>
        <v>-1</v>
      </c>
      <c r="AJ382" s="52">
        <f t="shared" ca="1" si="245"/>
        <v>0</v>
      </c>
      <c r="AK382" s="52">
        <f t="shared" ca="1" si="246"/>
        <v>0</v>
      </c>
      <c r="AL382" s="52">
        <f t="shared" ca="1" si="247"/>
        <v>0</v>
      </c>
      <c r="AM382" s="52" t="e" cm="1">
        <f t="array" aca="1" ref="AM382" ca="1">INDEX($G$2:$G$1052,MATCH(1,(AL382=$E$2:$E$1052)*("EQU"=UPPER($F$2:$F$1052)),0))</f>
        <v>#N/A</v>
      </c>
      <c r="AN382" s="52" t="str">
        <f t="shared" ca="1" si="248"/>
        <v/>
      </c>
      <c r="AO382" s="1" t="e">
        <f t="shared" ca="1" si="249"/>
        <v>#N/A</v>
      </c>
      <c r="AP382" s="52" t="str">
        <f t="shared" ca="1" si="250"/>
        <v/>
      </c>
      <c r="AQ382" s="1" t="str" cm="1">
        <f t="array" aca="1" ref="AQ382" ca="1">IF(LEFT(AL382,1)=".",INDEX($M$12:$M$1052,MATCH(1,(AL382=$L$12:$L$1052)*(S382=($S$12:$S$1052)),0)),"")</f>
        <v/>
      </c>
      <c r="AR382" s="52">
        <f t="shared" ca="1" si="251"/>
        <v>0</v>
      </c>
      <c r="AS382" s="52">
        <f t="shared" ca="1" si="252"/>
        <v>0</v>
      </c>
      <c r="AT382" s="52" t="str">
        <f t="shared" ca="1" si="253"/>
        <v>00</v>
      </c>
      <c r="AU382" s="52" t="str">
        <f t="shared" ca="1" si="254"/>
        <v>00</v>
      </c>
      <c r="AV382" s="1" t="str">
        <f t="shared" ca="1" si="221"/>
        <v>00</v>
      </c>
      <c r="AW382" s="52" t="str">
        <f t="shared" ca="1" si="255"/>
        <v>ZP</v>
      </c>
      <c r="AX382" s="53" t="e">
        <f ca="1">VLOOKUP(UPPER(F382)&amp;"-"&amp;AW382,Opcodes!$D$3:$E$160,2,FALSE)</f>
        <v>#N/A</v>
      </c>
      <c r="AY382" s="1">
        <f t="shared" ca="1" si="256"/>
        <v>0</v>
      </c>
    </row>
    <row r="383" spans="3:51" s="52" customFormat="1" x14ac:dyDescent="0.3">
      <c r="C383" s="11" t="str" cm="1">
        <f t="array" aca="1" ref="C383" ca="1">IF(AND(N383&amp;""&lt;&gt;"",K383&amp;""&lt;&gt;""),K383&amp;": "&amp;N383&amp;IF(O383&amp;""&lt;&gt;""," "&amp;O383,"")&amp;IF(P383&amp;""&lt;&gt;""," "&amp;P383,""),IF(Y383&amp;""&lt;&gt;"",K383&amp;": "&amp;TRIM(_xlfn.TEXTJOIN("",TRUE,MID(Y383,2*ROW(INDIRECT("1:"&amp;LEN(Y383)))-1,2)&amp;" ")),""))</f>
        <v/>
      </c>
      <c r="D383" s="20"/>
      <c r="E383" s="21"/>
      <c r="F383" s="22"/>
      <c r="G383" s="55"/>
      <c r="H383" s="56"/>
      <c r="I383" s="51"/>
      <c r="J383" s="51"/>
      <c r="K383" s="52" t="str">
        <f t="shared" ca="1" si="222"/>
        <v>302</v>
      </c>
      <c r="L383" s="52" t="str">
        <f t="shared" si="223"/>
        <v/>
      </c>
      <c r="M383" s="52" t="str">
        <f t="shared" ca="1" si="224"/>
        <v>$0302</v>
      </c>
      <c r="N383" s="53" t="str">
        <f t="shared" ca="1" si="225"/>
        <v/>
      </c>
      <c r="O383" s="53" t="str">
        <f t="shared" ca="1" si="226"/>
        <v>00</v>
      </c>
      <c r="P383" s="53" t="str">
        <f t="shared" ca="1" si="227"/>
        <v/>
      </c>
      <c r="Q383" s="54">
        <f t="shared" si="228"/>
        <v>-1</v>
      </c>
      <c r="R383" s="54" t="str">
        <f t="shared" si="229"/>
        <v/>
      </c>
      <c r="S383" s="3" t="str">
        <f t="shared" si="230"/>
        <v>my_code</v>
      </c>
      <c r="T383" s="54" t="b">
        <f t="shared" si="231"/>
        <v>0</v>
      </c>
      <c r="U383" s="54" t="b">
        <f t="shared" si="232"/>
        <v>0</v>
      </c>
      <c r="V383" s="54" t="b">
        <f t="shared" si="233"/>
        <v>0</v>
      </c>
      <c r="W383" s="54" t="b">
        <f t="shared" si="234"/>
        <v>0</v>
      </c>
      <c r="X383" s="54" t="b">
        <f>IF(NOT(ISERROR(VLOOKUP(UPPER(F383),Opcodes!$O$3:$O$10,1,FALSE))),TRUE,FALSE)</f>
        <v>0</v>
      </c>
      <c r="Y383" s="1" t="str" cm="1">
        <f t="array" aca="1" ref="Y383" ca="1">IF(OR(UPPER(F383)="STR",UPPER(F383)="ASC"),_xlfn.TEXTJOIN("",TRUE,DEC2HEX(128*(UPPER(F383)="STR")+CODE(MID(G383,ABS(ROW(INDIRECT("1:"&amp;LEN(G383)))),1)))),IF(UPPER(F383)="HEX",UPPER(SUBSTITUTE(G383," ","")),""))</f>
        <v/>
      </c>
      <c r="Z383" s="52" t="str">
        <f t="shared" si="235"/>
        <v/>
      </c>
      <c r="AA383" s="52" t="str">
        <f t="shared" si="236"/>
        <v/>
      </c>
      <c r="AB383" s="52" t="str">
        <f t="shared" si="237"/>
        <v/>
      </c>
      <c r="AC383" s="52" t="str">
        <f t="shared" si="238"/>
        <v/>
      </c>
      <c r="AD383" s="52" t="str">
        <f t="shared" si="239"/>
        <v/>
      </c>
      <c r="AE383" s="52">
        <f t="shared" ca="1" si="240"/>
        <v>0</v>
      </c>
      <c r="AF383" s="52" t="str">
        <f t="shared" si="241"/>
        <v/>
      </c>
      <c r="AG383" s="52" t="str">
        <f t="shared" ca="1" si="242"/>
        <v>mem</v>
      </c>
      <c r="AH383" s="52">
        <f t="shared" ca="1" si="243"/>
        <v>0</v>
      </c>
      <c r="AI383" s="52">
        <f t="shared" ca="1" si="244"/>
        <v>-1</v>
      </c>
      <c r="AJ383" s="52">
        <f t="shared" ca="1" si="245"/>
        <v>0</v>
      </c>
      <c r="AK383" s="52">
        <f t="shared" ca="1" si="246"/>
        <v>0</v>
      </c>
      <c r="AL383" s="52">
        <f t="shared" ca="1" si="247"/>
        <v>0</v>
      </c>
      <c r="AM383" s="52" t="e" cm="1">
        <f t="array" aca="1" ref="AM383" ca="1">INDEX($G$2:$G$1052,MATCH(1,(AL383=$E$2:$E$1052)*("EQU"=UPPER($F$2:$F$1052)),0))</f>
        <v>#N/A</v>
      </c>
      <c r="AN383" s="52" t="str">
        <f t="shared" ca="1" si="248"/>
        <v/>
      </c>
      <c r="AO383" s="1" t="e">
        <f t="shared" ca="1" si="249"/>
        <v>#N/A</v>
      </c>
      <c r="AP383" s="52" t="str">
        <f t="shared" ca="1" si="250"/>
        <v/>
      </c>
      <c r="AQ383" s="1" t="str" cm="1">
        <f t="array" aca="1" ref="AQ383" ca="1">IF(LEFT(AL383,1)=".",INDEX($M$12:$M$1052,MATCH(1,(AL383=$L$12:$L$1052)*(S383=($S$12:$S$1052)),0)),"")</f>
        <v/>
      </c>
      <c r="AR383" s="52">
        <f t="shared" ca="1" si="251"/>
        <v>0</v>
      </c>
      <c r="AS383" s="52">
        <f t="shared" ca="1" si="252"/>
        <v>0</v>
      </c>
      <c r="AT383" s="52" t="str">
        <f t="shared" ca="1" si="253"/>
        <v>00</v>
      </c>
      <c r="AU383" s="52" t="str">
        <f t="shared" ca="1" si="254"/>
        <v>00</v>
      </c>
      <c r="AV383" s="1" t="str">
        <f t="shared" ca="1" si="221"/>
        <v>00</v>
      </c>
      <c r="AW383" s="52" t="str">
        <f t="shared" ca="1" si="255"/>
        <v>ZP</v>
      </c>
      <c r="AX383" s="53" t="e">
        <f ca="1">VLOOKUP(UPPER(F383)&amp;"-"&amp;AW383,Opcodes!$D$3:$E$160,2,FALSE)</f>
        <v>#N/A</v>
      </c>
      <c r="AY383" s="1">
        <f t="shared" ca="1" si="256"/>
        <v>0</v>
      </c>
    </row>
    <row r="384" spans="3:51" s="52" customFormat="1" x14ac:dyDescent="0.3">
      <c r="C384" s="11" t="str" cm="1">
        <f t="array" aca="1" ref="C384" ca="1">IF(AND(N384&amp;""&lt;&gt;"",K384&amp;""&lt;&gt;""),K384&amp;": "&amp;N384&amp;IF(O384&amp;""&lt;&gt;""," "&amp;O384,"")&amp;IF(P384&amp;""&lt;&gt;""," "&amp;P384,""),IF(Y384&amp;""&lt;&gt;"",K384&amp;": "&amp;TRIM(_xlfn.TEXTJOIN("",TRUE,MID(Y384,2*ROW(INDIRECT("1:"&amp;LEN(Y384)))-1,2)&amp;" ")),""))</f>
        <v/>
      </c>
      <c r="D384" s="20"/>
      <c r="E384" s="21"/>
      <c r="F384" s="22"/>
      <c r="G384" s="55"/>
      <c r="H384" s="56"/>
      <c r="I384" s="51"/>
      <c r="J384" s="51"/>
      <c r="K384" s="52" t="str">
        <f t="shared" ca="1" si="222"/>
        <v>302</v>
      </c>
      <c r="L384" s="52" t="str">
        <f t="shared" si="223"/>
        <v/>
      </c>
      <c r="M384" s="52" t="str">
        <f t="shared" ca="1" si="224"/>
        <v>$0302</v>
      </c>
      <c r="N384" s="53" t="str">
        <f t="shared" ca="1" si="225"/>
        <v/>
      </c>
      <c r="O384" s="53" t="str">
        <f t="shared" ca="1" si="226"/>
        <v>00</v>
      </c>
      <c r="P384" s="53" t="str">
        <f t="shared" ca="1" si="227"/>
        <v/>
      </c>
      <c r="Q384" s="54">
        <f t="shared" si="228"/>
        <v>-1</v>
      </c>
      <c r="R384" s="54" t="str">
        <f t="shared" si="229"/>
        <v/>
      </c>
      <c r="S384" s="3" t="str">
        <f t="shared" si="230"/>
        <v>my_code</v>
      </c>
      <c r="T384" s="54" t="b">
        <f t="shared" si="231"/>
        <v>0</v>
      </c>
      <c r="U384" s="54" t="b">
        <f t="shared" si="232"/>
        <v>0</v>
      </c>
      <c r="V384" s="54" t="b">
        <f t="shared" si="233"/>
        <v>0</v>
      </c>
      <c r="W384" s="54" t="b">
        <f t="shared" si="234"/>
        <v>0</v>
      </c>
      <c r="X384" s="54" t="b">
        <f>IF(NOT(ISERROR(VLOOKUP(UPPER(F384),Opcodes!$O$3:$O$10,1,FALSE))),TRUE,FALSE)</f>
        <v>0</v>
      </c>
      <c r="Y384" s="1" t="str" cm="1">
        <f t="array" aca="1" ref="Y384" ca="1">IF(OR(UPPER(F384)="STR",UPPER(F384)="ASC"),_xlfn.TEXTJOIN("",TRUE,DEC2HEX(128*(UPPER(F384)="STR")+CODE(MID(G384,ABS(ROW(INDIRECT("1:"&amp;LEN(G384)))),1)))),IF(UPPER(F384)="HEX",UPPER(SUBSTITUTE(G384," ","")),""))</f>
        <v/>
      </c>
      <c r="Z384" s="52" t="str">
        <f t="shared" si="235"/>
        <v/>
      </c>
      <c r="AA384" s="52" t="str">
        <f t="shared" si="236"/>
        <v/>
      </c>
      <c r="AB384" s="52" t="str">
        <f t="shared" si="237"/>
        <v/>
      </c>
      <c r="AC384" s="52" t="str">
        <f t="shared" si="238"/>
        <v/>
      </c>
      <c r="AD384" s="52" t="str">
        <f t="shared" si="239"/>
        <v/>
      </c>
      <c r="AE384" s="52">
        <f t="shared" ca="1" si="240"/>
        <v>0</v>
      </c>
      <c r="AF384" s="52" t="str">
        <f t="shared" si="241"/>
        <v/>
      </c>
      <c r="AG384" s="52" t="str">
        <f t="shared" ca="1" si="242"/>
        <v>mem</v>
      </c>
      <c r="AH384" s="52">
        <f t="shared" ca="1" si="243"/>
        <v>0</v>
      </c>
      <c r="AI384" s="52">
        <f t="shared" ca="1" si="244"/>
        <v>-1</v>
      </c>
      <c r="AJ384" s="52">
        <f t="shared" ca="1" si="245"/>
        <v>0</v>
      </c>
      <c r="AK384" s="52">
        <f t="shared" ca="1" si="246"/>
        <v>0</v>
      </c>
      <c r="AL384" s="52">
        <f t="shared" ca="1" si="247"/>
        <v>0</v>
      </c>
      <c r="AM384" s="52" t="e" cm="1">
        <f t="array" aca="1" ref="AM384" ca="1">INDEX($G$2:$G$1052,MATCH(1,(AL384=$E$2:$E$1052)*("EQU"=UPPER($F$2:$F$1052)),0))</f>
        <v>#N/A</v>
      </c>
      <c r="AN384" s="52" t="str">
        <f t="shared" ca="1" si="248"/>
        <v/>
      </c>
      <c r="AO384" s="1" t="e">
        <f t="shared" ca="1" si="249"/>
        <v>#N/A</v>
      </c>
      <c r="AP384" s="52" t="str">
        <f t="shared" ca="1" si="250"/>
        <v/>
      </c>
      <c r="AQ384" s="1" t="str" cm="1">
        <f t="array" aca="1" ref="AQ384" ca="1">IF(LEFT(AL384,1)=".",INDEX($M$12:$M$1052,MATCH(1,(AL384=$L$12:$L$1052)*(S384=($S$12:$S$1052)),0)),"")</f>
        <v/>
      </c>
      <c r="AR384" s="52">
        <f t="shared" ca="1" si="251"/>
        <v>0</v>
      </c>
      <c r="AS384" s="52">
        <f t="shared" ca="1" si="252"/>
        <v>0</v>
      </c>
      <c r="AT384" s="52" t="str">
        <f t="shared" ca="1" si="253"/>
        <v>00</v>
      </c>
      <c r="AU384" s="52" t="str">
        <f t="shared" ca="1" si="254"/>
        <v>00</v>
      </c>
      <c r="AV384" s="1" t="str">
        <f t="shared" ca="1" si="221"/>
        <v>00</v>
      </c>
      <c r="AW384" s="52" t="str">
        <f t="shared" ca="1" si="255"/>
        <v>ZP</v>
      </c>
      <c r="AX384" s="53" t="e">
        <f ca="1">VLOOKUP(UPPER(F384)&amp;"-"&amp;AW384,Opcodes!$D$3:$E$160,2,FALSE)</f>
        <v>#N/A</v>
      </c>
      <c r="AY384" s="1">
        <f t="shared" ca="1" si="256"/>
        <v>0</v>
      </c>
    </row>
    <row r="385" spans="3:51" s="52" customFormat="1" x14ac:dyDescent="0.3">
      <c r="C385" s="11" t="str" cm="1">
        <f t="array" aca="1" ref="C385" ca="1">IF(AND(N385&amp;""&lt;&gt;"",K385&amp;""&lt;&gt;""),K385&amp;": "&amp;N385&amp;IF(O385&amp;""&lt;&gt;""," "&amp;O385,"")&amp;IF(P385&amp;""&lt;&gt;""," "&amp;P385,""),IF(Y385&amp;""&lt;&gt;"",K385&amp;": "&amp;TRIM(_xlfn.TEXTJOIN("",TRUE,MID(Y385,2*ROW(INDIRECT("1:"&amp;LEN(Y385)))-1,2)&amp;" ")),""))</f>
        <v/>
      </c>
      <c r="D385" s="20"/>
      <c r="E385" s="21"/>
      <c r="F385" s="22"/>
      <c r="G385" s="55"/>
      <c r="H385" s="56"/>
      <c r="I385" s="51"/>
      <c r="J385" s="51"/>
      <c r="K385" s="52" t="str">
        <f t="shared" ca="1" si="222"/>
        <v>302</v>
      </c>
      <c r="L385" s="52" t="str">
        <f t="shared" si="223"/>
        <v/>
      </c>
      <c r="M385" s="52" t="str">
        <f t="shared" ca="1" si="224"/>
        <v>$0302</v>
      </c>
      <c r="N385" s="53" t="str">
        <f t="shared" ca="1" si="225"/>
        <v/>
      </c>
      <c r="O385" s="53" t="str">
        <f t="shared" ca="1" si="226"/>
        <v>00</v>
      </c>
      <c r="P385" s="53" t="str">
        <f t="shared" ca="1" si="227"/>
        <v/>
      </c>
      <c r="Q385" s="54">
        <f t="shared" si="228"/>
        <v>-1</v>
      </c>
      <c r="R385" s="54" t="str">
        <f t="shared" si="229"/>
        <v/>
      </c>
      <c r="S385" s="3" t="str">
        <f t="shared" si="230"/>
        <v>my_code</v>
      </c>
      <c r="T385" s="54" t="b">
        <f t="shared" si="231"/>
        <v>0</v>
      </c>
      <c r="U385" s="54" t="b">
        <f t="shared" si="232"/>
        <v>0</v>
      </c>
      <c r="V385" s="54" t="b">
        <f t="shared" si="233"/>
        <v>0</v>
      </c>
      <c r="W385" s="54" t="b">
        <f t="shared" si="234"/>
        <v>0</v>
      </c>
      <c r="X385" s="54" t="b">
        <f>IF(NOT(ISERROR(VLOOKUP(UPPER(F385),Opcodes!$O$3:$O$10,1,FALSE))),TRUE,FALSE)</f>
        <v>0</v>
      </c>
      <c r="Y385" s="1" t="str" cm="1">
        <f t="array" aca="1" ref="Y385" ca="1">IF(OR(UPPER(F385)="STR",UPPER(F385)="ASC"),_xlfn.TEXTJOIN("",TRUE,DEC2HEX(128*(UPPER(F385)="STR")+CODE(MID(G385,ABS(ROW(INDIRECT("1:"&amp;LEN(G385)))),1)))),IF(UPPER(F385)="HEX",UPPER(SUBSTITUTE(G385," ","")),""))</f>
        <v/>
      </c>
      <c r="Z385" s="52" t="str">
        <f t="shared" si="235"/>
        <v/>
      </c>
      <c r="AA385" s="52" t="str">
        <f t="shared" si="236"/>
        <v/>
      </c>
      <c r="AB385" s="52" t="str">
        <f t="shared" si="237"/>
        <v/>
      </c>
      <c r="AC385" s="52" t="str">
        <f t="shared" si="238"/>
        <v/>
      </c>
      <c r="AD385" s="52" t="str">
        <f t="shared" si="239"/>
        <v/>
      </c>
      <c r="AE385" s="52">
        <f t="shared" ca="1" si="240"/>
        <v>0</v>
      </c>
      <c r="AF385" s="52" t="str">
        <f t="shared" si="241"/>
        <v/>
      </c>
      <c r="AG385" s="52" t="str">
        <f t="shared" ca="1" si="242"/>
        <v>mem</v>
      </c>
      <c r="AH385" s="52">
        <f t="shared" ca="1" si="243"/>
        <v>0</v>
      </c>
      <c r="AI385" s="52">
        <f t="shared" ca="1" si="244"/>
        <v>-1</v>
      </c>
      <c r="AJ385" s="52">
        <f t="shared" ca="1" si="245"/>
        <v>0</v>
      </c>
      <c r="AK385" s="52">
        <f t="shared" ca="1" si="246"/>
        <v>0</v>
      </c>
      <c r="AL385" s="52">
        <f t="shared" ca="1" si="247"/>
        <v>0</v>
      </c>
      <c r="AM385" s="52" t="e" cm="1">
        <f t="array" aca="1" ref="AM385" ca="1">INDEX($G$2:$G$1052,MATCH(1,(AL385=$E$2:$E$1052)*("EQU"=UPPER($F$2:$F$1052)),0))</f>
        <v>#N/A</v>
      </c>
      <c r="AN385" s="52" t="str">
        <f t="shared" ca="1" si="248"/>
        <v/>
      </c>
      <c r="AO385" s="1" t="e">
        <f t="shared" ca="1" si="249"/>
        <v>#N/A</v>
      </c>
      <c r="AP385" s="52" t="str">
        <f t="shared" ca="1" si="250"/>
        <v/>
      </c>
      <c r="AQ385" s="1" t="str" cm="1">
        <f t="array" aca="1" ref="AQ385" ca="1">IF(LEFT(AL385,1)=".",INDEX($M$12:$M$1052,MATCH(1,(AL385=$L$12:$L$1052)*(S385=($S$12:$S$1052)),0)),"")</f>
        <v/>
      </c>
      <c r="AR385" s="52">
        <f t="shared" ca="1" si="251"/>
        <v>0</v>
      </c>
      <c r="AS385" s="52">
        <f t="shared" ca="1" si="252"/>
        <v>0</v>
      </c>
      <c r="AT385" s="52" t="str">
        <f t="shared" ca="1" si="253"/>
        <v>00</v>
      </c>
      <c r="AU385" s="52" t="str">
        <f t="shared" ca="1" si="254"/>
        <v>00</v>
      </c>
      <c r="AV385" s="1" t="str">
        <f t="shared" ca="1" si="221"/>
        <v>00</v>
      </c>
      <c r="AW385" s="52" t="str">
        <f t="shared" ca="1" si="255"/>
        <v>ZP</v>
      </c>
      <c r="AX385" s="53" t="e">
        <f ca="1">VLOOKUP(UPPER(F385)&amp;"-"&amp;AW385,Opcodes!$D$3:$E$160,2,FALSE)</f>
        <v>#N/A</v>
      </c>
      <c r="AY385" s="1">
        <f t="shared" ca="1" si="256"/>
        <v>0</v>
      </c>
    </row>
    <row r="386" spans="3:51" s="52" customFormat="1" x14ac:dyDescent="0.3">
      <c r="C386" s="11" t="str" cm="1">
        <f t="array" aca="1" ref="C386" ca="1">IF(AND(N386&amp;""&lt;&gt;"",K386&amp;""&lt;&gt;""),K386&amp;": "&amp;N386&amp;IF(O386&amp;""&lt;&gt;""," "&amp;O386,"")&amp;IF(P386&amp;""&lt;&gt;""," "&amp;P386,""),IF(Y386&amp;""&lt;&gt;"",K386&amp;": "&amp;TRIM(_xlfn.TEXTJOIN("",TRUE,MID(Y386,2*ROW(INDIRECT("1:"&amp;LEN(Y386)))-1,2)&amp;" ")),""))</f>
        <v/>
      </c>
      <c r="D386" s="20"/>
      <c r="E386" s="21"/>
      <c r="F386" s="22"/>
      <c r="G386" s="55"/>
      <c r="H386" s="56"/>
      <c r="I386" s="51"/>
      <c r="J386" s="51"/>
      <c r="K386" s="52" t="str">
        <f t="shared" ca="1" si="222"/>
        <v>302</v>
      </c>
      <c r="L386" s="52" t="str">
        <f t="shared" si="223"/>
        <v/>
      </c>
      <c r="M386" s="52" t="str">
        <f t="shared" ca="1" si="224"/>
        <v>$0302</v>
      </c>
      <c r="N386" s="53" t="str">
        <f t="shared" ca="1" si="225"/>
        <v/>
      </c>
      <c r="O386" s="53" t="str">
        <f t="shared" ca="1" si="226"/>
        <v>00</v>
      </c>
      <c r="P386" s="53" t="str">
        <f t="shared" ca="1" si="227"/>
        <v/>
      </c>
      <c r="Q386" s="54">
        <f t="shared" si="228"/>
        <v>-1</v>
      </c>
      <c r="R386" s="54" t="str">
        <f t="shared" si="229"/>
        <v/>
      </c>
      <c r="S386" s="3" t="str">
        <f t="shared" si="230"/>
        <v>my_code</v>
      </c>
      <c r="T386" s="54" t="b">
        <f t="shared" si="231"/>
        <v>0</v>
      </c>
      <c r="U386" s="54" t="b">
        <f t="shared" si="232"/>
        <v>0</v>
      </c>
      <c r="V386" s="54" t="b">
        <f t="shared" si="233"/>
        <v>0</v>
      </c>
      <c r="W386" s="54" t="b">
        <f t="shared" si="234"/>
        <v>0</v>
      </c>
      <c r="X386" s="54" t="b">
        <f>IF(NOT(ISERROR(VLOOKUP(UPPER(F386),Opcodes!$O$3:$O$10,1,FALSE))),TRUE,FALSE)</f>
        <v>0</v>
      </c>
      <c r="Y386" s="1" t="str" cm="1">
        <f t="array" aca="1" ref="Y386" ca="1">IF(OR(UPPER(F386)="STR",UPPER(F386)="ASC"),_xlfn.TEXTJOIN("",TRUE,DEC2HEX(128*(UPPER(F386)="STR")+CODE(MID(G386,ABS(ROW(INDIRECT("1:"&amp;LEN(G386)))),1)))),IF(UPPER(F386)="HEX",UPPER(SUBSTITUTE(G386," ","")),""))</f>
        <v/>
      </c>
      <c r="Z386" s="52" t="str">
        <f t="shared" si="235"/>
        <v/>
      </c>
      <c r="AA386" s="52" t="str">
        <f t="shared" si="236"/>
        <v/>
      </c>
      <c r="AB386" s="52" t="str">
        <f t="shared" si="237"/>
        <v/>
      </c>
      <c r="AC386" s="52" t="str">
        <f t="shared" si="238"/>
        <v/>
      </c>
      <c r="AD386" s="52" t="str">
        <f t="shared" si="239"/>
        <v/>
      </c>
      <c r="AE386" s="52">
        <f t="shared" ca="1" si="240"/>
        <v>0</v>
      </c>
      <c r="AF386" s="52" t="str">
        <f t="shared" si="241"/>
        <v/>
      </c>
      <c r="AG386" s="52" t="str">
        <f t="shared" ca="1" si="242"/>
        <v>mem</v>
      </c>
      <c r="AH386" s="52">
        <f t="shared" ca="1" si="243"/>
        <v>0</v>
      </c>
      <c r="AI386" s="52">
        <f t="shared" ca="1" si="244"/>
        <v>-1</v>
      </c>
      <c r="AJ386" s="52">
        <f t="shared" ca="1" si="245"/>
        <v>0</v>
      </c>
      <c r="AK386" s="52">
        <f t="shared" ca="1" si="246"/>
        <v>0</v>
      </c>
      <c r="AL386" s="52">
        <f t="shared" ca="1" si="247"/>
        <v>0</v>
      </c>
      <c r="AM386" s="52" t="e" cm="1">
        <f t="array" aca="1" ref="AM386" ca="1">INDEX($G$2:$G$1052,MATCH(1,(AL386=$E$2:$E$1052)*("EQU"=UPPER($F$2:$F$1052)),0))</f>
        <v>#N/A</v>
      </c>
      <c r="AN386" s="52" t="str">
        <f t="shared" ca="1" si="248"/>
        <v/>
      </c>
      <c r="AO386" s="1" t="e">
        <f t="shared" ca="1" si="249"/>
        <v>#N/A</v>
      </c>
      <c r="AP386" s="52" t="str">
        <f t="shared" ca="1" si="250"/>
        <v/>
      </c>
      <c r="AQ386" s="1" t="str" cm="1">
        <f t="array" aca="1" ref="AQ386" ca="1">IF(LEFT(AL386,1)=".",INDEX($M$12:$M$1052,MATCH(1,(AL386=$L$12:$L$1052)*(S386=($S$12:$S$1052)),0)),"")</f>
        <v/>
      </c>
      <c r="AR386" s="52">
        <f t="shared" ca="1" si="251"/>
        <v>0</v>
      </c>
      <c r="AS386" s="52">
        <f t="shared" ca="1" si="252"/>
        <v>0</v>
      </c>
      <c r="AT386" s="52" t="str">
        <f t="shared" ca="1" si="253"/>
        <v>00</v>
      </c>
      <c r="AU386" s="52" t="str">
        <f t="shared" ca="1" si="254"/>
        <v>00</v>
      </c>
      <c r="AV386" s="1" t="str">
        <f t="shared" ca="1" si="221"/>
        <v>00</v>
      </c>
      <c r="AW386" s="52" t="str">
        <f t="shared" ca="1" si="255"/>
        <v>ZP</v>
      </c>
      <c r="AX386" s="53" t="e">
        <f ca="1">VLOOKUP(UPPER(F386)&amp;"-"&amp;AW386,Opcodes!$D$3:$E$160,2,FALSE)</f>
        <v>#N/A</v>
      </c>
      <c r="AY386" s="1">
        <f t="shared" ca="1" si="256"/>
        <v>0</v>
      </c>
    </row>
    <row r="387" spans="3:51" s="52" customFormat="1" x14ac:dyDescent="0.3">
      <c r="C387" s="11" t="str" cm="1">
        <f t="array" aca="1" ref="C387" ca="1">IF(AND(N387&amp;""&lt;&gt;"",K387&amp;""&lt;&gt;""),K387&amp;": "&amp;N387&amp;IF(O387&amp;""&lt;&gt;""," "&amp;O387,"")&amp;IF(P387&amp;""&lt;&gt;""," "&amp;P387,""),IF(Y387&amp;""&lt;&gt;"",K387&amp;": "&amp;TRIM(_xlfn.TEXTJOIN("",TRUE,MID(Y387,2*ROW(INDIRECT("1:"&amp;LEN(Y387)))-1,2)&amp;" ")),""))</f>
        <v/>
      </c>
      <c r="D387" s="20"/>
      <c r="E387" s="21"/>
      <c r="F387" s="22"/>
      <c r="G387" s="55"/>
      <c r="H387" s="56"/>
      <c r="I387" s="51"/>
      <c r="J387" s="51"/>
      <c r="K387" s="52" t="str">
        <f t="shared" ca="1" si="222"/>
        <v>302</v>
      </c>
      <c r="L387" s="52" t="str">
        <f t="shared" si="223"/>
        <v/>
      </c>
      <c r="M387" s="52" t="str">
        <f t="shared" ca="1" si="224"/>
        <v>$0302</v>
      </c>
      <c r="N387" s="53" t="str">
        <f t="shared" ca="1" si="225"/>
        <v/>
      </c>
      <c r="O387" s="53" t="str">
        <f t="shared" ca="1" si="226"/>
        <v>00</v>
      </c>
      <c r="P387" s="53" t="str">
        <f t="shared" ca="1" si="227"/>
        <v/>
      </c>
      <c r="Q387" s="54">
        <f t="shared" si="228"/>
        <v>-1</v>
      </c>
      <c r="R387" s="54" t="str">
        <f t="shared" si="229"/>
        <v/>
      </c>
      <c r="S387" s="3" t="str">
        <f t="shared" si="230"/>
        <v>my_code</v>
      </c>
      <c r="T387" s="54" t="b">
        <f t="shared" si="231"/>
        <v>0</v>
      </c>
      <c r="U387" s="54" t="b">
        <f t="shared" si="232"/>
        <v>0</v>
      </c>
      <c r="V387" s="54" t="b">
        <f t="shared" si="233"/>
        <v>0</v>
      </c>
      <c r="W387" s="54" t="b">
        <f t="shared" si="234"/>
        <v>0</v>
      </c>
      <c r="X387" s="54" t="b">
        <f>IF(NOT(ISERROR(VLOOKUP(UPPER(F387),Opcodes!$O$3:$O$10,1,FALSE))),TRUE,FALSE)</f>
        <v>0</v>
      </c>
      <c r="Y387" s="1" t="str" cm="1">
        <f t="array" aca="1" ref="Y387" ca="1">IF(OR(UPPER(F387)="STR",UPPER(F387)="ASC"),_xlfn.TEXTJOIN("",TRUE,DEC2HEX(128*(UPPER(F387)="STR")+CODE(MID(G387,ABS(ROW(INDIRECT("1:"&amp;LEN(G387)))),1)))),IF(UPPER(F387)="HEX",UPPER(SUBSTITUTE(G387," ","")),""))</f>
        <v/>
      </c>
      <c r="Z387" s="52" t="str">
        <f t="shared" si="235"/>
        <v/>
      </c>
      <c r="AA387" s="52" t="str">
        <f t="shared" si="236"/>
        <v/>
      </c>
      <c r="AB387" s="52" t="str">
        <f t="shared" si="237"/>
        <v/>
      </c>
      <c r="AC387" s="52" t="str">
        <f t="shared" si="238"/>
        <v/>
      </c>
      <c r="AD387" s="52" t="str">
        <f t="shared" si="239"/>
        <v/>
      </c>
      <c r="AE387" s="52">
        <f t="shared" ca="1" si="240"/>
        <v>0</v>
      </c>
      <c r="AF387" s="52" t="str">
        <f t="shared" si="241"/>
        <v/>
      </c>
      <c r="AG387" s="52" t="str">
        <f t="shared" ca="1" si="242"/>
        <v>mem</v>
      </c>
      <c r="AH387" s="52">
        <f t="shared" ca="1" si="243"/>
        <v>0</v>
      </c>
      <c r="AI387" s="52">
        <f t="shared" ca="1" si="244"/>
        <v>-1</v>
      </c>
      <c r="AJ387" s="52">
        <f t="shared" ca="1" si="245"/>
        <v>0</v>
      </c>
      <c r="AK387" s="52">
        <f t="shared" ca="1" si="246"/>
        <v>0</v>
      </c>
      <c r="AL387" s="52">
        <f t="shared" ca="1" si="247"/>
        <v>0</v>
      </c>
      <c r="AM387" s="52" t="e" cm="1">
        <f t="array" aca="1" ref="AM387" ca="1">INDEX($G$2:$G$1052,MATCH(1,(AL387=$E$2:$E$1052)*("EQU"=UPPER($F$2:$F$1052)),0))</f>
        <v>#N/A</v>
      </c>
      <c r="AN387" s="52" t="str">
        <f t="shared" ca="1" si="248"/>
        <v/>
      </c>
      <c r="AO387" s="1" t="e">
        <f t="shared" ca="1" si="249"/>
        <v>#N/A</v>
      </c>
      <c r="AP387" s="52" t="str">
        <f t="shared" ca="1" si="250"/>
        <v/>
      </c>
      <c r="AQ387" s="1" t="str" cm="1">
        <f t="array" aca="1" ref="AQ387" ca="1">IF(LEFT(AL387,1)=".",INDEX($M$12:$M$1052,MATCH(1,(AL387=$L$12:$L$1052)*(S387=($S$12:$S$1052)),0)),"")</f>
        <v/>
      </c>
      <c r="AR387" s="52">
        <f t="shared" ca="1" si="251"/>
        <v>0</v>
      </c>
      <c r="AS387" s="52">
        <f t="shared" ca="1" si="252"/>
        <v>0</v>
      </c>
      <c r="AT387" s="52" t="str">
        <f t="shared" ca="1" si="253"/>
        <v>00</v>
      </c>
      <c r="AU387" s="52" t="str">
        <f t="shared" ca="1" si="254"/>
        <v>00</v>
      </c>
      <c r="AV387" s="1" t="str">
        <f t="shared" ca="1" si="221"/>
        <v>00</v>
      </c>
      <c r="AW387" s="52" t="str">
        <f t="shared" ca="1" si="255"/>
        <v>ZP</v>
      </c>
      <c r="AX387" s="53" t="e">
        <f ca="1">VLOOKUP(UPPER(F387)&amp;"-"&amp;AW387,Opcodes!$D$3:$E$160,2,FALSE)</f>
        <v>#N/A</v>
      </c>
      <c r="AY387" s="1">
        <f t="shared" ca="1" si="256"/>
        <v>0</v>
      </c>
    </row>
    <row r="388" spans="3:51" s="52" customFormat="1" x14ac:dyDescent="0.3">
      <c r="C388" s="11" t="str" cm="1">
        <f t="array" aca="1" ref="C388" ca="1">IF(AND(N388&amp;""&lt;&gt;"",K388&amp;""&lt;&gt;""),K388&amp;": "&amp;N388&amp;IF(O388&amp;""&lt;&gt;""," "&amp;O388,"")&amp;IF(P388&amp;""&lt;&gt;""," "&amp;P388,""),IF(Y388&amp;""&lt;&gt;"",K388&amp;": "&amp;TRIM(_xlfn.TEXTJOIN("",TRUE,MID(Y388,2*ROW(INDIRECT("1:"&amp;LEN(Y388)))-1,2)&amp;" ")),""))</f>
        <v/>
      </c>
      <c r="D388" s="20"/>
      <c r="E388" s="21"/>
      <c r="F388" s="22"/>
      <c r="G388" s="55"/>
      <c r="H388" s="56"/>
      <c r="I388" s="51"/>
      <c r="J388" s="51"/>
      <c r="K388" s="52" t="str">
        <f t="shared" ca="1" si="222"/>
        <v>302</v>
      </c>
      <c r="L388" s="52" t="str">
        <f t="shared" si="223"/>
        <v/>
      </c>
      <c r="M388" s="52" t="str">
        <f t="shared" ca="1" si="224"/>
        <v>$0302</v>
      </c>
      <c r="N388" s="53" t="str">
        <f t="shared" ca="1" si="225"/>
        <v/>
      </c>
      <c r="O388" s="53" t="str">
        <f t="shared" ca="1" si="226"/>
        <v>00</v>
      </c>
      <c r="P388" s="53" t="str">
        <f t="shared" ca="1" si="227"/>
        <v/>
      </c>
      <c r="Q388" s="54">
        <f t="shared" si="228"/>
        <v>-1</v>
      </c>
      <c r="R388" s="54" t="str">
        <f t="shared" si="229"/>
        <v/>
      </c>
      <c r="S388" s="3" t="str">
        <f t="shared" si="230"/>
        <v>my_code</v>
      </c>
      <c r="T388" s="54" t="b">
        <f t="shared" si="231"/>
        <v>0</v>
      </c>
      <c r="U388" s="54" t="b">
        <f t="shared" si="232"/>
        <v>0</v>
      </c>
      <c r="V388" s="54" t="b">
        <f t="shared" si="233"/>
        <v>0</v>
      </c>
      <c r="W388" s="54" t="b">
        <f t="shared" si="234"/>
        <v>0</v>
      </c>
      <c r="X388" s="54" t="b">
        <f>IF(NOT(ISERROR(VLOOKUP(UPPER(F388),Opcodes!$O$3:$O$10,1,FALSE))),TRUE,FALSE)</f>
        <v>0</v>
      </c>
      <c r="Y388" s="1" t="str" cm="1">
        <f t="array" aca="1" ref="Y388" ca="1">IF(OR(UPPER(F388)="STR",UPPER(F388)="ASC"),_xlfn.TEXTJOIN("",TRUE,DEC2HEX(128*(UPPER(F388)="STR")+CODE(MID(G388,ABS(ROW(INDIRECT("1:"&amp;LEN(G388)))),1)))),IF(UPPER(F388)="HEX",UPPER(SUBSTITUTE(G388," ","")),""))</f>
        <v/>
      </c>
      <c r="Z388" s="52" t="str">
        <f t="shared" si="235"/>
        <v/>
      </c>
      <c r="AA388" s="52" t="str">
        <f t="shared" si="236"/>
        <v/>
      </c>
      <c r="AB388" s="52" t="str">
        <f t="shared" si="237"/>
        <v/>
      </c>
      <c r="AC388" s="52" t="str">
        <f t="shared" si="238"/>
        <v/>
      </c>
      <c r="AD388" s="52" t="str">
        <f t="shared" si="239"/>
        <v/>
      </c>
      <c r="AE388" s="52">
        <f t="shared" ca="1" si="240"/>
        <v>0</v>
      </c>
      <c r="AF388" s="52" t="str">
        <f t="shared" si="241"/>
        <v/>
      </c>
      <c r="AG388" s="52" t="str">
        <f t="shared" ca="1" si="242"/>
        <v>mem</v>
      </c>
      <c r="AH388" s="52">
        <f t="shared" ca="1" si="243"/>
        <v>0</v>
      </c>
      <c r="AI388" s="52">
        <f t="shared" ca="1" si="244"/>
        <v>-1</v>
      </c>
      <c r="AJ388" s="52">
        <f t="shared" ca="1" si="245"/>
        <v>0</v>
      </c>
      <c r="AK388" s="52">
        <f t="shared" ca="1" si="246"/>
        <v>0</v>
      </c>
      <c r="AL388" s="52">
        <f t="shared" ca="1" si="247"/>
        <v>0</v>
      </c>
      <c r="AM388" s="52" t="e" cm="1">
        <f t="array" aca="1" ref="AM388" ca="1">INDEX($G$2:$G$1052,MATCH(1,(AL388=$E$2:$E$1052)*("EQU"=UPPER($F$2:$F$1052)),0))</f>
        <v>#N/A</v>
      </c>
      <c r="AN388" s="52" t="str">
        <f t="shared" ca="1" si="248"/>
        <v/>
      </c>
      <c r="AO388" s="1" t="e">
        <f t="shared" ca="1" si="249"/>
        <v>#N/A</v>
      </c>
      <c r="AP388" s="52" t="str">
        <f t="shared" ca="1" si="250"/>
        <v/>
      </c>
      <c r="AQ388" s="1" t="str" cm="1">
        <f t="array" aca="1" ref="AQ388" ca="1">IF(LEFT(AL388,1)=".",INDEX($M$12:$M$1052,MATCH(1,(AL388=$L$12:$L$1052)*(S388=($S$12:$S$1052)),0)),"")</f>
        <v/>
      </c>
      <c r="AR388" s="52">
        <f t="shared" ca="1" si="251"/>
        <v>0</v>
      </c>
      <c r="AS388" s="52">
        <f t="shared" ca="1" si="252"/>
        <v>0</v>
      </c>
      <c r="AT388" s="52" t="str">
        <f t="shared" ca="1" si="253"/>
        <v>00</v>
      </c>
      <c r="AU388" s="52" t="str">
        <f t="shared" ca="1" si="254"/>
        <v>00</v>
      </c>
      <c r="AV388" s="1" t="str">
        <f t="shared" ca="1" si="221"/>
        <v>00</v>
      </c>
      <c r="AW388" s="52" t="str">
        <f t="shared" ca="1" si="255"/>
        <v>ZP</v>
      </c>
      <c r="AX388" s="53" t="e">
        <f ca="1">VLOOKUP(UPPER(F388)&amp;"-"&amp;AW388,Opcodes!$D$3:$E$160,2,FALSE)</f>
        <v>#N/A</v>
      </c>
      <c r="AY388" s="1">
        <f t="shared" ca="1" si="256"/>
        <v>0</v>
      </c>
    </row>
    <row r="389" spans="3:51" s="52" customFormat="1" x14ac:dyDescent="0.3">
      <c r="C389" s="11" t="str" cm="1">
        <f t="array" aca="1" ref="C389" ca="1">IF(AND(N389&amp;""&lt;&gt;"",K389&amp;""&lt;&gt;""),K389&amp;": "&amp;N389&amp;IF(O389&amp;""&lt;&gt;""," "&amp;O389,"")&amp;IF(P389&amp;""&lt;&gt;""," "&amp;P389,""),IF(Y389&amp;""&lt;&gt;"",K389&amp;": "&amp;TRIM(_xlfn.TEXTJOIN("",TRUE,MID(Y389,2*ROW(INDIRECT("1:"&amp;LEN(Y389)))-1,2)&amp;" ")),""))</f>
        <v/>
      </c>
      <c r="D389" s="20"/>
      <c r="E389" s="21"/>
      <c r="F389" s="22"/>
      <c r="G389" s="55"/>
      <c r="H389" s="56"/>
      <c r="I389" s="51"/>
      <c r="J389" s="51"/>
      <c r="K389" s="52" t="str">
        <f t="shared" ca="1" si="222"/>
        <v>302</v>
      </c>
      <c r="L389" s="52" t="str">
        <f t="shared" si="223"/>
        <v/>
      </c>
      <c r="M389" s="52" t="str">
        <f t="shared" ca="1" si="224"/>
        <v>$0302</v>
      </c>
      <c r="N389" s="53" t="str">
        <f t="shared" ca="1" si="225"/>
        <v/>
      </c>
      <c r="O389" s="53" t="str">
        <f t="shared" ca="1" si="226"/>
        <v>00</v>
      </c>
      <c r="P389" s="53" t="str">
        <f t="shared" ca="1" si="227"/>
        <v/>
      </c>
      <c r="Q389" s="54">
        <f t="shared" si="228"/>
        <v>-1</v>
      </c>
      <c r="R389" s="54" t="str">
        <f t="shared" si="229"/>
        <v/>
      </c>
      <c r="S389" s="3" t="str">
        <f t="shared" si="230"/>
        <v>my_code</v>
      </c>
      <c r="T389" s="54" t="b">
        <f t="shared" si="231"/>
        <v>0</v>
      </c>
      <c r="U389" s="54" t="b">
        <f t="shared" si="232"/>
        <v>0</v>
      </c>
      <c r="V389" s="54" t="b">
        <f t="shared" si="233"/>
        <v>0</v>
      </c>
      <c r="W389" s="54" t="b">
        <f t="shared" si="234"/>
        <v>0</v>
      </c>
      <c r="X389" s="54" t="b">
        <f>IF(NOT(ISERROR(VLOOKUP(UPPER(F389),Opcodes!$O$3:$O$10,1,FALSE))),TRUE,FALSE)</f>
        <v>0</v>
      </c>
      <c r="Y389" s="1" t="str" cm="1">
        <f t="array" aca="1" ref="Y389" ca="1">IF(OR(UPPER(F389)="STR",UPPER(F389)="ASC"),_xlfn.TEXTJOIN("",TRUE,DEC2HEX(128*(UPPER(F389)="STR")+CODE(MID(G389,ABS(ROW(INDIRECT("1:"&amp;LEN(G389)))),1)))),IF(UPPER(F389)="HEX",UPPER(SUBSTITUTE(G389," ","")),""))</f>
        <v/>
      </c>
      <c r="Z389" s="52" t="str">
        <f t="shared" si="235"/>
        <v/>
      </c>
      <c r="AA389" s="52" t="str">
        <f t="shared" si="236"/>
        <v/>
      </c>
      <c r="AB389" s="52" t="str">
        <f t="shared" si="237"/>
        <v/>
      </c>
      <c r="AC389" s="52" t="str">
        <f t="shared" si="238"/>
        <v/>
      </c>
      <c r="AD389" s="52" t="str">
        <f t="shared" si="239"/>
        <v/>
      </c>
      <c r="AE389" s="52">
        <f t="shared" ca="1" si="240"/>
        <v>0</v>
      </c>
      <c r="AF389" s="52" t="str">
        <f t="shared" si="241"/>
        <v/>
      </c>
      <c r="AG389" s="52" t="str">
        <f t="shared" ca="1" si="242"/>
        <v>mem</v>
      </c>
      <c r="AH389" s="52">
        <f t="shared" ca="1" si="243"/>
        <v>0</v>
      </c>
      <c r="AI389" s="52">
        <f t="shared" ca="1" si="244"/>
        <v>-1</v>
      </c>
      <c r="AJ389" s="52">
        <f t="shared" ca="1" si="245"/>
        <v>0</v>
      </c>
      <c r="AK389" s="52">
        <f t="shared" ca="1" si="246"/>
        <v>0</v>
      </c>
      <c r="AL389" s="52">
        <f t="shared" ca="1" si="247"/>
        <v>0</v>
      </c>
      <c r="AM389" s="52" t="e" cm="1">
        <f t="array" aca="1" ref="AM389" ca="1">INDEX($G$2:$G$1052,MATCH(1,(AL389=$E$2:$E$1052)*("EQU"=UPPER($F$2:$F$1052)),0))</f>
        <v>#N/A</v>
      </c>
      <c r="AN389" s="52" t="str">
        <f t="shared" ca="1" si="248"/>
        <v/>
      </c>
      <c r="AO389" s="1" t="e">
        <f t="shared" ca="1" si="249"/>
        <v>#N/A</v>
      </c>
      <c r="AP389" s="52" t="str">
        <f t="shared" ca="1" si="250"/>
        <v/>
      </c>
      <c r="AQ389" s="1" t="str" cm="1">
        <f t="array" aca="1" ref="AQ389" ca="1">IF(LEFT(AL389,1)=".",INDEX($M$12:$M$1052,MATCH(1,(AL389=$L$12:$L$1052)*(S389=($S$12:$S$1052)),0)),"")</f>
        <v/>
      </c>
      <c r="AR389" s="52">
        <f t="shared" ca="1" si="251"/>
        <v>0</v>
      </c>
      <c r="AS389" s="52">
        <f t="shared" ca="1" si="252"/>
        <v>0</v>
      </c>
      <c r="AT389" s="52" t="str">
        <f t="shared" ca="1" si="253"/>
        <v>00</v>
      </c>
      <c r="AU389" s="52" t="str">
        <f t="shared" ca="1" si="254"/>
        <v>00</v>
      </c>
      <c r="AV389" s="1" t="str">
        <f t="shared" ca="1" si="221"/>
        <v>00</v>
      </c>
      <c r="AW389" s="52" t="str">
        <f t="shared" ca="1" si="255"/>
        <v>ZP</v>
      </c>
      <c r="AX389" s="53" t="e">
        <f ca="1">VLOOKUP(UPPER(F389)&amp;"-"&amp;AW389,Opcodes!$D$3:$E$160,2,FALSE)</f>
        <v>#N/A</v>
      </c>
      <c r="AY389" s="1">
        <f t="shared" ca="1" si="256"/>
        <v>0</v>
      </c>
    </row>
    <row r="390" spans="3:51" s="52" customFormat="1" x14ac:dyDescent="0.3">
      <c r="C390" s="11" t="str" cm="1">
        <f t="array" aca="1" ref="C390" ca="1">IF(AND(N390&amp;""&lt;&gt;"",K390&amp;""&lt;&gt;""),K390&amp;": "&amp;N390&amp;IF(O390&amp;""&lt;&gt;""," "&amp;O390,"")&amp;IF(P390&amp;""&lt;&gt;""," "&amp;P390,""),IF(Y390&amp;""&lt;&gt;"",K390&amp;": "&amp;TRIM(_xlfn.TEXTJOIN("",TRUE,MID(Y390,2*ROW(INDIRECT("1:"&amp;LEN(Y390)))-1,2)&amp;" ")),""))</f>
        <v/>
      </c>
      <c r="D390" s="20"/>
      <c r="E390" s="21"/>
      <c r="F390" s="22"/>
      <c r="G390" s="55"/>
      <c r="H390" s="56"/>
      <c r="I390" s="51"/>
      <c r="J390" s="51"/>
      <c r="K390" s="52" t="str">
        <f t="shared" ca="1" si="222"/>
        <v>302</v>
      </c>
      <c r="L390" s="52" t="str">
        <f t="shared" si="223"/>
        <v/>
      </c>
      <c r="M390" s="52" t="str">
        <f t="shared" ca="1" si="224"/>
        <v>$0302</v>
      </c>
      <c r="N390" s="53" t="str">
        <f t="shared" ca="1" si="225"/>
        <v/>
      </c>
      <c r="O390" s="53" t="str">
        <f t="shared" ca="1" si="226"/>
        <v>00</v>
      </c>
      <c r="P390" s="53" t="str">
        <f t="shared" ca="1" si="227"/>
        <v/>
      </c>
      <c r="Q390" s="54">
        <f t="shared" si="228"/>
        <v>-1</v>
      </c>
      <c r="R390" s="54" t="str">
        <f t="shared" si="229"/>
        <v/>
      </c>
      <c r="S390" s="3" t="str">
        <f t="shared" si="230"/>
        <v>my_code</v>
      </c>
      <c r="T390" s="54" t="b">
        <f t="shared" si="231"/>
        <v>0</v>
      </c>
      <c r="U390" s="54" t="b">
        <f t="shared" si="232"/>
        <v>0</v>
      </c>
      <c r="V390" s="54" t="b">
        <f t="shared" si="233"/>
        <v>0</v>
      </c>
      <c r="W390" s="54" t="b">
        <f t="shared" si="234"/>
        <v>0</v>
      </c>
      <c r="X390" s="54" t="b">
        <f>IF(NOT(ISERROR(VLOOKUP(UPPER(F390),Opcodes!$O$3:$O$10,1,FALSE))),TRUE,FALSE)</f>
        <v>0</v>
      </c>
      <c r="Y390" s="1" t="str" cm="1">
        <f t="array" aca="1" ref="Y390" ca="1">IF(OR(UPPER(F390)="STR",UPPER(F390)="ASC"),_xlfn.TEXTJOIN("",TRUE,DEC2HEX(128*(UPPER(F390)="STR")+CODE(MID(G390,ABS(ROW(INDIRECT("1:"&amp;LEN(G390)))),1)))),IF(UPPER(F390)="HEX",UPPER(SUBSTITUTE(G390," ","")),""))</f>
        <v/>
      </c>
      <c r="Z390" s="52" t="str">
        <f t="shared" si="235"/>
        <v/>
      </c>
      <c r="AA390" s="52" t="str">
        <f t="shared" si="236"/>
        <v/>
      </c>
      <c r="AB390" s="52" t="str">
        <f t="shared" si="237"/>
        <v/>
      </c>
      <c r="AC390" s="52" t="str">
        <f t="shared" si="238"/>
        <v/>
      </c>
      <c r="AD390" s="52" t="str">
        <f t="shared" si="239"/>
        <v/>
      </c>
      <c r="AE390" s="52">
        <f t="shared" ca="1" si="240"/>
        <v>0</v>
      </c>
      <c r="AF390" s="52" t="str">
        <f t="shared" si="241"/>
        <v/>
      </c>
      <c r="AG390" s="52" t="str">
        <f t="shared" ca="1" si="242"/>
        <v>mem</v>
      </c>
      <c r="AH390" s="52">
        <f t="shared" ca="1" si="243"/>
        <v>0</v>
      </c>
      <c r="AI390" s="52">
        <f t="shared" ca="1" si="244"/>
        <v>-1</v>
      </c>
      <c r="AJ390" s="52">
        <f t="shared" ca="1" si="245"/>
        <v>0</v>
      </c>
      <c r="AK390" s="52">
        <f t="shared" ca="1" si="246"/>
        <v>0</v>
      </c>
      <c r="AL390" s="52">
        <f t="shared" ca="1" si="247"/>
        <v>0</v>
      </c>
      <c r="AM390" s="52" t="e" cm="1">
        <f t="array" aca="1" ref="AM390" ca="1">INDEX($G$2:$G$1052,MATCH(1,(AL390=$E$2:$E$1052)*("EQU"=UPPER($F$2:$F$1052)),0))</f>
        <v>#N/A</v>
      </c>
      <c r="AN390" s="52" t="str">
        <f t="shared" ca="1" si="248"/>
        <v/>
      </c>
      <c r="AO390" s="1" t="e">
        <f t="shared" ca="1" si="249"/>
        <v>#N/A</v>
      </c>
      <c r="AP390" s="52" t="str">
        <f t="shared" ca="1" si="250"/>
        <v/>
      </c>
      <c r="AQ390" s="1" t="str" cm="1">
        <f t="array" aca="1" ref="AQ390" ca="1">IF(LEFT(AL390,1)=".",INDEX($M$12:$M$1052,MATCH(1,(AL390=$L$12:$L$1052)*(S390=($S$12:$S$1052)),0)),"")</f>
        <v/>
      </c>
      <c r="AR390" s="52">
        <f t="shared" ca="1" si="251"/>
        <v>0</v>
      </c>
      <c r="AS390" s="52">
        <f t="shared" ca="1" si="252"/>
        <v>0</v>
      </c>
      <c r="AT390" s="52" t="str">
        <f t="shared" ca="1" si="253"/>
        <v>00</v>
      </c>
      <c r="AU390" s="52" t="str">
        <f t="shared" ca="1" si="254"/>
        <v>00</v>
      </c>
      <c r="AV390" s="1" t="str">
        <f t="shared" ca="1" si="221"/>
        <v>00</v>
      </c>
      <c r="AW390" s="52" t="str">
        <f t="shared" ca="1" si="255"/>
        <v>ZP</v>
      </c>
      <c r="AX390" s="53" t="e">
        <f ca="1">VLOOKUP(UPPER(F390)&amp;"-"&amp;AW390,Opcodes!$D$3:$E$160,2,FALSE)</f>
        <v>#N/A</v>
      </c>
      <c r="AY390" s="1">
        <f t="shared" ca="1" si="256"/>
        <v>0</v>
      </c>
    </row>
    <row r="391" spans="3:51" s="52" customFormat="1" x14ac:dyDescent="0.3">
      <c r="C391" s="11" t="str" cm="1">
        <f t="array" aca="1" ref="C391" ca="1">IF(AND(N391&amp;""&lt;&gt;"",K391&amp;""&lt;&gt;""),K391&amp;": "&amp;N391&amp;IF(O391&amp;""&lt;&gt;""," "&amp;O391,"")&amp;IF(P391&amp;""&lt;&gt;""," "&amp;P391,""),IF(Y391&amp;""&lt;&gt;"",K391&amp;": "&amp;TRIM(_xlfn.TEXTJOIN("",TRUE,MID(Y391,2*ROW(INDIRECT("1:"&amp;LEN(Y391)))-1,2)&amp;" ")),""))</f>
        <v/>
      </c>
      <c r="D391" s="20"/>
      <c r="E391" s="21"/>
      <c r="F391" s="22"/>
      <c r="G391" s="55"/>
      <c r="H391" s="56"/>
      <c r="I391" s="51"/>
      <c r="J391" s="51"/>
      <c r="K391" s="52" t="str">
        <f t="shared" ca="1" si="222"/>
        <v>302</v>
      </c>
      <c r="L391" s="52" t="str">
        <f t="shared" si="223"/>
        <v/>
      </c>
      <c r="M391" s="52" t="str">
        <f t="shared" ca="1" si="224"/>
        <v>$0302</v>
      </c>
      <c r="N391" s="53" t="str">
        <f t="shared" ca="1" si="225"/>
        <v/>
      </c>
      <c r="O391" s="53" t="str">
        <f t="shared" ca="1" si="226"/>
        <v>00</v>
      </c>
      <c r="P391" s="53" t="str">
        <f t="shared" ca="1" si="227"/>
        <v/>
      </c>
      <c r="Q391" s="54">
        <f t="shared" si="228"/>
        <v>-1</v>
      </c>
      <c r="R391" s="54" t="str">
        <f t="shared" si="229"/>
        <v/>
      </c>
      <c r="S391" s="3" t="str">
        <f t="shared" si="230"/>
        <v>my_code</v>
      </c>
      <c r="T391" s="54" t="b">
        <f t="shared" si="231"/>
        <v>0</v>
      </c>
      <c r="U391" s="54" t="b">
        <f t="shared" si="232"/>
        <v>0</v>
      </c>
      <c r="V391" s="54" t="b">
        <f t="shared" si="233"/>
        <v>0</v>
      </c>
      <c r="W391" s="54" t="b">
        <f t="shared" si="234"/>
        <v>0</v>
      </c>
      <c r="X391" s="54" t="b">
        <f>IF(NOT(ISERROR(VLOOKUP(UPPER(F391),Opcodes!$O$3:$O$10,1,FALSE))),TRUE,FALSE)</f>
        <v>0</v>
      </c>
      <c r="Y391" s="1" t="str" cm="1">
        <f t="array" aca="1" ref="Y391" ca="1">IF(OR(UPPER(F391)="STR",UPPER(F391)="ASC"),_xlfn.TEXTJOIN("",TRUE,DEC2HEX(128*(UPPER(F391)="STR")+CODE(MID(G391,ABS(ROW(INDIRECT("1:"&amp;LEN(G391)))),1)))),IF(UPPER(F391)="HEX",UPPER(SUBSTITUTE(G391," ","")),""))</f>
        <v/>
      </c>
      <c r="Z391" s="52" t="str">
        <f t="shared" si="235"/>
        <v/>
      </c>
      <c r="AA391" s="52" t="str">
        <f t="shared" si="236"/>
        <v/>
      </c>
      <c r="AB391" s="52" t="str">
        <f t="shared" si="237"/>
        <v/>
      </c>
      <c r="AC391" s="52" t="str">
        <f t="shared" si="238"/>
        <v/>
      </c>
      <c r="AD391" s="52" t="str">
        <f t="shared" si="239"/>
        <v/>
      </c>
      <c r="AE391" s="52">
        <f t="shared" ca="1" si="240"/>
        <v>0</v>
      </c>
      <c r="AF391" s="52" t="str">
        <f t="shared" si="241"/>
        <v/>
      </c>
      <c r="AG391" s="52" t="str">
        <f t="shared" ca="1" si="242"/>
        <v>mem</v>
      </c>
      <c r="AH391" s="52">
        <f t="shared" ca="1" si="243"/>
        <v>0</v>
      </c>
      <c r="AI391" s="52">
        <f t="shared" ca="1" si="244"/>
        <v>-1</v>
      </c>
      <c r="AJ391" s="52">
        <f t="shared" ca="1" si="245"/>
        <v>0</v>
      </c>
      <c r="AK391" s="52">
        <f t="shared" ca="1" si="246"/>
        <v>0</v>
      </c>
      <c r="AL391" s="52">
        <f t="shared" ca="1" si="247"/>
        <v>0</v>
      </c>
      <c r="AM391" s="52" t="e" cm="1">
        <f t="array" aca="1" ref="AM391" ca="1">INDEX($G$2:$G$1052,MATCH(1,(AL391=$E$2:$E$1052)*("EQU"=UPPER($F$2:$F$1052)),0))</f>
        <v>#N/A</v>
      </c>
      <c r="AN391" s="52" t="str">
        <f t="shared" ca="1" si="248"/>
        <v/>
      </c>
      <c r="AO391" s="1" t="e">
        <f t="shared" ca="1" si="249"/>
        <v>#N/A</v>
      </c>
      <c r="AP391" s="52" t="str">
        <f t="shared" ca="1" si="250"/>
        <v/>
      </c>
      <c r="AQ391" s="1" t="str" cm="1">
        <f t="array" aca="1" ref="AQ391" ca="1">IF(LEFT(AL391,1)=".",INDEX($M$12:$M$1052,MATCH(1,(AL391=$L$12:$L$1052)*(S391=($S$12:$S$1052)),0)),"")</f>
        <v/>
      </c>
      <c r="AR391" s="52">
        <f t="shared" ca="1" si="251"/>
        <v>0</v>
      </c>
      <c r="AS391" s="52">
        <f t="shared" ca="1" si="252"/>
        <v>0</v>
      </c>
      <c r="AT391" s="52" t="str">
        <f t="shared" ca="1" si="253"/>
        <v>00</v>
      </c>
      <c r="AU391" s="52" t="str">
        <f t="shared" ca="1" si="254"/>
        <v>00</v>
      </c>
      <c r="AV391" s="1" t="str">
        <f t="shared" ca="1" si="221"/>
        <v>00</v>
      </c>
      <c r="AW391" s="52" t="str">
        <f t="shared" ca="1" si="255"/>
        <v>ZP</v>
      </c>
      <c r="AX391" s="53" t="e">
        <f ca="1">VLOOKUP(UPPER(F391)&amp;"-"&amp;AW391,Opcodes!$D$3:$E$160,2,FALSE)</f>
        <v>#N/A</v>
      </c>
      <c r="AY391" s="1">
        <f t="shared" ca="1" si="256"/>
        <v>0</v>
      </c>
    </row>
    <row r="392" spans="3:51" s="52" customFormat="1" x14ac:dyDescent="0.3">
      <c r="C392" s="11" t="str" cm="1">
        <f t="array" aca="1" ref="C392" ca="1">IF(AND(N392&amp;""&lt;&gt;"",K392&amp;""&lt;&gt;""),K392&amp;": "&amp;N392&amp;IF(O392&amp;""&lt;&gt;""," "&amp;O392,"")&amp;IF(P392&amp;""&lt;&gt;""," "&amp;P392,""),IF(Y392&amp;""&lt;&gt;"",K392&amp;": "&amp;TRIM(_xlfn.TEXTJOIN("",TRUE,MID(Y392,2*ROW(INDIRECT("1:"&amp;LEN(Y392)))-1,2)&amp;" ")),""))</f>
        <v/>
      </c>
      <c r="D392" s="20"/>
      <c r="E392" s="21"/>
      <c r="F392" s="22"/>
      <c r="G392" s="55"/>
      <c r="H392" s="56"/>
      <c r="I392" s="51"/>
      <c r="J392" s="51"/>
      <c r="K392" s="52" t="str">
        <f t="shared" ca="1" si="222"/>
        <v>302</v>
      </c>
      <c r="L392" s="52" t="str">
        <f t="shared" si="223"/>
        <v/>
      </c>
      <c r="M392" s="52" t="str">
        <f t="shared" ca="1" si="224"/>
        <v>$0302</v>
      </c>
      <c r="N392" s="53" t="str">
        <f t="shared" ca="1" si="225"/>
        <v/>
      </c>
      <c r="O392" s="53" t="str">
        <f t="shared" ca="1" si="226"/>
        <v>00</v>
      </c>
      <c r="P392" s="53" t="str">
        <f t="shared" ca="1" si="227"/>
        <v/>
      </c>
      <c r="Q392" s="54">
        <f t="shared" si="228"/>
        <v>-1</v>
      </c>
      <c r="R392" s="54" t="str">
        <f t="shared" si="229"/>
        <v/>
      </c>
      <c r="S392" s="3" t="str">
        <f t="shared" si="230"/>
        <v>my_code</v>
      </c>
      <c r="T392" s="54" t="b">
        <f t="shared" si="231"/>
        <v>0</v>
      </c>
      <c r="U392" s="54" t="b">
        <f t="shared" si="232"/>
        <v>0</v>
      </c>
      <c r="V392" s="54" t="b">
        <f t="shared" si="233"/>
        <v>0</v>
      </c>
      <c r="W392" s="54" t="b">
        <f t="shared" si="234"/>
        <v>0</v>
      </c>
      <c r="X392" s="54" t="b">
        <f>IF(NOT(ISERROR(VLOOKUP(UPPER(F392),Opcodes!$O$3:$O$10,1,FALSE))),TRUE,FALSE)</f>
        <v>0</v>
      </c>
      <c r="Y392" s="1" t="str" cm="1">
        <f t="array" aca="1" ref="Y392" ca="1">IF(OR(UPPER(F392)="STR",UPPER(F392)="ASC"),_xlfn.TEXTJOIN("",TRUE,DEC2HEX(128*(UPPER(F392)="STR")+CODE(MID(G392,ABS(ROW(INDIRECT("1:"&amp;LEN(G392)))),1)))),IF(UPPER(F392)="HEX",UPPER(SUBSTITUTE(G392," ","")),""))</f>
        <v/>
      </c>
      <c r="Z392" s="52" t="str">
        <f t="shared" si="235"/>
        <v/>
      </c>
      <c r="AA392" s="52" t="str">
        <f t="shared" si="236"/>
        <v/>
      </c>
      <c r="AB392" s="52" t="str">
        <f t="shared" si="237"/>
        <v/>
      </c>
      <c r="AC392" s="52" t="str">
        <f t="shared" si="238"/>
        <v/>
      </c>
      <c r="AD392" s="52" t="str">
        <f t="shared" si="239"/>
        <v/>
      </c>
      <c r="AE392" s="52">
        <f t="shared" ca="1" si="240"/>
        <v>0</v>
      </c>
      <c r="AF392" s="52" t="str">
        <f t="shared" si="241"/>
        <v/>
      </c>
      <c r="AG392" s="52" t="str">
        <f t="shared" ca="1" si="242"/>
        <v>mem</v>
      </c>
      <c r="AH392" s="52">
        <f t="shared" ca="1" si="243"/>
        <v>0</v>
      </c>
      <c r="AI392" s="52">
        <f t="shared" ca="1" si="244"/>
        <v>-1</v>
      </c>
      <c r="AJ392" s="52">
        <f t="shared" ca="1" si="245"/>
        <v>0</v>
      </c>
      <c r="AK392" s="52">
        <f t="shared" ca="1" si="246"/>
        <v>0</v>
      </c>
      <c r="AL392" s="52">
        <f t="shared" ca="1" si="247"/>
        <v>0</v>
      </c>
      <c r="AM392" s="52" t="e" cm="1">
        <f t="array" aca="1" ref="AM392" ca="1">INDEX($G$2:$G$1052,MATCH(1,(AL392=$E$2:$E$1052)*("EQU"=UPPER($F$2:$F$1052)),0))</f>
        <v>#N/A</v>
      </c>
      <c r="AN392" s="52" t="str">
        <f t="shared" ca="1" si="248"/>
        <v/>
      </c>
      <c r="AO392" s="1" t="e">
        <f t="shared" ca="1" si="249"/>
        <v>#N/A</v>
      </c>
      <c r="AP392" s="52" t="str">
        <f t="shared" ca="1" si="250"/>
        <v/>
      </c>
      <c r="AQ392" s="1" t="str" cm="1">
        <f t="array" aca="1" ref="AQ392" ca="1">IF(LEFT(AL392,1)=".",INDEX($M$12:$M$1052,MATCH(1,(AL392=$L$12:$L$1052)*(S392=($S$12:$S$1052)),0)),"")</f>
        <v/>
      </c>
      <c r="AR392" s="52">
        <f t="shared" ca="1" si="251"/>
        <v>0</v>
      </c>
      <c r="AS392" s="52">
        <f t="shared" ca="1" si="252"/>
        <v>0</v>
      </c>
      <c r="AT392" s="52" t="str">
        <f t="shared" ca="1" si="253"/>
        <v>00</v>
      </c>
      <c r="AU392" s="52" t="str">
        <f t="shared" ca="1" si="254"/>
        <v>00</v>
      </c>
      <c r="AV392" s="1" t="str">
        <f t="shared" ca="1" si="221"/>
        <v>00</v>
      </c>
      <c r="AW392" s="52" t="str">
        <f t="shared" ca="1" si="255"/>
        <v>ZP</v>
      </c>
      <c r="AX392" s="53" t="e">
        <f ca="1">VLOOKUP(UPPER(F392)&amp;"-"&amp;AW392,Opcodes!$D$3:$E$160,2,FALSE)</f>
        <v>#N/A</v>
      </c>
      <c r="AY392" s="1">
        <f t="shared" ca="1" si="256"/>
        <v>0</v>
      </c>
    </row>
    <row r="393" spans="3:51" s="52" customFormat="1" x14ac:dyDescent="0.3">
      <c r="C393" s="11" t="str" cm="1">
        <f t="array" aca="1" ref="C393" ca="1">IF(AND(N393&amp;""&lt;&gt;"",K393&amp;""&lt;&gt;""),K393&amp;": "&amp;N393&amp;IF(O393&amp;""&lt;&gt;""," "&amp;O393,"")&amp;IF(P393&amp;""&lt;&gt;""," "&amp;P393,""),IF(Y393&amp;""&lt;&gt;"",K393&amp;": "&amp;TRIM(_xlfn.TEXTJOIN("",TRUE,MID(Y393,2*ROW(INDIRECT("1:"&amp;LEN(Y393)))-1,2)&amp;" ")),""))</f>
        <v/>
      </c>
      <c r="D393" s="20"/>
      <c r="E393" s="21"/>
      <c r="F393" s="22"/>
      <c r="G393" s="55"/>
      <c r="H393" s="56"/>
      <c r="I393" s="51"/>
      <c r="J393" s="51"/>
      <c r="K393" s="52" t="str">
        <f t="shared" ca="1" si="222"/>
        <v>302</v>
      </c>
      <c r="L393" s="52" t="str">
        <f t="shared" si="223"/>
        <v/>
      </c>
      <c r="M393" s="52" t="str">
        <f t="shared" ca="1" si="224"/>
        <v>$0302</v>
      </c>
      <c r="N393" s="53" t="str">
        <f t="shared" ca="1" si="225"/>
        <v/>
      </c>
      <c r="O393" s="53" t="str">
        <f t="shared" ca="1" si="226"/>
        <v>00</v>
      </c>
      <c r="P393" s="53" t="str">
        <f t="shared" ca="1" si="227"/>
        <v/>
      </c>
      <c r="Q393" s="54">
        <f t="shared" si="228"/>
        <v>-1</v>
      </c>
      <c r="R393" s="54" t="str">
        <f t="shared" si="229"/>
        <v/>
      </c>
      <c r="S393" s="3" t="str">
        <f t="shared" si="230"/>
        <v>my_code</v>
      </c>
      <c r="T393" s="54" t="b">
        <f t="shared" si="231"/>
        <v>0</v>
      </c>
      <c r="U393" s="54" t="b">
        <f t="shared" si="232"/>
        <v>0</v>
      </c>
      <c r="V393" s="54" t="b">
        <f t="shared" si="233"/>
        <v>0</v>
      </c>
      <c r="W393" s="54" t="b">
        <f t="shared" si="234"/>
        <v>0</v>
      </c>
      <c r="X393" s="54" t="b">
        <f>IF(NOT(ISERROR(VLOOKUP(UPPER(F393),Opcodes!$O$3:$O$10,1,FALSE))),TRUE,FALSE)</f>
        <v>0</v>
      </c>
      <c r="Y393" s="1" t="str" cm="1">
        <f t="array" aca="1" ref="Y393" ca="1">IF(OR(UPPER(F393)="STR",UPPER(F393)="ASC"),_xlfn.TEXTJOIN("",TRUE,DEC2HEX(128*(UPPER(F393)="STR")+CODE(MID(G393,ABS(ROW(INDIRECT("1:"&amp;LEN(G393)))),1)))),IF(UPPER(F393)="HEX",UPPER(SUBSTITUTE(G393," ","")),""))</f>
        <v/>
      </c>
      <c r="Z393" s="52" t="str">
        <f t="shared" si="235"/>
        <v/>
      </c>
      <c r="AA393" s="52" t="str">
        <f t="shared" si="236"/>
        <v/>
      </c>
      <c r="AB393" s="52" t="str">
        <f t="shared" si="237"/>
        <v/>
      </c>
      <c r="AC393" s="52" t="str">
        <f t="shared" si="238"/>
        <v/>
      </c>
      <c r="AD393" s="52" t="str">
        <f t="shared" si="239"/>
        <v/>
      </c>
      <c r="AE393" s="52">
        <f t="shared" ca="1" si="240"/>
        <v>0</v>
      </c>
      <c r="AF393" s="52" t="str">
        <f t="shared" si="241"/>
        <v/>
      </c>
      <c r="AG393" s="52" t="str">
        <f t="shared" ca="1" si="242"/>
        <v>mem</v>
      </c>
      <c r="AH393" s="52">
        <f t="shared" ca="1" si="243"/>
        <v>0</v>
      </c>
      <c r="AI393" s="52">
        <f t="shared" ca="1" si="244"/>
        <v>-1</v>
      </c>
      <c r="AJ393" s="52">
        <f t="shared" ca="1" si="245"/>
        <v>0</v>
      </c>
      <c r="AK393" s="52">
        <f t="shared" ca="1" si="246"/>
        <v>0</v>
      </c>
      <c r="AL393" s="52">
        <f t="shared" ca="1" si="247"/>
        <v>0</v>
      </c>
      <c r="AM393" s="52" t="e" cm="1">
        <f t="array" aca="1" ref="AM393" ca="1">INDEX($G$2:$G$1052,MATCH(1,(AL393=$E$2:$E$1052)*("EQU"=UPPER($F$2:$F$1052)),0))</f>
        <v>#N/A</v>
      </c>
      <c r="AN393" s="52" t="str">
        <f t="shared" ca="1" si="248"/>
        <v/>
      </c>
      <c r="AO393" s="1" t="e">
        <f t="shared" ca="1" si="249"/>
        <v>#N/A</v>
      </c>
      <c r="AP393" s="52" t="str">
        <f t="shared" ca="1" si="250"/>
        <v/>
      </c>
      <c r="AQ393" s="1" t="str" cm="1">
        <f t="array" aca="1" ref="AQ393" ca="1">IF(LEFT(AL393,1)=".",INDEX($M$12:$M$1052,MATCH(1,(AL393=$L$12:$L$1052)*(S393=($S$12:$S$1052)),0)),"")</f>
        <v/>
      </c>
      <c r="AR393" s="52">
        <f t="shared" ca="1" si="251"/>
        <v>0</v>
      </c>
      <c r="AS393" s="52">
        <f t="shared" ca="1" si="252"/>
        <v>0</v>
      </c>
      <c r="AT393" s="52" t="str">
        <f t="shared" ca="1" si="253"/>
        <v>00</v>
      </c>
      <c r="AU393" s="52" t="str">
        <f t="shared" ca="1" si="254"/>
        <v>00</v>
      </c>
      <c r="AV393" s="1" t="str">
        <f t="shared" ca="1" si="221"/>
        <v>00</v>
      </c>
      <c r="AW393" s="52" t="str">
        <f t="shared" ca="1" si="255"/>
        <v>ZP</v>
      </c>
      <c r="AX393" s="53" t="e">
        <f ca="1">VLOOKUP(UPPER(F393)&amp;"-"&amp;AW393,Opcodes!$D$3:$E$160,2,FALSE)</f>
        <v>#N/A</v>
      </c>
      <c r="AY393" s="1">
        <f t="shared" ca="1" si="256"/>
        <v>0</v>
      </c>
    </row>
    <row r="394" spans="3:51" s="52" customFormat="1" x14ac:dyDescent="0.3">
      <c r="C394" s="11" t="str" cm="1">
        <f t="array" aca="1" ref="C394" ca="1">IF(AND(N394&amp;""&lt;&gt;"",K394&amp;""&lt;&gt;""),K394&amp;": "&amp;N394&amp;IF(O394&amp;""&lt;&gt;""," "&amp;O394,"")&amp;IF(P394&amp;""&lt;&gt;""," "&amp;P394,""),IF(Y394&amp;""&lt;&gt;"",K394&amp;": "&amp;TRIM(_xlfn.TEXTJOIN("",TRUE,MID(Y394,2*ROW(INDIRECT("1:"&amp;LEN(Y394)))-1,2)&amp;" ")),""))</f>
        <v/>
      </c>
      <c r="D394" s="20"/>
      <c r="E394" s="21"/>
      <c r="F394" s="22"/>
      <c r="G394" s="55"/>
      <c r="H394" s="56"/>
      <c r="I394" s="51"/>
      <c r="J394" s="51"/>
      <c r="K394" s="52" t="str">
        <f t="shared" ca="1" si="222"/>
        <v>302</v>
      </c>
      <c r="L394" s="52" t="str">
        <f t="shared" si="223"/>
        <v/>
      </c>
      <c r="M394" s="52" t="str">
        <f t="shared" ca="1" si="224"/>
        <v>$0302</v>
      </c>
      <c r="N394" s="53" t="str">
        <f t="shared" ca="1" si="225"/>
        <v/>
      </c>
      <c r="O394" s="53" t="str">
        <f t="shared" ca="1" si="226"/>
        <v>00</v>
      </c>
      <c r="P394" s="53" t="str">
        <f t="shared" ca="1" si="227"/>
        <v/>
      </c>
      <c r="Q394" s="54">
        <f t="shared" si="228"/>
        <v>-1</v>
      </c>
      <c r="R394" s="54" t="str">
        <f t="shared" si="229"/>
        <v/>
      </c>
      <c r="S394" s="3" t="str">
        <f t="shared" si="230"/>
        <v>my_code</v>
      </c>
      <c r="T394" s="54" t="b">
        <f t="shared" si="231"/>
        <v>0</v>
      </c>
      <c r="U394" s="54" t="b">
        <f t="shared" si="232"/>
        <v>0</v>
      </c>
      <c r="V394" s="54" t="b">
        <f t="shared" si="233"/>
        <v>0</v>
      </c>
      <c r="W394" s="54" t="b">
        <f t="shared" si="234"/>
        <v>0</v>
      </c>
      <c r="X394" s="54" t="b">
        <f>IF(NOT(ISERROR(VLOOKUP(UPPER(F394),Opcodes!$O$3:$O$10,1,FALSE))),TRUE,FALSE)</f>
        <v>0</v>
      </c>
      <c r="Y394" s="1" t="str" cm="1">
        <f t="array" aca="1" ref="Y394" ca="1">IF(OR(UPPER(F394)="STR",UPPER(F394)="ASC"),_xlfn.TEXTJOIN("",TRUE,DEC2HEX(128*(UPPER(F394)="STR")+CODE(MID(G394,ABS(ROW(INDIRECT("1:"&amp;LEN(G394)))),1)))),IF(UPPER(F394)="HEX",UPPER(SUBSTITUTE(G394," ","")),""))</f>
        <v/>
      </c>
      <c r="Z394" s="52" t="str">
        <f t="shared" si="235"/>
        <v/>
      </c>
      <c r="AA394" s="52" t="str">
        <f t="shared" si="236"/>
        <v/>
      </c>
      <c r="AB394" s="52" t="str">
        <f t="shared" si="237"/>
        <v/>
      </c>
      <c r="AC394" s="52" t="str">
        <f t="shared" si="238"/>
        <v/>
      </c>
      <c r="AD394" s="52" t="str">
        <f t="shared" si="239"/>
        <v/>
      </c>
      <c r="AE394" s="52">
        <f t="shared" ca="1" si="240"/>
        <v>0</v>
      </c>
      <c r="AF394" s="52" t="str">
        <f t="shared" si="241"/>
        <v/>
      </c>
      <c r="AG394" s="52" t="str">
        <f t="shared" ca="1" si="242"/>
        <v>mem</v>
      </c>
      <c r="AH394" s="52">
        <f t="shared" ca="1" si="243"/>
        <v>0</v>
      </c>
      <c r="AI394" s="52">
        <f t="shared" ca="1" si="244"/>
        <v>-1</v>
      </c>
      <c r="AJ394" s="52">
        <f t="shared" ca="1" si="245"/>
        <v>0</v>
      </c>
      <c r="AK394" s="52">
        <f t="shared" ca="1" si="246"/>
        <v>0</v>
      </c>
      <c r="AL394" s="52">
        <f t="shared" ca="1" si="247"/>
        <v>0</v>
      </c>
      <c r="AM394" s="52" t="e" cm="1">
        <f t="array" aca="1" ref="AM394" ca="1">INDEX($G$2:$G$1052,MATCH(1,(AL394=$E$2:$E$1052)*("EQU"=UPPER($F$2:$F$1052)),0))</f>
        <v>#N/A</v>
      </c>
      <c r="AN394" s="52" t="str">
        <f t="shared" ca="1" si="248"/>
        <v/>
      </c>
      <c r="AO394" s="1" t="e">
        <f t="shared" ca="1" si="249"/>
        <v>#N/A</v>
      </c>
      <c r="AP394" s="52" t="str">
        <f t="shared" ca="1" si="250"/>
        <v/>
      </c>
      <c r="AQ394" s="1" t="str" cm="1">
        <f t="array" aca="1" ref="AQ394" ca="1">IF(LEFT(AL394,1)=".",INDEX($M$12:$M$1052,MATCH(1,(AL394=$L$12:$L$1052)*(S394=($S$12:$S$1052)),0)),"")</f>
        <v/>
      </c>
      <c r="AR394" s="52">
        <f t="shared" ca="1" si="251"/>
        <v>0</v>
      </c>
      <c r="AS394" s="52">
        <f t="shared" ca="1" si="252"/>
        <v>0</v>
      </c>
      <c r="AT394" s="52" t="str">
        <f t="shared" ca="1" si="253"/>
        <v>00</v>
      </c>
      <c r="AU394" s="52" t="str">
        <f t="shared" ca="1" si="254"/>
        <v>00</v>
      </c>
      <c r="AV394" s="1" t="str">
        <f t="shared" ca="1" si="221"/>
        <v>00</v>
      </c>
      <c r="AW394" s="52" t="str">
        <f t="shared" ca="1" si="255"/>
        <v>ZP</v>
      </c>
      <c r="AX394" s="53" t="e">
        <f ca="1">VLOOKUP(UPPER(F394)&amp;"-"&amp;AW394,Opcodes!$D$3:$E$160,2,FALSE)</f>
        <v>#N/A</v>
      </c>
      <c r="AY394" s="1">
        <f t="shared" ca="1" si="256"/>
        <v>0</v>
      </c>
    </row>
    <row r="395" spans="3:51" s="52" customFormat="1" x14ac:dyDescent="0.3">
      <c r="C395" s="11" t="str" cm="1">
        <f t="array" aca="1" ref="C395" ca="1">IF(AND(N395&amp;""&lt;&gt;"",K395&amp;""&lt;&gt;""),K395&amp;": "&amp;N395&amp;IF(O395&amp;""&lt;&gt;""," "&amp;O395,"")&amp;IF(P395&amp;""&lt;&gt;""," "&amp;P395,""),IF(Y395&amp;""&lt;&gt;"",K395&amp;": "&amp;TRIM(_xlfn.TEXTJOIN("",TRUE,MID(Y395,2*ROW(INDIRECT("1:"&amp;LEN(Y395)))-1,2)&amp;" ")),""))</f>
        <v/>
      </c>
      <c r="D395" s="20"/>
      <c r="E395" s="21"/>
      <c r="F395" s="22"/>
      <c r="G395" s="55"/>
      <c r="H395" s="56"/>
      <c r="I395" s="51"/>
      <c r="J395" s="51"/>
      <c r="K395" s="52" t="str">
        <f t="shared" ca="1" si="222"/>
        <v>302</v>
      </c>
      <c r="L395" s="52" t="str">
        <f t="shared" si="223"/>
        <v/>
      </c>
      <c r="M395" s="52" t="str">
        <f t="shared" ca="1" si="224"/>
        <v>$0302</v>
      </c>
      <c r="N395" s="53" t="str">
        <f t="shared" ca="1" si="225"/>
        <v/>
      </c>
      <c r="O395" s="53" t="str">
        <f t="shared" ca="1" si="226"/>
        <v>00</v>
      </c>
      <c r="P395" s="53" t="str">
        <f t="shared" ca="1" si="227"/>
        <v/>
      </c>
      <c r="Q395" s="54">
        <f t="shared" si="228"/>
        <v>-1</v>
      </c>
      <c r="R395" s="54" t="str">
        <f t="shared" si="229"/>
        <v/>
      </c>
      <c r="S395" s="3" t="str">
        <f t="shared" si="230"/>
        <v>my_code</v>
      </c>
      <c r="T395" s="54" t="b">
        <f t="shared" si="231"/>
        <v>0</v>
      </c>
      <c r="U395" s="54" t="b">
        <f t="shared" si="232"/>
        <v>0</v>
      </c>
      <c r="V395" s="54" t="b">
        <f t="shared" si="233"/>
        <v>0</v>
      </c>
      <c r="W395" s="54" t="b">
        <f t="shared" si="234"/>
        <v>0</v>
      </c>
      <c r="X395" s="54" t="b">
        <f>IF(NOT(ISERROR(VLOOKUP(UPPER(F395),Opcodes!$O$3:$O$10,1,FALSE))),TRUE,FALSE)</f>
        <v>0</v>
      </c>
      <c r="Y395" s="1" t="str" cm="1">
        <f t="array" aca="1" ref="Y395" ca="1">IF(OR(UPPER(F395)="STR",UPPER(F395)="ASC"),_xlfn.TEXTJOIN("",TRUE,DEC2HEX(128*(UPPER(F395)="STR")+CODE(MID(G395,ABS(ROW(INDIRECT("1:"&amp;LEN(G395)))),1)))),IF(UPPER(F395)="HEX",UPPER(SUBSTITUTE(G395," ","")),""))</f>
        <v/>
      </c>
      <c r="Z395" s="52" t="str">
        <f t="shared" si="235"/>
        <v/>
      </c>
      <c r="AA395" s="52" t="str">
        <f t="shared" si="236"/>
        <v/>
      </c>
      <c r="AB395" s="52" t="str">
        <f t="shared" si="237"/>
        <v/>
      </c>
      <c r="AC395" s="52" t="str">
        <f t="shared" si="238"/>
        <v/>
      </c>
      <c r="AD395" s="52" t="str">
        <f t="shared" si="239"/>
        <v/>
      </c>
      <c r="AE395" s="52">
        <f t="shared" ca="1" si="240"/>
        <v>0</v>
      </c>
      <c r="AF395" s="52" t="str">
        <f t="shared" si="241"/>
        <v/>
      </c>
      <c r="AG395" s="52" t="str">
        <f t="shared" ca="1" si="242"/>
        <v>mem</v>
      </c>
      <c r="AH395" s="52">
        <f t="shared" ca="1" si="243"/>
        <v>0</v>
      </c>
      <c r="AI395" s="52">
        <f t="shared" ca="1" si="244"/>
        <v>-1</v>
      </c>
      <c r="AJ395" s="52">
        <f t="shared" ca="1" si="245"/>
        <v>0</v>
      </c>
      <c r="AK395" s="52">
        <f t="shared" ca="1" si="246"/>
        <v>0</v>
      </c>
      <c r="AL395" s="52">
        <f t="shared" ca="1" si="247"/>
        <v>0</v>
      </c>
      <c r="AM395" s="52" t="e" cm="1">
        <f t="array" aca="1" ref="AM395" ca="1">INDEX($G$2:$G$1052,MATCH(1,(AL395=$E$2:$E$1052)*("EQU"=UPPER($F$2:$F$1052)),0))</f>
        <v>#N/A</v>
      </c>
      <c r="AN395" s="52" t="str">
        <f t="shared" ca="1" si="248"/>
        <v/>
      </c>
      <c r="AO395" s="1" t="e">
        <f t="shared" ca="1" si="249"/>
        <v>#N/A</v>
      </c>
      <c r="AP395" s="52" t="str">
        <f t="shared" ca="1" si="250"/>
        <v/>
      </c>
      <c r="AQ395" s="1" t="str" cm="1">
        <f t="array" aca="1" ref="AQ395" ca="1">IF(LEFT(AL395,1)=".",INDEX($M$12:$M$1052,MATCH(1,(AL395=$L$12:$L$1052)*(S395=($S$12:$S$1052)),0)),"")</f>
        <v/>
      </c>
      <c r="AR395" s="52">
        <f t="shared" ca="1" si="251"/>
        <v>0</v>
      </c>
      <c r="AS395" s="52">
        <f t="shared" ca="1" si="252"/>
        <v>0</v>
      </c>
      <c r="AT395" s="52" t="str">
        <f t="shared" ca="1" si="253"/>
        <v>00</v>
      </c>
      <c r="AU395" s="52" t="str">
        <f t="shared" ca="1" si="254"/>
        <v>00</v>
      </c>
      <c r="AV395" s="1" t="str">
        <f t="shared" ca="1" si="221"/>
        <v>00</v>
      </c>
      <c r="AW395" s="52" t="str">
        <f t="shared" ca="1" si="255"/>
        <v>ZP</v>
      </c>
      <c r="AX395" s="53" t="e">
        <f ca="1">VLOOKUP(UPPER(F395)&amp;"-"&amp;AW395,Opcodes!$D$3:$E$160,2,FALSE)</f>
        <v>#N/A</v>
      </c>
      <c r="AY395" s="1">
        <f t="shared" ca="1" si="256"/>
        <v>0</v>
      </c>
    </row>
    <row r="396" spans="3:51" s="52" customFormat="1" x14ac:dyDescent="0.3">
      <c r="C396" s="11" t="str" cm="1">
        <f t="array" aca="1" ref="C396" ca="1">IF(AND(N396&amp;""&lt;&gt;"",K396&amp;""&lt;&gt;""),K396&amp;": "&amp;N396&amp;IF(O396&amp;""&lt;&gt;""," "&amp;O396,"")&amp;IF(P396&amp;""&lt;&gt;""," "&amp;P396,""),IF(Y396&amp;""&lt;&gt;"",K396&amp;": "&amp;TRIM(_xlfn.TEXTJOIN("",TRUE,MID(Y396,2*ROW(INDIRECT("1:"&amp;LEN(Y396)))-1,2)&amp;" ")),""))</f>
        <v/>
      </c>
      <c r="D396" s="20"/>
      <c r="E396" s="21"/>
      <c r="F396" s="22"/>
      <c r="G396" s="55"/>
      <c r="H396" s="56"/>
      <c r="I396" s="51"/>
      <c r="J396" s="51"/>
      <c r="K396" s="52" t="str">
        <f t="shared" ca="1" si="222"/>
        <v>302</v>
      </c>
      <c r="L396" s="52" t="str">
        <f t="shared" si="223"/>
        <v/>
      </c>
      <c r="M396" s="52" t="str">
        <f t="shared" ca="1" si="224"/>
        <v>$0302</v>
      </c>
      <c r="N396" s="53" t="str">
        <f t="shared" ca="1" si="225"/>
        <v/>
      </c>
      <c r="O396" s="53" t="str">
        <f t="shared" ca="1" si="226"/>
        <v>00</v>
      </c>
      <c r="P396" s="53" t="str">
        <f t="shared" ca="1" si="227"/>
        <v/>
      </c>
      <c r="Q396" s="54">
        <f t="shared" si="228"/>
        <v>-1</v>
      </c>
      <c r="R396" s="54" t="str">
        <f t="shared" si="229"/>
        <v/>
      </c>
      <c r="S396" s="3" t="str">
        <f t="shared" si="230"/>
        <v>my_code</v>
      </c>
      <c r="T396" s="54" t="b">
        <f t="shared" si="231"/>
        <v>0</v>
      </c>
      <c r="U396" s="54" t="b">
        <f t="shared" si="232"/>
        <v>0</v>
      </c>
      <c r="V396" s="54" t="b">
        <f t="shared" si="233"/>
        <v>0</v>
      </c>
      <c r="W396" s="54" t="b">
        <f t="shared" si="234"/>
        <v>0</v>
      </c>
      <c r="X396" s="54" t="b">
        <f>IF(NOT(ISERROR(VLOOKUP(UPPER(F396),Opcodes!$O$3:$O$10,1,FALSE))),TRUE,FALSE)</f>
        <v>0</v>
      </c>
      <c r="Y396" s="1" t="str" cm="1">
        <f t="array" aca="1" ref="Y396" ca="1">IF(OR(UPPER(F396)="STR",UPPER(F396)="ASC"),_xlfn.TEXTJOIN("",TRUE,DEC2HEX(128*(UPPER(F396)="STR")+CODE(MID(G396,ABS(ROW(INDIRECT("1:"&amp;LEN(G396)))),1)))),IF(UPPER(F396)="HEX",UPPER(SUBSTITUTE(G396," ","")),""))</f>
        <v/>
      </c>
      <c r="Z396" s="52" t="str">
        <f t="shared" si="235"/>
        <v/>
      </c>
      <c r="AA396" s="52" t="str">
        <f t="shared" si="236"/>
        <v/>
      </c>
      <c r="AB396" s="52" t="str">
        <f t="shared" si="237"/>
        <v/>
      </c>
      <c r="AC396" s="52" t="str">
        <f t="shared" si="238"/>
        <v/>
      </c>
      <c r="AD396" s="52" t="str">
        <f t="shared" si="239"/>
        <v/>
      </c>
      <c r="AE396" s="52">
        <f t="shared" ca="1" si="240"/>
        <v>0</v>
      </c>
      <c r="AF396" s="52" t="str">
        <f t="shared" si="241"/>
        <v/>
      </c>
      <c r="AG396" s="52" t="str">
        <f t="shared" ca="1" si="242"/>
        <v>mem</v>
      </c>
      <c r="AH396" s="52">
        <f t="shared" ca="1" si="243"/>
        <v>0</v>
      </c>
      <c r="AI396" s="52">
        <f t="shared" ca="1" si="244"/>
        <v>-1</v>
      </c>
      <c r="AJ396" s="52">
        <f t="shared" ca="1" si="245"/>
        <v>0</v>
      </c>
      <c r="AK396" s="52">
        <f t="shared" ca="1" si="246"/>
        <v>0</v>
      </c>
      <c r="AL396" s="52">
        <f t="shared" ca="1" si="247"/>
        <v>0</v>
      </c>
      <c r="AM396" s="52" t="e" cm="1">
        <f t="array" aca="1" ref="AM396" ca="1">INDEX($G$2:$G$1052,MATCH(1,(AL396=$E$2:$E$1052)*("EQU"=UPPER($F$2:$F$1052)),0))</f>
        <v>#N/A</v>
      </c>
      <c r="AN396" s="52" t="str">
        <f t="shared" ca="1" si="248"/>
        <v/>
      </c>
      <c r="AO396" s="1" t="e">
        <f t="shared" ca="1" si="249"/>
        <v>#N/A</v>
      </c>
      <c r="AP396" s="52" t="str">
        <f t="shared" ca="1" si="250"/>
        <v/>
      </c>
      <c r="AQ396" s="1" t="str" cm="1">
        <f t="array" aca="1" ref="AQ396" ca="1">IF(LEFT(AL396,1)=".",INDEX($M$12:$M$1052,MATCH(1,(AL396=$L$12:$L$1052)*(S396=($S$12:$S$1052)),0)),"")</f>
        <v/>
      </c>
      <c r="AR396" s="52">
        <f t="shared" ca="1" si="251"/>
        <v>0</v>
      </c>
      <c r="AS396" s="52">
        <f t="shared" ca="1" si="252"/>
        <v>0</v>
      </c>
      <c r="AT396" s="52" t="str">
        <f t="shared" ca="1" si="253"/>
        <v>00</v>
      </c>
      <c r="AU396" s="52" t="str">
        <f t="shared" ca="1" si="254"/>
        <v>00</v>
      </c>
      <c r="AV396" s="1" t="str">
        <f t="shared" ref="AV396:AV459" ca="1" si="257">IF(T396,IF(AF396&amp;""="",IF(AND(HEX2DEC(AU396)-HEX2DEC(K396)-2&gt;=-128,HEX2DEC(AU396)-HEX2DEC(K396)-2&lt;128),RIGHT(DEC2HEX(HEX2DEC(AU396)-HEX2DEC(K396)-2,2),2),NA()),AU396),AU396)</f>
        <v>00</v>
      </c>
      <c r="AW396" s="52" t="str">
        <f t="shared" ca="1" si="255"/>
        <v>ZP</v>
      </c>
      <c r="AX396" s="53" t="e">
        <f ca="1">VLOOKUP(UPPER(F396)&amp;"-"&amp;AW396,Opcodes!$D$3:$E$160,2,FALSE)</f>
        <v>#N/A</v>
      </c>
      <c r="AY396" s="1">
        <f t="shared" ca="1" si="256"/>
        <v>0</v>
      </c>
    </row>
    <row r="397" spans="3:51" s="52" customFormat="1" x14ac:dyDescent="0.3">
      <c r="C397" s="11" t="str" cm="1">
        <f t="array" aca="1" ref="C397" ca="1">IF(AND(N397&amp;""&lt;&gt;"",K397&amp;""&lt;&gt;""),K397&amp;": "&amp;N397&amp;IF(O397&amp;""&lt;&gt;""," "&amp;O397,"")&amp;IF(P397&amp;""&lt;&gt;""," "&amp;P397,""),IF(Y397&amp;""&lt;&gt;"",K397&amp;": "&amp;TRIM(_xlfn.TEXTJOIN("",TRUE,MID(Y397,2*ROW(INDIRECT("1:"&amp;LEN(Y397)))-1,2)&amp;" ")),""))</f>
        <v/>
      </c>
      <c r="D397" s="20"/>
      <c r="E397" s="21"/>
      <c r="F397" s="22"/>
      <c r="G397" s="55"/>
      <c r="H397" s="56"/>
      <c r="I397" s="51"/>
      <c r="J397" s="51"/>
      <c r="K397" s="52" t="str">
        <f t="shared" ca="1" si="222"/>
        <v>302</v>
      </c>
      <c r="L397" s="52" t="str">
        <f t="shared" si="223"/>
        <v/>
      </c>
      <c r="M397" s="52" t="str">
        <f t="shared" ca="1" si="224"/>
        <v>$0302</v>
      </c>
      <c r="N397" s="53" t="str">
        <f t="shared" ca="1" si="225"/>
        <v/>
      </c>
      <c r="O397" s="53" t="str">
        <f t="shared" ca="1" si="226"/>
        <v>00</v>
      </c>
      <c r="P397" s="53" t="str">
        <f t="shared" ca="1" si="227"/>
        <v/>
      </c>
      <c r="Q397" s="54">
        <f t="shared" si="228"/>
        <v>-1</v>
      </c>
      <c r="R397" s="54" t="str">
        <f t="shared" si="229"/>
        <v/>
      </c>
      <c r="S397" s="3" t="str">
        <f t="shared" si="230"/>
        <v>my_code</v>
      </c>
      <c r="T397" s="54" t="b">
        <f t="shared" si="231"/>
        <v>0</v>
      </c>
      <c r="U397" s="54" t="b">
        <f t="shared" si="232"/>
        <v>0</v>
      </c>
      <c r="V397" s="54" t="b">
        <f t="shared" si="233"/>
        <v>0</v>
      </c>
      <c r="W397" s="54" t="b">
        <f t="shared" si="234"/>
        <v>0</v>
      </c>
      <c r="X397" s="54" t="b">
        <f>IF(NOT(ISERROR(VLOOKUP(UPPER(F397),Opcodes!$O$3:$O$10,1,FALSE))),TRUE,FALSE)</f>
        <v>0</v>
      </c>
      <c r="Y397" s="1" t="str" cm="1">
        <f t="array" aca="1" ref="Y397" ca="1">IF(OR(UPPER(F397)="STR",UPPER(F397)="ASC"),_xlfn.TEXTJOIN("",TRUE,DEC2HEX(128*(UPPER(F397)="STR")+CODE(MID(G397,ABS(ROW(INDIRECT("1:"&amp;LEN(G397)))),1)))),IF(UPPER(F397)="HEX",UPPER(SUBSTITUTE(G397," ","")),""))</f>
        <v/>
      </c>
      <c r="Z397" s="52" t="str">
        <f t="shared" si="235"/>
        <v/>
      </c>
      <c r="AA397" s="52" t="str">
        <f t="shared" si="236"/>
        <v/>
      </c>
      <c r="AB397" s="52" t="str">
        <f t="shared" si="237"/>
        <v/>
      </c>
      <c r="AC397" s="52" t="str">
        <f t="shared" si="238"/>
        <v/>
      </c>
      <c r="AD397" s="52" t="str">
        <f t="shared" si="239"/>
        <v/>
      </c>
      <c r="AE397" s="52">
        <f t="shared" ca="1" si="240"/>
        <v>0</v>
      </c>
      <c r="AF397" s="52" t="str">
        <f t="shared" si="241"/>
        <v/>
      </c>
      <c r="AG397" s="52" t="str">
        <f t="shared" ca="1" si="242"/>
        <v>mem</v>
      </c>
      <c r="AH397" s="52">
        <f t="shared" ca="1" si="243"/>
        <v>0</v>
      </c>
      <c r="AI397" s="52">
        <f t="shared" ca="1" si="244"/>
        <v>-1</v>
      </c>
      <c r="AJ397" s="52">
        <f t="shared" ca="1" si="245"/>
        <v>0</v>
      </c>
      <c r="AK397" s="52">
        <f t="shared" ca="1" si="246"/>
        <v>0</v>
      </c>
      <c r="AL397" s="52">
        <f t="shared" ca="1" si="247"/>
        <v>0</v>
      </c>
      <c r="AM397" s="52" t="e" cm="1">
        <f t="array" aca="1" ref="AM397" ca="1">INDEX($G$2:$G$1052,MATCH(1,(AL397=$E$2:$E$1052)*("EQU"=UPPER($F$2:$F$1052)),0))</f>
        <v>#N/A</v>
      </c>
      <c r="AN397" s="52" t="str">
        <f t="shared" ca="1" si="248"/>
        <v/>
      </c>
      <c r="AO397" s="1" t="e">
        <f t="shared" ca="1" si="249"/>
        <v>#N/A</v>
      </c>
      <c r="AP397" s="52" t="str">
        <f t="shared" ca="1" si="250"/>
        <v/>
      </c>
      <c r="AQ397" s="1" t="str" cm="1">
        <f t="array" aca="1" ref="AQ397" ca="1">IF(LEFT(AL397,1)=".",INDEX($M$12:$M$1052,MATCH(1,(AL397=$L$12:$L$1052)*(S397=($S$12:$S$1052)),0)),"")</f>
        <v/>
      </c>
      <c r="AR397" s="52">
        <f t="shared" ca="1" si="251"/>
        <v>0</v>
      </c>
      <c r="AS397" s="52">
        <f t="shared" ca="1" si="252"/>
        <v>0</v>
      </c>
      <c r="AT397" s="52" t="str">
        <f t="shared" ca="1" si="253"/>
        <v>00</v>
      </c>
      <c r="AU397" s="52" t="str">
        <f t="shared" ca="1" si="254"/>
        <v>00</v>
      </c>
      <c r="AV397" s="1" t="str">
        <f t="shared" ca="1" si="257"/>
        <v>00</v>
      </c>
      <c r="AW397" s="52" t="str">
        <f t="shared" ca="1" si="255"/>
        <v>ZP</v>
      </c>
      <c r="AX397" s="53" t="e">
        <f ca="1">VLOOKUP(UPPER(F397)&amp;"-"&amp;AW397,Opcodes!$D$3:$E$160,2,FALSE)</f>
        <v>#N/A</v>
      </c>
      <c r="AY397" s="1">
        <f t="shared" ca="1" si="256"/>
        <v>0</v>
      </c>
    </row>
    <row r="398" spans="3:51" s="52" customFormat="1" x14ac:dyDescent="0.3">
      <c r="C398" s="11" t="str" cm="1">
        <f t="array" aca="1" ref="C398" ca="1">IF(AND(N398&amp;""&lt;&gt;"",K398&amp;""&lt;&gt;""),K398&amp;": "&amp;N398&amp;IF(O398&amp;""&lt;&gt;""," "&amp;O398,"")&amp;IF(P398&amp;""&lt;&gt;""," "&amp;P398,""),IF(Y398&amp;""&lt;&gt;"",K398&amp;": "&amp;TRIM(_xlfn.TEXTJOIN("",TRUE,MID(Y398,2*ROW(INDIRECT("1:"&amp;LEN(Y398)))-1,2)&amp;" ")),""))</f>
        <v/>
      </c>
      <c r="D398" s="20"/>
      <c r="E398" s="21"/>
      <c r="F398" s="22"/>
      <c r="G398" s="55"/>
      <c r="H398" s="56"/>
      <c r="I398" s="51"/>
      <c r="J398" s="51"/>
      <c r="K398" s="52" t="str">
        <f t="shared" ca="1" si="222"/>
        <v>302</v>
      </c>
      <c r="L398" s="52" t="str">
        <f t="shared" si="223"/>
        <v/>
      </c>
      <c r="M398" s="52" t="str">
        <f t="shared" ca="1" si="224"/>
        <v>$0302</v>
      </c>
      <c r="N398" s="53" t="str">
        <f t="shared" ca="1" si="225"/>
        <v/>
      </c>
      <c r="O398" s="53" t="str">
        <f t="shared" ca="1" si="226"/>
        <v>00</v>
      </c>
      <c r="P398" s="53" t="str">
        <f t="shared" ca="1" si="227"/>
        <v/>
      </c>
      <c r="Q398" s="54">
        <f t="shared" si="228"/>
        <v>-1</v>
      </c>
      <c r="R398" s="54" t="str">
        <f t="shared" si="229"/>
        <v/>
      </c>
      <c r="S398" s="3" t="str">
        <f t="shared" si="230"/>
        <v>my_code</v>
      </c>
      <c r="T398" s="54" t="b">
        <f t="shared" si="231"/>
        <v>0</v>
      </c>
      <c r="U398" s="54" t="b">
        <f t="shared" si="232"/>
        <v>0</v>
      </c>
      <c r="V398" s="54" t="b">
        <f t="shared" si="233"/>
        <v>0</v>
      </c>
      <c r="W398" s="54" t="b">
        <f t="shared" si="234"/>
        <v>0</v>
      </c>
      <c r="X398" s="54" t="b">
        <f>IF(NOT(ISERROR(VLOOKUP(UPPER(F398),Opcodes!$O$3:$O$10,1,FALSE))),TRUE,FALSE)</f>
        <v>0</v>
      </c>
      <c r="Y398" s="1" t="str" cm="1">
        <f t="array" aca="1" ref="Y398" ca="1">IF(OR(UPPER(F398)="STR",UPPER(F398)="ASC"),_xlfn.TEXTJOIN("",TRUE,DEC2HEX(128*(UPPER(F398)="STR")+CODE(MID(G398,ABS(ROW(INDIRECT("1:"&amp;LEN(G398)))),1)))),IF(UPPER(F398)="HEX",UPPER(SUBSTITUTE(G398," ","")),""))</f>
        <v/>
      </c>
      <c r="Z398" s="52" t="str">
        <f t="shared" si="235"/>
        <v/>
      </c>
      <c r="AA398" s="52" t="str">
        <f t="shared" si="236"/>
        <v/>
      </c>
      <c r="AB398" s="52" t="str">
        <f t="shared" si="237"/>
        <v/>
      </c>
      <c r="AC398" s="52" t="str">
        <f t="shared" si="238"/>
        <v/>
      </c>
      <c r="AD398" s="52" t="str">
        <f t="shared" si="239"/>
        <v/>
      </c>
      <c r="AE398" s="52">
        <f t="shared" ca="1" si="240"/>
        <v>0</v>
      </c>
      <c r="AF398" s="52" t="str">
        <f t="shared" si="241"/>
        <v/>
      </c>
      <c r="AG398" s="52" t="str">
        <f t="shared" ca="1" si="242"/>
        <v>mem</v>
      </c>
      <c r="AH398" s="52">
        <f t="shared" ca="1" si="243"/>
        <v>0</v>
      </c>
      <c r="AI398" s="52">
        <f t="shared" ca="1" si="244"/>
        <v>-1</v>
      </c>
      <c r="AJ398" s="52">
        <f t="shared" ca="1" si="245"/>
        <v>0</v>
      </c>
      <c r="AK398" s="52">
        <f t="shared" ca="1" si="246"/>
        <v>0</v>
      </c>
      <c r="AL398" s="52">
        <f t="shared" ca="1" si="247"/>
        <v>0</v>
      </c>
      <c r="AM398" s="52" t="e" cm="1">
        <f t="array" aca="1" ref="AM398" ca="1">INDEX($G$2:$G$1052,MATCH(1,(AL398=$E$2:$E$1052)*("EQU"=UPPER($F$2:$F$1052)),0))</f>
        <v>#N/A</v>
      </c>
      <c r="AN398" s="52" t="str">
        <f t="shared" ca="1" si="248"/>
        <v/>
      </c>
      <c r="AO398" s="1" t="e">
        <f t="shared" ca="1" si="249"/>
        <v>#N/A</v>
      </c>
      <c r="AP398" s="52" t="str">
        <f t="shared" ca="1" si="250"/>
        <v/>
      </c>
      <c r="AQ398" s="1" t="str" cm="1">
        <f t="array" aca="1" ref="AQ398" ca="1">IF(LEFT(AL398,1)=".",INDEX($M$12:$M$1052,MATCH(1,(AL398=$L$12:$L$1052)*(S398=($S$12:$S$1052)),0)),"")</f>
        <v/>
      </c>
      <c r="AR398" s="52">
        <f t="shared" ca="1" si="251"/>
        <v>0</v>
      </c>
      <c r="AS398" s="52">
        <f t="shared" ca="1" si="252"/>
        <v>0</v>
      </c>
      <c r="AT398" s="52" t="str">
        <f t="shared" ca="1" si="253"/>
        <v>00</v>
      </c>
      <c r="AU398" s="52" t="str">
        <f t="shared" ca="1" si="254"/>
        <v>00</v>
      </c>
      <c r="AV398" s="1" t="str">
        <f t="shared" ca="1" si="257"/>
        <v>00</v>
      </c>
      <c r="AW398" s="52" t="str">
        <f t="shared" ca="1" si="255"/>
        <v>ZP</v>
      </c>
      <c r="AX398" s="53" t="e">
        <f ca="1">VLOOKUP(UPPER(F398)&amp;"-"&amp;AW398,Opcodes!$D$3:$E$160,2,FALSE)</f>
        <v>#N/A</v>
      </c>
      <c r="AY398" s="1">
        <f t="shared" ca="1" si="256"/>
        <v>0</v>
      </c>
    </row>
    <row r="399" spans="3:51" s="52" customFormat="1" x14ac:dyDescent="0.3">
      <c r="C399" s="11" t="str" cm="1">
        <f t="array" aca="1" ref="C399" ca="1">IF(AND(N399&amp;""&lt;&gt;"",K399&amp;""&lt;&gt;""),K399&amp;": "&amp;N399&amp;IF(O399&amp;""&lt;&gt;""," "&amp;O399,"")&amp;IF(P399&amp;""&lt;&gt;""," "&amp;P399,""),IF(Y399&amp;""&lt;&gt;"",K399&amp;": "&amp;TRIM(_xlfn.TEXTJOIN("",TRUE,MID(Y399,2*ROW(INDIRECT("1:"&amp;LEN(Y399)))-1,2)&amp;" ")),""))</f>
        <v/>
      </c>
      <c r="D399" s="20"/>
      <c r="E399" s="21"/>
      <c r="F399" s="22"/>
      <c r="G399" s="55"/>
      <c r="H399" s="56"/>
      <c r="I399" s="51"/>
      <c r="J399" s="51"/>
      <c r="K399" s="52" t="str">
        <f t="shared" ca="1" si="222"/>
        <v>302</v>
      </c>
      <c r="L399" s="52" t="str">
        <f t="shared" si="223"/>
        <v/>
      </c>
      <c r="M399" s="52" t="str">
        <f t="shared" ca="1" si="224"/>
        <v>$0302</v>
      </c>
      <c r="N399" s="53" t="str">
        <f t="shared" ca="1" si="225"/>
        <v/>
      </c>
      <c r="O399" s="53" t="str">
        <f t="shared" ca="1" si="226"/>
        <v>00</v>
      </c>
      <c r="P399" s="53" t="str">
        <f t="shared" ca="1" si="227"/>
        <v/>
      </c>
      <c r="Q399" s="54">
        <f t="shared" si="228"/>
        <v>-1</v>
      </c>
      <c r="R399" s="54" t="str">
        <f t="shared" si="229"/>
        <v/>
      </c>
      <c r="S399" s="3" t="str">
        <f t="shared" si="230"/>
        <v>my_code</v>
      </c>
      <c r="T399" s="54" t="b">
        <f t="shared" si="231"/>
        <v>0</v>
      </c>
      <c r="U399" s="54" t="b">
        <f t="shared" si="232"/>
        <v>0</v>
      </c>
      <c r="V399" s="54" t="b">
        <f t="shared" si="233"/>
        <v>0</v>
      </c>
      <c r="W399" s="54" t="b">
        <f t="shared" si="234"/>
        <v>0</v>
      </c>
      <c r="X399" s="54" t="b">
        <f>IF(NOT(ISERROR(VLOOKUP(UPPER(F399),Opcodes!$O$3:$O$10,1,FALSE))),TRUE,FALSE)</f>
        <v>0</v>
      </c>
      <c r="Y399" s="1" t="str" cm="1">
        <f t="array" aca="1" ref="Y399" ca="1">IF(OR(UPPER(F399)="STR",UPPER(F399)="ASC"),_xlfn.TEXTJOIN("",TRUE,DEC2HEX(128*(UPPER(F399)="STR")+CODE(MID(G399,ABS(ROW(INDIRECT("1:"&amp;LEN(G399)))),1)))),IF(UPPER(F399)="HEX",UPPER(SUBSTITUTE(G399," ","")),""))</f>
        <v/>
      </c>
      <c r="Z399" s="52" t="str">
        <f t="shared" si="235"/>
        <v/>
      </c>
      <c r="AA399" s="52" t="str">
        <f t="shared" si="236"/>
        <v/>
      </c>
      <c r="AB399" s="52" t="str">
        <f t="shared" si="237"/>
        <v/>
      </c>
      <c r="AC399" s="52" t="str">
        <f t="shared" si="238"/>
        <v/>
      </c>
      <c r="AD399" s="52" t="str">
        <f t="shared" si="239"/>
        <v/>
      </c>
      <c r="AE399" s="52">
        <f t="shared" ca="1" si="240"/>
        <v>0</v>
      </c>
      <c r="AF399" s="52" t="str">
        <f t="shared" si="241"/>
        <v/>
      </c>
      <c r="AG399" s="52" t="str">
        <f t="shared" ca="1" si="242"/>
        <v>mem</v>
      </c>
      <c r="AH399" s="52">
        <f t="shared" ca="1" si="243"/>
        <v>0</v>
      </c>
      <c r="AI399" s="52">
        <f t="shared" ca="1" si="244"/>
        <v>-1</v>
      </c>
      <c r="AJ399" s="52">
        <f t="shared" ca="1" si="245"/>
        <v>0</v>
      </c>
      <c r="AK399" s="52">
        <f t="shared" ca="1" si="246"/>
        <v>0</v>
      </c>
      <c r="AL399" s="52">
        <f t="shared" ca="1" si="247"/>
        <v>0</v>
      </c>
      <c r="AM399" s="52" t="e" cm="1">
        <f t="array" aca="1" ref="AM399" ca="1">INDEX($G$2:$G$1052,MATCH(1,(AL399=$E$2:$E$1052)*("EQU"=UPPER($F$2:$F$1052)),0))</f>
        <v>#N/A</v>
      </c>
      <c r="AN399" s="52" t="str">
        <f t="shared" ca="1" si="248"/>
        <v/>
      </c>
      <c r="AO399" s="1" t="e">
        <f t="shared" ca="1" si="249"/>
        <v>#N/A</v>
      </c>
      <c r="AP399" s="52" t="str">
        <f t="shared" ca="1" si="250"/>
        <v/>
      </c>
      <c r="AQ399" s="1" t="str" cm="1">
        <f t="array" aca="1" ref="AQ399" ca="1">IF(LEFT(AL399,1)=".",INDEX($M$12:$M$1052,MATCH(1,(AL399=$L$12:$L$1052)*(S399=($S$12:$S$1052)),0)),"")</f>
        <v/>
      </c>
      <c r="AR399" s="52">
        <f t="shared" ca="1" si="251"/>
        <v>0</v>
      </c>
      <c r="AS399" s="52">
        <f t="shared" ca="1" si="252"/>
        <v>0</v>
      </c>
      <c r="AT399" s="52" t="str">
        <f t="shared" ca="1" si="253"/>
        <v>00</v>
      </c>
      <c r="AU399" s="52" t="str">
        <f t="shared" ca="1" si="254"/>
        <v>00</v>
      </c>
      <c r="AV399" s="1" t="str">
        <f t="shared" ca="1" si="257"/>
        <v>00</v>
      </c>
      <c r="AW399" s="52" t="str">
        <f t="shared" ca="1" si="255"/>
        <v>ZP</v>
      </c>
      <c r="AX399" s="53" t="e">
        <f ca="1">VLOOKUP(UPPER(F399)&amp;"-"&amp;AW399,Opcodes!$D$3:$E$160,2,FALSE)</f>
        <v>#N/A</v>
      </c>
      <c r="AY399" s="1">
        <f t="shared" ca="1" si="256"/>
        <v>0</v>
      </c>
    </row>
    <row r="400" spans="3:51" s="52" customFormat="1" x14ac:dyDescent="0.3">
      <c r="C400" s="11" t="str" cm="1">
        <f t="array" aca="1" ref="C400" ca="1">IF(AND(N400&amp;""&lt;&gt;"",K400&amp;""&lt;&gt;""),K400&amp;": "&amp;N400&amp;IF(O400&amp;""&lt;&gt;""," "&amp;O400,"")&amp;IF(P400&amp;""&lt;&gt;""," "&amp;P400,""),IF(Y400&amp;""&lt;&gt;"",K400&amp;": "&amp;TRIM(_xlfn.TEXTJOIN("",TRUE,MID(Y400,2*ROW(INDIRECT("1:"&amp;LEN(Y400)))-1,2)&amp;" ")),""))</f>
        <v/>
      </c>
      <c r="D400" s="20"/>
      <c r="E400" s="21"/>
      <c r="F400" s="22"/>
      <c r="G400" s="55"/>
      <c r="H400" s="56"/>
      <c r="I400" s="51"/>
      <c r="J400" s="51"/>
      <c r="K400" s="52" t="str">
        <f t="shared" ca="1" si="222"/>
        <v>302</v>
      </c>
      <c r="L400" s="52" t="str">
        <f t="shared" si="223"/>
        <v/>
      </c>
      <c r="M400" s="52" t="str">
        <f t="shared" ca="1" si="224"/>
        <v>$0302</v>
      </c>
      <c r="N400" s="53" t="str">
        <f t="shared" ca="1" si="225"/>
        <v/>
      </c>
      <c r="O400" s="53" t="str">
        <f t="shared" ca="1" si="226"/>
        <v>00</v>
      </c>
      <c r="P400" s="53" t="str">
        <f t="shared" ca="1" si="227"/>
        <v/>
      </c>
      <c r="Q400" s="54">
        <f t="shared" si="228"/>
        <v>-1</v>
      </c>
      <c r="R400" s="54" t="str">
        <f t="shared" si="229"/>
        <v/>
      </c>
      <c r="S400" s="3" t="str">
        <f t="shared" si="230"/>
        <v>my_code</v>
      </c>
      <c r="T400" s="54" t="b">
        <f t="shared" si="231"/>
        <v>0</v>
      </c>
      <c r="U400" s="54" t="b">
        <f t="shared" si="232"/>
        <v>0</v>
      </c>
      <c r="V400" s="54" t="b">
        <f t="shared" si="233"/>
        <v>0</v>
      </c>
      <c r="W400" s="54" t="b">
        <f t="shared" si="234"/>
        <v>0</v>
      </c>
      <c r="X400" s="54" t="b">
        <f>IF(NOT(ISERROR(VLOOKUP(UPPER(F400),Opcodes!$O$3:$O$10,1,FALSE))),TRUE,FALSE)</f>
        <v>0</v>
      </c>
      <c r="Y400" s="1" t="str" cm="1">
        <f t="array" aca="1" ref="Y400" ca="1">IF(OR(UPPER(F400)="STR",UPPER(F400)="ASC"),_xlfn.TEXTJOIN("",TRUE,DEC2HEX(128*(UPPER(F400)="STR")+CODE(MID(G400,ABS(ROW(INDIRECT("1:"&amp;LEN(G400)))),1)))),IF(UPPER(F400)="HEX",UPPER(SUBSTITUTE(G400," ","")),""))</f>
        <v/>
      </c>
      <c r="Z400" s="52" t="str">
        <f t="shared" si="235"/>
        <v/>
      </c>
      <c r="AA400" s="52" t="str">
        <f t="shared" si="236"/>
        <v/>
      </c>
      <c r="AB400" s="52" t="str">
        <f t="shared" si="237"/>
        <v/>
      </c>
      <c r="AC400" s="52" t="str">
        <f t="shared" si="238"/>
        <v/>
      </c>
      <c r="AD400" s="52" t="str">
        <f t="shared" si="239"/>
        <v/>
      </c>
      <c r="AE400" s="52">
        <f t="shared" ca="1" si="240"/>
        <v>0</v>
      </c>
      <c r="AF400" s="52" t="str">
        <f t="shared" si="241"/>
        <v/>
      </c>
      <c r="AG400" s="52" t="str">
        <f t="shared" ca="1" si="242"/>
        <v>mem</v>
      </c>
      <c r="AH400" s="52">
        <f t="shared" ca="1" si="243"/>
        <v>0</v>
      </c>
      <c r="AI400" s="52">
        <f t="shared" ca="1" si="244"/>
        <v>-1</v>
      </c>
      <c r="AJ400" s="52">
        <f t="shared" ca="1" si="245"/>
        <v>0</v>
      </c>
      <c r="AK400" s="52">
        <f t="shared" ca="1" si="246"/>
        <v>0</v>
      </c>
      <c r="AL400" s="52">
        <f t="shared" ca="1" si="247"/>
        <v>0</v>
      </c>
      <c r="AM400" s="52" t="e" cm="1">
        <f t="array" aca="1" ref="AM400" ca="1">INDEX($G$2:$G$1052,MATCH(1,(AL400=$E$2:$E$1052)*("EQU"=UPPER($F$2:$F$1052)),0))</f>
        <v>#N/A</v>
      </c>
      <c r="AN400" s="52" t="str">
        <f t="shared" ca="1" si="248"/>
        <v/>
      </c>
      <c r="AO400" s="1" t="e">
        <f t="shared" ca="1" si="249"/>
        <v>#N/A</v>
      </c>
      <c r="AP400" s="52" t="str">
        <f t="shared" ca="1" si="250"/>
        <v/>
      </c>
      <c r="AQ400" s="1" t="str" cm="1">
        <f t="array" aca="1" ref="AQ400" ca="1">IF(LEFT(AL400,1)=".",INDEX($M$12:$M$1052,MATCH(1,(AL400=$L$12:$L$1052)*(S400=($S$12:$S$1052)),0)),"")</f>
        <v/>
      </c>
      <c r="AR400" s="52">
        <f t="shared" ca="1" si="251"/>
        <v>0</v>
      </c>
      <c r="AS400" s="52">
        <f t="shared" ca="1" si="252"/>
        <v>0</v>
      </c>
      <c r="AT400" s="52" t="str">
        <f t="shared" ca="1" si="253"/>
        <v>00</v>
      </c>
      <c r="AU400" s="52" t="str">
        <f t="shared" ca="1" si="254"/>
        <v>00</v>
      </c>
      <c r="AV400" s="1" t="str">
        <f t="shared" ca="1" si="257"/>
        <v>00</v>
      </c>
      <c r="AW400" s="52" t="str">
        <f t="shared" ca="1" si="255"/>
        <v>ZP</v>
      </c>
      <c r="AX400" s="53" t="e">
        <f ca="1">VLOOKUP(UPPER(F400)&amp;"-"&amp;AW400,Opcodes!$D$3:$E$160,2,FALSE)</f>
        <v>#N/A</v>
      </c>
      <c r="AY400" s="1">
        <f t="shared" ca="1" si="256"/>
        <v>0</v>
      </c>
    </row>
    <row r="401" spans="3:51" s="52" customFormat="1" x14ac:dyDescent="0.3">
      <c r="C401" s="11" t="str" cm="1">
        <f t="array" aca="1" ref="C401" ca="1">IF(AND(N401&amp;""&lt;&gt;"",K401&amp;""&lt;&gt;""),K401&amp;": "&amp;N401&amp;IF(O401&amp;""&lt;&gt;""," "&amp;O401,"")&amp;IF(P401&amp;""&lt;&gt;""," "&amp;P401,""),IF(Y401&amp;""&lt;&gt;"",K401&amp;": "&amp;TRIM(_xlfn.TEXTJOIN("",TRUE,MID(Y401,2*ROW(INDIRECT("1:"&amp;LEN(Y401)))-1,2)&amp;" ")),""))</f>
        <v/>
      </c>
      <c r="D401" s="20"/>
      <c r="E401" s="21"/>
      <c r="F401" s="22"/>
      <c r="G401" s="55"/>
      <c r="H401" s="56"/>
      <c r="I401" s="51"/>
      <c r="J401" s="51"/>
      <c r="K401" s="52" t="str">
        <f t="shared" ca="1" si="222"/>
        <v>302</v>
      </c>
      <c r="L401" s="52" t="str">
        <f t="shared" si="223"/>
        <v/>
      </c>
      <c r="M401" s="52" t="str">
        <f t="shared" ca="1" si="224"/>
        <v>$0302</v>
      </c>
      <c r="N401" s="53" t="str">
        <f t="shared" ca="1" si="225"/>
        <v/>
      </c>
      <c r="O401" s="53" t="str">
        <f t="shared" ca="1" si="226"/>
        <v>00</v>
      </c>
      <c r="P401" s="53" t="str">
        <f t="shared" ca="1" si="227"/>
        <v/>
      </c>
      <c r="Q401" s="54">
        <f t="shared" si="228"/>
        <v>-1</v>
      </c>
      <c r="R401" s="54" t="str">
        <f t="shared" si="229"/>
        <v/>
      </c>
      <c r="S401" s="3" t="str">
        <f t="shared" si="230"/>
        <v>my_code</v>
      </c>
      <c r="T401" s="54" t="b">
        <f t="shared" si="231"/>
        <v>0</v>
      </c>
      <c r="U401" s="54" t="b">
        <f t="shared" si="232"/>
        <v>0</v>
      </c>
      <c r="V401" s="54" t="b">
        <f t="shared" si="233"/>
        <v>0</v>
      </c>
      <c r="W401" s="54" t="b">
        <f t="shared" si="234"/>
        <v>0</v>
      </c>
      <c r="X401" s="54" t="b">
        <f>IF(NOT(ISERROR(VLOOKUP(UPPER(F401),Opcodes!$O$3:$O$10,1,FALSE))),TRUE,FALSE)</f>
        <v>0</v>
      </c>
      <c r="Y401" s="1" t="str" cm="1">
        <f t="array" aca="1" ref="Y401" ca="1">IF(OR(UPPER(F401)="STR",UPPER(F401)="ASC"),_xlfn.TEXTJOIN("",TRUE,DEC2HEX(128*(UPPER(F401)="STR")+CODE(MID(G401,ABS(ROW(INDIRECT("1:"&amp;LEN(G401)))),1)))),IF(UPPER(F401)="HEX",UPPER(SUBSTITUTE(G401," ","")),""))</f>
        <v/>
      </c>
      <c r="Z401" s="52" t="str">
        <f t="shared" si="235"/>
        <v/>
      </c>
      <c r="AA401" s="52" t="str">
        <f t="shared" si="236"/>
        <v/>
      </c>
      <c r="AB401" s="52" t="str">
        <f t="shared" si="237"/>
        <v/>
      </c>
      <c r="AC401" s="52" t="str">
        <f t="shared" si="238"/>
        <v/>
      </c>
      <c r="AD401" s="52" t="str">
        <f t="shared" si="239"/>
        <v/>
      </c>
      <c r="AE401" s="52">
        <f t="shared" ca="1" si="240"/>
        <v>0</v>
      </c>
      <c r="AF401" s="52" t="str">
        <f t="shared" si="241"/>
        <v/>
      </c>
      <c r="AG401" s="52" t="str">
        <f t="shared" ca="1" si="242"/>
        <v>mem</v>
      </c>
      <c r="AH401" s="52">
        <f t="shared" ca="1" si="243"/>
        <v>0</v>
      </c>
      <c r="AI401" s="52">
        <f t="shared" ca="1" si="244"/>
        <v>-1</v>
      </c>
      <c r="AJ401" s="52">
        <f t="shared" ca="1" si="245"/>
        <v>0</v>
      </c>
      <c r="AK401" s="52">
        <f t="shared" ca="1" si="246"/>
        <v>0</v>
      </c>
      <c r="AL401" s="52">
        <f t="shared" ca="1" si="247"/>
        <v>0</v>
      </c>
      <c r="AM401" s="52" t="e" cm="1">
        <f t="array" aca="1" ref="AM401" ca="1">INDEX($G$2:$G$1052,MATCH(1,(AL401=$E$2:$E$1052)*("EQU"=UPPER($F$2:$F$1052)),0))</f>
        <v>#N/A</v>
      </c>
      <c r="AN401" s="52" t="str">
        <f t="shared" ca="1" si="248"/>
        <v/>
      </c>
      <c r="AO401" s="1" t="e">
        <f t="shared" ca="1" si="249"/>
        <v>#N/A</v>
      </c>
      <c r="AP401" s="52" t="str">
        <f t="shared" ca="1" si="250"/>
        <v/>
      </c>
      <c r="AQ401" s="1" t="str" cm="1">
        <f t="array" aca="1" ref="AQ401" ca="1">IF(LEFT(AL401,1)=".",INDEX($M$12:$M$1052,MATCH(1,(AL401=$L$12:$L$1052)*(S401=($S$12:$S$1052)),0)),"")</f>
        <v/>
      </c>
      <c r="AR401" s="52">
        <f t="shared" ca="1" si="251"/>
        <v>0</v>
      </c>
      <c r="AS401" s="52">
        <f t="shared" ca="1" si="252"/>
        <v>0</v>
      </c>
      <c r="AT401" s="52" t="str">
        <f t="shared" ca="1" si="253"/>
        <v>00</v>
      </c>
      <c r="AU401" s="52" t="str">
        <f t="shared" ca="1" si="254"/>
        <v>00</v>
      </c>
      <c r="AV401" s="1" t="str">
        <f t="shared" ca="1" si="257"/>
        <v>00</v>
      </c>
      <c r="AW401" s="52" t="str">
        <f t="shared" ca="1" si="255"/>
        <v>ZP</v>
      </c>
      <c r="AX401" s="53" t="e">
        <f ca="1">VLOOKUP(UPPER(F401)&amp;"-"&amp;AW401,Opcodes!$D$3:$E$160,2,FALSE)</f>
        <v>#N/A</v>
      </c>
      <c r="AY401" s="1">
        <f t="shared" ca="1" si="256"/>
        <v>0</v>
      </c>
    </row>
    <row r="402" spans="3:51" s="52" customFormat="1" x14ac:dyDescent="0.3">
      <c r="C402" s="11" t="str" cm="1">
        <f t="array" aca="1" ref="C402" ca="1">IF(AND(N402&amp;""&lt;&gt;"",K402&amp;""&lt;&gt;""),K402&amp;": "&amp;N402&amp;IF(O402&amp;""&lt;&gt;""," "&amp;O402,"")&amp;IF(P402&amp;""&lt;&gt;""," "&amp;P402,""),IF(Y402&amp;""&lt;&gt;"",K402&amp;": "&amp;TRIM(_xlfn.TEXTJOIN("",TRUE,MID(Y402,2*ROW(INDIRECT("1:"&amp;LEN(Y402)))-1,2)&amp;" ")),""))</f>
        <v/>
      </c>
      <c r="D402" s="20"/>
      <c r="E402" s="21"/>
      <c r="F402" s="22"/>
      <c r="G402" s="55"/>
      <c r="H402" s="56"/>
      <c r="I402" s="51"/>
      <c r="J402" s="51"/>
      <c r="K402" s="52" t="str">
        <f t="shared" ca="1" si="222"/>
        <v>302</v>
      </c>
      <c r="L402" s="52" t="str">
        <f t="shared" si="223"/>
        <v/>
      </c>
      <c r="M402" s="52" t="str">
        <f t="shared" ca="1" si="224"/>
        <v>$0302</v>
      </c>
      <c r="N402" s="53" t="str">
        <f t="shared" ca="1" si="225"/>
        <v/>
      </c>
      <c r="O402" s="53" t="str">
        <f t="shared" ca="1" si="226"/>
        <v>00</v>
      </c>
      <c r="P402" s="53" t="str">
        <f t="shared" ca="1" si="227"/>
        <v/>
      </c>
      <c r="Q402" s="54">
        <f t="shared" si="228"/>
        <v>-1</v>
      </c>
      <c r="R402" s="54" t="str">
        <f t="shared" si="229"/>
        <v/>
      </c>
      <c r="S402" s="3" t="str">
        <f t="shared" si="230"/>
        <v>my_code</v>
      </c>
      <c r="T402" s="54" t="b">
        <f t="shared" si="231"/>
        <v>0</v>
      </c>
      <c r="U402" s="54" t="b">
        <f t="shared" si="232"/>
        <v>0</v>
      </c>
      <c r="V402" s="54" t="b">
        <f t="shared" si="233"/>
        <v>0</v>
      </c>
      <c r="W402" s="54" t="b">
        <f t="shared" si="234"/>
        <v>0</v>
      </c>
      <c r="X402" s="54" t="b">
        <f>IF(NOT(ISERROR(VLOOKUP(UPPER(F402),Opcodes!$O$3:$O$10,1,FALSE))),TRUE,FALSE)</f>
        <v>0</v>
      </c>
      <c r="Y402" s="1" t="str" cm="1">
        <f t="array" aca="1" ref="Y402" ca="1">IF(OR(UPPER(F402)="STR",UPPER(F402)="ASC"),_xlfn.TEXTJOIN("",TRUE,DEC2HEX(128*(UPPER(F402)="STR")+CODE(MID(G402,ABS(ROW(INDIRECT("1:"&amp;LEN(G402)))),1)))),IF(UPPER(F402)="HEX",UPPER(SUBSTITUTE(G402," ","")),""))</f>
        <v/>
      </c>
      <c r="Z402" s="52" t="str">
        <f t="shared" si="235"/>
        <v/>
      </c>
      <c r="AA402" s="52" t="str">
        <f t="shared" si="236"/>
        <v/>
      </c>
      <c r="AB402" s="52" t="str">
        <f t="shared" si="237"/>
        <v/>
      </c>
      <c r="AC402" s="52" t="str">
        <f t="shared" si="238"/>
        <v/>
      </c>
      <c r="AD402" s="52" t="str">
        <f t="shared" si="239"/>
        <v/>
      </c>
      <c r="AE402" s="52">
        <f t="shared" ca="1" si="240"/>
        <v>0</v>
      </c>
      <c r="AF402" s="52" t="str">
        <f t="shared" si="241"/>
        <v/>
      </c>
      <c r="AG402" s="52" t="str">
        <f t="shared" ca="1" si="242"/>
        <v>mem</v>
      </c>
      <c r="AH402" s="52">
        <f t="shared" ca="1" si="243"/>
        <v>0</v>
      </c>
      <c r="AI402" s="52">
        <f t="shared" ca="1" si="244"/>
        <v>-1</v>
      </c>
      <c r="AJ402" s="52">
        <f t="shared" ca="1" si="245"/>
        <v>0</v>
      </c>
      <c r="AK402" s="52">
        <f t="shared" ca="1" si="246"/>
        <v>0</v>
      </c>
      <c r="AL402" s="52">
        <f t="shared" ca="1" si="247"/>
        <v>0</v>
      </c>
      <c r="AM402" s="52" t="e" cm="1">
        <f t="array" aca="1" ref="AM402" ca="1">INDEX($G$2:$G$1052,MATCH(1,(AL402=$E$2:$E$1052)*("EQU"=UPPER($F$2:$F$1052)),0))</f>
        <v>#N/A</v>
      </c>
      <c r="AN402" s="52" t="str">
        <f t="shared" ca="1" si="248"/>
        <v/>
      </c>
      <c r="AO402" s="1" t="e">
        <f t="shared" ca="1" si="249"/>
        <v>#N/A</v>
      </c>
      <c r="AP402" s="52" t="str">
        <f t="shared" ca="1" si="250"/>
        <v/>
      </c>
      <c r="AQ402" s="1" t="str" cm="1">
        <f t="array" aca="1" ref="AQ402" ca="1">IF(LEFT(AL402,1)=".",INDEX($M$12:$M$1052,MATCH(1,(AL402=$L$12:$L$1052)*(S402=($S$12:$S$1052)),0)),"")</f>
        <v/>
      </c>
      <c r="AR402" s="52">
        <f t="shared" ca="1" si="251"/>
        <v>0</v>
      </c>
      <c r="AS402" s="52">
        <f t="shared" ca="1" si="252"/>
        <v>0</v>
      </c>
      <c r="AT402" s="52" t="str">
        <f t="shared" ca="1" si="253"/>
        <v>00</v>
      </c>
      <c r="AU402" s="52" t="str">
        <f t="shared" ca="1" si="254"/>
        <v>00</v>
      </c>
      <c r="AV402" s="1" t="str">
        <f t="shared" ca="1" si="257"/>
        <v>00</v>
      </c>
      <c r="AW402" s="52" t="str">
        <f t="shared" ca="1" si="255"/>
        <v>ZP</v>
      </c>
      <c r="AX402" s="53" t="e">
        <f ca="1">VLOOKUP(UPPER(F402)&amp;"-"&amp;AW402,Opcodes!$D$3:$E$160,2,FALSE)</f>
        <v>#N/A</v>
      </c>
      <c r="AY402" s="1">
        <f t="shared" ca="1" si="256"/>
        <v>0</v>
      </c>
    </row>
    <row r="403" spans="3:51" s="52" customFormat="1" x14ac:dyDescent="0.3">
      <c r="C403" s="11" t="str" cm="1">
        <f t="array" aca="1" ref="C403" ca="1">IF(AND(N403&amp;""&lt;&gt;"",K403&amp;""&lt;&gt;""),K403&amp;": "&amp;N403&amp;IF(O403&amp;""&lt;&gt;""," "&amp;O403,"")&amp;IF(P403&amp;""&lt;&gt;""," "&amp;P403,""),IF(Y403&amp;""&lt;&gt;"",K403&amp;": "&amp;TRIM(_xlfn.TEXTJOIN("",TRUE,MID(Y403,2*ROW(INDIRECT("1:"&amp;LEN(Y403)))-1,2)&amp;" ")),""))</f>
        <v/>
      </c>
      <c r="D403" s="20"/>
      <c r="E403" s="21"/>
      <c r="F403" s="22"/>
      <c r="G403" s="55"/>
      <c r="H403" s="56"/>
      <c r="I403" s="51"/>
      <c r="J403" s="51"/>
      <c r="K403" s="52" t="str">
        <f t="shared" ca="1" si="222"/>
        <v>302</v>
      </c>
      <c r="L403" s="52" t="str">
        <f t="shared" si="223"/>
        <v/>
      </c>
      <c r="M403" s="52" t="str">
        <f t="shared" ca="1" si="224"/>
        <v>$0302</v>
      </c>
      <c r="N403" s="53" t="str">
        <f t="shared" ca="1" si="225"/>
        <v/>
      </c>
      <c r="O403" s="53" t="str">
        <f t="shared" ca="1" si="226"/>
        <v>00</v>
      </c>
      <c r="P403" s="53" t="str">
        <f t="shared" ca="1" si="227"/>
        <v/>
      </c>
      <c r="Q403" s="54">
        <f t="shared" si="228"/>
        <v>-1</v>
      </c>
      <c r="R403" s="54" t="str">
        <f t="shared" si="229"/>
        <v/>
      </c>
      <c r="S403" s="3" t="str">
        <f t="shared" si="230"/>
        <v>my_code</v>
      </c>
      <c r="T403" s="54" t="b">
        <f t="shared" si="231"/>
        <v>0</v>
      </c>
      <c r="U403" s="54" t="b">
        <f t="shared" si="232"/>
        <v>0</v>
      </c>
      <c r="V403" s="54" t="b">
        <f t="shared" si="233"/>
        <v>0</v>
      </c>
      <c r="W403" s="54" t="b">
        <f t="shared" si="234"/>
        <v>0</v>
      </c>
      <c r="X403" s="54" t="b">
        <f>IF(NOT(ISERROR(VLOOKUP(UPPER(F403),Opcodes!$O$3:$O$10,1,FALSE))),TRUE,FALSE)</f>
        <v>0</v>
      </c>
      <c r="Y403" s="1" t="str" cm="1">
        <f t="array" aca="1" ref="Y403" ca="1">IF(OR(UPPER(F403)="STR",UPPER(F403)="ASC"),_xlfn.TEXTJOIN("",TRUE,DEC2HEX(128*(UPPER(F403)="STR")+CODE(MID(G403,ABS(ROW(INDIRECT("1:"&amp;LEN(G403)))),1)))),IF(UPPER(F403)="HEX",UPPER(SUBSTITUTE(G403," ","")),""))</f>
        <v/>
      </c>
      <c r="Z403" s="52" t="str">
        <f t="shared" si="235"/>
        <v/>
      </c>
      <c r="AA403" s="52" t="str">
        <f t="shared" si="236"/>
        <v/>
      </c>
      <c r="AB403" s="52" t="str">
        <f t="shared" si="237"/>
        <v/>
      </c>
      <c r="AC403" s="52" t="str">
        <f t="shared" si="238"/>
        <v/>
      </c>
      <c r="AD403" s="52" t="str">
        <f t="shared" si="239"/>
        <v/>
      </c>
      <c r="AE403" s="52">
        <f t="shared" ca="1" si="240"/>
        <v>0</v>
      </c>
      <c r="AF403" s="52" t="str">
        <f t="shared" si="241"/>
        <v/>
      </c>
      <c r="AG403" s="52" t="str">
        <f t="shared" ca="1" si="242"/>
        <v>mem</v>
      </c>
      <c r="AH403" s="52">
        <f t="shared" ca="1" si="243"/>
        <v>0</v>
      </c>
      <c r="AI403" s="52">
        <f t="shared" ca="1" si="244"/>
        <v>-1</v>
      </c>
      <c r="AJ403" s="52">
        <f t="shared" ca="1" si="245"/>
        <v>0</v>
      </c>
      <c r="AK403" s="52">
        <f t="shared" ca="1" si="246"/>
        <v>0</v>
      </c>
      <c r="AL403" s="52">
        <f t="shared" ca="1" si="247"/>
        <v>0</v>
      </c>
      <c r="AM403" s="52" t="e" cm="1">
        <f t="array" aca="1" ref="AM403" ca="1">INDEX($G$2:$G$1052,MATCH(1,(AL403=$E$2:$E$1052)*("EQU"=UPPER($F$2:$F$1052)),0))</f>
        <v>#N/A</v>
      </c>
      <c r="AN403" s="52" t="str">
        <f t="shared" ca="1" si="248"/>
        <v/>
      </c>
      <c r="AO403" s="1" t="e">
        <f t="shared" ca="1" si="249"/>
        <v>#N/A</v>
      </c>
      <c r="AP403" s="52" t="str">
        <f t="shared" ca="1" si="250"/>
        <v/>
      </c>
      <c r="AQ403" s="1" t="str" cm="1">
        <f t="array" aca="1" ref="AQ403" ca="1">IF(LEFT(AL403,1)=".",INDEX($M$12:$M$1052,MATCH(1,(AL403=$L$12:$L$1052)*(S403=($S$12:$S$1052)),0)),"")</f>
        <v/>
      </c>
      <c r="AR403" s="52">
        <f t="shared" ca="1" si="251"/>
        <v>0</v>
      </c>
      <c r="AS403" s="52">
        <f t="shared" ca="1" si="252"/>
        <v>0</v>
      </c>
      <c r="AT403" s="52" t="str">
        <f t="shared" ca="1" si="253"/>
        <v>00</v>
      </c>
      <c r="AU403" s="52" t="str">
        <f t="shared" ca="1" si="254"/>
        <v>00</v>
      </c>
      <c r="AV403" s="1" t="str">
        <f t="shared" ca="1" si="257"/>
        <v>00</v>
      </c>
      <c r="AW403" s="52" t="str">
        <f t="shared" ca="1" si="255"/>
        <v>ZP</v>
      </c>
      <c r="AX403" s="53" t="e">
        <f ca="1">VLOOKUP(UPPER(F403)&amp;"-"&amp;AW403,Opcodes!$D$3:$E$160,2,FALSE)</f>
        <v>#N/A</v>
      </c>
      <c r="AY403" s="1">
        <f t="shared" ca="1" si="256"/>
        <v>0</v>
      </c>
    </row>
    <row r="404" spans="3:51" s="52" customFormat="1" x14ac:dyDescent="0.3">
      <c r="C404" s="11" t="str" cm="1">
        <f t="array" aca="1" ref="C404" ca="1">IF(AND(N404&amp;""&lt;&gt;"",K404&amp;""&lt;&gt;""),K404&amp;": "&amp;N404&amp;IF(O404&amp;""&lt;&gt;""," "&amp;O404,"")&amp;IF(P404&amp;""&lt;&gt;""," "&amp;P404,""),IF(Y404&amp;""&lt;&gt;"",K404&amp;": "&amp;TRIM(_xlfn.TEXTJOIN("",TRUE,MID(Y404,2*ROW(INDIRECT("1:"&amp;LEN(Y404)))-1,2)&amp;" ")),""))</f>
        <v/>
      </c>
      <c r="D404" s="20"/>
      <c r="E404" s="21"/>
      <c r="F404" s="22"/>
      <c r="G404" s="55"/>
      <c r="H404" s="56"/>
      <c r="I404" s="51"/>
      <c r="J404" s="51"/>
      <c r="K404" s="52" t="str">
        <f t="shared" ca="1" si="222"/>
        <v>302</v>
      </c>
      <c r="L404" s="52" t="str">
        <f t="shared" si="223"/>
        <v/>
      </c>
      <c r="M404" s="52" t="str">
        <f t="shared" ca="1" si="224"/>
        <v>$0302</v>
      </c>
      <c r="N404" s="53" t="str">
        <f t="shared" ca="1" si="225"/>
        <v/>
      </c>
      <c r="O404" s="53" t="str">
        <f t="shared" ca="1" si="226"/>
        <v>00</v>
      </c>
      <c r="P404" s="53" t="str">
        <f t="shared" ca="1" si="227"/>
        <v/>
      </c>
      <c r="Q404" s="54">
        <f t="shared" si="228"/>
        <v>-1</v>
      </c>
      <c r="R404" s="54" t="str">
        <f t="shared" si="229"/>
        <v/>
      </c>
      <c r="S404" s="3" t="str">
        <f t="shared" si="230"/>
        <v>my_code</v>
      </c>
      <c r="T404" s="54" t="b">
        <f t="shared" si="231"/>
        <v>0</v>
      </c>
      <c r="U404" s="54" t="b">
        <f t="shared" si="232"/>
        <v>0</v>
      </c>
      <c r="V404" s="54" t="b">
        <f t="shared" si="233"/>
        <v>0</v>
      </c>
      <c r="W404" s="54" t="b">
        <f t="shared" si="234"/>
        <v>0</v>
      </c>
      <c r="X404" s="54" t="b">
        <f>IF(NOT(ISERROR(VLOOKUP(UPPER(F404),Opcodes!$O$3:$O$10,1,FALSE))),TRUE,FALSE)</f>
        <v>0</v>
      </c>
      <c r="Y404" s="1" t="str" cm="1">
        <f t="array" aca="1" ref="Y404" ca="1">IF(OR(UPPER(F404)="STR",UPPER(F404)="ASC"),_xlfn.TEXTJOIN("",TRUE,DEC2HEX(128*(UPPER(F404)="STR")+CODE(MID(G404,ABS(ROW(INDIRECT("1:"&amp;LEN(G404)))),1)))),IF(UPPER(F404)="HEX",UPPER(SUBSTITUTE(G404," ","")),""))</f>
        <v/>
      </c>
      <c r="Z404" s="52" t="str">
        <f t="shared" si="235"/>
        <v/>
      </c>
      <c r="AA404" s="52" t="str">
        <f t="shared" si="236"/>
        <v/>
      </c>
      <c r="AB404" s="52" t="str">
        <f t="shared" si="237"/>
        <v/>
      </c>
      <c r="AC404" s="52" t="str">
        <f t="shared" si="238"/>
        <v/>
      </c>
      <c r="AD404" s="52" t="str">
        <f t="shared" si="239"/>
        <v/>
      </c>
      <c r="AE404" s="52">
        <f t="shared" ca="1" si="240"/>
        <v>0</v>
      </c>
      <c r="AF404" s="52" t="str">
        <f t="shared" si="241"/>
        <v/>
      </c>
      <c r="AG404" s="52" t="str">
        <f t="shared" ca="1" si="242"/>
        <v>mem</v>
      </c>
      <c r="AH404" s="52">
        <f t="shared" ca="1" si="243"/>
        <v>0</v>
      </c>
      <c r="AI404" s="52">
        <f t="shared" ca="1" si="244"/>
        <v>-1</v>
      </c>
      <c r="AJ404" s="52">
        <f t="shared" ca="1" si="245"/>
        <v>0</v>
      </c>
      <c r="AK404" s="52">
        <f t="shared" ca="1" si="246"/>
        <v>0</v>
      </c>
      <c r="AL404" s="52">
        <f t="shared" ca="1" si="247"/>
        <v>0</v>
      </c>
      <c r="AM404" s="52" t="e" cm="1">
        <f t="array" aca="1" ref="AM404" ca="1">INDEX($G$2:$G$1052,MATCH(1,(AL404=$E$2:$E$1052)*("EQU"=UPPER($F$2:$F$1052)),0))</f>
        <v>#N/A</v>
      </c>
      <c r="AN404" s="52" t="str">
        <f t="shared" ca="1" si="248"/>
        <v/>
      </c>
      <c r="AO404" s="1" t="e">
        <f t="shared" ca="1" si="249"/>
        <v>#N/A</v>
      </c>
      <c r="AP404" s="52" t="str">
        <f t="shared" ca="1" si="250"/>
        <v/>
      </c>
      <c r="AQ404" s="1" t="str" cm="1">
        <f t="array" aca="1" ref="AQ404" ca="1">IF(LEFT(AL404,1)=".",INDEX($M$12:$M$1052,MATCH(1,(AL404=$L$12:$L$1052)*(S404=($S$12:$S$1052)),0)),"")</f>
        <v/>
      </c>
      <c r="AR404" s="52">
        <f t="shared" ca="1" si="251"/>
        <v>0</v>
      </c>
      <c r="AS404" s="52">
        <f t="shared" ca="1" si="252"/>
        <v>0</v>
      </c>
      <c r="AT404" s="52" t="str">
        <f t="shared" ca="1" si="253"/>
        <v>00</v>
      </c>
      <c r="AU404" s="52" t="str">
        <f t="shared" ca="1" si="254"/>
        <v>00</v>
      </c>
      <c r="AV404" s="1" t="str">
        <f t="shared" ca="1" si="257"/>
        <v>00</v>
      </c>
      <c r="AW404" s="52" t="str">
        <f t="shared" ca="1" si="255"/>
        <v>ZP</v>
      </c>
      <c r="AX404" s="53" t="e">
        <f ca="1">VLOOKUP(UPPER(F404)&amp;"-"&amp;AW404,Opcodes!$D$3:$E$160,2,FALSE)</f>
        <v>#N/A</v>
      </c>
      <c r="AY404" s="1">
        <f t="shared" ca="1" si="256"/>
        <v>0</v>
      </c>
    </row>
    <row r="405" spans="3:51" s="52" customFormat="1" x14ac:dyDescent="0.3">
      <c r="C405" s="11" t="str" cm="1">
        <f t="array" aca="1" ref="C405" ca="1">IF(AND(N405&amp;""&lt;&gt;"",K405&amp;""&lt;&gt;""),K405&amp;": "&amp;N405&amp;IF(O405&amp;""&lt;&gt;""," "&amp;O405,"")&amp;IF(P405&amp;""&lt;&gt;""," "&amp;P405,""),IF(Y405&amp;""&lt;&gt;"",K405&amp;": "&amp;TRIM(_xlfn.TEXTJOIN("",TRUE,MID(Y405,2*ROW(INDIRECT("1:"&amp;LEN(Y405)))-1,2)&amp;" ")),""))</f>
        <v/>
      </c>
      <c r="D405" s="20"/>
      <c r="E405" s="21"/>
      <c r="F405" s="22"/>
      <c r="G405" s="55"/>
      <c r="H405" s="56"/>
      <c r="I405" s="51"/>
      <c r="J405" s="51"/>
      <c r="K405" s="52" t="str">
        <f t="shared" ca="1" si="222"/>
        <v>302</v>
      </c>
      <c r="L405" s="52" t="str">
        <f t="shared" si="223"/>
        <v/>
      </c>
      <c r="M405" s="52" t="str">
        <f t="shared" ca="1" si="224"/>
        <v>$0302</v>
      </c>
      <c r="N405" s="53" t="str">
        <f t="shared" ca="1" si="225"/>
        <v/>
      </c>
      <c r="O405" s="53" t="str">
        <f t="shared" ca="1" si="226"/>
        <v>00</v>
      </c>
      <c r="P405" s="53" t="str">
        <f t="shared" ca="1" si="227"/>
        <v/>
      </c>
      <c r="Q405" s="54">
        <f t="shared" si="228"/>
        <v>-1</v>
      </c>
      <c r="R405" s="54" t="str">
        <f t="shared" si="229"/>
        <v/>
      </c>
      <c r="S405" s="3" t="str">
        <f t="shared" si="230"/>
        <v>my_code</v>
      </c>
      <c r="T405" s="54" t="b">
        <f t="shared" si="231"/>
        <v>0</v>
      </c>
      <c r="U405" s="54" t="b">
        <f t="shared" si="232"/>
        <v>0</v>
      </c>
      <c r="V405" s="54" t="b">
        <f t="shared" si="233"/>
        <v>0</v>
      </c>
      <c r="W405" s="54" t="b">
        <f t="shared" si="234"/>
        <v>0</v>
      </c>
      <c r="X405" s="54" t="b">
        <f>IF(NOT(ISERROR(VLOOKUP(UPPER(F405),Opcodes!$O$3:$O$10,1,FALSE))),TRUE,FALSE)</f>
        <v>0</v>
      </c>
      <c r="Y405" s="1" t="str" cm="1">
        <f t="array" aca="1" ref="Y405" ca="1">IF(OR(UPPER(F405)="STR",UPPER(F405)="ASC"),_xlfn.TEXTJOIN("",TRUE,DEC2HEX(128*(UPPER(F405)="STR")+CODE(MID(G405,ABS(ROW(INDIRECT("1:"&amp;LEN(G405)))),1)))),IF(UPPER(F405)="HEX",UPPER(SUBSTITUTE(G405," ","")),""))</f>
        <v/>
      </c>
      <c r="Z405" s="52" t="str">
        <f t="shared" si="235"/>
        <v/>
      </c>
      <c r="AA405" s="52" t="str">
        <f t="shared" si="236"/>
        <v/>
      </c>
      <c r="AB405" s="52" t="str">
        <f t="shared" si="237"/>
        <v/>
      </c>
      <c r="AC405" s="52" t="str">
        <f t="shared" si="238"/>
        <v/>
      </c>
      <c r="AD405" s="52" t="str">
        <f t="shared" si="239"/>
        <v/>
      </c>
      <c r="AE405" s="52">
        <f t="shared" ca="1" si="240"/>
        <v>0</v>
      </c>
      <c r="AF405" s="52" t="str">
        <f t="shared" si="241"/>
        <v/>
      </c>
      <c r="AG405" s="52" t="str">
        <f t="shared" ca="1" si="242"/>
        <v>mem</v>
      </c>
      <c r="AH405" s="52">
        <f t="shared" ca="1" si="243"/>
        <v>0</v>
      </c>
      <c r="AI405" s="52">
        <f t="shared" ca="1" si="244"/>
        <v>-1</v>
      </c>
      <c r="AJ405" s="52">
        <f t="shared" ca="1" si="245"/>
        <v>0</v>
      </c>
      <c r="AK405" s="52">
        <f t="shared" ca="1" si="246"/>
        <v>0</v>
      </c>
      <c r="AL405" s="52">
        <f t="shared" ca="1" si="247"/>
        <v>0</v>
      </c>
      <c r="AM405" s="52" t="e" cm="1">
        <f t="array" aca="1" ref="AM405" ca="1">INDEX($G$2:$G$1052,MATCH(1,(AL405=$E$2:$E$1052)*("EQU"=UPPER($F$2:$F$1052)),0))</f>
        <v>#N/A</v>
      </c>
      <c r="AN405" s="52" t="str">
        <f t="shared" ca="1" si="248"/>
        <v/>
      </c>
      <c r="AO405" s="1" t="e">
        <f t="shared" ca="1" si="249"/>
        <v>#N/A</v>
      </c>
      <c r="AP405" s="52" t="str">
        <f t="shared" ca="1" si="250"/>
        <v/>
      </c>
      <c r="AQ405" s="1" t="str" cm="1">
        <f t="array" aca="1" ref="AQ405" ca="1">IF(LEFT(AL405,1)=".",INDEX($M$12:$M$1052,MATCH(1,(AL405=$L$12:$L$1052)*(S405=($S$12:$S$1052)),0)),"")</f>
        <v/>
      </c>
      <c r="AR405" s="52">
        <f t="shared" ca="1" si="251"/>
        <v>0</v>
      </c>
      <c r="AS405" s="52">
        <f t="shared" ca="1" si="252"/>
        <v>0</v>
      </c>
      <c r="AT405" s="52" t="str">
        <f t="shared" ca="1" si="253"/>
        <v>00</v>
      </c>
      <c r="AU405" s="52" t="str">
        <f t="shared" ca="1" si="254"/>
        <v>00</v>
      </c>
      <c r="AV405" s="1" t="str">
        <f t="shared" ca="1" si="257"/>
        <v>00</v>
      </c>
      <c r="AW405" s="52" t="str">
        <f t="shared" ca="1" si="255"/>
        <v>ZP</v>
      </c>
      <c r="AX405" s="53" t="e">
        <f ca="1">VLOOKUP(UPPER(F405)&amp;"-"&amp;AW405,Opcodes!$D$3:$E$160,2,FALSE)</f>
        <v>#N/A</v>
      </c>
      <c r="AY405" s="1">
        <f t="shared" ca="1" si="256"/>
        <v>0</v>
      </c>
    </row>
    <row r="406" spans="3:51" s="52" customFormat="1" x14ac:dyDescent="0.3">
      <c r="C406" s="11" t="str" cm="1">
        <f t="array" aca="1" ref="C406" ca="1">IF(AND(N406&amp;""&lt;&gt;"",K406&amp;""&lt;&gt;""),K406&amp;": "&amp;N406&amp;IF(O406&amp;""&lt;&gt;""," "&amp;O406,"")&amp;IF(P406&amp;""&lt;&gt;""," "&amp;P406,""),IF(Y406&amp;""&lt;&gt;"",K406&amp;": "&amp;TRIM(_xlfn.TEXTJOIN("",TRUE,MID(Y406,2*ROW(INDIRECT("1:"&amp;LEN(Y406)))-1,2)&amp;" ")),""))</f>
        <v/>
      </c>
      <c r="D406" s="20"/>
      <c r="E406" s="21"/>
      <c r="F406" s="22"/>
      <c r="G406" s="55"/>
      <c r="H406" s="56"/>
      <c r="I406" s="51"/>
      <c r="J406" s="51"/>
      <c r="K406" s="52" t="str">
        <f t="shared" ca="1" si="222"/>
        <v>302</v>
      </c>
      <c r="L406" s="52" t="str">
        <f t="shared" si="223"/>
        <v/>
      </c>
      <c r="M406" s="52" t="str">
        <f t="shared" ca="1" si="224"/>
        <v>$0302</v>
      </c>
      <c r="N406" s="53" t="str">
        <f t="shared" ca="1" si="225"/>
        <v/>
      </c>
      <c r="O406" s="53" t="str">
        <f t="shared" ca="1" si="226"/>
        <v>00</v>
      </c>
      <c r="P406" s="53" t="str">
        <f t="shared" ca="1" si="227"/>
        <v/>
      </c>
      <c r="Q406" s="54">
        <f t="shared" si="228"/>
        <v>-1</v>
      </c>
      <c r="R406" s="54" t="str">
        <f t="shared" si="229"/>
        <v/>
      </c>
      <c r="S406" s="3" t="str">
        <f t="shared" si="230"/>
        <v>my_code</v>
      </c>
      <c r="T406" s="54" t="b">
        <f t="shared" si="231"/>
        <v>0</v>
      </c>
      <c r="U406" s="54" t="b">
        <f t="shared" si="232"/>
        <v>0</v>
      </c>
      <c r="V406" s="54" t="b">
        <f t="shared" si="233"/>
        <v>0</v>
      </c>
      <c r="W406" s="54" t="b">
        <f t="shared" si="234"/>
        <v>0</v>
      </c>
      <c r="X406" s="54" t="b">
        <f>IF(NOT(ISERROR(VLOOKUP(UPPER(F406),Opcodes!$O$3:$O$10,1,FALSE))),TRUE,FALSE)</f>
        <v>0</v>
      </c>
      <c r="Y406" s="1" t="str" cm="1">
        <f t="array" aca="1" ref="Y406" ca="1">IF(OR(UPPER(F406)="STR",UPPER(F406)="ASC"),_xlfn.TEXTJOIN("",TRUE,DEC2HEX(128*(UPPER(F406)="STR")+CODE(MID(G406,ABS(ROW(INDIRECT("1:"&amp;LEN(G406)))),1)))),IF(UPPER(F406)="HEX",UPPER(SUBSTITUTE(G406," ","")),""))</f>
        <v/>
      </c>
      <c r="Z406" s="52" t="str">
        <f t="shared" si="235"/>
        <v/>
      </c>
      <c r="AA406" s="52" t="str">
        <f t="shared" si="236"/>
        <v/>
      </c>
      <c r="AB406" s="52" t="str">
        <f t="shared" si="237"/>
        <v/>
      </c>
      <c r="AC406" s="52" t="str">
        <f t="shared" si="238"/>
        <v/>
      </c>
      <c r="AD406" s="52" t="str">
        <f t="shared" si="239"/>
        <v/>
      </c>
      <c r="AE406" s="52">
        <f t="shared" ca="1" si="240"/>
        <v>0</v>
      </c>
      <c r="AF406" s="52" t="str">
        <f t="shared" si="241"/>
        <v/>
      </c>
      <c r="AG406" s="52" t="str">
        <f t="shared" ca="1" si="242"/>
        <v>mem</v>
      </c>
      <c r="AH406" s="52">
        <f t="shared" ca="1" si="243"/>
        <v>0</v>
      </c>
      <c r="AI406" s="52">
        <f t="shared" ca="1" si="244"/>
        <v>-1</v>
      </c>
      <c r="AJ406" s="52">
        <f t="shared" ca="1" si="245"/>
        <v>0</v>
      </c>
      <c r="AK406" s="52">
        <f t="shared" ca="1" si="246"/>
        <v>0</v>
      </c>
      <c r="AL406" s="52">
        <f t="shared" ca="1" si="247"/>
        <v>0</v>
      </c>
      <c r="AM406" s="52" t="e" cm="1">
        <f t="array" aca="1" ref="AM406" ca="1">INDEX($G$2:$G$1052,MATCH(1,(AL406=$E$2:$E$1052)*("EQU"=UPPER($F$2:$F$1052)),0))</f>
        <v>#N/A</v>
      </c>
      <c r="AN406" s="52" t="str">
        <f t="shared" ca="1" si="248"/>
        <v/>
      </c>
      <c r="AO406" s="1" t="e">
        <f t="shared" ca="1" si="249"/>
        <v>#N/A</v>
      </c>
      <c r="AP406" s="52" t="str">
        <f t="shared" ca="1" si="250"/>
        <v/>
      </c>
      <c r="AQ406" s="1" t="str" cm="1">
        <f t="array" aca="1" ref="AQ406" ca="1">IF(LEFT(AL406,1)=".",INDEX($M$12:$M$1052,MATCH(1,(AL406=$L$12:$L$1052)*(S406=($S$12:$S$1052)),0)),"")</f>
        <v/>
      </c>
      <c r="AR406" s="52">
        <f t="shared" ca="1" si="251"/>
        <v>0</v>
      </c>
      <c r="AS406" s="52">
        <f t="shared" ca="1" si="252"/>
        <v>0</v>
      </c>
      <c r="AT406" s="52" t="str">
        <f t="shared" ca="1" si="253"/>
        <v>00</v>
      </c>
      <c r="AU406" s="52" t="str">
        <f t="shared" ca="1" si="254"/>
        <v>00</v>
      </c>
      <c r="AV406" s="1" t="str">
        <f t="shared" ca="1" si="257"/>
        <v>00</v>
      </c>
      <c r="AW406" s="52" t="str">
        <f t="shared" ca="1" si="255"/>
        <v>ZP</v>
      </c>
      <c r="AX406" s="53" t="e">
        <f ca="1">VLOOKUP(UPPER(F406)&amp;"-"&amp;AW406,Opcodes!$D$3:$E$160,2,FALSE)</f>
        <v>#N/A</v>
      </c>
      <c r="AY406" s="1">
        <f t="shared" ca="1" si="256"/>
        <v>0</v>
      </c>
    </row>
    <row r="407" spans="3:51" s="52" customFormat="1" x14ac:dyDescent="0.3">
      <c r="C407" s="11" t="str" cm="1">
        <f t="array" aca="1" ref="C407" ca="1">IF(AND(N407&amp;""&lt;&gt;"",K407&amp;""&lt;&gt;""),K407&amp;": "&amp;N407&amp;IF(O407&amp;""&lt;&gt;""," "&amp;O407,"")&amp;IF(P407&amp;""&lt;&gt;""," "&amp;P407,""),IF(Y407&amp;""&lt;&gt;"",K407&amp;": "&amp;TRIM(_xlfn.TEXTJOIN("",TRUE,MID(Y407,2*ROW(INDIRECT("1:"&amp;LEN(Y407)))-1,2)&amp;" ")),""))</f>
        <v/>
      </c>
      <c r="D407" s="20"/>
      <c r="E407" s="21"/>
      <c r="F407" s="22"/>
      <c r="G407" s="55"/>
      <c r="H407" s="56"/>
      <c r="I407" s="51"/>
      <c r="J407" s="51"/>
      <c r="K407" s="52" t="str">
        <f t="shared" ca="1" si="222"/>
        <v>302</v>
      </c>
      <c r="L407" s="52" t="str">
        <f t="shared" si="223"/>
        <v/>
      </c>
      <c r="M407" s="52" t="str">
        <f t="shared" ca="1" si="224"/>
        <v>$0302</v>
      </c>
      <c r="N407" s="53" t="str">
        <f t="shared" ca="1" si="225"/>
        <v/>
      </c>
      <c r="O407" s="53" t="str">
        <f t="shared" ca="1" si="226"/>
        <v>00</v>
      </c>
      <c r="P407" s="53" t="str">
        <f t="shared" ca="1" si="227"/>
        <v/>
      </c>
      <c r="Q407" s="54">
        <f t="shared" si="228"/>
        <v>-1</v>
      </c>
      <c r="R407" s="54" t="str">
        <f t="shared" si="229"/>
        <v/>
      </c>
      <c r="S407" s="3" t="str">
        <f t="shared" si="230"/>
        <v>my_code</v>
      </c>
      <c r="T407" s="54" t="b">
        <f t="shared" si="231"/>
        <v>0</v>
      </c>
      <c r="U407" s="54" t="b">
        <f t="shared" si="232"/>
        <v>0</v>
      </c>
      <c r="V407" s="54" t="b">
        <f t="shared" si="233"/>
        <v>0</v>
      </c>
      <c r="W407" s="54" t="b">
        <f t="shared" si="234"/>
        <v>0</v>
      </c>
      <c r="X407" s="54" t="b">
        <f>IF(NOT(ISERROR(VLOOKUP(UPPER(F407),Opcodes!$O$3:$O$10,1,FALSE))),TRUE,FALSE)</f>
        <v>0</v>
      </c>
      <c r="Y407" s="1" t="str" cm="1">
        <f t="array" aca="1" ref="Y407" ca="1">IF(OR(UPPER(F407)="STR",UPPER(F407)="ASC"),_xlfn.TEXTJOIN("",TRUE,DEC2HEX(128*(UPPER(F407)="STR")+CODE(MID(G407,ABS(ROW(INDIRECT("1:"&amp;LEN(G407)))),1)))),IF(UPPER(F407)="HEX",UPPER(SUBSTITUTE(G407," ","")),""))</f>
        <v/>
      </c>
      <c r="Z407" s="52" t="str">
        <f t="shared" si="235"/>
        <v/>
      </c>
      <c r="AA407" s="52" t="str">
        <f t="shared" si="236"/>
        <v/>
      </c>
      <c r="AB407" s="52" t="str">
        <f t="shared" si="237"/>
        <v/>
      </c>
      <c r="AC407" s="52" t="str">
        <f t="shared" si="238"/>
        <v/>
      </c>
      <c r="AD407" s="52" t="str">
        <f t="shared" si="239"/>
        <v/>
      </c>
      <c r="AE407" s="52">
        <f t="shared" ca="1" si="240"/>
        <v>0</v>
      </c>
      <c r="AF407" s="52" t="str">
        <f t="shared" si="241"/>
        <v/>
      </c>
      <c r="AG407" s="52" t="str">
        <f t="shared" ca="1" si="242"/>
        <v>mem</v>
      </c>
      <c r="AH407" s="52">
        <f t="shared" ca="1" si="243"/>
        <v>0</v>
      </c>
      <c r="AI407" s="52">
        <f t="shared" ca="1" si="244"/>
        <v>-1</v>
      </c>
      <c r="AJ407" s="52">
        <f t="shared" ca="1" si="245"/>
        <v>0</v>
      </c>
      <c r="AK407" s="52">
        <f t="shared" ca="1" si="246"/>
        <v>0</v>
      </c>
      <c r="AL407" s="52">
        <f t="shared" ca="1" si="247"/>
        <v>0</v>
      </c>
      <c r="AM407" s="52" t="e" cm="1">
        <f t="array" aca="1" ref="AM407" ca="1">INDEX($G$2:$G$1052,MATCH(1,(AL407=$E$2:$E$1052)*("EQU"=UPPER($F$2:$F$1052)),0))</f>
        <v>#N/A</v>
      </c>
      <c r="AN407" s="52" t="str">
        <f t="shared" ca="1" si="248"/>
        <v/>
      </c>
      <c r="AO407" s="1" t="e">
        <f t="shared" ca="1" si="249"/>
        <v>#N/A</v>
      </c>
      <c r="AP407" s="52" t="str">
        <f t="shared" ca="1" si="250"/>
        <v/>
      </c>
      <c r="AQ407" s="1" t="str" cm="1">
        <f t="array" aca="1" ref="AQ407" ca="1">IF(LEFT(AL407,1)=".",INDEX($M$12:$M$1052,MATCH(1,(AL407=$L$12:$L$1052)*(S407=($S$12:$S$1052)),0)),"")</f>
        <v/>
      </c>
      <c r="AR407" s="52">
        <f t="shared" ca="1" si="251"/>
        <v>0</v>
      </c>
      <c r="AS407" s="52">
        <f t="shared" ca="1" si="252"/>
        <v>0</v>
      </c>
      <c r="AT407" s="52" t="str">
        <f t="shared" ca="1" si="253"/>
        <v>00</v>
      </c>
      <c r="AU407" s="52" t="str">
        <f t="shared" ca="1" si="254"/>
        <v>00</v>
      </c>
      <c r="AV407" s="1" t="str">
        <f t="shared" ca="1" si="257"/>
        <v>00</v>
      </c>
      <c r="AW407" s="52" t="str">
        <f t="shared" ca="1" si="255"/>
        <v>ZP</v>
      </c>
      <c r="AX407" s="53" t="e">
        <f ca="1">VLOOKUP(UPPER(F407)&amp;"-"&amp;AW407,Opcodes!$D$3:$E$160,2,FALSE)</f>
        <v>#N/A</v>
      </c>
      <c r="AY407" s="1">
        <f t="shared" ca="1" si="256"/>
        <v>0</v>
      </c>
    </row>
    <row r="408" spans="3:51" s="52" customFormat="1" x14ac:dyDescent="0.3">
      <c r="C408" s="11" t="str" cm="1">
        <f t="array" aca="1" ref="C408" ca="1">IF(AND(N408&amp;""&lt;&gt;"",K408&amp;""&lt;&gt;""),K408&amp;": "&amp;N408&amp;IF(O408&amp;""&lt;&gt;""," "&amp;O408,"")&amp;IF(P408&amp;""&lt;&gt;""," "&amp;P408,""),IF(Y408&amp;""&lt;&gt;"",K408&amp;": "&amp;TRIM(_xlfn.TEXTJOIN("",TRUE,MID(Y408,2*ROW(INDIRECT("1:"&amp;LEN(Y408)))-1,2)&amp;" ")),""))</f>
        <v/>
      </c>
      <c r="D408" s="20"/>
      <c r="E408" s="21"/>
      <c r="F408" s="22"/>
      <c r="G408" s="55"/>
      <c r="H408" s="56"/>
      <c r="I408" s="51"/>
      <c r="J408" s="51"/>
      <c r="K408" s="52" t="str">
        <f t="shared" ca="1" si="222"/>
        <v>302</v>
      </c>
      <c r="L408" s="52" t="str">
        <f t="shared" si="223"/>
        <v/>
      </c>
      <c r="M408" s="52" t="str">
        <f t="shared" ca="1" si="224"/>
        <v>$0302</v>
      </c>
      <c r="N408" s="53" t="str">
        <f t="shared" ca="1" si="225"/>
        <v/>
      </c>
      <c r="O408" s="53" t="str">
        <f t="shared" ca="1" si="226"/>
        <v>00</v>
      </c>
      <c r="P408" s="53" t="str">
        <f t="shared" ca="1" si="227"/>
        <v/>
      </c>
      <c r="Q408" s="54">
        <f t="shared" si="228"/>
        <v>-1</v>
      </c>
      <c r="R408" s="54" t="str">
        <f t="shared" si="229"/>
        <v/>
      </c>
      <c r="S408" s="3" t="str">
        <f t="shared" si="230"/>
        <v>my_code</v>
      </c>
      <c r="T408" s="54" t="b">
        <f t="shared" si="231"/>
        <v>0</v>
      </c>
      <c r="U408" s="54" t="b">
        <f t="shared" si="232"/>
        <v>0</v>
      </c>
      <c r="V408" s="54" t="b">
        <f t="shared" si="233"/>
        <v>0</v>
      </c>
      <c r="W408" s="54" t="b">
        <f t="shared" si="234"/>
        <v>0</v>
      </c>
      <c r="X408" s="54" t="b">
        <f>IF(NOT(ISERROR(VLOOKUP(UPPER(F408),Opcodes!$O$3:$O$10,1,FALSE))),TRUE,FALSE)</f>
        <v>0</v>
      </c>
      <c r="Y408" s="1" t="str" cm="1">
        <f t="array" aca="1" ref="Y408" ca="1">IF(OR(UPPER(F408)="STR",UPPER(F408)="ASC"),_xlfn.TEXTJOIN("",TRUE,DEC2HEX(128*(UPPER(F408)="STR")+CODE(MID(G408,ABS(ROW(INDIRECT("1:"&amp;LEN(G408)))),1)))),IF(UPPER(F408)="HEX",UPPER(SUBSTITUTE(G408," ","")),""))</f>
        <v/>
      </c>
      <c r="Z408" s="52" t="str">
        <f t="shared" si="235"/>
        <v/>
      </c>
      <c r="AA408" s="52" t="str">
        <f t="shared" si="236"/>
        <v/>
      </c>
      <c r="AB408" s="52" t="str">
        <f t="shared" si="237"/>
        <v/>
      </c>
      <c r="AC408" s="52" t="str">
        <f t="shared" si="238"/>
        <v/>
      </c>
      <c r="AD408" s="52" t="str">
        <f t="shared" si="239"/>
        <v/>
      </c>
      <c r="AE408" s="52">
        <f t="shared" ca="1" si="240"/>
        <v>0</v>
      </c>
      <c r="AF408" s="52" t="str">
        <f t="shared" si="241"/>
        <v/>
      </c>
      <c r="AG408" s="52" t="str">
        <f t="shared" ca="1" si="242"/>
        <v>mem</v>
      </c>
      <c r="AH408" s="52">
        <f t="shared" ca="1" si="243"/>
        <v>0</v>
      </c>
      <c r="AI408" s="52">
        <f t="shared" ca="1" si="244"/>
        <v>-1</v>
      </c>
      <c r="AJ408" s="52">
        <f t="shared" ca="1" si="245"/>
        <v>0</v>
      </c>
      <c r="AK408" s="52">
        <f t="shared" ca="1" si="246"/>
        <v>0</v>
      </c>
      <c r="AL408" s="52">
        <f t="shared" ca="1" si="247"/>
        <v>0</v>
      </c>
      <c r="AM408" s="52" t="e" cm="1">
        <f t="array" aca="1" ref="AM408" ca="1">INDEX($G$2:$G$1052,MATCH(1,(AL408=$E$2:$E$1052)*("EQU"=UPPER($F$2:$F$1052)),0))</f>
        <v>#N/A</v>
      </c>
      <c r="AN408" s="52" t="str">
        <f t="shared" ca="1" si="248"/>
        <v/>
      </c>
      <c r="AO408" s="1" t="e">
        <f t="shared" ca="1" si="249"/>
        <v>#N/A</v>
      </c>
      <c r="AP408" s="52" t="str">
        <f t="shared" ca="1" si="250"/>
        <v/>
      </c>
      <c r="AQ408" s="1" t="str" cm="1">
        <f t="array" aca="1" ref="AQ408" ca="1">IF(LEFT(AL408,1)=".",INDEX($M$12:$M$1052,MATCH(1,(AL408=$L$12:$L$1052)*(S408=($S$12:$S$1052)),0)),"")</f>
        <v/>
      </c>
      <c r="AR408" s="52">
        <f t="shared" ca="1" si="251"/>
        <v>0</v>
      </c>
      <c r="AS408" s="52">
        <f t="shared" ca="1" si="252"/>
        <v>0</v>
      </c>
      <c r="AT408" s="52" t="str">
        <f t="shared" ca="1" si="253"/>
        <v>00</v>
      </c>
      <c r="AU408" s="52" t="str">
        <f t="shared" ca="1" si="254"/>
        <v>00</v>
      </c>
      <c r="AV408" s="1" t="str">
        <f t="shared" ca="1" si="257"/>
        <v>00</v>
      </c>
      <c r="AW408" s="52" t="str">
        <f t="shared" ca="1" si="255"/>
        <v>ZP</v>
      </c>
      <c r="AX408" s="53" t="e">
        <f ca="1">VLOOKUP(UPPER(F408)&amp;"-"&amp;AW408,Opcodes!$D$3:$E$160,2,FALSE)</f>
        <v>#N/A</v>
      </c>
      <c r="AY408" s="1">
        <f t="shared" ca="1" si="256"/>
        <v>0</v>
      </c>
    </row>
    <row r="409" spans="3:51" s="52" customFormat="1" x14ac:dyDescent="0.3">
      <c r="C409" s="11" t="str" cm="1">
        <f t="array" aca="1" ref="C409" ca="1">IF(AND(N409&amp;""&lt;&gt;"",K409&amp;""&lt;&gt;""),K409&amp;": "&amp;N409&amp;IF(O409&amp;""&lt;&gt;""," "&amp;O409,"")&amp;IF(P409&amp;""&lt;&gt;""," "&amp;P409,""),IF(Y409&amp;""&lt;&gt;"",K409&amp;": "&amp;TRIM(_xlfn.TEXTJOIN("",TRUE,MID(Y409,2*ROW(INDIRECT("1:"&amp;LEN(Y409)))-1,2)&amp;" ")),""))</f>
        <v/>
      </c>
      <c r="D409" s="20"/>
      <c r="E409" s="21"/>
      <c r="F409" s="22"/>
      <c r="G409" s="55"/>
      <c r="H409" s="56"/>
      <c r="I409" s="51"/>
      <c r="J409" s="51"/>
      <c r="K409" s="52" t="str">
        <f t="shared" ca="1" si="222"/>
        <v>302</v>
      </c>
      <c r="L409" s="52" t="str">
        <f t="shared" si="223"/>
        <v/>
      </c>
      <c r="M409" s="52" t="str">
        <f t="shared" ca="1" si="224"/>
        <v>$0302</v>
      </c>
      <c r="N409" s="53" t="str">
        <f t="shared" ca="1" si="225"/>
        <v/>
      </c>
      <c r="O409" s="53" t="str">
        <f t="shared" ca="1" si="226"/>
        <v>00</v>
      </c>
      <c r="P409" s="53" t="str">
        <f t="shared" ca="1" si="227"/>
        <v/>
      </c>
      <c r="Q409" s="54">
        <f t="shared" si="228"/>
        <v>-1</v>
      </c>
      <c r="R409" s="54" t="str">
        <f t="shared" si="229"/>
        <v/>
      </c>
      <c r="S409" s="3" t="str">
        <f t="shared" si="230"/>
        <v>my_code</v>
      </c>
      <c r="T409" s="54" t="b">
        <f t="shared" si="231"/>
        <v>0</v>
      </c>
      <c r="U409" s="54" t="b">
        <f t="shared" si="232"/>
        <v>0</v>
      </c>
      <c r="V409" s="54" t="b">
        <f t="shared" si="233"/>
        <v>0</v>
      </c>
      <c r="W409" s="54" t="b">
        <f t="shared" si="234"/>
        <v>0</v>
      </c>
      <c r="X409" s="54" t="b">
        <f>IF(NOT(ISERROR(VLOOKUP(UPPER(F409),Opcodes!$O$3:$O$10,1,FALSE))),TRUE,FALSE)</f>
        <v>0</v>
      </c>
      <c r="Y409" s="1" t="str" cm="1">
        <f t="array" aca="1" ref="Y409" ca="1">IF(OR(UPPER(F409)="STR",UPPER(F409)="ASC"),_xlfn.TEXTJOIN("",TRUE,DEC2HEX(128*(UPPER(F409)="STR")+CODE(MID(G409,ABS(ROW(INDIRECT("1:"&amp;LEN(G409)))),1)))),IF(UPPER(F409)="HEX",UPPER(SUBSTITUTE(G409," ","")),""))</f>
        <v/>
      </c>
      <c r="Z409" s="52" t="str">
        <f t="shared" si="235"/>
        <v/>
      </c>
      <c r="AA409" s="52" t="str">
        <f t="shared" si="236"/>
        <v/>
      </c>
      <c r="AB409" s="52" t="str">
        <f t="shared" si="237"/>
        <v/>
      </c>
      <c r="AC409" s="52" t="str">
        <f t="shared" si="238"/>
        <v/>
      </c>
      <c r="AD409" s="52" t="str">
        <f t="shared" si="239"/>
        <v/>
      </c>
      <c r="AE409" s="52">
        <f t="shared" ca="1" si="240"/>
        <v>0</v>
      </c>
      <c r="AF409" s="52" t="str">
        <f t="shared" si="241"/>
        <v/>
      </c>
      <c r="AG409" s="52" t="str">
        <f t="shared" ca="1" si="242"/>
        <v>mem</v>
      </c>
      <c r="AH409" s="52">
        <f t="shared" ca="1" si="243"/>
        <v>0</v>
      </c>
      <c r="AI409" s="52">
        <f t="shared" ca="1" si="244"/>
        <v>-1</v>
      </c>
      <c r="AJ409" s="52">
        <f t="shared" ca="1" si="245"/>
        <v>0</v>
      </c>
      <c r="AK409" s="52">
        <f t="shared" ca="1" si="246"/>
        <v>0</v>
      </c>
      <c r="AL409" s="52">
        <f t="shared" ca="1" si="247"/>
        <v>0</v>
      </c>
      <c r="AM409" s="52" t="e" cm="1">
        <f t="array" aca="1" ref="AM409" ca="1">INDEX($G$2:$G$1052,MATCH(1,(AL409=$E$2:$E$1052)*("EQU"=UPPER($F$2:$F$1052)),0))</f>
        <v>#N/A</v>
      </c>
      <c r="AN409" s="52" t="str">
        <f t="shared" ca="1" si="248"/>
        <v/>
      </c>
      <c r="AO409" s="1" t="e">
        <f t="shared" ca="1" si="249"/>
        <v>#N/A</v>
      </c>
      <c r="AP409" s="52" t="str">
        <f t="shared" ca="1" si="250"/>
        <v/>
      </c>
      <c r="AQ409" s="1" t="str" cm="1">
        <f t="array" aca="1" ref="AQ409" ca="1">IF(LEFT(AL409,1)=".",INDEX($M$12:$M$1052,MATCH(1,(AL409=$L$12:$L$1052)*(S409=($S$12:$S$1052)),0)),"")</f>
        <v/>
      </c>
      <c r="AR409" s="52">
        <f t="shared" ca="1" si="251"/>
        <v>0</v>
      </c>
      <c r="AS409" s="52">
        <f t="shared" ca="1" si="252"/>
        <v>0</v>
      </c>
      <c r="AT409" s="52" t="str">
        <f t="shared" ca="1" si="253"/>
        <v>00</v>
      </c>
      <c r="AU409" s="52" t="str">
        <f t="shared" ca="1" si="254"/>
        <v>00</v>
      </c>
      <c r="AV409" s="1" t="str">
        <f t="shared" ca="1" si="257"/>
        <v>00</v>
      </c>
      <c r="AW409" s="52" t="str">
        <f t="shared" ca="1" si="255"/>
        <v>ZP</v>
      </c>
      <c r="AX409" s="53" t="e">
        <f ca="1">VLOOKUP(UPPER(F409)&amp;"-"&amp;AW409,Opcodes!$D$3:$E$160,2,FALSE)</f>
        <v>#N/A</v>
      </c>
      <c r="AY409" s="1">
        <f t="shared" ca="1" si="256"/>
        <v>0</v>
      </c>
    </row>
    <row r="410" spans="3:51" s="52" customFormat="1" x14ac:dyDescent="0.3">
      <c r="C410" s="11" t="str" cm="1">
        <f t="array" aca="1" ref="C410" ca="1">IF(AND(N410&amp;""&lt;&gt;"",K410&amp;""&lt;&gt;""),K410&amp;": "&amp;N410&amp;IF(O410&amp;""&lt;&gt;""," "&amp;O410,"")&amp;IF(P410&amp;""&lt;&gt;""," "&amp;P410,""),IF(Y410&amp;""&lt;&gt;"",K410&amp;": "&amp;TRIM(_xlfn.TEXTJOIN("",TRUE,MID(Y410,2*ROW(INDIRECT("1:"&amp;LEN(Y410)))-1,2)&amp;" ")),""))</f>
        <v/>
      </c>
      <c r="D410" s="20"/>
      <c r="E410" s="21"/>
      <c r="F410" s="22"/>
      <c r="G410" s="55"/>
      <c r="H410" s="56"/>
      <c r="I410" s="51"/>
      <c r="J410" s="51"/>
      <c r="K410" s="52" t="str">
        <f t="shared" ca="1" si="222"/>
        <v>302</v>
      </c>
      <c r="L410" s="52" t="str">
        <f t="shared" si="223"/>
        <v/>
      </c>
      <c r="M410" s="52" t="str">
        <f t="shared" ca="1" si="224"/>
        <v>$0302</v>
      </c>
      <c r="N410" s="53" t="str">
        <f t="shared" ca="1" si="225"/>
        <v/>
      </c>
      <c r="O410" s="53" t="str">
        <f t="shared" ca="1" si="226"/>
        <v>00</v>
      </c>
      <c r="P410" s="53" t="str">
        <f t="shared" ca="1" si="227"/>
        <v/>
      </c>
      <c r="Q410" s="54">
        <f t="shared" si="228"/>
        <v>-1</v>
      </c>
      <c r="R410" s="54" t="str">
        <f t="shared" si="229"/>
        <v/>
      </c>
      <c r="S410" s="3" t="str">
        <f t="shared" si="230"/>
        <v>my_code</v>
      </c>
      <c r="T410" s="54" t="b">
        <f t="shared" si="231"/>
        <v>0</v>
      </c>
      <c r="U410" s="54" t="b">
        <f t="shared" si="232"/>
        <v>0</v>
      </c>
      <c r="V410" s="54" t="b">
        <f t="shared" si="233"/>
        <v>0</v>
      </c>
      <c r="W410" s="54" t="b">
        <f t="shared" si="234"/>
        <v>0</v>
      </c>
      <c r="X410" s="54" t="b">
        <f>IF(NOT(ISERROR(VLOOKUP(UPPER(F410),Opcodes!$O$3:$O$10,1,FALSE))),TRUE,FALSE)</f>
        <v>0</v>
      </c>
      <c r="Y410" s="1" t="str" cm="1">
        <f t="array" aca="1" ref="Y410" ca="1">IF(OR(UPPER(F410)="STR",UPPER(F410)="ASC"),_xlfn.TEXTJOIN("",TRUE,DEC2HEX(128*(UPPER(F410)="STR")+CODE(MID(G410,ABS(ROW(INDIRECT("1:"&amp;LEN(G410)))),1)))),IF(UPPER(F410)="HEX",UPPER(SUBSTITUTE(G410," ","")),""))</f>
        <v/>
      </c>
      <c r="Z410" s="52" t="str">
        <f t="shared" si="235"/>
        <v/>
      </c>
      <c r="AA410" s="52" t="str">
        <f t="shared" si="236"/>
        <v/>
      </c>
      <c r="AB410" s="52" t="str">
        <f t="shared" si="237"/>
        <v/>
      </c>
      <c r="AC410" s="52" t="str">
        <f t="shared" si="238"/>
        <v/>
      </c>
      <c r="AD410" s="52" t="str">
        <f t="shared" si="239"/>
        <v/>
      </c>
      <c r="AE410" s="52">
        <f t="shared" ca="1" si="240"/>
        <v>0</v>
      </c>
      <c r="AF410" s="52" t="str">
        <f t="shared" si="241"/>
        <v/>
      </c>
      <c r="AG410" s="52" t="str">
        <f t="shared" ca="1" si="242"/>
        <v>mem</v>
      </c>
      <c r="AH410" s="52">
        <f t="shared" ca="1" si="243"/>
        <v>0</v>
      </c>
      <c r="AI410" s="52">
        <f t="shared" ca="1" si="244"/>
        <v>-1</v>
      </c>
      <c r="AJ410" s="52">
        <f t="shared" ca="1" si="245"/>
        <v>0</v>
      </c>
      <c r="AK410" s="52">
        <f t="shared" ca="1" si="246"/>
        <v>0</v>
      </c>
      <c r="AL410" s="52">
        <f t="shared" ca="1" si="247"/>
        <v>0</v>
      </c>
      <c r="AM410" s="52" t="e" cm="1">
        <f t="array" aca="1" ref="AM410" ca="1">INDEX($G$2:$G$1052,MATCH(1,(AL410=$E$2:$E$1052)*("EQU"=UPPER($F$2:$F$1052)),0))</f>
        <v>#N/A</v>
      </c>
      <c r="AN410" s="52" t="str">
        <f t="shared" ca="1" si="248"/>
        <v/>
      </c>
      <c r="AO410" s="1" t="e">
        <f t="shared" ca="1" si="249"/>
        <v>#N/A</v>
      </c>
      <c r="AP410" s="52" t="str">
        <f t="shared" ca="1" si="250"/>
        <v/>
      </c>
      <c r="AQ410" s="1" t="str" cm="1">
        <f t="array" aca="1" ref="AQ410" ca="1">IF(LEFT(AL410,1)=".",INDEX($M$12:$M$1052,MATCH(1,(AL410=$L$12:$L$1052)*(S410=($S$12:$S$1052)),0)),"")</f>
        <v/>
      </c>
      <c r="AR410" s="52">
        <f t="shared" ca="1" si="251"/>
        <v>0</v>
      </c>
      <c r="AS410" s="52">
        <f t="shared" ca="1" si="252"/>
        <v>0</v>
      </c>
      <c r="AT410" s="52" t="str">
        <f t="shared" ca="1" si="253"/>
        <v>00</v>
      </c>
      <c r="AU410" s="52" t="str">
        <f t="shared" ca="1" si="254"/>
        <v>00</v>
      </c>
      <c r="AV410" s="1" t="str">
        <f t="shared" ca="1" si="257"/>
        <v>00</v>
      </c>
      <c r="AW410" s="52" t="str">
        <f t="shared" ca="1" si="255"/>
        <v>ZP</v>
      </c>
      <c r="AX410" s="53" t="e">
        <f ca="1">VLOOKUP(UPPER(F410)&amp;"-"&amp;AW410,Opcodes!$D$3:$E$160,2,FALSE)</f>
        <v>#N/A</v>
      </c>
      <c r="AY410" s="1">
        <f t="shared" ca="1" si="256"/>
        <v>0</v>
      </c>
    </row>
    <row r="411" spans="3:51" s="52" customFormat="1" x14ac:dyDescent="0.3">
      <c r="C411" s="11" t="str" cm="1">
        <f t="array" aca="1" ref="C411" ca="1">IF(AND(N411&amp;""&lt;&gt;"",K411&amp;""&lt;&gt;""),K411&amp;": "&amp;N411&amp;IF(O411&amp;""&lt;&gt;""," "&amp;O411,"")&amp;IF(P411&amp;""&lt;&gt;""," "&amp;P411,""),IF(Y411&amp;""&lt;&gt;"",K411&amp;": "&amp;TRIM(_xlfn.TEXTJOIN("",TRUE,MID(Y411,2*ROW(INDIRECT("1:"&amp;LEN(Y411)))-1,2)&amp;" ")),""))</f>
        <v/>
      </c>
      <c r="D411" s="20"/>
      <c r="E411" s="21"/>
      <c r="F411" s="22"/>
      <c r="G411" s="55"/>
      <c r="H411" s="56"/>
      <c r="I411" s="51"/>
      <c r="J411" s="51"/>
      <c r="K411" s="52" t="str">
        <f t="shared" ca="1" si="222"/>
        <v>302</v>
      </c>
      <c r="L411" s="52" t="str">
        <f t="shared" si="223"/>
        <v/>
      </c>
      <c r="M411" s="52" t="str">
        <f t="shared" ca="1" si="224"/>
        <v>$0302</v>
      </c>
      <c r="N411" s="53" t="str">
        <f t="shared" ca="1" si="225"/>
        <v/>
      </c>
      <c r="O411" s="53" t="str">
        <f t="shared" ca="1" si="226"/>
        <v>00</v>
      </c>
      <c r="P411" s="53" t="str">
        <f t="shared" ca="1" si="227"/>
        <v/>
      </c>
      <c r="Q411" s="54">
        <f t="shared" si="228"/>
        <v>-1</v>
      </c>
      <c r="R411" s="54" t="str">
        <f t="shared" si="229"/>
        <v/>
      </c>
      <c r="S411" s="3" t="str">
        <f t="shared" si="230"/>
        <v>my_code</v>
      </c>
      <c r="T411" s="54" t="b">
        <f t="shared" si="231"/>
        <v>0</v>
      </c>
      <c r="U411" s="54" t="b">
        <f t="shared" si="232"/>
        <v>0</v>
      </c>
      <c r="V411" s="54" t="b">
        <f t="shared" si="233"/>
        <v>0</v>
      </c>
      <c r="W411" s="54" t="b">
        <f t="shared" si="234"/>
        <v>0</v>
      </c>
      <c r="X411" s="54" t="b">
        <f>IF(NOT(ISERROR(VLOOKUP(UPPER(F411),Opcodes!$O$3:$O$10,1,FALSE))),TRUE,FALSE)</f>
        <v>0</v>
      </c>
      <c r="Y411" s="1" t="str" cm="1">
        <f t="array" aca="1" ref="Y411" ca="1">IF(OR(UPPER(F411)="STR",UPPER(F411)="ASC"),_xlfn.TEXTJOIN("",TRUE,DEC2HEX(128*(UPPER(F411)="STR")+CODE(MID(G411,ABS(ROW(INDIRECT("1:"&amp;LEN(G411)))),1)))),IF(UPPER(F411)="HEX",UPPER(SUBSTITUTE(G411," ","")),""))</f>
        <v/>
      </c>
      <c r="Z411" s="52" t="str">
        <f t="shared" si="235"/>
        <v/>
      </c>
      <c r="AA411" s="52" t="str">
        <f t="shared" si="236"/>
        <v/>
      </c>
      <c r="AB411" s="52" t="str">
        <f t="shared" si="237"/>
        <v/>
      </c>
      <c r="AC411" s="52" t="str">
        <f t="shared" si="238"/>
        <v/>
      </c>
      <c r="AD411" s="52" t="str">
        <f t="shared" si="239"/>
        <v/>
      </c>
      <c r="AE411" s="52">
        <f t="shared" ca="1" si="240"/>
        <v>0</v>
      </c>
      <c r="AF411" s="52" t="str">
        <f t="shared" si="241"/>
        <v/>
      </c>
      <c r="AG411" s="52" t="str">
        <f t="shared" ca="1" si="242"/>
        <v>mem</v>
      </c>
      <c r="AH411" s="52">
        <f t="shared" ca="1" si="243"/>
        <v>0</v>
      </c>
      <c r="AI411" s="52">
        <f t="shared" ca="1" si="244"/>
        <v>-1</v>
      </c>
      <c r="AJ411" s="52">
        <f t="shared" ca="1" si="245"/>
        <v>0</v>
      </c>
      <c r="AK411" s="52">
        <f t="shared" ca="1" si="246"/>
        <v>0</v>
      </c>
      <c r="AL411" s="52">
        <f t="shared" ca="1" si="247"/>
        <v>0</v>
      </c>
      <c r="AM411" s="52" t="e" cm="1">
        <f t="array" aca="1" ref="AM411" ca="1">INDEX($G$2:$G$1052,MATCH(1,(AL411=$E$2:$E$1052)*("EQU"=UPPER($F$2:$F$1052)),0))</f>
        <v>#N/A</v>
      </c>
      <c r="AN411" s="52" t="str">
        <f t="shared" ca="1" si="248"/>
        <v/>
      </c>
      <c r="AO411" s="1" t="e">
        <f t="shared" ca="1" si="249"/>
        <v>#N/A</v>
      </c>
      <c r="AP411" s="52" t="str">
        <f t="shared" ca="1" si="250"/>
        <v/>
      </c>
      <c r="AQ411" s="1" t="str" cm="1">
        <f t="array" aca="1" ref="AQ411" ca="1">IF(LEFT(AL411,1)=".",INDEX($M$12:$M$1052,MATCH(1,(AL411=$L$12:$L$1052)*(S411=($S$12:$S$1052)),0)),"")</f>
        <v/>
      </c>
      <c r="AR411" s="52">
        <f t="shared" ca="1" si="251"/>
        <v>0</v>
      </c>
      <c r="AS411" s="52">
        <f t="shared" ca="1" si="252"/>
        <v>0</v>
      </c>
      <c r="AT411" s="52" t="str">
        <f t="shared" ca="1" si="253"/>
        <v>00</v>
      </c>
      <c r="AU411" s="52" t="str">
        <f t="shared" ca="1" si="254"/>
        <v>00</v>
      </c>
      <c r="AV411" s="1" t="str">
        <f t="shared" ca="1" si="257"/>
        <v>00</v>
      </c>
      <c r="AW411" s="52" t="str">
        <f t="shared" ca="1" si="255"/>
        <v>ZP</v>
      </c>
      <c r="AX411" s="53" t="e">
        <f ca="1">VLOOKUP(UPPER(F411)&amp;"-"&amp;AW411,Opcodes!$D$3:$E$160,2,FALSE)</f>
        <v>#N/A</v>
      </c>
      <c r="AY411" s="1">
        <f t="shared" ca="1" si="256"/>
        <v>0</v>
      </c>
    </row>
    <row r="412" spans="3:51" s="52" customFormat="1" x14ac:dyDescent="0.3">
      <c r="C412" s="11" t="str" cm="1">
        <f t="array" aca="1" ref="C412" ca="1">IF(AND(N412&amp;""&lt;&gt;"",K412&amp;""&lt;&gt;""),K412&amp;": "&amp;N412&amp;IF(O412&amp;""&lt;&gt;""," "&amp;O412,"")&amp;IF(P412&amp;""&lt;&gt;""," "&amp;P412,""),IF(Y412&amp;""&lt;&gt;"",K412&amp;": "&amp;TRIM(_xlfn.TEXTJOIN("",TRUE,MID(Y412,2*ROW(INDIRECT("1:"&amp;LEN(Y412)))-1,2)&amp;" ")),""))</f>
        <v/>
      </c>
      <c r="D412" s="20"/>
      <c r="E412" s="21"/>
      <c r="F412" s="22"/>
      <c r="G412" s="55"/>
      <c r="H412" s="56"/>
      <c r="I412" s="51"/>
      <c r="J412" s="51"/>
      <c r="K412" s="52" t="str">
        <f t="shared" ca="1" si="222"/>
        <v>302</v>
      </c>
      <c r="L412" s="52" t="str">
        <f t="shared" si="223"/>
        <v/>
      </c>
      <c r="M412" s="52" t="str">
        <f t="shared" ca="1" si="224"/>
        <v>$0302</v>
      </c>
      <c r="N412" s="53" t="str">
        <f t="shared" ca="1" si="225"/>
        <v/>
      </c>
      <c r="O412" s="53" t="str">
        <f t="shared" ca="1" si="226"/>
        <v>00</v>
      </c>
      <c r="P412" s="53" t="str">
        <f t="shared" ca="1" si="227"/>
        <v/>
      </c>
      <c r="Q412" s="54">
        <f t="shared" si="228"/>
        <v>-1</v>
      </c>
      <c r="R412" s="54" t="str">
        <f t="shared" si="229"/>
        <v/>
      </c>
      <c r="S412" s="3" t="str">
        <f t="shared" si="230"/>
        <v>my_code</v>
      </c>
      <c r="T412" s="54" t="b">
        <f t="shared" si="231"/>
        <v>0</v>
      </c>
      <c r="U412" s="54" t="b">
        <f t="shared" si="232"/>
        <v>0</v>
      </c>
      <c r="V412" s="54" t="b">
        <f t="shared" si="233"/>
        <v>0</v>
      </c>
      <c r="W412" s="54" t="b">
        <f t="shared" si="234"/>
        <v>0</v>
      </c>
      <c r="X412" s="54" t="b">
        <f>IF(NOT(ISERROR(VLOOKUP(UPPER(F412),Opcodes!$O$3:$O$10,1,FALSE))),TRUE,FALSE)</f>
        <v>0</v>
      </c>
      <c r="Y412" s="1" t="str" cm="1">
        <f t="array" aca="1" ref="Y412" ca="1">IF(OR(UPPER(F412)="STR",UPPER(F412)="ASC"),_xlfn.TEXTJOIN("",TRUE,DEC2HEX(128*(UPPER(F412)="STR")+CODE(MID(G412,ABS(ROW(INDIRECT("1:"&amp;LEN(G412)))),1)))),IF(UPPER(F412)="HEX",UPPER(SUBSTITUTE(G412," ","")),""))</f>
        <v/>
      </c>
      <c r="Z412" s="52" t="str">
        <f t="shared" si="235"/>
        <v/>
      </c>
      <c r="AA412" s="52" t="str">
        <f t="shared" si="236"/>
        <v/>
      </c>
      <c r="AB412" s="52" t="str">
        <f t="shared" si="237"/>
        <v/>
      </c>
      <c r="AC412" s="52" t="str">
        <f t="shared" si="238"/>
        <v/>
      </c>
      <c r="AD412" s="52" t="str">
        <f t="shared" si="239"/>
        <v/>
      </c>
      <c r="AE412" s="52">
        <f t="shared" ca="1" si="240"/>
        <v>0</v>
      </c>
      <c r="AF412" s="52" t="str">
        <f t="shared" si="241"/>
        <v/>
      </c>
      <c r="AG412" s="52" t="str">
        <f t="shared" ca="1" si="242"/>
        <v>mem</v>
      </c>
      <c r="AH412" s="52">
        <f t="shared" ca="1" si="243"/>
        <v>0</v>
      </c>
      <c r="AI412" s="52">
        <f t="shared" ca="1" si="244"/>
        <v>-1</v>
      </c>
      <c r="AJ412" s="52">
        <f t="shared" ca="1" si="245"/>
        <v>0</v>
      </c>
      <c r="AK412" s="52">
        <f t="shared" ca="1" si="246"/>
        <v>0</v>
      </c>
      <c r="AL412" s="52">
        <f t="shared" ca="1" si="247"/>
        <v>0</v>
      </c>
      <c r="AM412" s="52" t="e" cm="1">
        <f t="array" aca="1" ref="AM412" ca="1">INDEX($G$2:$G$1052,MATCH(1,(AL412=$E$2:$E$1052)*("EQU"=UPPER($F$2:$F$1052)),0))</f>
        <v>#N/A</v>
      </c>
      <c r="AN412" s="52" t="str">
        <f t="shared" ca="1" si="248"/>
        <v/>
      </c>
      <c r="AO412" s="1" t="e">
        <f t="shared" ca="1" si="249"/>
        <v>#N/A</v>
      </c>
      <c r="AP412" s="52" t="str">
        <f t="shared" ca="1" si="250"/>
        <v/>
      </c>
      <c r="AQ412" s="1" t="str" cm="1">
        <f t="array" aca="1" ref="AQ412" ca="1">IF(LEFT(AL412,1)=".",INDEX($M$12:$M$1052,MATCH(1,(AL412=$L$12:$L$1052)*(S412=($S$12:$S$1052)),0)),"")</f>
        <v/>
      </c>
      <c r="AR412" s="52">
        <f t="shared" ca="1" si="251"/>
        <v>0</v>
      </c>
      <c r="AS412" s="52">
        <f t="shared" ca="1" si="252"/>
        <v>0</v>
      </c>
      <c r="AT412" s="52" t="str">
        <f t="shared" ca="1" si="253"/>
        <v>00</v>
      </c>
      <c r="AU412" s="52" t="str">
        <f t="shared" ca="1" si="254"/>
        <v>00</v>
      </c>
      <c r="AV412" s="1" t="str">
        <f t="shared" ca="1" si="257"/>
        <v>00</v>
      </c>
      <c r="AW412" s="52" t="str">
        <f t="shared" ca="1" si="255"/>
        <v>ZP</v>
      </c>
      <c r="AX412" s="53" t="e">
        <f ca="1">VLOOKUP(UPPER(F412)&amp;"-"&amp;AW412,Opcodes!$D$3:$E$160,2,FALSE)</f>
        <v>#N/A</v>
      </c>
      <c r="AY412" s="1">
        <f t="shared" ca="1" si="256"/>
        <v>0</v>
      </c>
    </row>
    <row r="413" spans="3:51" s="52" customFormat="1" x14ac:dyDescent="0.3">
      <c r="C413" s="11" t="str" cm="1">
        <f t="array" aca="1" ref="C413" ca="1">IF(AND(N413&amp;""&lt;&gt;"",K413&amp;""&lt;&gt;""),K413&amp;": "&amp;N413&amp;IF(O413&amp;""&lt;&gt;""," "&amp;O413,"")&amp;IF(P413&amp;""&lt;&gt;""," "&amp;P413,""),IF(Y413&amp;""&lt;&gt;"",K413&amp;": "&amp;TRIM(_xlfn.TEXTJOIN("",TRUE,MID(Y413,2*ROW(INDIRECT("1:"&amp;LEN(Y413)))-1,2)&amp;" ")),""))</f>
        <v/>
      </c>
      <c r="D413" s="20"/>
      <c r="E413" s="21"/>
      <c r="F413" s="22"/>
      <c r="G413" s="55"/>
      <c r="H413" s="56"/>
      <c r="I413" s="51"/>
      <c r="J413" s="51"/>
      <c r="K413" s="52" t="str">
        <f t="shared" ca="1" si="222"/>
        <v>302</v>
      </c>
      <c r="L413" s="52" t="str">
        <f t="shared" si="223"/>
        <v/>
      </c>
      <c r="M413" s="52" t="str">
        <f t="shared" ca="1" si="224"/>
        <v>$0302</v>
      </c>
      <c r="N413" s="53" t="str">
        <f t="shared" ca="1" si="225"/>
        <v/>
      </c>
      <c r="O413" s="53" t="str">
        <f t="shared" ca="1" si="226"/>
        <v>00</v>
      </c>
      <c r="P413" s="53" t="str">
        <f t="shared" ca="1" si="227"/>
        <v/>
      </c>
      <c r="Q413" s="54">
        <f t="shared" si="228"/>
        <v>-1</v>
      </c>
      <c r="R413" s="54" t="str">
        <f t="shared" si="229"/>
        <v/>
      </c>
      <c r="S413" s="3" t="str">
        <f t="shared" si="230"/>
        <v>my_code</v>
      </c>
      <c r="T413" s="54" t="b">
        <f t="shared" si="231"/>
        <v>0</v>
      </c>
      <c r="U413" s="54" t="b">
        <f t="shared" si="232"/>
        <v>0</v>
      </c>
      <c r="V413" s="54" t="b">
        <f t="shared" si="233"/>
        <v>0</v>
      </c>
      <c r="W413" s="54" t="b">
        <f t="shared" si="234"/>
        <v>0</v>
      </c>
      <c r="X413" s="54" t="b">
        <f>IF(NOT(ISERROR(VLOOKUP(UPPER(F413),Opcodes!$O$3:$O$10,1,FALSE))),TRUE,FALSE)</f>
        <v>0</v>
      </c>
      <c r="Y413" s="1" t="str" cm="1">
        <f t="array" aca="1" ref="Y413" ca="1">IF(OR(UPPER(F413)="STR",UPPER(F413)="ASC"),_xlfn.TEXTJOIN("",TRUE,DEC2HEX(128*(UPPER(F413)="STR")+CODE(MID(G413,ABS(ROW(INDIRECT("1:"&amp;LEN(G413)))),1)))),IF(UPPER(F413)="HEX",UPPER(SUBSTITUTE(G413," ","")),""))</f>
        <v/>
      </c>
      <c r="Z413" s="52" t="str">
        <f t="shared" si="235"/>
        <v/>
      </c>
      <c r="AA413" s="52" t="str">
        <f t="shared" si="236"/>
        <v/>
      </c>
      <c r="AB413" s="52" t="str">
        <f t="shared" si="237"/>
        <v/>
      </c>
      <c r="AC413" s="52" t="str">
        <f t="shared" si="238"/>
        <v/>
      </c>
      <c r="AD413" s="52" t="str">
        <f t="shared" si="239"/>
        <v/>
      </c>
      <c r="AE413" s="52">
        <f t="shared" ca="1" si="240"/>
        <v>0</v>
      </c>
      <c r="AF413" s="52" t="str">
        <f t="shared" si="241"/>
        <v/>
      </c>
      <c r="AG413" s="52" t="str">
        <f t="shared" ca="1" si="242"/>
        <v>mem</v>
      </c>
      <c r="AH413" s="52">
        <f t="shared" ca="1" si="243"/>
        <v>0</v>
      </c>
      <c r="AI413" s="52">
        <f t="shared" ca="1" si="244"/>
        <v>-1</v>
      </c>
      <c r="AJ413" s="52">
        <f t="shared" ca="1" si="245"/>
        <v>0</v>
      </c>
      <c r="AK413" s="52">
        <f t="shared" ca="1" si="246"/>
        <v>0</v>
      </c>
      <c r="AL413" s="52">
        <f t="shared" ca="1" si="247"/>
        <v>0</v>
      </c>
      <c r="AM413" s="52" t="e" cm="1">
        <f t="array" aca="1" ref="AM413" ca="1">INDEX($G$2:$G$1052,MATCH(1,(AL413=$E$2:$E$1052)*("EQU"=UPPER($F$2:$F$1052)),0))</f>
        <v>#N/A</v>
      </c>
      <c r="AN413" s="52" t="str">
        <f t="shared" ca="1" si="248"/>
        <v/>
      </c>
      <c r="AO413" s="1" t="e">
        <f t="shared" ca="1" si="249"/>
        <v>#N/A</v>
      </c>
      <c r="AP413" s="52" t="str">
        <f t="shared" ca="1" si="250"/>
        <v/>
      </c>
      <c r="AQ413" s="1" t="str" cm="1">
        <f t="array" aca="1" ref="AQ413" ca="1">IF(LEFT(AL413,1)=".",INDEX($M$12:$M$1052,MATCH(1,(AL413=$L$12:$L$1052)*(S413=($S$12:$S$1052)),0)),"")</f>
        <v/>
      </c>
      <c r="AR413" s="52">
        <f t="shared" ca="1" si="251"/>
        <v>0</v>
      </c>
      <c r="AS413" s="52">
        <f t="shared" ca="1" si="252"/>
        <v>0</v>
      </c>
      <c r="AT413" s="52" t="str">
        <f t="shared" ca="1" si="253"/>
        <v>00</v>
      </c>
      <c r="AU413" s="52" t="str">
        <f t="shared" ca="1" si="254"/>
        <v>00</v>
      </c>
      <c r="AV413" s="1" t="str">
        <f t="shared" ca="1" si="257"/>
        <v>00</v>
      </c>
      <c r="AW413" s="52" t="str">
        <f t="shared" ca="1" si="255"/>
        <v>ZP</v>
      </c>
      <c r="AX413" s="53" t="e">
        <f ca="1">VLOOKUP(UPPER(F413)&amp;"-"&amp;AW413,Opcodes!$D$3:$E$160,2,FALSE)</f>
        <v>#N/A</v>
      </c>
      <c r="AY413" s="1">
        <f t="shared" ca="1" si="256"/>
        <v>0</v>
      </c>
    </row>
    <row r="414" spans="3:51" s="52" customFormat="1" x14ac:dyDescent="0.3">
      <c r="C414" s="11" t="str" cm="1">
        <f t="array" aca="1" ref="C414" ca="1">IF(AND(N414&amp;""&lt;&gt;"",K414&amp;""&lt;&gt;""),K414&amp;": "&amp;N414&amp;IF(O414&amp;""&lt;&gt;""," "&amp;O414,"")&amp;IF(P414&amp;""&lt;&gt;""," "&amp;P414,""),IF(Y414&amp;""&lt;&gt;"",K414&amp;": "&amp;TRIM(_xlfn.TEXTJOIN("",TRUE,MID(Y414,2*ROW(INDIRECT("1:"&amp;LEN(Y414)))-1,2)&amp;" ")),""))</f>
        <v/>
      </c>
      <c r="D414" s="20"/>
      <c r="E414" s="21"/>
      <c r="F414" s="22"/>
      <c r="G414" s="55"/>
      <c r="H414" s="56"/>
      <c r="I414" s="51"/>
      <c r="J414" s="51"/>
      <c r="K414" s="52" t="str">
        <f t="shared" ca="1" si="222"/>
        <v>302</v>
      </c>
      <c r="L414" s="52" t="str">
        <f t="shared" si="223"/>
        <v/>
      </c>
      <c r="M414" s="52" t="str">
        <f t="shared" ca="1" si="224"/>
        <v>$0302</v>
      </c>
      <c r="N414" s="53" t="str">
        <f t="shared" ca="1" si="225"/>
        <v/>
      </c>
      <c r="O414" s="53" t="str">
        <f t="shared" ca="1" si="226"/>
        <v>00</v>
      </c>
      <c r="P414" s="53" t="str">
        <f t="shared" ca="1" si="227"/>
        <v/>
      </c>
      <c r="Q414" s="54">
        <f t="shared" si="228"/>
        <v>-1</v>
      </c>
      <c r="R414" s="54" t="str">
        <f t="shared" si="229"/>
        <v/>
      </c>
      <c r="S414" s="3" t="str">
        <f t="shared" si="230"/>
        <v>my_code</v>
      </c>
      <c r="T414" s="54" t="b">
        <f t="shared" si="231"/>
        <v>0</v>
      </c>
      <c r="U414" s="54" t="b">
        <f t="shared" si="232"/>
        <v>0</v>
      </c>
      <c r="V414" s="54" t="b">
        <f t="shared" si="233"/>
        <v>0</v>
      </c>
      <c r="W414" s="54" t="b">
        <f t="shared" si="234"/>
        <v>0</v>
      </c>
      <c r="X414" s="54" t="b">
        <f>IF(NOT(ISERROR(VLOOKUP(UPPER(F414),Opcodes!$O$3:$O$10,1,FALSE))),TRUE,FALSE)</f>
        <v>0</v>
      </c>
      <c r="Y414" s="1" t="str" cm="1">
        <f t="array" aca="1" ref="Y414" ca="1">IF(OR(UPPER(F414)="STR",UPPER(F414)="ASC"),_xlfn.TEXTJOIN("",TRUE,DEC2HEX(128*(UPPER(F414)="STR")+CODE(MID(G414,ABS(ROW(INDIRECT("1:"&amp;LEN(G414)))),1)))),IF(UPPER(F414)="HEX",UPPER(SUBSTITUTE(G414," ","")),""))</f>
        <v/>
      </c>
      <c r="Z414" s="52" t="str">
        <f t="shared" si="235"/>
        <v/>
      </c>
      <c r="AA414" s="52" t="str">
        <f t="shared" si="236"/>
        <v/>
      </c>
      <c r="AB414" s="52" t="str">
        <f t="shared" si="237"/>
        <v/>
      </c>
      <c r="AC414" s="52" t="str">
        <f t="shared" si="238"/>
        <v/>
      </c>
      <c r="AD414" s="52" t="str">
        <f t="shared" si="239"/>
        <v/>
      </c>
      <c r="AE414" s="52">
        <f t="shared" ca="1" si="240"/>
        <v>0</v>
      </c>
      <c r="AF414" s="52" t="str">
        <f t="shared" si="241"/>
        <v/>
      </c>
      <c r="AG414" s="52" t="str">
        <f t="shared" ca="1" si="242"/>
        <v>mem</v>
      </c>
      <c r="AH414" s="52">
        <f t="shared" ca="1" si="243"/>
        <v>0</v>
      </c>
      <c r="AI414" s="52">
        <f t="shared" ca="1" si="244"/>
        <v>-1</v>
      </c>
      <c r="AJ414" s="52">
        <f t="shared" ca="1" si="245"/>
        <v>0</v>
      </c>
      <c r="AK414" s="52">
        <f t="shared" ca="1" si="246"/>
        <v>0</v>
      </c>
      <c r="AL414" s="52">
        <f t="shared" ca="1" si="247"/>
        <v>0</v>
      </c>
      <c r="AM414" s="52" t="e" cm="1">
        <f t="array" aca="1" ref="AM414" ca="1">INDEX($G$2:$G$1052,MATCH(1,(AL414=$E$2:$E$1052)*("EQU"=UPPER($F$2:$F$1052)),0))</f>
        <v>#N/A</v>
      </c>
      <c r="AN414" s="52" t="str">
        <f t="shared" ca="1" si="248"/>
        <v/>
      </c>
      <c r="AO414" s="1" t="e">
        <f t="shared" ca="1" si="249"/>
        <v>#N/A</v>
      </c>
      <c r="AP414" s="52" t="str">
        <f t="shared" ca="1" si="250"/>
        <v/>
      </c>
      <c r="AQ414" s="1" t="str" cm="1">
        <f t="array" aca="1" ref="AQ414" ca="1">IF(LEFT(AL414,1)=".",INDEX($M$12:$M$1052,MATCH(1,(AL414=$L$12:$L$1052)*(S414=($S$12:$S$1052)),0)),"")</f>
        <v/>
      </c>
      <c r="AR414" s="52">
        <f t="shared" ca="1" si="251"/>
        <v>0</v>
      </c>
      <c r="AS414" s="52">
        <f t="shared" ca="1" si="252"/>
        <v>0</v>
      </c>
      <c r="AT414" s="52" t="str">
        <f t="shared" ca="1" si="253"/>
        <v>00</v>
      </c>
      <c r="AU414" s="52" t="str">
        <f t="shared" ca="1" si="254"/>
        <v>00</v>
      </c>
      <c r="AV414" s="1" t="str">
        <f t="shared" ca="1" si="257"/>
        <v>00</v>
      </c>
      <c r="AW414" s="52" t="str">
        <f t="shared" ca="1" si="255"/>
        <v>ZP</v>
      </c>
      <c r="AX414" s="53" t="e">
        <f ca="1">VLOOKUP(UPPER(F414)&amp;"-"&amp;AW414,Opcodes!$D$3:$E$160,2,FALSE)</f>
        <v>#N/A</v>
      </c>
      <c r="AY414" s="1">
        <f t="shared" ca="1" si="256"/>
        <v>0</v>
      </c>
    </row>
    <row r="415" spans="3:51" s="52" customFormat="1" x14ac:dyDescent="0.3">
      <c r="C415" s="11" t="str" cm="1">
        <f t="array" aca="1" ref="C415" ca="1">IF(AND(N415&amp;""&lt;&gt;"",K415&amp;""&lt;&gt;""),K415&amp;": "&amp;N415&amp;IF(O415&amp;""&lt;&gt;""," "&amp;O415,"")&amp;IF(P415&amp;""&lt;&gt;""," "&amp;P415,""),IF(Y415&amp;""&lt;&gt;"",K415&amp;": "&amp;TRIM(_xlfn.TEXTJOIN("",TRUE,MID(Y415,2*ROW(INDIRECT("1:"&amp;LEN(Y415)))-1,2)&amp;" ")),""))</f>
        <v/>
      </c>
      <c r="D415" s="20"/>
      <c r="E415" s="21"/>
      <c r="F415" s="22"/>
      <c r="G415" s="55"/>
      <c r="H415" s="56"/>
      <c r="I415" s="51"/>
      <c r="J415" s="51"/>
      <c r="K415" s="52" t="str">
        <f t="shared" ca="1" si="222"/>
        <v>302</v>
      </c>
      <c r="L415" s="52" t="str">
        <f t="shared" si="223"/>
        <v/>
      </c>
      <c r="M415" s="52" t="str">
        <f t="shared" ca="1" si="224"/>
        <v>$0302</v>
      </c>
      <c r="N415" s="53" t="str">
        <f t="shared" ca="1" si="225"/>
        <v/>
      </c>
      <c r="O415" s="53" t="str">
        <f t="shared" ca="1" si="226"/>
        <v>00</v>
      </c>
      <c r="P415" s="53" t="str">
        <f t="shared" ca="1" si="227"/>
        <v/>
      </c>
      <c r="Q415" s="54">
        <f t="shared" si="228"/>
        <v>-1</v>
      </c>
      <c r="R415" s="54" t="str">
        <f t="shared" si="229"/>
        <v/>
      </c>
      <c r="S415" s="3" t="str">
        <f t="shared" si="230"/>
        <v>my_code</v>
      </c>
      <c r="T415" s="54" t="b">
        <f t="shared" si="231"/>
        <v>0</v>
      </c>
      <c r="U415" s="54" t="b">
        <f t="shared" si="232"/>
        <v>0</v>
      </c>
      <c r="V415" s="54" t="b">
        <f t="shared" si="233"/>
        <v>0</v>
      </c>
      <c r="W415" s="54" t="b">
        <f t="shared" si="234"/>
        <v>0</v>
      </c>
      <c r="X415" s="54" t="b">
        <f>IF(NOT(ISERROR(VLOOKUP(UPPER(F415),Opcodes!$O$3:$O$10,1,FALSE))),TRUE,FALSE)</f>
        <v>0</v>
      </c>
      <c r="Y415" s="1" t="str" cm="1">
        <f t="array" aca="1" ref="Y415" ca="1">IF(OR(UPPER(F415)="STR",UPPER(F415)="ASC"),_xlfn.TEXTJOIN("",TRUE,DEC2HEX(128*(UPPER(F415)="STR")+CODE(MID(G415,ABS(ROW(INDIRECT("1:"&amp;LEN(G415)))),1)))),IF(UPPER(F415)="HEX",UPPER(SUBSTITUTE(G415," ","")),""))</f>
        <v/>
      </c>
      <c r="Z415" s="52" t="str">
        <f t="shared" si="235"/>
        <v/>
      </c>
      <c r="AA415" s="52" t="str">
        <f t="shared" si="236"/>
        <v/>
      </c>
      <c r="AB415" s="52" t="str">
        <f t="shared" si="237"/>
        <v/>
      </c>
      <c r="AC415" s="52" t="str">
        <f t="shared" si="238"/>
        <v/>
      </c>
      <c r="AD415" s="52" t="str">
        <f t="shared" si="239"/>
        <v/>
      </c>
      <c r="AE415" s="52">
        <f t="shared" ca="1" si="240"/>
        <v>0</v>
      </c>
      <c r="AF415" s="52" t="str">
        <f t="shared" si="241"/>
        <v/>
      </c>
      <c r="AG415" s="52" t="str">
        <f t="shared" ca="1" si="242"/>
        <v>mem</v>
      </c>
      <c r="AH415" s="52">
        <f t="shared" ca="1" si="243"/>
        <v>0</v>
      </c>
      <c r="AI415" s="52">
        <f t="shared" ca="1" si="244"/>
        <v>-1</v>
      </c>
      <c r="AJ415" s="52">
        <f t="shared" ca="1" si="245"/>
        <v>0</v>
      </c>
      <c r="AK415" s="52">
        <f t="shared" ca="1" si="246"/>
        <v>0</v>
      </c>
      <c r="AL415" s="52">
        <f t="shared" ca="1" si="247"/>
        <v>0</v>
      </c>
      <c r="AM415" s="52" t="e" cm="1">
        <f t="array" aca="1" ref="AM415" ca="1">INDEX($G$2:$G$1052,MATCH(1,(AL415=$E$2:$E$1052)*("EQU"=UPPER($F$2:$F$1052)),0))</f>
        <v>#N/A</v>
      </c>
      <c r="AN415" s="52" t="str">
        <f t="shared" ca="1" si="248"/>
        <v/>
      </c>
      <c r="AO415" s="1" t="e">
        <f t="shared" ca="1" si="249"/>
        <v>#N/A</v>
      </c>
      <c r="AP415" s="52" t="str">
        <f t="shared" ca="1" si="250"/>
        <v/>
      </c>
      <c r="AQ415" s="1" t="str" cm="1">
        <f t="array" aca="1" ref="AQ415" ca="1">IF(LEFT(AL415,1)=".",INDEX($M$12:$M$1052,MATCH(1,(AL415=$L$12:$L$1052)*(S415=($S$12:$S$1052)),0)),"")</f>
        <v/>
      </c>
      <c r="AR415" s="52">
        <f t="shared" ca="1" si="251"/>
        <v>0</v>
      </c>
      <c r="AS415" s="52">
        <f t="shared" ca="1" si="252"/>
        <v>0</v>
      </c>
      <c r="AT415" s="52" t="str">
        <f t="shared" ca="1" si="253"/>
        <v>00</v>
      </c>
      <c r="AU415" s="52" t="str">
        <f t="shared" ca="1" si="254"/>
        <v>00</v>
      </c>
      <c r="AV415" s="1" t="str">
        <f t="shared" ca="1" si="257"/>
        <v>00</v>
      </c>
      <c r="AW415" s="52" t="str">
        <f t="shared" ca="1" si="255"/>
        <v>ZP</v>
      </c>
      <c r="AX415" s="53" t="e">
        <f ca="1">VLOOKUP(UPPER(F415)&amp;"-"&amp;AW415,Opcodes!$D$3:$E$160,2,FALSE)</f>
        <v>#N/A</v>
      </c>
      <c r="AY415" s="1">
        <f t="shared" ca="1" si="256"/>
        <v>0</v>
      </c>
    </row>
    <row r="416" spans="3:51" s="52" customFormat="1" x14ac:dyDescent="0.3">
      <c r="C416" s="11" t="str" cm="1">
        <f t="array" aca="1" ref="C416" ca="1">IF(AND(N416&amp;""&lt;&gt;"",K416&amp;""&lt;&gt;""),K416&amp;": "&amp;N416&amp;IF(O416&amp;""&lt;&gt;""," "&amp;O416,"")&amp;IF(P416&amp;""&lt;&gt;""," "&amp;P416,""),IF(Y416&amp;""&lt;&gt;"",K416&amp;": "&amp;TRIM(_xlfn.TEXTJOIN("",TRUE,MID(Y416,2*ROW(INDIRECT("1:"&amp;LEN(Y416)))-1,2)&amp;" ")),""))</f>
        <v/>
      </c>
      <c r="D416" s="20"/>
      <c r="E416" s="21"/>
      <c r="F416" s="22"/>
      <c r="G416" s="55"/>
      <c r="H416" s="56"/>
      <c r="I416" s="51"/>
      <c r="J416" s="51"/>
      <c r="K416" s="52" t="str">
        <f t="shared" ca="1" si="222"/>
        <v>302</v>
      </c>
      <c r="L416" s="52" t="str">
        <f t="shared" si="223"/>
        <v/>
      </c>
      <c r="M416" s="52" t="str">
        <f t="shared" ca="1" si="224"/>
        <v>$0302</v>
      </c>
      <c r="N416" s="53" t="str">
        <f t="shared" ca="1" si="225"/>
        <v/>
      </c>
      <c r="O416" s="53" t="str">
        <f t="shared" ca="1" si="226"/>
        <v>00</v>
      </c>
      <c r="P416" s="53" t="str">
        <f t="shared" ca="1" si="227"/>
        <v/>
      </c>
      <c r="Q416" s="54">
        <f t="shared" si="228"/>
        <v>-1</v>
      </c>
      <c r="R416" s="54" t="str">
        <f t="shared" si="229"/>
        <v/>
      </c>
      <c r="S416" s="3" t="str">
        <f t="shared" si="230"/>
        <v>my_code</v>
      </c>
      <c r="T416" s="54" t="b">
        <f t="shared" si="231"/>
        <v>0</v>
      </c>
      <c r="U416" s="54" t="b">
        <f t="shared" si="232"/>
        <v>0</v>
      </c>
      <c r="V416" s="54" t="b">
        <f t="shared" si="233"/>
        <v>0</v>
      </c>
      <c r="W416" s="54" t="b">
        <f t="shared" si="234"/>
        <v>0</v>
      </c>
      <c r="X416" s="54" t="b">
        <f>IF(NOT(ISERROR(VLOOKUP(UPPER(F416),Opcodes!$O$3:$O$10,1,FALSE))),TRUE,FALSE)</f>
        <v>0</v>
      </c>
      <c r="Y416" s="1" t="str" cm="1">
        <f t="array" aca="1" ref="Y416" ca="1">IF(OR(UPPER(F416)="STR",UPPER(F416)="ASC"),_xlfn.TEXTJOIN("",TRUE,DEC2HEX(128*(UPPER(F416)="STR")+CODE(MID(G416,ABS(ROW(INDIRECT("1:"&amp;LEN(G416)))),1)))),IF(UPPER(F416)="HEX",UPPER(SUBSTITUTE(G416," ","")),""))</f>
        <v/>
      </c>
      <c r="Z416" s="52" t="str">
        <f t="shared" si="235"/>
        <v/>
      </c>
      <c r="AA416" s="52" t="str">
        <f t="shared" si="236"/>
        <v/>
      </c>
      <c r="AB416" s="52" t="str">
        <f t="shared" si="237"/>
        <v/>
      </c>
      <c r="AC416" s="52" t="str">
        <f t="shared" si="238"/>
        <v/>
      </c>
      <c r="AD416" s="52" t="str">
        <f t="shared" si="239"/>
        <v/>
      </c>
      <c r="AE416" s="52">
        <f t="shared" ca="1" si="240"/>
        <v>0</v>
      </c>
      <c r="AF416" s="52" t="str">
        <f t="shared" si="241"/>
        <v/>
      </c>
      <c r="AG416" s="52" t="str">
        <f t="shared" ca="1" si="242"/>
        <v>mem</v>
      </c>
      <c r="AH416" s="52">
        <f t="shared" ca="1" si="243"/>
        <v>0</v>
      </c>
      <c r="AI416" s="52">
        <f t="shared" ca="1" si="244"/>
        <v>-1</v>
      </c>
      <c r="AJ416" s="52">
        <f t="shared" ca="1" si="245"/>
        <v>0</v>
      </c>
      <c r="AK416" s="52">
        <f t="shared" ca="1" si="246"/>
        <v>0</v>
      </c>
      <c r="AL416" s="52">
        <f t="shared" ca="1" si="247"/>
        <v>0</v>
      </c>
      <c r="AM416" s="52" t="e" cm="1">
        <f t="array" aca="1" ref="AM416" ca="1">INDEX($G$2:$G$1052,MATCH(1,(AL416=$E$2:$E$1052)*("EQU"=UPPER($F$2:$F$1052)),0))</f>
        <v>#N/A</v>
      </c>
      <c r="AN416" s="52" t="str">
        <f t="shared" ca="1" si="248"/>
        <v/>
      </c>
      <c r="AO416" s="1" t="e">
        <f t="shared" ca="1" si="249"/>
        <v>#N/A</v>
      </c>
      <c r="AP416" s="52" t="str">
        <f t="shared" ca="1" si="250"/>
        <v/>
      </c>
      <c r="AQ416" s="1" t="str" cm="1">
        <f t="array" aca="1" ref="AQ416" ca="1">IF(LEFT(AL416,1)=".",INDEX($M$12:$M$1052,MATCH(1,(AL416=$L$12:$L$1052)*(S416=($S$12:$S$1052)),0)),"")</f>
        <v/>
      </c>
      <c r="AR416" s="52">
        <f t="shared" ca="1" si="251"/>
        <v>0</v>
      </c>
      <c r="AS416" s="52">
        <f t="shared" ca="1" si="252"/>
        <v>0</v>
      </c>
      <c r="AT416" s="52" t="str">
        <f t="shared" ca="1" si="253"/>
        <v>00</v>
      </c>
      <c r="AU416" s="52" t="str">
        <f t="shared" ca="1" si="254"/>
        <v>00</v>
      </c>
      <c r="AV416" s="1" t="str">
        <f t="shared" ca="1" si="257"/>
        <v>00</v>
      </c>
      <c r="AW416" s="52" t="str">
        <f t="shared" ca="1" si="255"/>
        <v>ZP</v>
      </c>
      <c r="AX416" s="53" t="e">
        <f ca="1">VLOOKUP(UPPER(F416)&amp;"-"&amp;AW416,Opcodes!$D$3:$E$160,2,FALSE)</f>
        <v>#N/A</v>
      </c>
      <c r="AY416" s="1">
        <f t="shared" ca="1" si="256"/>
        <v>0</v>
      </c>
    </row>
    <row r="417" spans="3:51" s="52" customFormat="1" x14ac:dyDescent="0.3">
      <c r="C417" s="11" t="str" cm="1">
        <f t="array" aca="1" ref="C417" ca="1">IF(AND(N417&amp;""&lt;&gt;"",K417&amp;""&lt;&gt;""),K417&amp;": "&amp;N417&amp;IF(O417&amp;""&lt;&gt;""," "&amp;O417,"")&amp;IF(P417&amp;""&lt;&gt;""," "&amp;P417,""),IF(Y417&amp;""&lt;&gt;"",K417&amp;": "&amp;TRIM(_xlfn.TEXTJOIN("",TRUE,MID(Y417,2*ROW(INDIRECT("1:"&amp;LEN(Y417)))-1,2)&amp;" ")),""))</f>
        <v/>
      </c>
      <c r="D417" s="20"/>
      <c r="E417" s="21"/>
      <c r="F417" s="22"/>
      <c r="G417" s="55"/>
      <c r="H417" s="56"/>
      <c r="I417" s="51"/>
      <c r="J417" s="51"/>
      <c r="K417" s="52" t="str">
        <f t="shared" ca="1" si="222"/>
        <v>302</v>
      </c>
      <c r="L417" s="52" t="str">
        <f t="shared" si="223"/>
        <v/>
      </c>
      <c r="M417" s="52" t="str">
        <f t="shared" ca="1" si="224"/>
        <v>$0302</v>
      </c>
      <c r="N417" s="53" t="str">
        <f t="shared" ca="1" si="225"/>
        <v/>
      </c>
      <c r="O417" s="53" t="str">
        <f t="shared" ca="1" si="226"/>
        <v>00</v>
      </c>
      <c r="P417" s="53" t="str">
        <f t="shared" ca="1" si="227"/>
        <v/>
      </c>
      <c r="Q417" s="54">
        <f t="shared" si="228"/>
        <v>-1</v>
      </c>
      <c r="R417" s="54" t="str">
        <f t="shared" si="229"/>
        <v/>
      </c>
      <c r="S417" s="3" t="str">
        <f t="shared" si="230"/>
        <v>my_code</v>
      </c>
      <c r="T417" s="54" t="b">
        <f t="shared" si="231"/>
        <v>0</v>
      </c>
      <c r="U417" s="54" t="b">
        <f t="shared" si="232"/>
        <v>0</v>
      </c>
      <c r="V417" s="54" t="b">
        <f t="shared" si="233"/>
        <v>0</v>
      </c>
      <c r="W417" s="54" t="b">
        <f t="shared" si="234"/>
        <v>0</v>
      </c>
      <c r="X417" s="54" t="b">
        <f>IF(NOT(ISERROR(VLOOKUP(UPPER(F417),Opcodes!$O$3:$O$10,1,FALSE))),TRUE,FALSE)</f>
        <v>0</v>
      </c>
      <c r="Y417" s="1" t="str" cm="1">
        <f t="array" aca="1" ref="Y417" ca="1">IF(OR(UPPER(F417)="STR",UPPER(F417)="ASC"),_xlfn.TEXTJOIN("",TRUE,DEC2HEX(128*(UPPER(F417)="STR")+CODE(MID(G417,ABS(ROW(INDIRECT("1:"&amp;LEN(G417)))),1)))),IF(UPPER(F417)="HEX",UPPER(SUBSTITUTE(G417," ","")),""))</f>
        <v/>
      </c>
      <c r="Z417" s="52" t="str">
        <f t="shared" si="235"/>
        <v/>
      </c>
      <c r="AA417" s="52" t="str">
        <f t="shared" si="236"/>
        <v/>
      </c>
      <c r="AB417" s="52" t="str">
        <f t="shared" si="237"/>
        <v/>
      </c>
      <c r="AC417" s="52" t="str">
        <f t="shared" si="238"/>
        <v/>
      </c>
      <c r="AD417" s="52" t="str">
        <f t="shared" si="239"/>
        <v/>
      </c>
      <c r="AE417" s="52">
        <f t="shared" ca="1" si="240"/>
        <v>0</v>
      </c>
      <c r="AF417" s="52" t="str">
        <f t="shared" si="241"/>
        <v/>
      </c>
      <c r="AG417" s="52" t="str">
        <f t="shared" ca="1" si="242"/>
        <v>mem</v>
      </c>
      <c r="AH417" s="52">
        <f t="shared" ca="1" si="243"/>
        <v>0</v>
      </c>
      <c r="AI417" s="52">
        <f t="shared" ca="1" si="244"/>
        <v>-1</v>
      </c>
      <c r="AJ417" s="52">
        <f t="shared" ca="1" si="245"/>
        <v>0</v>
      </c>
      <c r="AK417" s="52">
        <f t="shared" ca="1" si="246"/>
        <v>0</v>
      </c>
      <c r="AL417" s="52">
        <f t="shared" ca="1" si="247"/>
        <v>0</v>
      </c>
      <c r="AM417" s="52" t="e" cm="1">
        <f t="array" aca="1" ref="AM417" ca="1">INDEX($G$2:$G$1052,MATCH(1,(AL417=$E$2:$E$1052)*("EQU"=UPPER($F$2:$F$1052)),0))</f>
        <v>#N/A</v>
      </c>
      <c r="AN417" s="52" t="str">
        <f t="shared" ca="1" si="248"/>
        <v/>
      </c>
      <c r="AO417" s="1" t="e">
        <f t="shared" ca="1" si="249"/>
        <v>#N/A</v>
      </c>
      <c r="AP417" s="52" t="str">
        <f t="shared" ca="1" si="250"/>
        <v/>
      </c>
      <c r="AQ417" s="1" t="str" cm="1">
        <f t="array" aca="1" ref="AQ417" ca="1">IF(LEFT(AL417,1)=".",INDEX($M$12:$M$1052,MATCH(1,(AL417=$L$12:$L$1052)*(S417=($S$12:$S$1052)),0)),"")</f>
        <v/>
      </c>
      <c r="AR417" s="52">
        <f t="shared" ca="1" si="251"/>
        <v>0</v>
      </c>
      <c r="AS417" s="52">
        <f t="shared" ca="1" si="252"/>
        <v>0</v>
      </c>
      <c r="AT417" s="52" t="str">
        <f t="shared" ca="1" si="253"/>
        <v>00</v>
      </c>
      <c r="AU417" s="52" t="str">
        <f t="shared" ca="1" si="254"/>
        <v>00</v>
      </c>
      <c r="AV417" s="1" t="str">
        <f t="shared" ca="1" si="257"/>
        <v>00</v>
      </c>
      <c r="AW417" s="52" t="str">
        <f t="shared" ca="1" si="255"/>
        <v>ZP</v>
      </c>
      <c r="AX417" s="53" t="e">
        <f ca="1">VLOOKUP(UPPER(F417)&amp;"-"&amp;AW417,Opcodes!$D$3:$E$160,2,FALSE)</f>
        <v>#N/A</v>
      </c>
      <c r="AY417" s="1">
        <f t="shared" ca="1" si="256"/>
        <v>0</v>
      </c>
    </row>
    <row r="418" spans="3:51" s="52" customFormat="1" x14ac:dyDescent="0.3">
      <c r="C418" s="11" t="str" cm="1">
        <f t="array" aca="1" ref="C418" ca="1">IF(AND(N418&amp;""&lt;&gt;"",K418&amp;""&lt;&gt;""),K418&amp;": "&amp;N418&amp;IF(O418&amp;""&lt;&gt;""," "&amp;O418,"")&amp;IF(P418&amp;""&lt;&gt;""," "&amp;P418,""),IF(Y418&amp;""&lt;&gt;"",K418&amp;": "&amp;TRIM(_xlfn.TEXTJOIN("",TRUE,MID(Y418,2*ROW(INDIRECT("1:"&amp;LEN(Y418)))-1,2)&amp;" ")),""))</f>
        <v/>
      </c>
      <c r="D418" s="20"/>
      <c r="E418" s="21"/>
      <c r="F418" s="22"/>
      <c r="G418" s="55"/>
      <c r="H418" s="56"/>
      <c r="I418" s="51"/>
      <c r="J418" s="51"/>
      <c r="K418" s="52" t="str">
        <f t="shared" ca="1" si="222"/>
        <v>302</v>
      </c>
      <c r="L418" s="52" t="str">
        <f t="shared" si="223"/>
        <v/>
      </c>
      <c r="M418" s="52" t="str">
        <f t="shared" ca="1" si="224"/>
        <v>$0302</v>
      </c>
      <c r="N418" s="53" t="str">
        <f t="shared" ca="1" si="225"/>
        <v/>
      </c>
      <c r="O418" s="53" t="str">
        <f t="shared" ca="1" si="226"/>
        <v>00</v>
      </c>
      <c r="P418" s="53" t="str">
        <f t="shared" ca="1" si="227"/>
        <v/>
      </c>
      <c r="Q418" s="54">
        <f t="shared" si="228"/>
        <v>-1</v>
      </c>
      <c r="R418" s="54" t="str">
        <f t="shared" si="229"/>
        <v/>
      </c>
      <c r="S418" s="3" t="str">
        <f t="shared" si="230"/>
        <v>my_code</v>
      </c>
      <c r="T418" s="54" t="b">
        <f t="shared" si="231"/>
        <v>0</v>
      </c>
      <c r="U418" s="54" t="b">
        <f t="shared" si="232"/>
        <v>0</v>
      </c>
      <c r="V418" s="54" t="b">
        <f t="shared" si="233"/>
        <v>0</v>
      </c>
      <c r="W418" s="54" t="b">
        <f t="shared" si="234"/>
        <v>0</v>
      </c>
      <c r="X418" s="54" t="b">
        <f>IF(NOT(ISERROR(VLOOKUP(UPPER(F418),Opcodes!$O$3:$O$10,1,FALSE))),TRUE,FALSE)</f>
        <v>0</v>
      </c>
      <c r="Y418" s="1" t="str" cm="1">
        <f t="array" aca="1" ref="Y418" ca="1">IF(OR(UPPER(F418)="STR",UPPER(F418)="ASC"),_xlfn.TEXTJOIN("",TRUE,DEC2HEX(128*(UPPER(F418)="STR")+CODE(MID(G418,ABS(ROW(INDIRECT("1:"&amp;LEN(G418)))),1)))),IF(UPPER(F418)="HEX",UPPER(SUBSTITUTE(G418," ","")),""))</f>
        <v/>
      </c>
      <c r="Z418" s="52" t="str">
        <f t="shared" si="235"/>
        <v/>
      </c>
      <c r="AA418" s="52" t="str">
        <f t="shared" si="236"/>
        <v/>
      </c>
      <c r="AB418" s="52" t="str">
        <f t="shared" si="237"/>
        <v/>
      </c>
      <c r="AC418" s="52" t="str">
        <f t="shared" si="238"/>
        <v/>
      </c>
      <c r="AD418" s="52" t="str">
        <f t="shared" si="239"/>
        <v/>
      </c>
      <c r="AE418" s="52">
        <f t="shared" ca="1" si="240"/>
        <v>0</v>
      </c>
      <c r="AF418" s="52" t="str">
        <f t="shared" si="241"/>
        <v/>
      </c>
      <c r="AG418" s="52" t="str">
        <f t="shared" ca="1" si="242"/>
        <v>mem</v>
      </c>
      <c r="AH418" s="52">
        <f t="shared" ca="1" si="243"/>
        <v>0</v>
      </c>
      <c r="AI418" s="52">
        <f t="shared" ca="1" si="244"/>
        <v>-1</v>
      </c>
      <c r="AJ418" s="52">
        <f t="shared" ca="1" si="245"/>
        <v>0</v>
      </c>
      <c r="AK418" s="52">
        <f t="shared" ca="1" si="246"/>
        <v>0</v>
      </c>
      <c r="AL418" s="52">
        <f t="shared" ca="1" si="247"/>
        <v>0</v>
      </c>
      <c r="AM418" s="52" t="e" cm="1">
        <f t="array" aca="1" ref="AM418" ca="1">INDEX($G$2:$G$1052,MATCH(1,(AL418=$E$2:$E$1052)*("EQU"=UPPER($F$2:$F$1052)),0))</f>
        <v>#N/A</v>
      </c>
      <c r="AN418" s="52" t="str">
        <f t="shared" ca="1" si="248"/>
        <v/>
      </c>
      <c r="AO418" s="1" t="e">
        <f t="shared" ca="1" si="249"/>
        <v>#N/A</v>
      </c>
      <c r="AP418" s="52" t="str">
        <f t="shared" ca="1" si="250"/>
        <v/>
      </c>
      <c r="AQ418" s="1" t="str" cm="1">
        <f t="array" aca="1" ref="AQ418" ca="1">IF(LEFT(AL418,1)=".",INDEX($M$12:$M$1052,MATCH(1,(AL418=$L$12:$L$1052)*(S418=($S$12:$S$1052)),0)),"")</f>
        <v/>
      </c>
      <c r="AR418" s="52">
        <f t="shared" ca="1" si="251"/>
        <v>0</v>
      </c>
      <c r="AS418" s="52">
        <f t="shared" ca="1" si="252"/>
        <v>0</v>
      </c>
      <c r="AT418" s="52" t="str">
        <f t="shared" ca="1" si="253"/>
        <v>00</v>
      </c>
      <c r="AU418" s="52" t="str">
        <f t="shared" ca="1" si="254"/>
        <v>00</v>
      </c>
      <c r="AV418" s="1" t="str">
        <f t="shared" ca="1" si="257"/>
        <v>00</v>
      </c>
      <c r="AW418" s="52" t="str">
        <f t="shared" ca="1" si="255"/>
        <v>ZP</v>
      </c>
      <c r="AX418" s="53" t="e">
        <f ca="1">VLOOKUP(UPPER(F418)&amp;"-"&amp;AW418,Opcodes!$D$3:$E$160,2,FALSE)</f>
        <v>#N/A</v>
      </c>
      <c r="AY418" s="1">
        <f t="shared" ca="1" si="256"/>
        <v>0</v>
      </c>
    </row>
    <row r="419" spans="3:51" s="52" customFormat="1" x14ac:dyDescent="0.3">
      <c r="C419" s="11" t="str" cm="1">
        <f t="array" aca="1" ref="C419" ca="1">IF(AND(N419&amp;""&lt;&gt;"",K419&amp;""&lt;&gt;""),K419&amp;": "&amp;N419&amp;IF(O419&amp;""&lt;&gt;""," "&amp;O419,"")&amp;IF(P419&amp;""&lt;&gt;""," "&amp;P419,""),IF(Y419&amp;""&lt;&gt;"",K419&amp;": "&amp;TRIM(_xlfn.TEXTJOIN("",TRUE,MID(Y419,2*ROW(INDIRECT("1:"&amp;LEN(Y419)))-1,2)&amp;" ")),""))</f>
        <v/>
      </c>
      <c r="D419" s="20"/>
      <c r="E419" s="21"/>
      <c r="F419" s="22"/>
      <c r="G419" s="55"/>
      <c r="H419" s="56"/>
      <c r="I419" s="51"/>
      <c r="J419" s="51"/>
      <c r="K419" s="52" t="str">
        <f t="shared" ca="1" si="222"/>
        <v>302</v>
      </c>
      <c r="L419" s="52" t="str">
        <f t="shared" si="223"/>
        <v/>
      </c>
      <c r="M419" s="52" t="str">
        <f t="shared" ca="1" si="224"/>
        <v>$0302</v>
      </c>
      <c r="N419" s="53" t="str">
        <f t="shared" ca="1" si="225"/>
        <v/>
      </c>
      <c r="O419" s="53" t="str">
        <f t="shared" ca="1" si="226"/>
        <v>00</v>
      </c>
      <c r="P419" s="53" t="str">
        <f t="shared" ca="1" si="227"/>
        <v/>
      </c>
      <c r="Q419" s="54">
        <f t="shared" si="228"/>
        <v>-1</v>
      </c>
      <c r="R419" s="54" t="str">
        <f t="shared" si="229"/>
        <v/>
      </c>
      <c r="S419" s="3" t="str">
        <f t="shared" si="230"/>
        <v>my_code</v>
      </c>
      <c r="T419" s="54" t="b">
        <f t="shared" si="231"/>
        <v>0</v>
      </c>
      <c r="U419" s="54" t="b">
        <f t="shared" si="232"/>
        <v>0</v>
      </c>
      <c r="V419" s="54" t="b">
        <f t="shared" si="233"/>
        <v>0</v>
      </c>
      <c r="W419" s="54" t="b">
        <f t="shared" si="234"/>
        <v>0</v>
      </c>
      <c r="X419" s="54" t="b">
        <f>IF(NOT(ISERROR(VLOOKUP(UPPER(F419),Opcodes!$O$3:$O$10,1,FALSE))),TRUE,FALSE)</f>
        <v>0</v>
      </c>
      <c r="Y419" s="1" t="str" cm="1">
        <f t="array" aca="1" ref="Y419" ca="1">IF(OR(UPPER(F419)="STR",UPPER(F419)="ASC"),_xlfn.TEXTJOIN("",TRUE,DEC2HEX(128*(UPPER(F419)="STR")+CODE(MID(G419,ABS(ROW(INDIRECT("1:"&amp;LEN(G419)))),1)))),IF(UPPER(F419)="HEX",UPPER(SUBSTITUTE(G419," ","")),""))</f>
        <v/>
      </c>
      <c r="Z419" s="52" t="str">
        <f t="shared" si="235"/>
        <v/>
      </c>
      <c r="AA419" s="52" t="str">
        <f t="shared" si="236"/>
        <v/>
      </c>
      <c r="AB419" s="52" t="str">
        <f t="shared" si="237"/>
        <v/>
      </c>
      <c r="AC419" s="52" t="str">
        <f t="shared" si="238"/>
        <v/>
      </c>
      <c r="AD419" s="52" t="str">
        <f t="shared" si="239"/>
        <v/>
      </c>
      <c r="AE419" s="52">
        <f t="shared" ca="1" si="240"/>
        <v>0</v>
      </c>
      <c r="AF419" s="52" t="str">
        <f t="shared" si="241"/>
        <v/>
      </c>
      <c r="AG419" s="52" t="str">
        <f t="shared" ca="1" si="242"/>
        <v>mem</v>
      </c>
      <c r="AH419" s="52">
        <f t="shared" ca="1" si="243"/>
        <v>0</v>
      </c>
      <c r="AI419" s="52">
        <f t="shared" ca="1" si="244"/>
        <v>-1</v>
      </c>
      <c r="AJ419" s="52">
        <f t="shared" ca="1" si="245"/>
        <v>0</v>
      </c>
      <c r="AK419" s="52">
        <f t="shared" ca="1" si="246"/>
        <v>0</v>
      </c>
      <c r="AL419" s="52">
        <f t="shared" ca="1" si="247"/>
        <v>0</v>
      </c>
      <c r="AM419" s="52" t="e" cm="1">
        <f t="array" aca="1" ref="AM419" ca="1">INDEX($G$2:$G$1052,MATCH(1,(AL419=$E$2:$E$1052)*("EQU"=UPPER($F$2:$F$1052)),0))</f>
        <v>#N/A</v>
      </c>
      <c r="AN419" s="52" t="str">
        <f t="shared" ca="1" si="248"/>
        <v/>
      </c>
      <c r="AO419" s="1" t="e">
        <f t="shared" ca="1" si="249"/>
        <v>#N/A</v>
      </c>
      <c r="AP419" s="52" t="str">
        <f t="shared" ca="1" si="250"/>
        <v/>
      </c>
      <c r="AQ419" s="1" t="str" cm="1">
        <f t="array" aca="1" ref="AQ419" ca="1">IF(LEFT(AL419,1)=".",INDEX($M$12:$M$1052,MATCH(1,(AL419=$L$12:$L$1052)*(S419=($S$12:$S$1052)),0)),"")</f>
        <v/>
      </c>
      <c r="AR419" s="52">
        <f t="shared" ca="1" si="251"/>
        <v>0</v>
      </c>
      <c r="AS419" s="52">
        <f t="shared" ca="1" si="252"/>
        <v>0</v>
      </c>
      <c r="AT419" s="52" t="str">
        <f t="shared" ca="1" si="253"/>
        <v>00</v>
      </c>
      <c r="AU419" s="52" t="str">
        <f t="shared" ca="1" si="254"/>
        <v>00</v>
      </c>
      <c r="AV419" s="1" t="str">
        <f t="shared" ca="1" si="257"/>
        <v>00</v>
      </c>
      <c r="AW419" s="52" t="str">
        <f t="shared" ca="1" si="255"/>
        <v>ZP</v>
      </c>
      <c r="AX419" s="53" t="e">
        <f ca="1">VLOOKUP(UPPER(F419)&amp;"-"&amp;AW419,Opcodes!$D$3:$E$160,2,FALSE)</f>
        <v>#N/A</v>
      </c>
      <c r="AY419" s="1">
        <f t="shared" ca="1" si="256"/>
        <v>0</v>
      </c>
    </row>
    <row r="420" spans="3:51" s="52" customFormat="1" x14ac:dyDescent="0.3">
      <c r="C420" s="11" t="str" cm="1">
        <f t="array" aca="1" ref="C420" ca="1">IF(AND(N420&amp;""&lt;&gt;"",K420&amp;""&lt;&gt;""),K420&amp;": "&amp;N420&amp;IF(O420&amp;""&lt;&gt;""," "&amp;O420,"")&amp;IF(P420&amp;""&lt;&gt;""," "&amp;P420,""),IF(Y420&amp;""&lt;&gt;"",K420&amp;": "&amp;TRIM(_xlfn.TEXTJOIN("",TRUE,MID(Y420,2*ROW(INDIRECT("1:"&amp;LEN(Y420)))-1,2)&amp;" ")),""))</f>
        <v/>
      </c>
      <c r="D420" s="20"/>
      <c r="E420" s="21"/>
      <c r="F420" s="22"/>
      <c r="G420" s="55"/>
      <c r="H420" s="56"/>
      <c r="I420" s="51"/>
      <c r="J420" s="51"/>
      <c r="K420" s="52" t="str">
        <f t="shared" ca="1" si="222"/>
        <v>302</v>
      </c>
      <c r="L420" s="52" t="str">
        <f t="shared" si="223"/>
        <v/>
      </c>
      <c r="M420" s="52" t="str">
        <f t="shared" ca="1" si="224"/>
        <v>$0302</v>
      </c>
      <c r="N420" s="53" t="str">
        <f t="shared" ca="1" si="225"/>
        <v/>
      </c>
      <c r="O420" s="53" t="str">
        <f t="shared" ca="1" si="226"/>
        <v>00</v>
      </c>
      <c r="P420" s="53" t="str">
        <f t="shared" ca="1" si="227"/>
        <v/>
      </c>
      <c r="Q420" s="54">
        <f t="shared" si="228"/>
        <v>-1</v>
      </c>
      <c r="R420" s="54" t="str">
        <f t="shared" si="229"/>
        <v/>
      </c>
      <c r="S420" s="3" t="str">
        <f t="shared" si="230"/>
        <v>my_code</v>
      </c>
      <c r="T420" s="54" t="b">
        <f t="shared" si="231"/>
        <v>0</v>
      </c>
      <c r="U420" s="54" t="b">
        <f t="shared" si="232"/>
        <v>0</v>
      </c>
      <c r="V420" s="54" t="b">
        <f t="shared" si="233"/>
        <v>0</v>
      </c>
      <c r="W420" s="54" t="b">
        <f t="shared" si="234"/>
        <v>0</v>
      </c>
      <c r="X420" s="54" t="b">
        <f>IF(NOT(ISERROR(VLOOKUP(UPPER(F420),Opcodes!$O$3:$O$10,1,FALSE))),TRUE,FALSE)</f>
        <v>0</v>
      </c>
      <c r="Y420" s="1" t="str" cm="1">
        <f t="array" aca="1" ref="Y420" ca="1">IF(OR(UPPER(F420)="STR",UPPER(F420)="ASC"),_xlfn.TEXTJOIN("",TRUE,DEC2HEX(128*(UPPER(F420)="STR")+CODE(MID(G420,ABS(ROW(INDIRECT("1:"&amp;LEN(G420)))),1)))),IF(UPPER(F420)="HEX",UPPER(SUBSTITUTE(G420," ","")),""))</f>
        <v/>
      </c>
      <c r="Z420" s="52" t="str">
        <f t="shared" si="235"/>
        <v/>
      </c>
      <c r="AA420" s="52" t="str">
        <f t="shared" si="236"/>
        <v/>
      </c>
      <c r="AB420" s="52" t="str">
        <f t="shared" si="237"/>
        <v/>
      </c>
      <c r="AC420" s="52" t="str">
        <f t="shared" si="238"/>
        <v/>
      </c>
      <c r="AD420" s="52" t="str">
        <f t="shared" si="239"/>
        <v/>
      </c>
      <c r="AE420" s="52">
        <f t="shared" ca="1" si="240"/>
        <v>0</v>
      </c>
      <c r="AF420" s="52" t="str">
        <f t="shared" si="241"/>
        <v/>
      </c>
      <c r="AG420" s="52" t="str">
        <f t="shared" ca="1" si="242"/>
        <v>mem</v>
      </c>
      <c r="AH420" s="52">
        <f t="shared" ca="1" si="243"/>
        <v>0</v>
      </c>
      <c r="AI420" s="52">
        <f t="shared" ca="1" si="244"/>
        <v>-1</v>
      </c>
      <c r="AJ420" s="52">
        <f t="shared" ca="1" si="245"/>
        <v>0</v>
      </c>
      <c r="AK420" s="52">
        <f t="shared" ca="1" si="246"/>
        <v>0</v>
      </c>
      <c r="AL420" s="52">
        <f t="shared" ca="1" si="247"/>
        <v>0</v>
      </c>
      <c r="AM420" s="52" t="e" cm="1">
        <f t="array" aca="1" ref="AM420" ca="1">INDEX($G$2:$G$1052,MATCH(1,(AL420=$E$2:$E$1052)*("EQU"=UPPER($F$2:$F$1052)),0))</f>
        <v>#N/A</v>
      </c>
      <c r="AN420" s="52" t="str">
        <f t="shared" ca="1" si="248"/>
        <v/>
      </c>
      <c r="AO420" s="1" t="e">
        <f t="shared" ca="1" si="249"/>
        <v>#N/A</v>
      </c>
      <c r="AP420" s="52" t="str">
        <f t="shared" ca="1" si="250"/>
        <v/>
      </c>
      <c r="AQ420" s="1" t="str" cm="1">
        <f t="array" aca="1" ref="AQ420" ca="1">IF(LEFT(AL420,1)=".",INDEX($M$12:$M$1052,MATCH(1,(AL420=$L$12:$L$1052)*(S420=($S$12:$S$1052)),0)),"")</f>
        <v/>
      </c>
      <c r="AR420" s="52">
        <f t="shared" ca="1" si="251"/>
        <v>0</v>
      </c>
      <c r="AS420" s="52">
        <f t="shared" ca="1" si="252"/>
        <v>0</v>
      </c>
      <c r="AT420" s="52" t="str">
        <f t="shared" ca="1" si="253"/>
        <v>00</v>
      </c>
      <c r="AU420" s="52" t="str">
        <f t="shared" ca="1" si="254"/>
        <v>00</v>
      </c>
      <c r="AV420" s="1" t="str">
        <f t="shared" ca="1" si="257"/>
        <v>00</v>
      </c>
      <c r="AW420" s="52" t="str">
        <f t="shared" ca="1" si="255"/>
        <v>ZP</v>
      </c>
      <c r="AX420" s="53" t="e">
        <f ca="1">VLOOKUP(UPPER(F420)&amp;"-"&amp;AW420,Opcodes!$D$3:$E$160,2,FALSE)</f>
        <v>#N/A</v>
      </c>
      <c r="AY420" s="1">
        <f t="shared" ca="1" si="256"/>
        <v>0</v>
      </c>
    </row>
    <row r="421" spans="3:51" s="52" customFormat="1" x14ac:dyDescent="0.3">
      <c r="C421" s="11" t="str" cm="1">
        <f t="array" aca="1" ref="C421" ca="1">IF(AND(N421&amp;""&lt;&gt;"",K421&amp;""&lt;&gt;""),K421&amp;": "&amp;N421&amp;IF(O421&amp;""&lt;&gt;""," "&amp;O421,"")&amp;IF(P421&amp;""&lt;&gt;""," "&amp;P421,""),IF(Y421&amp;""&lt;&gt;"",K421&amp;": "&amp;TRIM(_xlfn.TEXTJOIN("",TRUE,MID(Y421,2*ROW(INDIRECT("1:"&amp;LEN(Y421)))-1,2)&amp;" ")),""))</f>
        <v/>
      </c>
      <c r="D421" s="20"/>
      <c r="E421" s="21"/>
      <c r="F421" s="22"/>
      <c r="G421" s="55"/>
      <c r="H421" s="56"/>
      <c r="I421" s="51"/>
      <c r="J421" s="51"/>
      <c r="K421" s="52" t="str">
        <f t="shared" ca="1" si="222"/>
        <v>302</v>
      </c>
      <c r="L421" s="52" t="str">
        <f t="shared" si="223"/>
        <v/>
      </c>
      <c r="M421" s="52" t="str">
        <f t="shared" ca="1" si="224"/>
        <v>$0302</v>
      </c>
      <c r="N421" s="53" t="str">
        <f t="shared" ca="1" si="225"/>
        <v/>
      </c>
      <c r="O421" s="53" t="str">
        <f t="shared" ca="1" si="226"/>
        <v>00</v>
      </c>
      <c r="P421" s="53" t="str">
        <f t="shared" ca="1" si="227"/>
        <v/>
      </c>
      <c r="Q421" s="54">
        <f t="shared" si="228"/>
        <v>-1</v>
      </c>
      <c r="R421" s="54" t="str">
        <f t="shared" si="229"/>
        <v/>
      </c>
      <c r="S421" s="3" t="str">
        <f t="shared" si="230"/>
        <v>my_code</v>
      </c>
      <c r="T421" s="54" t="b">
        <f t="shared" si="231"/>
        <v>0</v>
      </c>
      <c r="U421" s="54" t="b">
        <f t="shared" si="232"/>
        <v>0</v>
      </c>
      <c r="V421" s="54" t="b">
        <f t="shared" si="233"/>
        <v>0</v>
      </c>
      <c r="W421" s="54" t="b">
        <f t="shared" si="234"/>
        <v>0</v>
      </c>
      <c r="X421" s="54" t="b">
        <f>IF(NOT(ISERROR(VLOOKUP(UPPER(F421),Opcodes!$O$3:$O$10,1,FALSE))),TRUE,FALSE)</f>
        <v>0</v>
      </c>
      <c r="Y421" s="1" t="str" cm="1">
        <f t="array" aca="1" ref="Y421" ca="1">IF(OR(UPPER(F421)="STR",UPPER(F421)="ASC"),_xlfn.TEXTJOIN("",TRUE,DEC2HEX(128*(UPPER(F421)="STR")+CODE(MID(G421,ABS(ROW(INDIRECT("1:"&amp;LEN(G421)))),1)))),IF(UPPER(F421)="HEX",UPPER(SUBSTITUTE(G421," ","")),""))</f>
        <v/>
      </c>
      <c r="Z421" s="52" t="str">
        <f t="shared" si="235"/>
        <v/>
      </c>
      <c r="AA421" s="52" t="str">
        <f t="shared" si="236"/>
        <v/>
      </c>
      <c r="AB421" s="52" t="str">
        <f t="shared" si="237"/>
        <v/>
      </c>
      <c r="AC421" s="52" t="str">
        <f t="shared" si="238"/>
        <v/>
      </c>
      <c r="AD421" s="52" t="str">
        <f t="shared" si="239"/>
        <v/>
      </c>
      <c r="AE421" s="52">
        <f t="shared" ca="1" si="240"/>
        <v>0</v>
      </c>
      <c r="AF421" s="52" t="str">
        <f t="shared" si="241"/>
        <v/>
      </c>
      <c r="AG421" s="52" t="str">
        <f t="shared" ca="1" si="242"/>
        <v>mem</v>
      </c>
      <c r="AH421" s="52">
        <f t="shared" ca="1" si="243"/>
        <v>0</v>
      </c>
      <c r="AI421" s="52">
        <f t="shared" ca="1" si="244"/>
        <v>-1</v>
      </c>
      <c r="AJ421" s="52">
        <f t="shared" ca="1" si="245"/>
        <v>0</v>
      </c>
      <c r="AK421" s="52">
        <f t="shared" ca="1" si="246"/>
        <v>0</v>
      </c>
      <c r="AL421" s="52">
        <f t="shared" ca="1" si="247"/>
        <v>0</v>
      </c>
      <c r="AM421" s="52" t="e" cm="1">
        <f t="array" aca="1" ref="AM421" ca="1">INDEX($G$2:$G$1052,MATCH(1,(AL421=$E$2:$E$1052)*("EQU"=UPPER($F$2:$F$1052)),0))</f>
        <v>#N/A</v>
      </c>
      <c r="AN421" s="52" t="str">
        <f t="shared" ca="1" si="248"/>
        <v/>
      </c>
      <c r="AO421" s="1" t="e">
        <f t="shared" ca="1" si="249"/>
        <v>#N/A</v>
      </c>
      <c r="AP421" s="52" t="str">
        <f t="shared" ca="1" si="250"/>
        <v/>
      </c>
      <c r="AQ421" s="1" t="str" cm="1">
        <f t="array" aca="1" ref="AQ421" ca="1">IF(LEFT(AL421,1)=".",INDEX($M$12:$M$1052,MATCH(1,(AL421=$L$12:$L$1052)*(S421=($S$12:$S$1052)),0)),"")</f>
        <v/>
      </c>
      <c r="AR421" s="52">
        <f t="shared" ca="1" si="251"/>
        <v>0</v>
      </c>
      <c r="AS421" s="52">
        <f t="shared" ca="1" si="252"/>
        <v>0</v>
      </c>
      <c r="AT421" s="52" t="str">
        <f t="shared" ca="1" si="253"/>
        <v>00</v>
      </c>
      <c r="AU421" s="52" t="str">
        <f t="shared" ca="1" si="254"/>
        <v>00</v>
      </c>
      <c r="AV421" s="1" t="str">
        <f t="shared" ca="1" si="257"/>
        <v>00</v>
      </c>
      <c r="AW421" s="52" t="str">
        <f t="shared" ca="1" si="255"/>
        <v>ZP</v>
      </c>
      <c r="AX421" s="53" t="e">
        <f ca="1">VLOOKUP(UPPER(F421)&amp;"-"&amp;AW421,Opcodes!$D$3:$E$160,2,FALSE)</f>
        <v>#N/A</v>
      </c>
      <c r="AY421" s="1">
        <f t="shared" ca="1" si="256"/>
        <v>0</v>
      </c>
    </row>
    <row r="422" spans="3:51" s="52" customFormat="1" x14ac:dyDescent="0.3">
      <c r="C422" s="11" t="str" cm="1">
        <f t="array" aca="1" ref="C422" ca="1">IF(AND(N422&amp;""&lt;&gt;"",K422&amp;""&lt;&gt;""),K422&amp;": "&amp;N422&amp;IF(O422&amp;""&lt;&gt;""," "&amp;O422,"")&amp;IF(P422&amp;""&lt;&gt;""," "&amp;P422,""),IF(Y422&amp;""&lt;&gt;"",K422&amp;": "&amp;TRIM(_xlfn.TEXTJOIN("",TRUE,MID(Y422,2*ROW(INDIRECT("1:"&amp;LEN(Y422)))-1,2)&amp;" ")),""))</f>
        <v/>
      </c>
      <c r="D422" s="20"/>
      <c r="E422" s="21"/>
      <c r="F422" s="22"/>
      <c r="G422" s="55"/>
      <c r="H422" s="56"/>
      <c r="I422" s="51"/>
      <c r="J422" s="51"/>
      <c r="K422" s="52" t="str">
        <f t="shared" ca="1" si="222"/>
        <v>302</v>
      </c>
      <c r="L422" s="52" t="str">
        <f t="shared" si="223"/>
        <v/>
      </c>
      <c r="M422" s="52" t="str">
        <f t="shared" ca="1" si="224"/>
        <v>$0302</v>
      </c>
      <c r="N422" s="53" t="str">
        <f t="shared" ca="1" si="225"/>
        <v/>
      </c>
      <c r="O422" s="53" t="str">
        <f t="shared" ca="1" si="226"/>
        <v>00</v>
      </c>
      <c r="P422" s="53" t="str">
        <f t="shared" ca="1" si="227"/>
        <v/>
      </c>
      <c r="Q422" s="54">
        <f t="shared" si="228"/>
        <v>-1</v>
      </c>
      <c r="R422" s="54" t="str">
        <f t="shared" si="229"/>
        <v/>
      </c>
      <c r="S422" s="3" t="str">
        <f t="shared" si="230"/>
        <v>my_code</v>
      </c>
      <c r="T422" s="54" t="b">
        <f t="shared" si="231"/>
        <v>0</v>
      </c>
      <c r="U422" s="54" t="b">
        <f t="shared" si="232"/>
        <v>0</v>
      </c>
      <c r="V422" s="54" t="b">
        <f t="shared" si="233"/>
        <v>0</v>
      </c>
      <c r="W422" s="54" t="b">
        <f t="shared" si="234"/>
        <v>0</v>
      </c>
      <c r="X422" s="54" t="b">
        <f>IF(NOT(ISERROR(VLOOKUP(UPPER(F422),Opcodes!$O$3:$O$10,1,FALSE))),TRUE,FALSE)</f>
        <v>0</v>
      </c>
      <c r="Y422" s="1" t="str" cm="1">
        <f t="array" aca="1" ref="Y422" ca="1">IF(OR(UPPER(F422)="STR",UPPER(F422)="ASC"),_xlfn.TEXTJOIN("",TRUE,DEC2HEX(128*(UPPER(F422)="STR")+CODE(MID(G422,ABS(ROW(INDIRECT("1:"&amp;LEN(G422)))),1)))),IF(UPPER(F422)="HEX",UPPER(SUBSTITUTE(G422," ","")),""))</f>
        <v/>
      </c>
      <c r="Z422" s="52" t="str">
        <f t="shared" si="235"/>
        <v/>
      </c>
      <c r="AA422" s="52" t="str">
        <f t="shared" si="236"/>
        <v/>
      </c>
      <c r="AB422" s="52" t="str">
        <f t="shared" si="237"/>
        <v/>
      </c>
      <c r="AC422" s="52" t="str">
        <f t="shared" si="238"/>
        <v/>
      </c>
      <c r="AD422" s="52" t="str">
        <f t="shared" si="239"/>
        <v/>
      </c>
      <c r="AE422" s="52">
        <f t="shared" ca="1" si="240"/>
        <v>0</v>
      </c>
      <c r="AF422" s="52" t="str">
        <f t="shared" si="241"/>
        <v/>
      </c>
      <c r="AG422" s="52" t="str">
        <f t="shared" ca="1" si="242"/>
        <v>mem</v>
      </c>
      <c r="AH422" s="52">
        <f t="shared" ca="1" si="243"/>
        <v>0</v>
      </c>
      <c r="AI422" s="52">
        <f t="shared" ca="1" si="244"/>
        <v>-1</v>
      </c>
      <c r="AJ422" s="52">
        <f t="shared" ca="1" si="245"/>
        <v>0</v>
      </c>
      <c r="AK422" s="52">
        <f t="shared" ca="1" si="246"/>
        <v>0</v>
      </c>
      <c r="AL422" s="52">
        <f t="shared" ca="1" si="247"/>
        <v>0</v>
      </c>
      <c r="AM422" s="52" t="e" cm="1">
        <f t="array" aca="1" ref="AM422" ca="1">INDEX($G$2:$G$1052,MATCH(1,(AL422=$E$2:$E$1052)*("EQU"=UPPER($F$2:$F$1052)),0))</f>
        <v>#N/A</v>
      </c>
      <c r="AN422" s="52" t="str">
        <f t="shared" ca="1" si="248"/>
        <v/>
      </c>
      <c r="AO422" s="1" t="e">
        <f t="shared" ca="1" si="249"/>
        <v>#N/A</v>
      </c>
      <c r="AP422" s="52" t="str">
        <f t="shared" ca="1" si="250"/>
        <v/>
      </c>
      <c r="AQ422" s="1" t="str" cm="1">
        <f t="array" aca="1" ref="AQ422" ca="1">IF(LEFT(AL422,1)=".",INDEX($M$12:$M$1052,MATCH(1,(AL422=$L$12:$L$1052)*(S422=($S$12:$S$1052)),0)),"")</f>
        <v/>
      </c>
      <c r="AR422" s="52">
        <f t="shared" ca="1" si="251"/>
        <v>0</v>
      </c>
      <c r="AS422" s="52">
        <f t="shared" ca="1" si="252"/>
        <v>0</v>
      </c>
      <c r="AT422" s="52" t="str">
        <f t="shared" ca="1" si="253"/>
        <v>00</v>
      </c>
      <c r="AU422" s="52" t="str">
        <f t="shared" ca="1" si="254"/>
        <v>00</v>
      </c>
      <c r="AV422" s="1" t="str">
        <f t="shared" ca="1" si="257"/>
        <v>00</v>
      </c>
      <c r="AW422" s="52" t="str">
        <f t="shared" ca="1" si="255"/>
        <v>ZP</v>
      </c>
      <c r="AX422" s="53" t="e">
        <f ca="1">VLOOKUP(UPPER(F422)&amp;"-"&amp;AW422,Opcodes!$D$3:$E$160,2,FALSE)</f>
        <v>#N/A</v>
      </c>
      <c r="AY422" s="1">
        <f t="shared" ca="1" si="256"/>
        <v>0</v>
      </c>
    </row>
    <row r="423" spans="3:51" s="52" customFormat="1" x14ac:dyDescent="0.3">
      <c r="C423" s="11" t="str" cm="1">
        <f t="array" aca="1" ref="C423" ca="1">IF(AND(N423&amp;""&lt;&gt;"",K423&amp;""&lt;&gt;""),K423&amp;": "&amp;N423&amp;IF(O423&amp;""&lt;&gt;""," "&amp;O423,"")&amp;IF(P423&amp;""&lt;&gt;""," "&amp;P423,""),IF(Y423&amp;""&lt;&gt;"",K423&amp;": "&amp;TRIM(_xlfn.TEXTJOIN("",TRUE,MID(Y423,2*ROW(INDIRECT("1:"&amp;LEN(Y423)))-1,2)&amp;" ")),""))</f>
        <v/>
      </c>
      <c r="D423" s="20"/>
      <c r="E423" s="21"/>
      <c r="F423" s="22"/>
      <c r="G423" s="55"/>
      <c r="H423" s="56"/>
      <c r="I423" s="51"/>
      <c r="J423" s="51"/>
      <c r="K423" s="52" t="str">
        <f t="shared" ca="1" si="222"/>
        <v>302</v>
      </c>
      <c r="L423" s="52" t="str">
        <f t="shared" si="223"/>
        <v/>
      </c>
      <c r="M423" s="52" t="str">
        <f t="shared" ca="1" si="224"/>
        <v>$0302</v>
      </c>
      <c r="N423" s="53" t="str">
        <f t="shared" ca="1" si="225"/>
        <v/>
      </c>
      <c r="O423" s="53" t="str">
        <f t="shared" ca="1" si="226"/>
        <v>00</v>
      </c>
      <c r="P423" s="53" t="str">
        <f t="shared" ca="1" si="227"/>
        <v/>
      </c>
      <c r="Q423" s="54">
        <f t="shared" si="228"/>
        <v>-1</v>
      </c>
      <c r="R423" s="54" t="str">
        <f t="shared" si="229"/>
        <v/>
      </c>
      <c r="S423" s="3" t="str">
        <f t="shared" si="230"/>
        <v>my_code</v>
      </c>
      <c r="T423" s="54" t="b">
        <f t="shared" si="231"/>
        <v>0</v>
      </c>
      <c r="U423" s="54" t="b">
        <f t="shared" si="232"/>
        <v>0</v>
      </c>
      <c r="V423" s="54" t="b">
        <f t="shared" si="233"/>
        <v>0</v>
      </c>
      <c r="W423" s="54" t="b">
        <f t="shared" si="234"/>
        <v>0</v>
      </c>
      <c r="X423" s="54" t="b">
        <f>IF(NOT(ISERROR(VLOOKUP(UPPER(F423),Opcodes!$O$3:$O$10,1,FALSE))),TRUE,FALSE)</f>
        <v>0</v>
      </c>
      <c r="Y423" s="1" t="str" cm="1">
        <f t="array" aca="1" ref="Y423" ca="1">IF(OR(UPPER(F423)="STR",UPPER(F423)="ASC"),_xlfn.TEXTJOIN("",TRUE,DEC2HEX(128*(UPPER(F423)="STR")+CODE(MID(G423,ABS(ROW(INDIRECT("1:"&amp;LEN(G423)))),1)))),IF(UPPER(F423)="HEX",UPPER(SUBSTITUTE(G423," ","")),""))</f>
        <v/>
      </c>
      <c r="Z423" s="52" t="str">
        <f t="shared" si="235"/>
        <v/>
      </c>
      <c r="AA423" s="52" t="str">
        <f t="shared" si="236"/>
        <v/>
      </c>
      <c r="AB423" s="52" t="str">
        <f t="shared" si="237"/>
        <v/>
      </c>
      <c r="AC423" s="52" t="str">
        <f t="shared" si="238"/>
        <v/>
      </c>
      <c r="AD423" s="52" t="str">
        <f t="shared" si="239"/>
        <v/>
      </c>
      <c r="AE423" s="52">
        <f t="shared" ca="1" si="240"/>
        <v>0</v>
      </c>
      <c r="AF423" s="52" t="str">
        <f t="shared" si="241"/>
        <v/>
      </c>
      <c r="AG423" s="52" t="str">
        <f t="shared" ca="1" si="242"/>
        <v>mem</v>
      </c>
      <c r="AH423" s="52">
        <f t="shared" ca="1" si="243"/>
        <v>0</v>
      </c>
      <c r="AI423" s="52">
        <f t="shared" ca="1" si="244"/>
        <v>-1</v>
      </c>
      <c r="AJ423" s="52">
        <f t="shared" ca="1" si="245"/>
        <v>0</v>
      </c>
      <c r="AK423" s="52">
        <f t="shared" ca="1" si="246"/>
        <v>0</v>
      </c>
      <c r="AL423" s="52">
        <f t="shared" ca="1" si="247"/>
        <v>0</v>
      </c>
      <c r="AM423" s="52" t="e" cm="1">
        <f t="array" aca="1" ref="AM423" ca="1">INDEX($G$2:$G$1052,MATCH(1,(AL423=$E$2:$E$1052)*("EQU"=UPPER($F$2:$F$1052)),0))</f>
        <v>#N/A</v>
      </c>
      <c r="AN423" s="52" t="str">
        <f t="shared" ca="1" si="248"/>
        <v/>
      </c>
      <c r="AO423" s="1" t="e">
        <f t="shared" ca="1" si="249"/>
        <v>#N/A</v>
      </c>
      <c r="AP423" s="52" t="str">
        <f t="shared" ca="1" si="250"/>
        <v/>
      </c>
      <c r="AQ423" s="1" t="str" cm="1">
        <f t="array" aca="1" ref="AQ423" ca="1">IF(LEFT(AL423,1)=".",INDEX($M$12:$M$1052,MATCH(1,(AL423=$L$12:$L$1052)*(S423=($S$12:$S$1052)),0)),"")</f>
        <v/>
      </c>
      <c r="AR423" s="52">
        <f t="shared" ca="1" si="251"/>
        <v>0</v>
      </c>
      <c r="AS423" s="52">
        <f t="shared" ca="1" si="252"/>
        <v>0</v>
      </c>
      <c r="AT423" s="52" t="str">
        <f t="shared" ca="1" si="253"/>
        <v>00</v>
      </c>
      <c r="AU423" s="52" t="str">
        <f t="shared" ca="1" si="254"/>
        <v>00</v>
      </c>
      <c r="AV423" s="1" t="str">
        <f t="shared" ca="1" si="257"/>
        <v>00</v>
      </c>
      <c r="AW423" s="52" t="str">
        <f t="shared" ca="1" si="255"/>
        <v>ZP</v>
      </c>
      <c r="AX423" s="53" t="e">
        <f ca="1">VLOOKUP(UPPER(F423)&amp;"-"&amp;AW423,Opcodes!$D$3:$E$160,2,FALSE)</f>
        <v>#N/A</v>
      </c>
      <c r="AY423" s="1">
        <f t="shared" ca="1" si="256"/>
        <v>0</v>
      </c>
    </row>
    <row r="424" spans="3:51" s="52" customFormat="1" x14ac:dyDescent="0.3">
      <c r="C424" s="11" t="str" cm="1">
        <f t="array" aca="1" ref="C424" ca="1">IF(AND(N424&amp;""&lt;&gt;"",K424&amp;""&lt;&gt;""),K424&amp;": "&amp;N424&amp;IF(O424&amp;""&lt;&gt;""," "&amp;O424,"")&amp;IF(P424&amp;""&lt;&gt;""," "&amp;P424,""),IF(Y424&amp;""&lt;&gt;"",K424&amp;": "&amp;TRIM(_xlfn.TEXTJOIN("",TRUE,MID(Y424,2*ROW(INDIRECT("1:"&amp;LEN(Y424)))-1,2)&amp;" ")),""))</f>
        <v/>
      </c>
      <c r="D424" s="20"/>
      <c r="E424" s="21"/>
      <c r="F424" s="22"/>
      <c r="G424" s="55"/>
      <c r="H424" s="56"/>
      <c r="I424" s="51"/>
      <c r="J424" s="51"/>
      <c r="K424" s="52" t="str">
        <f t="shared" ca="1" si="222"/>
        <v>302</v>
      </c>
      <c r="L424" s="52" t="str">
        <f t="shared" si="223"/>
        <v/>
      </c>
      <c r="M424" s="52" t="str">
        <f t="shared" ca="1" si="224"/>
        <v>$0302</v>
      </c>
      <c r="N424" s="53" t="str">
        <f t="shared" ca="1" si="225"/>
        <v/>
      </c>
      <c r="O424" s="53" t="str">
        <f t="shared" ca="1" si="226"/>
        <v>00</v>
      </c>
      <c r="P424" s="53" t="str">
        <f t="shared" ca="1" si="227"/>
        <v/>
      </c>
      <c r="Q424" s="54">
        <f t="shared" si="228"/>
        <v>-1</v>
      </c>
      <c r="R424" s="54" t="str">
        <f t="shared" si="229"/>
        <v/>
      </c>
      <c r="S424" s="3" t="str">
        <f t="shared" si="230"/>
        <v>my_code</v>
      </c>
      <c r="T424" s="54" t="b">
        <f t="shared" si="231"/>
        <v>0</v>
      </c>
      <c r="U424" s="54" t="b">
        <f t="shared" si="232"/>
        <v>0</v>
      </c>
      <c r="V424" s="54" t="b">
        <f t="shared" si="233"/>
        <v>0</v>
      </c>
      <c r="W424" s="54" t="b">
        <f t="shared" si="234"/>
        <v>0</v>
      </c>
      <c r="X424" s="54" t="b">
        <f>IF(NOT(ISERROR(VLOOKUP(UPPER(F424),Opcodes!$O$3:$O$10,1,FALSE))),TRUE,FALSE)</f>
        <v>0</v>
      </c>
      <c r="Y424" s="1" t="str" cm="1">
        <f t="array" aca="1" ref="Y424" ca="1">IF(OR(UPPER(F424)="STR",UPPER(F424)="ASC"),_xlfn.TEXTJOIN("",TRUE,DEC2HEX(128*(UPPER(F424)="STR")+CODE(MID(G424,ABS(ROW(INDIRECT("1:"&amp;LEN(G424)))),1)))),IF(UPPER(F424)="HEX",UPPER(SUBSTITUTE(G424," ","")),""))</f>
        <v/>
      </c>
      <c r="Z424" s="52" t="str">
        <f t="shared" si="235"/>
        <v/>
      </c>
      <c r="AA424" s="52" t="str">
        <f t="shared" si="236"/>
        <v/>
      </c>
      <c r="AB424" s="52" t="str">
        <f t="shared" si="237"/>
        <v/>
      </c>
      <c r="AC424" s="52" t="str">
        <f t="shared" si="238"/>
        <v/>
      </c>
      <c r="AD424" s="52" t="str">
        <f t="shared" si="239"/>
        <v/>
      </c>
      <c r="AE424" s="52">
        <f t="shared" ca="1" si="240"/>
        <v>0</v>
      </c>
      <c r="AF424" s="52" t="str">
        <f t="shared" si="241"/>
        <v/>
      </c>
      <c r="AG424" s="52" t="str">
        <f t="shared" ca="1" si="242"/>
        <v>mem</v>
      </c>
      <c r="AH424" s="52">
        <f t="shared" ca="1" si="243"/>
        <v>0</v>
      </c>
      <c r="AI424" s="52">
        <f t="shared" ca="1" si="244"/>
        <v>-1</v>
      </c>
      <c r="AJ424" s="52">
        <f t="shared" ca="1" si="245"/>
        <v>0</v>
      </c>
      <c r="AK424" s="52">
        <f t="shared" ca="1" si="246"/>
        <v>0</v>
      </c>
      <c r="AL424" s="52">
        <f t="shared" ca="1" si="247"/>
        <v>0</v>
      </c>
      <c r="AM424" s="52" t="e" cm="1">
        <f t="array" aca="1" ref="AM424" ca="1">INDEX($G$2:$G$1052,MATCH(1,(AL424=$E$2:$E$1052)*("EQU"=UPPER($F$2:$F$1052)),0))</f>
        <v>#N/A</v>
      </c>
      <c r="AN424" s="52" t="str">
        <f t="shared" ca="1" si="248"/>
        <v/>
      </c>
      <c r="AO424" s="1" t="e">
        <f t="shared" ca="1" si="249"/>
        <v>#N/A</v>
      </c>
      <c r="AP424" s="52" t="str">
        <f t="shared" ca="1" si="250"/>
        <v/>
      </c>
      <c r="AQ424" s="1" t="str" cm="1">
        <f t="array" aca="1" ref="AQ424" ca="1">IF(LEFT(AL424,1)=".",INDEX($M$12:$M$1052,MATCH(1,(AL424=$L$12:$L$1052)*(S424=($S$12:$S$1052)),0)),"")</f>
        <v/>
      </c>
      <c r="AR424" s="52">
        <f t="shared" ca="1" si="251"/>
        <v>0</v>
      </c>
      <c r="AS424" s="52">
        <f t="shared" ca="1" si="252"/>
        <v>0</v>
      </c>
      <c r="AT424" s="52" t="str">
        <f t="shared" ca="1" si="253"/>
        <v>00</v>
      </c>
      <c r="AU424" s="52" t="str">
        <f t="shared" ca="1" si="254"/>
        <v>00</v>
      </c>
      <c r="AV424" s="1" t="str">
        <f t="shared" ca="1" si="257"/>
        <v>00</v>
      </c>
      <c r="AW424" s="52" t="str">
        <f t="shared" ca="1" si="255"/>
        <v>ZP</v>
      </c>
      <c r="AX424" s="53" t="e">
        <f ca="1">VLOOKUP(UPPER(F424)&amp;"-"&amp;AW424,Opcodes!$D$3:$E$160,2,FALSE)</f>
        <v>#N/A</v>
      </c>
      <c r="AY424" s="1">
        <f t="shared" ca="1" si="256"/>
        <v>0</v>
      </c>
    </row>
    <row r="425" spans="3:51" s="52" customFormat="1" x14ac:dyDescent="0.3">
      <c r="C425" s="11" t="str" cm="1">
        <f t="array" aca="1" ref="C425" ca="1">IF(AND(N425&amp;""&lt;&gt;"",K425&amp;""&lt;&gt;""),K425&amp;": "&amp;N425&amp;IF(O425&amp;""&lt;&gt;""," "&amp;O425,"")&amp;IF(P425&amp;""&lt;&gt;""," "&amp;P425,""),IF(Y425&amp;""&lt;&gt;"",K425&amp;": "&amp;TRIM(_xlfn.TEXTJOIN("",TRUE,MID(Y425,2*ROW(INDIRECT("1:"&amp;LEN(Y425)))-1,2)&amp;" ")),""))</f>
        <v/>
      </c>
      <c r="D425" s="20"/>
      <c r="E425" s="21"/>
      <c r="F425" s="22"/>
      <c r="G425" s="55"/>
      <c r="H425" s="56"/>
      <c r="I425" s="51"/>
      <c r="J425" s="51"/>
      <c r="K425" s="52" t="str">
        <f t="shared" ca="1" si="222"/>
        <v>302</v>
      </c>
      <c r="L425" s="52" t="str">
        <f t="shared" si="223"/>
        <v/>
      </c>
      <c r="M425" s="52" t="str">
        <f t="shared" ca="1" si="224"/>
        <v>$0302</v>
      </c>
      <c r="N425" s="53" t="str">
        <f t="shared" ca="1" si="225"/>
        <v/>
      </c>
      <c r="O425" s="53" t="str">
        <f t="shared" ca="1" si="226"/>
        <v>00</v>
      </c>
      <c r="P425" s="53" t="str">
        <f t="shared" ca="1" si="227"/>
        <v/>
      </c>
      <c r="Q425" s="54">
        <f t="shared" si="228"/>
        <v>-1</v>
      </c>
      <c r="R425" s="54" t="str">
        <f t="shared" si="229"/>
        <v/>
      </c>
      <c r="S425" s="3" t="str">
        <f t="shared" si="230"/>
        <v>my_code</v>
      </c>
      <c r="T425" s="54" t="b">
        <f t="shared" si="231"/>
        <v>0</v>
      </c>
      <c r="U425" s="54" t="b">
        <f t="shared" si="232"/>
        <v>0</v>
      </c>
      <c r="V425" s="54" t="b">
        <f t="shared" si="233"/>
        <v>0</v>
      </c>
      <c r="W425" s="54" t="b">
        <f t="shared" si="234"/>
        <v>0</v>
      </c>
      <c r="X425" s="54" t="b">
        <f>IF(NOT(ISERROR(VLOOKUP(UPPER(F425),Opcodes!$O$3:$O$10,1,FALSE))),TRUE,FALSE)</f>
        <v>0</v>
      </c>
      <c r="Y425" s="1" t="str" cm="1">
        <f t="array" aca="1" ref="Y425" ca="1">IF(OR(UPPER(F425)="STR",UPPER(F425)="ASC"),_xlfn.TEXTJOIN("",TRUE,DEC2HEX(128*(UPPER(F425)="STR")+CODE(MID(G425,ABS(ROW(INDIRECT("1:"&amp;LEN(G425)))),1)))),IF(UPPER(F425)="HEX",UPPER(SUBSTITUTE(G425," ","")),""))</f>
        <v/>
      </c>
      <c r="Z425" s="52" t="str">
        <f t="shared" si="235"/>
        <v/>
      </c>
      <c r="AA425" s="52" t="str">
        <f t="shared" si="236"/>
        <v/>
      </c>
      <c r="AB425" s="52" t="str">
        <f t="shared" si="237"/>
        <v/>
      </c>
      <c r="AC425" s="52" t="str">
        <f t="shared" si="238"/>
        <v/>
      </c>
      <c r="AD425" s="52" t="str">
        <f t="shared" si="239"/>
        <v/>
      </c>
      <c r="AE425" s="52">
        <f t="shared" ca="1" si="240"/>
        <v>0</v>
      </c>
      <c r="AF425" s="52" t="str">
        <f t="shared" si="241"/>
        <v/>
      </c>
      <c r="AG425" s="52" t="str">
        <f t="shared" ca="1" si="242"/>
        <v>mem</v>
      </c>
      <c r="AH425" s="52">
        <f t="shared" ca="1" si="243"/>
        <v>0</v>
      </c>
      <c r="AI425" s="52">
        <f t="shared" ca="1" si="244"/>
        <v>-1</v>
      </c>
      <c r="AJ425" s="52">
        <f t="shared" ca="1" si="245"/>
        <v>0</v>
      </c>
      <c r="AK425" s="52">
        <f t="shared" ca="1" si="246"/>
        <v>0</v>
      </c>
      <c r="AL425" s="52">
        <f t="shared" ca="1" si="247"/>
        <v>0</v>
      </c>
      <c r="AM425" s="52" t="e" cm="1">
        <f t="array" aca="1" ref="AM425" ca="1">INDEX($G$2:$G$1052,MATCH(1,(AL425=$E$2:$E$1052)*("EQU"=UPPER($F$2:$F$1052)),0))</f>
        <v>#N/A</v>
      </c>
      <c r="AN425" s="52" t="str">
        <f t="shared" ca="1" si="248"/>
        <v/>
      </c>
      <c r="AO425" s="1" t="e">
        <f t="shared" ca="1" si="249"/>
        <v>#N/A</v>
      </c>
      <c r="AP425" s="52" t="str">
        <f t="shared" ca="1" si="250"/>
        <v/>
      </c>
      <c r="AQ425" s="1" t="str" cm="1">
        <f t="array" aca="1" ref="AQ425" ca="1">IF(LEFT(AL425,1)=".",INDEX($M$12:$M$1052,MATCH(1,(AL425=$L$12:$L$1052)*(S425=($S$12:$S$1052)),0)),"")</f>
        <v/>
      </c>
      <c r="AR425" s="52">
        <f t="shared" ca="1" si="251"/>
        <v>0</v>
      </c>
      <c r="AS425" s="52">
        <f t="shared" ca="1" si="252"/>
        <v>0</v>
      </c>
      <c r="AT425" s="52" t="str">
        <f t="shared" ca="1" si="253"/>
        <v>00</v>
      </c>
      <c r="AU425" s="52" t="str">
        <f t="shared" ca="1" si="254"/>
        <v>00</v>
      </c>
      <c r="AV425" s="1" t="str">
        <f t="shared" ca="1" si="257"/>
        <v>00</v>
      </c>
      <c r="AW425" s="52" t="str">
        <f t="shared" ca="1" si="255"/>
        <v>ZP</v>
      </c>
      <c r="AX425" s="53" t="e">
        <f ca="1">VLOOKUP(UPPER(F425)&amp;"-"&amp;AW425,Opcodes!$D$3:$E$160,2,FALSE)</f>
        <v>#N/A</v>
      </c>
      <c r="AY425" s="1">
        <f t="shared" ca="1" si="256"/>
        <v>0</v>
      </c>
    </row>
    <row r="426" spans="3:51" s="52" customFormat="1" x14ac:dyDescent="0.3">
      <c r="C426" s="11" t="str" cm="1">
        <f t="array" aca="1" ref="C426" ca="1">IF(AND(N426&amp;""&lt;&gt;"",K426&amp;""&lt;&gt;""),K426&amp;": "&amp;N426&amp;IF(O426&amp;""&lt;&gt;""," "&amp;O426,"")&amp;IF(P426&amp;""&lt;&gt;""," "&amp;P426,""),IF(Y426&amp;""&lt;&gt;"",K426&amp;": "&amp;TRIM(_xlfn.TEXTJOIN("",TRUE,MID(Y426,2*ROW(INDIRECT("1:"&amp;LEN(Y426)))-1,2)&amp;" ")),""))</f>
        <v/>
      </c>
      <c r="D426" s="20"/>
      <c r="E426" s="21"/>
      <c r="F426" s="22"/>
      <c r="G426" s="55"/>
      <c r="H426" s="56"/>
      <c r="I426" s="51"/>
      <c r="J426" s="51"/>
      <c r="K426" s="52" t="str">
        <f t="shared" ca="1" si="222"/>
        <v>302</v>
      </c>
      <c r="L426" s="52" t="str">
        <f t="shared" si="223"/>
        <v/>
      </c>
      <c r="M426" s="52" t="str">
        <f t="shared" ca="1" si="224"/>
        <v>$0302</v>
      </c>
      <c r="N426" s="53" t="str">
        <f t="shared" ca="1" si="225"/>
        <v/>
      </c>
      <c r="O426" s="53" t="str">
        <f t="shared" ca="1" si="226"/>
        <v>00</v>
      </c>
      <c r="P426" s="53" t="str">
        <f t="shared" ca="1" si="227"/>
        <v/>
      </c>
      <c r="Q426" s="54">
        <f t="shared" si="228"/>
        <v>-1</v>
      </c>
      <c r="R426" s="54" t="str">
        <f t="shared" si="229"/>
        <v/>
      </c>
      <c r="S426" s="3" t="str">
        <f t="shared" si="230"/>
        <v>my_code</v>
      </c>
      <c r="T426" s="54" t="b">
        <f t="shared" si="231"/>
        <v>0</v>
      </c>
      <c r="U426" s="54" t="b">
        <f t="shared" si="232"/>
        <v>0</v>
      </c>
      <c r="V426" s="54" t="b">
        <f t="shared" si="233"/>
        <v>0</v>
      </c>
      <c r="W426" s="54" t="b">
        <f t="shared" si="234"/>
        <v>0</v>
      </c>
      <c r="X426" s="54" t="b">
        <f>IF(NOT(ISERROR(VLOOKUP(UPPER(F426),Opcodes!$O$3:$O$10,1,FALSE))),TRUE,FALSE)</f>
        <v>0</v>
      </c>
      <c r="Y426" s="1" t="str" cm="1">
        <f t="array" aca="1" ref="Y426" ca="1">IF(OR(UPPER(F426)="STR",UPPER(F426)="ASC"),_xlfn.TEXTJOIN("",TRUE,DEC2HEX(128*(UPPER(F426)="STR")+CODE(MID(G426,ABS(ROW(INDIRECT("1:"&amp;LEN(G426)))),1)))),IF(UPPER(F426)="HEX",UPPER(SUBSTITUTE(G426," ","")),""))</f>
        <v/>
      </c>
      <c r="Z426" s="52" t="str">
        <f t="shared" si="235"/>
        <v/>
      </c>
      <c r="AA426" s="52" t="str">
        <f t="shared" si="236"/>
        <v/>
      </c>
      <c r="AB426" s="52" t="str">
        <f t="shared" si="237"/>
        <v/>
      </c>
      <c r="AC426" s="52" t="str">
        <f t="shared" si="238"/>
        <v/>
      </c>
      <c r="AD426" s="52" t="str">
        <f t="shared" si="239"/>
        <v/>
      </c>
      <c r="AE426" s="52">
        <f t="shared" ca="1" si="240"/>
        <v>0</v>
      </c>
      <c r="AF426" s="52" t="str">
        <f t="shared" si="241"/>
        <v/>
      </c>
      <c r="AG426" s="52" t="str">
        <f t="shared" ca="1" si="242"/>
        <v>mem</v>
      </c>
      <c r="AH426" s="52">
        <f t="shared" ca="1" si="243"/>
        <v>0</v>
      </c>
      <c r="AI426" s="52">
        <f t="shared" ca="1" si="244"/>
        <v>-1</v>
      </c>
      <c r="AJ426" s="52">
        <f t="shared" ca="1" si="245"/>
        <v>0</v>
      </c>
      <c r="AK426" s="52">
        <f t="shared" ca="1" si="246"/>
        <v>0</v>
      </c>
      <c r="AL426" s="52">
        <f t="shared" ca="1" si="247"/>
        <v>0</v>
      </c>
      <c r="AM426" s="52" t="e" cm="1">
        <f t="array" aca="1" ref="AM426" ca="1">INDEX($G$2:$G$1052,MATCH(1,(AL426=$E$2:$E$1052)*("EQU"=UPPER($F$2:$F$1052)),0))</f>
        <v>#N/A</v>
      </c>
      <c r="AN426" s="52" t="str">
        <f t="shared" ca="1" si="248"/>
        <v/>
      </c>
      <c r="AO426" s="1" t="e">
        <f t="shared" ca="1" si="249"/>
        <v>#N/A</v>
      </c>
      <c r="AP426" s="52" t="str">
        <f t="shared" ca="1" si="250"/>
        <v/>
      </c>
      <c r="AQ426" s="1" t="str" cm="1">
        <f t="array" aca="1" ref="AQ426" ca="1">IF(LEFT(AL426,1)=".",INDEX($M$12:$M$1052,MATCH(1,(AL426=$L$12:$L$1052)*(S426=($S$12:$S$1052)),0)),"")</f>
        <v/>
      </c>
      <c r="AR426" s="52">
        <f t="shared" ca="1" si="251"/>
        <v>0</v>
      </c>
      <c r="AS426" s="52">
        <f t="shared" ca="1" si="252"/>
        <v>0</v>
      </c>
      <c r="AT426" s="52" t="str">
        <f t="shared" ca="1" si="253"/>
        <v>00</v>
      </c>
      <c r="AU426" s="52" t="str">
        <f t="shared" ca="1" si="254"/>
        <v>00</v>
      </c>
      <c r="AV426" s="1" t="str">
        <f t="shared" ca="1" si="257"/>
        <v>00</v>
      </c>
      <c r="AW426" s="52" t="str">
        <f t="shared" ca="1" si="255"/>
        <v>ZP</v>
      </c>
      <c r="AX426" s="53" t="e">
        <f ca="1">VLOOKUP(UPPER(F426)&amp;"-"&amp;AW426,Opcodes!$D$3:$E$160,2,FALSE)</f>
        <v>#N/A</v>
      </c>
      <c r="AY426" s="1">
        <f t="shared" ca="1" si="256"/>
        <v>0</v>
      </c>
    </row>
    <row r="427" spans="3:51" s="52" customFormat="1" x14ac:dyDescent="0.3">
      <c r="C427" s="11" t="str" cm="1">
        <f t="array" aca="1" ref="C427" ca="1">IF(AND(N427&amp;""&lt;&gt;"",K427&amp;""&lt;&gt;""),K427&amp;": "&amp;N427&amp;IF(O427&amp;""&lt;&gt;""," "&amp;O427,"")&amp;IF(P427&amp;""&lt;&gt;""," "&amp;P427,""),IF(Y427&amp;""&lt;&gt;"",K427&amp;": "&amp;TRIM(_xlfn.TEXTJOIN("",TRUE,MID(Y427,2*ROW(INDIRECT("1:"&amp;LEN(Y427)))-1,2)&amp;" ")),""))</f>
        <v/>
      </c>
      <c r="D427" s="20"/>
      <c r="E427" s="21"/>
      <c r="F427" s="22"/>
      <c r="G427" s="55"/>
      <c r="H427" s="56"/>
      <c r="I427" s="51"/>
      <c r="J427" s="51"/>
      <c r="K427" s="52" t="str">
        <f t="shared" ca="1" si="222"/>
        <v>302</v>
      </c>
      <c r="L427" s="52" t="str">
        <f t="shared" si="223"/>
        <v/>
      </c>
      <c r="M427" s="52" t="str">
        <f t="shared" ca="1" si="224"/>
        <v>$0302</v>
      </c>
      <c r="N427" s="53" t="str">
        <f t="shared" ca="1" si="225"/>
        <v/>
      </c>
      <c r="O427" s="53" t="str">
        <f t="shared" ca="1" si="226"/>
        <v>00</v>
      </c>
      <c r="P427" s="53" t="str">
        <f t="shared" ca="1" si="227"/>
        <v/>
      </c>
      <c r="Q427" s="54">
        <f t="shared" si="228"/>
        <v>-1</v>
      </c>
      <c r="R427" s="54" t="str">
        <f t="shared" si="229"/>
        <v/>
      </c>
      <c r="S427" s="3" t="str">
        <f t="shared" si="230"/>
        <v>my_code</v>
      </c>
      <c r="T427" s="54" t="b">
        <f t="shared" si="231"/>
        <v>0</v>
      </c>
      <c r="U427" s="54" t="b">
        <f t="shared" si="232"/>
        <v>0</v>
      </c>
      <c r="V427" s="54" t="b">
        <f t="shared" si="233"/>
        <v>0</v>
      </c>
      <c r="W427" s="54" t="b">
        <f t="shared" si="234"/>
        <v>0</v>
      </c>
      <c r="X427" s="54" t="b">
        <f>IF(NOT(ISERROR(VLOOKUP(UPPER(F427),Opcodes!$O$3:$O$10,1,FALSE))),TRUE,FALSE)</f>
        <v>0</v>
      </c>
      <c r="Y427" s="1" t="str" cm="1">
        <f t="array" aca="1" ref="Y427" ca="1">IF(OR(UPPER(F427)="STR",UPPER(F427)="ASC"),_xlfn.TEXTJOIN("",TRUE,DEC2HEX(128*(UPPER(F427)="STR")+CODE(MID(G427,ABS(ROW(INDIRECT("1:"&amp;LEN(G427)))),1)))),IF(UPPER(F427)="HEX",UPPER(SUBSTITUTE(G427," ","")),""))</f>
        <v/>
      </c>
      <c r="Z427" s="52" t="str">
        <f t="shared" si="235"/>
        <v/>
      </c>
      <c r="AA427" s="52" t="str">
        <f t="shared" si="236"/>
        <v/>
      </c>
      <c r="AB427" s="52" t="str">
        <f t="shared" si="237"/>
        <v/>
      </c>
      <c r="AC427" s="52" t="str">
        <f t="shared" si="238"/>
        <v/>
      </c>
      <c r="AD427" s="52" t="str">
        <f t="shared" si="239"/>
        <v/>
      </c>
      <c r="AE427" s="52">
        <f t="shared" ca="1" si="240"/>
        <v>0</v>
      </c>
      <c r="AF427" s="52" t="str">
        <f t="shared" si="241"/>
        <v/>
      </c>
      <c r="AG427" s="52" t="str">
        <f t="shared" ca="1" si="242"/>
        <v>mem</v>
      </c>
      <c r="AH427" s="52">
        <f t="shared" ca="1" si="243"/>
        <v>0</v>
      </c>
      <c r="AI427" s="52">
        <f t="shared" ca="1" si="244"/>
        <v>-1</v>
      </c>
      <c r="AJ427" s="52">
        <f t="shared" ca="1" si="245"/>
        <v>0</v>
      </c>
      <c r="AK427" s="52">
        <f t="shared" ca="1" si="246"/>
        <v>0</v>
      </c>
      <c r="AL427" s="52">
        <f t="shared" ca="1" si="247"/>
        <v>0</v>
      </c>
      <c r="AM427" s="52" t="e" cm="1">
        <f t="array" aca="1" ref="AM427" ca="1">INDEX($G$2:$G$1052,MATCH(1,(AL427=$E$2:$E$1052)*("EQU"=UPPER($F$2:$F$1052)),0))</f>
        <v>#N/A</v>
      </c>
      <c r="AN427" s="52" t="str">
        <f t="shared" ca="1" si="248"/>
        <v/>
      </c>
      <c r="AO427" s="1" t="e">
        <f t="shared" ca="1" si="249"/>
        <v>#N/A</v>
      </c>
      <c r="AP427" s="52" t="str">
        <f t="shared" ca="1" si="250"/>
        <v/>
      </c>
      <c r="AQ427" s="1" t="str" cm="1">
        <f t="array" aca="1" ref="AQ427" ca="1">IF(LEFT(AL427,1)=".",INDEX($M$12:$M$1052,MATCH(1,(AL427=$L$12:$L$1052)*(S427=($S$12:$S$1052)),0)),"")</f>
        <v/>
      </c>
      <c r="AR427" s="52">
        <f t="shared" ca="1" si="251"/>
        <v>0</v>
      </c>
      <c r="AS427" s="52">
        <f t="shared" ca="1" si="252"/>
        <v>0</v>
      </c>
      <c r="AT427" s="52" t="str">
        <f t="shared" ca="1" si="253"/>
        <v>00</v>
      </c>
      <c r="AU427" s="52" t="str">
        <f t="shared" ca="1" si="254"/>
        <v>00</v>
      </c>
      <c r="AV427" s="1" t="str">
        <f t="shared" ca="1" si="257"/>
        <v>00</v>
      </c>
      <c r="AW427" s="52" t="str">
        <f t="shared" ca="1" si="255"/>
        <v>ZP</v>
      </c>
      <c r="AX427" s="53" t="e">
        <f ca="1">VLOOKUP(UPPER(F427)&amp;"-"&amp;AW427,Opcodes!$D$3:$E$160,2,FALSE)</f>
        <v>#N/A</v>
      </c>
      <c r="AY427" s="1">
        <f t="shared" ca="1" si="256"/>
        <v>0</v>
      </c>
    </row>
    <row r="428" spans="3:51" s="52" customFormat="1" x14ac:dyDescent="0.3">
      <c r="C428" s="11" t="str" cm="1">
        <f t="array" aca="1" ref="C428" ca="1">IF(AND(N428&amp;""&lt;&gt;"",K428&amp;""&lt;&gt;""),K428&amp;": "&amp;N428&amp;IF(O428&amp;""&lt;&gt;""," "&amp;O428,"")&amp;IF(P428&amp;""&lt;&gt;""," "&amp;P428,""),IF(Y428&amp;""&lt;&gt;"",K428&amp;": "&amp;TRIM(_xlfn.TEXTJOIN("",TRUE,MID(Y428,2*ROW(INDIRECT("1:"&amp;LEN(Y428)))-1,2)&amp;" ")),""))</f>
        <v/>
      </c>
      <c r="D428" s="20"/>
      <c r="E428" s="21"/>
      <c r="F428" s="22"/>
      <c r="G428" s="55"/>
      <c r="H428" s="56"/>
      <c r="I428" s="51"/>
      <c r="J428" s="51"/>
      <c r="K428" s="52" t="str">
        <f t="shared" ca="1" si="222"/>
        <v>302</v>
      </c>
      <c r="L428" s="52" t="str">
        <f t="shared" si="223"/>
        <v/>
      </c>
      <c r="M428" s="52" t="str">
        <f t="shared" ca="1" si="224"/>
        <v>$0302</v>
      </c>
      <c r="N428" s="53" t="str">
        <f t="shared" ca="1" si="225"/>
        <v/>
      </c>
      <c r="O428" s="53" t="str">
        <f t="shared" ca="1" si="226"/>
        <v>00</v>
      </c>
      <c r="P428" s="53" t="str">
        <f t="shared" ca="1" si="227"/>
        <v/>
      </c>
      <c r="Q428" s="54">
        <f t="shared" si="228"/>
        <v>-1</v>
      </c>
      <c r="R428" s="54" t="str">
        <f t="shared" si="229"/>
        <v/>
      </c>
      <c r="S428" s="3" t="str">
        <f t="shared" si="230"/>
        <v>my_code</v>
      </c>
      <c r="T428" s="54" t="b">
        <f t="shared" si="231"/>
        <v>0</v>
      </c>
      <c r="U428" s="54" t="b">
        <f t="shared" si="232"/>
        <v>0</v>
      </c>
      <c r="V428" s="54" t="b">
        <f t="shared" si="233"/>
        <v>0</v>
      </c>
      <c r="W428" s="54" t="b">
        <f t="shared" si="234"/>
        <v>0</v>
      </c>
      <c r="X428" s="54" t="b">
        <f>IF(NOT(ISERROR(VLOOKUP(UPPER(F428),Opcodes!$O$3:$O$10,1,FALSE))),TRUE,FALSE)</f>
        <v>0</v>
      </c>
      <c r="Y428" s="1" t="str" cm="1">
        <f t="array" aca="1" ref="Y428" ca="1">IF(OR(UPPER(F428)="STR",UPPER(F428)="ASC"),_xlfn.TEXTJOIN("",TRUE,DEC2HEX(128*(UPPER(F428)="STR")+CODE(MID(G428,ABS(ROW(INDIRECT("1:"&amp;LEN(G428)))),1)))),IF(UPPER(F428)="HEX",UPPER(SUBSTITUTE(G428," ","")),""))</f>
        <v/>
      </c>
      <c r="Z428" s="52" t="str">
        <f t="shared" si="235"/>
        <v/>
      </c>
      <c r="AA428" s="52" t="str">
        <f t="shared" si="236"/>
        <v/>
      </c>
      <c r="AB428" s="52" t="str">
        <f t="shared" si="237"/>
        <v/>
      </c>
      <c r="AC428" s="52" t="str">
        <f t="shared" si="238"/>
        <v/>
      </c>
      <c r="AD428" s="52" t="str">
        <f t="shared" si="239"/>
        <v/>
      </c>
      <c r="AE428" s="52">
        <f t="shared" ca="1" si="240"/>
        <v>0</v>
      </c>
      <c r="AF428" s="52" t="str">
        <f t="shared" si="241"/>
        <v/>
      </c>
      <c r="AG428" s="52" t="str">
        <f t="shared" ca="1" si="242"/>
        <v>mem</v>
      </c>
      <c r="AH428" s="52">
        <f t="shared" ca="1" si="243"/>
        <v>0</v>
      </c>
      <c r="AI428" s="52">
        <f t="shared" ca="1" si="244"/>
        <v>-1</v>
      </c>
      <c r="AJ428" s="52">
        <f t="shared" ca="1" si="245"/>
        <v>0</v>
      </c>
      <c r="AK428" s="52">
        <f t="shared" ca="1" si="246"/>
        <v>0</v>
      </c>
      <c r="AL428" s="52">
        <f t="shared" ca="1" si="247"/>
        <v>0</v>
      </c>
      <c r="AM428" s="52" t="e" cm="1">
        <f t="array" aca="1" ref="AM428" ca="1">INDEX($G$2:$G$1052,MATCH(1,(AL428=$E$2:$E$1052)*("EQU"=UPPER($F$2:$F$1052)),0))</f>
        <v>#N/A</v>
      </c>
      <c r="AN428" s="52" t="str">
        <f t="shared" ca="1" si="248"/>
        <v/>
      </c>
      <c r="AO428" s="1" t="e">
        <f t="shared" ca="1" si="249"/>
        <v>#N/A</v>
      </c>
      <c r="AP428" s="52" t="str">
        <f t="shared" ca="1" si="250"/>
        <v/>
      </c>
      <c r="AQ428" s="1" t="str" cm="1">
        <f t="array" aca="1" ref="AQ428" ca="1">IF(LEFT(AL428,1)=".",INDEX($M$12:$M$1052,MATCH(1,(AL428=$L$12:$L$1052)*(S428=($S$12:$S$1052)),0)),"")</f>
        <v/>
      </c>
      <c r="AR428" s="52">
        <f t="shared" ca="1" si="251"/>
        <v>0</v>
      </c>
      <c r="AS428" s="52">
        <f t="shared" ca="1" si="252"/>
        <v>0</v>
      </c>
      <c r="AT428" s="52" t="str">
        <f t="shared" ca="1" si="253"/>
        <v>00</v>
      </c>
      <c r="AU428" s="52" t="str">
        <f t="shared" ca="1" si="254"/>
        <v>00</v>
      </c>
      <c r="AV428" s="1" t="str">
        <f t="shared" ca="1" si="257"/>
        <v>00</v>
      </c>
      <c r="AW428" s="52" t="str">
        <f t="shared" ca="1" si="255"/>
        <v>ZP</v>
      </c>
      <c r="AX428" s="53" t="e">
        <f ca="1">VLOOKUP(UPPER(F428)&amp;"-"&amp;AW428,Opcodes!$D$3:$E$160,2,FALSE)</f>
        <v>#N/A</v>
      </c>
      <c r="AY428" s="1">
        <f t="shared" ca="1" si="256"/>
        <v>0</v>
      </c>
    </row>
    <row r="429" spans="3:51" s="52" customFormat="1" x14ac:dyDescent="0.3">
      <c r="C429" s="11" t="str" cm="1">
        <f t="array" aca="1" ref="C429" ca="1">IF(AND(N429&amp;""&lt;&gt;"",K429&amp;""&lt;&gt;""),K429&amp;": "&amp;N429&amp;IF(O429&amp;""&lt;&gt;""," "&amp;O429,"")&amp;IF(P429&amp;""&lt;&gt;""," "&amp;P429,""),IF(Y429&amp;""&lt;&gt;"",K429&amp;": "&amp;TRIM(_xlfn.TEXTJOIN("",TRUE,MID(Y429,2*ROW(INDIRECT("1:"&amp;LEN(Y429)))-1,2)&amp;" ")),""))</f>
        <v/>
      </c>
      <c r="D429" s="20"/>
      <c r="E429" s="21"/>
      <c r="F429" s="22"/>
      <c r="G429" s="55"/>
      <c r="H429" s="56"/>
      <c r="I429" s="51"/>
      <c r="J429" s="51"/>
      <c r="K429" s="52" t="str">
        <f t="shared" ca="1" si="222"/>
        <v>302</v>
      </c>
      <c r="L429" s="52" t="str">
        <f t="shared" si="223"/>
        <v/>
      </c>
      <c r="M429" s="52" t="str">
        <f t="shared" ca="1" si="224"/>
        <v>$0302</v>
      </c>
      <c r="N429" s="53" t="str">
        <f t="shared" ca="1" si="225"/>
        <v/>
      </c>
      <c r="O429" s="53" t="str">
        <f t="shared" ca="1" si="226"/>
        <v>00</v>
      </c>
      <c r="P429" s="53" t="str">
        <f t="shared" ca="1" si="227"/>
        <v/>
      </c>
      <c r="Q429" s="54">
        <f t="shared" si="228"/>
        <v>-1</v>
      </c>
      <c r="R429" s="54" t="str">
        <f t="shared" si="229"/>
        <v/>
      </c>
      <c r="S429" s="3" t="str">
        <f t="shared" si="230"/>
        <v>my_code</v>
      </c>
      <c r="T429" s="54" t="b">
        <f t="shared" si="231"/>
        <v>0</v>
      </c>
      <c r="U429" s="54" t="b">
        <f t="shared" si="232"/>
        <v>0</v>
      </c>
      <c r="V429" s="54" t="b">
        <f t="shared" si="233"/>
        <v>0</v>
      </c>
      <c r="W429" s="54" t="b">
        <f t="shared" si="234"/>
        <v>0</v>
      </c>
      <c r="X429" s="54" t="b">
        <f>IF(NOT(ISERROR(VLOOKUP(UPPER(F429),Opcodes!$O$3:$O$10,1,FALSE))),TRUE,FALSE)</f>
        <v>0</v>
      </c>
      <c r="Y429" s="1" t="str" cm="1">
        <f t="array" aca="1" ref="Y429" ca="1">IF(OR(UPPER(F429)="STR",UPPER(F429)="ASC"),_xlfn.TEXTJOIN("",TRUE,DEC2HEX(128*(UPPER(F429)="STR")+CODE(MID(G429,ABS(ROW(INDIRECT("1:"&amp;LEN(G429)))),1)))),IF(UPPER(F429)="HEX",UPPER(SUBSTITUTE(G429," ","")),""))</f>
        <v/>
      </c>
      <c r="Z429" s="52" t="str">
        <f t="shared" si="235"/>
        <v/>
      </c>
      <c r="AA429" s="52" t="str">
        <f t="shared" si="236"/>
        <v/>
      </c>
      <c r="AB429" s="52" t="str">
        <f t="shared" si="237"/>
        <v/>
      </c>
      <c r="AC429" s="52" t="str">
        <f t="shared" si="238"/>
        <v/>
      </c>
      <c r="AD429" s="52" t="str">
        <f t="shared" si="239"/>
        <v/>
      </c>
      <c r="AE429" s="52">
        <f t="shared" ca="1" si="240"/>
        <v>0</v>
      </c>
      <c r="AF429" s="52" t="str">
        <f t="shared" si="241"/>
        <v/>
      </c>
      <c r="AG429" s="52" t="str">
        <f t="shared" ca="1" si="242"/>
        <v>mem</v>
      </c>
      <c r="AH429" s="52">
        <f t="shared" ca="1" si="243"/>
        <v>0</v>
      </c>
      <c r="AI429" s="52">
        <f t="shared" ca="1" si="244"/>
        <v>-1</v>
      </c>
      <c r="AJ429" s="52">
        <f t="shared" ca="1" si="245"/>
        <v>0</v>
      </c>
      <c r="AK429" s="52">
        <f t="shared" ca="1" si="246"/>
        <v>0</v>
      </c>
      <c r="AL429" s="52">
        <f t="shared" ca="1" si="247"/>
        <v>0</v>
      </c>
      <c r="AM429" s="52" t="e" cm="1">
        <f t="array" aca="1" ref="AM429" ca="1">INDEX($G$2:$G$1052,MATCH(1,(AL429=$E$2:$E$1052)*("EQU"=UPPER($F$2:$F$1052)),0))</f>
        <v>#N/A</v>
      </c>
      <c r="AN429" s="52" t="str">
        <f t="shared" ca="1" si="248"/>
        <v/>
      </c>
      <c r="AO429" s="1" t="e">
        <f t="shared" ca="1" si="249"/>
        <v>#N/A</v>
      </c>
      <c r="AP429" s="52" t="str">
        <f t="shared" ca="1" si="250"/>
        <v/>
      </c>
      <c r="AQ429" s="1" t="str" cm="1">
        <f t="array" aca="1" ref="AQ429" ca="1">IF(LEFT(AL429,1)=".",INDEX($M$12:$M$1052,MATCH(1,(AL429=$L$12:$L$1052)*(S429=($S$12:$S$1052)),0)),"")</f>
        <v/>
      </c>
      <c r="AR429" s="52">
        <f t="shared" ca="1" si="251"/>
        <v>0</v>
      </c>
      <c r="AS429" s="52">
        <f t="shared" ca="1" si="252"/>
        <v>0</v>
      </c>
      <c r="AT429" s="52" t="str">
        <f t="shared" ca="1" si="253"/>
        <v>00</v>
      </c>
      <c r="AU429" s="52" t="str">
        <f t="shared" ca="1" si="254"/>
        <v>00</v>
      </c>
      <c r="AV429" s="1" t="str">
        <f t="shared" ca="1" si="257"/>
        <v>00</v>
      </c>
      <c r="AW429" s="52" t="str">
        <f t="shared" ca="1" si="255"/>
        <v>ZP</v>
      </c>
      <c r="AX429" s="53" t="e">
        <f ca="1">VLOOKUP(UPPER(F429)&amp;"-"&amp;AW429,Opcodes!$D$3:$E$160,2,FALSE)</f>
        <v>#N/A</v>
      </c>
      <c r="AY429" s="1">
        <f t="shared" ca="1" si="256"/>
        <v>0</v>
      </c>
    </row>
    <row r="430" spans="3:51" s="52" customFormat="1" x14ac:dyDescent="0.3">
      <c r="C430" s="11" t="str" cm="1">
        <f t="array" aca="1" ref="C430" ca="1">IF(AND(N430&amp;""&lt;&gt;"",K430&amp;""&lt;&gt;""),K430&amp;": "&amp;N430&amp;IF(O430&amp;""&lt;&gt;""," "&amp;O430,"")&amp;IF(P430&amp;""&lt;&gt;""," "&amp;P430,""),IF(Y430&amp;""&lt;&gt;"",K430&amp;": "&amp;TRIM(_xlfn.TEXTJOIN("",TRUE,MID(Y430,2*ROW(INDIRECT("1:"&amp;LEN(Y430)))-1,2)&amp;" ")),""))</f>
        <v/>
      </c>
      <c r="D430" s="20"/>
      <c r="E430" s="21"/>
      <c r="F430" s="22"/>
      <c r="G430" s="55"/>
      <c r="H430" s="56"/>
      <c r="I430" s="51"/>
      <c r="J430" s="51"/>
      <c r="K430" s="52" t="str">
        <f t="shared" ca="1" si="222"/>
        <v>302</v>
      </c>
      <c r="L430" s="52" t="str">
        <f t="shared" si="223"/>
        <v/>
      </c>
      <c r="M430" s="52" t="str">
        <f t="shared" ca="1" si="224"/>
        <v>$0302</v>
      </c>
      <c r="N430" s="53" t="str">
        <f t="shared" ca="1" si="225"/>
        <v/>
      </c>
      <c r="O430" s="53" t="str">
        <f t="shared" ca="1" si="226"/>
        <v>00</v>
      </c>
      <c r="P430" s="53" t="str">
        <f t="shared" ca="1" si="227"/>
        <v/>
      </c>
      <c r="Q430" s="54">
        <f t="shared" si="228"/>
        <v>-1</v>
      </c>
      <c r="R430" s="54" t="str">
        <f t="shared" si="229"/>
        <v/>
      </c>
      <c r="S430" s="3" t="str">
        <f t="shared" si="230"/>
        <v>my_code</v>
      </c>
      <c r="T430" s="54" t="b">
        <f t="shared" si="231"/>
        <v>0</v>
      </c>
      <c r="U430" s="54" t="b">
        <f t="shared" si="232"/>
        <v>0</v>
      </c>
      <c r="V430" s="54" t="b">
        <f t="shared" si="233"/>
        <v>0</v>
      </c>
      <c r="W430" s="54" t="b">
        <f t="shared" si="234"/>
        <v>0</v>
      </c>
      <c r="X430" s="54" t="b">
        <f>IF(NOT(ISERROR(VLOOKUP(UPPER(F430),Opcodes!$O$3:$O$10,1,FALSE))),TRUE,FALSE)</f>
        <v>0</v>
      </c>
      <c r="Y430" s="1" t="str" cm="1">
        <f t="array" aca="1" ref="Y430" ca="1">IF(OR(UPPER(F430)="STR",UPPER(F430)="ASC"),_xlfn.TEXTJOIN("",TRUE,DEC2HEX(128*(UPPER(F430)="STR")+CODE(MID(G430,ABS(ROW(INDIRECT("1:"&amp;LEN(G430)))),1)))),IF(UPPER(F430)="HEX",UPPER(SUBSTITUTE(G430," ","")),""))</f>
        <v/>
      </c>
      <c r="Z430" s="52" t="str">
        <f t="shared" si="235"/>
        <v/>
      </c>
      <c r="AA430" s="52" t="str">
        <f t="shared" si="236"/>
        <v/>
      </c>
      <c r="AB430" s="52" t="str">
        <f t="shared" si="237"/>
        <v/>
      </c>
      <c r="AC430" s="52" t="str">
        <f t="shared" si="238"/>
        <v/>
      </c>
      <c r="AD430" s="52" t="str">
        <f t="shared" si="239"/>
        <v/>
      </c>
      <c r="AE430" s="52">
        <f t="shared" ca="1" si="240"/>
        <v>0</v>
      </c>
      <c r="AF430" s="52" t="str">
        <f t="shared" si="241"/>
        <v/>
      </c>
      <c r="AG430" s="52" t="str">
        <f t="shared" ca="1" si="242"/>
        <v>mem</v>
      </c>
      <c r="AH430" s="52">
        <f t="shared" ca="1" si="243"/>
        <v>0</v>
      </c>
      <c r="AI430" s="52">
        <f t="shared" ca="1" si="244"/>
        <v>-1</v>
      </c>
      <c r="AJ430" s="52">
        <f t="shared" ca="1" si="245"/>
        <v>0</v>
      </c>
      <c r="AK430" s="52">
        <f t="shared" ca="1" si="246"/>
        <v>0</v>
      </c>
      <c r="AL430" s="52">
        <f t="shared" ca="1" si="247"/>
        <v>0</v>
      </c>
      <c r="AM430" s="52" t="e" cm="1">
        <f t="array" aca="1" ref="AM430" ca="1">INDEX($G$2:$G$1052,MATCH(1,(AL430=$E$2:$E$1052)*("EQU"=UPPER($F$2:$F$1052)),0))</f>
        <v>#N/A</v>
      </c>
      <c r="AN430" s="52" t="str">
        <f t="shared" ca="1" si="248"/>
        <v/>
      </c>
      <c r="AO430" s="1" t="e">
        <f t="shared" ca="1" si="249"/>
        <v>#N/A</v>
      </c>
      <c r="AP430" s="52" t="str">
        <f t="shared" ca="1" si="250"/>
        <v/>
      </c>
      <c r="AQ430" s="1" t="str" cm="1">
        <f t="array" aca="1" ref="AQ430" ca="1">IF(LEFT(AL430,1)=".",INDEX($M$12:$M$1052,MATCH(1,(AL430=$L$12:$L$1052)*(S430=($S$12:$S$1052)),0)),"")</f>
        <v/>
      </c>
      <c r="AR430" s="52">
        <f t="shared" ca="1" si="251"/>
        <v>0</v>
      </c>
      <c r="AS430" s="52">
        <f t="shared" ca="1" si="252"/>
        <v>0</v>
      </c>
      <c r="AT430" s="52" t="str">
        <f t="shared" ca="1" si="253"/>
        <v>00</v>
      </c>
      <c r="AU430" s="52" t="str">
        <f t="shared" ca="1" si="254"/>
        <v>00</v>
      </c>
      <c r="AV430" s="1" t="str">
        <f t="shared" ca="1" si="257"/>
        <v>00</v>
      </c>
      <c r="AW430" s="52" t="str">
        <f t="shared" ca="1" si="255"/>
        <v>ZP</v>
      </c>
      <c r="AX430" s="53" t="e">
        <f ca="1">VLOOKUP(UPPER(F430)&amp;"-"&amp;AW430,Opcodes!$D$3:$E$160,2,FALSE)</f>
        <v>#N/A</v>
      </c>
      <c r="AY430" s="1">
        <f t="shared" ca="1" si="256"/>
        <v>0</v>
      </c>
    </row>
    <row r="431" spans="3:51" s="52" customFormat="1" x14ac:dyDescent="0.3">
      <c r="C431" s="11" t="str" cm="1">
        <f t="array" aca="1" ref="C431" ca="1">IF(AND(N431&amp;""&lt;&gt;"",K431&amp;""&lt;&gt;""),K431&amp;": "&amp;N431&amp;IF(O431&amp;""&lt;&gt;""," "&amp;O431,"")&amp;IF(P431&amp;""&lt;&gt;""," "&amp;P431,""),IF(Y431&amp;""&lt;&gt;"",K431&amp;": "&amp;TRIM(_xlfn.TEXTJOIN("",TRUE,MID(Y431,2*ROW(INDIRECT("1:"&amp;LEN(Y431)))-1,2)&amp;" ")),""))</f>
        <v/>
      </c>
      <c r="D431" s="20"/>
      <c r="E431" s="21"/>
      <c r="F431" s="22"/>
      <c r="G431" s="55"/>
      <c r="H431" s="56"/>
      <c r="I431" s="51"/>
      <c r="J431" s="51"/>
      <c r="K431" s="52" t="str">
        <f t="shared" ca="1" si="222"/>
        <v>302</v>
      </c>
      <c r="L431" s="52" t="str">
        <f t="shared" si="223"/>
        <v/>
      </c>
      <c r="M431" s="52" t="str">
        <f t="shared" ca="1" si="224"/>
        <v>$0302</v>
      </c>
      <c r="N431" s="53" t="str">
        <f t="shared" ca="1" si="225"/>
        <v/>
      </c>
      <c r="O431" s="53" t="str">
        <f t="shared" ca="1" si="226"/>
        <v>00</v>
      </c>
      <c r="P431" s="53" t="str">
        <f t="shared" ca="1" si="227"/>
        <v/>
      </c>
      <c r="Q431" s="54">
        <f t="shared" si="228"/>
        <v>-1</v>
      </c>
      <c r="R431" s="54" t="str">
        <f t="shared" si="229"/>
        <v/>
      </c>
      <c r="S431" s="3" t="str">
        <f t="shared" si="230"/>
        <v>my_code</v>
      </c>
      <c r="T431" s="54" t="b">
        <f t="shared" si="231"/>
        <v>0</v>
      </c>
      <c r="U431" s="54" t="b">
        <f t="shared" si="232"/>
        <v>0</v>
      </c>
      <c r="V431" s="54" t="b">
        <f t="shared" si="233"/>
        <v>0</v>
      </c>
      <c r="W431" s="54" t="b">
        <f t="shared" si="234"/>
        <v>0</v>
      </c>
      <c r="X431" s="54" t="b">
        <f>IF(NOT(ISERROR(VLOOKUP(UPPER(F431),Opcodes!$O$3:$O$10,1,FALSE))),TRUE,FALSE)</f>
        <v>0</v>
      </c>
      <c r="Y431" s="1" t="str" cm="1">
        <f t="array" aca="1" ref="Y431" ca="1">IF(OR(UPPER(F431)="STR",UPPER(F431)="ASC"),_xlfn.TEXTJOIN("",TRUE,DEC2HEX(128*(UPPER(F431)="STR")+CODE(MID(G431,ABS(ROW(INDIRECT("1:"&amp;LEN(G431)))),1)))),IF(UPPER(F431)="HEX",UPPER(SUBSTITUTE(G431," ","")),""))</f>
        <v/>
      </c>
      <c r="Z431" s="52" t="str">
        <f t="shared" si="235"/>
        <v/>
      </c>
      <c r="AA431" s="52" t="str">
        <f t="shared" si="236"/>
        <v/>
      </c>
      <c r="AB431" s="52" t="str">
        <f t="shared" si="237"/>
        <v/>
      </c>
      <c r="AC431" s="52" t="str">
        <f t="shared" si="238"/>
        <v/>
      </c>
      <c r="AD431" s="52" t="str">
        <f t="shared" si="239"/>
        <v/>
      </c>
      <c r="AE431" s="52">
        <f t="shared" ca="1" si="240"/>
        <v>0</v>
      </c>
      <c r="AF431" s="52" t="str">
        <f t="shared" si="241"/>
        <v/>
      </c>
      <c r="AG431" s="52" t="str">
        <f t="shared" ca="1" si="242"/>
        <v>mem</v>
      </c>
      <c r="AH431" s="52">
        <f t="shared" ca="1" si="243"/>
        <v>0</v>
      </c>
      <c r="AI431" s="52">
        <f t="shared" ca="1" si="244"/>
        <v>-1</v>
      </c>
      <c r="AJ431" s="52">
        <f t="shared" ca="1" si="245"/>
        <v>0</v>
      </c>
      <c r="AK431" s="52">
        <f t="shared" ca="1" si="246"/>
        <v>0</v>
      </c>
      <c r="AL431" s="52">
        <f t="shared" ca="1" si="247"/>
        <v>0</v>
      </c>
      <c r="AM431" s="52" t="e" cm="1">
        <f t="array" aca="1" ref="AM431" ca="1">INDEX($G$2:$G$1052,MATCH(1,(AL431=$E$2:$E$1052)*("EQU"=UPPER($F$2:$F$1052)),0))</f>
        <v>#N/A</v>
      </c>
      <c r="AN431" s="52" t="str">
        <f t="shared" ca="1" si="248"/>
        <v/>
      </c>
      <c r="AO431" s="1" t="e">
        <f t="shared" ca="1" si="249"/>
        <v>#N/A</v>
      </c>
      <c r="AP431" s="52" t="str">
        <f t="shared" ca="1" si="250"/>
        <v/>
      </c>
      <c r="AQ431" s="1" t="str" cm="1">
        <f t="array" aca="1" ref="AQ431" ca="1">IF(LEFT(AL431,1)=".",INDEX($M$12:$M$1052,MATCH(1,(AL431=$L$12:$L$1052)*(S431=($S$12:$S$1052)),0)),"")</f>
        <v/>
      </c>
      <c r="AR431" s="52">
        <f t="shared" ca="1" si="251"/>
        <v>0</v>
      </c>
      <c r="AS431" s="52">
        <f t="shared" ca="1" si="252"/>
        <v>0</v>
      </c>
      <c r="AT431" s="52" t="str">
        <f t="shared" ca="1" si="253"/>
        <v>00</v>
      </c>
      <c r="AU431" s="52" t="str">
        <f t="shared" ca="1" si="254"/>
        <v>00</v>
      </c>
      <c r="AV431" s="1" t="str">
        <f t="shared" ca="1" si="257"/>
        <v>00</v>
      </c>
      <c r="AW431" s="52" t="str">
        <f t="shared" ca="1" si="255"/>
        <v>ZP</v>
      </c>
      <c r="AX431" s="53" t="e">
        <f ca="1">VLOOKUP(UPPER(F431)&amp;"-"&amp;AW431,Opcodes!$D$3:$E$160,2,FALSE)</f>
        <v>#N/A</v>
      </c>
      <c r="AY431" s="1">
        <f t="shared" ca="1" si="256"/>
        <v>0</v>
      </c>
    </row>
    <row r="432" spans="3:51" s="52" customFormat="1" x14ac:dyDescent="0.3">
      <c r="C432" s="11" t="str" cm="1">
        <f t="array" aca="1" ref="C432" ca="1">IF(AND(N432&amp;""&lt;&gt;"",K432&amp;""&lt;&gt;""),K432&amp;": "&amp;N432&amp;IF(O432&amp;""&lt;&gt;""," "&amp;O432,"")&amp;IF(P432&amp;""&lt;&gt;""," "&amp;P432,""),IF(Y432&amp;""&lt;&gt;"",K432&amp;": "&amp;TRIM(_xlfn.TEXTJOIN("",TRUE,MID(Y432,2*ROW(INDIRECT("1:"&amp;LEN(Y432)))-1,2)&amp;" ")),""))</f>
        <v/>
      </c>
      <c r="D432" s="20"/>
      <c r="E432" s="21"/>
      <c r="F432" s="22"/>
      <c r="G432" s="55"/>
      <c r="H432" s="56"/>
      <c r="I432" s="51"/>
      <c r="J432" s="51"/>
      <c r="K432" s="52" t="str">
        <f t="shared" ca="1" si="222"/>
        <v>302</v>
      </c>
      <c r="L432" s="52" t="str">
        <f t="shared" si="223"/>
        <v/>
      </c>
      <c r="M432" s="52" t="str">
        <f t="shared" ca="1" si="224"/>
        <v>$0302</v>
      </c>
      <c r="N432" s="53" t="str">
        <f t="shared" ca="1" si="225"/>
        <v/>
      </c>
      <c r="O432" s="53" t="str">
        <f t="shared" ca="1" si="226"/>
        <v>00</v>
      </c>
      <c r="P432" s="53" t="str">
        <f t="shared" ca="1" si="227"/>
        <v/>
      </c>
      <c r="Q432" s="54">
        <f t="shared" si="228"/>
        <v>-1</v>
      </c>
      <c r="R432" s="54" t="str">
        <f t="shared" si="229"/>
        <v/>
      </c>
      <c r="S432" s="3" t="str">
        <f t="shared" si="230"/>
        <v>my_code</v>
      </c>
      <c r="T432" s="54" t="b">
        <f t="shared" si="231"/>
        <v>0</v>
      </c>
      <c r="U432" s="54" t="b">
        <f t="shared" si="232"/>
        <v>0</v>
      </c>
      <c r="V432" s="54" t="b">
        <f t="shared" si="233"/>
        <v>0</v>
      </c>
      <c r="W432" s="54" t="b">
        <f t="shared" si="234"/>
        <v>0</v>
      </c>
      <c r="X432" s="54" t="b">
        <f>IF(NOT(ISERROR(VLOOKUP(UPPER(F432),Opcodes!$O$3:$O$10,1,FALSE))),TRUE,FALSE)</f>
        <v>0</v>
      </c>
      <c r="Y432" s="1" t="str" cm="1">
        <f t="array" aca="1" ref="Y432" ca="1">IF(OR(UPPER(F432)="STR",UPPER(F432)="ASC"),_xlfn.TEXTJOIN("",TRUE,DEC2HEX(128*(UPPER(F432)="STR")+CODE(MID(G432,ABS(ROW(INDIRECT("1:"&amp;LEN(G432)))),1)))),IF(UPPER(F432)="HEX",UPPER(SUBSTITUTE(G432," ","")),""))</f>
        <v/>
      </c>
      <c r="Z432" s="52" t="str">
        <f t="shared" si="235"/>
        <v/>
      </c>
      <c r="AA432" s="52" t="str">
        <f t="shared" si="236"/>
        <v/>
      </c>
      <c r="AB432" s="52" t="str">
        <f t="shared" si="237"/>
        <v/>
      </c>
      <c r="AC432" s="52" t="str">
        <f t="shared" si="238"/>
        <v/>
      </c>
      <c r="AD432" s="52" t="str">
        <f t="shared" si="239"/>
        <v/>
      </c>
      <c r="AE432" s="52">
        <f t="shared" ca="1" si="240"/>
        <v>0</v>
      </c>
      <c r="AF432" s="52" t="str">
        <f t="shared" si="241"/>
        <v/>
      </c>
      <c r="AG432" s="52" t="str">
        <f t="shared" ca="1" si="242"/>
        <v>mem</v>
      </c>
      <c r="AH432" s="52">
        <f t="shared" ca="1" si="243"/>
        <v>0</v>
      </c>
      <c r="AI432" s="52">
        <f t="shared" ca="1" si="244"/>
        <v>-1</v>
      </c>
      <c r="AJ432" s="52">
        <f t="shared" ca="1" si="245"/>
        <v>0</v>
      </c>
      <c r="AK432" s="52">
        <f t="shared" ca="1" si="246"/>
        <v>0</v>
      </c>
      <c r="AL432" s="52">
        <f t="shared" ca="1" si="247"/>
        <v>0</v>
      </c>
      <c r="AM432" s="52" t="e" cm="1">
        <f t="array" aca="1" ref="AM432" ca="1">INDEX($G$2:$G$1052,MATCH(1,(AL432=$E$2:$E$1052)*("EQU"=UPPER($F$2:$F$1052)),0))</f>
        <v>#N/A</v>
      </c>
      <c r="AN432" s="52" t="str">
        <f t="shared" ca="1" si="248"/>
        <v/>
      </c>
      <c r="AO432" s="1" t="e">
        <f t="shared" ca="1" si="249"/>
        <v>#N/A</v>
      </c>
      <c r="AP432" s="52" t="str">
        <f t="shared" ca="1" si="250"/>
        <v/>
      </c>
      <c r="AQ432" s="1" t="str" cm="1">
        <f t="array" aca="1" ref="AQ432" ca="1">IF(LEFT(AL432,1)=".",INDEX($M$12:$M$1052,MATCH(1,(AL432=$L$12:$L$1052)*(S432=($S$12:$S$1052)),0)),"")</f>
        <v/>
      </c>
      <c r="AR432" s="52">
        <f t="shared" ca="1" si="251"/>
        <v>0</v>
      </c>
      <c r="AS432" s="52">
        <f t="shared" ca="1" si="252"/>
        <v>0</v>
      </c>
      <c r="AT432" s="52" t="str">
        <f t="shared" ca="1" si="253"/>
        <v>00</v>
      </c>
      <c r="AU432" s="52" t="str">
        <f t="shared" ca="1" si="254"/>
        <v>00</v>
      </c>
      <c r="AV432" s="1" t="str">
        <f t="shared" ca="1" si="257"/>
        <v>00</v>
      </c>
      <c r="AW432" s="52" t="str">
        <f t="shared" ca="1" si="255"/>
        <v>ZP</v>
      </c>
      <c r="AX432" s="53" t="e">
        <f ca="1">VLOOKUP(UPPER(F432)&amp;"-"&amp;AW432,Opcodes!$D$3:$E$160,2,FALSE)</f>
        <v>#N/A</v>
      </c>
      <c r="AY432" s="1">
        <f t="shared" ca="1" si="256"/>
        <v>0</v>
      </c>
    </row>
    <row r="433" spans="3:51" s="52" customFormat="1" x14ac:dyDescent="0.3">
      <c r="C433" s="11" t="str" cm="1">
        <f t="array" aca="1" ref="C433" ca="1">IF(AND(N433&amp;""&lt;&gt;"",K433&amp;""&lt;&gt;""),K433&amp;": "&amp;N433&amp;IF(O433&amp;""&lt;&gt;""," "&amp;O433,"")&amp;IF(P433&amp;""&lt;&gt;""," "&amp;P433,""),IF(Y433&amp;""&lt;&gt;"",K433&amp;": "&amp;TRIM(_xlfn.TEXTJOIN("",TRUE,MID(Y433,2*ROW(INDIRECT("1:"&amp;LEN(Y433)))-1,2)&amp;" ")),""))</f>
        <v/>
      </c>
      <c r="D433" s="20"/>
      <c r="E433" s="21"/>
      <c r="F433" s="22"/>
      <c r="G433" s="55"/>
      <c r="H433" s="56"/>
      <c r="I433" s="51"/>
      <c r="J433" s="51"/>
      <c r="K433" s="52" t="str">
        <f t="shared" ca="1" si="222"/>
        <v>302</v>
      </c>
      <c r="L433" s="52" t="str">
        <f t="shared" si="223"/>
        <v/>
      </c>
      <c r="M433" s="52" t="str">
        <f t="shared" ca="1" si="224"/>
        <v>$0302</v>
      </c>
      <c r="N433" s="53" t="str">
        <f t="shared" ca="1" si="225"/>
        <v/>
      </c>
      <c r="O433" s="53" t="str">
        <f t="shared" ca="1" si="226"/>
        <v>00</v>
      </c>
      <c r="P433" s="53" t="str">
        <f t="shared" ca="1" si="227"/>
        <v/>
      </c>
      <c r="Q433" s="54">
        <f t="shared" si="228"/>
        <v>-1</v>
      </c>
      <c r="R433" s="54" t="str">
        <f t="shared" si="229"/>
        <v/>
      </c>
      <c r="S433" s="3" t="str">
        <f t="shared" si="230"/>
        <v>my_code</v>
      </c>
      <c r="T433" s="54" t="b">
        <f t="shared" si="231"/>
        <v>0</v>
      </c>
      <c r="U433" s="54" t="b">
        <f t="shared" si="232"/>
        <v>0</v>
      </c>
      <c r="V433" s="54" t="b">
        <f t="shared" si="233"/>
        <v>0</v>
      </c>
      <c r="W433" s="54" t="b">
        <f t="shared" si="234"/>
        <v>0</v>
      </c>
      <c r="X433" s="54" t="b">
        <f>IF(NOT(ISERROR(VLOOKUP(UPPER(F433),Opcodes!$O$3:$O$10,1,FALSE))),TRUE,FALSE)</f>
        <v>0</v>
      </c>
      <c r="Y433" s="1" t="str" cm="1">
        <f t="array" aca="1" ref="Y433" ca="1">IF(OR(UPPER(F433)="STR",UPPER(F433)="ASC"),_xlfn.TEXTJOIN("",TRUE,DEC2HEX(128*(UPPER(F433)="STR")+CODE(MID(G433,ABS(ROW(INDIRECT("1:"&amp;LEN(G433)))),1)))),IF(UPPER(F433)="HEX",UPPER(SUBSTITUTE(G433," ","")),""))</f>
        <v/>
      </c>
      <c r="Z433" s="52" t="str">
        <f t="shared" si="235"/>
        <v/>
      </c>
      <c r="AA433" s="52" t="str">
        <f t="shared" si="236"/>
        <v/>
      </c>
      <c r="AB433" s="52" t="str">
        <f t="shared" si="237"/>
        <v/>
      </c>
      <c r="AC433" s="52" t="str">
        <f t="shared" si="238"/>
        <v/>
      </c>
      <c r="AD433" s="52" t="str">
        <f t="shared" si="239"/>
        <v/>
      </c>
      <c r="AE433" s="52">
        <f t="shared" ca="1" si="240"/>
        <v>0</v>
      </c>
      <c r="AF433" s="52" t="str">
        <f t="shared" si="241"/>
        <v/>
      </c>
      <c r="AG433" s="52" t="str">
        <f t="shared" ca="1" si="242"/>
        <v>mem</v>
      </c>
      <c r="AH433" s="52">
        <f t="shared" ca="1" si="243"/>
        <v>0</v>
      </c>
      <c r="AI433" s="52">
        <f t="shared" ca="1" si="244"/>
        <v>-1</v>
      </c>
      <c r="AJ433" s="52">
        <f t="shared" ca="1" si="245"/>
        <v>0</v>
      </c>
      <c r="AK433" s="52">
        <f t="shared" ca="1" si="246"/>
        <v>0</v>
      </c>
      <c r="AL433" s="52">
        <f t="shared" ca="1" si="247"/>
        <v>0</v>
      </c>
      <c r="AM433" s="52" t="e" cm="1">
        <f t="array" aca="1" ref="AM433" ca="1">INDEX($G$2:$G$1052,MATCH(1,(AL433=$E$2:$E$1052)*("EQU"=UPPER($F$2:$F$1052)),0))</f>
        <v>#N/A</v>
      </c>
      <c r="AN433" s="52" t="str">
        <f t="shared" ca="1" si="248"/>
        <v/>
      </c>
      <c r="AO433" s="1" t="e">
        <f t="shared" ca="1" si="249"/>
        <v>#N/A</v>
      </c>
      <c r="AP433" s="52" t="str">
        <f t="shared" ca="1" si="250"/>
        <v/>
      </c>
      <c r="AQ433" s="1" t="str" cm="1">
        <f t="array" aca="1" ref="AQ433" ca="1">IF(LEFT(AL433,1)=".",INDEX($M$12:$M$1052,MATCH(1,(AL433=$L$12:$L$1052)*(S433=($S$12:$S$1052)),0)),"")</f>
        <v/>
      </c>
      <c r="AR433" s="52">
        <f t="shared" ca="1" si="251"/>
        <v>0</v>
      </c>
      <c r="AS433" s="52">
        <f t="shared" ca="1" si="252"/>
        <v>0</v>
      </c>
      <c r="AT433" s="52" t="str">
        <f t="shared" ca="1" si="253"/>
        <v>00</v>
      </c>
      <c r="AU433" s="52" t="str">
        <f t="shared" ca="1" si="254"/>
        <v>00</v>
      </c>
      <c r="AV433" s="1" t="str">
        <f t="shared" ca="1" si="257"/>
        <v>00</v>
      </c>
      <c r="AW433" s="52" t="str">
        <f t="shared" ca="1" si="255"/>
        <v>ZP</v>
      </c>
      <c r="AX433" s="53" t="e">
        <f ca="1">VLOOKUP(UPPER(F433)&amp;"-"&amp;AW433,Opcodes!$D$3:$E$160,2,FALSE)</f>
        <v>#N/A</v>
      </c>
      <c r="AY433" s="1">
        <f t="shared" ca="1" si="256"/>
        <v>0</v>
      </c>
    </row>
    <row r="434" spans="3:51" s="52" customFormat="1" x14ac:dyDescent="0.3">
      <c r="C434" s="11" t="str" cm="1">
        <f t="array" aca="1" ref="C434" ca="1">IF(AND(N434&amp;""&lt;&gt;"",K434&amp;""&lt;&gt;""),K434&amp;": "&amp;N434&amp;IF(O434&amp;""&lt;&gt;""," "&amp;O434,"")&amp;IF(P434&amp;""&lt;&gt;""," "&amp;P434,""),IF(Y434&amp;""&lt;&gt;"",K434&amp;": "&amp;TRIM(_xlfn.TEXTJOIN("",TRUE,MID(Y434,2*ROW(INDIRECT("1:"&amp;LEN(Y434)))-1,2)&amp;" ")),""))</f>
        <v/>
      </c>
      <c r="D434" s="20"/>
      <c r="E434" s="21"/>
      <c r="F434" s="22"/>
      <c r="G434" s="55"/>
      <c r="H434" s="56"/>
      <c r="I434" s="51"/>
      <c r="J434" s="51"/>
      <c r="K434" s="52" t="str">
        <f t="shared" ca="1" si="222"/>
        <v>302</v>
      </c>
      <c r="L434" s="52" t="str">
        <f t="shared" si="223"/>
        <v/>
      </c>
      <c r="M434" s="52" t="str">
        <f t="shared" ca="1" si="224"/>
        <v>$0302</v>
      </c>
      <c r="N434" s="53" t="str">
        <f t="shared" ca="1" si="225"/>
        <v/>
      </c>
      <c r="O434" s="53" t="str">
        <f t="shared" ca="1" si="226"/>
        <v>00</v>
      </c>
      <c r="P434" s="53" t="str">
        <f t="shared" ca="1" si="227"/>
        <v/>
      </c>
      <c r="Q434" s="54">
        <f t="shared" si="228"/>
        <v>-1</v>
      </c>
      <c r="R434" s="54" t="str">
        <f t="shared" si="229"/>
        <v/>
      </c>
      <c r="S434" s="3" t="str">
        <f t="shared" si="230"/>
        <v>my_code</v>
      </c>
      <c r="T434" s="54" t="b">
        <f t="shared" si="231"/>
        <v>0</v>
      </c>
      <c r="U434" s="54" t="b">
        <f t="shared" si="232"/>
        <v>0</v>
      </c>
      <c r="V434" s="54" t="b">
        <f t="shared" si="233"/>
        <v>0</v>
      </c>
      <c r="W434" s="54" t="b">
        <f t="shared" si="234"/>
        <v>0</v>
      </c>
      <c r="X434" s="54" t="b">
        <f>IF(NOT(ISERROR(VLOOKUP(UPPER(F434),Opcodes!$O$3:$O$10,1,FALSE))),TRUE,FALSE)</f>
        <v>0</v>
      </c>
      <c r="Y434" s="1" t="str" cm="1">
        <f t="array" aca="1" ref="Y434" ca="1">IF(OR(UPPER(F434)="STR",UPPER(F434)="ASC"),_xlfn.TEXTJOIN("",TRUE,DEC2HEX(128*(UPPER(F434)="STR")+CODE(MID(G434,ABS(ROW(INDIRECT("1:"&amp;LEN(G434)))),1)))),IF(UPPER(F434)="HEX",UPPER(SUBSTITUTE(G434," ","")),""))</f>
        <v/>
      </c>
      <c r="Z434" s="52" t="str">
        <f t="shared" si="235"/>
        <v/>
      </c>
      <c r="AA434" s="52" t="str">
        <f t="shared" si="236"/>
        <v/>
      </c>
      <c r="AB434" s="52" t="str">
        <f t="shared" si="237"/>
        <v/>
      </c>
      <c r="AC434" s="52" t="str">
        <f t="shared" si="238"/>
        <v/>
      </c>
      <c r="AD434" s="52" t="str">
        <f t="shared" si="239"/>
        <v/>
      </c>
      <c r="AE434" s="52">
        <f t="shared" ca="1" si="240"/>
        <v>0</v>
      </c>
      <c r="AF434" s="52" t="str">
        <f t="shared" si="241"/>
        <v/>
      </c>
      <c r="AG434" s="52" t="str">
        <f t="shared" ca="1" si="242"/>
        <v>mem</v>
      </c>
      <c r="AH434" s="52">
        <f t="shared" ca="1" si="243"/>
        <v>0</v>
      </c>
      <c r="AI434" s="52">
        <f t="shared" ca="1" si="244"/>
        <v>-1</v>
      </c>
      <c r="AJ434" s="52">
        <f t="shared" ca="1" si="245"/>
        <v>0</v>
      </c>
      <c r="AK434" s="52">
        <f t="shared" ca="1" si="246"/>
        <v>0</v>
      </c>
      <c r="AL434" s="52">
        <f t="shared" ca="1" si="247"/>
        <v>0</v>
      </c>
      <c r="AM434" s="52" t="e" cm="1">
        <f t="array" aca="1" ref="AM434" ca="1">INDEX($G$2:$G$1052,MATCH(1,(AL434=$E$2:$E$1052)*("EQU"=UPPER($F$2:$F$1052)),0))</f>
        <v>#N/A</v>
      </c>
      <c r="AN434" s="52" t="str">
        <f t="shared" ca="1" si="248"/>
        <v/>
      </c>
      <c r="AO434" s="1" t="e">
        <f t="shared" ca="1" si="249"/>
        <v>#N/A</v>
      </c>
      <c r="AP434" s="52" t="str">
        <f t="shared" ca="1" si="250"/>
        <v/>
      </c>
      <c r="AQ434" s="1" t="str" cm="1">
        <f t="array" aca="1" ref="AQ434" ca="1">IF(LEFT(AL434,1)=".",INDEX($M$12:$M$1052,MATCH(1,(AL434=$L$12:$L$1052)*(S434=($S$12:$S$1052)),0)),"")</f>
        <v/>
      </c>
      <c r="AR434" s="52">
        <f t="shared" ca="1" si="251"/>
        <v>0</v>
      </c>
      <c r="AS434" s="52">
        <f t="shared" ca="1" si="252"/>
        <v>0</v>
      </c>
      <c r="AT434" s="52" t="str">
        <f t="shared" ca="1" si="253"/>
        <v>00</v>
      </c>
      <c r="AU434" s="52" t="str">
        <f t="shared" ca="1" si="254"/>
        <v>00</v>
      </c>
      <c r="AV434" s="1" t="str">
        <f t="shared" ca="1" si="257"/>
        <v>00</v>
      </c>
      <c r="AW434" s="52" t="str">
        <f t="shared" ca="1" si="255"/>
        <v>ZP</v>
      </c>
      <c r="AX434" s="53" t="e">
        <f ca="1">VLOOKUP(UPPER(F434)&amp;"-"&amp;AW434,Opcodes!$D$3:$E$160,2,FALSE)</f>
        <v>#N/A</v>
      </c>
      <c r="AY434" s="1">
        <f t="shared" ca="1" si="256"/>
        <v>0</v>
      </c>
    </row>
    <row r="435" spans="3:51" s="52" customFormat="1" x14ac:dyDescent="0.3">
      <c r="C435" s="11" t="str" cm="1">
        <f t="array" aca="1" ref="C435" ca="1">IF(AND(N435&amp;""&lt;&gt;"",K435&amp;""&lt;&gt;""),K435&amp;": "&amp;N435&amp;IF(O435&amp;""&lt;&gt;""," "&amp;O435,"")&amp;IF(P435&amp;""&lt;&gt;""," "&amp;P435,""),IF(Y435&amp;""&lt;&gt;"",K435&amp;": "&amp;TRIM(_xlfn.TEXTJOIN("",TRUE,MID(Y435,2*ROW(INDIRECT("1:"&amp;LEN(Y435)))-1,2)&amp;" ")),""))</f>
        <v/>
      </c>
      <c r="D435" s="20"/>
      <c r="E435" s="21"/>
      <c r="F435" s="22"/>
      <c r="G435" s="55"/>
      <c r="H435" s="56"/>
      <c r="I435" s="51"/>
      <c r="J435" s="51"/>
      <c r="K435" s="52" t="str">
        <f t="shared" ca="1" si="222"/>
        <v>302</v>
      </c>
      <c r="L435" s="52" t="str">
        <f t="shared" si="223"/>
        <v/>
      </c>
      <c r="M435" s="52" t="str">
        <f t="shared" ca="1" si="224"/>
        <v>$0302</v>
      </c>
      <c r="N435" s="53" t="str">
        <f t="shared" ca="1" si="225"/>
        <v/>
      </c>
      <c r="O435" s="53" t="str">
        <f t="shared" ca="1" si="226"/>
        <v>00</v>
      </c>
      <c r="P435" s="53" t="str">
        <f t="shared" ca="1" si="227"/>
        <v/>
      </c>
      <c r="Q435" s="54">
        <f t="shared" si="228"/>
        <v>-1</v>
      </c>
      <c r="R435" s="54" t="str">
        <f t="shared" si="229"/>
        <v/>
      </c>
      <c r="S435" s="3" t="str">
        <f t="shared" si="230"/>
        <v>my_code</v>
      </c>
      <c r="T435" s="54" t="b">
        <f t="shared" si="231"/>
        <v>0</v>
      </c>
      <c r="U435" s="54" t="b">
        <f t="shared" si="232"/>
        <v>0</v>
      </c>
      <c r="V435" s="54" t="b">
        <f t="shared" si="233"/>
        <v>0</v>
      </c>
      <c r="W435" s="54" t="b">
        <f t="shared" si="234"/>
        <v>0</v>
      </c>
      <c r="X435" s="54" t="b">
        <f>IF(NOT(ISERROR(VLOOKUP(UPPER(F435),Opcodes!$O$3:$O$10,1,FALSE))),TRUE,FALSE)</f>
        <v>0</v>
      </c>
      <c r="Y435" s="1" t="str" cm="1">
        <f t="array" aca="1" ref="Y435" ca="1">IF(OR(UPPER(F435)="STR",UPPER(F435)="ASC"),_xlfn.TEXTJOIN("",TRUE,DEC2HEX(128*(UPPER(F435)="STR")+CODE(MID(G435,ABS(ROW(INDIRECT("1:"&amp;LEN(G435)))),1)))),IF(UPPER(F435)="HEX",UPPER(SUBSTITUTE(G435," ","")),""))</f>
        <v/>
      </c>
      <c r="Z435" s="52" t="str">
        <f t="shared" si="235"/>
        <v/>
      </c>
      <c r="AA435" s="52" t="str">
        <f t="shared" si="236"/>
        <v/>
      </c>
      <c r="AB435" s="52" t="str">
        <f t="shared" si="237"/>
        <v/>
      </c>
      <c r="AC435" s="52" t="str">
        <f t="shared" si="238"/>
        <v/>
      </c>
      <c r="AD435" s="52" t="str">
        <f t="shared" si="239"/>
        <v/>
      </c>
      <c r="AE435" s="52">
        <f t="shared" ca="1" si="240"/>
        <v>0</v>
      </c>
      <c r="AF435" s="52" t="str">
        <f t="shared" si="241"/>
        <v/>
      </c>
      <c r="AG435" s="52" t="str">
        <f t="shared" ca="1" si="242"/>
        <v>mem</v>
      </c>
      <c r="AH435" s="52">
        <f t="shared" ca="1" si="243"/>
        <v>0</v>
      </c>
      <c r="AI435" s="52">
        <f t="shared" ca="1" si="244"/>
        <v>-1</v>
      </c>
      <c r="AJ435" s="52">
        <f t="shared" ca="1" si="245"/>
        <v>0</v>
      </c>
      <c r="AK435" s="52">
        <f t="shared" ca="1" si="246"/>
        <v>0</v>
      </c>
      <c r="AL435" s="52">
        <f t="shared" ca="1" si="247"/>
        <v>0</v>
      </c>
      <c r="AM435" s="52" t="e" cm="1">
        <f t="array" aca="1" ref="AM435" ca="1">INDEX($G$2:$G$1052,MATCH(1,(AL435=$E$2:$E$1052)*("EQU"=UPPER($F$2:$F$1052)),0))</f>
        <v>#N/A</v>
      </c>
      <c r="AN435" s="52" t="str">
        <f t="shared" ca="1" si="248"/>
        <v/>
      </c>
      <c r="AO435" s="1" t="e">
        <f t="shared" ca="1" si="249"/>
        <v>#N/A</v>
      </c>
      <c r="AP435" s="52" t="str">
        <f t="shared" ca="1" si="250"/>
        <v/>
      </c>
      <c r="AQ435" s="1" t="str" cm="1">
        <f t="array" aca="1" ref="AQ435" ca="1">IF(LEFT(AL435,1)=".",INDEX($M$12:$M$1052,MATCH(1,(AL435=$L$12:$L$1052)*(S435=($S$12:$S$1052)),0)),"")</f>
        <v/>
      </c>
      <c r="AR435" s="52">
        <f t="shared" ca="1" si="251"/>
        <v>0</v>
      </c>
      <c r="AS435" s="52">
        <f t="shared" ca="1" si="252"/>
        <v>0</v>
      </c>
      <c r="AT435" s="52" t="str">
        <f t="shared" ca="1" si="253"/>
        <v>00</v>
      </c>
      <c r="AU435" s="52" t="str">
        <f t="shared" ca="1" si="254"/>
        <v>00</v>
      </c>
      <c r="AV435" s="1" t="str">
        <f t="shared" ca="1" si="257"/>
        <v>00</v>
      </c>
      <c r="AW435" s="52" t="str">
        <f t="shared" ca="1" si="255"/>
        <v>ZP</v>
      </c>
      <c r="AX435" s="53" t="e">
        <f ca="1">VLOOKUP(UPPER(F435)&amp;"-"&amp;AW435,Opcodes!$D$3:$E$160,2,FALSE)</f>
        <v>#N/A</v>
      </c>
      <c r="AY435" s="1">
        <f t="shared" ca="1" si="256"/>
        <v>0</v>
      </c>
    </row>
    <row r="436" spans="3:51" s="52" customFormat="1" x14ac:dyDescent="0.3">
      <c r="C436" s="11" t="str" cm="1">
        <f t="array" aca="1" ref="C436" ca="1">IF(AND(N436&amp;""&lt;&gt;"",K436&amp;""&lt;&gt;""),K436&amp;": "&amp;N436&amp;IF(O436&amp;""&lt;&gt;""," "&amp;O436,"")&amp;IF(P436&amp;""&lt;&gt;""," "&amp;P436,""),IF(Y436&amp;""&lt;&gt;"",K436&amp;": "&amp;TRIM(_xlfn.TEXTJOIN("",TRUE,MID(Y436,2*ROW(INDIRECT("1:"&amp;LEN(Y436)))-1,2)&amp;" ")),""))</f>
        <v/>
      </c>
      <c r="D436" s="20"/>
      <c r="E436" s="21"/>
      <c r="F436" s="22"/>
      <c r="G436" s="55"/>
      <c r="H436" s="56"/>
      <c r="I436" s="51"/>
      <c r="J436" s="51"/>
      <c r="K436" s="52" t="str">
        <f t="shared" ca="1" si="222"/>
        <v>302</v>
      </c>
      <c r="L436" s="52" t="str">
        <f t="shared" si="223"/>
        <v/>
      </c>
      <c r="M436" s="52" t="str">
        <f t="shared" ca="1" si="224"/>
        <v>$0302</v>
      </c>
      <c r="N436" s="53" t="str">
        <f t="shared" ca="1" si="225"/>
        <v/>
      </c>
      <c r="O436" s="53" t="str">
        <f t="shared" ca="1" si="226"/>
        <v>00</v>
      </c>
      <c r="P436" s="53" t="str">
        <f t="shared" ca="1" si="227"/>
        <v/>
      </c>
      <c r="Q436" s="54">
        <f t="shared" si="228"/>
        <v>-1</v>
      </c>
      <c r="R436" s="54" t="str">
        <f t="shared" si="229"/>
        <v/>
      </c>
      <c r="S436" s="3" t="str">
        <f t="shared" si="230"/>
        <v>my_code</v>
      </c>
      <c r="T436" s="54" t="b">
        <f t="shared" si="231"/>
        <v>0</v>
      </c>
      <c r="U436" s="54" t="b">
        <f t="shared" si="232"/>
        <v>0</v>
      </c>
      <c r="V436" s="54" t="b">
        <f t="shared" si="233"/>
        <v>0</v>
      </c>
      <c r="W436" s="54" t="b">
        <f t="shared" si="234"/>
        <v>0</v>
      </c>
      <c r="X436" s="54" t="b">
        <f>IF(NOT(ISERROR(VLOOKUP(UPPER(F436),Opcodes!$O$3:$O$10,1,FALSE))),TRUE,FALSE)</f>
        <v>0</v>
      </c>
      <c r="Y436" s="1" t="str" cm="1">
        <f t="array" aca="1" ref="Y436" ca="1">IF(OR(UPPER(F436)="STR",UPPER(F436)="ASC"),_xlfn.TEXTJOIN("",TRUE,DEC2HEX(128*(UPPER(F436)="STR")+CODE(MID(G436,ABS(ROW(INDIRECT("1:"&amp;LEN(G436)))),1)))),IF(UPPER(F436)="HEX",UPPER(SUBSTITUTE(G436," ","")),""))</f>
        <v/>
      </c>
      <c r="Z436" s="52" t="str">
        <f t="shared" si="235"/>
        <v/>
      </c>
      <c r="AA436" s="52" t="str">
        <f t="shared" si="236"/>
        <v/>
      </c>
      <c r="AB436" s="52" t="str">
        <f t="shared" si="237"/>
        <v/>
      </c>
      <c r="AC436" s="52" t="str">
        <f t="shared" si="238"/>
        <v/>
      </c>
      <c r="AD436" s="52" t="str">
        <f t="shared" si="239"/>
        <v/>
      </c>
      <c r="AE436" s="52">
        <f t="shared" ca="1" si="240"/>
        <v>0</v>
      </c>
      <c r="AF436" s="52" t="str">
        <f t="shared" si="241"/>
        <v/>
      </c>
      <c r="AG436" s="52" t="str">
        <f t="shared" ca="1" si="242"/>
        <v>mem</v>
      </c>
      <c r="AH436" s="52">
        <f t="shared" ca="1" si="243"/>
        <v>0</v>
      </c>
      <c r="AI436" s="52">
        <f t="shared" ca="1" si="244"/>
        <v>-1</v>
      </c>
      <c r="AJ436" s="52">
        <f t="shared" ca="1" si="245"/>
        <v>0</v>
      </c>
      <c r="AK436" s="52">
        <f t="shared" ca="1" si="246"/>
        <v>0</v>
      </c>
      <c r="AL436" s="52">
        <f t="shared" ca="1" si="247"/>
        <v>0</v>
      </c>
      <c r="AM436" s="52" t="e" cm="1">
        <f t="array" aca="1" ref="AM436" ca="1">INDEX($G$2:$G$1052,MATCH(1,(AL436=$E$2:$E$1052)*("EQU"=UPPER($F$2:$F$1052)),0))</f>
        <v>#N/A</v>
      </c>
      <c r="AN436" s="52" t="str">
        <f t="shared" ca="1" si="248"/>
        <v/>
      </c>
      <c r="AO436" s="1" t="e">
        <f t="shared" ca="1" si="249"/>
        <v>#N/A</v>
      </c>
      <c r="AP436" s="52" t="str">
        <f t="shared" ca="1" si="250"/>
        <v/>
      </c>
      <c r="AQ436" s="1" t="str" cm="1">
        <f t="array" aca="1" ref="AQ436" ca="1">IF(LEFT(AL436,1)=".",INDEX($M$12:$M$1052,MATCH(1,(AL436=$L$12:$L$1052)*(S436=($S$12:$S$1052)),0)),"")</f>
        <v/>
      </c>
      <c r="AR436" s="52">
        <f t="shared" ca="1" si="251"/>
        <v>0</v>
      </c>
      <c r="AS436" s="52">
        <f t="shared" ca="1" si="252"/>
        <v>0</v>
      </c>
      <c r="AT436" s="52" t="str">
        <f t="shared" ca="1" si="253"/>
        <v>00</v>
      </c>
      <c r="AU436" s="52" t="str">
        <f t="shared" ca="1" si="254"/>
        <v>00</v>
      </c>
      <c r="AV436" s="1" t="str">
        <f t="shared" ca="1" si="257"/>
        <v>00</v>
      </c>
      <c r="AW436" s="52" t="str">
        <f t="shared" ca="1" si="255"/>
        <v>ZP</v>
      </c>
      <c r="AX436" s="53" t="e">
        <f ca="1">VLOOKUP(UPPER(F436)&amp;"-"&amp;AW436,Opcodes!$D$3:$E$160,2,FALSE)</f>
        <v>#N/A</v>
      </c>
      <c r="AY436" s="1">
        <f t="shared" ca="1" si="256"/>
        <v>0</v>
      </c>
    </row>
    <row r="437" spans="3:51" s="52" customFormat="1" x14ac:dyDescent="0.3">
      <c r="C437" s="11" t="str" cm="1">
        <f t="array" aca="1" ref="C437" ca="1">IF(AND(N437&amp;""&lt;&gt;"",K437&amp;""&lt;&gt;""),K437&amp;": "&amp;N437&amp;IF(O437&amp;""&lt;&gt;""," "&amp;O437,"")&amp;IF(P437&amp;""&lt;&gt;""," "&amp;P437,""),IF(Y437&amp;""&lt;&gt;"",K437&amp;": "&amp;TRIM(_xlfn.TEXTJOIN("",TRUE,MID(Y437,2*ROW(INDIRECT("1:"&amp;LEN(Y437)))-1,2)&amp;" ")),""))</f>
        <v/>
      </c>
      <c r="D437" s="20"/>
      <c r="E437" s="21"/>
      <c r="F437" s="22"/>
      <c r="G437" s="55"/>
      <c r="H437" s="56"/>
      <c r="I437" s="51"/>
      <c r="J437" s="51"/>
      <c r="K437" s="52" t="str">
        <f t="shared" ca="1" si="222"/>
        <v>302</v>
      </c>
      <c r="L437" s="52" t="str">
        <f t="shared" si="223"/>
        <v/>
      </c>
      <c r="M437" s="52" t="str">
        <f t="shared" ca="1" si="224"/>
        <v>$0302</v>
      </c>
      <c r="N437" s="53" t="str">
        <f t="shared" ca="1" si="225"/>
        <v/>
      </c>
      <c r="O437" s="53" t="str">
        <f t="shared" ca="1" si="226"/>
        <v>00</v>
      </c>
      <c r="P437" s="53" t="str">
        <f t="shared" ca="1" si="227"/>
        <v/>
      </c>
      <c r="Q437" s="54">
        <f t="shared" si="228"/>
        <v>-1</v>
      </c>
      <c r="R437" s="54" t="str">
        <f t="shared" si="229"/>
        <v/>
      </c>
      <c r="S437" s="3" t="str">
        <f t="shared" si="230"/>
        <v>my_code</v>
      </c>
      <c r="T437" s="54" t="b">
        <f t="shared" si="231"/>
        <v>0</v>
      </c>
      <c r="U437" s="54" t="b">
        <f t="shared" si="232"/>
        <v>0</v>
      </c>
      <c r="V437" s="54" t="b">
        <f t="shared" si="233"/>
        <v>0</v>
      </c>
      <c r="W437" s="54" t="b">
        <f t="shared" si="234"/>
        <v>0</v>
      </c>
      <c r="X437" s="54" t="b">
        <f>IF(NOT(ISERROR(VLOOKUP(UPPER(F437),Opcodes!$O$3:$O$10,1,FALSE))),TRUE,FALSE)</f>
        <v>0</v>
      </c>
      <c r="Y437" s="1" t="str" cm="1">
        <f t="array" aca="1" ref="Y437" ca="1">IF(OR(UPPER(F437)="STR",UPPER(F437)="ASC"),_xlfn.TEXTJOIN("",TRUE,DEC2HEX(128*(UPPER(F437)="STR")+CODE(MID(G437,ABS(ROW(INDIRECT("1:"&amp;LEN(G437)))),1)))),IF(UPPER(F437)="HEX",UPPER(SUBSTITUTE(G437," ","")),""))</f>
        <v/>
      </c>
      <c r="Z437" s="52" t="str">
        <f t="shared" si="235"/>
        <v/>
      </c>
      <c r="AA437" s="52" t="str">
        <f t="shared" si="236"/>
        <v/>
      </c>
      <c r="AB437" s="52" t="str">
        <f t="shared" si="237"/>
        <v/>
      </c>
      <c r="AC437" s="52" t="str">
        <f t="shared" si="238"/>
        <v/>
      </c>
      <c r="AD437" s="52" t="str">
        <f t="shared" si="239"/>
        <v/>
      </c>
      <c r="AE437" s="52">
        <f t="shared" ca="1" si="240"/>
        <v>0</v>
      </c>
      <c r="AF437" s="52" t="str">
        <f t="shared" si="241"/>
        <v/>
      </c>
      <c r="AG437" s="52" t="str">
        <f t="shared" ca="1" si="242"/>
        <v>mem</v>
      </c>
      <c r="AH437" s="52">
        <f t="shared" ca="1" si="243"/>
        <v>0</v>
      </c>
      <c r="AI437" s="52">
        <f t="shared" ca="1" si="244"/>
        <v>-1</v>
      </c>
      <c r="AJ437" s="52">
        <f t="shared" ca="1" si="245"/>
        <v>0</v>
      </c>
      <c r="AK437" s="52">
        <f t="shared" ca="1" si="246"/>
        <v>0</v>
      </c>
      <c r="AL437" s="52">
        <f t="shared" ca="1" si="247"/>
        <v>0</v>
      </c>
      <c r="AM437" s="52" t="e" cm="1">
        <f t="array" aca="1" ref="AM437" ca="1">INDEX($G$2:$G$1052,MATCH(1,(AL437=$E$2:$E$1052)*("EQU"=UPPER($F$2:$F$1052)),0))</f>
        <v>#N/A</v>
      </c>
      <c r="AN437" s="52" t="str">
        <f t="shared" ca="1" si="248"/>
        <v/>
      </c>
      <c r="AO437" s="1" t="e">
        <f t="shared" ca="1" si="249"/>
        <v>#N/A</v>
      </c>
      <c r="AP437" s="52" t="str">
        <f t="shared" ca="1" si="250"/>
        <v/>
      </c>
      <c r="AQ437" s="1" t="str" cm="1">
        <f t="array" aca="1" ref="AQ437" ca="1">IF(LEFT(AL437,1)=".",INDEX($M$12:$M$1052,MATCH(1,(AL437=$L$12:$L$1052)*(S437=($S$12:$S$1052)),0)),"")</f>
        <v/>
      </c>
      <c r="AR437" s="52">
        <f t="shared" ca="1" si="251"/>
        <v>0</v>
      </c>
      <c r="AS437" s="52">
        <f t="shared" ca="1" si="252"/>
        <v>0</v>
      </c>
      <c r="AT437" s="52" t="str">
        <f t="shared" ca="1" si="253"/>
        <v>00</v>
      </c>
      <c r="AU437" s="52" t="str">
        <f t="shared" ca="1" si="254"/>
        <v>00</v>
      </c>
      <c r="AV437" s="1" t="str">
        <f t="shared" ca="1" si="257"/>
        <v>00</v>
      </c>
      <c r="AW437" s="52" t="str">
        <f t="shared" ca="1" si="255"/>
        <v>ZP</v>
      </c>
      <c r="AX437" s="53" t="e">
        <f ca="1">VLOOKUP(UPPER(F437)&amp;"-"&amp;AW437,Opcodes!$D$3:$E$160,2,FALSE)</f>
        <v>#N/A</v>
      </c>
      <c r="AY437" s="1">
        <f t="shared" ca="1" si="256"/>
        <v>0</v>
      </c>
    </row>
    <row r="438" spans="3:51" s="52" customFormat="1" x14ac:dyDescent="0.3">
      <c r="C438" s="11" t="str" cm="1">
        <f t="array" aca="1" ref="C438" ca="1">IF(AND(N438&amp;""&lt;&gt;"",K438&amp;""&lt;&gt;""),K438&amp;": "&amp;N438&amp;IF(O438&amp;""&lt;&gt;""," "&amp;O438,"")&amp;IF(P438&amp;""&lt;&gt;""," "&amp;P438,""),IF(Y438&amp;""&lt;&gt;"",K438&amp;": "&amp;TRIM(_xlfn.TEXTJOIN("",TRUE,MID(Y438,2*ROW(INDIRECT("1:"&amp;LEN(Y438)))-1,2)&amp;" ")),""))</f>
        <v/>
      </c>
      <c r="D438" s="20"/>
      <c r="E438" s="21"/>
      <c r="F438" s="22"/>
      <c r="G438" s="55"/>
      <c r="H438" s="56"/>
      <c r="I438" s="51"/>
      <c r="J438" s="51"/>
      <c r="K438" s="52" t="str">
        <f t="shared" ca="1" si="222"/>
        <v>302</v>
      </c>
      <c r="L438" s="52" t="str">
        <f t="shared" si="223"/>
        <v/>
      </c>
      <c r="M438" s="52" t="str">
        <f t="shared" ca="1" si="224"/>
        <v>$0302</v>
      </c>
      <c r="N438" s="53" t="str">
        <f t="shared" ca="1" si="225"/>
        <v/>
      </c>
      <c r="O438" s="53" t="str">
        <f t="shared" ca="1" si="226"/>
        <v>00</v>
      </c>
      <c r="P438" s="53" t="str">
        <f t="shared" ca="1" si="227"/>
        <v/>
      </c>
      <c r="Q438" s="54">
        <f t="shared" si="228"/>
        <v>-1</v>
      </c>
      <c r="R438" s="54" t="str">
        <f t="shared" si="229"/>
        <v/>
      </c>
      <c r="S438" s="3" t="str">
        <f t="shared" si="230"/>
        <v>my_code</v>
      </c>
      <c r="T438" s="54" t="b">
        <f t="shared" si="231"/>
        <v>0</v>
      </c>
      <c r="U438" s="54" t="b">
        <f t="shared" si="232"/>
        <v>0</v>
      </c>
      <c r="V438" s="54" t="b">
        <f t="shared" si="233"/>
        <v>0</v>
      </c>
      <c r="W438" s="54" t="b">
        <f t="shared" si="234"/>
        <v>0</v>
      </c>
      <c r="X438" s="54" t="b">
        <f>IF(NOT(ISERROR(VLOOKUP(UPPER(F438),Opcodes!$O$3:$O$10,1,FALSE))),TRUE,FALSE)</f>
        <v>0</v>
      </c>
      <c r="Y438" s="1" t="str" cm="1">
        <f t="array" aca="1" ref="Y438" ca="1">IF(OR(UPPER(F438)="STR",UPPER(F438)="ASC"),_xlfn.TEXTJOIN("",TRUE,DEC2HEX(128*(UPPER(F438)="STR")+CODE(MID(G438,ABS(ROW(INDIRECT("1:"&amp;LEN(G438)))),1)))),IF(UPPER(F438)="HEX",UPPER(SUBSTITUTE(G438," ","")),""))</f>
        <v/>
      </c>
      <c r="Z438" s="52" t="str">
        <f t="shared" si="235"/>
        <v/>
      </c>
      <c r="AA438" s="52" t="str">
        <f t="shared" si="236"/>
        <v/>
      </c>
      <c r="AB438" s="52" t="str">
        <f t="shared" si="237"/>
        <v/>
      </c>
      <c r="AC438" s="52" t="str">
        <f t="shared" si="238"/>
        <v/>
      </c>
      <c r="AD438" s="52" t="str">
        <f t="shared" si="239"/>
        <v/>
      </c>
      <c r="AE438" s="52">
        <f t="shared" ca="1" si="240"/>
        <v>0</v>
      </c>
      <c r="AF438" s="52" t="str">
        <f t="shared" si="241"/>
        <v/>
      </c>
      <c r="AG438" s="52" t="str">
        <f t="shared" ca="1" si="242"/>
        <v>mem</v>
      </c>
      <c r="AH438" s="52">
        <f t="shared" ca="1" si="243"/>
        <v>0</v>
      </c>
      <c r="AI438" s="52">
        <f t="shared" ca="1" si="244"/>
        <v>-1</v>
      </c>
      <c r="AJ438" s="52">
        <f t="shared" ca="1" si="245"/>
        <v>0</v>
      </c>
      <c r="AK438" s="52">
        <f t="shared" ca="1" si="246"/>
        <v>0</v>
      </c>
      <c r="AL438" s="52">
        <f t="shared" ca="1" si="247"/>
        <v>0</v>
      </c>
      <c r="AM438" s="52" t="e" cm="1">
        <f t="array" aca="1" ref="AM438" ca="1">INDEX($G$2:$G$1052,MATCH(1,(AL438=$E$2:$E$1052)*("EQU"=UPPER($F$2:$F$1052)),0))</f>
        <v>#N/A</v>
      </c>
      <c r="AN438" s="52" t="str">
        <f t="shared" ca="1" si="248"/>
        <v/>
      </c>
      <c r="AO438" s="1" t="e">
        <f t="shared" ca="1" si="249"/>
        <v>#N/A</v>
      </c>
      <c r="AP438" s="52" t="str">
        <f t="shared" ca="1" si="250"/>
        <v/>
      </c>
      <c r="AQ438" s="1" t="str" cm="1">
        <f t="array" aca="1" ref="AQ438" ca="1">IF(LEFT(AL438,1)=".",INDEX($M$12:$M$1052,MATCH(1,(AL438=$L$12:$L$1052)*(S438=($S$12:$S$1052)),0)),"")</f>
        <v/>
      </c>
      <c r="AR438" s="52">
        <f t="shared" ca="1" si="251"/>
        <v>0</v>
      </c>
      <c r="AS438" s="52">
        <f t="shared" ca="1" si="252"/>
        <v>0</v>
      </c>
      <c r="AT438" s="52" t="str">
        <f t="shared" ca="1" si="253"/>
        <v>00</v>
      </c>
      <c r="AU438" s="52" t="str">
        <f t="shared" ca="1" si="254"/>
        <v>00</v>
      </c>
      <c r="AV438" s="1" t="str">
        <f t="shared" ca="1" si="257"/>
        <v>00</v>
      </c>
      <c r="AW438" s="52" t="str">
        <f t="shared" ca="1" si="255"/>
        <v>ZP</v>
      </c>
      <c r="AX438" s="53" t="e">
        <f ca="1">VLOOKUP(UPPER(F438)&amp;"-"&amp;AW438,Opcodes!$D$3:$E$160,2,FALSE)</f>
        <v>#N/A</v>
      </c>
      <c r="AY438" s="1">
        <f t="shared" ca="1" si="256"/>
        <v>0</v>
      </c>
    </row>
    <row r="439" spans="3:51" s="52" customFormat="1" x14ac:dyDescent="0.3">
      <c r="C439" s="11" t="str" cm="1">
        <f t="array" aca="1" ref="C439" ca="1">IF(AND(N439&amp;""&lt;&gt;"",K439&amp;""&lt;&gt;""),K439&amp;": "&amp;N439&amp;IF(O439&amp;""&lt;&gt;""," "&amp;O439,"")&amp;IF(P439&amp;""&lt;&gt;""," "&amp;P439,""),IF(Y439&amp;""&lt;&gt;"",K439&amp;": "&amp;TRIM(_xlfn.TEXTJOIN("",TRUE,MID(Y439,2*ROW(INDIRECT("1:"&amp;LEN(Y439)))-1,2)&amp;" ")),""))</f>
        <v/>
      </c>
      <c r="D439" s="20"/>
      <c r="E439" s="21"/>
      <c r="F439" s="22"/>
      <c r="G439" s="55"/>
      <c r="H439" s="56"/>
      <c r="I439" s="51"/>
      <c r="J439" s="51"/>
      <c r="K439" s="52" t="str">
        <f t="shared" ref="K439:K502" ca="1" si="258">DEC2HEX(HEX2DEC(K438)+IF(ISERROR(AY438),0,IF(ISNUMBER(AY438),AY438,0)))</f>
        <v>302</v>
      </c>
      <c r="L439" s="52" t="str">
        <f t="shared" ref="L439:L502" si="259">IF(AND(E439&amp;""&lt;&gt;"",UPPER(F439&lt;&gt;"EQU")),E439,"")</f>
        <v/>
      </c>
      <c r="M439" s="52" t="str">
        <f t="shared" ref="M439:M502" ca="1" si="260">IF(K439&amp;""&lt;&gt;"","$"&amp;DEC2HEX(HEX2DEC(K439),4),"")</f>
        <v>$0302</v>
      </c>
      <c r="N439" s="53" t="str">
        <f t="shared" ref="N439:N502" ca="1" si="261">IF(AND(AW439&lt;&gt;"PSO",NOT(ISERROR(AX439))),AX439,"")</f>
        <v/>
      </c>
      <c r="O439" s="53" t="str">
        <f t="shared" ref="O439:O502" ca="1" si="262">IF(AW439="PSO","",IF(AV439&amp;""&lt;&gt;"",RIGHT(AV439,2),""))</f>
        <v>00</v>
      </c>
      <c r="P439" s="53" t="str">
        <f t="shared" ref="P439:P502" ca="1" si="263">IF(LEN(AV439)&gt;2,LEFT(AV439,2),"")</f>
        <v/>
      </c>
      <c r="Q439" s="54">
        <f t="shared" ref="Q439:Q502" si="264">IF(ISERROR(SEARCH(",",G439)),-1,SEARCH(",",G439))</f>
        <v>-1</v>
      </c>
      <c r="R439" s="54" t="str">
        <f t="shared" ref="R439:R502" si="265">IF(Q439&gt;=0,UPPER(MID(G439,Q439+1,1)),"")</f>
        <v/>
      </c>
      <c r="S439" s="3" t="str">
        <f t="shared" ref="S439:S502" si="266">IF(UPPER(F439)="SUB",E439,S438)</f>
        <v>my_code</v>
      </c>
      <c r="T439" s="54" t="b">
        <f t="shared" ref="T439:T502" si="267">IF(ISERROR(MATCH(UPPER(F439),BRANCH,0)),FALSE,TRUE)</f>
        <v>0</v>
      </c>
      <c r="U439" s="54" t="b">
        <f t="shared" ref="U439:U502" si="268">IF(AND(F439&amp;""&lt;&gt;"",G439&amp;""=""),TRUE,FALSE)</f>
        <v>0</v>
      </c>
      <c r="V439" s="54" t="b">
        <f t="shared" ref="V439:V502" si="269">LEFT(G439,1)="("</f>
        <v>0</v>
      </c>
      <c r="W439" s="54" t="b">
        <f t="shared" ref="W439:W502" si="270">RIGHT(G439,1)=")"</f>
        <v>0</v>
      </c>
      <c r="X439" s="54" t="b">
        <f>IF(NOT(ISERROR(VLOOKUP(UPPER(F439),Opcodes!$O$3:$O$10,1,FALSE))),TRUE,FALSE)</f>
        <v>0</v>
      </c>
      <c r="Y439" s="1" t="str" cm="1">
        <f t="array" aca="1" ref="Y439" ca="1">IF(OR(UPPER(F439)="STR",UPPER(F439)="ASC"),_xlfn.TEXTJOIN("",TRUE,DEC2HEX(128*(UPPER(F439)="STR")+CODE(MID(G439,ABS(ROW(INDIRECT("1:"&amp;LEN(G439)))),1)))),IF(UPPER(F439)="HEX",UPPER(SUBSTITUTE(G439," ","")),""))</f>
        <v/>
      </c>
      <c r="Z439" s="52" t="str">
        <f t="shared" ref="Z439:Z502" si="271">IF(AND(U439=FALSE,V439,W439,Q439&lt;0),MID(G439,2,LEN(G439)-2),"")</f>
        <v/>
      </c>
      <c r="AA439" s="52" t="str">
        <f t="shared" ref="AA439:AA502" si="272">IF(AND(Z439&amp;""="",Q439&gt;=0,V439,W439),MID(G439,2,Q439-2),"")</f>
        <v/>
      </c>
      <c r="AB439" s="52" t="str">
        <f t="shared" ref="AB439:AB502" si="273">IF(U439=FALSE,IF(AND(AA439="",Q439&gt;=0,V439),IF(MID(G439,LEN(G439)-2,1)=")",MID(G439,2,LEN(G439)-4),""),""),"")</f>
        <v/>
      </c>
      <c r="AC439" s="52" t="str">
        <f t="shared" ref="AC439:AC502" si="274">IF(AND(V439=FALSE,W439=FALSE,R439="X"),LEFT(G439,Q439-1),"")</f>
        <v/>
      </c>
      <c r="AD439" s="52" t="str">
        <f t="shared" ref="AD439:AD502" si="275">IF(AND(V439=FALSE,W439=FALSE,R439="Y"),LEFT(G439,Q439-1),"")</f>
        <v/>
      </c>
      <c r="AE439" s="52">
        <f t="shared" ref="AE439:AE502" ca="1" si="276">IF(AND(Y439&amp;""="",V439=FALSE,W439=FALSE,Q439&lt;0,U439=FALSE,LEFT(G439,1)&lt;&gt;"#"),G439,"")</f>
        <v>0</v>
      </c>
      <c r="AF439" s="52" t="str">
        <f t="shared" ref="AF439:AF502" si="277">IF(AND(V439=FALSE,W439=FALSE,Q439&lt;0,U439=FALSE,LEFT(G439,1)="#"),G439,"")</f>
        <v/>
      </c>
      <c r="AG439" s="52" t="str">
        <f t="shared" ref="AG439:AG502" ca="1" si="278">IF(Z439&amp;""&lt;&gt;"",Z$1,IF(AA439&amp;""&lt;&gt;"",AA$1,IF(AB439&amp;""&lt;&gt;"",AB$1,IF(AC439&amp;""&lt;&gt;"",AC$1,IF(AD439&amp;""&lt;&gt;"",AD$1,IF(AND(AE439&amp;""&lt;&gt;"",X439=FALSE),AE$1,IF(AF439&amp;""&lt;&gt;"","IMM",IF(X439,"PSO","DIR"))))))))</f>
        <v>mem</v>
      </c>
      <c r="AH439" s="52">
        <f t="shared" ref="AH439:AH502" ca="1" si="279">IF(Z439&amp;""&lt;&gt;"",Z439,IF(AA439&amp;""&lt;&gt;"",AA439,IF(AB439&amp;""&lt;&gt;"",AB439,IF(AC439&amp;""&lt;&gt;"",AC439,IF(AD439&amp;""&lt;&gt;"",AD439,IF(AE439&amp;""&lt;&gt;"",AE439,IF(AF439&amp;""&lt;&gt;"",RIGHT(AF439,LEN(AF439)-1),"")))))))</f>
        <v>0</v>
      </c>
      <c r="AI439" s="52">
        <f t="shared" ref="AI439:AI502" ca="1" si="280">IF(ISERROR(SEARCH("+",AH439)),IF(ISERROR(SEARCH("-",AH439)),-1,SEARCH("-",AH439)),SEARCH("+",AH439))</f>
        <v>-1</v>
      </c>
      <c r="AJ439" s="52">
        <f t="shared" ref="AJ439:AJ502" ca="1" si="281">IF(AI439&lt;0,0,_xlfn.NUMBERVALUE(RIGHT(AH439,LEN(AH439)-AI439+1)))</f>
        <v>0</v>
      </c>
      <c r="AK439" s="52">
        <f t="shared" ref="AK439:AK502" ca="1" si="282">IF(AI439&lt;0,AH439,LEFT(AH439,AI439-1))</f>
        <v>0</v>
      </c>
      <c r="AL439" s="52">
        <f t="shared" ref="AL439:AL502" ca="1" si="283">IF(OR(LEFT(AK439,1)="&lt;",LEFT(AK439,1)="&gt;"),MID(AK439,2,LEN(AK439)),AK439)</f>
        <v>0</v>
      </c>
      <c r="AM439" s="52" t="e" cm="1">
        <f t="array" aca="1" ref="AM439" ca="1">INDEX($G$2:$G$1052,MATCH(1,(AL439=$E$2:$E$1052)*("EQU"=UPPER($F$2:$F$1052)),0))</f>
        <v>#N/A</v>
      </c>
      <c r="AN439" s="52" t="str">
        <f t="shared" ref="AN439:AN502" ca="1" si="284">IF(OR(AL439&amp;""="",ISNA(AM439),AL439="*"),"",AM439)</f>
        <v/>
      </c>
      <c r="AO439" s="1" t="e">
        <f t="shared" ref="AO439:AO502" ca="1" si="285">IF(LEFT(AL439,1)&lt;&gt;".",VLOOKUP(AL439,$L$12:$M$1052,2,FALSE),"")</f>
        <v>#N/A</v>
      </c>
      <c r="AP439" s="52" t="str">
        <f t="shared" ref="AP439:AP502" ca="1" si="286">IF(OR(AL439&amp;""="",ISNA(AO439),AL439="*",AN439&amp;""&lt;&gt;""),IF(AL439&lt;&gt;"*","",M439),AO439)</f>
        <v/>
      </c>
      <c r="AQ439" s="1" t="str" cm="1">
        <f t="array" aca="1" ref="AQ439" ca="1">IF(LEFT(AL439,1)=".",INDEX($M$12:$M$1052,MATCH(1,(AL439=$L$12:$L$1052)*(S439=($S$12:$S$1052)),0)),"")</f>
        <v/>
      </c>
      <c r="AR439" s="52">
        <f t="shared" ref="AR439:AR502" ca="1" si="287">IF(AQ439&amp;""&lt;&gt;"",AQ439,IF(AP439&amp;""&lt;&gt;"",AP439,IF(AN439&amp;""&lt;&gt;"",AN439,IF(AL439&amp;""&lt;&gt;"",AL439,""))))</f>
        <v>0</v>
      </c>
      <c r="AS439" s="52">
        <f t="shared" ref="AS439:AS502" ca="1" si="288">IF(LEFT(AR439,1)="$",AJ439+HEX2DEC(RIGHT(AR439,LEN(AR439)-1)),IF(LEFT(AR439,1)="%",BIN2DEC(RIGHT(AR439,LEN(AR439)-1)),IF(AR439&amp;""&lt;&gt;"",AR439+AJ439,"")))</f>
        <v>0</v>
      </c>
      <c r="AT439" s="52" t="str">
        <f t="shared" ref="AT439:AT502" ca="1" si="289">IF(AS439&amp;""&lt;&gt;"",DEC2HEX(AS439,2+2*(AS439&gt;255)),"")</f>
        <v>00</v>
      </c>
      <c r="AU439" s="52" t="str">
        <f t="shared" ref="AU439:AU502" ca="1" si="290">IF(LEFT(AK439,1)="&gt;",LEFT(AT439,2),IF(LEFT(AK439,1)="&lt;",RIGHT(AT439,2),AT439))</f>
        <v>00</v>
      </c>
      <c r="AV439" s="1" t="str">
        <f t="shared" ca="1" si="257"/>
        <v>00</v>
      </c>
      <c r="AW439" s="52" t="str">
        <f t="shared" ref="AW439:AW502" ca="1" si="291">IF(LEFT(AG439,3)="mem",IF(AS439&lt;255,SUBSTITUTE(AG439,"mem","ZP"),IF(T439,"REL",SUBSTITUTE(AG439,"mem","ABS"))),IF(T439,"REL",AG439))</f>
        <v>ZP</v>
      </c>
      <c r="AX439" s="53" t="e">
        <f ca="1">VLOOKUP(UPPER(F439)&amp;"-"&amp;AW439,Opcodes!$D$3:$E$160,2,FALSE)</f>
        <v>#N/A</v>
      </c>
      <c r="AY439" s="1">
        <f t="shared" ref="AY439:AY502" ca="1" si="292">IF(OR(UPPER(F439)="JMP",UPPER(F439)="JSR"),3,IF(T439,2,1+IF(LEFT(AL439,1)=".",1,IF(OR(AND(Y439&amp;""="",AW439="PSO"),ISERROR(AX439)),-1,IF(Y439&amp;""&lt;&gt;"",LEN(Y439)/2-1,LEN(AV439)/2)))))</f>
        <v>0</v>
      </c>
    </row>
    <row r="440" spans="3:51" s="52" customFormat="1" x14ac:dyDescent="0.3">
      <c r="C440" s="11" t="str" cm="1">
        <f t="array" aca="1" ref="C440" ca="1">IF(AND(N440&amp;""&lt;&gt;"",K440&amp;""&lt;&gt;""),K440&amp;": "&amp;N440&amp;IF(O440&amp;""&lt;&gt;""," "&amp;O440,"")&amp;IF(P440&amp;""&lt;&gt;""," "&amp;P440,""),IF(Y440&amp;""&lt;&gt;"",K440&amp;": "&amp;TRIM(_xlfn.TEXTJOIN("",TRUE,MID(Y440,2*ROW(INDIRECT("1:"&amp;LEN(Y440)))-1,2)&amp;" ")),""))</f>
        <v/>
      </c>
      <c r="D440" s="20"/>
      <c r="E440" s="21"/>
      <c r="F440" s="22"/>
      <c r="G440" s="55"/>
      <c r="H440" s="56"/>
      <c r="I440" s="51"/>
      <c r="J440" s="51"/>
      <c r="K440" s="52" t="str">
        <f t="shared" ca="1" si="258"/>
        <v>302</v>
      </c>
      <c r="L440" s="52" t="str">
        <f t="shared" si="259"/>
        <v/>
      </c>
      <c r="M440" s="52" t="str">
        <f t="shared" ca="1" si="260"/>
        <v>$0302</v>
      </c>
      <c r="N440" s="53" t="str">
        <f t="shared" ca="1" si="261"/>
        <v/>
      </c>
      <c r="O440" s="53" t="str">
        <f t="shared" ca="1" si="262"/>
        <v>00</v>
      </c>
      <c r="P440" s="53" t="str">
        <f t="shared" ca="1" si="263"/>
        <v/>
      </c>
      <c r="Q440" s="54">
        <f t="shared" si="264"/>
        <v>-1</v>
      </c>
      <c r="R440" s="54" t="str">
        <f t="shared" si="265"/>
        <v/>
      </c>
      <c r="S440" s="3" t="str">
        <f t="shared" si="266"/>
        <v>my_code</v>
      </c>
      <c r="T440" s="54" t="b">
        <f t="shared" si="267"/>
        <v>0</v>
      </c>
      <c r="U440" s="54" t="b">
        <f t="shared" si="268"/>
        <v>0</v>
      </c>
      <c r="V440" s="54" t="b">
        <f t="shared" si="269"/>
        <v>0</v>
      </c>
      <c r="W440" s="54" t="b">
        <f t="shared" si="270"/>
        <v>0</v>
      </c>
      <c r="X440" s="54" t="b">
        <f>IF(NOT(ISERROR(VLOOKUP(UPPER(F440),Opcodes!$O$3:$O$10,1,FALSE))),TRUE,FALSE)</f>
        <v>0</v>
      </c>
      <c r="Y440" s="1" t="str" cm="1">
        <f t="array" aca="1" ref="Y440" ca="1">IF(OR(UPPER(F440)="STR",UPPER(F440)="ASC"),_xlfn.TEXTJOIN("",TRUE,DEC2HEX(128*(UPPER(F440)="STR")+CODE(MID(G440,ABS(ROW(INDIRECT("1:"&amp;LEN(G440)))),1)))),IF(UPPER(F440)="HEX",UPPER(SUBSTITUTE(G440," ","")),""))</f>
        <v/>
      </c>
      <c r="Z440" s="52" t="str">
        <f t="shared" si="271"/>
        <v/>
      </c>
      <c r="AA440" s="52" t="str">
        <f t="shared" si="272"/>
        <v/>
      </c>
      <c r="AB440" s="52" t="str">
        <f t="shared" si="273"/>
        <v/>
      </c>
      <c r="AC440" s="52" t="str">
        <f t="shared" si="274"/>
        <v/>
      </c>
      <c r="AD440" s="52" t="str">
        <f t="shared" si="275"/>
        <v/>
      </c>
      <c r="AE440" s="52">
        <f t="shared" ca="1" si="276"/>
        <v>0</v>
      </c>
      <c r="AF440" s="52" t="str">
        <f t="shared" si="277"/>
        <v/>
      </c>
      <c r="AG440" s="52" t="str">
        <f t="shared" ca="1" si="278"/>
        <v>mem</v>
      </c>
      <c r="AH440" s="52">
        <f t="shared" ca="1" si="279"/>
        <v>0</v>
      </c>
      <c r="AI440" s="52">
        <f t="shared" ca="1" si="280"/>
        <v>-1</v>
      </c>
      <c r="AJ440" s="52">
        <f t="shared" ca="1" si="281"/>
        <v>0</v>
      </c>
      <c r="AK440" s="52">
        <f t="shared" ca="1" si="282"/>
        <v>0</v>
      </c>
      <c r="AL440" s="52">
        <f t="shared" ca="1" si="283"/>
        <v>0</v>
      </c>
      <c r="AM440" s="52" t="e" cm="1">
        <f t="array" aca="1" ref="AM440" ca="1">INDEX($G$2:$G$1052,MATCH(1,(AL440=$E$2:$E$1052)*("EQU"=UPPER($F$2:$F$1052)),0))</f>
        <v>#N/A</v>
      </c>
      <c r="AN440" s="52" t="str">
        <f t="shared" ca="1" si="284"/>
        <v/>
      </c>
      <c r="AO440" s="1" t="e">
        <f t="shared" ca="1" si="285"/>
        <v>#N/A</v>
      </c>
      <c r="AP440" s="52" t="str">
        <f t="shared" ca="1" si="286"/>
        <v/>
      </c>
      <c r="AQ440" s="1" t="str" cm="1">
        <f t="array" aca="1" ref="AQ440" ca="1">IF(LEFT(AL440,1)=".",INDEX($M$12:$M$1052,MATCH(1,(AL440=$L$12:$L$1052)*(S440=($S$12:$S$1052)),0)),"")</f>
        <v/>
      </c>
      <c r="AR440" s="52">
        <f t="shared" ca="1" si="287"/>
        <v>0</v>
      </c>
      <c r="AS440" s="52">
        <f t="shared" ca="1" si="288"/>
        <v>0</v>
      </c>
      <c r="AT440" s="52" t="str">
        <f t="shared" ca="1" si="289"/>
        <v>00</v>
      </c>
      <c r="AU440" s="52" t="str">
        <f t="shared" ca="1" si="290"/>
        <v>00</v>
      </c>
      <c r="AV440" s="1" t="str">
        <f t="shared" ca="1" si="257"/>
        <v>00</v>
      </c>
      <c r="AW440" s="52" t="str">
        <f t="shared" ca="1" si="291"/>
        <v>ZP</v>
      </c>
      <c r="AX440" s="53" t="e">
        <f ca="1">VLOOKUP(UPPER(F440)&amp;"-"&amp;AW440,Opcodes!$D$3:$E$160,2,FALSE)</f>
        <v>#N/A</v>
      </c>
      <c r="AY440" s="1">
        <f t="shared" ca="1" si="292"/>
        <v>0</v>
      </c>
    </row>
    <row r="441" spans="3:51" s="52" customFormat="1" x14ac:dyDescent="0.3">
      <c r="C441" s="11" t="str" cm="1">
        <f t="array" aca="1" ref="C441" ca="1">IF(AND(N441&amp;""&lt;&gt;"",K441&amp;""&lt;&gt;""),K441&amp;": "&amp;N441&amp;IF(O441&amp;""&lt;&gt;""," "&amp;O441,"")&amp;IF(P441&amp;""&lt;&gt;""," "&amp;P441,""),IF(Y441&amp;""&lt;&gt;"",K441&amp;": "&amp;TRIM(_xlfn.TEXTJOIN("",TRUE,MID(Y441,2*ROW(INDIRECT("1:"&amp;LEN(Y441)))-1,2)&amp;" ")),""))</f>
        <v/>
      </c>
      <c r="D441" s="20"/>
      <c r="E441" s="21"/>
      <c r="F441" s="22"/>
      <c r="G441" s="55"/>
      <c r="H441" s="56"/>
      <c r="I441" s="51"/>
      <c r="J441" s="51"/>
      <c r="K441" s="52" t="str">
        <f t="shared" ca="1" si="258"/>
        <v>302</v>
      </c>
      <c r="L441" s="52" t="str">
        <f t="shared" si="259"/>
        <v/>
      </c>
      <c r="M441" s="52" t="str">
        <f t="shared" ca="1" si="260"/>
        <v>$0302</v>
      </c>
      <c r="N441" s="53" t="str">
        <f t="shared" ca="1" si="261"/>
        <v/>
      </c>
      <c r="O441" s="53" t="str">
        <f t="shared" ca="1" si="262"/>
        <v>00</v>
      </c>
      <c r="P441" s="53" t="str">
        <f t="shared" ca="1" si="263"/>
        <v/>
      </c>
      <c r="Q441" s="54">
        <f t="shared" si="264"/>
        <v>-1</v>
      </c>
      <c r="R441" s="54" t="str">
        <f t="shared" si="265"/>
        <v/>
      </c>
      <c r="S441" s="3" t="str">
        <f t="shared" si="266"/>
        <v>my_code</v>
      </c>
      <c r="T441" s="54" t="b">
        <f t="shared" si="267"/>
        <v>0</v>
      </c>
      <c r="U441" s="54" t="b">
        <f t="shared" si="268"/>
        <v>0</v>
      </c>
      <c r="V441" s="54" t="b">
        <f t="shared" si="269"/>
        <v>0</v>
      </c>
      <c r="W441" s="54" t="b">
        <f t="shared" si="270"/>
        <v>0</v>
      </c>
      <c r="X441" s="54" t="b">
        <f>IF(NOT(ISERROR(VLOOKUP(UPPER(F441),Opcodes!$O$3:$O$10,1,FALSE))),TRUE,FALSE)</f>
        <v>0</v>
      </c>
      <c r="Y441" s="1" t="str" cm="1">
        <f t="array" aca="1" ref="Y441" ca="1">IF(OR(UPPER(F441)="STR",UPPER(F441)="ASC"),_xlfn.TEXTJOIN("",TRUE,DEC2HEX(128*(UPPER(F441)="STR")+CODE(MID(G441,ABS(ROW(INDIRECT("1:"&amp;LEN(G441)))),1)))),IF(UPPER(F441)="HEX",UPPER(SUBSTITUTE(G441," ","")),""))</f>
        <v/>
      </c>
      <c r="Z441" s="52" t="str">
        <f t="shared" si="271"/>
        <v/>
      </c>
      <c r="AA441" s="52" t="str">
        <f t="shared" si="272"/>
        <v/>
      </c>
      <c r="AB441" s="52" t="str">
        <f t="shared" si="273"/>
        <v/>
      </c>
      <c r="AC441" s="52" t="str">
        <f t="shared" si="274"/>
        <v/>
      </c>
      <c r="AD441" s="52" t="str">
        <f t="shared" si="275"/>
        <v/>
      </c>
      <c r="AE441" s="52">
        <f t="shared" ca="1" si="276"/>
        <v>0</v>
      </c>
      <c r="AF441" s="52" t="str">
        <f t="shared" si="277"/>
        <v/>
      </c>
      <c r="AG441" s="52" t="str">
        <f t="shared" ca="1" si="278"/>
        <v>mem</v>
      </c>
      <c r="AH441" s="52">
        <f t="shared" ca="1" si="279"/>
        <v>0</v>
      </c>
      <c r="AI441" s="52">
        <f t="shared" ca="1" si="280"/>
        <v>-1</v>
      </c>
      <c r="AJ441" s="52">
        <f t="shared" ca="1" si="281"/>
        <v>0</v>
      </c>
      <c r="AK441" s="52">
        <f t="shared" ca="1" si="282"/>
        <v>0</v>
      </c>
      <c r="AL441" s="52">
        <f t="shared" ca="1" si="283"/>
        <v>0</v>
      </c>
      <c r="AM441" s="52" t="e" cm="1">
        <f t="array" aca="1" ref="AM441" ca="1">INDEX($G$2:$G$1052,MATCH(1,(AL441=$E$2:$E$1052)*("EQU"=UPPER($F$2:$F$1052)),0))</f>
        <v>#N/A</v>
      </c>
      <c r="AN441" s="52" t="str">
        <f t="shared" ca="1" si="284"/>
        <v/>
      </c>
      <c r="AO441" s="1" t="e">
        <f t="shared" ca="1" si="285"/>
        <v>#N/A</v>
      </c>
      <c r="AP441" s="52" t="str">
        <f t="shared" ca="1" si="286"/>
        <v/>
      </c>
      <c r="AQ441" s="1" t="str" cm="1">
        <f t="array" aca="1" ref="AQ441" ca="1">IF(LEFT(AL441,1)=".",INDEX($M$12:$M$1052,MATCH(1,(AL441=$L$12:$L$1052)*(S441=($S$12:$S$1052)),0)),"")</f>
        <v/>
      </c>
      <c r="AR441" s="52">
        <f t="shared" ca="1" si="287"/>
        <v>0</v>
      </c>
      <c r="AS441" s="52">
        <f t="shared" ca="1" si="288"/>
        <v>0</v>
      </c>
      <c r="AT441" s="52" t="str">
        <f t="shared" ca="1" si="289"/>
        <v>00</v>
      </c>
      <c r="AU441" s="52" t="str">
        <f t="shared" ca="1" si="290"/>
        <v>00</v>
      </c>
      <c r="AV441" s="1" t="str">
        <f t="shared" ca="1" si="257"/>
        <v>00</v>
      </c>
      <c r="AW441" s="52" t="str">
        <f t="shared" ca="1" si="291"/>
        <v>ZP</v>
      </c>
      <c r="AX441" s="53" t="e">
        <f ca="1">VLOOKUP(UPPER(F441)&amp;"-"&amp;AW441,Opcodes!$D$3:$E$160,2,FALSE)</f>
        <v>#N/A</v>
      </c>
      <c r="AY441" s="1">
        <f t="shared" ca="1" si="292"/>
        <v>0</v>
      </c>
    </row>
    <row r="442" spans="3:51" s="52" customFormat="1" x14ac:dyDescent="0.3">
      <c r="C442" s="11" t="str" cm="1">
        <f t="array" aca="1" ref="C442" ca="1">IF(AND(N442&amp;""&lt;&gt;"",K442&amp;""&lt;&gt;""),K442&amp;": "&amp;N442&amp;IF(O442&amp;""&lt;&gt;""," "&amp;O442,"")&amp;IF(P442&amp;""&lt;&gt;""," "&amp;P442,""),IF(Y442&amp;""&lt;&gt;"",K442&amp;": "&amp;TRIM(_xlfn.TEXTJOIN("",TRUE,MID(Y442,2*ROW(INDIRECT("1:"&amp;LEN(Y442)))-1,2)&amp;" ")),""))</f>
        <v/>
      </c>
      <c r="D442" s="20"/>
      <c r="E442" s="21"/>
      <c r="F442" s="22"/>
      <c r="G442" s="55"/>
      <c r="H442" s="56"/>
      <c r="I442" s="51"/>
      <c r="J442" s="51"/>
      <c r="K442" s="52" t="str">
        <f t="shared" ca="1" si="258"/>
        <v>302</v>
      </c>
      <c r="L442" s="52" t="str">
        <f t="shared" si="259"/>
        <v/>
      </c>
      <c r="M442" s="52" t="str">
        <f t="shared" ca="1" si="260"/>
        <v>$0302</v>
      </c>
      <c r="N442" s="53" t="str">
        <f t="shared" ca="1" si="261"/>
        <v/>
      </c>
      <c r="O442" s="53" t="str">
        <f t="shared" ca="1" si="262"/>
        <v>00</v>
      </c>
      <c r="P442" s="53" t="str">
        <f t="shared" ca="1" si="263"/>
        <v/>
      </c>
      <c r="Q442" s="54">
        <f t="shared" si="264"/>
        <v>-1</v>
      </c>
      <c r="R442" s="54" t="str">
        <f t="shared" si="265"/>
        <v/>
      </c>
      <c r="S442" s="3" t="str">
        <f t="shared" si="266"/>
        <v>my_code</v>
      </c>
      <c r="T442" s="54" t="b">
        <f t="shared" si="267"/>
        <v>0</v>
      </c>
      <c r="U442" s="54" t="b">
        <f t="shared" si="268"/>
        <v>0</v>
      </c>
      <c r="V442" s="54" t="b">
        <f t="shared" si="269"/>
        <v>0</v>
      </c>
      <c r="W442" s="54" t="b">
        <f t="shared" si="270"/>
        <v>0</v>
      </c>
      <c r="X442" s="54" t="b">
        <f>IF(NOT(ISERROR(VLOOKUP(UPPER(F442),Opcodes!$O$3:$O$10,1,FALSE))),TRUE,FALSE)</f>
        <v>0</v>
      </c>
      <c r="Y442" s="1" t="str" cm="1">
        <f t="array" aca="1" ref="Y442" ca="1">IF(OR(UPPER(F442)="STR",UPPER(F442)="ASC"),_xlfn.TEXTJOIN("",TRUE,DEC2HEX(128*(UPPER(F442)="STR")+CODE(MID(G442,ABS(ROW(INDIRECT("1:"&amp;LEN(G442)))),1)))),IF(UPPER(F442)="HEX",UPPER(SUBSTITUTE(G442," ","")),""))</f>
        <v/>
      </c>
      <c r="Z442" s="52" t="str">
        <f t="shared" si="271"/>
        <v/>
      </c>
      <c r="AA442" s="52" t="str">
        <f t="shared" si="272"/>
        <v/>
      </c>
      <c r="AB442" s="52" t="str">
        <f t="shared" si="273"/>
        <v/>
      </c>
      <c r="AC442" s="52" t="str">
        <f t="shared" si="274"/>
        <v/>
      </c>
      <c r="AD442" s="52" t="str">
        <f t="shared" si="275"/>
        <v/>
      </c>
      <c r="AE442" s="52">
        <f t="shared" ca="1" si="276"/>
        <v>0</v>
      </c>
      <c r="AF442" s="52" t="str">
        <f t="shared" si="277"/>
        <v/>
      </c>
      <c r="AG442" s="52" t="str">
        <f t="shared" ca="1" si="278"/>
        <v>mem</v>
      </c>
      <c r="AH442" s="52">
        <f t="shared" ca="1" si="279"/>
        <v>0</v>
      </c>
      <c r="AI442" s="52">
        <f t="shared" ca="1" si="280"/>
        <v>-1</v>
      </c>
      <c r="AJ442" s="52">
        <f t="shared" ca="1" si="281"/>
        <v>0</v>
      </c>
      <c r="AK442" s="52">
        <f t="shared" ca="1" si="282"/>
        <v>0</v>
      </c>
      <c r="AL442" s="52">
        <f t="shared" ca="1" si="283"/>
        <v>0</v>
      </c>
      <c r="AM442" s="52" t="e" cm="1">
        <f t="array" aca="1" ref="AM442" ca="1">INDEX($G$2:$G$1052,MATCH(1,(AL442=$E$2:$E$1052)*("EQU"=UPPER($F$2:$F$1052)),0))</f>
        <v>#N/A</v>
      </c>
      <c r="AN442" s="52" t="str">
        <f t="shared" ca="1" si="284"/>
        <v/>
      </c>
      <c r="AO442" s="1" t="e">
        <f t="shared" ca="1" si="285"/>
        <v>#N/A</v>
      </c>
      <c r="AP442" s="52" t="str">
        <f t="shared" ca="1" si="286"/>
        <v/>
      </c>
      <c r="AQ442" s="1" t="str" cm="1">
        <f t="array" aca="1" ref="AQ442" ca="1">IF(LEFT(AL442,1)=".",INDEX($M$12:$M$1052,MATCH(1,(AL442=$L$12:$L$1052)*(S442=($S$12:$S$1052)),0)),"")</f>
        <v/>
      </c>
      <c r="AR442" s="52">
        <f t="shared" ca="1" si="287"/>
        <v>0</v>
      </c>
      <c r="AS442" s="52">
        <f t="shared" ca="1" si="288"/>
        <v>0</v>
      </c>
      <c r="AT442" s="52" t="str">
        <f t="shared" ca="1" si="289"/>
        <v>00</v>
      </c>
      <c r="AU442" s="52" t="str">
        <f t="shared" ca="1" si="290"/>
        <v>00</v>
      </c>
      <c r="AV442" s="1" t="str">
        <f t="shared" ca="1" si="257"/>
        <v>00</v>
      </c>
      <c r="AW442" s="52" t="str">
        <f t="shared" ca="1" si="291"/>
        <v>ZP</v>
      </c>
      <c r="AX442" s="53" t="e">
        <f ca="1">VLOOKUP(UPPER(F442)&amp;"-"&amp;AW442,Opcodes!$D$3:$E$160,2,FALSE)</f>
        <v>#N/A</v>
      </c>
      <c r="AY442" s="1">
        <f t="shared" ca="1" si="292"/>
        <v>0</v>
      </c>
    </row>
    <row r="443" spans="3:51" s="52" customFormat="1" x14ac:dyDescent="0.3">
      <c r="C443" s="11" t="str" cm="1">
        <f t="array" aca="1" ref="C443" ca="1">IF(AND(N443&amp;""&lt;&gt;"",K443&amp;""&lt;&gt;""),K443&amp;": "&amp;N443&amp;IF(O443&amp;""&lt;&gt;""," "&amp;O443,"")&amp;IF(P443&amp;""&lt;&gt;""," "&amp;P443,""),IF(Y443&amp;""&lt;&gt;"",K443&amp;": "&amp;TRIM(_xlfn.TEXTJOIN("",TRUE,MID(Y443,2*ROW(INDIRECT("1:"&amp;LEN(Y443)))-1,2)&amp;" ")),""))</f>
        <v/>
      </c>
      <c r="D443" s="20"/>
      <c r="E443" s="21"/>
      <c r="F443" s="22"/>
      <c r="G443" s="55"/>
      <c r="H443" s="56"/>
      <c r="I443" s="51"/>
      <c r="J443" s="51"/>
      <c r="K443" s="52" t="str">
        <f t="shared" ca="1" si="258"/>
        <v>302</v>
      </c>
      <c r="L443" s="52" t="str">
        <f t="shared" si="259"/>
        <v/>
      </c>
      <c r="M443" s="52" t="str">
        <f t="shared" ca="1" si="260"/>
        <v>$0302</v>
      </c>
      <c r="N443" s="53" t="str">
        <f t="shared" ca="1" si="261"/>
        <v/>
      </c>
      <c r="O443" s="53" t="str">
        <f t="shared" ca="1" si="262"/>
        <v>00</v>
      </c>
      <c r="P443" s="53" t="str">
        <f t="shared" ca="1" si="263"/>
        <v/>
      </c>
      <c r="Q443" s="54">
        <f t="shared" si="264"/>
        <v>-1</v>
      </c>
      <c r="R443" s="54" t="str">
        <f t="shared" si="265"/>
        <v/>
      </c>
      <c r="S443" s="3" t="str">
        <f t="shared" si="266"/>
        <v>my_code</v>
      </c>
      <c r="T443" s="54" t="b">
        <f t="shared" si="267"/>
        <v>0</v>
      </c>
      <c r="U443" s="54" t="b">
        <f t="shared" si="268"/>
        <v>0</v>
      </c>
      <c r="V443" s="54" t="b">
        <f t="shared" si="269"/>
        <v>0</v>
      </c>
      <c r="W443" s="54" t="b">
        <f t="shared" si="270"/>
        <v>0</v>
      </c>
      <c r="X443" s="54" t="b">
        <f>IF(NOT(ISERROR(VLOOKUP(UPPER(F443),Opcodes!$O$3:$O$10,1,FALSE))),TRUE,FALSE)</f>
        <v>0</v>
      </c>
      <c r="Y443" s="1" t="str" cm="1">
        <f t="array" aca="1" ref="Y443" ca="1">IF(OR(UPPER(F443)="STR",UPPER(F443)="ASC"),_xlfn.TEXTJOIN("",TRUE,DEC2HEX(128*(UPPER(F443)="STR")+CODE(MID(G443,ABS(ROW(INDIRECT("1:"&amp;LEN(G443)))),1)))),IF(UPPER(F443)="HEX",UPPER(SUBSTITUTE(G443," ","")),""))</f>
        <v/>
      </c>
      <c r="Z443" s="52" t="str">
        <f t="shared" si="271"/>
        <v/>
      </c>
      <c r="AA443" s="52" t="str">
        <f t="shared" si="272"/>
        <v/>
      </c>
      <c r="AB443" s="52" t="str">
        <f t="shared" si="273"/>
        <v/>
      </c>
      <c r="AC443" s="52" t="str">
        <f t="shared" si="274"/>
        <v/>
      </c>
      <c r="AD443" s="52" t="str">
        <f t="shared" si="275"/>
        <v/>
      </c>
      <c r="AE443" s="52">
        <f t="shared" ca="1" si="276"/>
        <v>0</v>
      </c>
      <c r="AF443" s="52" t="str">
        <f t="shared" si="277"/>
        <v/>
      </c>
      <c r="AG443" s="52" t="str">
        <f t="shared" ca="1" si="278"/>
        <v>mem</v>
      </c>
      <c r="AH443" s="52">
        <f t="shared" ca="1" si="279"/>
        <v>0</v>
      </c>
      <c r="AI443" s="52">
        <f t="shared" ca="1" si="280"/>
        <v>-1</v>
      </c>
      <c r="AJ443" s="52">
        <f t="shared" ca="1" si="281"/>
        <v>0</v>
      </c>
      <c r="AK443" s="52">
        <f t="shared" ca="1" si="282"/>
        <v>0</v>
      </c>
      <c r="AL443" s="52">
        <f t="shared" ca="1" si="283"/>
        <v>0</v>
      </c>
      <c r="AM443" s="52" t="e" cm="1">
        <f t="array" aca="1" ref="AM443" ca="1">INDEX($G$2:$G$1052,MATCH(1,(AL443=$E$2:$E$1052)*("EQU"=UPPER($F$2:$F$1052)),0))</f>
        <v>#N/A</v>
      </c>
      <c r="AN443" s="52" t="str">
        <f t="shared" ca="1" si="284"/>
        <v/>
      </c>
      <c r="AO443" s="1" t="e">
        <f t="shared" ca="1" si="285"/>
        <v>#N/A</v>
      </c>
      <c r="AP443" s="52" t="str">
        <f t="shared" ca="1" si="286"/>
        <v/>
      </c>
      <c r="AQ443" s="1" t="str" cm="1">
        <f t="array" aca="1" ref="AQ443" ca="1">IF(LEFT(AL443,1)=".",INDEX($M$12:$M$1052,MATCH(1,(AL443=$L$12:$L$1052)*(S443=($S$12:$S$1052)),0)),"")</f>
        <v/>
      </c>
      <c r="AR443" s="52">
        <f t="shared" ca="1" si="287"/>
        <v>0</v>
      </c>
      <c r="AS443" s="52">
        <f t="shared" ca="1" si="288"/>
        <v>0</v>
      </c>
      <c r="AT443" s="52" t="str">
        <f t="shared" ca="1" si="289"/>
        <v>00</v>
      </c>
      <c r="AU443" s="52" t="str">
        <f t="shared" ca="1" si="290"/>
        <v>00</v>
      </c>
      <c r="AV443" s="1" t="str">
        <f t="shared" ca="1" si="257"/>
        <v>00</v>
      </c>
      <c r="AW443" s="52" t="str">
        <f t="shared" ca="1" si="291"/>
        <v>ZP</v>
      </c>
      <c r="AX443" s="53" t="e">
        <f ca="1">VLOOKUP(UPPER(F443)&amp;"-"&amp;AW443,Opcodes!$D$3:$E$160,2,FALSE)</f>
        <v>#N/A</v>
      </c>
      <c r="AY443" s="1">
        <f t="shared" ca="1" si="292"/>
        <v>0</v>
      </c>
    </row>
    <row r="444" spans="3:51" s="52" customFormat="1" x14ac:dyDescent="0.3">
      <c r="C444" s="11" t="str" cm="1">
        <f t="array" aca="1" ref="C444" ca="1">IF(AND(N444&amp;""&lt;&gt;"",K444&amp;""&lt;&gt;""),K444&amp;": "&amp;N444&amp;IF(O444&amp;""&lt;&gt;""," "&amp;O444,"")&amp;IF(P444&amp;""&lt;&gt;""," "&amp;P444,""),IF(Y444&amp;""&lt;&gt;"",K444&amp;": "&amp;TRIM(_xlfn.TEXTJOIN("",TRUE,MID(Y444,2*ROW(INDIRECT("1:"&amp;LEN(Y444)))-1,2)&amp;" ")),""))</f>
        <v/>
      </c>
      <c r="D444" s="20"/>
      <c r="E444" s="21"/>
      <c r="F444" s="22"/>
      <c r="G444" s="55"/>
      <c r="H444" s="56"/>
      <c r="I444" s="51"/>
      <c r="J444" s="51"/>
      <c r="K444" s="52" t="str">
        <f t="shared" ca="1" si="258"/>
        <v>302</v>
      </c>
      <c r="L444" s="52" t="str">
        <f t="shared" si="259"/>
        <v/>
      </c>
      <c r="M444" s="52" t="str">
        <f t="shared" ca="1" si="260"/>
        <v>$0302</v>
      </c>
      <c r="N444" s="53" t="str">
        <f t="shared" ca="1" si="261"/>
        <v/>
      </c>
      <c r="O444" s="53" t="str">
        <f t="shared" ca="1" si="262"/>
        <v>00</v>
      </c>
      <c r="P444" s="53" t="str">
        <f t="shared" ca="1" si="263"/>
        <v/>
      </c>
      <c r="Q444" s="54">
        <f t="shared" si="264"/>
        <v>-1</v>
      </c>
      <c r="R444" s="54" t="str">
        <f t="shared" si="265"/>
        <v/>
      </c>
      <c r="S444" s="3" t="str">
        <f t="shared" si="266"/>
        <v>my_code</v>
      </c>
      <c r="T444" s="54" t="b">
        <f t="shared" si="267"/>
        <v>0</v>
      </c>
      <c r="U444" s="54" t="b">
        <f t="shared" si="268"/>
        <v>0</v>
      </c>
      <c r="V444" s="54" t="b">
        <f t="shared" si="269"/>
        <v>0</v>
      </c>
      <c r="W444" s="54" t="b">
        <f t="shared" si="270"/>
        <v>0</v>
      </c>
      <c r="X444" s="54" t="b">
        <f>IF(NOT(ISERROR(VLOOKUP(UPPER(F444),Opcodes!$O$3:$O$10,1,FALSE))),TRUE,FALSE)</f>
        <v>0</v>
      </c>
      <c r="Y444" s="1" t="str" cm="1">
        <f t="array" aca="1" ref="Y444" ca="1">IF(OR(UPPER(F444)="STR",UPPER(F444)="ASC"),_xlfn.TEXTJOIN("",TRUE,DEC2HEX(128*(UPPER(F444)="STR")+CODE(MID(G444,ABS(ROW(INDIRECT("1:"&amp;LEN(G444)))),1)))),IF(UPPER(F444)="HEX",UPPER(SUBSTITUTE(G444," ","")),""))</f>
        <v/>
      </c>
      <c r="Z444" s="52" t="str">
        <f t="shared" si="271"/>
        <v/>
      </c>
      <c r="AA444" s="52" t="str">
        <f t="shared" si="272"/>
        <v/>
      </c>
      <c r="AB444" s="52" t="str">
        <f t="shared" si="273"/>
        <v/>
      </c>
      <c r="AC444" s="52" t="str">
        <f t="shared" si="274"/>
        <v/>
      </c>
      <c r="AD444" s="52" t="str">
        <f t="shared" si="275"/>
        <v/>
      </c>
      <c r="AE444" s="52">
        <f t="shared" ca="1" si="276"/>
        <v>0</v>
      </c>
      <c r="AF444" s="52" t="str">
        <f t="shared" si="277"/>
        <v/>
      </c>
      <c r="AG444" s="52" t="str">
        <f t="shared" ca="1" si="278"/>
        <v>mem</v>
      </c>
      <c r="AH444" s="52">
        <f t="shared" ca="1" si="279"/>
        <v>0</v>
      </c>
      <c r="AI444" s="52">
        <f t="shared" ca="1" si="280"/>
        <v>-1</v>
      </c>
      <c r="AJ444" s="52">
        <f t="shared" ca="1" si="281"/>
        <v>0</v>
      </c>
      <c r="AK444" s="52">
        <f t="shared" ca="1" si="282"/>
        <v>0</v>
      </c>
      <c r="AL444" s="52">
        <f t="shared" ca="1" si="283"/>
        <v>0</v>
      </c>
      <c r="AM444" s="52" t="e" cm="1">
        <f t="array" aca="1" ref="AM444" ca="1">INDEX($G$2:$G$1052,MATCH(1,(AL444=$E$2:$E$1052)*("EQU"=UPPER($F$2:$F$1052)),0))</f>
        <v>#N/A</v>
      </c>
      <c r="AN444" s="52" t="str">
        <f t="shared" ca="1" si="284"/>
        <v/>
      </c>
      <c r="AO444" s="1" t="e">
        <f t="shared" ca="1" si="285"/>
        <v>#N/A</v>
      </c>
      <c r="AP444" s="52" t="str">
        <f t="shared" ca="1" si="286"/>
        <v/>
      </c>
      <c r="AQ444" s="1" t="str" cm="1">
        <f t="array" aca="1" ref="AQ444" ca="1">IF(LEFT(AL444,1)=".",INDEX($M$12:$M$1052,MATCH(1,(AL444=$L$12:$L$1052)*(S444=($S$12:$S$1052)),0)),"")</f>
        <v/>
      </c>
      <c r="AR444" s="52">
        <f t="shared" ca="1" si="287"/>
        <v>0</v>
      </c>
      <c r="AS444" s="52">
        <f t="shared" ca="1" si="288"/>
        <v>0</v>
      </c>
      <c r="AT444" s="52" t="str">
        <f t="shared" ca="1" si="289"/>
        <v>00</v>
      </c>
      <c r="AU444" s="52" t="str">
        <f t="shared" ca="1" si="290"/>
        <v>00</v>
      </c>
      <c r="AV444" s="1" t="str">
        <f t="shared" ca="1" si="257"/>
        <v>00</v>
      </c>
      <c r="AW444" s="52" t="str">
        <f t="shared" ca="1" si="291"/>
        <v>ZP</v>
      </c>
      <c r="AX444" s="53" t="e">
        <f ca="1">VLOOKUP(UPPER(F444)&amp;"-"&amp;AW444,Opcodes!$D$3:$E$160,2,FALSE)</f>
        <v>#N/A</v>
      </c>
      <c r="AY444" s="1">
        <f t="shared" ca="1" si="292"/>
        <v>0</v>
      </c>
    </row>
    <row r="445" spans="3:51" s="52" customFormat="1" x14ac:dyDescent="0.3">
      <c r="C445" s="11" t="str" cm="1">
        <f t="array" aca="1" ref="C445" ca="1">IF(AND(N445&amp;""&lt;&gt;"",K445&amp;""&lt;&gt;""),K445&amp;": "&amp;N445&amp;IF(O445&amp;""&lt;&gt;""," "&amp;O445,"")&amp;IF(P445&amp;""&lt;&gt;""," "&amp;P445,""),IF(Y445&amp;""&lt;&gt;"",K445&amp;": "&amp;TRIM(_xlfn.TEXTJOIN("",TRUE,MID(Y445,2*ROW(INDIRECT("1:"&amp;LEN(Y445)))-1,2)&amp;" ")),""))</f>
        <v/>
      </c>
      <c r="D445" s="20"/>
      <c r="E445" s="21"/>
      <c r="F445" s="22"/>
      <c r="G445" s="55"/>
      <c r="H445" s="56"/>
      <c r="I445" s="51"/>
      <c r="J445" s="51"/>
      <c r="K445" s="52" t="str">
        <f t="shared" ca="1" si="258"/>
        <v>302</v>
      </c>
      <c r="L445" s="52" t="str">
        <f t="shared" si="259"/>
        <v/>
      </c>
      <c r="M445" s="52" t="str">
        <f t="shared" ca="1" si="260"/>
        <v>$0302</v>
      </c>
      <c r="N445" s="53" t="str">
        <f t="shared" ca="1" si="261"/>
        <v/>
      </c>
      <c r="O445" s="53" t="str">
        <f t="shared" ca="1" si="262"/>
        <v>00</v>
      </c>
      <c r="P445" s="53" t="str">
        <f t="shared" ca="1" si="263"/>
        <v/>
      </c>
      <c r="Q445" s="54">
        <f t="shared" si="264"/>
        <v>-1</v>
      </c>
      <c r="R445" s="54" t="str">
        <f t="shared" si="265"/>
        <v/>
      </c>
      <c r="S445" s="3" t="str">
        <f t="shared" si="266"/>
        <v>my_code</v>
      </c>
      <c r="T445" s="54" t="b">
        <f t="shared" si="267"/>
        <v>0</v>
      </c>
      <c r="U445" s="54" t="b">
        <f t="shared" si="268"/>
        <v>0</v>
      </c>
      <c r="V445" s="54" t="b">
        <f t="shared" si="269"/>
        <v>0</v>
      </c>
      <c r="W445" s="54" t="b">
        <f t="shared" si="270"/>
        <v>0</v>
      </c>
      <c r="X445" s="54" t="b">
        <f>IF(NOT(ISERROR(VLOOKUP(UPPER(F445),Opcodes!$O$3:$O$10,1,FALSE))),TRUE,FALSE)</f>
        <v>0</v>
      </c>
      <c r="Y445" s="1" t="str" cm="1">
        <f t="array" aca="1" ref="Y445" ca="1">IF(OR(UPPER(F445)="STR",UPPER(F445)="ASC"),_xlfn.TEXTJOIN("",TRUE,DEC2HEX(128*(UPPER(F445)="STR")+CODE(MID(G445,ABS(ROW(INDIRECT("1:"&amp;LEN(G445)))),1)))),IF(UPPER(F445)="HEX",UPPER(SUBSTITUTE(G445," ","")),""))</f>
        <v/>
      </c>
      <c r="Z445" s="52" t="str">
        <f t="shared" si="271"/>
        <v/>
      </c>
      <c r="AA445" s="52" t="str">
        <f t="shared" si="272"/>
        <v/>
      </c>
      <c r="AB445" s="52" t="str">
        <f t="shared" si="273"/>
        <v/>
      </c>
      <c r="AC445" s="52" t="str">
        <f t="shared" si="274"/>
        <v/>
      </c>
      <c r="AD445" s="52" t="str">
        <f t="shared" si="275"/>
        <v/>
      </c>
      <c r="AE445" s="52">
        <f t="shared" ca="1" si="276"/>
        <v>0</v>
      </c>
      <c r="AF445" s="52" t="str">
        <f t="shared" si="277"/>
        <v/>
      </c>
      <c r="AG445" s="52" t="str">
        <f t="shared" ca="1" si="278"/>
        <v>mem</v>
      </c>
      <c r="AH445" s="52">
        <f t="shared" ca="1" si="279"/>
        <v>0</v>
      </c>
      <c r="AI445" s="52">
        <f t="shared" ca="1" si="280"/>
        <v>-1</v>
      </c>
      <c r="AJ445" s="52">
        <f t="shared" ca="1" si="281"/>
        <v>0</v>
      </c>
      <c r="AK445" s="52">
        <f t="shared" ca="1" si="282"/>
        <v>0</v>
      </c>
      <c r="AL445" s="52">
        <f t="shared" ca="1" si="283"/>
        <v>0</v>
      </c>
      <c r="AM445" s="52" t="e" cm="1">
        <f t="array" aca="1" ref="AM445" ca="1">INDEX($G$2:$G$1052,MATCH(1,(AL445=$E$2:$E$1052)*("EQU"=UPPER($F$2:$F$1052)),0))</f>
        <v>#N/A</v>
      </c>
      <c r="AN445" s="52" t="str">
        <f t="shared" ca="1" si="284"/>
        <v/>
      </c>
      <c r="AO445" s="1" t="e">
        <f t="shared" ca="1" si="285"/>
        <v>#N/A</v>
      </c>
      <c r="AP445" s="52" t="str">
        <f t="shared" ca="1" si="286"/>
        <v/>
      </c>
      <c r="AQ445" s="1" t="str" cm="1">
        <f t="array" aca="1" ref="AQ445" ca="1">IF(LEFT(AL445,1)=".",INDEX($M$12:$M$1052,MATCH(1,(AL445=$L$12:$L$1052)*(S445=($S$12:$S$1052)),0)),"")</f>
        <v/>
      </c>
      <c r="AR445" s="52">
        <f t="shared" ca="1" si="287"/>
        <v>0</v>
      </c>
      <c r="AS445" s="52">
        <f t="shared" ca="1" si="288"/>
        <v>0</v>
      </c>
      <c r="AT445" s="52" t="str">
        <f t="shared" ca="1" si="289"/>
        <v>00</v>
      </c>
      <c r="AU445" s="52" t="str">
        <f t="shared" ca="1" si="290"/>
        <v>00</v>
      </c>
      <c r="AV445" s="1" t="str">
        <f t="shared" ca="1" si="257"/>
        <v>00</v>
      </c>
      <c r="AW445" s="52" t="str">
        <f t="shared" ca="1" si="291"/>
        <v>ZP</v>
      </c>
      <c r="AX445" s="53" t="e">
        <f ca="1">VLOOKUP(UPPER(F445)&amp;"-"&amp;AW445,Opcodes!$D$3:$E$160,2,FALSE)</f>
        <v>#N/A</v>
      </c>
      <c r="AY445" s="1">
        <f t="shared" ca="1" si="292"/>
        <v>0</v>
      </c>
    </row>
    <row r="446" spans="3:51" s="52" customFormat="1" x14ac:dyDescent="0.3">
      <c r="C446" s="11" t="str" cm="1">
        <f t="array" aca="1" ref="C446" ca="1">IF(AND(N446&amp;""&lt;&gt;"",K446&amp;""&lt;&gt;""),K446&amp;": "&amp;N446&amp;IF(O446&amp;""&lt;&gt;""," "&amp;O446,"")&amp;IF(P446&amp;""&lt;&gt;""," "&amp;P446,""),IF(Y446&amp;""&lt;&gt;"",K446&amp;": "&amp;TRIM(_xlfn.TEXTJOIN("",TRUE,MID(Y446,2*ROW(INDIRECT("1:"&amp;LEN(Y446)))-1,2)&amp;" ")),""))</f>
        <v/>
      </c>
      <c r="D446" s="20"/>
      <c r="E446" s="21"/>
      <c r="F446" s="22"/>
      <c r="G446" s="55"/>
      <c r="H446" s="56"/>
      <c r="I446" s="51"/>
      <c r="J446" s="51"/>
      <c r="K446" s="52" t="str">
        <f t="shared" ca="1" si="258"/>
        <v>302</v>
      </c>
      <c r="L446" s="52" t="str">
        <f t="shared" si="259"/>
        <v/>
      </c>
      <c r="M446" s="52" t="str">
        <f t="shared" ca="1" si="260"/>
        <v>$0302</v>
      </c>
      <c r="N446" s="53" t="str">
        <f t="shared" ca="1" si="261"/>
        <v/>
      </c>
      <c r="O446" s="53" t="str">
        <f t="shared" ca="1" si="262"/>
        <v>00</v>
      </c>
      <c r="P446" s="53" t="str">
        <f t="shared" ca="1" si="263"/>
        <v/>
      </c>
      <c r="Q446" s="54">
        <f t="shared" si="264"/>
        <v>-1</v>
      </c>
      <c r="R446" s="54" t="str">
        <f t="shared" si="265"/>
        <v/>
      </c>
      <c r="S446" s="3" t="str">
        <f t="shared" si="266"/>
        <v>my_code</v>
      </c>
      <c r="T446" s="54" t="b">
        <f t="shared" si="267"/>
        <v>0</v>
      </c>
      <c r="U446" s="54" t="b">
        <f t="shared" si="268"/>
        <v>0</v>
      </c>
      <c r="V446" s="54" t="b">
        <f t="shared" si="269"/>
        <v>0</v>
      </c>
      <c r="W446" s="54" t="b">
        <f t="shared" si="270"/>
        <v>0</v>
      </c>
      <c r="X446" s="54" t="b">
        <f>IF(NOT(ISERROR(VLOOKUP(UPPER(F446),Opcodes!$O$3:$O$10,1,FALSE))),TRUE,FALSE)</f>
        <v>0</v>
      </c>
      <c r="Y446" s="1" t="str" cm="1">
        <f t="array" aca="1" ref="Y446" ca="1">IF(OR(UPPER(F446)="STR",UPPER(F446)="ASC"),_xlfn.TEXTJOIN("",TRUE,DEC2HEX(128*(UPPER(F446)="STR")+CODE(MID(G446,ABS(ROW(INDIRECT("1:"&amp;LEN(G446)))),1)))),IF(UPPER(F446)="HEX",UPPER(SUBSTITUTE(G446," ","")),""))</f>
        <v/>
      </c>
      <c r="Z446" s="52" t="str">
        <f t="shared" si="271"/>
        <v/>
      </c>
      <c r="AA446" s="52" t="str">
        <f t="shared" si="272"/>
        <v/>
      </c>
      <c r="AB446" s="52" t="str">
        <f t="shared" si="273"/>
        <v/>
      </c>
      <c r="AC446" s="52" t="str">
        <f t="shared" si="274"/>
        <v/>
      </c>
      <c r="AD446" s="52" t="str">
        <f t="shared" si="275"/>
        <v/>
      </c>
      <c r="AE446" s="52">
        <f t="shared" ca="1" si="276"/>
        <v>0</v>
      </c>
      <c r="AF446" s="52" t="str">
        <f t="shared" si="277"/>
        <v/>
      </c>
      <c r="AG446" s="52" t="str">
        <f t="shared" ca="1" si="278"/>
        <v>mem</v>
      </c>
      <c r="AH446" s="52">
        <f t="shared" ca="1" si="279"/>
        <v>0</v>
      </c>
      <c r="AI446" s="52">
        <f t="shared" ca="1" si="280"/>
        <v>-1</v>
      </c>
      <c r="AJ446" s="52">
        <f t="shared" ca="1" si="281"/>
        <v>0</v>
      </c>
      <c r="AK446" s="52">
        <f t="shared" ca="1" si="282"/>
        <v>0</v>
      </c>
      <c r="AL446" s="52">
        <f t="shared" ca="1" si="283"/>
        <v>0</v>
      </c>
      <c r="AM446" s="52" t="e" cm="1">
        <f t="array" aca="1" ref="AM446" ca="1">INDEX($G$2:$G$1052,MATCH(1,(AL446=$E$2:$E$1052)*("EQU"=UPPER($F$2:$F$1052)),0))</f>
        <v>#N/A</v>
      </c>
      <c r="AN446" s="52" t="str">
        <f t="shared" ca="1" si="284"/>
        <v/>
      </c>
      <c r="AO446" s="1" t="e">
        <f t="shared" ca="1" si="285"/>
        <v>#N/A</v>
      </c>
      <c r="AP446" s="52" t="str">
        <f t="shared" ca="1" si="286"/>
        <v/>
      </c>
      <c r="AQ446" s="1" t="str" cm="1">
        <f t="array" aca="1" ref="AQ446" ca="1">IF(LEFT(AL446,1)=".",INDEX($M$12:$M$1052,MATCH(1,(AL446=$L$12:$L$1052)*(S446=($S$12:$S$1052)),0)),"")</f>
        <v/>
      </c>
      <c r="AR446" s="52">
        <f t="shared" ca="1" si="287"/>
        <v>0</v>
      </c>
      <c r="AS446" s="52">
        <f t="shared" ca="1" si="288"/>
        <v>0</v>
      </c>
      <c r="AT446" s="52" t="str">
        <f t="shared" ca="1" si="289"/>
        <v>00</v>
      </c>
      <c r="AU446" s="52" t="str">
        <f t="shared" ca="1" si="290"/>
        <v>00</v>
      </c>
      <c r="AV446" s="1" t="str">
        <f t="shared" ca="1" si="257"/>
        <v>00</v>
      </c>
      <c r="AW446" s="52" t="str">
        <f t="shared" ca="1" si="291"/>
        <v>ZP</v>
      </c>
      <c r="AX446" s="53" t="e">
        <f ca="1">VLOOKUP(UPPER(F446)&amp;"-"&amp;AW446,Opcodes!$D$3:$E$160,2,FALSE)</f>
        <v>#N/A</v>
      </c>
      <c r="AY446" s="1">
        <f t="shared" ca="1" si="292"/>
        <v>0</v>
      </c>
    </row>
    <row r="447" spans="3:51" s="52" customFormat="1" x14ac:dyDescent="0.3">
      <c r="C447" s="11" t="str" cm="1">
        <f t="array" aca="1" ref="C447" ca="1">IF(AND(N447&amp;""&lt;&gt;"",K447&amp;""&lt;&gt;""),K447&amp;": "&amp;N447&amp;IF(O447&amp;""&lt;&gt;""," "&amp;O447,"")&amp;IF(P447&amp;""&lt;&gt;""," "&amp;P447,""),IF(Y447&amp;""&lt;&gt;"",K447&amp;": "&amp;TRIM(_xlfn.TEXTJOIN("",TRUE,MID(Y447,2*ROW(INDIRECT("1:"&amp;LEN(Y447)))-1,2)&amp;" ")),""))</f>
        <v/>
      </c>
      <c r="D447" s="20"/>
      <c r="E447" s="21"/>
      <c r="F447" s="22"/>
      <c r="G447" s="55"/>
      <c r="H447" s="56"/>
      <c r="I447" s="51"/>
      <c r="J447" s="51"/>
      <c r="K447" s="52" t="str">
        <f t="shared" ca="1" si="258"/>
        <v>302</v>
      </c>
      <c r="L447" s="52" t="str">
        <f t="shared" si="259"/>
        <v/>
      </c>
      <c r="M447" s="52" t="str">
        <f t="shared" ca="1" si="260"/>
        <v>$0302</v>
      </c>
      <c r="N447" s="53" t="str">
        <f t="shared" ca="1" si="261"/>
        <v/>
      </c>
      <c r="O447" s="53" t="str">
        <f t="shared" ca="1" si="262"/>
        <v>00</v>
      </c>
      <c r="P447" s="53" t="str">
        <f t="shared" ca="1" si="263"/>
        <v/>
      </c>
      <c r="Q447" s="54">
        <f t="shared" si="264"/>
        <v>-1</v>
      </c>
      <c r="R447" s="54" t="str">
        <f t="shared" si="265"/>
        <v/>
      </c>
      <c r="S447" s="3" t="str">
        <f t="shared" si="266"/>
        <v>my_code</v>
      </c>
      <c r="T447" s="54" t="b">
        <f t="shared" si="267"/>
        <v>0</v>
      </c>
      <c r="U447" s="54" t="b">
        <f t="shared" si="268"/>
        <v>0</v>
      </c>
      <c r="V447" s="54" t="b">
        <f t="shared" si="269"/>
        <v>0</v>
      </c>
      <c r="W447" s="54" t="b">
        <f t="shared" si="270"/>
        <v>0</v>
      </c>
      <c r="X447" s="54" t="b">
        <f>IF(NOT(ISERROR(VLOOKUP(UPPER(F447),Opcodes!$O$3:$O$10,1,FALSE))),TRUE,FALSE)</f>
        <v>0</v>
      </c>
      <c r="Y447" s="1" t="str" cm="1">
        <f t="array" aca="1" ref="Y447" ca="1">IF(OR(UPPER(F447)="STR",UPPER(F447)="ASC"),_xlfn.TEXTJOIN("",TRUE,DEC2HEX(128*(UPPER(F447)="STR")+CODE(MID(G447,ABS(ROW(INDIRECT("1:"&amp;LEN(G447)))),1)))),IF(UPPER(F447)="HEX",UPPER(SUBSTITUTE(G447," ","")),""))</f>
        <v/>
      </c>
      <c r="Z447" s="52" t="str">
        <f t="shared" si="271"/>
        <v/>
      </c>
      <c r="AA447" s="52" t="str">
        <f t="shared" si="272"/>
        <v/>
      </c>
      <c r="AB447" s="52" t="str">
        <f t="shared" si="273"/>
        <v/>
      </c>
      <c r="AC447" s="52" t="str">
        <f t="shared" si="274"/>
        <v/>
      </c>
      <c r="AD447" s="52" t="str">
        <f t="shared" si="275"/>
        <v/>
      </c>
      <c r="AE447" s="52">
        <f t="shared" ca="1" si="276"/>
        <v>0</v>
      </c>
      <c r="AF447" s="52" t="str">
        <f t="shared" si="277"/>
        <v/>
      </c>
      <c r="AG447" s="52" t="str">
        <f t="shared" ca="1" si="278"/>
        <v>mem</v>
      </c>
      <c r="AH447" s="52">
        <f t="shared" ca="1" si="279"/>
        <v>0</v>
      </c>
      <c r="AI447" s="52">
        <f t="shared" ca="1" si="280"/>
        <v>-1</v>
      </c>
      <c r="AJ447" s="52">
        <f t="shared" ca="1" si="281"/>
        <v>0</v>
      </c>
      <c r="AK447" s="52">
        <f t="shared" ca="1" si="282"/>
        <v>0</v>
      </c>
      <c r="AL447" s="52">
        <f t="shared" ca="1" si="283"/>
        <v>0</v>
      </c>
      <c r="AM447" s="52" t="e" cm="1">
        <f t="array" aca="1" ref="AM447" ca="1">INDEX($G$2:$G$1052,MATCH(1,(AL447=$E$2:$E$1052)*("EQU"=UPPER($F$2:$F$1052)),0))</f>
        <v>#N/A</v>
      </c>
      <c r="AN447" s="52" t="str">
        <f t="shared" ca="1" si="284"/>
        <v/>
      </c>
      <c r="AO447" s="1" t="e">
        <f t="shared" ca="1" si="285"/>
        <v>#N/A</v>
      </c>
      <c r="AP447" s="52" t="str">
        <f t="shared" ca="1" si="286"/>
        <v/>
      </c>
      <c r="AQ447" s="1" t="str" cm="1">
        <f t="array" aca="1" ref="AQ447" ca="1">IF(LEFT(AL447,1)=".",INDEX($M$12:$M$1052,MATCH(1,(AL447=$L$12:$L$1052)*(S447=($S$12:$S$1052)),0)),"")</f>
        <v/>
      </c>
      <c r="AR447" s="52">
        <f t="shared" ca="1" si="287"/>
        <v>0</v>
      </c>
      <c r="AS447" s="52">
        <f t="shared" ca="1" si="288"/>
        <v>0</v>
      </c>
      <c r="AT447" s="52" t="str">
        <f t="shared" ca="1" si="289"/>
        <v>00</v>
      </c>
      <c r="AU447" s="52" t="str">
        <f t="shared" ca="1" si="290"/>
        <v>00</v>
      </c>
      <c r="AV447" s="1" t="str">
        <f t="shared" ca="1" si="257"/>
        <v>00</v>
      </c>
      <c r="AW447" s="52" t="str">
        <f t="shared" ca="1" si="291"/>
        <v>ZP</v>
      </c>
      <c r="AX447" s="53" t="e">
        <f ca="1">VLOOKUP(UPPER(F447)&amp;"-"&amp;AW447,Opcodes!$D$3:$E$160,2,FALSE)</f>
        <v>#N/A</v>
      </c>
      <c r="AY447" s="1">
        <f t="shared" ca="1" si="292"/>
        <v>0</v>
      </c>
    </row>
    <row r="448" spans="3:51" s="52" customFormat="1" x14ac:dyDescent="0.3">
      <c r="C448" s="11" t="str" cm="1">
        <f t="array" aca="1" ref="C448" ca="1">IF(AND(N448&amp;""&lt;&gt;"",K448&amp;""&lt;&gt;""),K448&amp;": "&amp;N448&amp;IF(O448&amp;""&lt;&gt;""," "&amp;O448,"")&amp;IF(P448&amp;""&lt;&gt;""," "&amp;P448,""),IF(Y448&amp;""&lt;&gt;"",K448&amp;": "&amp;TRIM(_xlfn.TEXTJOIN("",TRUE,MID(Y448,2*ROW(INDIRECT("1:"&amp;LEN(Y448)))-1,2)&amp;" ")),""))</f>
        <v/>
      </c>
      <c r="D448" s="20"/>
      <c r="E448" s="21"/>
      <c r="F448" s="22"/>
      <c r="G448" s="55"/>
      <c r="H448" s="56"/>
      <c r="I448" s="51"/>
      <c r="J448" s="51"/>
      <c r="K448" s="52" t="str">
        <f t="shared" ca="1" si="258"/>
        <v>302</v>
      </c>
      <c r="L448" s="52" t="str">
        <f t="shared" si="259"/>
        <v/>
      </c>
      <c r="M448" s="52" t="str">
        <f t="shared" ca="1" si="260"/>
        <v>$0302</v>
      </c>
      <c r="N448" s="53" t="str">
        <f t="shared" ca="1" si="261"/>
        <v/>
      </c>
      <c r="O448" s="53" t="str">
        <f t="shared" ca="1" si="262"/>
        <v>00</v>
      </c>
      <c r="P448" s="53" t="str">
        <f t="shared" ca="1" si="263"/>
        <v/>
      </c>
      <c r="Q448" s="54">
        <f t="shared" si="264"/>
        <v>-1</v>
      </c>
      <c r="R448" s="54" t="str">
        <f t="shared" si="265"/>
        <v/>
      </c>
      <c r="S448" s="3" t="str">
        <f t="shared" si="266"/>
        <v>my_code</v>
      </c>
      <c r="T448" s="54" t="b">
        <f t="shared" si="267"/>
        <v>0</v>
      </c>
      <c r="U448" s="54" t="b">
        <f t="shared" si="268"/>
        <v>0</v>
      </c>
      <c r="V448" s="54" t="b">
        <f t="shared" si="269"/>
        <v>0</v>
      </c>
      <c r="W448" s="54" t="b">
        <f t="shared" si="270"/>
        <v>0</v>
      </c>
      <c r="X448" s="54" t="b">
        <f>IF(NOT(ISERROR(VLOOKUP(UPPER(F448),Opcodes!$O$3:$O$10,1,FALSE))),TRUE,FALSE)</f>
        <v>0</v>
      </c>
      <c r="Y448" s="1" t="str" cm="1">
        <f t="array" aca="1" ref="Y448" ca="1">IF(OR(UPPER(F448)="STR",UPPER(F448)="ASC"),_xlfn.TEXTJOIN("",TRUE,DEC2HEX(128*(UPPER(F448)="STR")+CODE(MID(G448,ABS(ROW(INDIRECT("1:"&amp;LEN(G448)))),1)))),IF(UPPER(F448)="HEX",UPPER(SUBSTITUTE(G448," ","")),""))</f>
        <v/>
      </c>
      <c r="Z448" s="52" t="str">
        <f t="shared" si="271"/>
        <v/>
      </c>
      <c r="AA448" s="52" t="str">
        <f t="shared" si="272"/>
        <v/>
      </c>
      <c r="AB448" s="52" t="str">
        <f t="shared" si="273"/>
        <v/>
      </c>
      <c r="AC448" s="52" t="str">
        <f t="shared" si="274"/>
        <v/>
      </c>
      <c r="AD448" s="52" t="str">
        <f t="shared" si="275"/>
        <v/>
      </c>
      <c r="AE448" s="52">
        <f t="shared" ca="1" si="276"/>
        <v>0</v>
      </c>
      <c r="AF448" s="52" t="str">
        <f t="shared" si="277"/>
        <v/>
      </c>
      <c r="AG448" s="52" t="str">
        <f t="shared" ca="1" si="278"/>
        <v>mem</v>
      </c>
      <c r="AH448" s="52">
        <f t="shared" ca="1" si="279"/>
        <v>0</v>
      </c>
      <c r="AI448" s="52">
        <f t="shared" ca="1" si="280"/>
        <v>-1</v>
      </c>
      <c r="AJ448" s="52">
        <f t="shared" ca="1" si="281"/>
        <v>0</v>
      </c>
      <c r="AK448" s="52">
        <f t="shared" ca="1" si="282"/>
        <v>0</v>
      </c>
      <c r="AL448" s="52">
        <f t="shared" ca="1" si="283"/>
        <v>0</v>
      </c>
      <c r="AM448" s="52" t="e" cm="1">
        <f t="array" aca="1" ref="AM448" ca="1">INDEX($G$2:$G$1052,MATCH(1,(AL448=$E$2:$E$1052)*("EQU"=UPPER($F$2:$F$1052)),0))</f>
        <v>#N/A</v>
      </c>
      <c r="AN448" s="52" t="str">
        <f t="shared" ca="1" si="284"/>
        <v/>
      </c>
      <c r="AO448" s="1" t="e">
        <f t="shared" ca="1" si="285"/>
        <v>#N/A</v>
      </c>
      <c r="AP448" s="52" t="str">
        <f t="shared" ca="1" si="286"/>
        <v/>
      </c>
      <c r="AQ448" s="1" t="str" cm="1">
        <f t="array" aca="1" ref="AQ448" ca="1">IF(LEFT(AL448,1)=".",INDEX($M$12:$M$1052,MATCH(1,(AL448=$L$12:$L$1052)*(S448=($S$12:$S$1052)),0)),"")</f>
        <v/>
      </c>
      <c r="AR448" s="52">
        <f t="shared" ca="1" si="287"/>
        <v>0</v>
      </c>
      <c r="AS448" s="52">
        <f t="shared" ca="1" si="288"/>
        <v>0</v>
      </c>
      <c r="AT448" s="52" t="str">
        <f t="shared" ca="1" si="289"/>
        <v>00</v>
      </c>
      <c r="AU448" s="52" t="str">
        <f t="shared" ca="1" si="290"/>
        <v>00</v>
      </c>
      <c r="AV448" s="1" t="str">
        <f t="shared" ca="1" si="257"/>
        <v>00</v>
      </c>
      <c r="AW448" s="52" t="str">
        <f t="shared" ca="1" si="291"/>
        <v>ZP</v>
      </c>
      <c r="AX448" s="53" t="e">
        <f ca="1">VLOOKUP(UPPER(F448)&amp;"-"&amp;AW448,Opcodes!$D$3:$E$160,2,FALSE)</f>
        <v>#N/A</v>
      </c>
      <c r="AY448" s="1">
        <f t="shared" ca="1" si="292"/>
        <v>0</v>
      </c>
    </row>
    <row r="449" spans="3:51" s="52" customFormat="1" x14ac:dyDescent="0.3">
      <c r="C449" s="11" t="str" cm="1">
        <f t="array" aca="1" ref="C449" ca="1">IF(AND(N449&amp;""&lt;&gt;"",K449&amp;""&lt;&gt;""),K449&amp;": "&amp;N449&amp;IF(O449&amp;""&lt;&gt;""," "&amp;O449,"")&amp;IF(P449&amp;""&lt;&gt;""," "&amp;P449,""),IF(Y449&amp;""&lt;&gt;"",K449&amp;": "&amp;TRIM(_xlfn.TEXTJOIN("",TRUE,MID(Y449,2*ROW(INDIRECT("1:"&amp;LEN(Y449)))-1,2)&amp;" ")),""))</f>
        <v/>
      </c>
      <c r="D449" s="20"/>
      <c r="E449" s="21"/>
      <c r="F449" s="22"/>
      <c r="G449" s="55"/>
      <c r="H449" s="56"/>
      <c r="I449" s="51"/>
      <c r="J449" s="51"/>
      <c r="K449" s="52" t="str">
        <f t="shared" ca="1" si="258"/>
        <v>302</v>
      </c>
      <c r="L449" s="52" t="str">
        <f t="shared" si="259"/>
        <v/>
      </c>
      <c r="M449" s="52" t="str">
        <f t="shared" ca="1" si="260"/>
        <v>$0302</v>
      </c>
      <c r="N449" s="53" t="str">
        <f t="shared" ca="1" si="261"/>
        <v/>
      </c>
      <c r="O449" s="53" t="str">
        <f t="shared" ca="1" si="262"/>
        <v>00</v>
      </c>
      <c r="P449" s="53" t="str">
        <f t="shared" ca="1" si="263"/>
        <v/>
      </c>
      <c r="Q449" s="54">
        <f t="shared" si="264"/>
        <v>-1</v>
      </c>
      <c r="R449" s="54" t="str">
        <f t="shared" si="265"/>
        <v/>
      </c>
      <c r="S449" s="3" t="str">
        <f t="shared" si="266"/>
        <v>my_code</v>
      </c>
      <c r="T449" s="54" t="b">
        <f t="shared" si="267"/>
        <v>0</v>
      </c>
      <c r="U449" s="54" t="b">
        <f t="shared" si="268"/>
        <v>0</v>
      </c>
      <c r="V449" s="54" t="b">
        <f t="shared" si="269"/>
        <v>0</v>
      </c>
      <c r="W449" s="54" t="b">
        <f t="shared" si="270"/>
        <v>0</v>
      </c>
      <c r="X449" s="54" t="b">
        <f>IF(NOT(ISERROR(VLOOKUP(UPPER(F449),Opcodes!$O$3:$O$10,1,FALSE))),TRUE,FALSE)</f>
        <v>0</v>
      </c>
      <c r="Y449" s="1" t="str" cm="1">
        <f t="array" aca="1" ref="Y449" ca="1">IF(OR(UPPER(F449)="STR",UPPER(F449)="ASC"),_xlfn.TEXTJOIN("",TRUE,DEC2HEX(128*(UPPER(F449)="STR")+CODE(MID(G449,ABS(ROW(INDIRECT("1:"&amp;LEN(G449)))),1)))),IF(UPPER(F449)="HEX",UPPER(SUBSTITUTE(G449," ","")),""))</f>
        <v/>
      </c>
      <c r="Z449" s="52" t="str">
        <f t="shared" si="271"/>
        <v/>
      </c>
      <c r="AA449" s="52" t="str">
        <f t="shared" si="272"/>
        <v/>
      </c>
      <c r="AB449" s="52" t="str">
        <f t="shared" si="273"/>
        <v/>
      </c>
      <c r="AC449" s="52" t="str">
        <f t="shared" si="274"/>
        <v/>
      </c>
      <c r="AD449" s="52" t="str">
        <f t="shared" si="275"/>
        <v/>
      </c>
      <c r="AE449" s="52">
        <f t="shared" ca="1" si="276"/>
        <v>0</v>
      </c>
      <c r="AF449" s="52" t="str">
        <f t="shared" si="277"/>
        <v/>
      </c>
      <c r="AG449" s="52" t="str">
        <f t="shared" ca="1" si="278"/>
        <v>mem</v>
      </c>
      <c r="AH449" s="52">
        <f t="shared" ca="1" si="279"/>
        <v>0</v>
      </c>
      <c r="AI449" s="52">
        <f t="shared" ca="1" si="280"/>
        <v>-1</v>
      </c>
      <c r="AJ449" s="52">
        <f t="shared" ca="1" si="281"/>
        <v>0</v>
      </c>
      <c r="AK449" s="52">
        <f t="shared" ca="1" si="282"/>
        <v>0</v>
      </c>
      <c r="AL449" s="52">
        <f t="shared" ca="1" si="283"/>
        <v>0</v>
      </c>
      <c r="AM449" s="52" t="e" cm="1">
        <f t="array" aca="1" ref="AM449" ca="1">INDEX($G$2:$G$1052,MATCH(1,(AL449=$E$2:$E$1052)*("EQU"=UPPER($F$2:$F$1052)),0))</f>
        <v>#N/A</v>
      </c>
      <c r="AN449" s="52" t="str">
        <f t="shared" ca="1" si="284"/>
        <v/>
      </c>
      <c r="AO449" s="1" t="e">
        <f t="shared" ca="1" si="285"/>
        <v>#N/A</v>
      </c>
      <c r="AP449" s="52" t="str">
        <f t="shared" ca="1" si="286"/>
        <v/>
      </c>
      <c r="AQ449" s="1" t="str" cm="1">
        <f t="array" aca="1" ref="AQ449" ca="1">IF(LEFT(AL449,1)=".",INDEX($M$12:$M$1052,MATCH(1,(AL449=$L$12:$L$1052)*(S449=($S$12:$S$1052)),0)),"")</f>
        <v/>
      </c>
      <c r="AR449" s="52">
        <f t="shared" ca="1" si="287"/>
        <v>0</v>
      </c>
      <c r="AS449" s="52">
        <f t="shared" ca="1" si="288"/>
        <v>0</v>
      </c>
      <c r="AT449" s="52" t="str">
        <f t="shared" ca="1" si="289"/>
        <v>00</v>
      </c>
      <c r="AU449" s="52" t="str">
        <f t="shared" ca="1" si="290"/>
        <v>00</v>
      </c>
      <c r="AV449" s="1" t="str">
        <f t="shared" ca="1" si="257"/>
        <v>00</v>
      </c>
      <c r="AW449" s="52" t="str">
        <f t="shared" ca="1" si="291"/>
        <v>ZP</v>
      </c>
      <c r="AX449" s="53" t="e">
        <f ca="1">VLOOKUP(UPPER(F449)&amp;"-"&amp;AW449,Opcodes!$D$3:$E$160,2,FALSE)</f>
        <v>#N/A</v>
      </c>
      <c r="AY449" s="1">
        <f t="shared" ca="1" si="292"/>
        <v>0</v>
      </c>
    </row>
    <row r="450" spans="3:51" s="52" customFormat="1" x14ac:dyDescent="0.3">
      <c r="C450" s="11" t="str" cm="1">
        <f t="array" aca="1" ref="C450" ca="1">IF(AND(N450&amp;""&lt;&gt;"",K450&amp;""&lt;&gt;""),K450&amp;": "&amp;N450&amp;IF(O450&amp;""&lt;&gt;""," "&amp;O450,"")&amp;IF(P450&amp;""&lt;&gt;""," "&amp;P450,""),IF(Y450&amp;""&lt;&gt;"",K450&amp;": "&amp;TRIM(_xlfn.TEXTJOIN("",TRUE,MID(Y450,2*ROW(INDIRECT("1:"&amp;LEN(Y450)))-1,2)&amp;" ")),""))</f>
        <v/>
      </c>
      <c r="D450" s="20"/>
      <c r="E450" s="21"/>
      <c r="F450" s="22"/>
      <c r="G450" s="55"/>
      <c r="H450" s="56"/>
      <c r="I450" s="51"/>
      <c r="J450" s="51"/>
      <c r="K450" s="52" t="str">
        <f t="shared" ca="1" si="258"/>
        <v>302</v>
      </c>
      <c r="L450" s="52" t="str">
        <f t="shared" si="259"/>
        <v/>
      </c>
      <c r="M450" s="52" t="str">
        <f t="shared" ca="1" si="260"/>
        <v>$0302</v>
      </c>
      <c r="N450" s="53" t="str">
        <f t="shared" ca="1" si="261"/>
        <v/>
      </c>
      <c r="O450" s="53" t="str">
        <f t="shared" ca="1" si="262"/>
        <v>00</v>
      </c>
      <c r="P450" s="53" t="str">
        <f t="shared" ca="1" si="263"/>
        <v/>
      </c>
      <c r="Q450" s="54">
        <f t="shared" si="264"/>
        <v>-1</v>
      </c>
      <c r="R450" s="54" t="str">
        <f t="shared" si="265"/>
        <v/>
      </c>
      <c r="S450" s="3" t="str">
        <f t="shared" si="266"/>
        <v>my_code</v>
      </c>
      <c r="T450" s="54" t="b">
        <f t="shared" si="267"/>
        <v>0</v>
      </c>
      <c r="U450" s="54" t="b">
        <f t="shared" si="268"/>
        <v>0</v>
      </c>
      <c r="V450" s="54" t="b">
        <f t="shared" si="269"/>
        <v>0</v>
      </c>
      <c r="W450" s="54" t="b">
        <f t="shared" si="270"/>
        <v>0</v>
      </c>
      <c r="X450" s="54" t="b">
        <f>IF(NOT(ISERROR(VLOOKUP(UPPER(F450),Opcodes!$O$3:$O$10,1,FALSE))),TRUE,FALSE)</f>
        <v>0</v>
      </c>
      <c r="Y450" s="1" t="str" cm="1">
        <f t="array" aca="1" ref="Y450" ca="1">IF(OR(UPPER(F450)="STR",UPPER(F450)="ASC"),_xlfn.TEXTJOIN("",TRUE,DEC2HEX(128*(UPPER(F450)="STR")+CODE(MID(G450,ABS(ROW(INDIRECT("1:"&amp;LEN(G450)))),1)))),IF(UPPER(F450)="HEX",UPPER(SUBSTITUTE(G450," ","")),""))</f>
        <v/>
      </c>
      <c r="Z450" s="52" t="str">
        <f t="shared" si="271"/>
        <v/>
      </c>
      <c r="AA450" s="52" t="str">
        <f t="shared" si="272"/>
        <v/>
      </c>
      <c r="AB450" s="52" t="str">
        <f t="shared" si="273"/>
        <v/>
      </c>
      <c r="AC450" s="52" t="str">
        <f t="shared" si="274"/>
        <v/>
      </c>
      <c r="AD450" s="52" t="str">
        <f t="shared" si="275"/>
        <v/>
      </c>
      <c r="AE450" s="52">
        <f t="shared" ca="1" si="276"/>
        <v>0</v>
      </c>
      <c r="AF450" s="52" t="str">
        <f t="shared" si="277"/>
        <v/>
      </c>
      <c r="AG450" s="52" t="str">
        <f t="shared" ca="1" si="278"/>
        <v>mem</v>
      </c>
      <c r="AH450" s="52">
        <f t="shared" ca="1" si="279"/>
        <v>0</v>
      </c>
      <c r="AI450" s="52">
        <f t="shared" ca="1" si="280"/>
        <v>-1</v>
      </c>
      <c r="AJ450" s="52">
        <f t="shared" ca="1" si="281"/>
        <v>0</v>
      </c>
      <c r="AK450" s="52">
        <f t="shared" ca="1" si="282"/>
        <v>0</v>
      </c>
      <c r="AL450" s="52">
        <f t="shared" ca="1" si="283"/>
        <v>0</v>
      </c>
      <c r="AM450" s="52" t="e" cm="1">
        <f t="array" aca="1" ref="AM450" ca="1">INDEX($G$2:$G$1052,MATCH(1,(AL450=$E$2:$E$1052)*("EQU"=UPPER($F$2:$F$1052)),0))</f>
        <v>#N/A</v>
      </c>
      <c r="AN450" s="52" t="str">
        <f t="shared" ca="1" si="284"/>
        <v/>
      </c>
      <c r="AO450" s="1" t="e">
        <f t="shared" ca="1" si="285"/>
        <v>#N/A</v>
      </c>
      <c r="AP450" s="52" t="str">
        <f t="shared" ca="1" si="286"/>
        <v/>
      </c>
      <c r="AQ450" s="1" t="str" cm="1">
        <f t="array" aca="1" ref="AQ450" ca="1">IF(LEFT(AL450,1)=".",INDEX($M$12:$M$1052,MATCH(1,(AL450=$L$12:$L$1052)*(S450=($S$12:$S$1052)),0)),"")</f>
        <v/>
      </c>
      <c r="AR450" s="52">
        <f t="shared" ca="1" si="287"/>
        <v>0</v>
      </c>
      <c r="AS450" s="52">
        <f t="shared" ca="1" si="288"/>
        <v>0</v>
      </c>
      <c r="AT450" s="52" t="str">
        <f t="shared" ca="1" si="289"/>
        <v>00</v>
      </c>
      <c r="AU450" s="52" t="str">
        <f t="shared" ca="1" si="290"/>
        <v>00</v>
      </c>
      <c r="AV450" s="1" t="str">
        <f t="shared" ca="1" si="257"/>
        <v>00</v>
      </c>
      <c r="AW450" s="52" t="str">
        <f t="shared" ca="1" si="291"/>
        <v>ZP</v>
      </c>
      <c r="AX450" s="53" t="e">
        <f ca="1">VLOOKUP(UPPER(F450)&amp;"-"&amp;AW450,Opcodes!$D$3:$E$160,2,FALSE)</f>
        <v>#N/A</v>
      </c>
      <c r="AY450" s="1">
        <f t="shared" ca="1" si="292"/>
        <v>0</v>
      </c>
    </row>
    <row r="451" spans="3:51" s="52" customFormat="1" x14ac:dyDescent="0.3">
      <c r="C451" s="11" t="str" cm="1">
        <f t="array" aca="1" ref="C451" ca="1">IF(AND(N451&amp;""&lt;&gt;"",K451&amp;""&lt;&gt;""),K451&amp;": "&amp;N451&amp;IF(O451&amp;""&lt;&gt;""," "&amp;O451,"")&amp;IF(P451&amp;""&lt;&gt;""," "&amp;P451,""),IF(Y451&amp;""&lt;&gt;"",K451&amp;": "&amp;TRIM(_xlfn.TEXTJOIN("",TRUE,MID(Y451,2*ROW(INDIRECT("1:"&amp;LEN(Y451)))-1,2)&amp;" ")),""))</f>
        <v/>
      </c>
      <c r="D451" s="20"/>
      <c r="E451" s="21"/>
      <c r="F451" s="22"/>
      <c r="G451" s="55"/>
      <c r="H451" s="56"/>
      <c r="I451" s="51"/>
      <c r="J451" s="51"/>
      <c r="K451" s="52" t="str">
        <f t="shared" ca="1" si="258"/>
        <v>302</v>
      </c>
      <c r="L451" s="52" t="str">
        <f t="shared" si="259"/>
        <v/>
      </c>
      <c r="M451" s="52" t="str">
        <f t="shared" ca="1" si="260"/>
        <v>$0302</v>
      </c>
      <c r="N451" s="53" t="str">
        <f t="shared" ca="1" si="261"/>
        <v/>
      </c>
      <c r="O451" s="53" t="str">
        <f t="shared" ca="1" si="262"/>
        <v>00</v>
      </c>
      <c r="P451" s="53" t="str">
        <f t="shared" ca="1" si="263"/>
        <v/>
      </c>
      <c r="Q451" s="54">
        <f t="shared" si="264"/>
        <v>-1</v>
      </c>
      <c r="R451" s="54" t="str">
        <f t="shared" si="265"/>
        <v/>
      </c>
      <c r="S451" s="3" t="str">
        <f t="shared" si="266"/>
        <v>my_code</v>
      </c>
      <c r="T451" s="54" t="b">
        <f t="shared" si="267"/>
        <v>0</v>
      </c>
      <c r="U451" s="54" t="b">
        <f t="shared" si="268"/>
        <v>0</v>
      </c>
      <c r="V451" s="54" t="b">
        <f t="shared" si="269"/>
        <v>0</v>
      </c>
      <c r="W451" s="54" t="b">
        <f t="shared" si="270"/>
        <v>0</v>
      </c>
      <c r="X451" s="54" t="b">
        <f>IF(NOT(ISERROR(VLOOKUP(UPPER(F451),Opcodes!$O$3:$O$10,1,FALSE))),TRUE,FALSE)</f>
        <v>0</v>
      </c>
      <c r="Y451" s="1" t="str" cm="1">
        <f t="array" aca="1" ref="Y451" ca="1">IF(OR(UPPER(F451)="STR",UPPER(F451)="ASC"),_xlfn.TEXTJOIN("",TRUE,DEC2HEX(128*(UPPER(F451)="STR")+CODE(MID(G451,ABS(ROW(INDIRECT("1:"&amp;LEN(G451)))),1)))),IF(UPPER(F451)="HEX",UPPER(SUBSTITUTE(G451," ","")),""))</f>
        <v/>
      </c>
      <c r="Z451" s="52" t="str">
        <f t="shared" si="271"/>
        <v/>
      </c>
      <c r="AA451" s="52" t="str">
        <f t="shared" si="272"/>
        <v/>
      </c>
      <c r="AB451" s="52" t="str">
        <f t="shared" si="273"/>
        <v/>
      </c>
      <c r="AC451" s="52" t="str">
        <f t="shared" si="274"/>
        <v/>
      </c>
      <c r="AD451" s="52" t="str">
        <f t="shared" si="275"/>
        <v/>
      </c>
      <c r="AE451" s="52">
        <f t="shared" ca="1" si="276"/>
        <v>0</v>
      </c>
      <c r="AF451" s="52" t="str">
        <f t="shared" si="277"/>
        <v/>
      </c>
      <c r="AG451" s="52" t="str">
        <f t="shared" ca="1" si="278"/>
        <v>mem</v>
      </c>
      <c r="AH451" s="52">
        <f t="shared" ca="1" si="279"/>
        <v>0</v>
      </c>
      <c r="AI451" s="52">
        <f t="shared" ca="1" si="280"/>
        <v>-1</v>
      </c>
      <c r="AJ451" s="52">
        <f t="shared" ca="1" si="281"/>
        <v>0</v>
      </c>
      <c r="AK451" s="52">
        <f t="shared" ca="1" si="282"/>
        <v>0</v>
      </c>
      <c r="AL451" s="52">
        <f t="shared" ca="1" si="283"/>
        <v>0</v>
      </c>
      <c r="AM451" s="52" t="e" cm="1">
        <f t="array" aca="1" ref="AM451" ca="1">INDEX($G$2:$G$1052,MATCH(1,(AL451=$E$2:$E$1052)*("EQU"=UPPER($F$2:$F$1052)),0))</f>
        <v>#N/A</v>
      </c>
      <c r="AN451" s="52" t="str">
        <f t="shared" ca="1" si="284"/>
        <v/>
      </c>
      <c r="AO451" s="1" t="e">
        <f t="shared" ca="1" si="285"/>
        <v>#N/A</v>
      </c>
      <c r="AP451" s="52" t="str">
        <f t="shared" ca="1" si="286"/>
        <v/>
      </c>
      <c r="AQ451" s="1" t="str" cm="1">
        <f t="array" aca="1" ref="AQ451" ca="1">IF(LEFT(AL451,1)=".",INDEX($M$12:$M$1052,MATCH(1,(AL451=$L$12:$L$1052)*(S451=($S$12:$S$1052)),0)),"")</f>
        <v/>
      </c>
      <c r="AR451" s="52">
        <f t="shared" ca="1" si="287"/>
        <v>0</v>
      </c>
      <c r="AS451" s="52">
        <f t="shared" ca="1" si="288"/>
        <v>0</v>
      </c>
      <c r="AT451" s="52" t="str">
        <f t="shared" ca="1" si="289"/>
        <v>00</v>
      </c>
      <c r="AU451" s="52" t="str">
        <f t="shared" ca="1" si="290"/>
        <v>00</v>
      </c>
      <c r="AV451" s="1" t="str">
        <f t="shared" ca="1" si="257"/>
        <v>00</v>
      </c>
      <c r="AW451" s="52" t="str">
        <f t="shared" ca="1" si="291"/>
        <v>ZP</v>
      </c>
      <c r="AX451" s="53" t="e">
        <f ca="1">VLOOKUP(UPPER(F451)&amp;"-"&amp;AW451,Opcodes!$D$3:$E$160,2,FALSE)</f>
        <v>#N/A</v>
      </c>
      <c r="AY451" s="1">
        <f t="shared" ca="1" si="292"/>
        <v>0</v>
      </c>
    </row>
    <row r="452" spans="3:51" s="52" customFormat="1" x14ac:dyDescent="0.3">
      <c r="C452" s="11" t="str" cm="1">
        <f t="array" aca="1" ref="C452" ca="1">IF(AND(N452&amp;""&lt;&gt;"",K452&amp;""&lt;&gt;""),K452&amp;": "&amp;N452&amp;IF(O452&amp;""&lt;&gt;""," "&amp;O452,"")&amp;IF(P452&amp;""&lt;&gt;""," "&amp;P452,""),IF(Y452&amp;""&lt;&gt;"",K452&amp;": "&amp;TRIM(_xlfn.TEXTJOIN("",TRUE,MID(Y452,2*ROW(INDIRECT("1:"&amp;LEN(Y452)))-1,2)&amp;" ")),""))</f>
        <v/>
      </c>
      <c r="D452" s="20"/>
      <c r="E452" s="21"/>
      <c r="F452" s="22"/>
      <c r="G452" s="55"/>
      <c r="H452" s="56"/>
      <c r="I452" s="51"/>
      <c r="J452" s="51"/>
      <c r="K452" s="52" t="str">
        <f t="shared" ca="1" si="258"/>
        <v>302</v>
      </c>
      <c r="L452" s="52" t="str">
        <f t="shared" si="259"/>
        <v/>
      </c>
      <c r="M452" s="52" t="str">
        <f t="shared" ca="1" si="260"/>
        <v>$0302</v>
      </c>
      <c r="N452" s="53" t="str">
        <f t="shared" ca="1" si="261"/>
        <v/>
      </c>
      <c r="O452" s="53" t="str">
        <f t="shared" ca="1" si="262"/>
        <v>00</v>
      </c>
      <c r="P452" s="53" t="str">
        <f t="shared" ca="1" si="263"/>
        <v/>
      </c>
      <c r="Q452" s="54">
        <f t="shared" si="264"/>
        <v>-1</v>
      </c>
      <c r="R452" s="54" t="str">
        <f t="shared" si="265"/>
        <v/>
      </c>
      <c r="S452" s="3" t="str">
        <f t="shared" si="266"/>
        <v>my_code</v>
      </c>
      <c r="T452" s="54" t="b">
        <f t="shared" si="267"/>
        <v>0</v>
      </c>
      <c r="U452" s="54" t="b">
        <f t="shared" si="268"/>
        <v>0</v>
      </c>
      <c r="V452" s="54" t="b">
        <f t="shared" si="269"/>
        <v>0</v>
      </c>
      <c r="W452" s="54" t="b">
        <f t="shared" si="270"/>
        <v>0</v>
      </c>
      <c r="X452" s="54" t="b">
        <f>IF(NOT(ISERROR(VLOOKUP(UPPER(F452),Opcodes!$O$3:$O$10,1,FALSE))),TRUE,FALSE)</f>
        <v>0</v>
      </c>
      <c r="Y452" s="1" t="str" cm="1">
        <f t="array" aca="1" ref="Y452" ca="1">IF(OR(UPPER(F452)="STR",UPPER(F452)="ASC"),_xlfn.TEXTJOIN("",TRUE,DEC2HEX(128*(UPPER(F452)="STR")+CODE(MID(G452,ABS(ROW(INDIRECT("1:"&amp;LEN(G452)))),1)))),IF(UPPER(F452)="HEX",UPPER(SUBSTITUTE(G452," ","")),""))</f>
        <v/>
      </c>
      <c r="Z452" s="52" t="str">
        <f t="shared" si="271"/>
        <v/>
      </c>
      <c r="AA452" s="52" t="str">
        <f t="shared" si="272"/>
        <v/>
      </c>
      <c r="AB452" s="52" t="str">
        <f t="shared" si="273"/>
        <v/>
      </c>
      <c r="AC452" s="52" t="str">
        <f t="shared" si="274"/>
        <v/>
      </c>
      <c r="AD452" s="52" t="str">
        <f t="shared" si="275"/>
        <v/>
      </c>
      <c r="AE452" s="52">
        <f t="shared" ca="1" si="276"/>
        <v>0</v>
      </c>
      <c r="AF452" s="52" t="str">
        <f t="shared" si="277"/>
        <v/>
      </c>
      <c r="AG452" s="52" t="str">
        <f t="shared" ca="1" si="278"/>
        <v>mem</v>
      </c>
      <c r="AH452" s="52">
        <f t="shared" ca="1" si="279"/>
        <v>0</v>
      </c>
      <c r="AI452" s="52">
        <f t="shared" ca="1" si="280"/>
        <v>-1</v>
      </c>
      <c r="AJ452" s="52">
        <f t="shared" ca="1" si="281"/>
        <v>0</v>
      </c>
      <c r="AK452" s="52">
        <f t="shared" ca="1" si="282"/>
        <v>0</v>
      </c>
      <c r="AL452" s="52">
        <f t="shared" ca="1" si="283"/>
        <v>0</v>
      </c>
      <c r="AM452" s="52" t="e" cm="1">
        <f t="array" aca="1" ref="AM452" ca="1">INDEX($G$2:$G$1052,MATCH(1,(AL452=$E$2:$E$1052)*("EQU"=UPPER($F$2:$F$1052)),0))</f>
        <v>#N/A</v>
      </c>
      <c r="AN452" s="52" t="str">
        <f t="shared" ca="1" si="284"/>
        <v/>
      </c>
      <c r="AO452" s="1" t="e">
        <f t="shared" ca="1" si="285"/>
        <v>#N/A</v>
      </c>
      <c r="AP452" s="52" t="str">
        <f t="shared" ca="1" si="286"/>
        <v/>
      </c>
      <c r="AQ452" s="1" t="str" cm="1">
        <f t="array" aca="1" ref="AQ452" ca="1">IF(LEFT(AL452,1)=".",INDEX($M$12:$M$1052,MATCH(1,(AL452=$L$12:$L$1052)*(S452=($S$12:$S$1052)),0)),"")</f>
        <v/>
      </c>
      <c r="AR452" s="52">
        <f t="shared" ca="1" si="287"/>
        <v>0</v>
      </c>
      <c r="AS452" s="52">
        <f t="shared" ca="1" si="288"/>
        <v>0</v>
      </c>
      <c r="AT452" s="52" t="str">
        <f t="shared" ca="1" si="289"/>
        <v>00</v>
      </c>
      <c r="AU452" s="52" t="str">
        <f t="shared" ca="1" si="290"/>
        <v>00</v>
      </c>
      <c r="AV452" s="1" t="str">
        <f t="shared" ca="1" si="257"/>
        <v>00</v>
      </c>
      <c r="AW452" s="52" t="str">
        <f t="shared" ca="1" si="291"/>
        <v>ZP</v>
      </c>
      <c r="AX452" s="53" t="e">
        <f ca="1">VLOOKUP(UPPER(F452)&amp;"-"&amp;AW452,Opcodes!$D$3:$E$160,2,FALSE)</f>
        <v>#N/A</v>
      </c>
      <c r="AY452" s="1">
        <f t="shared" ca="1" si="292"/>
        <v>0</v>
      </c>
    </row>
    <row r="453" spans="3:51" s="52" customFormat="1" x14ac:dyDescent="0.3">
      <c r="C453" s="11" t="str" cm="1">
        <f t="array" aca="1" ref="C453" ca="1">IF(AND(N453&amp;""&lt;&gt;"",K453&amp;""&lt;&gt;""),K453&amp;": "&amp;N453&amp;IF(O453&amp;""&lt;&gt;""," "&amp;O453,"")&amp;IF(P453&amp;""&lt;&gt;""," "&amp;P453,""),IF(Y453&amp;""&lt;&gt;"",K453&amp;": "&amp;TRIM(_xlfn.TEXTJOIN("",TRUE,MID(Y453,2*ROW(INDIRECT("1:"&amp;LEN(Y453)))-1,2)&amp;" ")),""))</f>
        <v/>
      </c>
      <c r="D453" s="20"/>
      <c r="E453" s="21"/>
      <c r="F453" s="22"/>
      <c r="G453" s="55"/>
      <c r="H453" s="56"/>
      <c r="I453" s="51"/>
      <c r="J453" s="51"/>
      <c r="K453" s="52" t="str">
        <f t="shared" ca="1" si="258"/>
        <v>302</v>
      </c>
      <c r="L453" s="52" t="str">
        <f t="shared" si="259"/>
        <v/>
      </c>
      <c r="M453" s="52" t="str">
        <f t="shared" ca="1" si="260"/>
        <v>$0302</v>
      </c>
      <c r="N453" s="53" t="str">
        <f t="shared" ca="1" si="261"/>
        <v/>
      </c>
      <c r="O453" s="53" t="str">
        <f t="shared" ca="1" si="262"/>
        <v>00</v>
      </c>
      <c r="P453" s="53" t="str">
        <f t="shared" ca="1" si="263"/>
        <v/>
      </c>
      <c r="Q453" s="54">
        <f t="shared" si="264"/>
        <v>-1</v>
      </c>
      <c r="R453" s="54" t="str">
        <f t="shared" si="265"/>
        <v/>
      </c>
      <c r="S453" s="3" t="str">
        <f t="shared" si="266"/>
        <v>my_code</v>
      </c>
      <c r="T453" s="54" t="b">
        <f t="shared" si="267"/>
        <v>0</v>
      </c>
      <c r="U453" s="54" t="b">
        <f t="shared" si="268"/>
        <v>0</v>
      </c>
      <c r="V453" s="54" t="b">
        <f t="shared" si="269"/>
        <v>0</v>
      </c>
      <c r="W453" s="54" t="b">
        <f t="shared" si="270"/>
        <v>0</v>
      </c>
      <c r="X453" s="54" t="b">
        <f>IF(NOT(ISERROR(VLOOKUP(UPPER(F453),Opcodes!$O$3:$O$10,1,FALSE))),TRUE,FALSE)</f>
        <v>0</v>
      </c>
      <c r="Y453" s="1" t="str" cm="1">
        <f t="array" aca="1" ref="Y453" ca="1">IF(OR(UPPER(F453)="STR",UPPER(F453)="ASC"),_xlfn.TEXTJOIN("",TRUE,DEC2HEX(128*(UPPER(F453)="STR")+CODE(MID(G453,ABS(ROW(INDIRECT("1:"&amp;LEN(G453)))),1)))),IF(UPPER(F453)="HEX",UPPER(SUBSTITUTE(G453," ","")),""))</f>
        <v/>
      </c>
      <c r="Z453" s="52" t="str">
        <f t="shared" si="271"/>
        <v/>
      </c>
      <c r="AA453" s="52" t="str">
        <f t="shared" si="272"/>
        <v/>
      </c>
      <c r="AB453" s="52" t="str">
        <f t="shared" si="273"/>
        <v/>
      </c>
      <c r="AC453" s="52" t="str">
        <f t="shared" si="274"/>
        <v/>
      </c>
      <c r="AD453" s="52" t="str">
        <f t="shared" si="275"/>
        <v/>
      </c>
      <c r="AE453" s="52">
        <f t="shared" ca="1" si="276"/>
        <v>0</v>
      </c>
      <c r="AF453" s="52" t="str">
        <f t="shared" si="277"/>
        <v/>
      </c>
      <c r="AG453" s="52" t="str">
        <f t="shared" ca="1" si="278"/>
        <v>mem</v>
      </c>
      <c r="AH453" s="52">
        <f t="shared" ca="1" si="279"/>
        <v>0</v>
      </c>
      <c r="AI453" s="52">
        <f t="shared" ca="1" si="280"/>
        <v>-1</v>
      </c>
      <c r="AJ453" s="52">
        <f t="shared" ca="1" si="281"/>
        <v>0</v>
      </c>
      <c r="AK453" s="52">
        <f t="shared" ca="1" si="282"/>
        <v>0</v>
      </c>
      <c r="AL453" s="52">
        <f t="shared" ca="1" si="283"/>
        <v>0</v>
      </c>
      <c r="AM453" s="52" t="e" cm="1">
        <f t="array" aca="1" ref="AM453" ca="1">INDEX($G$2:$G$1052,MATCH(1,(AL453=$E$2:$E$1052)*("EQU"=UPPER($F$2:$F$1052)),0))</f>
        <v>#N/A</v>
      </c>
      <c r="AN453" s="52" t="str">
        <f t="shared" ca="1" si="284"/>
        <v/>
      </c>
      <c r="AO453" s="1" t="e">
        <f t="shared" ca="1" si="285"/>
        <v>#N/A</v>
      </c>
      <c r="AP453" s="52" t="str">
        <f t="shared" ca="1" si="286"/>
        <v/>
      </c>
      <c r="AQ453" s="1" t="str" cm="1">
        <f t="array" aca="1" ref="AQ453" ca="1">IF(LEFT(AL453,1)=".",INDEX($M$12:$M$1052,MATCH(1,(AL453=$L$12:$L$1052)*(S453=($S$12:$S$1052)),0)),"")</f>
        <v/>
      </c>
      <c r="AR453" s="52">
        <f t="shared" ca="1" si="287"/>
        <v>0</v>
      </c>
      <c r="AS453" s="52">
        <f t="shared" ca="1" si="288"/>
        <v>0</v>
      </c>
      <c r="AT453" s="52" t="str">
        <f t="shared" ca="1" si="289"/>
        <v>00</v>
      </c>
      <c r="AU453" s="52" t="str">
        <f t="shared" ca="1" si="290"/>
        <v>00</v>
      </c>
      <c r="AV453" s="1" t="str">
        <f t="shared" ca="1" si="257"/>
        <v>00</v>
      </c>
      <c r="AW453" s="52" t="str">
        <f t="shared" ca="1" si="291"/>
        <v>ZP</v>
      </c>
      <c r="AX453" s="53" t="e">
        <f ca="1">VLOOKUP(UPPER(F453)&amp;"-"&amp;AW453,Opcodes!$D$3:$E$160,2,FALSE)</f>
        <v>#N/A</v>
      </c>
      <c r="AY453" s="1">
        <f t="shared" ca="1" si="292"/>
        <v>0</v>
      </c>
    </row>
    <row r="454" spans="3:51" s="52" customFormat="1" x14ac:dyDescent="0.3">
      <c r="C454" s="11" t="str" cm="1">
        <f t="array" aca="1" ref="C454" ca="1">IF(AND(N454&amp;""&lt;&gt;"",K454&amp;""&lt;&gt;""),K454&amp;": "&amp;N454&amp;IF(O454&amp;""&lt;&gt;""," "&amp;O454,"")&amp;IF(P454&amp;""&lt;&gt;""," "&amp;P454,""),IF(Y454&amp;""&lt;&gt;"",K454&amp;": "&amp;TRIM(_xlfn.TEXTJOIN("",TRUE,MID(Y454,2*ROW(INDIRECT("1:"&amp;LEN(Y454)))-1,2)&amp;" ")),""))</f>
        <v/>
      </c>
      <c r="D454" s="20"/>
      <c r="E454" s="21"/>
      <c r="F454" s="22"/>
      <c r="G454" s="55"/>
      <c r="H454" s="56"/>
      <c r="I454" s="51"/>
      <c r="J454" s="51"/>
      <c r="K454" s="52" t="str">
        <f t="shared" ca="1" si="258"/>
        <v>302</v>
      </c>
      <c r="L454" s="52" t="str">
        <f t="shared" si="259"/>
        <v/>
      </c>
      <c r="M454" s="52" t="str">
        <f t="shared" ca="1" si="260"/>
        <v>$0302</v>
      </c>
      <c r="N454" s="53" t="str">
        <f t="shared" ca="1" si="261"/>
        <v/>
      </c>
      <c r="O454" s="53" t="str">
        <f t="shared" ca="1" si="262"/>
        <v>00</v>
      </c>
      <c r="P454" s="53" t="str">
        <f t="shared" ca="1" si="263"/>
        <v/>
      </c>
      <c r="Q454" s="54">
        <f t="shared" si="264"/>
        <v>-1</v>
      </c>
      <c r="R454" s="54" t="str">
        <f t="shared" si="265"/>
        <v/>
      </c>
      <c r="S454" s="3" t="str">
        <f t="shared" si="266"/>
        <v>my_code</v>
      </c>
      <c r="T454" s="54" t="b">
        <f t="shared" si="267"/>
        <v>0</v>
      </c>
      <c r="U454" s="54" t="b">
        <f t="shared" si="268"/>
        <v>0</v>
      </c>
      <c r="V454" s="54" t="b">
        <f t="shared" si="269"/>
        <v>0</v>
      </c>
      <c r="W454" s="54" t="b">
        <f t="shared" si="270"/>
        <v>0</v>
      </c>
      <c r="X454" s="54" t="b">
        <f>IF(NOT(ISERROR(VLOOKUP(UPPER(F454),Opcodes!$O$3:$O$10,1,FALSE))),TRUE,FALSE)</f>
        <v>0</v>
      </c>
      <c r="Y454" s="1" t="str" cm="1">
        <f t="array" aca="1" ref="Y454" ca="1">IF(OR(UPPER(F454)="STR",UPPER(F454)="ASC"),_xlfn.TEXTJOIN("",TRUE,DEC2HEX(128*(UPPER(F454)="STR")+CODE(MID(G454,ABS(ROW(INDIRECT("1:"&amp;LEN(G454)))),1)))),IF(UPPER(F454)="HEX",UPPER(SUBSTITUTE(G454," ","")),""))</f>
        <v/>
      </c>
      <c r="Z454" s="52" t="str">
        <f t="shared" si="271"/>
        <v/>
      </c>
      <c r="AA454" s="52" t="str">
        <f t="shared" si="272"/>
        <v/>
      </c>
      <c r="AB454" s="52" t="str">
        <f t="shared" si="273"/>
        <v/>
      </c>
      <c r="AC454" s="52" t="str">
        <f t="shared" si="274"/>
        <v/>
      </c>
      <c r="AD454" s="52" t="str">
        <f t="shared" si="275"/>
        <v/>
      </c>
      <c r="AE454" s="52">
        <f t="shared" ca="1" si="276"/>
        <v>0</v>
      </c>
      <c r="AF454" s="52" t="str">
        <f t="shared" si="277"/>
        <v/>
      </c>
      <c r="AG454" s="52" t="str">
        <f t="shared" ca="1" si="278"/>
        <v>mem</v>
      </c>
      <c r="AH454" s="52">
        <f t="shared" ca="1" si="279"/>
        <v>0</v>
      </c>
      <c r="AI454" s="52">
        <f t="shared" ca="1" si="280"/>
        <v>-1</v>
      </c>
      <c r="AJ454" s="52">
        <f t="shared" ca="1" si="281"/>
        <v>0</v>
      </c>
      <c r="AK454" s="52">
        <f t="shared" ca="1" si="282"/>
        <v>0</v>
      </c>
      <c r="AL454" s="52">
        <f t="shared" ca="1" si="283"/>
        <v>0</v>
      </c>
      <c r="AM454" s="52" t="e" cm="1">
        <f t="array" aca="1" ref="AM454" ca="1">INDEX($G$2:$G$1052,MATCH(1,(AL454=$E$2:$E$1052)*("EQU"=UPPER($F$2:$F$1052)),0))</f>
        <v>#N/A</v>
      </c>
      <c r="AN454" s="52" t="str">
        <f t="shared" ca="1" si="284"/>
        <v/>
      </c>
      <c r="AO454" s="1" t="e">
        <f t="shared" ca="1" si="285"/>
        <v>#N/A</v>
      </c>
      <c r="AP454" s="52" t="str">
        <f t="shared" ca="1" si="286"/>
        <v/>
      </c>
      <c r="AQ454" s="1" t="str" cm="1">
        <f t="array" aca="1" ref="AQ454" ca="1">IF(LEFT(AL454,1)=".",INDEX($M$12:$M$1052,MATCH(1,(AL454=$L$12:$L$1052)*(S454=($S$12:$S$1052)),0)),"")</f>
        <v/>
      </c>
      <c r="AR454" s="52">
        <f t="shared" ca="1" si="287"/>
        <v>0</v>
      </c>
      <c r="AS454" s="52">
        <f t="shared" ca="1" si="288"/>
        <v>0</v>
      </c>
      <c r="AT454" s="52" t="str">
        <f t="shared" ca="1" si="289"/>
        <v>00</v>
      </c>
      <c r="AU454" s="52" t="str">
        <f t="shared" ca="1" si="290"/>
        <v>00</v>
      </c>
      <c r="AV454" s="1" t="str">
        <f t="shared" ca="1" si="257"/>
        <v>00</v>
      </c>
      <c r="AW454" s="52" t="str">
        <f t="shared" ca="1" si="291"/>
        <v>ZP</v>
      </c>
      <c r="AX454" s="53" t="e">
        <f ca="1">VLOOKUP(UPPER(F454)&amp;"-"&amp;AW454,Opcodes!$D$3:$E$160,2,FALSE)</f>
        <v>#N/A</v>
      </c>
      <c r="AY454" s="1">
        <f t="shared" ca="1" si="292"/>
        <v>0</v>
      </c>
    </row>
    <row r="455" spans="3:51" s="52" customFormat="1" x14ac:dyDescent="0.3">
      <c r="C455" s="11" t="str" cm="1">
        <f t="array" aca="1" ref="C455" ca="1">IF(AND(N455&amp;""&lt;&gt;"",K455&amp;""&lt;&gt;""),K455&amp;": "&amp;N455&amp;IF(O455&amp;""&lt;&gt;""," "&amp;O455,"")&amp;IF(P455&amp;""&lt;&gt;""," "&amp;P455,""),IF(Y455&amp;""&lt;&gt;"",K455&amp;": "&amp;TRIM(_xlfn.TEXTJOIN("",TRUE,MID(Y455,2*ROW(INDIRECT("1:"&amp;LEN(Y455)))-1,2)&amp;" ")),""))</f>
        <v/>
      </c>
      <c r="D455" s="20"/>
      <c r="E455" s="21"/>
      <c r="F455" s="22"/>
      <c r="G455" s="55"/>
      <c r="H455" s="56"/>
      <c r="I455" s="51"/>
      <c r="J455" s="51"/>
      <c r="K455" s="52" t="str">
        <f t="shared" ca="1" si="258"/>
        <v>302</v>
      </c>
      <c r="L455" s="52" t="str">
        <f t="shared" si="259"/>
        <v/>
      </c>
      <c r="M455" s="52" t="str">
        <f t="shared" ca="1" si="260"/>
        <v>$0302</v>
      </c>
      <c r="N455" s="53" t="str">
        <f t="shared" ca="1" si="261"/>
        <v/>
      </c>
      <c r="O455" s="53" t="str">
        <f t="shared" ca="1" si="262"/>
        <v>00</v>
      </c>
      <c r="P455" s="53" t="str">
        <f t="shared" ca="1" si="263"/>
        <v/>
      </c>
      <c r="Q455" s="54">
        <f t="shared" si="264"/>
        <v>-1</v>
      </c>
      <c r="R455" s="54" t="str">
        <f t="shared" si="265"/>
        <v/>
      </c>
      <c r="S455" s="3" t="str">
        <f t="shared" si="266"/>
        <v>my_code</v>
      </c>
      <c r="T455" s="54" t="b">
        <f t="shared" si="267"/>
        <v>0</v>
      </c>
      <c r="U455" s="54" t="b">
        <f t="shared" si="268"/>
        <v>0</v>
      </c>
      <c r="V455" s="54" t="b">
        <f t="shared" si="269"/>
        <v>0</v>
      </c>
      <c r="W455" s="54" t="b">
        <f t="shared" si="270"/>
        <v>0</v>
      </c>
      <c r="X455" s="54" t="b">
        <f>IF(NOT(ISERROR(VLOOKUP(UPPER(F455),Opcodes!$O$3:$O$10,1,FALSE))),TRUE,FALSE)</f>
        <v>0</v>
      </c>
      <c r="Y455" s="1" t="str" cm="1">
        <f t="array" aca="1" ref="Y455" ca="1">IF(OR(UPPER(F455)="STR",UPPER(F455)="ASC"),_xlfn.TEXTJOIN("",TRUE,DEC2HEX(128*(UPPER(F455)="STR")+CODE(MID(G455,ABS(ROW(INDIRECT("1:"&amp;LEN(G455)))),1)))),IF(UPPER(F455)="HEX",UPPER(SUBSTITUTE(G455," ","")),""))</f>
        <v/>
      </c>
      <c r="Z455" s="52" t="str">
        <f t="shared" si="271"/>
        <v/>
      </c>
      <c r="AA455" s="52" t="str">
        <f t="shared" si="272"/>
        <v/>
      </c>
      <c r="AB455" s="52" t="str">
        <f t="shared" si="273"/>
        <v/>
      </c>
      <c r="AC455" s="52" t="str">
        <f t="shared" si="274"/>
        <v/>
      </c>
      <c r="AD455" s="52" t="str">
        <f t="shared" si="275"/>
        <v/>
      </c>
      <c r="AE455" s="52">
        <f t="shared" ca="1" si="276"/>
        <v>0</v>
      </c>
      <c r="AF455" s="52" t="str">
        <f t="shared" si="277"/>
        <v/>
      </c>
      <c r="AG455" s="52" t="str">
        <f t="shared" ca="1" si="278"/>
        <v>mem</v>
      </c>
      <c r="AH455" s="52">
        <f t="shared" ca="1" si="279"/>
        <v>0</v>
      </c>
      <c r="AI455" s="52">
        <f t="shared" ca="1" si="280"/>
        <v>-1</v>
      </c>
      <c r="AJ455" s="52">
        <f t="shared" ca="1" si="281"/>
        <v>0</v>
      </c>
      <c r="AK455" s="52">
        <f t="shared" ca="1" si="282"/>
        <v>0</v>
      </c>
      <c r="AL455" s="52">
        <f t="shared" ca="1" si="283"/>
        <v>0</v>
      </c>
      <c r="AM455" s="52" t="e" cm="1">
        <f t="array" aca="1" ref="AM455" ca="1">INDEX($G$2:$G$1052,MATCH(1,(AL455=$E$2:$E$1052)*("EQU"=UPPER($F$2:$F$1052)),0))</f>
        <v>#N/A</v>
      </c>
      <c r="AN455" s="52" t="str">
        <f t="shared" ca="1" si="284"/>
        <v/>
      </c>
      <c r="AO455" s="1" t="e">
        <f t="shared" ca="1" si="285"/>
        <v>#N/A</v>
      </c>
      <c r="AP455" s="52" t="str">
        <f t="shared" ca="1" si="286"/>
        <v/>
      </c>
      <c r="AQ455" s="1" t="str" cm="1">
        <f t="array" aca="1" ref="AQ455" ca="1">IF(LEFT(AL455,1)=".",INDEX($M$12:$M$1052,MATCH(1,(AL455=$L$12:$L$1052)*(S455=($S$12:$S$1052)),0)),"")</f>
        <v/>
      </c>
      <c r="AR455" s="52">
        <f t="shared" ca="1" si="287"/>
        <v>0</v>
      </c>
      <c r="AS455" s="52">
        <f t="shared" ca="1" si="288"/>
        <v>0</v>
      </c>
      <c r="AT455" s="52" t="str">
        <f t="shared" ca="1" si="289"/>
        <v>00</v>
      </c>
      <c r="AU455" s="52" t="str">
        <f t="shared" ca="1" si="290"/>
        <v>00</v>
      </c>
      <c r="AV455" s="1" t="str">
        <f t="shared" ca="1" si="257"/>
        <v>00</v>
      </c>
      <c r="AW455" s="52" t="str">
        <f t="shared" ca="1" si="291"/>
        <v>ZP</v>
      </c>
      <c r="AX455" s="53" t="e">
        <f ca="1">VLOOKUP(UPPER(F455)&amp;"-"&amp;AW455,Opcodes!$D$3:$E$160,2,FALSE)</f>
        <v>#N/A</v>
      </c>
      <c r="AY455" s="1">
        <f t="shared" ca="1" si="292"/>
        <v>0</v>
      </c>
    </row>
    <row r="456" spans="3:51" s="52" customFormat="1" x14ac:dyDescent="0.3">
      <c r="C456" s="11" t="str" cm="1">
        <f t="array" aca="1" ref="C456" ca="1">IF(AND(N456&amp;""&lt;&gt;"",K456&amp;""&lt;&gt;""),K456&amp;": "&amp;N456&amp;IF(O456&amp;""&lt;&gt;""," "&amp;O456,"")&amp;IF(P456&amp;""&lt;&gt;""," "&amp;P456,""),IF(Y456&amp;""&lt;&gt;"",K456&amp;": "&amp;TRIM(_xlfn.TEXTJOIN("",TRUE,MID(Y456,2*ROW(INDIRECT("1:"&amp;LEN(Y456)))-1,2)&amp;" ")),""))</f>
        <v/>
      </c>
      <c r="D456" s="20"/>
      <c r="E456" s="21"/>
      <c r="F456" s="22"/>
      <c r="G456" s="55"/>
      <c r="H456" s="56"/>
      <c r="I456" s="51"/>
      <c r="J456" s="51"/>
      <c r="K456" s="52" t="str">
        <f t="shared" ca="1" si="258"/>
        <v>302</v>
      </c>
      <c r="L456" s="52" t="str">
        <f t="shared" si="259"/>
        <v/>
      </c>
      <c r="M456" s="52" t="str">
        <f t="shared" ca="1" si="260"/>
        <v>$0302</v>
      </c>
      <c r="N456" s="53" t="str">
        <f t="shared" ca="1" si="261"/>
        <v/>
      </c>
      <c r="O456" s="53" t="str">
        <f t="shared" ca="1" si="262"/>
        <v>00</v>
      </c>
      <c r="P456" s="53" t="str">
        <f t="shared" ca="1" si="263"/>
        <v/>
      </c>
      <c r="Q456" s="54">
        <f t="shared" si="264"/>
        <v>-1</v>
      </c>
      <c r="R456" s="54" t="str">
        <f t="shared" si="265"/>
        <v/>
      </c>
      <c r="S456" s="3" t="str">
        <f t="shared" si="266"/>
        <v>my_code</v>
      </c>
      <c r="T456" s="54" t="b">
        <f t="shared" si="267"/>
        <v>0</v>
      </c>
      <c r="U456" s="54" t="b">
        <f t="shared" si="268"/>
        <v>0</v>
      </c>
      <c r="V456" s="54" t="b">
        <f t="shared" si="269"/>
        <v>0</v>
      </c>
      <c r="W456" s="54" t="b">
        <f t="shared" si="270"/>
        <v>0</v>
      </c>
      <c r="X456" s="54" t="b">
        <f>IF(NOT(ISERROR(VLOOKUP(UPPER(F456),Opcodes!$O$3:$O$10,1,FALSE))),TRUE,FALSE)</f>
        <v>0</v>
      </c>
      <c r="Y456" s="1" t="str" cm="1">
        <f t="array" aca="1" ref="Y456" ca="1">IF(OR(UPPER(F456)="STR",UPPER(F456)="ASC"),_xlfn.TEXTJOIN("",TRUE,DEC2HEX(128*(UPPER(F456)="STR")+CODE(MID(G456,ABS(ROW(INDIRECT("1:"&amp;LEN(G456)))),1)))),IF(UPPER(F456)="HEX",UPPER(SUBSTITUTE(G456," ","")),""))</f>
        <v/>
      </c>
      <c r="Z456" s="52" t="str">
        <f t="shared" si="271"/>
        <v/>
      </c>
      <c r="AA456" s="52" t="str">
        <f t="shared" si="272"/>
        <v/>
      </c>
      <c r="AB456" s="52" t="str">
        <f t="shared" si="273"/>
        <v/>
      </c>
      <c r="AC456" s="52" t="str">
        <f t="shared" si="274"/>
        <v/>
      </c>
      <c r="AD456" s="52" t="str">
        <f t="shared" si="275"/>
        <v/>
      </c>
      <c r="AE456" s="52">
        <f t="shared" ca="1" si="276"/>
        <v>0</v>
      </c>
      <c r="AF456" s="52" t="str">
        <f t="shared" si="277"/>
        <v/>
      </c>
      <c r="AG456" s="52" t="str">
        <f t="shared" ca="1" si="278"/>
        <v>mem</v>
      </c>
      <c r="AH456" s="52">
        <f t="shared" ca="1" si="279"/>
        <v>0</v>
      </c>
      <c r="AI456" s="52">
        <f t="shared" ca="1" si="280"/>
        <v>-1</v>
      </c>
      <c r="AJ456" s="52">
        <f t="shared" ca="1" si="281"/>
        <v>0</v>
      </c>
      <c r="AK456" s="52">
        <f t="shared" ca="1" si="282"/>
        <v>0</v>
      </c>
      <c r="AL456" s="52">
        <f t="shared" ca="1" si="283"/>
        <v>0</v>
      </c>
      <c r="AM456" s="52" t="e" cm="1">
        <f t="array" aca="1" ref="AM456" ca="1">INDEX($G$2:$G$1052,MATCH(1,(AL456=$E$2:$E$1052)*("EQU"=UPPER($F$2:$F$1052)),0))</f>
        <v>#N/A</v>
      </c>
      <c r="AN456" s="52" t="str">
        <f t="shared" ca="1" si="284"/>
        <v/>
      </c>
      <c r="AO456" s="1" t="e">
        <f t="shared" ca="1" si="285"/>
        <v>#N/A</v>
      </c>
      <c r="AP456" s="52" t="str">
        <f t="shared" ca="1" si="286"/>
        <v/>
      </c>
      <c r="AQ456" s="1" t="str" cm="1">
        <f t="array" aca="1" ref="AQ456" ca="1">IF(LEFT(AL456,1)=".",INDEX($M$12:$M$1052,MATCH(1,(AL456=$L$12:$L$1052)*(S456=($S$12:$S$1052)),0)),"")</f>
        <v/>
      </c>
      <c r="AR456" s="52">
        <f t="shared" ca="1" si="287"/>
        <v>0</v>
      </c>
      <c r="AS456" s="52">
        <f t="shared" ca="1" si="288"/>
        <v>0</v>
      </c>
      <c r="AT456" s="52" t="str">
        <f t="shared" ca="1" si="289"/>
        <v>00</v>
      </c>
      <c r="AU456" s="52" t="str">
        <f t="shared" ca="1" si="290"/>
        <v>00</v>
      </c>
      <c r="AV456" s="1" t="str">
        <f t="shared" ca="1" si="257"/>
        <v>00</v>
      </c>
      <c r="AW456" s="52" t="str">
        <f t="shared" ca="1" si="291"/>
        <v>ZP</v>
      </c>
      <c r="AX456" s="53" t="e">
        <f ca="1">VLOOKUP(UPPER(F456)&amp;"-"&amp;AW456,Opcodes!$D$3:$E$160,2,FALSE)</f>
        <v>#N/A</v>
      </c>
      <c r="AY456" s="1">
        <f t="shared" ca="1" si="292"/>
        <v>0</v>
      </c>
    </row>
    <row r="457" spans="3:51" s="52" customFormat="1" x14ac:dyDescent="0.3">
      <c r="C457" s="11" t="str" cm="1">
        <f t="array" aca="1" ref="C457" ca="1">IF(AND(N457&amp;""&lt;&gt;"",K457&amp;""&lt;&gt;""),K457&amp;": "&amp;N457&amp;IF(O457&amp;""&lt;&gt;""," "&amp;O457,"")&amp;IF(P457&amp;""&lt;&gt;""," "&amp;P457,""),IF(Y457&amp;""&lt;&gt;"",K457&amp;": "&amp;TRIM(_xlfn.TEXTJOIN("",TRUE,MID(Y457,2*ROW(INDIRECT("1:"&amp;LEN(Y457)))-1,2)&amp;" ")),""))</f>
        <v/>
      </c>
      <c r="D457" s="20"/>
      <c r="E457" s="21"/>
      <c r="F457" s="22"/>
      <c r="G457" s="55"/>
      <c r="H457" s="56"/>
      <c r="I457" s="51"/>
      <c r="J457" s="51"/>
      <c r="K457" s="52" t="str">
        <f t="shared" ca="1" si="258"/>
        <v>302</v>
      </c>
      <c r="L457" s="52" t="str">
        <f t="shared" si="259"/>
        <v/>
      </c>
      <c r="M457" s="52" t="str">
        <f t="shared" ca="1" si="260"/>
        <v>$0302</v>
      </c>
      <c r="N457" s="53" t="str">
        <f t="shared" ca="1" si="261"/>
        <v/>
      </c>
      <c r="O457" s="53" t="str">
        <f t="shared" ca="1" si="262"/>
        <v>00</v>
      </c>
      <c r="P457" s="53" t="str">
        <f t="shared" ca="1" si="263"/>
        <v/>
      </c>
      <c r="Q457" s="54">
        <f t="shared" si="264"/>
        <v>-1</v>
      </c>
      <c r="R457" s="54" t="str">
        <f t="shared" si="265"/>
        <v/>
      </c>
      <c r="S457" s="3" t="str">
        <f t="shared" si="266"/>
        <v>my_code</v>
      </c>
      <c r="T457" s="54" t="b">
        <f t="shared" si="267"/>
        <v>0</v>
      </c>
      <c r="U457" s="54" t="b">
        <f t="shared" si="268"/>
        <v>0</v>
      </c>
      <c r="V457" s="54" t="b">
        <f t="shared" si="269"/>
        <v>0</v>
      </c>
      <c r="W457" s="54" t="b">
        <f t="shared" si="270"/>
        <v>0</v>
      </c>
      <c r="X457" s="54" t="b">
        <f>IF(NOT(ISERROR(VLOOKUP(UPPER(F457),Opcodes!$O$3:$O$10,1,FALSE))),TRUE,FALSE)</f>
        <v>0</v>
      </c>
      <c r="Y457" s="1" t="str" cm="1">
        <f t="array" aca="1" ref="Y457" ca="1">IF(OR(UPPER(F457)="STR",UPPER(F457)="ASC"),_xlfn.TEXTJOIN("",TRUE,DEC2HEX(128*(UPPER(F457)="STR")+CODE(MID(G457,ABS(ROW(INDIRECT("1:"&amp;LEN(G457)))),1)))),IF(UPPER(F457)="HEX",UPPER(SUBSTITUTE(G457," ","")),""))</f>
        <v/>
      </c>
      <c r="Z457" s="52" t="str">
        <f t="shared" si="271"/>
        <v/>
      </c>
      <c r="AA457" s="52" t="str">
        <f t="shared" si="272"/>
        <v/>
      </c>
      <c r="AB457" s="52" t="str">
        <f t="shared" si="273"/>
        <v/>
      </c>
      <c r="AC457" s="52" t="str">
        <f t="shared" si="274"/>
        <v/>
      </c>
      <c r="AD457" s="52" t="str">
        <f t="shared" si="275"/>
        <v/>
      </c>
      <c r="AE457" s="52">
        <f t="shared" ca="1" si="276"/>
        <v>0</v>
      </c>
      <c r="AF457" s="52" t="str">
        <f t="shared" si="277"/>
        <v/>
      </c>
      <c r="AG457" s="52" t="str">
        <f t="shared" ca="1" si="278"/>
        <v>mem</v>
      </c>
      <c r="AH457" s="52">
        <f t="shared" ca="1" si="279"/>
        <v>0</v>
      </c>
      <c r="AI457" s="52">
        <f t="shared" ca="1" si="280"/>
        <v>-1</v>
      </c>
      <c r="AJ457" s="52">
        <f t="shared" ca="1" si="281"/>
        <v>0</v>
      </c>
      <c r="AK457" s="52">
        <f t="shared" ca="1" si="282"/>
        <v>0</v>
      </c>
      <c r="AL457" s="52">
        <f t="shared" ca="1" si="283"/>
        <v>0</v>
      </c>
      <c r="AM457" s="52" t="e" cm="1">
        <f t="array" aca="1" ref="AM457" ca="1">INDEX($G$2:$G$1052,MATCH(1,(AL457=$E$2:$E$1052)*("EQU"=UPPER($F$2:$F$1052)),0))</f>
        <v>#N/A</v>
      </c>
      <c r="AN457" s="52" t="str">
        <f t="shared" ca="1" si="284"/>
        <v/>
      </c>
      <c r="AO457" s="1" t="e">
        <f t="shared" ca="1" si="285"/>
        <v>#N/A</v>
      </c>
      <c r="AP457" s="52" t="str">
        <f t="shared" ca="1" si="286"/>
        <v/>
      </c>
      <c r="AQ457" s="1" t="str" cm="1">
        <f t="array" aca="1" ref="AQ457" ca="1">IF(LEFT(AL457,1)=".",INDEX($M$12:$M$1052,MATCH(1,(AL457=$L$12:$L$1052)*(S457=($S$12:$S$1052)),0)),"")</f>
        <v/>
      </c>
      <c r="AR457" s="52">
        <f t="shared" ca="1" si="287"/>
        <v>0</v>
      </c>
      <c r="AS457" s="52">
        <f t="shared" ca="1" si="288"/>
        <v>0</v>
      </c>
      <c r="AT457" s="52" t="str">
        <f t="shared" ca="1" si="289"/>
        <v>00</v>
      </c>
      <c r="AU457" s="52" t="str">
        <f t="shared" ca="1" si="290"/>
        <v>00</v>
      </c>
      <c r="AV457" s="1" t="str">
        <f t="shared" ca="1" si="257"/>
        <v>00</v>
      </c>
      <c r="AW457" s="52" t="str">
        <f t="shared" ca="1" si="291"/>
        <v>ZP</v>
      </c>
      <c r="AX457" s="53" t="e">
        <f ca="1">VLOOKUP(UPPER(F457)&amp;"-"&amp;AW457,Opcodes!$D$3:$E$160,2,FALSE)</f>
        <v>#N/A</v>
      </c>
      <c r="AY457" s="1">
        <f t="shared" ca="1" si="292"/>
        <v>0</v>
      </c>
    </row>
    <row r="458" spans="3:51" s="52" customFormat="1" x14ac:dyDescent="0.3">
      <c r="C458" s="11" t="str" cm="1">
        <f t="array" aca="1" ref="C458" ca="1">IF(AND(N458&amp;""&lt;&gt;"",K458&amp;""&lt;&gt;""),K458&amp;": "&amp;N458&amp;IF(O458&amp;""&lt;&gt;""," "&amp;O458,"")&amp;IF(P458&amp;""&lt;&gt;""," "&amp;P458,""),IF(Y458&amp;""&lt;&gt;"",K458&amp;": "&amp;TRIM(_xlfn.TEXTJOIN("",TRUE,MID(Y458,2*ROW(INDIRECT("1:"&amp;LEN(Y458)))-1,2)&amp;" ")),""))</f>
        <v/>
      </c>
      <c r="D458" s="20"/>
      <c r="E458" s="21"/>
      <c r="F458" s="22"/>
      <c r="G458" s="55"/>
      <c r="H458" s="56"/>
      <c r="I458" s="51"/>
      <c r="J458" s="51"/>
      <c r="K458" s="52" t="str">
        <f t="shared" ca="1" si="258"/>
        <v>302</v>
      </c>
      <c r="L458" s="52" t="str">
        <f t="shared" si="259"/>
        <v/>
      </c>
      <c r="M458" s="52" t="str">
        <f t="shared" ca="1" si="260"/>
        <v>$0302</v>
      </c>
      <c r="N458" s="53" t="str">
        <f t="shared" ca="1" si="261"/>
        <v/>
      </c>
      <c r="O458" s="53" t="str">
        <f t="shared" ca="1" si="262"/>
        <v>00</v>
      </c>
      <c r="P458" s="53" t="str">
        <f t="shared" ca="1" si="263"/>
        <v/>
      </c>
      <c r="Q458" s="54">
        <f t="shared" si="264"/>
        <v>-1</v>
      </c>
      <c r="R458" s="54" t="str">
        <f t="shared" si="265"/>
        <v/>
      </c>
      <c r="S458" s="3" t="str">
        <f t="shared" si="266"/>
        <v>my_code</v>
      </c>
      <c r="T458" s="54" t="b">
        <f t="shared" si="267"/>
        <v>0</v>
      </c>
      <c r="U458" s="54" t="b">
        <f t="shared" si="268"/>
        <v>0</v>
      </c>
      <c r="V458" s="54" t="b">
        <f t="shared" si="269"/>
        <v>0</v>
      </c>
      <c r="W458" s="54" t="b">
        <f t="shared" si="270"/>
        <v>0</v>
      </c>
      <c r="X458" s="54" t="b">
        <f>IF(NOT(ISERROR(VLOOKUP(UPPER(F458),Opcodes!$O$3:$O$10,1,FALSE))),TRUE,FALSE)</f>
        <v>0</v>
      </c>
      <c r="Y458" s="1" t="str" cm="1">
        <f t="array" aca="1" ref="Y458" ca="1">IF(OR(UPPER(F458)="STR",UPPER(F458)="ASC"),_xlfn.TEXTJOIN("",TRUE,DEC2HEX(128*(UPPER(F458)="STR")+CODE(MID(G458,ABS(ROW(INDIRECT("1:"&amp;LEN(G458)))),1)))),IF(UPPER(F458)="HEX",UPPER(SUBSTITUTE(G458," ","")),""))</f>
        <v/>
      </c>
      <c r="Z458" s="52" t="str">
        <f t="shared" si="271"/>
        <v/>
      </c>
      <c r="AA458" s="52" t="str">
        <f t="shared" si="272"/>
        <v/>
      </c>
      <c r="AB458" s="52" t="str">
        <f t="shared" si="273"/>
        <v/>
      </c>
      <c r="AC458" s="52" t="str">
        <f t="shared" si="274"/>
        <v/>
      </c>
      <c r="AD458" s="52" t="str">
        <f t="shared" si="275"/>
        <v/>
      </c>
      <c r="AE458" s="52">
        <f t="shared" ca="1" si="276"/>
        <v>0</v>
      </c>
      <c r="AF458" s="52" t="str">
        <f t="shared" si="277"/>
        <v/>
      </c>
      <c r="AG458" s="52" t="str">
        <f t="shared" ca="1" si="278"/>
        <v>mem</v>
      </c>
      <c r="AH458" s="52">
        <f t="shared" ca="1" si="279"/>
        <v>0</v>
      </c>
      <c r="AI458" s="52">
        <f t="shared" ca="1" si="280"/>
        <v>-1</v>
      </c>
      <c r="AJ458" s="52">
        <f t="shared" ca="1" si="281"/>
        <v>0</v>
      </c>
      <c r="AK458" s="52">
        <f t="shared" ca="1" si="282"/>
        <v>0</v>
      </c>
      <c r="AL458" s="52">
        <f t="shared" ca="1" si="283"/>
        <v>0</v>
      </c>
      <c r="AM458" s="52" t="e" cm="1">
        <f t="array" aca="1" ref="AM458" ca="1">INDEX($G$2:$G$1052,MATCH(1,(AL458=$E$2:$E$1052)*("EQU"=UPPER($F$2:$F$1052)),0))</f>
        <v>#N/A</v>
      </c>
      <c r="AN458" s="52" t="str">
        <f t="shared" ca="1" si="284"/>
        <v/>
      </c>
      <c r="AO458" s="1" t="e">
        <f t="shared" ca="1" si="285"/>
        <v>#N/A</v>
      </c>
      <c r="AP458" s="52" t="str">
        <f t="shared" ca="1" si="286"/>
        <v/>
      </c>
      <c r="AQ458" s="1" t="str" cm="1">
        <f t="array" aca="1" ref="AQ458" ca="1">IF(LEFT(AL458,1)=".",INDEX($M$12:$M$1052,MATCH(1,(AL458=$L$12:$L$1052)*(S458=($S$12:$S$1052)),0)),"")</f>
        <v/>
      </c>
      <c r="AR458" s="52">
        <f t="shared" ca="1" si="287"/>
        <v>0</v>
      </c>
      <c r="AS458" s="52">
        <f t="shared" ca="1" si="288"/>
        <v>0</v>
      </c>
      <c r="AT458" s="52" t="str">
        <f t="shared" ca="1" si="289"/>
        <v>00</v>
      </c>
      <c r="AU458" s="52" t="str">
        <f t="shared" ca="1" si="290"/>
        <v>00</v>
      </c>
      <c r="AV458" s="1" t="str">
        <f t="shared" ca="1" si="257"/>
        <v>00</v>
      </c>
      <c r="AW458" s="52" t="str">
        <f t="shared" ca="1" si="291"/>
        <v>ZP</v>
      </c>
      <c r="AX458" s="53" t="e">
        <f ca="1">VLOOKUP(UPPER(F458)&amp;"-"&amp;AW458,Opcodes!$D$3:$E$160,2,FALSE)</f>
        <v>#N/A</v>
      </c>
      <c r="AY458" s="1">
        <f t="shared" ca="1" si="292"/>
        <v>0</v>
      </c>
    </row>
    <row r="459" spans="3:51" s="52" customFormat="1" x14ac:dyDescent="0.3">
      <c r="C459" s="11" t="str" cm="1">
        <f t="array" aca="1" ref="C459" ca="1">IF(AND(N459&amp;""&lt;&gt;"",K459&amp;""&lt;&gt;""),K459&amp;": "&amp;N459&amp;IF(O459&amp;""&lt;&gt;""," "&amp;O459,"")&amp;IF(P459&amp;""&lt;&gt;""," "&amp;P459,""),IF(Y459&amp;""&lt;&gt;"",K459&amp;": "&amp;TRIM(_xlfn.TEXTJOIN("",TRUE,MID(Y459,2*ROW(INDIRECT("1:"&amp;LEN(Y459)))-1,2)&amp;" ")),""))</f>
        <v/>
      </c>
      <c r="D459" s="20"/>
      <c r="E459" s="21"/>
      <c r="F459" s="22"/>
      <c r="G459" s="55"/>
      <c r="H459" s="56"/>
      <c r="I459" s="51"/>
      <c r="J459" s="51"/>
      <c r="K459" s="52" t="str">
        <f t="shared" ca="1" si="258"/>
        <v>302</v>
      </c>
      <c r="L459" s="52" t="str">
        <f t="shared" si="259"/>
        <v/>
      </c>
      <c r="M459" s="52" t="str">
        <f t="shared" ca="1" si="260"/>
        <v>$0302</v>
      </c>
      <c r="N459" s="53" t="str">
        <f t="shared" ca="1" si="261"/>
        <v/>
      </c>
      <c r="O459" s="53" t="str">
        <f t="shared" ca="1" si="262"/>
        <v>00</v>
      </c>
      <c r="P459" s="53" t="str">
        <f t="shared" ca="1" si="263"/>
        <v/>
      </c>
      <c r="Q459" s="54">
        <f t="shared" si="264"/>
        <v>-1</v>
      </c>
      <c r="R459" s="54" t="str">
        <f t="shared" si="265"/>
        <v/>
      </c>
      <c r="S459" s="3" t="str">
        <f t="shared" si="266"/>
        <v>my_code</v>
      </c>
      <c r="T459" s="54" t="b">
        <f t="shared" si="267"/>
        <v>0</v>
      </c>
      <c r="U459" s="54" t="b">
        <f t="shared" si="268"/>
        <v>0</v>
      </c>
      <c r="V459" s="54" t="b">
        <f t="shared" si="269"/>
        <v>0</v>
      </c>
      <c r="W459" s="54" t="b">
        <f t="shared" si="270"/>
        <v>0</v>
      </c>
      <c r="X459" s="54" t="b">
        <f>IF(NOT(ISERROR(VLOOKUP(UPPER(F459),Opcodes!$O$3:$O$10,1,FALSE))),TRUE,FALSE)</f>
        <v>0</v>
      </c>
      <c r="Y459" s="1" t="str" cm="1">
        <f t="array" aca="1" ref="Y459" ca="1">IF(OR(UPPER(F459)="STR",UPPER(F459)="ASC"),_xlfn.TEXTJOIN("",TRUE,DEC2HEX(128*(UPPER(F459)="STR")+CODE(MID(G459,ABS(ROW(INDIRECT("1:"&amp;LEN(G459)))),1)))),IF(UPPER(F459)="HEX",UPPER(SUBSTITUTE(G459," ","")),""))</f>
        <v/>
      </c>
      <c r="Z459" s="52" t="str">
        <f t="shared" si="271"/>
        <v/>
      </c>
      <c r="AA459" s="52" t="str">
        <f t="shared" si="272"/>
        <v/>
      </c>
      <c r="AB459" s="52" t="str">
        <f t="shared" si="273"/>
        <v/>
      </c>
      <c r="AC459" s="52" t="str">
        <f t="shared" si="274"/>
        <v/>
      </c>
      <c r="AD459" s="52" t="str">
        <f t="shared" si="275"/>
        <v/>
      </c>
      <c r="AE459" s="52">
        <f t="shared" ca="1" si="276"/>
        <v>0</v>
      </c>
      <c r="AF459" s="52" t="str">
        <f t="shared" si="277"/>
        <v/>
      </c>
      <c r="AG459" s="52" t="str">
        <f t="shared" ca="1" si="278"/>
        <v>mem</v>
      </c>
      <c r="AH459" s="52">
        <f t="shared" ca="1" si="279"/>
        <v>0</v>
      </c>
      <c r="AI459" s="52">
        <f t="shared" ca="1" si="280"/>
        <v>-1</v>
      </c>
      <c r="AJ459" s="52">
        <f t="shared" ca="1" si="281"/>
        <v>0</v>
      </c>
      <c r="AK459" s="52">
        <f t="shared" ca="1" si="282"/>
        <v>0</v>
      </c>
      <c r="AL459" s="52">
        <f t="shared" ca="1" si="283"/>
        <v>0</v>
      </c>
      <c r="AM459" s="52" t="e" cm="1">
        <f t="array" aca="1" ref="AM459" ca="1">INDEX($G$2:$G$1052,MATCH(1,(AL459=$E$2:$E$1052)*("EQU"=UPPER($F$2:$F$1052)),0))</f>
        <v>#N/A</v>
      </c>
      <c r="AN459" s="52" t="str">
        <f t="shared" ca="1" si="284"/>
        <v/>
      </c>
      <c r="AO459" s="1" t="e">
        <f t="shared" ca="1" si="285"/>
        <v>#N/A</v>
      </c>
      <c r="AP459" s="52" t="str">
        <f t="shared" ca="1" si="286"/>
        <v/>
      </c>
      <c r="AQ459" s="1" t="str" cm="1">
        <f t="array" aca="1" ref="AQ459" ca="1">IF(LEFT(AL459,1)=".",INDEX($M$12:$M$1052,MATCH(1,(AL459=$L$12:$L$1052)*(S459=($S$12:$S$1052)),0)),"")</f>
        <v/>
      </c>
      <c r="AR459" s="52">
        <f t="shared" ca="1" si="287"/>
        <v>0</v>
      </c>
      <c r="AS459" s="52">
        <f t="shared" ca="1" si="288"/>
        <v>0</v>
      </c>
      <c r="AT459" s="52" t="str">
        <f t="shared" ca="1" si="289"/>
        <v>00</v>
      </c>
      <c r="AU459" s="52" t="str">
        <f t="shared" ca="1" si="290"/>
        <v>00</v>
      </c>
      <c r="AV459" s="1" t="str">
        <f t="shared" ca="1" si="257"/>
        <v>00</v>
      </c>
      <c r="AW459" s="52" t="str">
        <f t="shared" ca="1" si="291"/>
        <v>ZP</v>
      </c>
      <c r="AX459" s="53" t="e">
        <f ca="1">VLOOKUP(UPPER(F459)&amp;"-"&amp;AW459,Opcodes!$D$3:$E$160,2,FALSE)</f>
        <v>#N/A</v>
      </c>
      <c r="AY459" s="1">
        <f t="shared" ca="1" si="292"/>
        <v>0</v>
      </c>
    </row>
    <row r="460" spans="3:51" s="52" customFormat="1" x14ac:dyDescent="0.3">
      <c r="C460" s="11" t="str" cm="1">
        <f t="array" aca="1" ref="C460" ca="1">IF(AND(N460&amp;""&lt;&gt;"",K460&amp;""&lt;&gt;""),K460&amp;": "&amp;N460&amp;IF(O460&amp;""&lt;&gt;""," "&amp;O460,"")&amp;IF(P460&amp;""&lt;&gt;""," "&amp;P460,""),IF(Y460&amp;""&lt;&gt;"",K460&amp;": "&amp;TRIM(_xlfn.TEXTJOIN("",TRUE,MID(Y460,2*ROW(INDIRECT("1:"&amp;LEN(Y460)))-1,2)&amp;" ")),""))</f>
        <v/>
      </c>
      <c r="D460" s="20"/>
      <c r="E460" s="21"/>
      <c r="F460" s="22"/>
      <c r="G460" s="55"/>
      <c r="H460" s="56"/>
      <c r="I460" s="51"/>
      <c r="J460" s="51"/>
      <c r="K460" s="52" t="str">
        <f t="shared" ca="1" si="258"/>
        <v>302</v>
      </c>
      <c r="L460" s="52" t="str">
        <f t="shared" si="259"/>
        <v/>
      </c>
      <c r="M460" s="52" t="str">
        <f t="shared" ca="1" si="260"/>
        <v>$0302</v>
      </c>
      <c r="N460" s="53" t="str">
        <f t="shared" ca="1" si="261"/>
        <v/>
      </c>
      <c r="O460" s="53" t="str">
        <f t="shared" ca="1" si="262"/>
        <v>00</v>
      </c>
      <c r="P460" s="53" t="str">
        <f t="shared" ca="1" si="263"/>
        <v/>
      </c>
      <c r="Q460" s="54">
        <f t="shared" si="264"/>
        <v>-1</v>
      </c>
      <c r="R460" s="54" t="str">
        <f t="shared" si="265"/>
        <v/>
      </c>
      <c r="S460" s="3" t="str">
        <f t="shared" si="266"/>
        <v>my_code</v>
      </c>
      <c r="T460" s="54" t="b">
        <f t="shared" si="267"/>
        <v>0</v>
      </c>
      <c r="U460" s="54" t="b">
        <f t="shared" si="268"/>
        <v>0</v>
      </c>
      <c r="V460" s="54" t="b">
        <f t="shared" si="269"/>
        <v>0</v>
      </c>
      <c r="W460" s="54" t="b">
        <f t="shared" si="270"/>
        <v>0</v>
      </c>
      <c r="X460" s="54" t="b">
        <f>IF(NOT(ISERROR(VLOOKUP(UPPER(F460),Opcodes!$O$3:$O$10,1,FALSE))),TRUE,FALSE)</f>
        <v>0</v>
      </c>
      <c r="Y460" s="1" t="str" cm="1">
        <f t="array" aca="1" ref="Y460" ca="1">IF(OR(UPPER(F460)="STR",UPPER(F460)="ASC"),_xlfn.TEXTJOIN("",TRUE,DEC2HEX(128*(UPPER(F460)="STR")+CODE(MID(G460,ABS(ROW(INDIRECT("1:"&amp;LEN(G460)))),1)))),IF(UPPER(F460)="HEX",UPPER(SUBSTITUTE(G460," ","")),""))</f>
        <v/>
      </c>
      <c r="Z460" s="52" t="str">
        <f t="shared" si="271"/>
        <v/>
      </c>
      <c r="AA460" s="52" t="str">
        <f t="shared" si="272"/>
        <v/>
      </c>
      <c r="AB460" s="52" t="str">
        <f t="shared" si="273"/>
        <v/>
      </c>
      <c r="AC460" s="52" t="str">
        <f t="shared" si="274"/>
        <v/>
      </c>
      <c r="AD460" s="52" t="str">
        <f t="shared" si="275"/>
        <v/>
      </c>
      <c r="AE460" s="52">
        <f t="shared" ca="1" si="276"/>
        <v>0</v>
      </c>
      <c r="AF460" s="52" t="str">
        <f t="shared" si="277"/>
        <v/>
      </c>
      <c r="AG460" s="52" t="str">
        <f t="shared" ca="1" si="278"/>
        <v>mem</v>
      </c>
      <c r="AH460" s="52">
        <f t="shared" ca="1" si="279"/>
        <v>0</v>
      </c>
      <c r="AI460" s="52">
        <f t="shared" ca="1" si="280"/>
        <v>-1</v>
      </c>
      <c r="AJ460" s="52">
        <f t="shared" ca="1" si="281"/>
        <v>0</v>
      </c>
      <c r="AK460" s="52">
        <f t="shared" ca="1" si="282"/>
        <v>0</v>
      </c>
      <c r="AL460" s="52">
        <f t="shared" ca="1" si="283"/>
        <v>0</v>
      </c>
      <c r="AM460" s="52" t="e" cm="1">
        <f t="array" aca="1" ref="AM460" ca="1">INDEX($G$2:$G$1052,MATCH(1,(AL460=$E$2:$E$1052)*("EQU"=UPPER($F$2:$F$1052)),0))</f>
        <v>#N/A</v>
      </c>
      <c r="AN460" s="52" t="str">
        <f t="shared" ca="1" si="284"/>
        <v/>
      </c>
      <c r="AO460" s="1" t="e">
        <f t="shared" ca="1" si="285"/>
        <v>#N/A</v>
      </c>
      <c r="AP460" s="52" t="str">
        <f t="shared" ca="1" si="286"/>
        <v/>
      </c>
      <c r="AQ460" s="1" t="str" cm="1">
        <f t="array" aca="1" ref="AQ460" ca="1">IF(LEFT(AL460,1)=".",INDEX($M$12:$M$1052,MATCH(1,(AL460=$L$12:$L$1052)*(S460=($S$12:$S$1052)),0)),"")</f>
        <v/>
      </c>
      <c r="AR460" s="52">
        <f t="shared" ca="1" si="287"/>
        <v>0</v>
      </c>
      <c r="AS460" s="52">
        <f t="shared" ca="1" si="288"/>
        <v>0</v>
      </c>
      <c r="AT460" s="52" t="str">
        <f t="shared" ca="1" si="289"/>
        <v>00</v>
      </c>
      <c r="AU460" s="52" t="str">
        <f t="shared" ca="1" si="290"/>
        <v>00</v>
      </c>
      <c r="AV460" s="1" t="str">
        <f t="shared" ref="AV460:AV523" ca="1" si="293">IF(T460,IF(AF460&amp;""="",IF(AND(HEX2DEC(AU460)-HEX2DEC(K460)-2&gt;=-128,HEX2DEC(AU460)-HEX2DEC(K460)-2&lt;128),RIGHT(DEC2HEX(HEX2DEC(AU460)-HEX2DEC(K460)-2,2),2),NA()),AU460),AU460)</f>
        <v>00</v>
      </c>
      <c r="AW460" s="52" t="str">
        <f t="shared" ca="1" si="291"/>
        <v>ZP</v>
      </c>
      <c r="AX460" s="53" t="e">
        <f ca="1">VLOOKUP(UPPER(F460)&amp;"-"&amp;AW460,Opcodes!$D$3:$E$160,2,FALSE)</f>
        <v>#N/A</v>
      </c>
      <c r="AY460" s="1">
        <f t="shared" ca="1" si="292"/>
        <v>0</v>
      </c>
    </row>
    <row r="461" spans="3:51" s="52" customFormat="1" x14ac:dyDescent="0.3">
      <c r="C461" s="11" t="str" cm="1">
        <f t="array" aca="1" ref="C461" ca="1">IF(AND(N461&amp;""&lt;&gt;"",K461&amp;""&lt;&gt;""),K461&amp;": "&amp;N461&amp;IF(O461&amp;""&lt;&gt;""," "&amp;O461,"")&amp;IF(P461&amp;""&lt;&gt;""," "&amp;P461,""),IF(Y461&amp;""&lt;&gt;"",K461&amp;": "&amp;TRIM(_xlfn.TEXTJOIN("",TRUE,MID(Y461,2*ROW(INDIRECT("1:"&amp;LEN(Y461)))-1,2)&amp;" ")),""))</f>
        <v/>
      </c>
      <c r="D461" s="20"/>
      <c r="E461" s="21"/>
      <c r="F461" s="22"/>
      <c r="G461" s="55"/>
      <c r="H461" s="56"/>
      <c r="I461" s="51"/>
      <c r="J461" s="51"/>
      <c r="K461" s="52" t="str">
        <f t="shared" ca="1" si="258"/>
        <v>302</v>
      </c>
      <c r="L461" s="52" t="str">
        <f t="shared" si="259"/>
        <v/>
      </c>
      <c r="M461" s="52" t="str">
        <f t="shared" ca="1" si="260"/>
        <v>$0302</v>
      </c>
      <c r="N461" s="53" t="str">
        <f t="shared" ca="1" si="261"/>
        <v/>
      </c>
      <c r="O461" s="53" t="str">
        <f t="shared" ca="1" si="262"/>
        <v>00</v>
      </c>
      <c r="P461" s="53" t="str">
        <f t="shared" ca="1" si="263"/>
        <v/>
      </c>
      <c r="Q461" s="54">
        <f t="shared" si="264"/>
        <v>-1</v>
      </c>
      <c r="R461" s="54" t="str">
        <f t="shared" si="265"/>
        <v/>
      </c>
      <c r="S461" s="3" t="str">
        <f t="shared" si="266"/>
        <v>my_code</v>
      </c>
      <c r="T461" s="54" t="b">
        <f t="shared" si="267"/>
        <v>0</v>
      </c>
      <c r="U461" s="54" t="b">
        <f t="shared" si="268"/>
        <v>0</v>
      </c>
      <c r="V461" s="54" t="b">
        <f t="shared" si="269"/>
        <v>0</v>
      </c>
      <c r="W461" s="54" t="b">
        <f t="shared" si="270"/>
        <v>0</v>
      </c>
      <c r="X461" s="54" t="b">
        <f>IF(NOT(ISERROR(VLOOKUP(UPPER(F461),Opcodes!$O$3:$O$10,1,FALSE))),TRUE,FALSE)</f>
        <v>0</v>
      </c>
      <c r="Y461" s="1" t="str" cm="1">
        <f t="array" aca="1" ref="Y461" ca="1">IF(OR(UPPER(F461)="STR",UPPER(F461)="ASC"),_xlfn.TEXTJOIN("",TRUE,DEC2HEX(128*(UPPER(F461)="STR")+CODE(MID(G461,ABS(ROW(INDIRECT("1:"&amp;LEN(G461)))),1)))),IF(UPPER(F461)="HEX",UPPER(SUBSTITUTE(G461," ","")),""))</f>
        <v/>
      </c>
      <c r="Z461" s="52" t="str">
        <f t="shared" si="271"/>
        <v/>
      </c>
      <c r="AA461" s="52" t="str">
        <f t="shared" si="272"/>
        <v/>
      </c>
      <c r="AB461" s="52" t="str">
        <f t="shared" si="273"/>
        <v/>
      </c>
      <c r="AC461" s="52" t="str">
        <f t="shared" si="274"/>
        <v/>
      </c>
      <c r="AD461" s="52" t="str">
        <f t="shared" si="275"/>
        <v/>
      </c>
      <c r="AE461" s="52">
        <f t="shared" ca="1" si="276"/>
        <v>0</v>
      </c>
      <c r="AF461" s="52" t="str">
        <f t="shared" si="277"/>
        <v/>
      </c>
      <c r="AG461" s="52" t="str">
        <f t="shared" ca="1" si="278"/>
        <v>mem</v>
      </c>
      <c r="AH461" s="52">
        <f t="shared" ca="1" si="279"/>
        <v>0</v>
      </c>
      <c r="AI461" s="52">
        <f t="shared" ca="1" si="280"/>
        <v>-1</v>
      </c>
      <c r="AJ461" s="52">
        <f t="shared" ca="1" si="281"/>
        <v>0</v>
      </c>
      <c r="AK461" s="52">
        <f t="shared" ca="1" si="282"/>
        <v>0</v>
      </c>
      <c r="AL461" s="52">
        <f t="shared" ca="1" si="283"/>
        <v>0</v>
      </c>
      <c r="AM461" s="52" t="e" cm="1">
        <f t="array" aca="1" ref="AM461" ca="1">INDEX($G$2:$G$1052,MATCH(1,(AL461=$E$2:$E$1052)*("EQU"=UPPER($F$2:$F$1052)),0))</f>
        <v>#N/A</v>
      </c>
      <c r="AN461" s="52" t="str">
        <f t="shared" ca="1" si="284"/>
        <v/>
      </c>
      <c r="AO461" s="1" t="e">
        <f t="shared" ca="1" si="285"/>
        <v>#N/A</v>
      </c>
      <c r="AP461" s="52" t="str">
        <f t="shared" ca="1" si="286"/>
        <v/>
      </c>
      <c r="AQ461" s="1" t="str" cm="1">
        <f t="array" aca="1" ref="AQ461" ca="1">IF(LEFT(AL461,1)=".",INDEX($M$12:$M$1052,MATCH(1,(AL461=$L$12:$L$1052)*(S461=($S$12:$S$1052)),0)),"")</f>
        <v/>
      </c>
      <c r="AR461" s="52">
        <f t="shared" ca="1" si="287"/>
        <v>0</v>
      </c>
      <c r="AS461" s="52">
        <f t="shared" ca="1" si="288"/>
        <v>0</v>
      </c>
      <c r="AT461" s="52" t="str">
        <f t="shared" ca="1" si="289"/>
        <v>00</v>
      </c>
      <c r="AU461" s="52" t="str">
        <f t="shared" ca="1" si="290"/>
        <v>00</v>
      </c>
      <c r="AV461" s="1" t="str">
        <f t="shared" ca="1" si="293"/>
        <v>00</v>
      </c>
      <c r="AW461" s="52" t="str">
        <f t="shared" ca="1" si="291"/>
        <v>ZP</v>
      </c>
      <c r="AX461" s="53" t="e">
        <f ca="1">VLOOKUP(UPPER(F461)&amp;"-"&amp;AW461,Opcodes!$D$3:$E$160,2,FALSE)</f>
        <v>#N/A</v>
      </c>
      <c r="AY461" s="1">
        <f t="shared" ca="1" si="292"/>
        <v>0</v>
      </c>
    </row>
    <row r="462" spans="3:51" s="52" customFormat="1" x14ac:dyDescent="0.3">
      <c r="C462" s="11" t="str" cm="1">
        <f t="array" aca="1" ref="C462" ca="1">IF(AND(N462&amp;""&lt;&gt;"",K462&amp;""&lt;&gt;""),K462&amp;": "&amp;N462&amp;IF(O462&amp;""&lt;&gt;""," "&amp;O462,"")&amp;IF(P462&amp;""&lt;&gt;""," "&amp;P462,""),IF(Y462&amp;""&lt;&gt;"",K462&amp;": "&amp;TRIM(_xlfn.TEXTJOIN("",TRUE,MID(Y462,2*ROW(INDIRECT("1:"&amp;LEN(Y462)))-1,2)&amp;" ")),""))</f>
        <v/>
      </c>
      <c r="D462" s="20"/>
      <c r="E462" s="21"/>
      <c r="F462" s="22"/>
      <c r="G462" s="55"/>
      <c r="H462" s="56"/>
      <c r="I462" s="51"/>
      <c r="J462" s="51"/>
      <c r="K462" s="52" t="str">
        <f t="shared" ca="1" si="258"/>
        <v>302</v>
      </c>
      <c r="L462" s="52" t="str">
        <f t="shared" si="259"/>
        <v/>
      </c>
      <c r="M462" s="52" t="str">
        <f t="shared" ca="1" si="260"/>
        <v>$0302</v>
      </c>
      <c r="N462" s="53" t="str">
        <f t="shared" ca="1" si="261"/>
        <v/>
      </c>
      <c r="O462" s="53" t="str">
        <f t="shared" ca="1" si="262"/>
        <v>00</v>
      </c>
      <c r="P462" s="53" t="str">
        <f t="shared" ca="1" si="263"/>
        <v/>
      </c>
      <c r="Q462" s="54">
        <f t="shared" si="264"/>
        <v>-1</v>
      </c>
      <c r="R462" s="54" t="str">
        <f t="shared" si="265"/>
        <v/>
      </c>
      <c r="S462" s="3" t="str">
        <f t="shared" si="266"/>
        <v>my_code</v>
      </c>
      <c r="T462" s="54" t="b">
        <f t="shared" si="267"/>
        <v>0</v>
      </c>
      <c r="U462" s="54" t="b">
        <f t="shared" si="268"/>
        <v>0</v>
      </c>
      <c r="V462" s="54" t="b">
        <f t="shared" si="269"/>
        <v>0</v>
      </c>
      <c r="W462" s="54" t="b">
        <f t="shared" si="270"/>
        <v>0</v>
      </c>
      <c r="X462" s="54" t="b">
        <f>IF(NOT(ISERROR(VLOOKUP(UPPER(F462),Opcodes!$O$3:$O$10,1,FALSE))),TRUE,FALSE)</f>
        <v>0</v>
      </c>
      <c r="Y462" s="1" t="str" cm="1">
        <f t="array" aca="1" ref="Y462" ca="1">IF(OR(UPPER(F462)="STR",UPPER(F462)="ASC"),_xlfn.TEXTJOIN("",TRUE,DEC2HEX(128*(UPPER(F462)="STR")+CODE(MID(G462,ABS(ROW(INDIRECT("1:"&amp;LEN(G462)))),1)))),IF(UPPER(F462)="HEX",UPPER(SUBSTITUTE(G462," ","")),""))</f>
        <v/>
      </c>
      <c r="Z462" s="52" t="str">
        <f t="shared" si="271"/>
        <v/>
      </c>
      <c r="AA462" s="52" t="str">
        <f t="shared" si="272"/>
        <v/>
      </c>
      <c r="AB462" s="52" t="str">
        <f t="shared" si="273"/>
        <v/>
      </c>
      <c r="AC462" s="52" t="str">
        <f t="shared" si="274"/>
        <v/>
      </c>
      <c r="AD462" s="52" t="str">
        <f t="shared" si="275"/>
        <v/>
      </c>
      <c r="AE462" s="52">
        <f t="shared" ca="1" si="276"/>
        <v>0</v>
      </c>
      <c r="AF462" s="52" t="str">
        <f t="shared" si="277"/>
        <v/>
      </c>
      <c r="AG462" s="52" t="str">
        <f t="shared" ca="1" si="278"/>
        <v>mem</v>
      </c>
      <c r="AH462" s="52">
        <f t="shared" ca="1" si="279"/>
        <v>0</v>
      </c>
      <c r="AI462" s="52">
        <f t="shared" ca="1" si="280"/>
        <v>-1</v>
      </c>
      <c r="AJ462" s="52">
        <f t="shared" ca="1" si="281"/>
        <v>0</v>
      </c>
      <c r="AK462" s="52">
        <f t="shared" ca="1" si="282"/>
        <v>0</v>
      </c>
      <c r="AL462" s="52">
        <f t="shared" ca="1" si="283"/>
        <v>0</v>
      </c>
      <c r="AM462" s="52" t="e" cm="1">
        <f t="array" aca="1" ref="AM462" ca="1">INDEX($G$2:$G$1052,MATCH(1,(AL462=$E$2:$E$1052)*("EQU"=UPPER($F$2:$F$1052)),0))</f>
        <v>#N/A</v>
      </c>
      <c r="AN462" s="52" t="str">
        <f t="shared" ca="1" si="284"/>
        <v/>
      </c>
      <c r="AO462" s="1" t="e">
        <f t="shared" ca="1" si="285"/>
        <v>#N/A</v>
      </c>
      <c r="AP462" s="52" t="str">
        <f t="shared" ca="1" si="286"/>
        <v/>
      </c>
      <c r="AQ462" s="1" t="str" cm="1">
        <f t="array" aca="1" ref="AQ462" ca="1">IF(LEFT(AL462,1)=".",INDEX($M$12:$M$1052,MATCH(1,(AL462=$L$12:$L$1052)*(S462=($S$12:$S$1052)),0)),"")</f>
        <v/>
      </c>
      <c r="AR462" s="52">
        <f t="shared" ca="1" si="287"/>
        <v>0</v>
      </c>
      <c r="AS462" s="52">
        <f t="shared" ca="1" si="288"/>
        <v>0</v>
      </c>
      <c r="AT462" s="52" t="str">
        <f t="shared" ca="1" si="289"/>
        <v>00</v>
      </c>
      <c r="AU462" s="52" t="str">
        <f t="shared" ca="1" si="290"/>
        <v>00</v>
      </c>
      <c r="AV462" s="1" t="str">
        <f t="shared" ca="1" si="293"/>
        <v>00</v>
      </c>
      <c r="AW462" s="52" t="str">
        <f t="shared" ca="1" si="291"/>
        <v>ZP</v>
      </c>
      <c r="AX462" s="53" t="e">
        <f ca="1">VLOOKUP(UPPER(F462)&amp;"-"&amp;AW462,Opcodes!$D$3:$E$160,2,FALSE)</f>
        <v>#N/A</v>
      </c>
      <c r="AY462" s="1">
        <f t="shared" ca="1" si="292"/>
        <v>0</v>
      </c>
    </row>
    <row r="463" spans="3:51" s="52" customFormat="1" x14ac:dyDescent="0.3">
      <c r="C463" s="11" t="str" cm="1">
        <f t="array" aca="1" ref="C463" ca="1">IF(AND(N463&amp;""&lt;&gt;"",K463&amp;""&lt;&gt;""),K463&amp;": "&amp;N463&amp;IF(O463&amp;""&lt;&gt;""," "&amp;O463,"")&amp;IF(P463&amp;""&lt;&gt;""," "&amp;P463,""),IF(Y463&amp;""&lt;&gt;"",K463&amp;": "&amp;TRIM(_xlfn.TEXTJOIN("",TRUE,MID(Y463,2*ROW(INDIRECT("1:"&amp;LEN(Y463)))-1,2)&amp;" ")),""))</f>
        <v/>
      </c>
      <c r="D463" s="20"/>
      <c r="E463" s="21"/>
      <c r="F463" s="22"/>
      <c r="G463" s="55"/>
      <c r="H463" s="56"/>
      <c r="I463" s="51"/>
      <c r="J463" s="51"/>
      <c r="K463" s="52" t="str">
        <f t="shared" ca="1" si="258"/>
        <v>302</v>
      </c>
      <c r="L463" s="52" t="str">
        <f t="shared" si="259"/>
        <v/>
      </c>
      <c r="M463" s="52" t="str">
        <f t="shared" ca="1" si="260"/>
        <v>$0302</v>
      </c>
      <c r="N463" s="53" t="str">
        <f t="shared" ca="1" si="261"/>
        <v/>
      </c>
      <c r="O463" s="53" t="str">
        <f t="shared" ca="1" si="262"/>
        <v>00</v>
      </c>
      <c r="P463" s="53" t="str">
        <f t="shared" ca="1" si="263"/>
        <v/>
      </c>
      <c r="Q463" s="54">
        <f t="shared" si="264"/>
        <v>-1</v>
      </c>
      <c r="R463" s="54" t="str">
        <f t="shared" si="265"/>
        <v/>
      </c>
      <c r="S463" s="3" t="str">
        <f t="shared" si="266"/>
        <v>my_code</v>
      </c>
      <c r="T463" s="54" t="b">
        <f t="shared" si="267"/>
        <v>0</v>
      </c>
      <c r="U463" s="54" t="b">
        <f t="shared" si="268"/>
        <v>0</v>
      </c>
      <c r="V463" s="54" t="b">
        <f t="shared" si="269"/>
        <v>0</v>
      </c>
      <c r="W463" s="54" t="b">
        <f t="shared" si="270"/>
        <v>0</v>
      </c>
      <c r="X463" s="54" t="b">
        <f>IF(NOT(ISERROR(VLOOKUP(UPPER(F463),Opcodes!$O$3:$O$10,1,FALSE))),TRUE,FALSE)</f>
        <v>0</v>
      </c>
      <c r="Y463" s="1" t="str" cm="1">
        <f t="array" aca="1" ref="Y463" ca="1">IF(OR(UPPER(F463)="STR",UPPER(F463)="ASC"),_xlfn.TEXTJOIN("",TRUE,DEC2HEX(128*(UPPER(F463)="STR")+CODE(MID(G463,ABS(ROW(INDIRECT("1:"&amp;LEN(G463)))),1)))),IF(UPPER(F463)="HEX",UPPER(SUBSTITUTE(G463," ","")),""))</f>
        <v/>
      </c>
      <c r="Z463" s="52" t="str">
        <f t="shared" si="271"/>
        <v/>
      </c>
      <c r="AA463" s="52" t="str">
        <f t="shared" si="272"/>
        <v/>
      </c>
      <c r="AB463" s="52" t="str">
        <f t="shared" si="273"/>
        <v/>
      </c>
      <c r="AC463" s="52" t="str">
        <f t="shared" si="274"/>
        <v/>
      </c>
      <c r="AD463" s="52" t="str">
        <f t="shared" si="275"/>
        <v/>
      </c>
      <c r="AE463" s="52">
        <f t="shared" ca="1" si="276"/>
        <v>0</v>
      </c>
      <c r="AF463" s="52" t="str">
        <f t="shared" si="277"/>
        <v/>
      </c>
      <c r="AG463" s="52" t="str">
        <f t="shared" ca="1" si="278"/>
        <v>mem</v>
      </c>
      <c r="AH463" s="52">
        <f t="shared" ca="1" si="279"/>
        <v>0</v>
      </c>
      <c r="AI463" s="52">
        <f t="shared" ca="1" si="280"/>
        <v>-1</v>
      </c>
      <c r="AJ463" s="52">
        <f t="shared" ca="1" si="281"/>
        <v>0</v>
      </c>
      <c r="AK463" s="52">
        <f t="shared" ca="1" si="282"/>
        <v>0</v>
      </c>
      <c r="AL463" s="52">
        <f t="shared" ca="1" si="283"/>
        <v>0</v>
      </c>
      <c r="AM463" s="52" t="e" cm="1">
        <f t="array" aca="1" ref="AM463" ca="1">INDEX($G$2:$G$1052,MATCH(1,(AL463=$E$2:$E$1052)*("EQU"=UPPER($F$2:$F$1052)),0))</f>
        <v>#N/A</v>
      </c>
      <c r="AN463" s="52" t="str">
        <f t="shared" ca="1" si="284"/>
        <v/>
      </c>
      <c r="AO463" s="1" t="e">
        <f t="shared" ca="1" si="285"/>
        <v>#N/A</v>
      </c>
      <c r="AP463" s="52" t="str">
        <f t="shared" ca="1" si="286"/>
        <v/>
      </c>
      <c r="AQ463" s="1" t="str" cm="1">
        <f t="array" aca="1" ref="AQ463" ca="1">IF(LEFT(AL463,1)=".",INDEX($M$12:$M$1052,MATCH(1,(AL463=$L$12:$L$1052)*(S463=($S$12:$S$1052)),0)),"")</f>
        <v/>
      </c>
      <c r="AR463" s="52">
        <f t="shared" ca="1" si="287"/>
        <v>0</v>
      </c>
      <c r="AS463" s="52">
        <f t="shared" ca="1" si="288"/>
        <v>0</v>
      </c>
      <c r="AT463" s="52" t="str">
        <f t="shared" ca="1" si="289"/>
        <v>00</v>
      </c>
      <c r="AU463" s="52" t="str">
        <f t="shared" ca="1" si="290"/>
        <v>00</v>
      </c>
      <c r="AV463" s="1" t="str">
        <f t="shared" ca="1" si="293"/>
        <v>00</v>
      </c>
      <c r="AW463" s="52" t="str">
        <f t="shared" ca="1" si="291"/>
        <v>ZP</v>
      </c>
      <c r="AX463" s="53" t="e">
        <f ca="1">VLOOKUP(UPPER(F463)&amp;"-"&amp;AW463,Opcodes!$D$3:$E$160,2,FALSE)</f>
        <v>#N/A</v>
      </c>
      <c r="AY463" s="1">
        <f t="shared" ca="1" si="292"/>
        <v>0</v>
      </c>
    </row>
    <row r="464" spans="3:51" s="52" customFormat="1" x14ac:dyDescent="0.3">
      <c r="C464" s="11" t="str" cm="1">
        <f t="array" aca="1" ref="C464" ca="1">IF(AND(N464&amp;""&lt;&gt;"",K464&amp;""&lt;&gt;""),K464&amp;": "&amp;N464&amp;IF(O464&amp;""&lt;&gt;""," "&amp;O464,"")&amp;IF(P464&amp;""&lt;&gt;""," "&amp;P464,""),IF(Y464&amp;""&lt;&gt;"",K464&amp;": "&amp;TRIM(_xlfn.TEXTJOIN("",TRUE,MID(Y464,2*ROW(INDIRECT("1:"&amp;LEN(Y464)))-1,2)&amp;" ")),""))</f>
        <v/>
      </c>
      <c r="D464" s="20"/>
      <c r="E464" s="21"/>
      <c r="F464" s="22"/>
      <c r="G464" s="55"/>
      <c r="H464" s="56"/>
      <c r="I464" s="51"/>
      <c r="J464" s="51"/>
      <c r="K464" s="52" t="str">
        <f t="shared" ca="1" si="258"/>
        <v>302</v>
      </c>
      <c r="L464" s="52" t="str">
        <f t="shared" si="259"/>
        <v/>
      </c>
      <c r="M464" s="52" t="str">
        <f t="shared" ca="1" si="260"/>
        <v>$0302</v>
      </c>
      <c r="N464" s="53" t="str">
        <f t="shared" ca="1" si="261"/>
        <v/>
      </c>
      <c r="O464" s="53" t="str">
        <f t="shared" ca="1" si="262"/>
        <v>00</v>
      </c>
      <c r="P464" s="53" t="str">
        <f t="shared" ca="1" si="263"/>
        <v/>
      </c>
      <c r="Q464" s="54">
        <f t="shared" si="264"/>
        <v>-1</v>
      </c>
      <c r="R464" s="54" t="str">
        <f t="shared" si="265"/>
        <v/>
      </c>
      <c r="S464" s="3" t="str">
        <f t="shared" si="266"/>
        <v>my_code</v>
      </c>
      <c r="T464" s="54" t="b">
        <f t="shared" si="267"/>
        <v>0</v>
      </c>
      <c r="U464" s="54" t="b">
        <f t="shared" si="268"/>
        <v>0</v>
      </c>
      <c r="V464" s="54" t="b">
        <f t="shared" si="269"/>
        <v>0</v>
      </c>
      <c r="W464" s="54" t="b">
        <f t="shared" si="270"/>
        <v>0</v>
      </c>
      <c r="X464" s="54" t="b">
        <f>IF(NOT(ISERROR(VLOOKUP(UPPER(F464),Opcodes!$O$3:$O$10,1,FALSE))),TRUE,FALSE)</f>
        <v>0</v>
      </c>
      <c r="Y464" s="1" t="str" cm="1">
        <f t="array" aca="1" ref="Y464" ca="1">IF(OR(UPPER(F464)="STR",UPPER(F464)="ASC"),_xlfn.TEXTJOIN("",TRUE,DEC2HEX(128*(UPPER(F464)="STR")+CODE(MID(G464,ABS(ROW(INDIRECT("1:"&amp;LEN(G464)))),1)))),IF(UPPER(F464)="HEX",UPPER(SUBSTITUTE(G464," ","")),""))</f>
        <v/>
      </c>
      <c r="Z464" s="52" t="str">
        <f t="shared" si="271"/>
        <v/>
      </c>
      <c r="AA464" s="52" t="str">
        <f t="shared" si="272"/>
        <v/>
      </c>
      <c r="AB464" s="52" t="str">
        <f t="shared" si="273"/>
        <v/>
      </c>
      <c r="AC464" s="52" t="str">
        <f t="shared" si="274"/>
        <v/>
      </c>
      <c r="AD464" s="52" t="str">
        <f t="shared" si="275"/>
        <v/>
      </c>
      <c r="AE464" s="52">
        <f t="shared" ca="1" si="276"/>
        <v>0</v>
      </c>
      <c r="AF464" s="52" t="str">
        <f t="shared" si="277"/>
        <v/>
      </c>
      <c r="AG464" s="52" t="str">
        <f t="shared" ca="1" si="278"/>
        <v>mem</v>
      </c>
      <c r="AH464" s="52">
        <f t="shared" ca="1" si="279"/>
        <v>0</v>
      </c>
      <c r="AI464" s="52">
        <f t="shared" ca="1" si="280"/>
        <v>-1</v>
      </c>
      <c r="AJ464" s="52">
        <f t="shared" ca="1" si="281"/>
        <v>0</v>
      </c>
      <c r="AK464" s="52">
        <f t="shared" ca="1" si="282"/>
        <v>0</v>
      </c>
      <c r="AL464" s="52">
        <f t="shared" ca="1" si="283"/>
        <v>0</v>
      </c>
      <c r="AM464" s="52" t="e" cm="1">
        <f t="array" aca="1" ref="AM464" ca="1">INDEX($G$2:$G$1052,MATCH(1,(AL464=$E$2:$E$1052)*("EQU"=UPPER($F$2:$F$1052)),0))</f>
        <v>#N/A</v>
      </c>
      <c r="AN464" s="52" t="str">
        <f t="shared" ca="1" si="284"/>
        <v/>
      </c>
      <c r="AO464" s="1" t="e">
        <f t="shared" ca="1" si="285"/>
        <v>#N/A</v>
      </c>
      <c r="AP464" s="52" t="str">
        <f t="shared" ca="1" si="286"/>
        <v/>
      </c>
      <c r="AQ464" s="1" t="str" cm="1">
        <f t="array" aca="1" ref="AQ464" ca="1">IF(LEFT(AL464,1)=".",INDEX($M$12:$M$1052,MATCH(1,(AL464=$L$12:$L$1052)*(S464=($S$12:$S$1052)),0)),"")</f>
        <v/>
      </c>
      <c r="AR464" s="52">
        <f t="shared" ca="1" si="287"/>
        <v>0</v>
      </c>
      <c r="AS464" s="52">
        <f t="shared" ca="1" si="288"/>
        <v>0</v>
      </c>
      <c r="AT464" s="52" t="str">
        <f t="shared" ca="1" si="289"/>
        <v>00</v>
      </c>
      <c r="AU464" s="52" t="str">
        <f t="shared" ca="1" si="290"/>
        <v>00</v>
      </c>
      <c r="AV464" s="1" t="str">
        <f t="shared" ca="1" si="293"/>
        <v>00</v>
      </c>
      <c r="AW464" s="52" t="str">
        <f t="shared" ca="1" si="291"/>
        <v>ZP</v>
      </c>
      <c r="AX464" s="53" t="e">
        <f ca="1">VLOOKUP(UPPER(F464)&amp;"-"&amp;AW464,Opcodes!$D$3:$E$160,2,FALSE)</f>
        <v>#N/A</v>
      </c>
      <c r="AY464" s="1">
        <f t="shared" ca="1" si="292"/>
        <v>0</v>
      </c>
    </row>
    <row r="465" spans="3:51" s="52" customFormat="1" x14ac:dyDescent="0.3">
      <c r="C465" s="11" t="str" cm="1">
        <f t="array" aca="1" ref="C465" ca="1">IF(AND(N465&amp;""&lt;&gt;"",K465&amp;""&lt;&gt;""),K465&amp;": "&amp;N465&amp;IF(O465&amp;""&lt;&gt;""," "&amp;O465,"")&amp;IF(P465&amp;""&lt;&gt;""," "&amp;P465,""),IF(Y465&amp;""&lt;&gt;"",K465&amp;": "&amp;TRIM(_xlfn.TEXTJOIN("",TRUE,MID(Y465,2*ROW(INDIRECT("1:"&amp;LEN(Y465)))-1,2)&amp;" ")),""))</f>
        <v/>
      </c>
      <c r="D465" s="20"/>
      <c r="E465" s="21"/>
      <c r="F465" s="22"/>
      <c r="G465" s="55"/>
      <c r="H465" s="56"/>
      <c r="I465" s="51"/>
      <c r="J465" s="51"/>
      <c r="K465" s="52" t="str">
        <f t="shared" ca="1" si="258"/>
        <v>302</v>
      </c>
      <c r="L465" s="52" t="str">
        <f t="shared" si="259"/>
        <v/>
      </c>
      <c r="M465" s="52" t="str">
        <f t="shared" ca="1" si="260"/>
        <v>$0302</v>
      </c>
      <c r="N465" s="53" t="str">
        <f t="shared" ca="1" si="261"/>
        <v/>
      </c>
      <c r="O465" s="53" t="str">
        <f t="shared" ca="1" si="262"/>
        <v>00</v>
      </c>
      <c r="P465" s="53" t="str">
        <f t="shared" ca="1" si="263"/>
        <v/>
      </c>
      <c r="Q465" s="54">
        <f t="shared" si="264"/>
        <v>-1</v>
      </c>
      <c r="R465" s="54" t="str">
        <f t="shared" si="265"/>
        <v/>
      </c>
      <c r="S465" s="3" t="str">
        <f t="shared" si="266"/>
        <v>my_code</v>
      </c>
      <c r="T465" s="54" t="b">
        <f t="shared" si="267"/>
        <v>0</v>
      </c>
      <c r="U465" s="54" t="b">
        <f t="shared" si="268"/>
        <v>0</v>
      </c>
      <c r="V465" s="54" t="b">
        <f t="shared" si="269"/>
        <v>0</v>
      </c>
      <c r="W465" s="54" t="b">
        <f t="shared" si="270"/>
        <v>0</v>
      </c>
      <c r="X465" s="54" t="b">
        <f>IF(NOT(ISERROR(VLOOKUP(UPPER(F465),Opcodes!$O$3:$O$10,1,FALSE))),TRUE,FALSE)</f>
        <v>0</v>
      </c>
      <c r="Y465" s="1" t="str" cm="1">
        <f t="array" aca="1" ref="Y465" ca="1">IF(OR(UPPER(F465)="STR",UPPER(F465)="ASC"),_xlfn.TEXTJOIN("",TRUE,DEC2HEX(128*(UPPER(F465)="STR")+CODE(MID(G465,ABS(ROW(INDIRECT("1:"&amp;LEN(G465)))),1)))),IF(UPPER(F465)="HEX",UPPER(SUBSTITUTE(G465," ","")),""))</f>
        <v/>
      </c>
      <c r="Z465" s="52" t="str">
        <f t="shared" si="271"/>
        <v/>
      </c>
      <c r="AA465" s="52" t="str">
        <f t="shared" si="272"/>
        <v/>
      </c>
      <c r="AB465" s="52" t="str">
        <f t="shared" si="273"/>
        <v/>
      </c>
      <c r="AC465" s="52" t="str">
        <f t="shared" si="274"/>
        <v/>
      </c>
      <c r="AD465" s="52" t="str">
        <f t="shared" si="275"/>
        <v/>
      </c>
      <c r="AE465" s="52">
        <f t="shared" ca="1" si="276"/>
        <v>0</v>
      </c>
      <c r="AF465" s="52" t="str">
        <f t="shared" si="277"/>
        <v/>
      </c>
      <c r="AG465" s="52" t="str">
        <f t="shared" ca="1" si="278"/>
        <v>mem</v>
      </c>
      <c r="AH465" s="52">
        <f t="shared" ca="1" si="279"/>
        <v>0</v>
      </c>
      <c r="AI465" s="52">
        <f t="shared" ca="1" si="280"/>
        <v>-1</v>
      </c>
      <c r="AJ465" s="52">
        <f t="shared" ca="1" si="281"/>
        <v>0</v>
      </c>
      <c r="AK465" s="52">
        <f t="shared" ca="1" si="282"/>
        <v>0</v>
      </c>
      <c r="AL465" s="52">
        <f t="shared" ca="1" si="283"/>
        <v>0</v>
      </c>
      <c r="AM465" s="52" t="e" cm="1">
        <f t="array" aca="1" ref="AM465" ca="1">INDEX($G$2:$G$1052,MATCH(1,(AL465=$E$2:$E$1052)*("EQU"=UPPER($F$2:$F$1052)),0))</f>
        <v>#N/A</v>
      </c>
      <c r="AN465" s="52" t="str">
        <f t="shared" ca="1" si="284"/>
        <v/>
      </c>
      <c r="AO465" s="1" t="e">
        <f t="shared" ca="1" si="285"/>
        <v>#N/A</v>
      </c>
      <c r="AP465" s="52" t="str">
        <f t="shared" ca="1" si="286"/>
        <v/>
      </c>
      <c r="AQ465" s="1" t="str" cm="1">
        <f t="array" aca="1" ref="AQ465" ca="1">IF(LEFT(AL465,1)=".",INDEX($M$12:$M$1052,MATCH(1,(AL465=$L$12:$L$1052)*(S465=($S$12:$S$1052)),0)),"")</f>
        <v/>
      </c>
      <c r="AR465" s="52">
        <f t="shared" ca="1" si="287"/>
        <v>0</v>
      </c>
      <c r="AS465" s="52">
        <f t="shared" ca="1" si="288"/>
        <v>0</v>
      </c>
      <c r="AT465" s="52" t="str">
        <f t="shared" ca="1" si="289"/>
        <v>00</v>
      </c>
      <c r="AU465" s="52" t="str">
        <f t="shared" ca="1" si="290"/>
        <v>00</v>
      </c>
      <c r="AV465" s="1" t="str">
        <f t="shared" ca="1" si="293"/>
        <v>00</v>
      </c>
      <c r="AW465" s="52" t="str">
        <f t="shared" ca="1" si="291"/>
        <v>ZP</v>
      </c>
      <c r="AX465" s="53" t="e">
        <f ca="1">VLOOKUP(UPPER(F465)&amp;"-"&amp;AW465,Opcodes!$D$3:$E$160,2,FALSE)</f>
        <v>#N/A</v>
      </c>
      <c r="AY465" s="1">
        <f t="shared" ca="1" si="292"/>
        <v>0</v>
      </c>
    </row>
    <row r="466" spans="3:51" s="52" customFormat="1" x14ac:dyDescent="0.3">
      <c r="C466" s="11" t="str" cm="1">
        <f t="array" aca="1" ref="C466" ca="1">IF(AND(N466&amp;""&lt;&gt;"",K466&amp;""&lt;&gt;""),K466&amp;": "&amp;N466&amp;IF(O466&amp;""&lt;&gt;""," "&amp;O466,"")&amp;IF(P466&amp;""&lt;&gt;""," "&amp;P466,""),IF(Y466&amp;""&lt;&gt;"",K466&amp;": "&amp;TRIM(_xlfn.TEXTJOIN("",TRUE,MID(Y466,2*ROW(INDIRECT("1:"&amp;LEN(Y466)))-1,2)&amp;" ")),""))</f>
        <v/>
      </c>
      <c r="D466" s="20"/>
      <c r="E466" s="21"/>
      <c r="F466" s="22"/>
      <c r="G466" s="55"/>
      <c r="H466" s="56"/>
      <c r="I466" s="51"/>
      <c r="J466" s="51"/>
      <c r="K466" s="52" t="str">
        <f t="shared" ca="1" si="258"/>
        <v>302</v>
      </c>
      <c r="L466" s="52" t="str">
        <f t="shared" si="259"/>
        <v/>
      </c>
      <c r="M466" s="52" t="str">
        <f t="shared" ca="1" si="260"/>
        <v>$0302</v>
      </c>
      <c r="N466" s="53" t="str">
        <f t="shared" ca="1" si="261"/>
        <v/>
      </c>
      <c r="O466" s="53" t="str">
        <f t="shared" ca="1" si="262"/>
        <v>00</v>
      </c>
      <c r="P466" s="53" t="str">
        <f t="shared" ca="1" si="263"/>
        <v/>
      </c>
      <c r="Q466" s="54">
        <f t="shared" si="264"/>
        <v>-1</v>
      </c>
      <c r="R466" s="54" t="str">
        <f t="shared" si="265"/>
        <v/>
      </c>
      <c r="S466" s="3" t="str">
        <f t="shared" si="266"/>
        <v>my_code</v>
      </c>
      <c r="T466" s="54" t="b">
        <f t="shared" si="267"/>
        <v>0</v>
      </c>
      <c r="U466" s="54" t="b">
        <f t="shared" si="268"/>
        <v>0</v>
      </c>
      <c r="V466" s="54" t="b">
        <f t="shared" si="269"/>
        <v>0</v>
      </c>
      <c r="W466" s="54" t="b">
        <f t="shared" si="270"/>
        <v>0</v>
      </c>
      <c r="X466" s="54" t="b">
        <f>IF(NOT(ISERROR(VLOOKUP(UPPER(F466),Opcodes!$O$3:$O$10,1,FALSE))),TRUE,FALSE)</f>
        <v>0</v>
      </c>
      <c r="Y466" s="1" t="str" cm="1">
        <f t="array" aca="1" ref="Y466" ca="1">IF(OR(UPPER(F466)="STR",UPPER(F466)="ASC"),_xlfn.TEXTJOIN("",TRUE,DEC2HEX(128*(UPPER(F466)="STR")+CODE(MID(G466,ABS(ROW(INDIRECT("1:"&amp;LEN(G466)))),1)))),IF(UPPER(F466)="HEX",UPPER(SUBSTITUTE(G466," ","")),""))</f>
        <v/>
      </c>
      <c r="Z466" s="52" t="str">
        <f t="shared" si="271"/>
        <v/>
      </c>
      <c r="AA466" s="52" t="str">
        <f t="shared" si="272"/>
        <v/>
      </c>
      <c r="AB466" s="52" t="str">
        <f t="shared" si="273"/>
        <v/>
      </c>
      <c r="AC466" s="52" t="str">
        <f t="shared" si="274"/>
        <v/>
      </c>
      <c r="AD466" s="52" t="str">
        <f t="shared" si="275"/>
        <v/>
      </c>
      <c r="AE466" s="52">
        <f t="shared" ca="1" si="276"/>
        <v>0</v>
      </c>
      <c r="AF466" s="52" t="str">
        <f t="shared" si="277"/>
        <v/>
      </c>
      <c r="AG466" s="52" t="str">
        <f t="shared" ca="1" si="278"/>
        <v>mem</v>
      </c>
      <c r="AH466" s="52">
        <f t="shared" ca="1" si="279"/>
        <v>0</v>
      </c>
      <c r="AI466" s="52">
        <f t="shared" ca="1" si="280"/>
        <v>-1</v>
      </c>
      <c r="AJ466" s="52">
        <f t="shared" ca="1" si="281"/>
        <v>0</v>
      </c>
      <c r="AK466" s="52">
        <f t="shared" ca="1" si="282"/>
        <v>0</v>
      </c>
      <c r="AL466" s="52">
        <f t="shared" ca="1" si="283"/>
        <v>0</v>
      </c>
      <c r="AM466" s="52" t="e" cm="1">
        <f t="array" aca="1" ref="AM466" ca="1">INDEX($G$2:$G$1052,MATCH(1,(AL466=$E$2:$E$1052)*("EQU"=UPPER($F$2:$F$1052)),0))</f>
        <v>#N/A</v>
      </c>
      <c r="AN466" s="52" t="str">
        <f t="shared" ca="1" si="284"/>
        <v/>
      </c>
      <c r="AO466" s="1" t="e">
        <f t="shared" ca="1" si="285"/>
        <v>#N/A</v>
      </c>
      <c r="AP466" s="52" t="str">
        <f t="shared" ca="1" si="286"/>
        <v/>
      </c>
      <c r="AQ466" s="1" t="str" cm="1">
        <f t="array" aca="1" ref="AQ466" ca="1">IF(LEFT(AL466,1)=".",INDEX($M$12:$M$1052,MATCH(1,(AL466=$L$12:$L$1052)*(S466=($S$12:$S$1052)),0)),"")</f>
        <v/>
      </c>
      <c r="AR466" s="52">
        <f t="shared" ca="1" si="287"/>
        <v>0</v>
      </c>
      <c r="AS466" s="52">
        <f t="shared" ca="1" si="288"/>
        <v>0</v>
      </c>
      <c r="AT466" s="52" t="str">
        <f t="shared" ca="1" si="289"/>
        <v>00</v>
      </c>
      <c r="AU466" s="52" t="str">
        <f t="shared" ca="1" si="290"/>
        <v>00</v>
      </c>
      <c r="AV466" s="1" t="str">
        <f t="shared" ca="1" si="293"/>
        <v>00</v>
      </c>
      <c r="AW466" s="52" t="str">
        <f t="shared" ca="1" si="291"/>
        <v>ZP</v>
      </c>
      <c r="AX466" s="53" t="e">
        <f ca="1">VLOOKUP(UPPER(F466)&amp;"-"&amp;AW466,Opcodes!$D$3:$E$160,2,FALSE)</f>
        <v>#N/A</v>
      </c>
      <c r="AY466" s="1">
        <f t="shared" ca="1" si="292"/>
        <v>0</v>
      </c>
    </row>
    <row r="467" spans="3:51" s="52" customFormat="1" x14ac:dyDescent="0.3">
      <c r="C467" s="11" t="str" cm="1">
        <f t="array" aca="1" ref="C467" ca="1">IF(AND(N467&amp;""&lt;&gt;"",K467&amp;""&lt;&gt;""),K467&amp;": "&amp;N467&amp;IF(O467&amp;""&lt;&gt;""," "&amp;O467,"")&amp;IF(P467&amp;""&lt;&gt;""," "&amp;P467,""),IF(Y467&amp;""&lt;&gt;"",K467&amp;": "&amp;TRIM(_xlfn.TEXTJOIN("",TRUE,MID(Y467,2*ROW(INDIRECT("1:"&amp;LEN(Y467)))-1,2)&amp;" ")),""))</f>
        <v/>
      </c>
      <c r="D467" s="20"/>
      <c r="E467" s="21"/>
      <c r="F467" s="22"/>
      <c r="G467" s="55"/>
      <c r="H467" s="56"/>
      <c r="I467" s="51"/>
      <c r="J467" s="51"/>
      <c r="K467" s="52" t="str">
        <f t="shared" ca="1" si="258"/>
        <v>302</v>
      </c>
      <c r="L467" s="52" t="str">
        <f t="shared" si="259"/>
        <v/>
      </c>
      <c r="M467" s="52" t="str">
        <f t="shared" ca="1" si="260"/>
        <v>$0302</v>
      </c>
      <c r="N467" s="53" t="str">
        <f t="shared" ca="1" si="261"/>
        <v/>
      </c>
      <c r="O467" s="53" t="str">
        <f t="shared" ca="1" si="262"/>
        <v>00</v>
      </c>
      <c r="P467" s="53" t="str">
        <f t="shared" ca="1" si="263"/>
        <v/>
      </c>
      <c r="Q467" s="54">
        <f t="shared" si="264"/>
        <v>-1</v>
      </c>
      <c r="R467" s="54" t="str">
        <f t="shared" si="265"/>
        <v/>
      </c>
      <c r="S467" s="3" t="str">
        <f t="shared" si="266"/>
        <v>my_code</v>
      </c>
      <c r="T467" s="54" t="b">
        <f t="shared" si="267"/>
        <v>0</v>
      </c>
      <c r="U467" s="54" t="b">
        <f t="shared" si="268"/>
        <v>0</v>
      </c>
      <c r="V467" s="54" t="b">
        <f t="shared" si="269"/>
        <v>0</v>
      </c>
      <c r="W467" s="54" t="b">
        <f t="shared" si="270"/>
        <v>0</v>
      </c>
      <c r="X467" s="54" t="b">
        <f>IF(NOT(ISERROR(VLOOKUP(UPPER(F467),Opcodes!$O$3:$O$10,1,FALSE))),TRUE,FALSE)</f>
        <v>0</v>
      </c>
      <c r="Y467" s="1" t="str" cm="1">
        <f t="array" aca="1" ref="Y467" ca="1">IF(OR(UPPER(F467)="STR",UPPER(F467)="ASC"),_xlfn.TEXTJOIN("",TRUE,DEC2HEX(128*(UPPER(F467)="STR")+CODE(MID(G467,ABS(ROW(INDIRECT("1:"&amp;LEN(G467)))),1)))),IF(UPPER(F467)="HEX",UPPER(SUBSTITUTE(G467," ","")),""))</f>
        <v/>
      </c>
      <c r="Z467" s="52" t="str">
        <f t="shared" si="271"/>
        <v/>
      </c>
      <c r="AA467" s="52" t="str">
        <f t="shared" si="272"/>
        <v/>
      </c>
      <c r="AB467" s="52" t="str">
        <f t="shared" si="273"/>
        <v/>
      </c>
      <c r="AC467" s="52" t="str">
        <f t="shared" si="274"/>
        <v/>
      </c>
      <c r="AD467" s="52" t="str">
        <f t="shared" si="275"/>
        <v/>
      </c>
      <c r="AE467" s="52">
        <f t="shared" ca="1" si="276"/>
        <v>0</v>
      </c>
      <c r="AF467" s="52" t="str">
        <f t="shared" si="277"/>
        <v/>
      </c>
      <c r="AG467" s="52" t="str">
        <f t="shared" ca="1" si="278"/>
        <v>mem</v>
      </c>
      <c r="AH467" s="52">
        <f t="shared" ca="1" si="279"/>
        <v>0</v>
      </c>
      <c r="AI467" s="52">
        <f t="shared" ca="1" si="280"/>
        <v>-1</v>
      </c>
      <c r="AJ467" s="52">
        <f t="shared" ca="1" si="281"/>
        <v>0</v>
      </c>
      <c r="AK467" s="52">
        <f t="shared" ca="1" si="282"/>
        <v>0</v>
      </c>
      <c r="AL467" s="52">
        <f t="shared" ca="1" si="283"/>
        <v>0</v>
      </c>
      <c r="AM467" s="52" t="e" cm="1">
        <f t="array" aca="1" ref="AM467" ca="1">INDEX($G$2:$G$1052,MATCH(1,(AL467=$E$2:$E$1052)*("EQU"=UPPER($F$2:$F$1052)),0))</f>
        <v>#N/A</v>
      </c>
      <c r="AN467" s="52" t="str">
        <f t="shared" ca="1" si="284"/>
        <v/>
      </c>
      <c r="AO467" s="1" t="e">
        <f t="shared" ca="1" si="285"/>
        <v>#N/A</v>
      </c>
      <c r="AP467" s="52" t="str">
        <f t="shared" ca="1" si="286"/>
        <v/>
      </c>
      <c r="AQ467" s="1" t="str" cm="1">
        <f t="array" aca="1" ref="AQ467" ca="1">IF(LEFT(AL467,1)=".",INDEX($M$12:$M$1052,MATCH(1,(AL467=$L$12:$L$1052)*(S467=($S$12:$S$1052)),0)),"")</f>
        <v/>
      </c>
      <c r="AR467" s="52">
        <f t="shared" ca="1" si="287"/>
        <v>0</v>
      </c>
      <c r="AS467" s="52">
        <f t="shared" ca="1" si="288"/>
        <v>0</v>
      </c>
      <c r="AT467" s="52" t="str">
        <f t="shared" ca="1" si="289"/>
        <v>00</v>
      </c>
      <c r="AU467" s="52" t="str">
        <f t="shared" ca="1" si="290"/>
        <v>00</v>
      </c>
      <c r="AV467" s="1" t="str">
        <f t="shared" ca="1" si="293"/>
        <v>00</v>
      </c>
      <c r="AW467" s="52" t="str">
        <f t="shared" ca="1" si="291"/>
        <v>ZP</v>
      </c>
      <c r="AX467" s="53" t="e">
        <f ca="1">VLOOKUP(UPPER(F467)&amp;"-"&amp;AW467,Opcodes!$D$3:$E$160,2,FALSE)</f>
        <v>#N/A</v>
      </c>
      <c r="AY467" s="1">
        <f t="shared" ca="1" si="292"/>
        <v>0</v>
      </c>
    </row>
    <row r="468" spans="3:51" s="52" customFormat="1" x14ac:dyDescent="0.3">
      <c r="C468" s="11" t="str" cm="1">
        <f t="array" aca="1" ref="C468" ca="1">IF(AND(N468&amp;""&lt;&gt;"",K468&amp;""&lt;&gt;""),K468&amp;": "&amp;N468&amp;IF(O468&amp;""&lt;&gt;""," "&amp;O468,"")&amp;IF(P468&amp;""&lt;&gt;""," "&amp;P468,""),IF(Y468&amp;""&lt;&gt;"",K468&amp;": "&amp;TRIM(_xlfn.TEXTJOIN("",TRUE,MID(Y468,2*ROW(INDIRECT("1:"&amp;LEN(Y468)))-1,2)&amp;" ")),""))</f>
        <v/>
      </c>
      <c r="D468" s="20"/>
      <c r="E468" s="21"/>
      <c r="F468" s="22"/>
      <c r="G468" s="55"/>
      <c r="H468" s="56"/>
      <c r="I468" s="51"/>
      <c r="J468" s="51"/>
      <c r="K468" s="52" t="str">
        <f t="shared" ca="1" si="258"/>
        <v>302</v>
      </c>
      <c r="L468" s="52" t="str">
        <f t="shared" si="259"/>
        <v/>
      </c>
      <c r="M468" s="52" t="str">
        <f t="shared" ca="1" si="260"/>
        <v>$0302</v>
      </c>
      <c r="N468" s="53" t="str">
        <f t="shared" ca="1" si="261"/>
        <v/>
      </c>
      <c r="O468" s="53" t="str">
        <f t="shared" ca="1" si="262"/>
        <v>00</v>
      </c>
      <c r="P468" s="53" t="str">
        <f t="shared" ca="1" si="263"/>
        <v/>
      </c>
      <c r="Q468" s="54">
        <f t="shared" si="264"/>
        <v>-1</v>
      </c>
      <c r="R468" s="54" t="str">
        <f t="shared" si="265"/>
        <v/>
      </c>
      <c r="S468" s="3" t="str">
        <f t="shared" si="266"/>
        <v>my_code</v>
      </c>
      <c r="T468" s="54" t="b">
        <f t="shared" si="267"/>
        <v>0</v>
      </c>
      <c r="U468" s="54" t="b">
        <f t="shared" si="268"/>
        <v>0</v>
      </c>
      <c r="V468" s="54" t="b">
        <f t="shared" si="269"/>
        <v>0</v>
      </c>
      <c r="W468" s="54" t="b">
        <f t="shared" si="270"/>
        <v>0</v>
      </c>
      <c r="X468" s="54" t="b">
        <f>IF(NOT(ISERROR(VLOOKUP(UPPER(F468),Opcodes!$O$3:$O$10,1,FALSE))),TRUE,FALSE)</f>
        <v>0</v>
      </c>
      <c r="Y468" s="1" t="str" cm="1">
        <f t="array" aca="1" ref="Y468" ca="1">IF(OR(UPPER(F468)="STR",UPPER(F468)="ASC"),_xlfn.TEXTJOIN("",TRUE,DEC2HEX(128*(UPPER(F468)="STR")+CODE(MID(G468,ABS(ROW(INDIRECT("1:"&amp;LEN(G468)))),1)))),IF(UPPER(F468)="HEX",UPPER(SUBSTITUTE(G468," ","")),""))</f>
        <v/>
      </c>
      <c r="Z468" s="52" t="str">
        <f t="shared" si="271"/>
        <v/>
      </c>
      <c r="AA468" s="52" t="str">
        <f t="shared" si="272"/>
        <v/>
      </c>
      <c r="AB468" s="52" t="str">
        <f t="shared" si="273"/>
        <v/>
      </c>
      <c r="AC468" s="52" t="str">
        <f t="shared" si="274"/>
        <v/>
      </c>
      <c r="AD468" s="52" t="str">
        <f t="shared" si="275"/>
        <v/>
      </c>
      <c r="AE468" s="52">
        <f t="shared" ca="1" si="276"/>
        <v>0</v>
      </c>
      <c r="AF468" s="52" t="str">
        <f t="shared" si="277"/>
        <v/>
      </c>
      <c r="AG468" s="52" t="str">
        <f t="shared" ca="1" si="278"/>
        <v>mem</v>
      </c>
      <c r="AH468" s="52">
        <f t="shared" ca="1" si="279"/>
        <v>0</v>
      </c>
      <c r="AI468" s="52">
        <f t="shared" ca="1" si="280"/>
        <v>-1</v>
      </c>
      <c r="AJ468" s="52">
        <f t="shared" ca="1" si="281"/>
        <v>0</v>
      </c>
      <c r="AK468" s="52">
        <f t="shared" ca="1" si="282"/>
        <v>0</v>
      </c>
      <c r="AL468" s="52">
        <f t="shared" ca="1" si="283"/>
        <v>0</v>
      </c>
      <c r="AM468" s="52" t="e" cm="1">
        <f t="array" aca="1" ref="AM468" ca="1">INDEX($G$2:$G$1052,MATCH(1,(AL468=$E$2:$E$1052)*("EQU"=UPPER($F$2:$F$1052)),0))</f>
        <v>#N/A</v>
      </c>
      <c r="AN468" s="52" t="str">
        <f t="shared" ca="1" si="284"/>
        <v/>
      </c>
      <c r="AO468" s="1" t="e">
        <f t="shared" ca="1" si="285"/>
        <v>#N/A</v>
      </c>
      <c r="AP468" s="52" t="str">
        <f t="shared" ca="1" si="286"/>
        <v/>
      </c>
      <c r="AQ468" s="1" t="str" cm="1">
        <f t="array" aca="1" ref="AQ468" ca="1">IF(LEFT(AL468,1)=".",INDEX($M$12:$M$1052,MATCH(1,(AL468=$L$12:$L$1052)*(S468=($S$12:$S$1052)),0)),"")</f>
        <v/>
      </c>
      <c r="AR468" s="52">
        <f t="shared" ca="1" si="287"/>
        <v>0</v>
      </c>
      <c r="AS468" s="52">
        <f t="shared" ca="1" si="288"/>
        <v>0</v>
      </c>
      <c r="AT468" s="52" t="str">
        <f t="shared" ca="1" si="289"/>
        <v>00</v>
      </c>
      <c r="AU468" s="52" t="str">
        <f t="shared" ca="1" si="290"/>
        <v>00</v>
      </c>
      <c r="AV468" s="1" t="str">
        <f t="shared" ca="1" si="293"/>
        <v>00</v>
      </c>
      <c r="AW468" s="52" t="str">
        <f t="shared" ca="1" si="291"/>
        <v>ZP</v>
      </c>
      <c r="AX468" s="53" t="e">
        <f ca="1">VLOOKUP(UPPER(F468)&amp;"-"&amp;AW468,Opcodes!$D$3:$E$160,2,FALSE)</f>
        <v>#N/A</v>
      </c>
      <c r="AY468" s="1">
        <f t="shared" ca="1" si="292"/>
        <v>0</v>
      </c>
    </row>
    <row r="469" spans="3:51" s="52" customFormat="1" x14ac:dyDescent="0.3">
      <c r="C469" s="11" t="str" cm="1">
        <f t="array" aca="1" ref="C469" ca="1">IF(AND(N469&amp;""&lt;&gt;"",K469&amp;""&lt;&gt;""),K469&amp;": "&amp;N469&amp;IF(O469&amp;""&lt;&gt;""," "&amp;O469,"")&amp;IF(P469&amp;""&lt;&gt;""," "&amp;P469,""),IF(Y469&amp;""&lt;&gt;"",K469&amp;": "&amp;TRIM(_xlfn.TEXTJOIN("",TRUE,MID(Y469,2*ROW(INDIRECT("1:"&amp;LEN(Y469)))-1,2)&amp;" ")),""))</f>
        <v/>
      </c>
      <c r="D469" s="20"/>
      <c r="E469" s="21"/>
      <c r="F469" s="22"/>
      <c r="G469" s="55"/>
      <c r="H469" s="56"/>
      <c r="I469" s="51"/>
      <c r="J469" s="51"/>
      <c r="K469" s="52" t="str">
        <f t="shared" ca="1" si="258"/>
        <v>302</v>
      </c>
      <c r="L469" s="52" t="str">
        <f t="shared" si="259"/>
        <v/>
      </c>
      <c r="M469" s="52" t="str">
        <f t="shared" ca="1" si="260"/>
        <v>$0302</v>
      </c>
      <c r="N469" s="53" t="str">
        <f t="shared" ca="1" si="261"/>
        <v/>
      </c>
      <c r="O469" s="53" t="str">
        <f t="shared" ca="1" si="262"/>
        <v>00</v>
      </c>
      <c r="P469" s="53" t="str">
        <f t="shared" ca="1" si="263"/>
        <v/>
      </c>
      <c r="Q469" s="54">
        <f t="shared" si="264"/>
        <v>-1</v>
      </c>
      <c r="R469" s="54" t="str">
        <f t="shared" si="265"/>
        <v/>
      </c>
      <c r="S469" s="3" t="str">
        <f t="shared" si="266"/>
        <v>my_code</v>
      </c>
      <c r="T469" s="54" t="b">
        <f t="shared" si="267"/>
        <v>0</v>
      </c>
      <c r="U469" s="54" t="b">
        <f t="shared" si="268"/>
        <v>0</v>
      </c>
      <c r="V469" s="54" t="b">
        <f t="shared" si="269"/>
        <v>0</v>
      </c>
      <c r="W469" s="54" t="b">
        <f t="shared" si="270"/>
        <v>0</v>
      </c>
      <c r="X469" s="54" t="b">
        <f>IF(NOT(ISERROR(VLOOKUP(UPPER(F469),Opcodes!$O$3:$O$10,1,FALSE))),TRUE,FALSE)</f>
        <v>0</v>
      </c>
      <c r="Y469" s="1" t="str" cm="1">
        <f t="array" aca="1" ref="Y469" ca="1">IF(OR(UPPER(F469)="STR",UPPER(F469)="ASC"),_xlfn.TEXTJOIN("",TRUE,DEC2HEX(128*(UPPER(F469)="STR")+CODE(MID(G469,ABS(ROW(INDIRECT("1:"&amp;LEN(G469)))),1)))),IF(UPPER(F469)="HEX",UPPER(SUBSTITUTE(G469," ","")),""))</f>
        <v/>
      </c>
      <c r="Z469" s="52" t="str">
        <f t="shared" si="271"/>
        <v/>
      </c>
      <c r="AA469" s="52" t="str">
        <f t="shared" si="272"/>
        <v/>
      </c>
      <c r="AB469" s="52" t="str">
        <f t="shared" si="273"/>
        <v/>
      </c>
      <c r="AC469" s="52" t="str">
        <f t="shared" si="274"/>
        <v/>
      </c>
      <c r="AD469" s="52" t="str">
        <f t="shared" si="275"/>
        <v/>
      </c>
      <c r="AE469" s="52">
        <f t="shared" ca="1" si="276"/>
        <v>0</v>
      </c>
      <c r="AF469" s="52" t="str">
        <f t="shared" si="277"/>
        <v/>
      </c>
      <c r="AG469" s="52" t="str">
        <f t="shared" ca="1" si="278"/>
        <v>mem</v>
      </c>
      <c r="AH469" s="52">
        <f t="shared" ca="1" si="279"/>
        <v>0</v>
      </c>
      <c r="AI469" s="52">
        <f t="shared" ca="1" si="280"/>
        <v>-1</v>
      </c>
      <c r="AJ469" s="52">
        <f t="shared" ca="1" si="281"/>
        <v>0</v>
      </c>
      <c r="AK469" s="52">
        <f t="shared" ca="1" si="282"/>
        <v>0</v>
      </c>
      <c r="AL469" s="52">
        <f t="shared" ca="1" si="283"/>
        <v>0</v>
      </c>
      <c r="AM469" s="52" t="e" cm="1">
        <f t="array" aca="1" ref="AM469" ca="1">INDEX($G$2:$G$1052,MATCH(1,(AL469=$E$2:$E$1052)*("EQU"=UPPER($F$2:$F$1052)),0))</f>
        <v>#N/A</v>
      </c>
      <c r="AN469" s="52" t="str">
        <f t="shared" ca="1" si="284"/>
        <v/>
      </c>
      <c r="AO469" s="1" t="e">
        <f t="shared" ca="1" si="285"/>
        <v>#N/A</v>
      </c>
      <c r="AP469" s="52" t="str">
        <f t="shared" ca="1" si="286"/>
        <v/>
      </c>
      <c r="AQ469" s="1" t="str" cm="1">
        <f t="array" aca="1" ref="AQ469" ca="1">IF(LEFT(AL469,1)=".",INDEX($M$12:$M$1052,MATCH(1,(AL469=$L$12:$L$1052)*(S469=($S$12:$S$1052)),0)),"")</f>
        <v/>
      </c>
      <c r="AR469" s="52">
        <f t="shared" ca="1" si="287"/>
        <v>0</v>
      </c>
      <c r="AS469" s="52">
        <f t="shared" ca="1" si="288"/>
        <v>0</v>
      </c>
      <c r="AT469" s="52" t="str">
        <f t="shared" ca="1" si="289"/>
        <v>00</v>
      </c>
      <c r="AU469" s="52" t="str">
        <f t="shared" ca="1" si="290"/>
        <v>00</v>
      </c>
      <c r="AV469" s="1" t="str">
        <f t="shared" ca="1" si="293"/>
        <v>00</v>
      </c>
      <c r="AW469" s="52" t="str">
        <f t="shared" ca="1" si="291"/>
        <v>ZP</v>
      </c>
      <c r="AX469" s="53" t="e">
        <f ca="1">VLOOKUP(UPPER(F469)&amp;"-"&amp;AW469,Opcodes!$D$3:$E$160,2,FALSE)</f>
        <v>#N/A</v>
      </c>
      <c r="AY469" s="1">
        <f t="shared" ca="1" si="292"/>
        <v>0</v>
      </c>
    </row>
    <row r="470" spans="3:51" s="52" customFormat="1" x14ac:dyDescent="0.3">
      <c r="C470" s="11" t="str" cm="1">
        <f t="array" aca="1" ref="C470" ca="1">IF(AND(N470&amp;""&lt;&gt;"",K470&amp;""&lt;&gt;""),K470&amp;": "&amp;N470&amp;IF(O470&amp;""&lt;&gt;""," "&amp;O470,"")&amp;IF(P470&amp;""&lt;&gt;""," "&amp;P470,""),IF(Y470&amp;""&lt;&gt;"",K470&amp;": "&amp;TRIM(_xlfn.TEXTJOIN("",TRUE,MID(Y470,2*ROW(INDIRECT("1:"&amp;LEN(Y470)))-1,2)&amp;" ")),""))</f>
        <v/>
      </c>
      <c r="D470" s="20"/>
      <c r="E470" s="21"/>
      <c r="F470" s="22"/>
      <c r="G470" s="55"/>
      <c r="H470" s="56"/>
      <c r="I470" s="51"/>
      <c r="J470" s="51"/>
      <c r="K470" s="52" t="str">
        <f t="shared" ca="1" si="258"/>
        <v>302</v>
      </c>
      <c r="L470" s="52" t="str">
        <f t="shared" si="259"/>
        <v/>
      </c>
      <c r="M470" s="52" t="str">
        <f t="shared" ca="1" si="260"/>
        <v>$0302</v>
      </c>
      <c r="N470" s="53" t="str">
        <f t="shared" ca="1" si="261"/>
        <v/>
      </c>
      <c r="O470" s="53" t="str">
        <f t="shared" ca="1" si="262"/>
        <v>00</v>
      </c>
      <c r="P470" s="53" t="str">
        <f t="shared" ca="1" si="263"/>
        <v/>
      </c>
      <c r="Q470" s="54">
        <f t="shared" si="264"/>
        <v>-1</v>
      </c>
      <c r="R470" s="54" t="str">
        <f t="shared" si="265"/>
        <v/>
      </c>
      <c r="S470" s="3" t="str">
        <f t="shared" si="266"/>
        <v>my_code</v>
      </c>
      <c r="T470" s="54" t="b">
        <f t="shared" si="267"/>
        <v>0</v>
      </c>
      <c r="U470" s="54" t="b">
        <f t="shared" si="268"/>
        <v>0</v>
      </c>
      <c r="V470" s="54" t="b">
        <f t="shared" si="269"/>
        <v>0</v>
      </c>
      <c r="W470" s="54" t="b">
        <f t="shared" si="270"/>
        <v>0</v>
      </c>
      <c r="X470" s="54" t="b">
        <f>IF(NOT(ISERROR(VLOOKUP(UPPER(F470),Opcodes!$O$3:$O$10,1,FALSE))),TRUE,FALSE)</f>
        <v>0</v>
      </c>
      <c r="Y470" s="1" t="str" cm="1">
        <f t="array" aca="1" ref="Y470" ca="1">IF(OR(UPPER(F470)="STR",UPPER(F470)="ASC"),_xlfn.TEXTJOIN("",TRUE,DEC2HEX(128*(UPPER(F470)="STR")+CODE(MID(G470,ABS(ROW(INDIRECT("1:"&amp;LEN(G470)))),1)))),IF(UPPER(F470)="HEX",UPPER(SUBSTITUTE(G470," ","")),""))</f>
        <v/>
      </c>
      <c r="Z470" s="52" t="str">
        <f t="shared" si="271"/>
        <v/>
      </c>
      <c r="AA470" s="52" t="str">
        <f t="shared" si="272"/>
        <v/>
      </c>
      <c r="AB470" s="52" t="str">
        <f t="shared" si="273"/>
        <v/>
      </c>
      <c r="AC470" s="52" t="str">
        <f t="shared" si="274"/>
        <v/>
      </c>
      <c r="AD470" s="52" t="str">
        <f t="shared" si="275"/>
        <v/>
      </c>
      <c r="AE470" s="52">
        <f t="shared" ca="1" si="276"/>
        <v>0</v>
      </c>
      <c r="AF470" s="52" t="str">
        <f t="shared" si="277"/>
        <v/>
      </c>
      <c r="AG470" s="52" t="str">
        <f t="shared" ca="1" si="278"/>
        <v>mem</v>
      </c>
      <c r="AH470" s="52">
        <f t="shared" ca="1" si="279"/>
        <v>0</v>
      </c>
      <c r="AI470" s="52">
        <f t="shared" ca="1" si="280"/>
        <v>-1</v>
      </c>
      <c r="AJ470" s="52">
        <f t="shared" ca="1" si="281"/>
        <v>0</v>
      </c>
      <c r="AK470" s="52">
        <f t="shared" ca="1" si="282"/>
        <v>0</v>
      </c>
      <c r="AL470" s="52">
        <f t="shared" ca="1" si="283"/>
        <v>0</v>
      </c>
      <c r="AM470" s="52" t="e" cm="1">
        <f t="array" aca="1" ref="AM470" ca="1">INDEX($G$2:$G$1052,MATCH(1,(AL470=$E$2:$E$1052)*("EQU"=UPPER($F$2:$F$1052)),0))</f>
        <v>#N/A</v>
      </c>
      <c r="AN470" s="52" t="str">
        <f t="shared" ca="1" si="284"/>
        <v/>
      </c>
      <c r="AO470" s="1" t="e">
        <f t="shared" ca="1" si="285"/>
        <v>#N/A</v>
      </c>
      <c r="AP470" s="52" t="str">
        <f t="shared" ca="1" si="286"/>
        <v/>
      </c>
      <c r="AQ470" s="1" t="str" cm="1">
        <f t="array" aca="1" ref="AQ470" ca="1">IF(LEFT(AL470,1)=".",INDEX($M$12:$M$1052,MATCH(1,(AL470=$L$12:$L$1052)*(S470=($S$12:$S$1052)),0)),"")</f>
        <v/>
      </c>
      <c r="AR470" s="52">
        <f t="shared" ca="1" si="287"/>
        <v>0</v>
      </c>
      <c r="AS470" s="52">
        <f t="shared" ca="1" si="288"/>
        <v>0</v>
      </c>
      <c r="AT470" s="52" t="str">
        <f t="shared" ca="1" si="289"/>
        <v>00</v>
      </c>
      <c r="AU470" s="52" t="str">
        <f t="shared" ca="1" si="290"/>
        <v>00</v>
      </c>
      <c r="AV470" s="1" t="str">
        <f t="shared" ca="1" si="293"/>
        <v>00</v>
      </c>
      <c r="AW470" s="52" t="str">
        <f t="shared" ca="1" si="291"/>
        <v>ZP</v>
      </c>
      <c r="AX470" s="53" t="e">
        <f ca="1">VLOOKUP(UPPER(F470)&amp;"-"&amp;AW470,Opcodes!$D$3:$E$160,2,FALSE)</f>
        <v>#N/A</v>
      </c>
      <c r="AY470" s="1">
        <f t="shared" ca="1" si="292"/>
        <v>0</v>
      </c>
    </row>
    <row r="471" spans="3:51" s="52" customFormat="1" x14ac:dyDescent="0.3">
      <c r="C471" s="11" t="str" cm="1">
        <f t="array" aca="1" ref="C471" ca="1">IF(AND(N471&amp;""&lt;&gt;"",K471&amp;""&lt;&gt;""),K471&amp;": "&amp;N471&amp;IF(O471&amp;""&lt;&gt;""," "&amp;O471,"")&amp;IF(P471&amp;""&lt;&gt;""," "&amp;P471,""),IF(Y471&amp;""&lt;&gt;"",K471&amp;": "&amp;TRIM(_xlfn.TEXTJOIN("",TRUE,MID(Y471,2*ROW(INDIRECT("1:"&amp;LEN(Y471)))-1,2)&amp;" ")),""))</f>
        <v/>
      </c>
      <c r="D471" s="20"/>
      <c r="E471" s="21"/>
      <c r="F471" s="22"/>
      <c r="G471" s="55"/>
      <c r="H471" s="56"/>
      <c r="I471" s="51"/>
      <c r="J471" s="51"/>
      <c r="K471" s="52" t="str">
        <f t="shared" ca="1" si="258"/>
        <v>302</v>
      </c>
      <c r="L471" s="52" t="str">
        <f t="shared" si="259"/>
        <v/>
      </c>
      <c r="M471" s="52" t="str">
        <f t="shared" ca="1" si="260"/>
        <v>$0302</v>
      </c>
      <c r="N471" s="53" t="str">
        <f t="shared" ca="1" si="261"/>
        <v/>
      </c>
      <c r="O471" s="53" t="str">
        <f t="shared" ca="1" si="262"/>
        <v>00</v>
      </c>
      <c r="P471" s="53" t="str">
        <f t="shared" ca="1" si="263"/>
        <v/>
      </c>
      <c r="Q471" s="54">
        <f t="shared" si="264"/>
        <v>-1</v>
      </c>
      <c r="R471" s="54" t="str">
        <f t="shared" si="265"/>
        <v/>
      </c>
      <c r="S471" s="3" t="str">
        <f t="shared" si="266"/>
        <v>my_code</v>
      </c>
      <c r="T471" s="54" t="b">
        <f t="shared" si="267"/>
        <v>0</v>
      </c>
      <c r="U471" s="54" t="b">
        <f t="shared" si="268"/>
        <v>0</v>
      </c>
      <c r="V471" s="54" t="b">
        <f t="shared" si="269"/>
        <v>0</v>
      </c>
      <c r="W471" s="54" t="b">
        <f t="shared" si="270"/>
        <v>0</v>
      </c>
      <c r="X471" s="54" t="b">
        <f>IF(NOT(ISERROR(VLOOKUP(UPPER(F471),Opcodes!$O$3:$O$10,1,FALSE))),TRUE,FALSE)</f>
        <v>0</v>
      </c>
      <c r="Y471" s="1" t="str" cm="1">
        <f t="array" aca="1" ref="Y471" ca="1">IF(OR(UPPER(F471)="STR",UPPER(F471)="ASC"),_xlfn.TEXTJOIN("",TRUE,DEC2HEX(128*(UPPER(F471)="STR")+CODE(MID(G471,ABS(ROW(INDIRECT("1:"&amp;LEN(G471)))),1)))),IF(UPPER(F471)="HEX",UPPER(SUBSTITUTE(G471," ","")),""))</f>
        <v/>
      </c>
      <c r="Z471" s="52" t="str">
        <f t="shared" si="271"/>
        <v/>
      </c>
      <c r="AA471" s="52" t="str">
        <f t="shared" si="272"/>
        <v/>
      </c>
      <c r="AB471" s="52" t="str">
        <f t="shared" si="273"/>
        <v/>
      </c>
      <c r="AC471" s="52" t="str">
        <f t="shared" si="274"/>
        <v/>
      </c>
      <c r="AD471" s="52" t="str">
        <f t="shared" si="275"/>
        <v/>
      </c>
      <c r="AE471" s="52">
        <f t="shared" ca="1" si="276"/>
        <v>0</v>
      </c>
      <c r="AF471" s="52" t="str">
        <f t="shared" si="277"/>
        <v/>
      </c>
      <c r="AG471" s="52" t="str">
        <f t="shared" ca="1" si="278"/>
        <v>mem</v>
      </c>
      <c r="AH471" s="52">
        <f t="shared" ca="1" si="279"/>
        <v>0</v>
      </c>
      <c r="AI471" s="52">
        <f t="shared" ca="1" si="280"/>
        <v>-1</v>
      </c>
      <c r="AJ471" s="52">
        <f t="shared" ca="1" si="281"/>
        <v>0</v>
      </c>
      <c r="AK471" s="52">
        <f t="shared" ca="1" si="282"/>
        <v>0</v>
      </c>
      <c r="AL471" s="52">
        <f t="shared" ca="1" si="283"/>
        <v>0</v>
      </c>
      <c r="AM471" s="52" t="e" cm="1">
        <f t="array" aca="1" ref="AM471" ca="1">INDEX($G$2:$G$1052,MATCH(1,(AL471=$E$2:$E$1052)*("EQU"=UPPER($F$2:$F$1052)),0))</f>
        <v>#N/A</v>
      </c>
      <c r="AN471" s="52" t="str">
        <f t="shared" ca="1" si="284"/>
        <v/>
      </c>
      <c r="AO471" s="1" t="e">
        <f t="shared" ca="1" si="285"/>
        <v>#N/A</v>
      </c>
      <c r="AP471" s="52" t="str">
        <f t="shared" ca="1" si="286"/>
        <v/>
      </c>
      <c r="AQ471" s="1" t="str" cm="1">
        <f t="array" aca="1" ref="AQ471" ca="1">IF(LEFT(AL471,1)=".",INDEX($M$12:$M$1052,MATCH(1,(AL471=$L$12:$L$1052)*(S471=($S$12:$S$1052)),0)),"")</f>
        <v/>
      </c>
      <c r="AR471" s="52">
        <f t="shared" ca="1" si="287"/>
        <v>0</v>
      </c>
      <c r="AS471" s="52">
        <f t="shared" ca="1" si="288"/>
        <v>0</v>
      </c>
      <c r="AT471" s="52" t="str">
        <f t="shared" ca="1" si="289"/>
        <v>00</v>
      </c>
      <c r="AU471" s="52" t="str">
        <f t="shared" ca="1" si="290"/>
        <v>00</v>
      </c>
      <c r="AV471" s="1" t="str">
        <f t="shared" ca="1" si="293"/>
        <v>00</v>
      </c>
      <c r="AW471" s="52" t="str">
        <f t="shared" ca="1" si="291"/>
        <v>ZP</v>
      </c>
      <c r="AX471" s="53" t="e">
        <f ca="1">VLOOKUP(UPPER(F471)&amp;"-"&amp;AW471,Opcodes!$D$3:$E$160,2,FALSE)</f>
        <v>#N/A</v>
      </c>
      <c r="AY471" s="1">
        <f t="shared" ca="1" si="292"/>
        <v>0</v>
      </c>
    </row>
    <row r="472" spans="3:51" s="52" customFormat="1" x14ac:dyDescent="0.3">
      <c r="C472" s="11" t="str" cm="1">
        <f t="array" aca="1" ref="C472" ca="1">IF(AND(N472&amp;""&lt;&gt;"",K472&amp;""&lt;&gt;""),K472&amp;": "&amp;N472&amp;IF(O472&amp;""&lt;&gt;""," "&amp;O472,"")&amp;IF(P472&amp;""&lt;&gt;""," "&amp;P472,""),IF(Y472&amp;""&lt;&gt;"",K472&amp;": "&amp;TRIM(_xlfn.TEXTJOIN("",TRUE,MID(Y472,2*ROW(INDIRECT("1:"&amp;LEN(Y472)))-1,2)&amp;" ")),""))</f>
        <v/>
      </c>
      <c r="D472" s="20"/>
      <c r="E472" s="21"/>
      <c r="F472" s="22"/>
      <c r="G472" s="55"/>
      <c r="H472" s="56"/>
      <c r="I472" s="51"/>
      <c r="J472" s="51"/>
      <c r="K472" s="52" t="str">
        <f t="shared" ca="1" si="258"/>
        <v>302</v>
      </c>
      <c r="L472" s="52" t="str">
        <f t="shared" si="259"/>
        <v/>
      </c>
      <c r="M472" s="52" t="str">
        <f t="shared" ca="1" si="260"/>
        <v>$0302</v>
      </c>
      <c r="N472" s="53" t="str">
        <f t="shared" ca="1" si="261"/>
        <v/>
      </c>
      <c r="O472" s="53" t="str">
        <f t="shared" ca="1" si="262"/>
        <v>00</v>
      </c>
      <c r="P472" s="53" t="str">
        <f t="shared" ca="1" si="263"/>
        <v/>
      </c>
      <c r="Q472" s="54">
        <f t="shared" si="264"/>
        <v>-1</v>
      </c>
      <c r="R472" s="54" t="str">
        <f t="shared" si="265"/>
        <v/>
      </c>
      <c r="S472" s="3" t="str">
        <f t="shared" si="266"/>
        <v>my_code</v>
      </c>
      <c r="T472" s="54" t="b">
        <f t="shared" si="267"/>
        <v>0</v>
      </c>
      <c r="U472" s="54" t="b">
        <f t="shared" si="268"/>
        <v>0</v>
      </c>
      <c r="V472" s="54" t="b">
        <f t="shared" si="269"/>
        <v>0</v>
      </c>
      <c r="W472" s="54" t="b">
        <f t="shared" si="270"/>
        <v>0</v>
      </c>
      <c r="X472" s="54" t="b">
        <f>IF(NOT(ISERROR(VLOOKUP(UPPER(F472),Opcodes!$O$3:$O$10,1,FALSE))),TRUE,FALSE)</f>
        <v>0</v>
      </c>
      <c r="Y472" s="1" t="str" cm="1">
        <f t="array" aca="1" ref="Y472" ca="1">IF(OR(UPPER(F472)="STR",UPPER(F472)="ASC"),_xlfn.TEXTJOIN("",TRUE,DEC2HEX(128*(UPPER(F472)="STR")+CODE(MID(G472,ABS(ROW(INDIRECT("1:"&amp;LEN(G472)))),1)))),IF(UPPER(F472)="HEX",UPPER(SUBSTITUTE(G472," ","")),""))</f>
        <v/>
      </c>
      <c r="Z472" s="52" t="str">
        <f t="shared" si="271"/>
        <v/>
      </c>
      <c r="AA472" s="52" t="str">
        <f t="shared" si="272"/>
        <v/>
      </c>
      <c r="AB472" s="52" t="str">
        <f t="shared" si="273"/>
        <v/>
      </c>
      <c r="AC472" s="52" t="str">
        <f t="shared" si="274"/>
        <v/>
      </c>
      <c r="AD472" s="52" t="str">
        <f t="shared" si="275"/>
        <v/>
      </c>
      <c r="AE472" s="52">
        <f t="shared" ca="1" si="276"/>
        <v>0</v>
      </c>
      <c r="AF472" s="52" t="str">
        <f t="shared" si="277"/>
        <v/>
      </c>
      <c r="AG472" s="52" t="str">
        <f t="shared" ca="1" si="278"/>
        <v>mem</v>
      </c>
      <c r="AH472" s="52">
        <f t="shared" ca="1" si="279"/>
        <v>0</v>
      </c>
      <c r="AI472" s="52">
        <f t="shared" ca="1" si="280"/>
        <v>-1</v>
      </c>
      <c r="AJ472" s="52">
        <f t="shared" ca="1" si="281"/>
        <v>0</v>
      </c>
      <c r="AK472" s="52">
        <f t="shared" ca="1" si="282"/>
        <v>0</v>
      </c>
      <c r="AL472" s="52">
        <f t="shared" ca="1" si="283"/>
        <v>0</v>
      </c>
      <c r="AM472" s="52" t="e" cm="1">
        <f t="array" aca="1" ref="AM472" ca="1">INDEX($G$2:$G$1052,MATCH(1,(AL472=$E$2:$E$1052)*("EQU"=UPPER($F$2:$F$1052)),0))</f>
        <v>#N/A</v>
      </c>
      <c r="AN472" s="52" t="str">
        <f t="shared" ca="1" si="284"/>
        <v/>
      </c>
      <c r="AO472" s="1" t="e">
        <f t="shared" ca="1" si="285"/>
        <v>#N/A</v>
      </c>
      <c r="AP472" s="52" t="str">
        <f t="shared" ca="1" si="286"/>
        <v/>
      </c>
      <c r="AQ472" s="1" t="str" cm="1">
        <f t="array" aca="1" ref="AQ472" ca="1">IF(LEFT(AL472,1)=".",INDEX($M$12:$M$1052,MATCH(1,(AL472=$L$12:$L$1052)*(S472=($S$12:$S$1052)),0)),"")</f>
        <v/>
      </c>
      <c r="AR472" s="52">
        <f t="shared" ca="1" si="287"/>
        <v>0</v>
      </c>
      <c r="AS472" s="52">
        <f t="shared" ca="1" si="288"/>
        <v>0</v>
      </c>
      <c r="AT472" s="52" t="str">
        <f t="shared" ca="1" si="289"/>
        <v>00</v>
      </c>
      <c r="AU472" s="52" t="str">
        <f t="shared" ca="1" si="290"/>
        <v>00</v>
      </c>
      <c r="AV472" s="1" t="str">
        <f t="shared" ca="1" si="293"/>
        <v>00</v>
      </c>
      <c r="AW472" s="52" t="str">
        <f t="shared" ca="1" si="291"/>
        <v>ZP</v>
      </c>
      <c r="AX472" s="53" t="e">
        <f ca="1">VLOOKUP(UPPER(F472)&amp;"-"&amp;AW472,Opcodes!$D$3:$E$160,2,FALSE)</f>
        <v>#N/A</v>
      </c>
      <c r="AY472" s="1">
        <f t="shared" ca="1" si="292"/>
        <v>0</v>
      </c>
    </row>
    <row r="473" spans="3:51" s="52" customFormat="1" x14ac:dyDescent="0.3">
      <c r="C473" s="11" t="str" cm="1">
        <f t="array" aca="1" ref="C473" ca="1">IF(AND(N473&amp;""&lt;&gt;"",K473&amp;""&lt;&gt;""),K473&amp;": "&amp;N473&amp;IF(O473&amp;""&lt;&gt;""," "&amp;O473,"")&amp;IF(P473&amp;""&lt;&gt;""," "&amp;P473,""),IF(Y473&amp;""&lt;&gt;"",K473&amp;": "&amp;TRIM(_xlfn.TEXTJOIN("",TRUE,MID(Y473,2*ROW(INDIRECT("1:"&amp;LEN(Y473)))-1,2)&amp;" ")),""))</f>
        <v/>
      </c>
      <c r="D473" s="20"/>
      <c r="E473" s="21"/>
      <c r="F473" s="22"/>
      <c r="G473" s="55"/>
      <c r="H473" s="56"/>
      <c r="I473" s="51"/>
      <c r="J473" s="51"/>
      <c r="K473" s="52" t="str">
        <f t="shared" ca="1" si="258"/>
        <v>302</v>
      </c>
      <c r="L473" s="52" t="str">
        <f t="shared" si="259"/>
        <v/>
      </c>
      <c r="M473" s="52" t="str">
        <f t="shared" ca="1" si="260"/>
        <v>$0302</v>
      </c>
      <c r="N473" s="53" t="str">
        <f t="shared" ca="1" si="261"/>
        <v/>
      </c>
      <c r="O473" s="53" t="str">
        <f t="shared" ca="1" si="262"/>
        <v>00</v>
      </c>
      <c r="P473" s="53" t="str">
        <f t="shared" ca="1" si="263"/>
        <v/>
      </c>
      <c r="Q473" s="54">
        <f t="shared" si="264"/>
        <v>-1</v>
      </c>
      <c r="R473" s="54" t="str">
        <f t="shared" si="265"/>
        <v/>
      </c>
      <c r="S473" s="3" t="str">
        <f t="shared" si="266"/>
        <v>my_code</v>
      </c>
      <c r="T473" s="54" t="b">
        <f t="shared" si="267"/>
        <v>0</v>
      </c>
      <c r="U473" s="54" t="b">
        <f t="shared" si="268"/>
        <v>0</v>
      </c>
      <c r="V473" s="54" t="b">
        <f t="shared" si="269"/>
        <v>0</v>
      </c>
      <c r="W473" s="54" t="b">
        <f t="shared" si="270"/>
        <v>0</v>
      </c>
      <c r="X473" s="54" t="b">
        <f>IF(NOT(ISERROR(VLOOKUP(UPPER(F473),Opcodes!$O$3:$O$10,1,FALSE))),TRUE,FALSE)</f>
        <v>0</v>
      </c>
      <c r="Y473" s="1" t="str" cm="1">
        <f t="array" aca="1" ref="Y473" ca="1">IF(OR(UPPER(F473)="STR",UPPER(F473)="ASC"),_xlfn.TEXTJOIN("",TRUE,DEC2HEX(128*(UPPER(F473)="STR")+CODE(MID(G473,ABS(ROW(INDIRECT("1:"&amp;LEN(G473)))),1)))),IF(UPPER(F473)="HEX",UPPER(SUBSTITUTE(G473," ","")),""))</f>
        <v/>
      </c>
      <c r="Z473" s="52" t="str">
        <f t="shared" si="271"/>
        <v/>
      </c>
      <c r="AA473" s="52" t="str">
        <f t="shared" si="272"/>
        <v/>
      </c>
      <c r="AB473" s="52" t="str">
        <f t="shared" si="273"/>
        <v/>
      </c>
      <c r="AC473" s="52" t="str">
        <f t="shared" si="274"/>
        <v/>
      </c>
      <c r="AD473" s="52" t="str">
        <f t="shared" si="275"/>
        <v/>
      </c>
      <c r="AE473" s="52">
        <f t="shared" ca="1" si="276"/>
        <v>0</v>
      </c>
      <c r="AF473" s="52" t="str">
        <f t="shared" si="277"/>
        <v/>
      </c>
      <c r="AG473" s="52" t="str">
        <f t="shared" ca="1" si="278"/>
        <v>mem</v>
      </c>
      <c r="AH473" s="52">
        <f t="shared" ca="1" si="279"/>
        <v>0</v>
      </c>
      <c r="AI473" s="52">
        <f t="shared" ca="1" si="280"/>
        <v>-1</v>
      </c>
      <c r="AJ473" s="52">
        <f t="shared" ca="1" si="281"/>
        <v>0</v>
      </c>
      <c r="AK473" s="52">
        <f t="shared" ca="1" si="282"/>
        <v>0</v>
      </c>
      <c r="AL473" s="52">
        <f t="shared" ca="1" si="283"/>
        <v>0</v>
      </c>
      <c r="AM473" s="52" t="e" cm="1">
        <f t="array" aca="1" ref="AM473" ca="1">INDEX($G$2:$G$1052,MATCH(1,(AL473=$E$2:$E$1052)*("EQU"=UPPER($F$2:$F$1052)),0))</f>
        <v>#N/A</v>
      </c>
      <c r="AN473" s="52" t="str">
        <f t="shared" ca="1" si="284"/>
        <v/>
      </c>
      <c r="AO473" s="1" t="e">
        <f t="shared" ca="1" si="285"/>
        <v>#N/A</v>
      </c>
      <c r="AP473" s="52" t="str">
        <f t="shared" ca="1" si="286"/>
        <v/>
      </c>
      <c r="AQ473" s="1" t="str" cm="1">
        <f t="array" aca="1" ref="AQ473" ca="1">IF(LEFT(AL473,1)=".",INDEX($M$12:$M$1052,MATCH(1,(AL473=$L$12:$L$1052)*(S473=($S$12:$S$1052)),0)),"")</f>
        <v/>
      </c>
      <c r="AR473" s="52">
        <f t="shared" ca="1" si="287"/>
        <v>0</v>
      </c>
      <c r="AS473" s="52">
        <f t="shared" ca="1" si="288"/>
        <v>0</v>
      </c>
      <c r="AT473" s="52" t="str">
        <f t="shared" ca="1" si="289"/>
        <v>00</v>
      </c>
      <c r="AU473" s="52" t="str">
        <f t="shared" ca="1" si="290"/>
        <v>00</v>
      </c>
      <c r="AV473" s="1" t="str">
        <f t="shared" ca="1" si="293"/>
        <v>00</v>
      </c>
      <c r="AW473" s="52" t="str">
        <f t="shared" ca="1" si="291"/>
        <v>ZP</v>
      </c>
      <c r="AX473" s="53" t="e">
        <f ca="1">VLOOKUP(UPPER(F473)&amp;"-"&amp;AW473,Opcodes!$D$3:$E$160,2,FALSE)</f>
        <v>#N/A</v>
      </c>
      <c r="AY473" s="1">
        <f t="shared" ca="1" si="292"/>
        <v>0</v>
      </c>
    </row>
    <row r="474" spans="3:51" s="52" customFormat="1" x14ac:dyDescent="0.3">
      <c r="C474" s="11" t="str" cm="1">
        <f t="array" aca="1" ref="C474" ca="1">IF(AND(N474&amp;""&lt;&gt;"",K474&amp;""&lt;&gt;""),K474&amp;": "&amp;N474&amp;IF(O474&amp;""&lt;&gt;""," "&amp;O474,"")&amp;IF(P474&amp;""&lt;&gt;""," "&amp;P474,""),IF(Y474&amp;""&lt;&gt;"",K474&amp;": "&amp;TRIM(_xlfn.TEXTJOIN("",TRUE,MID(Y474,2*ROW(INDIRECT("1:"&amp;LEN(Y474)))-1,2)&amp;" ")),""))</f>
        <v/>
      </c>
      <c r="D474" s="20"/>
      <c r="E474" s="21"/>
      <c r="F474" s="22"/>
      <c r="G474" s="55"/>
      <c r="H474" s="56"/>
      <c r="I474" s="51"/>
      <c r="J474" s="51"/>
      <c r="K474" s="52" t="str">
        <f t="shared" ca="1" si="258"/>
        <v>302</v>
      </c>
      <c r="L474" s="52" t="str">
        <f t="shared" si="259"/>
        <v/>
      </c>
      <c r="M474" s="52" t="str">
        <f t="shared" ca="1" si="260"/>
        <v>$0302</v>
      </c>
      <c r="N474" s="53" t="str">
        <f t="shared" ca="1" si="261"/>
        <v/>
      </c>
      <c r="O474" s="53" t="str">
        <f t="shared" ca="1" si="262"/>
        <v>00</v>
      </c>
      <c r="P474" s="53" t="str">
        <f t="shared" ca="1" si="263"/>
        <v/>
      </c>
      <c r="Q474" s="54">
        <f t="shared" si="264"/>
        <v>-1</v>
      </c>
      <c r="R474" s="54" t="str">
        <f t="shared" si="265"/>
        <v/>
      </c>
      <c r="S474" s="3" t="str">
        <f t="shared" si="266"/>
        <v>my_code</v>
      </c>
      <c r="T474" s="54" t="b">
        <f t="shared" si="267"/>
        <v>0</v>
      </c>
      <c r="U474" s="54" t="b">
        <f t="shared" si="268"/>
        <v>0</v>
      </c>
      <c r="V474" s="54" t="b">
        <f t="shared" si="269"/>
        <v>0</v>
      </c>
      <c r="W474" s="54" t="b">
        <f t="shared" si="270"/>
        <v>0</v>
      </c>
      <c r="X474" s="54" t="b">
        <f>IF(NOT(ISERROR(VLOOKUP(UPPER(F474),Opcodes!$O$3:$O$10,1,FALSE))),TRUE,FALSE)</f>
        <v>0</v>
      </c>
      <c r="Y474" s="1" t="str" cm="1">
        <f t="array" aca="1" ref="Y474" ca="1">IF(OR(UPPER(F474)="STR",UPPER(F474)="ASC"),_xlfn.TEXTJOIN("",TRUE,DEC2HEX(128*(UPPER(F474)="STR")+CODE(MID(G474,ABS(ROW(INDIRECT("1:"&amp;LEN(G474)))),1)))),IF(UPPER(F474)="HEX",UPPER(SUBSTITUTE(G474," ","")),""))</f>
        <v/>
      </c>
      <c r="Z474" s="52" t="str">
        <f t="shared" si="271"/>
        <v/>
      </c>
      <c r="AA474" s="52" t="str">
        <f t="shared" si="272"/>
        <v/>
      </c>
      <c r="AB474" s="52" t="str">
        <f t="shared" si="273"/>
        <v/>
      </c>
      <c r="AC474" s="52" t="str">
        <f t="shared" si="274"/>
        <v/>
      </c>
      <c r="AD474" s="52" t="str">
        <f t="shared" si="275"/>
        <v/>
      </c>
      <c r="AE474" s="52">
        <f t="shared" ca="1" si="276"/>
        <v>0</v>
      </c>
      <c r="AF474" s="52" t="str">
        <f t="shared" si="277"/>
        <v/>
      </c>
      <c r="AG474" s="52" t="str">
        <f t="shared" ca="1" si="278"/>
        <v>mem</v>
      </c>
      <c r="AH474" s="52">
        <f t="shared" ca="1" si="279"/>
        <v>0</v>
      </c>
      <c r="AI474" s="52">
        <f t="shared" ca="1" si="280"/>
        <v>-1</v>
      </c>
      <c r="AJ474" s="52">
        <f t="shared" ca="1" si="281"/>
        <v>0</v>
      </c>
      <c r="AK474" s="52">
        <f t="shared" ca="1" si="282"/>
        <v>0</v>
      </c>
      <c r="AL474" s="52">
        <f t="shared" ca="1" si="283"/>
        <v>0</v>
      </c>
      <c r="AM474" s="52" t="e" cm="1">
        <f t="array" aca="1" ref="AM474" ca="1">INDEX($G$2:$G$1052,MATCH(1,(AL474=$E$2:$E$1052)*("EQU"=UPPER($F$2:$F$1052)),0))</f>
        <v>#N/A</v>
      </c>
      <c r="AN474" s="52" t="str">
        <f t="shared" ca="1" si="284"/>
        <v/>
      </c>
      <c r="AO474" s="1" t="e">
        <f t="shared" ca="1" si="285"/>
        <v>#N/A</v>
      </c>
      <c r="AP474" s="52" t="str">
        <f t="shared" ca="1" si="286"/>
        <v/>
      </c>
      <c r="AQ474" s="1" t="str" cm="1">
        <f t="array" aca="1" ref="AQ474" ca="1">IF(LEFT(AL474,1)=".",INDEX($M$12:$M$1052,MATCH(1,(AL474=$L$12:$L$1052)*(S474=($S$12:$S$1052)),0)),"")</f>
        <v/>
      </c>
      <c r="AR474" s="52">
        <f t="shared" ca="1" si="287"/>
        <v>0</v>
      </c>
      <c r="AS474" s="52">
        <f t="shared" ca="1" si="288"/>
        <v>0</v>
      </c>
      <c r="AT474" s="52" t="str">
        <f t="shared" ca="1" si="289"/>
        <v>00</v>
      </c>
      <c r="AU474" s="52" t="str">
        <f t="shared" ca="1" si="290"/>
        <v>00</v>
      </c>
      <c r="AV474" s="1" t="str">
        <f t="shared" ca="1" si="293"/>
        <v>00</v>
      </c>
      <c r="AW474" s="52" t="str">
        <f t="shared" ca="1" si="291"/>
        <v>ZP</v>
      </c>
      <c r="AX474" s="53" t="e">
        <f ca="1">VLOOKUP(UPPER(F474)&amp;"-"&amp;AW474,Opcodes!$D$3:$E$160,2,FALSE)</f>
        <v>#N/A</v>
      </c>
      <c r="AY474" s="1">
        <f t="shared" ca="1" si="292"/>
        <v>0</v>
      </c>
    </row>
    <row r="475" spans="3:51" s="52" customFormat="1" x14ac:dyDescent="0.3">
      <c r="C475" s="11" t="str" cm="1">
        <f t="array" aca="1" ref="C475" ca="1">IF(AND(N475&amp;""&lt;&gt;"",K475&amp;""&lt;&gt;""),K475&amp;": "&amp;N475&amp;IF(O475&amp;""&lt;&gt;""," "&amp;O475,"")&amp;IF(P475&amp;""&lt;&gt;""," "&amp;P475,""),IF(Y475&amp;""&lt;&gt;"",K475&amp;": "&amp;TRIM(_xlfn.TEXTJOIN("",TRUE,MID(Y475,2*ROW(INDIRECT("1:"&amp;LEN(Y475)))-1,2)&amp;" ")),""))</f>
        <v/>
      </c>
      <c r="D475" s="20"/>
      <c r="E475" s="21"/>
      <c r="F475" s="22"/>
      <c r="G475" s="55"/>
      <c r="H475" s="56"/>
      <c r="I475" s="51"/>
      <c r="J475" s="51"/>
      <c r="K475" s="52" t="str">
        <f t="shared" ca="1" si="258"/>
        <v>302</v>
      </c>
      <c r="L475" s="52" t="str">
        <f t="shared" si="259"/>
        <v/>
      </c>
      <c r="M475" s="52" t="str">
        <f t="shared" ca="1" si="260"/>
        <v>$0302</v>
      </c>
      <c r="N475" s="53" t="str">
        <f t="shared" ca="1" si="261"/>
        <v/>
      </c>
      <c r="O475" s="53" t="str">
        <f t="shared" ca="1" si="262"/>
        <v>00</v>
      </c>
      <c r="P475" s="53" t="str">
        <f t="shared" ca="1" si="263"/>
        <v/>
      </c>
      <c r="Q475" s="54">
        <f t="shared" si="264"/>
        <v>-1</v>
      </c>
      <c r="R475" s="54" t="str">
        <f t="shared" si="265"/>
        <v/>
      </c>
      <c r="S475" s="3" t="str">
        <f t="shared" si="266"/>
        <v>my_code</v>
      </c>
      <c r="T475" s="54" t="b">
        <f t="shared" si="267"/>
        <v>0</v>
      </c>
      <c r="U475" s="54" t="b">
        <f t="shared" si="268"/>
        <v>0</v>
      </c>
      <c r="V475" s="54" t="b">
        <f t="shared" si="269"/>
        <v>0</v>
      </c>
      <c r="W475" s="54" t="b">
        <f t="shared" si="270"/>
        <v>0</v>
      </c>
      <c r="X475" s="54" t="b">
        <f>IF(NOT(ISERROR(VLOOKUP(UPPER(F475),Opcodes!$O$3:$O$10,1,FALSE))),TRUE,FALSE)</f>
        <v>0</v>
      </c>
      <c r="Y475" s="1" t="str" cm="1">
        <f t="array" aca="1" ref="Y475" ca="1">IF(OR(UPPER(F475)="STR",UPPER(F475)="ASC"),_xlfn.TEXTJOIN("",TRUE,DEC2HEX(128*(UPPER(F475)="STR")+CODE(MID(G475,ABS(ROW(INDIRECT("1:"&amp;LEN(G475)))),1)))),IF(UPPER(F475)="HEX",UPPER(SUBSTITUTE(G475," ","")),""))</f>
        <v/>
      </c>
      <c r="Z475" s="52" t="str">
        <f t="shared" si="271"/>
        <v/>
      </c>
      <c r="AA475" s="52" t="str">
        <f t="shared" si="272"/>
        <v/>
      </c>
      <c r="AB475" s="52" t="str">
        <f t="shared" si="273"/>
        <v/>
      </c>
      <c r="AC475" s="52" t="str">
        <f t="shared" si="274"/>
        <v/>
      </c>
      <c r="AD475" s="52" t="str">
        <f t="shared" si="275"/>
        <v/>
      </c>
      <c r="AE475" s="52">
        <f t="shared" ca="1" si="276"/>
        <v>0</v>
      </c>
      <c r="AF475" s="52" t="str">
        <f t="shared" si="277"/>
        <v/>
      </c>
      <c r="AG475" s="52" t="str">
        <f t="shared" ca="1" si="278"/>
        <v>mem</v>
      </c>
      <c r="AH475" s="52">
        <f t="shared" ca="1" si="279"/>
        <v>0</v>
      </c>
      <c r="AI475" s="52">
        <f t="shared" ca="1" si="280"/>
        <v>-1</v>
      </c>
      <c r="AJ475" s="52">
        <f t="shared" ca="1" si="281"/>
        <v>0</v>
      </c>
      <c r="AK475" s="52">
        <f t="shared" ca="1" si="282"/>
        <v>0</v>
      </c>
      <c r="AL475" s="52">
        <f t="shared" ca="1" si="283"/>
        <v>0</v>
      </c>
      <c r="AM475" s="52" t="e" cm="1">
        <f t="array" aca="1" ref="AM475" ca="1">INDEX($G$2:$G$1052,MATCH(1,(AL475=$E$2:$E$1052)*("EQU"=UPPER($F$2:$F$1052)),0))</f>
        <v>#N/A</v>
      </c>
      <c r="AN475" s="52" t="str">
        <f t="shared" ca="1" si="284"/>
        <v/>
      </c>
      <c r="AO475" s="1" t="e">
        <f t="shared" ca="1" si="285"/>
        <v>#N/A</v>
      </c>
      <c r="AP475" s="52" t="str">
        <f t="shared" ca="1" si="286"/>
        <v/>
      </c>
      <c r="AQ475" s="1" t="str" cm="1">
        <f t="array" aca="1" ref="AQ475" ca="1">IF(LEFT(AL475,1)=".",INDEX($M$12:$M$1052,MATCH(1,(AL475=$L$12:$L$1052)*(S475=($S$12:$S$1052)),0)),"")</f>
        <v/>
      </c>
      <c r="AR475" s="52">
        <f t="shared" ca="1" si="287"/>
        <v>0</v>
      </c>
      <c r="AS475" s="52">
        <f t="shared" ca="1" si="288"/>
        <v>0</v>
      </c>
      <c r="AT475" s="52" t="str">
        <f t="shared" ca="1" si="289"/>
        <v>00</v>
      </c>
      <c r="AU475" s="52" t="str">
        <f t="shared" ca="1" si="290"/>
        <v>00</v>
      </c>
      <c r="AV475" s="1" t="str">
        <f t="shared" ca="1" si="293"/>
        <v>00</v>
      </c>
      <c r="AW475" s="52" t="str">
        <f t="shared" ca="1" si="291"/>
        <v>ZP</v>
      </c>
      <c r="AX475" s="53" t="e">
        <f ca="1">VLOOKUP(UPPER(F475)&amp;"-"&amp;AW475,Opcodes!$D$3:$E$160,2,FALSE)</f>
        <v>#N/A</v>
      </c>
      <c r="AY475" s="1">
        <f t="shared" ca="1" si="292"/>
        <v>0</v>
      </c>
    </row>
    <row r="476" spans="3:51" s="52" customFormat="1" x14ac:dyDescent="0.3">
      <c r="C476" s="11" t="str" cm="1">
        <f t="array" aca="1" ref="C476" ca="1">IF(AND(N476&amp;""&lt;&gt;"",K476&amp;""&lt;&gt;""),K476&amp;": "&amp;N476&amp;IF(O476&amp;""&lt;&gt;""," "&amp;O476,"")&amp;IF(P476&amp;""&lt;&gt;""," "&amp;P476,""),IF(Y476&amp;""&lt;&gt;"",K476&amp;": "&amp;TRIM(_xlfn.TEXTJOIN("",TRUE,MID(Y476,2*ROW(INDIRECT("1:"&amp;LEN(Y476)))-1,2)&amp;" ")),""))</f>
        <v/>
      </c>
      <c r="D476" s="20"/>
      <c r="E476" s="21"/>
      <c r="F476" s="22"/>
      <c r="G476" s="55"/>
      <c r="H476" s="56"/>
      <c r="I476" s="51"/>
      <c r="J476" s="51"/>
      <c r="K476" s="52" t="str">
        <f t="shared" ca="1" si="258"/>
        <v>302</v>
      </c>
      <c r="L476" s="52" t="str">
        <f t="shared" si="259"/>
        <v/>
      </c>
      <c r="M476" s="52" t="str">
        <f t="shared" ca="1" si="260"/>
        <v>$0302</v>
      </c>
      <c r="N476" s="53" t="str">
        <f t="shared" ca="1" si="261"/>
        <v/>
      </c>
      <c r="O476" s="53" t="str">
        <f t="shared" ca="1" si="262"/>
        <v>00</v>
      </c>
      <c r="P476" s="53" t="str">
        <f t="shared" ca="1" si="263"/>
        <v/>
      </c>
      <c r="Q476" s="54">
        <f t="shared" si="264"/>
        <v>-1</v>
      </c>
      <c r="R476" s="54" t="str">
        <f t="shared" si="265"/>
        <v/>
      </c>
      <c r="S476" s="3" t="str">
        <f t="shared" si="266"/>
        <v>my_code</v>
      </c>
      <c r="T476" s="54" t="b">
        <f t="shared" si="267"/>
        <v>0</v>
      </c>
      <c r="U476" s="54" t="b">
        <f t="shared" si="268"/>
        <v>0</v>
      </c>
      <c r="V476" s="54" t="b">
        <f t="shared" si="269"/>
        <v>0</v>
      </c>
      <c r="W476" s="54" t="b">
        <f t="shared" si="270"/>
        <v>0</v>
      </c>
      <c r="X476" s="54" t="b">
        <f>IF(NOT(ISERROR(VLOOKUP(UPPER(F476),Opcodes!$O$3:$O$10,1,FALSE))),TRUE,FALSE)</f>
        <v>0</v>
      </c>
      <c r="Y476" s="1" t="str" cm="1">
        <f t="array" aca="1" ref="Y476" ca="1">IF(OR(UPPER(F476)="STR",UPPER(F476)="ASC"),_xlfn.TEXTJOIN("",TRUE,DEC2HEX(128*(UPPER(F476)="STR")+CODE(MID(G476,ABS(ROW(INDIRECT("1:"&amp;LEN(G476)))),1)))),IF(UPPER(F476)="HEX",UPPER(SUBSTITUTE(G476," ","")),""))</f>
        <v/>
      </c>
      <c r="Z476" s="52" t="str">
        <f t="shared" si="271"/>
        <v/>
      </c>
      <c r="AA476" s="52" t="str">
        <f t="shared" si="272"/>
        <v/>
      </c>
      <c r="AB476" s="52" t="str">
        <f t="shared" si="273"/>
        <v/>
      </c>
      <c r="AC476" s="52" t="str">
        <f t="shared" si="274"/>
        <v/>
      </c>
      <c r="AD476" s="52" t="str">
        <f t="shared" si="275"/>
        <v/>
      </c>
      <c r="AE476" s="52">
        <f t="shared" ca="1" si="276"/>
        <v>0</v>
      </c>
      <c r="AF476" s="52" t="str">
        <f t="shared" si="277"/>
        <v/>
      </c>
      <c r="AG476" s="52" t="str">
        <f t="shared" ca="1" si="278"/>
        <v>mem</v>
      </c>
      <c r="AH476" s="52">
        <f t="shared" ca="1" si="279"/>
        <v>0</v>
      </c>
      <c r="AI476" s="52">
        <f t="shared" ca="1" si="280"/>
        <v>-1</v>
      </c>
      <c r="AJ476" s="52">
        <f t="shared" ca="1" si="281"/>
        <v>0</v>
      </c>
      <c r="AK476" s="52">
        <f t="shared" ca="1" si="282"/>
        <v>0</v>
      </c>
      <c r="AL476" s="52">
        <f t="shared" ca="1" si="283"/>
        <v>0</v>
      </c>
      <c r="AM476" s="52" t="e" cm="1">
        <f t="array" aca="1" ref="AM476" ca="1">INDEX($G$2:$G$1052,MATCH(1,(AL476=$E$2:$E$1052)*("EQU"=UPPER($F$2:$F$1052)),0))</f>
        <v>#N/A</v>
      </c>
      <c r="AN476" s="52" t="str">
        <f t="shared" ca="1" si="284"/>
        <v/>
      </c>
      <c r="AO476" s="1" t="e">
        <f t="shared" ca="1" si="285"/>
        <v>#N/A</v>
      </c>
      <c r="AP476" s="52" t="str">
        <f t="shared" ca="1" si="286"/>
        <v/>
      </c>
      <c r="AQ476" s="1" t="str" cm="1">
        <f t="array" aca="1" ref="AQ476" ca="1">IF(LEFT(AL476,1)=".",INDEX($M$12:$M$1052,MATCH(1,(AL476=$L$12:$L$1052)*(S476=($S$12:$S$1052)),0)),"")</f>
        <v/>
      </c>
      <c r="AR476" s="52">
        <f t="shared" ca="1" si="287"/>
        <v>0</v>
      </c>
      <c r="AS476" s="52">
        <f t="shared" ca="1" si="288"/>
        <v>0</v>
      </c>
      <c r="AT476" s="52" t="str">
        <f t="shared" ca="1" si="289"/>
        <v>00</v>
      </c>
      <c r="AU476" s="52" t="str">
        <f t="shared" ca="1" si="290"/>
        <v>00</v>
      </c>
      <c r="AV476" s="1" t="str">
        <f t="shared" ca="1" si="293"/>
        <v>00</v>
      </c>
      <c r="AW476" s="52" t="str">
        <f t="shared" ca="1" si="291"/>
        <v>ZP</v>
      </c>
      <c r="AX476" s="53" t="e">
        <f ca="1">VLOOKUP(UPPER(F476)&amp;"-"&amp;AW476,Opcodes!$D$3:$E$160,2,FALSE)</f>
        <v>#N/A</v>
      </c>
      <c r="AY476" s="1">
        <f t="shared" ca="1" si="292"/>
        <v>0</v>
      </c>
    </row>
    <row r="477" spans="3:51" s="52" customFormat="1" x14ac:dyDescent="0.3">
      <c r="C477" s="11" t="str" cm="1">
        <f t="array" aca="1" ref="C477" ca="1">IF(AND(N477&amp;""&lt;&gt;"",K477&amp;""&lt;&gt;""),K477&amp;": "&amp;N477&amp;IF(O477&amp;""&lt;&gt;""," "&amp;O477,"")&amp;IF(P477&amp;""&lt;&gt;""," "&amp;P477,""),IF(Y477&amp;""&lt;&gt;"",K477&amp;": "&amp;TRIM(_xlfn.TEXTJOIN("",TRUE,MID(Y477,2*ROW(INDIRECT("1:"&amp;LEN(Y477)))-1,2)&amp;" ")),""))</f>
        <v/>
      </c>
      <c r="D477" s="20"/>
      <c r="E477" s="21"/>
      <c r="F477" s="22"/>
      <c r="G477" s="55"/>
      <c r="H477" s="56"/>
      <c r="I477" s="51"/>
      <c r="J477" s="51"/>
      <c r="K477" s="52" t="str">
        <f t="shared" ca="1" si="258"/>
        <v>302</v>
      </c>
      <c r="L477" s="52" t="str">
        <f t="shared" si="259"/>
        <v/>
      </c>
      <c r="M477" s="52" t="str">
        <f t="shared" ca="1" si="260"/>
        <v>$0302</v>
      </c>
      <c r="N477" s="53" t="str">
        <f t="shared" ca="1" si="261"/>
        <v/>
      </c>
      <c r="O477" s="53" t="str">
        <f t="shared" ca="1" si="262"/>
        <v>00</v>
      </c>
      <c r="P477" s="53" t="str">
        <f t="shared" ca="1" si="263"/>
        <v/>
      </c>
      <c r="Q477" s="54">
        <f t="shared" si="264"/>
        <v>-1</v>
      </c>
      <c r="R477" s="54" t="str">
        <f t="shared" si="265"/>
        <v/>
      </c>
      <c r="S477" s="3" t="str">
        <f t="shared" si="266"/>
        <v>my_code</v>
      </c>
      <c r="T477" s="54" t="b">
        <f t="shared" si="267"/>
        <v>0</v>
      </c>
      <c r="U477" s="54" t="b">
        <f t="shared" si="268"/>
        <v>0</v>
      </c>
      <c r="V477" s="54" t="b">
        <f t="shared" si="269"/>
        <v>0</v>
      </c>
      <c r="W477" s="54" t="b">
        <f t="shared" si="270"/>
        <v>0</v>
      </c>
      <c r="X477" s="54" t="b">
        <f>IF(NOT(ISERROR(VLOOKUP(UPPER(F477),Opcodes!$O$3:$O$10,1,FALSE))),TRUE,FALSE)</f>
        <v>0</v>
      </c>
      <c r="Y477" s="1" t="str" cm="1">
        <f t="array" aca="1" ref="Y477" ca="1">IF(OR(UPPER(F477)="STR",UPPER(F477)="ASC"),_xlfn.TEXTJOIN("",TRUE,DEC2HEX(128*(UPPER(F477)="STR")+CODE(MID(G477,ABS(ROW(INDIRECT("1:"&amp;LEN(G477)))),1)))),IF(UPPER(F477)="HEX",UPPER(SUBSTITUTE(G477," ","")),""))</f>
        <v/>
      </c>
      <c r="Z477" s="52" t="str">
        <f t="shared" si="271"/>
        <v/>
      </c>
      <c r="AA477" s="52" t="str">
        <f t="shared" si="272"/>
        <v/>
      </c>
      <c r="AB477" s="52" t="str">
        <f t="shared" si="273"/>
        <v/>
      </c>
      <c r="AC477" s="52" t="str">
        <f t="shared" si="274"/>
        <v/>
      </c>
      <c r="AD477" s="52" t="str">
        <f t="shared" si="275"/>
        <v/>
      </c>
      <c r="AE477" s="52">
        <f t="shared" ca="1" si="276"/>
        <v>0</v>
      </c>
      <c r="AF477" s="52" t="str">
        <f t="shared" si="277"/>
        <v/>
      </c>
      <c r="AG477" s="52" t="str">
        <f t="shared" ca="1" si="278"/>
        <v>mem</v>
      </c>
      <c r="AH477" s="52">
        <f t="shared" ca="1" si="279"/>
        <v>0</v>
      </c>
      <c r="AI477" s="52">
        <f t="shared" ca="1" si="280"/>
        <v>-1</v>
      </c>
      <c r="AJ477" s="52">
        <f t="shared" ca="1" si="281"/>
        <v>0</v>
      </c>
      <c r="AK477" s="52">
        <f t="shared" ca="1" si="282"/>
        <v>0</v>
      </c>
      <c r="AL477" s="52">
        <f t="shared" ca="1" si="283"/>
        <v>0</v>
      </c>
      <c r="AM477" s="52" t="e" cm="1">
        <f t="array" aca="1" ref="AM477" ca="1">INDEX($G$2:$G$1052,MATCH(1,(AL477=$E$2:$E$1052)*("EQU"=UPPER($F$2:$F$1052)),0))</f>
        <v>#N/A</v>
      </c>
      <c r="AN477" s="52" t="str">
        <f t="shared" ca="1" si="284"/>
        <v/>
      </c>
      <c r="AO477" s="1" t="e">
        <f t="shared" ca="1" si="285"/>
        <v>#N/A</v>
      </c>
      <c r="AP477" s="52" t="str">
        <f t="shared" ca="1" si="286"/>
        <v/>
      </c>
      <c r="AQ477" s="1" t="str" cm="1">
        <f t="array" aca="1" ref="AQ477" ca="1">IF(LEFT(AL477,1)=".",INDEX($M$12:$M$1052,MATCH(1,(AL477=$L$12:$L$1052)*(S477=($S$12:$S$1052)),0)),"")</f>
        <v/>
      </c>
      <c r="AR477" s="52">
        <f t="shared" ca="1" si="287"/>
        <v>0</v>
      </c>
      <c r="AS477" s="52">
        <f t="shared" ca="1" si="288"/>
        <v>0</v>
      </c>
      <c r="AT477" s="52" t="str">
        <f t="shared" ca="1" si="289"/>
        <v>00</v>
      </c>
      <c r="AU477" s="52" t="str">
        <f t="shared" ca="1" si="290"/>
        <v>00</v>
      </c>
      <c r="AV477" s="1" t="str">
        <f t="shared" ca="1" si="293"/>
        <v>00</v>
      </c>
      <c r="AW477" s="52" t="str">
        <f t="shared" ca="1" si="291"/>
        <v>ZP</v>
      </c>
      <c r="AX477" s="53" t="e">
        <f ca="1">VLOOKUP(UPPER(F477)&amp;"-"&amp;AW477,Opcodes!$D$3:$E$160,2,FALSE)</f>
        <v>#N/A</v>
      </c>
      <c r="AY477" s="1">
        <f t="shared" ca="1" si="292"/>
        <v>0</v>
      </c>
    </row>
    <row r="478" spans="3:51" s="52" customFormat="1" x14ac:dyDescent="0.3">
      <c r="C478" s="11" t="str" cm="1">
        <f t="array" aca="1" ref="C478" ca="1">IF(AND(N478&amp;""&lt;&gt;"",K478&amp;""&lt;&gt;""),K478&amp;": "&amp;N478&amp;IF(O478&amp;""&lt;&gt;""," "&amp;O478,"")&amp;IF(P478&amp;""&lt;&gt;""," "&amp;P478,""),IF(Y478&amp;""&lt;&gt;"",K478&amp;": "&amp;TRIM(_xlfn.TEXTJOIN("",TRUE,MID(Y478,2*ROW(INDIRECT("1:"&amp;LEN(Y478)))-1,2)&amp;" ")),""))</f>
        <v/>
      </c>
      <c r="D478" s="20"/>
      <c r="E478" s="21"/>
      <c r="F478" s="22"/>
      <c r="G478" s="55"/>
      <c r="H478" s="56"/>
      <c r="I478" s="51"/>
      <c r="J478" s="51"/>
      <c r="K478" s="52" t="str">
        <f t="shared" ca="1" si="258"/>
        <v>302</v>
      </c>
      <c r="L478" s="52" t="str">
        <f t="shared" si="259"/>
        <v/>
      </c>
      <c r="M478" s="52" t="str">
        <f t="shared" ca="1" si="260"/>
        <v>$0302</v>
      </c>
      <c r="N478" s="53" t="str">
        <f t="shared" ca="1" si="261"/>
        <v/>
      </c>
      <c r="O478" s="53" t="str">
        <f t="shared" ca="1" si="262"/>
        <v>00</v>
      </c>
      <c r="P478" s="53" t="str">
        <f t="shared" ca="1" si="263"/>
        <v/>
      </c>
      <c r="Q478" s="54">
        <f t="shared" si="264"/>
        <v>-1</v>
      </c>
      <c r="R478" s="54" t="str">
        <f t="shared" si="265"/>
        <v/>
      </c>
      <c r="S478" s="3" t="str">
        <f t="shared" si="266"/>
        <v>my_code</v>
      </c>
      <c r="T478" s="54" t="b">
        <f t="shared" si="267"/>
        <v>0</v>
      </c>
      <c r="U478" s="54" t="b">
        <f t="shared" si="268"/>
        <v>0</v>
      </c>
      <c r="V478" s="54" t="b">
        <f t="shared" si="269"/>
        <v>0</v>
      </c>
      <c r="W478" s="54" t="b">
        <f t="shared" si="270"/>
        <v>0</v>
      </c>
      <c r="X478" s="54" t="b">
        <f>IF(NOT(ISERROR(VLOOKUP(UPPER(F478),Opcodes!$O$3:$O$10,1,FALSE))),TRUE,FALSE)</f>
        <v>0</v>
      </c>
      <c r="Y478" s="1" t="str" cm="1">
        <f t="array" aca="1" ref="Y478" ca="1">IF(OR(UPPER(F478)="STR",UPPER(F478)="ASC"),_xlfn.TEXTJOIN("",TRUE,DEC2HEX(128*(UPPER(F478)="STR")+CODE(MID(G478,ABS(ROW(INDIRECT("1:"&amp;LEN(G478)))),1)))),IF(UPPER(F478)="HEX",UPPER(SUBSTITUTE(G478," ","")),""))</f>
        <v/>
      </c>
      <c r="Z478" s="52" t="str">
        <f t="shared" si="271"/>
        <v/>
      </c>
      <c r="AA478" s="52" t="str">
        <f t="shared" si="272"/>
        <v/>
      </c>
      <c r="AB478" s="52" t="str">
        <f t="shared" si="273"/>
        <v/>
      </c>
      <c r="AC478" s="52" t="str">
        <f t="shared" si="274"/>
        <v/>
      </c>
      <c r="AD478" s="52" t="str">
        <f t="shared" si="275"/>
        <v/>
      </c>
      <c r="AE478" s="52">
        <f t="shared" ca="1" si="276"/>
        <v>0</v>
      </c>
      <c r="AF478" s="52" t="str">
        <f t="shared" si="277"/>
        <v/>
      </c>
      <c r="AG478" s="52" t="str">
        <f t="shared" ca="1" si="278"/>
        <v>mem</v>
      </c>
      <c r="AH478" s="52">
        <f t="shared" ca="1" si="279"/>
        <v>0</v>
      </c>
      <c r="AI478" s="52">
        <f t="shared" ca="1" si="280"/>
        <v>-1</v>
      </c>
      <c r="AJ478" s="52">
        <f t="shared" ca="1" si="281"/>
        <v>0</v>
      </c>
      <c r="AK478" s="52">
        <f t="shared" ca="1" si="282"/>
        <v>0</v>
      </c>
      <c r="AL478" s="52">
        <f t="shared" ca="1" si="283"/>
        <v>0</v>
      </c>
      <c r="AM478" s="52" t="e" cm="1">
        <f t="array" aca="1" ref="AM478" ca="1">INDEX($G$2:$G$1052,MATCH(1,(AL478=$E$2:$E$1052)*("EQU"=UPPER($F$2:$F$1052)),0))</f>
        <v>#N/A</v>
      </c>
      <c r="AN478" s="52" t="str">
        <f t="shared" ca="1" si="284"/>
        <v/>
      </c>
      <c r="AO478" s="1" t="e">
        <f t="shared" ca="1" si="285"/>
        <v>#N/A</v>
      </c>
      <c r="AP478" s="52" t="str">
        <f t="shared" ca="1" si="286"/>
        <v/>
      </c>
      <c r="AQ478" s="1" t="str" cm="1">
        <f t="array" aca="1" ref="AQ478" ca="1">IF(LEFT(AL478,1)=".",INDEX($M$12:$M$1052,MATCH(1,(AL478=$L$12:$L$1052)*(S478=($S$12:$S$1052)),0)),"")</f>
        <v/>
      </c>
      <c r="AR478" s="52">
        <f t="shared" ca="1" si="287"/>
        <v>0</v>
      </c>
      <c r="AS478" s="52">
        <f t="shared" ca="1" si="288"/>
        <v>0</v>
      </c>
      <c r="AT478" s="52" t="str">
        <f t="shared" ca="1" si="289"/>
        <v>00</v>
      </c>
      <c r="AU478" s="52" t="str">
        <f t="shared" ca="1" si="290"/>
        <v>00</v>
      </c>
      <c r="AV478" s="1" t="str">
        <f t="shared" ca="1" si="293"/>
        <v>00</v>
      </c>
      <c r="AW478" s="52" t="str">
        <f t="shared" ca="1" si="291"/>
        <v>ZP</v>
      </c>
      <c r="AX478" s="53" t="e">
        <f ca="1">VLOOKUP(UPPER(F478)&amp;"-"&amp;AW478,Opcodes!$D$3:$E$160,2,FALSE)</f>
        <v>#N/A</v>
      </c>
      <c r="AY478" s="1">
        <f t="shared" ca="1" si="292"/>
        <v>0</v>
      </c>
    </row>
    <row r="479" spans="3:51" s="52" customFormat="1" x14ac:dyDescent="0.3">
      <c r="C479" s="11" t="str" cm="1">
        <f t="array" aca="1" ref="C479" ca="1">IF(AND(N479&amp;""&lt;&gt;"",K479&amp;""&lt;&gt;""),K479&amp;": "&amp;N479&amp;IF(O479&amp;""&lt;&gt;""," "&amp;O479,"")&amp;IF(P479&amp;""&lt;&gt;""," "&amp;P479,""),IF(Y479&amp;""&lt;&gt;"",K479&amp;": "&amp;TRIM(_xlfn.TEXTJOIN("",TRUE,MID(Y479,2*ROW(INDIRECT("1:"&amp;LEN(Y479)))-1,2)&amp;" ")),""))</f>
        <v/>
      </c>
      <c r="D479" s="20"/>
      <c r="E479" s="21"/>
      <c r="F479" s="22"/>
      <c r="G479" s="55"/>
      <c r="H479" s="56"/>
      <c r="I479" s="51"/>
      <c r="J479" s="51"/>
      <c r="K479" s="52" t="str">
        <f t="shared" ca="1" si="258"/>
        <v>302</v>
      </c>
      <c r="L479" s="52" t="str">
        <f t="shared" si="259"/>
        <v/>
      </c>
      <c r="M479" s="52" t="str">
        <f t="shared" ca="1" si="260"/>
        <v>$0302</v>
      </c>
      <c r="N479" s="53" t="str">
        <f t="shared" ca="1" si="261"/>
        <v/>
      </c>
      <c r="O479" s="53" t="str">
        <f t="shared" ca="1" si="262"/>
        <v>00</v>
      </c>
      <c r="P479" s="53" t="str">
        <f t="shared" ca="1" si="263"/>
        <v/>
      </c>
      <c r="Q479" s="54">
        <f t="shared" si="264"/>
        <v>-1</v>
      </c>
      <c r="R479" s="54" t="str">
        <f t="shared" si="265"/>
        <v/>
      </c>
      <c r="S479" s="3" t="str">
        <f t="shared" si="266"/>
        <v>my_code</v>
      </c>
      <c r="T479" s="54" t="b">
        <f t="shared" si="267"/>
        <v>0</v>
      </c>
      <c r="U479" s="54" t="b">
        <f t="shared" si="268"/>
        <v>0</v>
      </c>
      <c r="V479" s="54" t="b">
        <f t="shared" si="269"/>
        <v>0</v>
      </c>
      <c r="W479" s="54" t="b">
        <f t="shared" si="270"/>
        <v>0</v>
      </c>
      <c r="X479" s="54" t="b">
        <f>IF(NOT(ISERROR(VLOOKUP(UPPER(F479),Opcodes!$O$3:$O$10,1,FALSE))),TRUE,FALSE)</f>
        <v>0</v>
      </c>
      <c r="Y479" s="1" t="str" cm="1">
        <f t="array" aca="1" ref="Y479" ca="1">IF(OR(UPPER(F479)="STR",UPPER(F479)="ASC"),_xlfn.TEXTJOIN("",TRUE,DEC2HEX(128*(UPPER(F479)="STR")+CODE(MID(G479,ABS(ROW(INDIRECT("1:"&amp;LEN(G479)))),1)))),IF(UPPER(F479)="HEX",UPPER(SUBSTITUTE(G479," ","")),""))</f>
        <v/>
      </c>
      <c r="Z479" s="52" t="str">
        <f t="shared" si="271"/>
        <v/>
      </c>
      <c r="AA479" s="52" t="str">
        <f t="shared" si="272"/>
        <v/>
      </c>
      <c r="AB479" s="52" t="str">
        <f t="shared" si="273"/>
        <v/>
      </c>
      <c r="AC479" s="52" t="str">
        <f t="shared" si="274"/>
        <v/>
      </c>
      <c r="AD479" s="52" t="str">
        <f t="shared" si="275"/>
        <v/>
      </c>
      <c r="AE479" s="52">
        <f t="shared" ca="1" si="276"/>
        <v>0</v>
      </c>
      <c r="AF479" s="52" t="str">
        <f t="shared" si="277"/>
        <v/>
      </c>
      <c r="AG479" s="52" t="str">
        <f t="shared" ca="1" si="278"/>
        <v>mem</v>
      </c>
      <c r="AH479" s="52">
        <f t="shared" ca="1" si="279"/>
        <v>0</v>
      </c>
      <c r="AI479" s="52">
        <f t="shared" ca="1" si="280"/>
        <v>-1</v>
      </c>
      <c r="AJ479" s="52">
        <f t="shared" ca="1" si="281"/>
        <v>0</v>
      </c>
      <c r="AK479" s="52">
        <f t="shared" ca="1" si="282"/>
        <v>0</v>
      </c>
      <c r="AL479" s="52">
        <f t="shared" ca="1" si="283"/>
        <v>0</v>
      </c>
      <c r="AM479" s="52" t="e" cm="1">
        <f t="array" aca="1" ref="AM479" ca="1">INDEX($G$2:$G$1052,MATCH(1,(AL479=$E$2:$E$1052)*("EQU"=UPPER($F$2:$F$1052)),0))</f>
        <v>#N/A</v>
      </c>
      <c r="AN479" s="52" t="str">
        <f t="shared" ca="1" si="284"/>
        <v/>
      </c>
      <c r="AO479" s="1" t="e">
        <f t="shared" ca="1" si="285"/>
        <v>#N/A</v>
      </c>
      <c r="AP479" s="52" t="str">
        <f t="shared" ca="1" si="286"/>
        <v/>
      </c>
      <c r="AQ479" s="1" t="str" cm="1">
        <f t="array" aca="1" ref="AQ479" ca="1">IF(LEFT(AL479,1)=".",INDEX($M$12:$M$1052,MATCH(1,(AL479=$L$12:$L$1052)*(S479=($S$12:$S$1052)),0)),"")</f>
        <v/>
      </c>
      <c r="AR479" s="52">
        <f t="shared" ca="1" si="287"/>
        <v>0</v>
      </c>
      <c r="AS479" s="52">
        <f t="shared" ca="1" si="288"/>
        <v>0</v>
      </c>
      <c r="AT479" s="52" t="str">
        <f t="shared" ca="1" si="289"/>
        <v>00</v>
      </c>
      <c r="AU479" s="52" t="str">
        <f t="shared" ca="1" si="290"/>
        <v>00</v>
      </c>
      <c r="AV479" s="1" t="str">
        <f t="shared" ca="1" si="293"/>
        <v>00</v>
      </c>
      <c r="AW479" s="52" t="str">
        <f t="shared" ca="1" si="291"/>
        <v>ZP</v>
      </c>
      <c r="AX479" s="53" t="e">
        <f ca="1">VLOOKUP(UPPER(F479)&amp;"-"&amp;AW479,Opcodes!$D$3:$E$160,2,FALSE)</f>
        <v>#N/A</v>
      </c>
      <c r="AY479" s="1">
        <f t="shared" ca="1" si="292"/>
        <v>0</v>
      </c>
    </row>
    <row r="480" spans="3:51" s="52" customFormat="1" x14ac:dyDescent="0.3">
      <c r="C480" s="11" t="str" cm="1">
        <f t="array" aca="1" ref="C480" ca="1">IF(AND(N480&amp;""&lt;&gt;"",K480&amp;""&lt;&gt;""),K480&amp;": "&amp;N480&amp;IF(O480&amp;""&lt;&gt;""," "&amp;O480,"")&amp;IF(P480&amp;""&lt;&gt;""," "&amp;P480,""),IF(Y480&amp;""&lt;&gt;"",K480&amp;": "&amp;TRIM(_xlfn.TEXTJOIN("",TRUE,MID(Y480,2*ROW(INDIRECT("1:"&amp;LEN(Y480)))-1,2)&amp;" ")),""))</f>
        <v/>
      </c>
      <c r="D480" s="20"/>
      <c r="E480" s="21"/>
      <c r="F480" s="22"/>
      <c r="G480" s="55"/>
      <c r="H480" s="56"/>
      <c r="I480" s="51"/>
      <c r="J480" s="51"/>
      <c r="K480" s="52" t="str">
        <f t="shared" ca="1" si="258"/>
        <v>302</v>
      </c>
      <c r="L480" s="52" t="str">
        <f t="shared" si="259"/>
        <v/>
      </c>
      <c r="M480" s="52" t="str">
        <f t="shared" ca="1" si="260"/>
        <v>$0302</v>
      </c>
      <c r="N480" s="53" t="str">
        <f t="shared" ca="1" si="261"/>
        <v/>
      </c>
      <c r="O480" s="53" t="str">
        <f t="shared" ca="1" si="262"/>
        <v>00</v>
      </c>
      <c r="P480" s="53" t="str">
        <f t="shared" ca="1" si="263"/>
        <v/>
      </c>
      <c r="Q480" s="54">
        <f t="shared" si="264"/>
        <v>-1</v>
      </c>
      <c r="R480" s="54" t="str">
        <f t="shared" si="265"/>
        <v/>
      </c>
      <c r="S480" s="3" t="str">
        <f t="shared" si="266"/>
        <v>my_code</v>
      </c>
      <c r="T480" s="54" t="b">
        <f t="shared" si="267"/>
        <v>0</v>
      </c>
      <c r="U480" s="54" t="b">
        <f t="shared" si="268"/>
        <v>0</v>
      </c>
      <c r="V480" s="54" t="b">
        <f t="shared" si="269"/>
        <v>0</v>
      </c>
      <c r="W480" s="54" t="b">
        <f t="shared" si="270"/>
        <v>0</v>
      </c>
      <c r="X480" s="54" t="b">
        <f>IF(NOT(ISERROR(VLOOKUP(UPPER(F480),Opcodes!$O$3:$O$10,1,FALSE))),TRUE,FALSE)</f>
        <v>0</v>
      </c>
      <c r="Y480" s="1" t="str" cm="1">
        <f t="array" aca="1" ref="Y480" ca="1">IF(OR(UPPER(F480)="STR",UPPER(F480)="ASC"),_xlfn.TEXTJOIN("",TRUE,DEC2HEX(128*(UPPER(F480)="STR")+CODE(MID(G480,ABS(ROW(INDIRECT("1:"&amp;LEN(G480)))),1)))),IF(UPPER(F480)="HEX",UPPER(SUBSTITUTE(G480," ","")),""))</f>
        <v/>
      </c>
      <c r="Z480" s="52" t="str">
        <f t="shared" si="271"/>
        <v/>
      </c>
      <c r="AA480" s="52" t="str">
        <f t="shared" si="272"/>
        <v/>
      </c>
      <c r="AB480" s="52" t="str">
        <f t="shared" si="273"/>
        <v/>
      </c>
      <c r="AC480" s="52" t="str">
        <f t="shared" si="274"/>
        <v/>
      </c>
      <c r="AD480" s="52" t="str">
        <f t="shared" si="275"/>
        <v/>
      </c>
      <c r="AE480" s="52">
        <f t="shared" ca="1" si="276"/>
        <v>0</v>
      </c>
      <c r="AF480" s="52" t="str">
        <f t="shared" si="277"/>
        <v/>
      </c>
      <c r="AG480" s="52" t="str">
        <f t="shared" ca="1" si="278"/>
        <v>mem</v>
      </c>
      <c r="AH480" s="52">
        <f t="shared" ca="1" si="279"/>
        <v>0</v>
      </c>
      <c r="AI480" s="52">
        <f t="shared" ca="1" si="280"/>
        <v>-1</v>
      </c>
      <c r="AJ480" s="52">
        <f t="shared" ca="1" si="281"/>
        <v>0</v>
      </c>
      <c r="AK480" s="52">
        <f t="shared" ca="1" si="282"/>
        <v>0</v>
      </c>
      <c r="AL480" s="52">
        <f t="shared" ca="1" si="283"/>
        <v>0</v>
      </c>
      <c r="AM480" s="52" t="e" cm="1">
        <f t="array" aca="1" ref="AM480" ca="1">INDEX($G$2:$G$1052,MATCH(1,(AL480=$E$2:$E$1052)*("EQU"=UPPER($F$2:$F$1052)),0))</f>
        <v>#N/A</v>
      </c>
      <c r="AN480" s="52" t="str">
        <f t="shared" ca="1" si="284"/>
        <v/>
      </c>
      <c r="AO480" s="1" t="e">
        <f t="shared" ca="1" si="285"/>
        <v>#N/A</v>
      </c>
      <c r="AP480" s="52" t="str">
        <f t="shared" ca="1" si="286"/>
        <v/>
      </c>
      <c r="AQ480" s="1" t="str" cm="1">
        <f t="array" aca="1" ref="AQ480" ca="1">IF(LEFT(AL480,1)=".",INDEX($M$12:$M$1052,MATCH(1,(AL480=$L$12:$L$1052)*(S480=($S$12:$S$1052)),0)),"")</f>
        <v/>
      </c>
      <c r="AR480" s="52">
        <f t="shared" ca="1" si="287"/>
        <v>0</v>
      </c>
      <c r="AS480" s="52">
        <f t="shared" ca="1" si="288"/>
        <v>0</v>
      </c>
      <c r="AT480" s="52" t="str">
        <f t="shared" ca="1" si="289"/>
        <v>00</v>
      </c>
      <c r="AU480" s="52" t="str">
        <f t="shared" ca="1" si="290"/>
        <v>00</v>
      </c>
      <c r="AV480" s="1" t="str">
        <f t="shared" ca="1" si="293"/>
        <v>00</v>
      </c>
      <c r="AW480" s="52" t="str">
        <f t="shared" ca="1" si="291"/>
        <v>ZP</v>
      </c>
      <c r="AX480" s="53" t="e">
        <f ca="1">VLOOKUP(UPPER(F480)&amp;"-"&amp;AW480,Opcodes!$D$3:$E$160,2,FALSE)</f>
        <v>#N/A</v>
      </c>
      <c r="AY480" s="1">
        <f t="shared" ca="1" si="292"/>
        <v>0</v>
      </c>
    </row>
    <row r="481" spans="3:51" s="52" customFormat="1" x14ac:dyDescent="0.3">
      <c r="C481" s="11" t="str" cm="1">
        <f t="array" aca="1" ref="C481" ca="1">IF(AND(N481&amp;""&lt;&gt;"",K481&amp;""&lt;&gt;""),K481&amp;": "&amp;N481&amp;IF(O481&amp;""&lt;&gt;""," "&amp;O481,"")&amp;IF(P481&amp;""&lt;&gt;""," "&amp;P481,""),IF(Y481&amp;""&lt;&gt;"",K481&amp;": "&amp;TRIM(_xlfn.TEXTJOIN("",TRUE,MID(Y481,2*ROW(INDIRECT("1:"&amp;LEN(Y481)))-1,2)&amp;" ")),""))</f>
        <v/>
      </c>
      <c r="D481" s="20"/>
      <c r="E481" s="21"/>
      <c r="F481" s="22"/>
      <c r="G481" s="55"/>
      <c r="H481" s="56"/>
      <c r="I481" s="51"/>
      <c r="J481" s="51"/>
      <c r="K481" s="52" t="str">
        <f t="shared" ca="1" si="258"/>
        <v>302</v>
      </c>
      <c r="L481" s="52" t="str">
        <f t="shared" si="259"/>
        <v/>
      </c>
      <c r="M481" s="52" t="str">
        <f t="shared" ca="1" si="260"/>
        <v>$0302</v>
      </c>
      <c r="N481" s="53" t="str">
        <f t="shared" ca="1" si="261"/>
        <v/>
      </c>
      <c r="O481" s="53" t="str">
        <f t="shared" ca="1" si="262"/>
        <v>00</v>
      </c>
      <c r="P481" s="53" t="str">
        <f t="shared" ca="1" si="263"/>
        <v/>
      </c>
      <c r="Q481" s="54">
        <f t="shared" si="264"/>
        <v>-1</v>
      </c>
      <c r="R481" s="54" t="str">
        <f t="shared" si="265"/>
        <v/>
      </c>
      <c r="S481" s="3" t="str">
        <f t="shared" si="266"/>
        <v>my_code</v>
      </c>
      <c r="T481" s="54" t="b">
        <f t="shared" si="267"/>
        <v>0</v>
      </c>
      <c r="U481" s="54" t="b">
        <f t="shared" si="268"/>
        <v>0</v>
      </c>
      <c r="V481" s="54" t="b">
        <f t="shared" si="269"/>
        <v>0</v>
      </c>
      <c r="W481" s="54" t="b">
        <f t="shared" si="270"/>
        <v>0</v>
      </c>
      <c r="X481" s="54" t="b">
        <f>IF(NOT(ISERROR(VLOOKUP(UPPER(F481),Opcodes!$O$3:$O$10,1,FALSE))),TRUE,FALSE)</f>
        <v>0</v>
      </c>
      <c r="Y481" s="1" t="str" cm="1">
        <f t="array" aca="1" ref="Y481" ca="1">IF(OR(UPPER(F481)="STR",UPPER(F481)="ASC"),_xlfn.TEXTJOIN("",TRUE,DEC2HEX(128*(UPPER(F481)="STR")+CODE(MID(G481,ABS(ROW(INDIRECT("1:"&amp;LEN(G481)))),1)))),IF(UPPER(F481)="HEX",UPPER(SUBSTITUTE(G481," ","")),""))</f>
        <v/>
      </c>
      <c r="Z481" s="52" t="str">
        <f t="shared" si="271"/>
        <v/>
      </c>
      <c r="AA481" s="52" t="str">
        <f t="shared" si="272"/>
        <v/>
      </c>
      <c r="AB481" s="52" t="str">
        <f t="shared" si="273"/>
        <v/>
      </c>
      <c r="AC481" s="52" t="str">
        <f t="shared" si="274"/>
        <v/>
      </c>
      <c r="AD481" s="52" t="str">
        <f t="shared" si="275"/>
        <v/>
      </c>
      <c r="AE481" s="52">
        <f t="shared" ca="1" si="276"/>
        <v>0</v>
      </c>
      <c r="AF481" s="52" t="str">
        <f t="shared" si="277"/>
        <v/>
      </c>
      <c r="AG481" s="52" t="str">
        <f t="shared" ca="1" si="278"/>
        <v>mem</v>
      </c>
      <c r="AH481" s="52">
        <f t="shared" ca="1" si="279"/>
        <v>0</v>
      </c>
      <c r="AI481" s="52">
        <f t="shared" ca="1" si="280"/>
        <v>-1</v>
      </c>
      <c r="AJ481" s="52">
        <f t="shared" ca="1" si="281"/>
        <v>0</v>
      </c>
      <c r="AK481" s="52">
        <f t="shared" ca="1" si="282"/>
        <v>0</v>
      </c>
      <c r="AL481" s="52">
        <f t="shared" ca="1" si="283"/>
        <v>0</v>
      </c>
      <c r="AM481" s="52" t="e" cm="1">
        <f t="array" aca="1" ref="AM481" ca="1">INDEX($G$2:$G$1052,MATCH(1,(AL481=$E$2:$E$1052)*("EQU"=UPPER($F$2:$F$1052)),0))</f>
        <v>#N/A</v>
      </c>
      <c r="AN481" s="52" t="str">
        <f t="shared" ca="1" si="284"/>
        <v/>
      </c>
      <c r="AO481" s="1" t="e">
        <f t="shared" ca="1" si="285"/>
        <v>#N/A</v>
      </c>
      <c r="AP481" s="52" t="str">
        <f t="shared" ca="1" si="286"/>
        <v/>
      </c>
      <c r="AQ481" s="1" t="str" cm="1">
        <f t="array" aca="1" ref="AQ481" ca="1">IF(LEFT(AL481,1)=".",INDEX($M$12:$M$1052,MATCH(1,(AL481=$L$12:$L$1052)*(S481=($S$12:$S$1052)),0)),"")</f>
        <v/>
      </c>
      <c r="AR481" s="52">
        <f t="shared" ca="1" si="287"/>
        <v>0</v>
      </c>
      <c r="AS481" s="52">
        <f t="shared" ca="1" si="288"/>
        <v>0</v>
      </c>
      <c r="AT481" s="52" t="str">
        <f t="shared" ca="1" si="289"/>
        <v>00</v>
      </c>
      <c r="AU481" s="52" t="str">
        <f t="shared" ca="1" si="290"/>
        <v>00</v>
      </c>
      <c r="AV481" s="1" t="str">
        <f t="shared" ca="1" si="293"/>
        <v>00</v>
      </c>
      <c r="AW481" s="52" t="str">
        <f t="shared" ca="1" si="291"/>
        <v>ZP</v>
      </c>
      <c r="AX481" s="53" t="e">
        <f ca="1">VLOOKUP(UPPER(F481)&amp;"-"&amp;AW481,Opcodes!$D$3:$E$160,2,FALSE)</f>
        <v>#N/A</v>
      </c>
      <c r="AY481" s="1">
        <f t="shared" ca="1" si="292"/>
        <v>0</v>
      </c>
    </row>
    <row r="482" spans="3:51" s="52" customFormat="1" x14ac:dyDescent="0.3">
      <c r="C482" s="11" t="str" cm="1">
        <f t="array" aca="1" ref="C482" ca="1">IF(AND(N482&amp;""&lt;&gt;"",K482&amp;""&lt;&gt;""),K482&amp;": "&amp;N482&amp;IF(O482&amp;""&lt;&gt;""," "&amp;O482,"")&amp;IF(P482&amp;""&lt;&gt;""," "&amp;P482,""),IF(Y482&amp;""&lt;&gt;"",K482&amp;": "&amp;TRIM(_xlfn.TEXTJOIN("",TRUE,MID(Y482,2*ROW(INDIRECT("1:"&amp;LEN(Y482)))-1,2)&amp;" ")),""))</f>
        <v/>
      </c>
      <c r="D482" s="20"/>
      <c r="E482" s="21"/>
      <c r="F482" s="22"/>
      <c r="G482" s="55"/>
      <c r="H482" s="56"/>
      <c r="I482" s="51"/>
      <c r="J482" s="51"/>
      <c r="K482" s="52" t="str">
        <f t="shared" ca="1" si="258"/>
        <v>302</v>
      </c>
      <c r="L482" s="52" t="str">
        <f t="shared" si="259"/>
        <v/>
      </c>
      <c r="M482" s="52" t="str">
        <f t="shared" ca="1" si="260"/>
        <v>$0302</v>
      </c>
      <c r="N482" s="53" t="str">
        <f t="shared" ca="1" si="261"/>
        <v/>
      </c>
      <c r="O482" s="53" t="str">
        <f t="shared" ca="1" si="262"/>
        <v>00</v>
      </c>
      <c r="P482" s="53" t="str">
        <f t="shared" ca="1" si="263"/>
        <v/>
      </c>
      <c r="Q482" s="54">
        <f t="shared" si="264"/>
        <v>-1</v>
      </c>
      <c r="R482" s="54" t="str">
        <f t="shared" si="265"/>
        <v/>
      </c>
      <c r="S482" s="3" t="str">
        <f t="shared" si="266"/>
        <v>my_code</v>
      </c>
      <c r="T482" s="54" t="b">
        <f t="shared" si="267"/>
        <v>0</v>
      </c>
      <c r="U482" s="54" t="b">
        <f t="shared" si="268"/>
        <v>0</v>
      </c>
      <c r="V482" s="54" t="b">
        <f t="shared" si="269"/>
        <v>0</v>
      </c>
      <c r="W482" s="54" t="b">
        <f t="shared" si="270"/>
        <v>0</v>
      </c>
      <c r="X482" s="54" t="b">
        <f>IF(NOT(ISERROR(VLOOKUP(UPPER(F482),Opcodes!$O$3:$O$10,1,FALSE))),TRUE,FALSE)</f>
        <v>0</v>
      </c>
      <c r="Y482" s="1" t="str" cm="1">
        <f t="array" aca="1" ref="Y482" ca="1">IF(OR(UPPER(F482)="STR",UPPER(F482)="ASC"),_xlfn.TEXTJOIN("",TRUE,DEC2HEX(128*(UPPER(F482)="STR")+CODE(MID(G482,ABS(ROW(INDIRECT("1:"&amp;LEN(G482)))),1)))),IF(UPPER(F482)="HEX",UPPER(SUBSTITUTE(G482," ","")),""))</f>
        <v/>
      </c>
      <c r="Z482" s="52" t="str">
        <f t="shared" si="271"/>
        <v/>
      </c>
      <c r="AA482" s="52" t="str">
        <f t="shared" si="272"/>
        <v/>
      </c>
      <c r="AB482" s="52" t="str">
        <f t="shared" si="273"/>
        <v/>
      </c>
      <c r="AC482" s="52" t="str">
        <f t="shared" si="274"/>
        <v/>
      </c>
      <c r="AD482" s="52" t="str">
        <f t="shared" si="275"/>
        <v/>
      </c>
      <c r="AE482" s="52">
        <f t="shared" ca="1" si="276"/>
        <v>0</v>
      </c>
      <c r="AF482" s="52" t="str">
        <f t="shared" si="277"/>
        <v/>
      </c>
      <c r="AG482" s="52" t="str">
        <f t="shared" ca="1" si="278"/>
        <v>mem</v>
      </c>
      <c r="AH482" s="52">
        <f t="shared" ca="1" si="279"/>
        <v>0</v>
      </c>
      <c r="AI482" s="52">
        <f t="shared" ca="1" si="280"/>
        <v>-1</v>
      </c>
      <c r="AJ482" s="52">
        <f t="shared" ca="1" si="281"/>
        <v>0</v>
      </c>
      <c r="AK482" s="52">
        <f t="shared" ca="1" si="282"/>
        <v>0</v>
      </c>
      <c r="AL482" s="52">
        <f t="shared" ca="1" si="283"/>
        <v>0</v>
      </c>
      <c r="AM482" s="52" t="e" cm="1">
        <f t="array" aca="1" ref="AM482" ca="1">INDEX($G$2:$G$1052,MATCH(1,(AL482=$E$2:$E$1052)*("EQU"=UPPER($F$2:$F$1052)),0))</f>
        <v>#N/A</v>
      </c>
      <c r="AN482" s="52" t="str">
        <f t="shared" ca="1" si="284"/>
        <v/>
      </c>
      <c r="AO482" s="1" t="e">
        <f t="shared" ca="1" si="285"/>
        <v>#N/A</v>
      </c>
      <c r="AP482" s="52" t="str">
        <f t="shared" ca="1" si="286"/>
        <v/>
      </c>
      <c r="AQ482" s="1" t="str" cm="1">
        <f t="array" aca="1" ref="AQ482" ca="1">IF(LEFT(AL482,1)=".",INDEX($M$12:$M$1052,MATCH(1,(AL482=$L$12:$L$1052)*(S482=($S$12:$S$1052)),0)),"")</f>
        <v/>
      </c>
      <c r="AR482" s="52">
        <f t="shared" ca="1" si="287"/>
        <v>0</v>
      </c>
      <c r="AS482" s="52">
        <f t="shared" ca="1" si="288"/>
        <v>0</v>
      </c>
      <c r="AT482" s="52" t="str">
        <f t="shared" ca="1" si="289"/>
        <v>00</v>
      </c>
      <c r="AU482" s="52" t="str">
        <f t="shared" ca="1" si="290"/>
        <v>00</v>
      </c>
      <c r="AV482" s="1" t="str">
        <f t="shared" ca="1" si="293"/>
        <v>00</v>
      </c>
      <c r="AW482" s="52" t="str">
        <f t="shared" ca="1" si="291"/>
        <v>ZP</v>
      </c>
      <c r="AX482" s="53" t="e">
        <f ca="1">VLOOKUP(UPPER(F482)&amp;"-"&amp;AW482,Opcodes!$D$3:$E$160,2,FALSE)</f>
        <v>#N/A</v>
      </c>
      <c r="AY482" s="1">
        <f t="shared" ca="1" si="292"/>
        <v>0</v>
      </c>
    </row>
    <row r="483" spans="3:51" s="52" customFormat="1" x14ac:dyDescent="0.3">
      <c r="C483" s="11" t="str" cm="1">
        <f t="array" aca="1" ref="C483" ca="1">IF(AND(N483&amp;""&lt;&gt;"",K483&amp;""&lt;&gt;""),K483&amp;": "&amp;N483&amp;IF(O483&amp;""&lt;&gt;""," "&amp;O483,"")&amp;IF(P483&amp;""&lt;&gt;""," "&amp;P483,""),IF(Y483&amp;""&lt;&gt;"",K483&amp;": "&amp;TRIM(_xlfn.TEXTJOIN("",TRUE,MID(Y483,2*ROW(INDIRECT("1:"&amp;LEN(Y483)))-1,2)&amp;" ")),""))</f>
        <v/>
      </c>
      <c r="D483" s="20"/>
      <c r="E483" s="21"/>
      <c r="F483" s="22"/>
      <c r="G483" s="55"/>
      <c r="H483" s="56"/>
      <c r="I483" s="51"/>
      <c r="J483" s="51"/>
      <c r="K483" s="52" t="str">
        <f t="shared" ca="1" si="258"/>
        <v>302</v>
      </c>
      <c r="L483" s="52" t="str">
        <f t="shared" si="259"/>
        <v/>
      </c>
      <c r="M483" s="52" t="str">
        <f t="shared" ca="1" si="260"/>
        <v>$0302</v>
      </c>
      <c r="N483" s="53" t="str">
        <f t="shared" ca="1" si="261"/>
        <v/>
      </c>
      <c r="O483" s="53" t="str">
        <f t="shared" ca="1" si="262"/>
        <v>00</v>
      </c>
      <c r="P483" s="53" t="str">
        <f t="shared" ca="1" si="263"/>
        <v/>
      </c>
      <c r="Q483" s="54">
        <f t="shared" si="264"/>
        <v>-1</v>
      </c>
      <c r="R483" s="54" t="str">
        <f t="shared" si="265"/>
        <v/>
      </c>
      <c r="S483" s="3" t="str">
        <f t="shared" si="266"/>
        <v>my_code</v>
      </c>
      <c r="T483" s="54" t="b">
        <f t="shared" si="267"/>
        <v>0</v>
      </c>
      <c r="U483" s="54" t="b">
        <f t="shared" si="268"/>
        <v>0</v>
      </c>
      <c r="V483" s="54" t="b">
        <f t="shared" si="269"/>
        <v>0</v>
      </c>
      <c r="W483" s="54" t="b">
        <f t="shared" si="270"/>
        <v>0</v>
      </c>
      <c r="X483" s="54" t="b">
        <f>IF(NOT(ISERROR(VLOOKUP(UPPER(F483),Opcodes!$O$3:$O$10,1,FALSE))),TRUE,FALSE)</f>
        <v>0</v>
      </c>
      <c r="Y483" s="1" t="str" cm="1">
        <f t="array" aca="1" ref="Y483" ca="1">IF(OR(UPPER(F483)="STR",UPPER(F483)="ASC"),_xlfn.TEXTJOIN("",TRUE,DEC2HEX(128*(UPPER(F483)="STR")+CODE(MID(G483,ABS(ROW(INDIRECT("1:"&amp;LEN(G483)))),1)))),IF(UPPER(F483)="HEX",UPPER(SUBSTITUTE(G483," ","")),""))</f>
        <v/>
      </c>
      <c r="Z483" s="52" t="str">
        <f t="shared" si="271"/>
        <v/>
      </c>
      <c r="AA483" s="52" t="str">
        <f t="shared" si="272"/>
        <v/>
      </c>
      <c r="AB483" s="52" t="str">
        <f t="shared" si="273"/>
        <v/>
      </c>
      <c r="AC483" s="52" t="str">
        <f t="shared" si="274"/>
        <v/>
      </c>
      <c r="AD483" s="52" t="str">
        <f t="shared" si="275"/>
        <v/>
      </c>
      <c r="AE483" s="52">
        <f t="shared" ca="1" si="276"/>
        <v>0</v>
      </c>
      <c r="AF483" s="52" t="str">
        <f t="shared" si="277"/>
        <v/>
      </c>
      <c r="AG483" s="52" t="str">
        <f t="shared" ca="1" si="278"/>
        <v>mem</v>
      </c>
      <c r="AH483" s="52">
        <f t="shared" ca="1" si="279"/>
        <v>0</v>
      </c>
      <c r="AI483" s="52">
        <f t="shared" ca="1" si="280"/>
        <v>-1</v>
      </c>
      <c r="AJ483" s="52">
        <f t="shared" ca="1" si="281"/>
        <v>0</v>
      </c>
      <c r="AK483" s="52">
        <f t="shared" ca="1" si="282"/>
        <v>0</v>
      </c>
      <c r="AL483" s="52">
        <f t="shared" ca="1" si="283"/>
        <v>0</v>
      </c>
      <c r="AM483" s="52" t="e" cm="1">
        <f t="array" aca="1" ref="AM483" ca="1">INDEX($G$2:$G$1052,MATCH(1,(AL483=$E$2:$E$1052)*("EQU"=UPPER($F$2:$F$1052)),0))</f>
        <v>#N/A</v>
      </c>
      <c r="AN483" s="52" t="str">
        <f t="shared" ca="1" si="284"/>
        <v/>
      </c>
      <c r="AO483" s="1" t="e">
        <f t="shared" ca="1" si="285"/>
        <v>#N/A</v>
      </c>
      <c r="AP483" s="52" t="str">
        <f t="shared" ca="1" si="286"/>
        <v/>
      </c>
      <c r="AQ483" s="1" t="str" cm="1">
        <f t="array" aca="1" ref="AQ483" ca="1">IF(LEFT(AL483,1)=".",INDEX($M$12:$M$1052,MATCH(1,(AL483=$L$12:$L$1052)*(S483=($S$12:$S$1052)),0)),"")</f>
        <v/>
      </c>
      <c r="AR483" s="52">
        <f t="shared" ca="1" si="287"/>
        <v>0</v>
      </c>
      <c r="AS483" s="52">
        <f t="shared" ca="1" si="288"/>
        <v>0</v>
      </c>
      <c r="AT483" s="52" t="str">
        <f t="shared" ca="1" si="289"/>
        <v>00</v>
      </c>
      <c r="AU483" s="52" t="str">
        <f t="shared" ca="1" si="290"/>
        <v>00</v>
      </c>
      <c r="AV483" s="1" t="str">
        <f t="shared" ca="1" si="293"/>
        <v>00</v>
      </c>
      <c r="AW483" s="52" t="str">
        <f t="shared" ca="1" si="291"/>
        <v>ZP</v>
      </c>
      <c r="AX483" s="53" t="e">
        <f ca="1">VLOOKUP(UPPER(F483)&amp;"-"&amp;AW483,Opcodes!$D$3:$E$160,2,FALSE)</f>
        <v>#N/A</v>
      </c>
      <c r="AY483" s="1">
        <f t="shared" ca="1" si="292"/>
        <v>0</v>
      </c>
    </row>
    <row r="484" spans="3:51" s="52" customFormat="1" x14ac:dyDescent="0.3">
      <c r="C484" s="11" t="str" cm="1">
        <f t="array" aca="1" ref="C484" ca="1">IF(AND(N484&amp;""&lt;&gt;"",K484&amp;""&lt;&gt;""),K484&amp;": "&amp;N484&amp;IF(O484&amp;""&lt;&gt;""," "&amp;O484,"")&amp;IF(P484&amp;""&lt;&gt;""," "&amp;P484,""),IF(Y484&amp;""&lt;&gt;"",K484&amp;": "&amp;TRIM(_xlfn.TEXTJOIN("",TRUE,MID(Y484,2*ROW(INDIRECT("1:"&amp;LEN(Y484)))-1,2)&amp;" ")),""))</f>
        <v/>
      </c>
      <c r="D484" s="20"/>
      <c r="E484" s="21"/>
      <c r="F484" s="22"/>
      <c r="G484" s="55"/>
      <c r="H484" s="56"/>
      <c r="I484" s="51"/>
      <c r="J484" s="51"/>
      <c r="K484" s="52" t="str">
        <f t="shared" ca="1" si="258"/>
        <v>302</v>
      </c>
      <c r="L484" s="52" t="str">
        <f t="shared" si="259"/>
        <v/>
      </c>
      <c r="M484" s="52" t="str">
        <f t="shared" ca="1" si="260"/>
        <v>$0302</v>
      </c>
      <c r="N484" s="53" t="str">
        <f t="shared" ca="1" si="261"/>
        <v/>
      </c>
      <c r="O484" s="53" t="str">
        <f t="shared" ca="1" si="262"/>
        <v>00</v>
      </c>
      <c r="P484" s="53" t="str">
        <f t="shared" ca="1" si="263"/>
        <v/>
      </c>
      <c r="Q484" s="54">
        <f t="shared" si="264"/>
        <v>-1</v>
      </c>
      <c r="R484" s="54" t="str">
        <f t="shared" si="265"/>
        <v/>
      </c>
      <c r="S484" s="3" t="str">
        <f t="shared" si="266"/>
        <v>my_code</v>
      </c>
      <c r="T484" s="54" t="b">
        <f t="shared" si="267"/>
        <v>0</v>
      </c>
      <c r="U484" s="54" t="b">
        <f t="shared" si="268"/>
        <v>0</v>
      </c>
      <c r="V484" s="54" t="b">
        <f t="shared" si="269"/>
        <v>0</v>
      </c>
      <c r="W484" s="54" t="b">
        <f t="shared" si="270"/>
        <v>0</v>
      </c>
      <c r="X484" s="54" t="b">
        <f>IF(NOT(ISERROR(VLOOKUP(UPPER(F484),Opcodes!$O$3:$O$10,1,FALSE))),TRUE,FALSE)</f>
        <v>0</v>
      </c>
      <c r="Y484" s="1" t="str" cm="1">
        <f t="array" aca="1" ref="Y484" ca="1">IF(OR(UPPER(F484)="STR",UPPER(F484)="ASC"),_xlfn.TEXTJOIN("",TRUE,DEC2HEX(128*(UPPER(F484)="STR")+CODE(MID(G484,ABS(ROW(INDIRECT("1:"&amp;LEN(G484)))),1)))),IF(UPPER(F484)="HEX",UPPER(SUBSTITUTE(G484," ","")),""))</f>
        <v/>
      </c>
      <c r="Z484" s="52" t="str">
        <f t="shared" si="271"/>
        <v/>
      </c>
      <c r="AA484" s="52" t="str">
        <f t="shared" si="272"/>
        <v/>
      </c>
      <c r="AB484" s="52" t="str">
        <f t="shared" si="273"/>
        <v/>
      </c>
      <c r="AC484" s="52" t="str">
        <f t="shared" si="274"/>
        <v/>
      </c>
      <c r="AD484" s="52" t="str">
        <f t="shared" si="275"/>
        <v/>
      </c>
      <c r="AE484" s="52">
        <f t="shared" ca="1" si="276"/>
        <v>0</v>
      </c>
      <c r="AF484" s="52" t="str">
        <f t="shared" si="277"/>
        <v/>
      </c>
      <c r="AG484" s="52" t="str">
        <f t="shared" ca="1" si="278"/>
        <v>mem</v>
      </c>
      <c r="AH484" s="52">
        <f t="shared" ca="1" si="279"/>
        <v>0</v>
      </c>
      <c r="AI484" s="52">
        <f t="shared" ca="1" si="280"/>
        <v>-1</v>
      </c>
      <c r="AJ484" s="52">
        <f t="shared" ca="1" si="281"/>
        <v>0</v>
      </c>
      <c r="AK484" s="52">
        <f t="shared" ca="1" si="282"/>
        <v>0</v>
      </c>
      <c r="AL484" s="52">
        <f t="shared" ca="1" si="283"/>
        <v>0</v>
      </c>
      <c r="AM484" s="52" t="e" cm="1">
        <f t="array" aca="1" ref="AM484" ca="1">INDEX($G$2:$G$1052,MATCH(1,(AL484=$E$2:$E$1052)*("EQU"=UPPER($F$2:$F$1052)),0))</f>
        <v>#N/A</v>
      </c>
      <c r="AN484" s="52" t="str">
        <f t="shared" ca="1" si="284"/>
        <v/>
      </c>
      <c r="AO484" s="1" t="e">
        <f t="shared" ca="1" si="285"/>
        <v>#N/A</v>
      </c>
      <c r="AP484" s="52" t="str">
        <f t="shared" ca="1" si="286"/>
        <v/>
      </c>
      <c r="AQ484" s="1" t="str" cm="1">
        <f t="array" aca="1" ref="AQ484" ca="1">IF(LEFT(AL484,1)=".",INDEX($M$12:$M$1052,MATCH(1,(AL484=$L$12:$L$1052)*(S484=($S$12:$S$1052)),0)),"")</f>
        <v/>
      </c>
      <c r="AR484" s="52">
        <f t="shared" ca="1" si="287"/>
        <v>0</v>
      </c>
      <c r="AS484" s="52">
        <f t="shared" ca="1" si="288"/>
        <v>0</v>
      </c>
      <c r="AT484" s="52" t="str">
        <f t="shared" ca="1" si="289"/>
        <v>00</v>
      </c>
      <c r="AU484" s="52" t="str">
        <f t="shared" ca="1" si="290"/>
        <v>00</v>
      </c>
      <c r="AV484" s="1" t="str">
        <f t="shared" ca="1" si="293"/>
        <v>00</v>
      </c>
      <c r="AW484" s="52" t="str">
        <f t="shared" ca="1" si="291"/>
        <v>ZP</v>
      </c>
      <c r="AX484" s="53" t="e">
        <f ca="1">VLOOKUP(UPPER(F484)&amp;"-"&amp;AW484,Opcodes!$D$3:$E$160,2,FALSE)</f>
        <v>#N/A</v>
      </c>
      <c r="AY484" s="1">
        <f t="shared" ca="1" si="292"/>
        <v>0</v>
      </c>
    </row>
    <row r="485" spans="3:51" s="52" customFormat="1" x14ac:dyDescent="0.3">
      <c r="C485" s="11" t="str" cm="1">
        <f t="array" aca="1" ref="C485" ca="1">IF(AND(N485&amp;""&lt;&gt;"",K485&amp;""&lt;&gt;""),K485&amp;": "&amp;N485&amp;IF(O485&amp;""&lt;&gt;""," "&amp;O485,"")&amp;IF(P485&amp;""&lt;&gt;""," "&amp;P485,""),IF(Y485&amp;""&lt;&gt;"",K485&amp;": "&amp;TRIM(_xlfn.TEXTJOIN("",TRUE,MID(Y485,2*ROW(INDIRECT("1:"&amp;LEN(Y485)))-1,2)&amp;" ")),""))</f>
        <v/>
      </c>
      <c r="D485" s="20"/>
      <c r="E485" s="21"/>
      <c r="F485" s="22"/>
      <c r="G485" s="55"/>
      <c r="H485" s="56"/>
      <c r="I485" s="51"/>
      <c r="J485" s="51"/>
      <c r="K485" s="52" t="str">
        <f t="shared" ca="1" si="258"/>
        <v>302</v>
      </c>
      <c r="L485" s="52" t="str">
        <f t="shared" si="259"/>
        <v/>
      </c>
      <c r="M485" s="52" t="str">
        <f t="shared" ca="1" si="260"/>
        <v>$0302</v>
      </c>
      <c r="N485" s="53" t="str">
        <f t="shared" ca="1" si="261"/>
        <v/>
      </c>
      <c r="O485" s="53" t="str">
        <f t="shared" ca="1" si="262"/>
        <v>00</v>
      </c>
      <c r="P485" s="53" t="str">
        <f t="shared" ca="1" si="263"/>
        <v/>
      </c>
      <c r="Q485" s="54">
        <f t="shared" si="264"/>
        <v>-1</v>
      </c>
      <c r="R485" s="54" t="str">
        <f t="shared" si="265"/>
        <v/>
      </c>
      <c r="S485" s="3" t="str">
        <f t="shared" si="266"/>
        <v>my_code</v>
      </c>
      <c r="T485" s="54" t="b">
        <f t="shared" si="267"/>
        <v>0</v>
      </c>
      <c r="U485" s="54" t="b">
        <f t="shared" si="268"/>
        <v>0</v>
      </c>
      <c r="V485" s="54" t="b">
        <f t="shared" si="269"/>
        <v>0</v>
      </c>
      <c r="W485" s="54" t="b">
        <f t="shared" si="270"/>
        <v>0</v>
      </c>
      <c r="X485" s="54" t="b">
        <f>IF(NOT(ISERROR(VLOOKUP(UPPER(F485),Opcodes!$O$3:$O$10,1,FALSE))),TRUE,FALSE)</f>
        <v>0</v>
      </c>
      <c r="Y485" s="1" t="str" cm="1">
        <f t="array" aca="1" ref="Y485" ca="1">IF(OR(UPPER(F485)="STR",UPPER(F485)="ASC"),_xlfn.TEXTJOIN("",TRUE,DEC2HEX(128*(UPPER(F485)="STR")+CODE(MID(G485,ABS(ROW(INDIRECT("1:"&amp;LEN(G485)))),1)))),IF(UPPER(F485)="HEX",UPPER(SUBSTITUTE(G485," ","")),""))</f>
        <v/>
      </c>
      <c r="Z485" s="52" t="str">
        <f t="shared" si="271"/>
        <v/>
      </c>
      <c r="AA485" s="52" t="str">
        <f t="shared" si="272"/>
        <v/>
      </c>
      <c r="AB485" s="52" t="str">
        <f t="shared" si="273"/>
        <v/>
      </c>
      <c r="AC485" s="52" t="str">
        <f t="shared" si="274"/>
        <v/>
      </c>
      <c r="AD485" s="52" t="str">
        <f t="shared" si="275"/>
        <v/>
      </c>
      <c r="AE485" s="52">
        <f t="shared" ca="1" si="276"/>
        <v>0</v>
      </c>
      <c r="AF485" s="52" t="str">
        <f t="shared" si="277"/>
        <v/>
      </c>
      <c r="AG485" s="52" t="str">
        <f t="shared" ca="1" si="278"/>
        <v>mem</v>
      </c>
      <c r="AH485" s="52">
        <f t="shared" ca="1" si="279"/>
        <v>0</v>
      </c>
      <c r="AI485" s="52">
        <f t="shared" ca="1" si="280"/>
        <v>-1</v>
      </c>
      <c r="AJ485" s="52">
        <f t="shared" ca="1" si="281"/>
        <v>0</v>
      </c>
      <c r="AK485" s="52">
        <f t="shared" ca="1" si="282"/>
        <v>0</v>
      </c>
      <c r="AL485" s="52">
        <f t="shared" ca="1" si="283"/>
        <v>0</v>
      </c>
      <c r="AM485" s="52" t="e" cm="1">
        <f t="array" aca="1" ref="AM485" ca="1">INDEX($G$2:$G$1052,MATCH(1,(AL485=$E$2:$E$1052)*("EQU"=UPPER($F$2:$F$1052)),0))</f>
        <v>#N/A</v>
      </c>
      <c r="AN485" s="52" t="str">
        <f t="shared" ca="1" si="284"/>
        <v/>
      </c>
      <c r="AO485" s="1" t="e">
        <f t="shared" ca="1" si="285"/>
        <v>#N/A</v>
      </c>
      <c r="AP485" s="52" t="str">
        <f t="shared" ca="1" si="286"/>
        <v/>
      </c>
      <c r="AQ485" s="1" t="str" cm="1">
        <f t="array" aca="1" ref="AQ485" ca="1">IF(LEFT(AL485,1)=".",INDEX($M$12:$M$1052,MATCH(1,(AL485=$L$12:$L$1052)*(S485=($S$12:$S$1052)),0)),"")</f>
        <v/>
      </c>
      <c r="AR485" s="52">
        <f t="shared" ca="1" si="287"/>
        <v>0</v>
      </c>
      <c r="AS485" s="52">
        <f t="shared" ca="1" si="288"/>
        <v>0</v>
      </c>
      <c r="AT485" s="52" t="str">
        <f t="shared" ca="1" si="289"/>
        <v>00</v>
      </c>
      <c r="AU485" s="52" t="str">
        <f t="shared" ca="1" si="290"/>
        <v>00</v>
      </c>
      <c r="AV485" s="1" t="str">
        <f t="shared" ca="1" si="293"/>
        <v>00</v>
      </c>
      <c r="AW485" s="52" t="str">
        <f t="shared" ca="1" si="291"/>
        <v>ZP</v>
      </c>
      <c r="AX485" s="53" t="e">
        <f ca="1">VLOOKUP(UPPER(F485)&amp;"-"&amp;AW485,Opcodes!$D$3:$E$160,2,FALSE)</f>
        <v>#N/A</v>
      </c>
      <c r="AY485" s="1">
        <f t="shared" ca="1" si="292"/>
        <v>0</v>
      </c>
    </row>
    <row r="486" spans="3:51" s="52" customFormat="1" x14ac:dyDescent="0.3">
      <c r="C486" s="11" t="str" cm="1">
        <f t="array" aca="1" ref="C486" ca="1">IF(AND(N486&amp;""&lt;&gt;"",K486&amp;""&lt;&gt;""),K486&amp;": "&amp;N486&amp;IF(O486&amp;""&lt;&gt;""," "&amp;O486,"")&amp;IF(P486&amp;""&lt;&gt;""," "&amp;P486,""),IF(Y486&amp;""&lt;&gt;"",K486&amp;": "&amp;TRIM(_xlfn.TEXTJOIN("",TRUE,MID(Y486,2*ROW(INDIRECT("1:"&amp;LEN(Y486)))-1,2)&amp;" ")),""))</f>
        <v/>
      </c>
      <c r="D486" s="20"/>
      <c r="E486" s="21"/>
      <c r="F486" s="22"/>
      <c r="G486" s="55"/>
      <c r="H486" s="56"/>
      <c r="I486" s="51"/>
      <c r="J486" s="51"/>
      <c r="K486" s="52" t="str">
        <f t="shared" ca="1" si="258"/>
        <v>302</v>
      </c>
      <c r="L486" s="52" t="str">
        <f t="shared" si="259"/>
        <v/>
      </c>
      <c r="M486" s="52" t="str">
        <f t="shared" ca="1" si="260"/>
        <v>$0302</v>
      </c>
      <c r="N486" s="53" t="str">
        <f t="shared" ca="1" si="261"/>
        <v/>
      </c>
      <c r="O486" s="53" t="str">
        <f t="shared" ca="1" si="262"/>
        <v>00</v>
      </c>
      <c r="P486" s="53" t="str">
        <f t="shared" ca="1" si="263"/>
        <v/>
      </c>
      <c r="Q486" s="54">
        <f t="shared" si="264"/>
        <v>-1</v>
      </c>
      <c r="R486" s="54" t="str">
        <f t="shared" si="265"/>
        <v/>
      </c>
      <c r="S486" s="3" t="str">
        <f t="shared" si="266"/>
        <v>my_code</v>
      </c>
      <c r="T486" s="54" t="b">
        <f t="shared" si="267"/>
        <v>0</v>
      </c>
      <c r="U486" s="54" t="b">
        <f t="shared" si="268"/>
        <v>0</v>
      </c>
      <c r="V486" s="54" t="b">
        <f t="shared" si="269"/>
        <v>0</v>
      </c>
      <c r="W486" s="54" t="b">
        <f t="shared" si="270"/>
        <v>0</v>
      </c>
      <c r="X486" s="54" t="b">
        <f>IF(NOT(ISERROR(VLOOKUP(UPPER(F486),Opcodes!$O$3:$O$10,1,FALSE))),TRUE,FALSE)</f>
        <v>0</v>
      </c>
      <c r="Y486" s="1" t="str" cm="1">
        <f t="array" aca="1" ref="Y486" ca="1">IF(OR(UPPER(F486)="STR",UPPER(F486)="ASC"),_xlfn.TEXTJOIN("",TRUE,DEC2HEX(128*(UPPER(F486)="STR")+CODE(MID(G486,ABS(ROW(INDIRECT("1:"&amp;LEN(G486)))),1)))),IF(UPPER(F486)="HEX",UPPER(SUBSTITUTE(G486," ","")),""))</f>
        <v/>
      </c>
      <c r="Z486" s="52" t="str">
        <f t="shared" si="271"/>
        <v/>
      </c>
      <c r="AA486" s="52" t="str">
        <f t="shared" si="272"/>
        <v/>
      </c>
      <c r="AB486" s="52" t="str">
        <f t="shared" si="273"/>
        <v/>
      </c>
      <c r="AC486" s="52" t="str">
        <f t="shared" si="274"/>
        <v/>
      </c>
      <c r="AD486" s="52" t="str">
        <f t="shared" si="275"/>
        <v/>
      </c>
      <c r="AE486" s="52">
        <f t="shared" ca="1" si="276"/>
        <v>0</v>
      </c>
      <c r="AF486" s="52" t="str">
        <f t="shared" si="277"/>
        <v/>
      </c>
      <c r="AG486" s="52" t="str">
        <f t="shared" ca="1" si="278"/>
        <v>mem</v>
      </c>
      <c r="AH486" s="52">
        <f t="shared" ca="1" si="279"/>
        <v>0</v>
      </c>
      <c r="AI486" s="52">
        <f t="shared" ca="1" si="280"/>
        <v>-1</v>
      </c>
      <c r="AJ486" s="52">
        <f t="shared" ca="1" si="281"/>
        <v>0</v>
      </c>
      <c r="AK486" s="52">
        <f t="shared" ca="1" si="282"/>
        <v>0</v>
      </c>
      <c r="AL486" s="52">
        <f t="shared" ca="1" si="283"/>
        <v>0</v>
      </c>
      <c r="AM486" s="52" t="e" cm="1">
        <f t="array" aca="1" ref="AM486" ca="1">INDEX($G$2:$G$1052,MATCH(1,(AL486=$E$2:$E$1052)*("EQU"=UPPER($F$2:$F$1052)),0))</f>
        <v>#N/A</v>
      </c>
      <c r="AN486" s="52" t="str">
        <f t="shared" ca="1" si="284"/>
        <v/>
      </c>
      <c r="AO486" s="1" t="e">
        <f t="shared" ca="1" si="285"/>
        <v>#N/A</v>
      </c>
      <c r="AP486" s="52" t="str">
        <f t="shared" ca="1" si="286"/>
        <v/>
      </c>
      <c r="AQ486" s="1" t="str" cm="1">
        <f t="array" aca="1" ref="AQ486" ca="1">IF(LEFT(AL486,1)=".",INDEX($M$12:$M$1052,MATCH(1,(AL486=$L$12:$L$1052)*(S486=($S$12:$S$1052)),0)),"")</f>
        <v/>
      </c>
      <c r="AR486" s="52">
        <f t="shared" ca="1" si="287"/>
        <v>0</v>
      </c>
      <c r="AS486" s="52">
        <f t="shared" ca="1" si="288"/>
        <v>0</v>
      </c>
      <c r="AT486" s="52" t="str">
        <f t="shared" ca="1" si="289"/>
        <v>00</v>
      </c>
      <c r="AU486" s="52" t="str">
        <f t="shared" ca="1" si="290"/>
        <v>00</v>
      </c>
      <c r="AV486" s="1" t="str">
        <f t="shared" ca="1" si="293"/>
        <v>00</v>
      </c>
      <c r="AW486" s="52" t="str">
        <f t="shared" ca="1" si="291"/>
        <v>ZP</v>
      </c>
      <c r="AX486" s="53" t="e">
        <f ca="1">VLOOKUP(UPPER(F486)&amp;"-"&amp;AW486,Opcodes!$D$3:$E$160,2,FALSE)</f>
        <v>#N/A</v>
      </c>
      <c r="AY486" s="1">
        <f t="shared" ca="1" si="292"/>
        <v>0</v>
      </c>
    </row>
    <row r="487" spans="3:51" s="52" customFormat="1" x14ac:dyDescent="0.3">
      <c r="C487" s="11" t="str" cm="1">
        <f t="array" aca="1" ref="C487" ca="1">IF(AND(N487&amp;""&lt;&gt;"",K487&amp;""&lt;&gt;""),K487&amp;": "&amp;N487&amp;IF(O487&amp;""&lt;&gt;""," "&amp;O487,"")&amp;IF(P487&amp;""&lt;&gt;""," "&amp;P487,""),IF(Y487&amp;""&lt;&gt;"",K487&amp;": "&amp;TRIM(_xlfn.TEXTJOIN("",TRUE,MID(Y487,2*ROW(INDIRECT("1:"&amp;LEN(Y487)))-1,2)&amp;" ")),""))</f>
        <v/>
      </c>
      <c r="D487" s="20"/>
      <c r="E487" s="21"/>
      <c r="F487" s="22"/>
      <c r="G487" s="55"/>
      <c r="H487" s="56"/>
      <c r="I487" s="51"/>
      <c r="J487" s="51"/>
      <c r="K487" s="52" t="str">
        <f t="shared" ca="1" si="258"/>
        <v>302</v>
      </c>
      <c r="L487" s="52" t="str">
        <f t="shared" si="259"/>
        <v/>
      </c>
      <c r="M487" s="52" t="str">
        <f t="shared" ca="1" si="260"/>
        <v>$0302</v>
      </c>
      <c r="N487" s="53" t="str">
        <f t="shared" ca="1" si="261"/>
        <v/>
      </c>
      <c r="O487" s="53" t="str">
        <f t="shared" ca="1" si="262"/>
        <v>00</v>
      </c>
      <c r="P487" s="53" t="str">
        <f t="shared" ca="1" si="263"/>
        <v/>
      </c>
      <c r="Q487" s="54">
        <f t="shared" si="264"/>
        <v>-1</v>
      </c>
      <c r="R487" s="54" t="str">
        <f t="shared" si="265"/>
        <v/>
      </c>
      <c r="S487" s="3" t="str">
        <f t="shared" si="266"/>
        <v>my_code</v>
      </c>
      <c r="T487" s="54" t="b">
        <f t="shared" si="267"/>
        <v>0</v>
      </c>
      <c r="U487" s="54" t="b">
        <f t="shared" si="268"/>
        <v>0</v>
      </c>
      <c r="V487" s="54" t="b">
        <f t="shared" si="269"/>
        <v>0</v>
      </c>
      <c r="W487" s="54" t="b">
        <f t="shared" si="270"/>
        <v>0</v>
      </c>
      <c r="X487" s="54" t="b">
        <f>IF(NOT(ISERROR(VLOOKUP(UPPER(F487),Opcodes!$O$3:$O$10,1,FALSE))),TRUE,FALSE)</f>
        <v>0</v>
      </c>
      <c r="Y487" s="1" t="str" cm="1">
        <f t="array" aca="1" ref="Y487" ca="1">IF(OR(UPPER(F487)="STR",UPPER(F487)="ASC"),_xlfn.TEXTJOIN("",TRUE,DEC2HEX(128*(UPPER(F487)="STR")+CODE(MID(G487,ABS(ROW(INDIRECT("1:"&amp;LEN(G487)))),1)))),IF(UPPER(F487)="HEX",UPPER(SUBSTITUTE(G487," ","")),""))</f>
        <v/>
      </c>
      <c r="Z487" s="52" t="str">
        <f t="shared" si="271"/>
        <v/>
      </c>
      <c r="AA487" s="52" t="str">
        <f t="shared" si="272"/>
        <v/>
      </c>
      <c r="AB487" s="52" t="str">
        <f t="shared" si="273"/>
        <v/>
      </c>
      <c r="AC487" s="52" t="str">
        <f t="shared" si="274"/>
        <v/>
      </c>
      <c r="AD487" s="52" t="str">
        <f t="shared" si="275"/>
        <v/>
      </c>
      <c r="AE487" s="52">
        <f t="shared" ca="1" si="276"/>
        <v>0</v>
      </c>
      <c r="AF487" s="52" t="str">
        <f t="shared" si="277"/>
        <v/>
      </c>
      <c r="AG487" s="52" t="str">
        <f t="shared" ca="1" si="278"/>
        <v>mem</v>
      </c>
      <c r="AH487" s="52">
        <f t="shared" ca="1" si="279"/>
        <v>0</v>
      </c>
      <c r="AI487" s="52">
        <f t="shared" ca="1" si="280"/>
        <v>-1</v>
      </c>
      <c r="AJ487" s="52">
        <f t="shared" ca="1" si="281"/>
        <v>0</v>
      </c>
      <c r="AK487" s="52">
        <f t="shared" ca="1" si="282"/>
        <v>0</v>
      </c>
      <c r="AL487" s="52">
        <f t="shared" ca="1" si="283"/>
        <v>0</v>
      </c>
      <c r="AM487" s="52" t="e" cm="1">
        <f t="array" aca="1" ref="AM487" ca="1">INDEX($G$2:$G$1052,MATCH(1,(AL487=$E$2:$E$1052)*("EQU"=UPPER($F$2:$F$1052)),0))</f>
        <v>#N/A</v>
      </c>
      <c r="AN487" s="52" t="str">
        <f t="shared" ca="1" si="284"/>
        <v/>
      </c>
      <c r="AO487" s="1" t="e">
        <f t="shared" ca="1" si="285"/>
        <v>#N/A</v>
      </c>
      <c r="AP487" s="52" t="str">
        <f t="shared" ca="1" si="286"/>
        <v/>
      </c>
      <c r="AQ487" s="1" t="str" cm="1">
        <f t="array" aca="1" ref="AQ487" ca="1">IF(LEFT(AL487,1)=".",INDEX($M$12:$M$1052,MATCH(1,(AL487=$L$12:$L$1052)*(S487=($S$12:$S$1052)),0)),"")</f>
        <v/>
      </c>
      <c r="AR487" s="52">
        <f t="shared" ca="1" si="287"/>
        <v>0</v>
      </c>
      <c r="AS487" s="52">
        <f t="shared" ca="1" si="288"/>
        <v>0</v>
      </c>
      <c r="AT487" s="52" t="str">
        <f t="shared" ca="1" si="289"/>
        <v>00</v>
      </c>
      <c r="AU487" s="52" t="str">
        <f t="shared" ca="1" si="290"/>
        <v>00</v>
      </c>
      <c r="AV487" s="1" t="str">
        <f t="shared" ca="1" si="293"/>
        <v>00</v>
      </c>
      <c r="AW487" s="52" t="str">
        <f t="shared" ca="1" si="291"/>
        <v>ZP</v>
      </c>
      <c r="AX487" s="53" t="e">
        <f ca="1">VLOOKUP(UPPER(F487)&amp;"-"&amp;AW487,Opcodes!$D$3:$E$160,2,FALSE)</f>
        <v>#N/A</v>
      </c>
      <c r="AY487" s="1">
        <f t="shared" ca="1" si="292"/>
        <v>0</v>
      </c>
    </row>
    <row r="488" spans="3:51" s="52" customFormat="1" x14ac:dyDescent="0.3">
      <c r="C488" s="11" t="str" cm="1">
        <f t="array" aca="1" ref="C488" ca="1">IF(AND(N488&amp;""&lt;&gt;"",K488&amp;""&lt;&gt;""),K488&amp;": "&amp;N488&amp;IF(O488&amp;""&lt;&gt;""," "&amp;O488,"")&amp;IF(P488&amp;""&lt;&gt;""," "&amp;P488,""),IF(Y488&amp;""&lt;&gt;"",K488&amp;": "&amp;TRIM(_xlfn.TEXTJOIN("",TRUE,MID(Y488,2*ROW(INDIRECT("1:"&amp;LEN(Y488)))-1,2)&amp;" ")),""))</f>
        <v/>
      </c>
      <c r="D488" s="20"/>
      <c r="E488" s="21"/>
      <c r="F488" s="22"/>
      <c r="G488" s="55"/>
      <c r="H488" s="56"/>
      <c r="I488" s="51"/>
      <c r="J488" s="51"/>
      <c r="K488" s="52" t="str">
        <f t="shared" ca="1" si="258"/>
        <v>302</v>
      </c>
      <c r="L488" s="52" t="str">
        <f t="shared" si="259"/>
        <v/>
      </c>
      <c r="M488" s="52" t="str">
        <f t="shared" ca="1" si="260"/>
        <v>$0302</v>
      </c>
      <c r="N488" s="53" t="str">
        <f t="shared" ca="1" si="261"/>
        <v/>
      </c>
      <c r="O488" s="53" t="str">
        <f t="shared" ca="1" si="262"/>
        <v>00</v>
      </c>
      <c r="P488" s="53" t="str">
        <f t="shared" ca="1" si="263"/>
        <v/>
      </c>
      <c r="Q488" s="54">
        <f t="shared" si="264"/>
        <v>-1</v>
      </c>
      <c r="R488" s="54" t="str">
        <f t="shared" si="265"/>
        <v/>
      </c>
      <c r="S488" s="3" t="str">
        <f t="shared" si="266"/>
        <v>my_code</v>
      </c>
      <c r="T488" s="54" t="b">
        <f t="shared" si="267"/>
        <v>0</v>
      </c>
      <c r="U488" s="54" t="b">
        <f t="shared" si="268"/>
        <v>0</v>
      </c>
      <c r="V488" s="54" t="b">
        <f t="shared" si="269"/>
        <v>0</v>
      </c>
      <c r="W488" s="54" t="b">
        <f t="shared" si="270"/>
        <v>0</v>
      </c>
      <c r="X488" s="54" t="b">
        <f>IF(NOT(ISERROR(VLOOKUP(UPPER(F488),Opcodes!$O$3:$O$10,1,FALSE))),TRUE,FALSE)</f>
        <v>0</v>
      </c>
      <c r="Y488" s="1" t="str" cm="1">
        <f t="array" aca="1" ref="Y488" ca="1">IF(OR(UPPER(F488)="STR",UPPER(F488)="ASC"),_xlfn.TEXTJOIN("",TRUE,DEC2HEX(128*(UPPER(F488)="STR")+CODE(MID(G488,ABS(ROW(INDIRECT("1:"&amp;LEN(G488)))),1)))),IF(UPPER(F488)="HEX",UPPER(SUBSTITUTE(G488," ","")),""))</f>
        <v/>
      </c>
      <c r="Z488" s="52" t="str">
        <f t="shared" si="271"/>
        <v/>
      </c>
      <c r="AA488" s="52" t="str">
        <f t="shared" si="272"/>
        <v/>
      </c>
      <c r="AB488" s="52" t="str">
        <f t="shared" si="273"/>
        <v/>
      </c>
      <c r="AC488" s="52" t="str">
        <f t="shared" si="274"/>
        <v/>
      </c>
      <c r="AD488" s="52" t="str">
        <f t="shared" si="275"/>
        <v/>
      </c>
      <c r="AE488" s="52">
        <f t="shared" ca="1" si="276"/>
        <v>0</v>
      </c>
      <c r="AF488" s="52" t="str">
        <f t="shared" si="277"/>
        <v/>
      </c>
      <c r="AG488" s="52" t="str">
        <f t="shared" ca="1" si="278"/>
        <v>mem</v>
      </c>
      <c r="AH488" s="52">
        <f t="shared" ca="1" si="279"/>
        <v>0</v>
      </c>
      <c r="AI488" s="52">
        <f t="shared" ca="1" si="280"/>
        <v>-1</v>
      </c>
      <c r="AJ488" s="52">
        <f t="shared" ca="1" si="281"/>
        <v>0</v>
      </c>
      <c r="AK488" s="52">
        <f t="shared" ca="1" si="282"/>
        <v>0</v>
      </c>
      <c r="AL488" s="52">
        <f t="shared" ca="1" si="283"/>
        <v>0</v>
      </c>
      <c r="AM488" s="52" t="e" cm="1">
        <f t="array" aca="1" ref="AM488" ca="1">INDEX($G$2:$G$1052,MATCH(1,(AL488=$E$2:$E$1052)*("EQU"=UPPER($F$2:$F$1052)),0))</f>
        <v>#N/A</v>
      </c>
      <c r="AN488" s="52" t="str">
        <f t="shared" ca="1" si="284"/>
        <v/>
      </c>
      <c r="AO488" s="1" t="e">
        <f t="shared" ca="1" si="285"/>
        <v>#N/A</v>
      </c>
      <c r="AP488" s="52" t="str">
        <f t="shared" ca="1" si="286"/>
        <v/>
      </c>
      <c r="AQ488" s="1" t="str" cm="1">
        <f t="array" aca="1" ref="AQ488" ca="1">IF(LEFT(AL488,1)=".",INDEX($M$12:$M$1052,MATCH(1,(AL488=$L$12:$L$1052)*(S488=($S$12:$S$1052)),0)),"")</f>
        <v/>
      </c>
      <c r="AR488" s="52">
        <f t="shared" ca="1" si="287"/>
        <v>0</v>
      </c>
      <c r="AS488" s="52">
        <f t="shared" ca="1" si="288"/>
        <v>0</v>
      </c>
      <c r="AT488" s="52" t="str">
        <f t="shared" ca="1" si="289"/>
        <v>00</v>
      </c>
      <c r="AU488" s="52" t="str">
        <f t="shared" ca="1" si="290"/>
        <v>00</v>
      </c>
      <c r="AV488" s="1" t="str">
        <f t="shared" ca="1" si="293"/>
        <v>00</v>
      </c>
      <c r="AW488" s="52" t="str">
        <f t="shared" ca="1" si="291"/>
        <v>ZP</v>
      </c>
      <c r="AX488" s="53" t="e">
        <f ca="1">VLOOKUP(UPPER(F488)&amp;"-"&amp;AW488,Opcodes!$D$3:$E$160,2,FALSE)</f>
        <v>#N/A</v>
      </c>
      <c r="AY488" s="1">
        <f t="shared" ca="1" si="292"/>
        <v>0</v>
      </c>
    </row>
    <row r="489" spans="3:51" s="52" customFormat="1" x14ac:dyDescent="0.3">
      <c r="C489" s="11" t="str" cm="1">
        <f t="array" aca="1" ref="C489" ca="1">IF(AND(N489&amp;""&lt;&gt;"",K489&amp;""&lt;&gt;""),K489&amp;": "&amp;N489&amp;IF(O489&amp;""&lt;&gt;""," "&amp;O489,"")&amp;IF(P489&amp;""&lt;&gt;""," "&amp;P489,""),IF(Y489&amp;""&lt;&gt;"",K489&amp;": "&amp;TRIM(_xlfn.TEXTJOIN("",TRUE,MID(Y489,2*ROW(INDIRECT("1:"&amp;LEN(Y489)))-1,2)&amp;" ")),""))</f>
        <v/>
      </c>
      <c r="D489" s="20"/>
      <c r="E489" s="21"/>
      <c r="F489" s="22"/>
      <c r="G489" s="55"/>
      <c r="H489" s="56"/>
      <c r="I489" s="51"/>
      <c r="J489" s="51"/>
      <c r="K489" s="52" t="str">
        <f t="shared" ca="1" si="258"/>
        <v>302</v>
      </c>
      <c r="L489" s="52" t="str">
        <f t="shared" si="259"/>
        <v/>
      </c>
      <c r="M489" s="52" t="str">
        <f t="shared" ca="1" si="260"/>
        <v>$0302</v>
      </c>
      <c r="N489" s="53" t="str">
        <f t="shared" ca="1" si="261"/>
        <v/>
      </c>
      <c r="O489" s="53" t="str">
        <f t="shared" ca="1" si="262"/>
        <v>00</v>
      </c>
      <c r="P489" s="53" t="str">
        <f t="shared" ca="1" si="263"/>
        <v/>
      </c>
      <c r="Q489" s="54">
        <f t="shared" si="264"/>
        <v>-1</v>
      </c>
      <c r="R489" s="54" t="str">
        <f t="shared" si="265"/>
        <v/>
      </c>
      <c r="S489" s="3" t="str">
        <f t="shared" si="266"/>
        <v>my_code</v>
      </c>
      <c r="T489" s="54" t="b">
        <f t="shared" si="267"/>
        <v>0</v>
      </c>
      <c r="U489" s="54" t="b">
        <f t="shared" si="268"/>
        <v>0</v>
      </c>
      <c r="V489" s="54" t="b">
        <f t="shared" si="269"/>
        <v>0</v>
      </c>
      <c r="W489" s="54" t="b">
        <f t="shared" si="270"/>
        <v>0</v>
      </c>
      <c r="X489" s="54" t="b">
        <f>IF(NOT(ISERROR(VLOOKUP(UPPER(F489),Opcodes!$O$3:$O$10,1,FALSE))),TRUE,FALSE)</f>
        <v>0</v>
      </c>
      <c r="Y489" s="1" t="str" cm="1">
        <f t="array" aca="1" ref="Y489" ca="1">IF(OR(UPPER(F489)="STR",UPPER(F489)="ASC"),_xlfn.TEXTJOIN("",TRUE,DEC2HEX(128*(UPPER(F489)="STR")+CODE(MID(G489,ABS(ROW(INDIRECT("1:"&amp;LEN(G489)))),1)))),IF(UPPER(F489)="HEX",UPPER(SUBSTITUTE(G489," ","")),""))</f>
        <v/>
      </c>
      <c r="Z489" s="52" t="str">
        <f t="shared" si="271"/>
        <v/>
      </c>
      <c r="AA489" s="52" t="str">
        <f t="shared" si="272"/>
        <v/>
      </c>
      <c r="AB489" s="52" t="str">
        <f t="shared" si="273"/>
        <v/>
      </c>
      <c r="AC489" s="52" t="str">
        <f t="shared" si="274"/>
        <v/>
      </c>
      <c r="AD489" s="52" t="str">
        <f t="shared" si="275"/>
        <v/>
      </c>
      <c r="AE489" s="52">
        <f t="shared" ca="1" si="276"/>
        <v>0</v>
      </c>
      <c r="AF489" s="52" t="str">
        <f t="shared" si="277"/>
        <v/>
      </c>
      <c r="AG489" s="52" t="str">
        <f t="shared" ca="1" si="278"/>
        <v>mem</v>
      </c>
      <c r="AH489" s="52">
        <f t="shared" ca="1" si="279"/>
        <v>0</v>
      </c>
      <c r="AI489" s="52">
        <f t="shared" ca="1" si="280"/>
        <v>-1</v>
      </c>
      <c r="AJ489" s="52">
        <f t="shared" ca="1" si="281"/>
        <v>0</v>
      </c>
      <c r="AK489" s="52">
        <f t="shared" ca="1" si="282"/>
        <v>0</v>
      </c>
      <c r="AL489" s="52">
        <f t="shared" ca="1" si="283"/>
        <v>0</v>
      </c>
      <c r="AM489" s="52" t="e" cm="1">
        <f t="array" aca="1" ref="AM489" ca="1">INDEX($G$2:$G$1052,MATCH(1,(AL489=$E$2:$E$1052)*("EQU"=UPPER($F$2:$F$1052)),0))</f>
        <v>#N/A</v>
      </c>
      <c r="AN489" s="52" t="str">
        <f t="shared" ca="1" si="284"/>
        <v/>
      </c>
      <c r="AO489" s="1" t="e">
        <f t="shared" ca="1" si="285"/>
        <v>#N/A</v>
      </c>
      <c r="AP489" s="52" t="str">
        <f t="shared" ca="1" si="286"/>
        <v/>
      </c>
      <c r="AQ489" s="1" t="str" cm="1">
        <f t="array" aca="1" ref="AQ489" ca="1">IF(LEFT(AL489,1)=".",INDEX($M$12:$M$1052,MATCH(1,(AL489=$L$12:$L$1052)*(S489=($S$12:$S$1052)),0)),"")</f>
        <v/>
      </c>
      <c r="AR489" s="52">
        <f t="shared" ca="1" si="287"/>
        <v>0</v>
      </c>
      <c r="AS489" s="52">
        <f t="shared" ca="1" si="288"/>
        <v>0</v>
      </c>
      <c r="AT489" s="52" t="str">
        <f t="shared" ca="1" si="289"/>
        <v>00</v>
      </c>
      <c r="AU489" s="52" t="str">
        <f t="shared" ca="1" si="290"/>
        <v>00</v>
      </c>
      <c r="AV489" s="1" t="str">
        <f t="shared" ca="1" si="293"/>
        <v>00</v>
      </c>
      <c r="AW489" s="52" t="str">
        <f t="shared" ca="1" si="291"/>
        <v>ZP</v>
      </c>
      <c r="AX489" s="53" t="e">
        <f ca="1">VLOOKUP(UPPER(F489)&amp;"-"&amp;AW489,Opcodes!$D$3:$E$160,2,FALSE)</f>
        <v>#N/A</v>
      </c>
      <c r="AY489" s="1">
        <f t="shared" ca="1" si="292"/>
        <v>0</v>
      </c>
    </row>
    <row r="490" spans="3:51" s="52" customFormat="1" x14ac:dyDescent="0.3">
      <c r="C490" s="11" t="str" cm="1">
        <f t="array" aca="1" ref="C490" ca="1">IF(AND(N490&amp;""&lt;&gt;"",K490&amp;""&lt;&gt;""),K490&amp;": "&amp;N490&amp;IF(O490&amp;""&lt;&gt;""," "&amp;O490,"")&amp;IF(P490&amp;""&lt;&gt;""," "&amp;P490,""),IF(Y490&amp;""&lt;&gt;"",K490&amp;": "&amp;TRIM(_xlfn.TEXTJOIN("",TRUE,MID(Y490,2*ROW(INDIRECT("1:"&amp;LEN(Y490)))-1,2)&amp;" ")),""))</f>
        <v/>
      </c>
      <c r="D490" s="20"/>
      <c r="E490" s="21"/>
      <c r="F490" s="22"/>
      <c r="G490" s="55"/>
      <c r="H490" s="56"/>
      <c r="I490" s="51"/>
      <c r="J490" s="51"/>
      <c r="K490" s="52" t="str">
        <f t="shared" ca="1" si="258"/>
        <v>302</v>
      </c>
      <c r="L490" s="52" t="str">
        <f t="shared" si="259"/>
        <v/>
      </c>
      <c r="M490" s="52" t="str">
        <f t="shared" ca="1" si="260"/>
        <v>$0302</v>
      </c>
      <c r="N490" s="53" t="str">
        <f t="shared" ca="1" si="261"/>
        <v/>
      </c>
      <c r="O490" s="53" t="str">
        <f t="shared" ca="1" si="262"/>
        <v>00</v>
      </c>
      <c r="P490" s="53" t="str">
        <f t="shared" ca="1" si="263"/>
        <v/>
      </c>
      <c r="Q490" s="54">
        <f t="shared" si="264"/>
        <v>-1</v>
      </c>
      <c r="R490" s="54" t="str">
        <f t="shared" si="265"/>
        <v/>
      </c>
      <c r="S490" s="3" t="str">
        <f t="shared" si="266"/>
        <v>my_code</v>
      </c>
      <c r="T490" s="54" t="b">
        <f t="shared" si="267"/>
        <v>0</v>
      </c>
      <c r="U490" s="54" t="b">
        <f t="shared" si="268"/>
        <v>0</v>
      </c>
      <c r="V490" s="54" t="b">
        <f t="shared" si="269"/>
        <v>0</v>
      </c>
      <c r="W490" s="54" t="b">
        <f t="shared" si="270"/>
        <v>0</v>
      </c>
      <c r="X490" s="54" t="b">
        <f>IF(NOT(ISERROR(VLOOKUP(UPPER(F490),Opcodes!$O$3:$O$10,1,FALSE))),TRUE,FALSE)</f>
        <v>0</v>
      </c>
      <c r="Y490" s="1" t="str" cm="1">
        <f t="array" aca="1" ref="Y490" ca="1">IF(OR(UPPER(F490)="STR",UPPER(F490)="ASC"),_xlfn.TEXTJOIN("",TRUE,DEC2HEX(128*(UPPER(F490)="STR")+CODE(MID(G490,ABS(ROW(INDIRECT("1:"&amp;LEN(G490)))),1)))),IF(UPPER(F490)="HEX",UPPER(SUBSTITUTE(G490," ","")),""))</f>
        <v/>
      </c>
      <c r="Z490" s="52" t="str">
        <f t="shared" si="271"/>
        <v/>
      </c>
      <c r="AA490" s="52" t="str">
        <f t="shared" si="272"/>
        <v/>
      </c>
      <c r="AB490" s="52" t="str">
        <f t="shared" si="273"/>
        <v/>
      </c>
      <c r="AC490" s="52" t="str">
        <f t="shared" si="274"/>
        <v/>
      </c>
      <c r="AD490" s="52" t="str">
        <f t="shared" si="275"/>
        <v/>
      </c>
      <c r="AE490" s="52">
        <f t="shared" ca="1" si="276"/>
        <v>0</v>
      </c>
      <c r="AF490" s="52" t="str">
        <f t="shared" si="277"/>
        <v/>
      </c>
      <c r="AG490" s="52" t="str">
        <f t="shared" ca="1" si="278"/>
        <v>mem</v>
      </c>
      <c r="AH490" s="52">
        <f t="shared" ca="1" si="279"/>
        <v>0</v>
      </c>
      <c r="AI490" s="52">
        <f t="shared" ca="1" si="280"/>
        <v>-1</v>
      </c>
      <c r="AJ490" s="52">
        <f t="shared" ca="1" si="281"/>
        <v>0</v>
      </c>
      <c r="AK490" s="52">
        <f t="shared" ca="1" si="282"/>
        <v>0</v>
      </c>
      <c r="AL490" s="52">
        <f t="shared" ca="1" si="283"/>
        <v>0</v>
      </c>
      <c r="AM490" s="52" t="e" cm="1">
        <f t="array" aca="1" ref="AM490" ca="1">INDEX($G$2:$G$1052,MATCH(1,(AL490=$E$2:$E$1052)*("EQU"=UPPER($F$2:$F$1052)),0))</f>
        <v>#N/A</v>
      </c>
      <c r="AN490" s="52" t="str">
        <f t="shared" ca="1" si="284"/>
        <v/>
      </c>
      <c r="AO490" s="1" t="e">
        <f t="shared" ca="1" si="285"/>
        <v>#N/A</v>
      </c>
      <c r="AP490" s="52" t="str">
        <f t="shared" ca="1" si="286"/>
        <v/>
      </c>
      <c r="AQ490" s="1" t="str" cm="1">
        <f t="array" aca="1" ref="AQ490" ca="1">IF(LEFT(AL490,1)=".",INDEX($M$12:$M$1052,MATCH(1,(AL490=$L$12:$L$1052)*(S490=($S$12:$S$1052)),0)),"")</f>
        <v/>
      </c>
      <c r="AR490" s="52">
        <f t="shared" ca="1" si="287"/>
        <v>0</v>
      </c>
      <c r="AS490" s="52">
        <f t="shared" ca="1" si="288"/>
        <v>0</v>
      </c>
      <c r="AT490" s="52" t="str">
        <f t="shared" ca="1" si="289"/>
        <v>00</v>
      </c>
      <c r="AU490" s="52" t="str">
        <f t="shared" ca="1" si="290"/>
        <v>00</v>
      </c>
      <c r="AV490" s="1" t="str">
        <f t="shared" ca="1" si="293"/>
        <v>00</v>
      </c>
      <c r="AW490" s="52" t="str">
        <f t="shared" ca="1" si="291"/>
        <v>ZP</v>
      </c>
      <c r="AX490" s="53" t="e">
        <f ca="1">VLOOKUP(UPPER(F490)&amp;"-"&amp;AW490,Opcodes!$D$3:$E$160,2,FALSE)</f>
        <v>#N/A</v>
      </c>
      <c r="AY490" s="1">
        <f t="shared" ca="1" si="292"/>
        <v>0</v>
      </c>
    </row>
    <row r="491" spans="3:51" s="52" customFormat="1" x14ac:dyDescent="0.3">
      <c r="C491" s="11" t="str" cm="1">
        <f t="array" aca="1" ref="C491" ca="1">IF(AND(N491&amp;""&lt;&gt;"",K491&amp;""&lt;&gt;""),K491&amp;": "&amp;N491&amp;IF(O491&amp;""&lt;&gt;""," "&amp;O491,"")&amp;IF(P491&amp;""&lt;&gt;""," "&amp;P491,""),IF(Y491&amp;""&lt;&gt;"",K491&amp;": "&amp;TRIM(_xlfn.TEXTJOIN("",TRUE,MID(Y491,2*ROW(INDIRECT("1:"&amp;LEN(Y491)))-1,2)&amp;" ")),""))</f>
        <v/>
      </c>
      <c r="D491" s="20"/>
      <c r="E491" s="21"/>
      <c r="F491" s="22"/>
      <c r="G491" s="55"/>
      <c r="H491" s="56"/>
      <c r="I491" s="51"/>
      <c r="J491" s="51"/>
      <c r="K491" s="52" t="str">
        <f t="shared" ca="1" si="258"/>
        <v>302</v>
      </c>
      <c r="L491" s="52" t="str">
        <f t="shared" si="259"/>
        <v/>
      </c>
      <c r="M491" s="52" t="str">
        <f t="shared" ca="1" si="260"/>
        <v>$0302</v>
      </c>
      <c r="N491" s="53" t="str">
        <f t="shared" ca="1" si="261"/>
        <v/>
      </c>
      <c r="O491" s="53" t="str">
        <f t="shared" ca="1" si="262"/>
        <v>00</v>
      </c>
      <c r="P491" s="53" t="str">
        <f t="shared" ca="1" si="263"/>
        <v/>
      </c>
      <c r="Q491" s="54">
        <f t="shared" si="264"/>
        <v>-1</v>
      </c>
      <c r="R491" s="54" t="str">
        <f t="shared" si="265"/>
        <v/>
      </c>
      <c r="S491" s="3" t="str">
        <f t="shared" si="266"/>
        <v>my_code</v>
      </c>
      <c r="T491" s="54" t="b">
        <f t="shared" si="267"/>
        <v>0</v>
      </c>
      <c r="U491" s="54" t="b">
        <f t="shared" si="268"/>
        <v>0</v>
      </c>
      <c r="V491" s="54" t="b">
        <f t="shared" si="269"/>
        <v>0</v>
      </c>
      <c r="W491" s="54" t="b">
        <f t="shared" si="270"/>
        <v>0</v>
      </c>
      <c r="X491" s="54" t="b">
        <f>IF(NOT(ISERROR(VLOOKUP(UPPER(F491),Opcodes!$O$3:$O$10,1,FALSE))),TRUE,FALSE)</f>
        <v>0</v>
      </c>
      <c r="Y491" s="1" t="str" cm="1">
        <f t="array" aca="1" ref="Y491" ca="1">IF(OR(UPPER(F491)="STR",UPPER(F491)="ASC"),_xlfn.TEXTJOIN("",TRUE,DEC2HEX(128*(UPPER(F491)="STR")+CODE(MID(G491,ABS(ROW(INDIRECT("1:"&amp;LEN(G491)))),1)))),IF(UPPER(F491)="HEX",UPPER(SUBSTITUTE(G491," ","")),""))</f>
        <v/>
      </c>
      <c r="Z491" s="52" t="str">
        <f t="shared" si="271"/>
        <v/>
      </c>
      <c r="AA491" s="52" t="str">
        <f t="shared" si="272"/>
        <v/>
      </c>
      <c r="AB491" s="52" t="str">
        <f t="shared" si="273"/>
        <v/>
      </c>
      <c r="AC491" s="52" t="str">
        <f t="shared" si="274"/>
        <v/>
      </c>
      <c r="AD491" s="52" t="str">
        <f t="shared" si="275"/>
        <v/>
      </c>
      <c r="AE491" s="52">
        <f t="shared" ca="1" si="276"/>
        <v>0</v>
      </c>
      <c r="AF491" s="52" t="str">
        <f t="shared" si="277"/>
        <v/>
      </c>
      <c r="AG491" s="52" t="str">
        <f t="shared" ca="1" si="278"/>
        <v>mem</v>
      </c>
      <c r="AH491" s="52">
        <f t="shared" ca="1" si="279"/>
        <v>0</v>
      </c>
      <c r="AI491" s="52">
        <f t="shared" ca="1" si="280"/>
        <v>-1</v>
      </c>
      <c r="AJ491" s="52">
        <f t="shared" ca="1" si="281"/>
        <v>0</v>
      </c>
      <c r="AK491" s="52">
        <f t="shared" ca="1" si="282"/>
        <v>0</v>
      </c>
      <c r="AL491" s="52">
        <f t="shared" ca="1" si="283"/>
        <v>0</v>
      </c>
      <c r="AM491" s="52" t="e" cm="1">
        <f t="array" aca="1" ref="AM491" ca="1">INDEX($G$2:$G$1052,MATCH(1,(AL491=$E$2:$E$1052)*("EQU"=UPPER($F$2:$F$1052)),0))</f>
        <v>#N/A</v>
      </c>
      <c r="AN491" s="52" t="str">
        <f t="shared" ca="1" si="284"/>
        <v/>
      </c>
      <c r="AO491" s="1" t="e">
        <f t="shared" ca="1" si="285"/>
        <v>#N/A</v>
      </c>
      <c r="AP491" s="52" t="str">
        <f t="shared" ca="1" si="286"/>
        <v/>
      </c>
      <c r="AQ491" s="1" t="str" cm="1">
        <f t="array" aca="1" ref="AQ491" ca="1">IF(LEFT(AL491,1)=".",INDEX($M$12:$M$1052,MATCH(1,(AL491=$L$12:$L$1052)*(S491=($S$12:$S$1052)),0)),"")</f>
        <v/>
      </c>
      <c r="AR491" s="52">
        <f t="shared" ca="1" si="287"/>
        <v>0</v>
      </c>
      <c r="AS491" s="52">
        <f t="shared" ca="1" si="288"/>
        <v>0</v>
      </c>
      <c r="AT491" s="52" t="str">
        <f t="shared" ca="1" si="289"/>
        <v>00</v>
      </c>
      <c r="AU491" s="52" t="str">
        <f t="shared" ca="1" si="290"/>
        <v>00</v>
      </c>
      <c r="AV491" s="1" t="str">
        <f t="shared" ca="1" si="293"/>
        <v>00</v>
      </c>
      <c r="AW491" s="52" t="str">
        <f t="shared" ca="1" si="291"/>
        <v>ZP</v>
      </c>
      <c r="AX491" s="53" t="e">
        <f ca="1">VLOOKUP(UPPER(F491)&amp;"-"&amp;AW491,Opcodes!$D$3:$E$160,2,FALSE)</f>
        <v>#N/A</v>
      </c>
      <c r="AY491" s="1">
        <f t="shared" ca="1" si="292"/>
        <v>0</v>
      </c>
    </row>
    <row r="492" spans="3:51" s="52" customFormat="1" x14ac:dyDescent="0.3">
      <c r="C492" s="11" t="str" cm="1">
        <f t="array" aca="1" ref="C492" ca="1">IF(AND(N492&amp;""&lt;&gt;"",K492&amp;""&lt;&gt;""),K492&amp;": "&amp;N492&amp;IF(O492&amp;""&lt;&gt;""," "&amp;O492,"")&amp;IF(P492&amp;""&lt;&gt;""," "&amp;P492,""),IF(Y492&amp;""&lt;&gt;"",K492&amp;": "&amp;TRIM(_xlfn.TEXTJOIN("",TRUE,MID(Y492,2*ROW(INDIRECT("1:"&amp;LEN(Y492)))-1,2)&amp;" ")),""))</f>
        <v/>
      </c>
      <c r="D492" s="20"/>
      <c r="E492" s="21"/>
      <c r="F492" s="22"/>
      <c r="G492" s="55"/>
      <c r="H492" s="56"/>
      <c r="I492" s="51"/>
      <c r="J492" s="51"/>
      <c r="K492" s="52" t="str">
        <f t="shared" ca="1" si="258"/>
        <v>302</v>
      </c>
      <c r="L492" s="52" t="str">
        <f t="shared" si="259"/>
        <v/>
      </c>
      <c r="M492" s="52" t="str">
        <f t="shared" ca="1" si="260"/>
        <v>$0302</v>
      </c>
      <c r="N492" s="53" t="str">
        <f t="shared" ca="1" si="261"/>
        <v/>
      </c>
      <c r="O492" s="53" t="str">
        <f t="shared" ca="1" si="262"/>
        <v>00</v>
      </c>
      <c r="P492" s="53" t="str">
        <f t="shared" ca="1" si="263"/>
        <v/>
      </c>
      <c r="Q492" s="54">
        <f t="shared" si="264"/>
        <v>-1</v>
      </c>
      <c r="R492" s="54" t="str">
        <f t="shared" si="265"/>
        <v/>
      </c>
      <c r="S492" s="3" t="str">
        <f t="shared" si="266"/>
        <v>my_code</v>
      </c>
      <c r="T492" s="54" t="b">
        <f t="shared" si="267"/>
        <v>0</v>
      </c>
      <c r="U492" s="54" t="b">
        <f t="shared" si="268"/>
        <v>0</v>
      </c>
      <c r="V492" s="54" t="b">
        <f t="shared" si="269"/>
        <v>0</v>
      </c>
      <c r="W492" s="54" t="b">
        <f t="shared" si="270"/>
        <v>0</v>
      </c>
      <c r="X492" s="54" t="b">
        <f>IF(NOT(ISERROR(VLOOKUP(UPPER(F492),Opcodes!$O$3:$O$10,1,FALSE))),TRUE,FALSE)</f>
        <v>0</v>
      </c>
      <c r="Y492" s="1" t="str" cm="1">
        <f t="array" aca="1" ref="Y492" ca="1">IF(OR(UPPER(F492)="STR",UPPER(F492)="ASC"),_xlfn.TEXTJOIN("",TRUE,DEC2HEX(128*(UPPER(F492)="STR")+CODE(MID(G492,ABS(ROW(INDIRECT("1:"&amp;LEN(G492)))),1)))),IF(UPPER(F492)="HEX",UPPER(SUBSTITUTE(G492," ","")),""))</f>
        <v/>
      </c>
      <c r="Z492" s="52" t="str">
        <f t="shared" si="271"/>
        <v/>
      </c>
      <c r="AA492" s="52" t="str">
        <f t="shared" si="272"/>
        <v/>
      </c>
      <c r="AB492" s="52" t="str">
        <f t="shared" si="273"/>
        <v/>
      </c>
      <c r="AC492" s="52" t="str">
        <f t="shared" si="274"/>
        <v/>
      </c>
      <c r="AD492" s="52" t="str">
        <f t="shared" si="275"/>
        <v/>
      </c>
      <c r="AE492" s="52">
        <f t="shared" ca="1" si="276"/>
        <v>0</v>
      </c>
      <c r="AF492" s="52" t="str">
        <f t="shared" si="277"/>
        <v/>
      </c>
      <c r="AG492" s="52" t="str">
        <f t="shared" ca="1" si="278"/>
        <v>mem</v>
      </c>
      <c r="AH492" s="52">
        <f t="shared" ca="1" si="279"/>
        <v>0</v>
      </c>
      <c r="AI492" s="52">
        <f t="shared" ca="1" si="280"/>
        <v>-1</v>
      </c>
      <c r="AJ492" s="52">
        <f t="shared" ca="1" si="281"/>
        <v>0</v>
      </c>
      <c r="AK492" s="52">
        <f t="shared" ca="1" si="282"/>
        <v>0</v>
      </c>
      <c r="AL492" s="52">
        <f t="shared" ca="1" si="283"/>
        <v>0</v>
      </c>
      <c r="AM492" s="52" t="e" cm="1">
        <f t="array" aca="1" ref="AM492" ca="1">INDEX($G$2:$G$1052,MATCH(1,(AL492=$E$2:$E$1052)*("EQU"=UPPER($F$2:$F$1052)),0))</f>
        <v>#N/A</v>
      </c>
      <c r="AN492" s="52" t="str">
        <f t="shared" ca="1" si="284"/>
        <v/>
      </c>
      <c r="AO492" s="1" t="e">
        <f t="shared" ca="1" si="285"/>
        <v>#N/A</v>
      </c>
      <c r="AP492" s="52" t="str">
        <f t="shared" ca="1" si="286"/>
        <v/>
      </c>
      <c r="AQ492" s="1" t="str" cm="1">
        <f t="array" aca="1" ref="AQ492" ca="1">IF(LEFT(AL492,1)=".",INDEX($M$12:$M$1052,MATCH(1,(AL492=$L$12:$L$1052)*(S492=($S$12:$S$1052)),0)),"")</f>
        <v/>
      </c>
      <c r="AR492" s="52">
        <f t="shared" ca="1" si="287"/>
        <v>0</v>
      </c>
      <c r="AS492" s="52">
        <f t="shared" ca="1" si="288"/>
        <v>0</v>
      </c>
      <c r="AT492" s="52" t="str">
        <f t="shared" ca="1" si="289"/>
        <v>00</v>
      </c>
      <c r="AU492" s="52" t="str">
        <f t="shared" ca="1" si="290"/>
        <v>00</v>
      </c>
      <c r="AV492" s="1" t="str">
        <f t="shared" ca="1" si="293"/>
        <v>00</v>
      </c>
      <c r="AW492" s="52" t="str">
        <f t="shared" ca="1" si="291"/>
        <v>ZP</v>
      </c>
      <c r="AX492" s="53" t="e">
        <f ca="1">VLOOKUP(UPPER(F492)&amp;"-"&amp;AW492,Opcodes!$D$3:$E$160,2,FALSE)</f>
        <v>#N/A</v>
      </c>
      <c r="AY492" s="1">
        <f t="shared" ca="1" si="292"/>
        <v>0</v>
      </c>
    </row>
    <row r="493" spans="3:51" s="52" customFormat="1" x14ac:dyDescent="0.3">
      <c r="C493" s="11" t="str" cm="1">
        <f t="array" aca="1" ref="C493" ca="1">IF(AND(N493&amp;""&lt;&gt;"",K493&amp;""&lt;&gt;""),K493&amp;": "&amp;N493&amp;IF(O493&amp;""&lt;&gt;""," "&amp;O493,"")&amp;IF(P493&amp;""&lt;&gt;""," "&amp;P493,""),IF(Y493&amp;""&lt;&gt;"",K493&amp;": "&amp;TRIM(_xlfn.TEXTJOIN("",TRUE,MID(Y493,2*ROW(INDIRECT("1:"&amp;LEN(Y493)))-1,2)&amp;" ")),""))</f>
        <v/>
      </c>
      <c r="D493" s="20"/>
      <c r="E493" s="21"/>
      <c r="F493" s="22"/>
      <c r="G493" s="55"/>
      <c r="H493" s="56"/>
      <c r="I493" s="51"/>
      <c r="J493" s="51"/>
      <c r="K493" s="52" t="str">
        <f t="shared" ca="1" si="258"/>
        <v>302</v>
      </c>
      <c r="L493" s="52" t="str">
        <f t="shared" si="259"/>
        <v/>
      </c>
      <c r="M493" s="52" t="str">
        <f t="shared" ca="1" si="260"/>
        <v>$0302</v>
      </c>
      <c r="N493" s="53" t="str">
        <f t="shared" ca="1" si="261"/>
        <v/>
      </c>
      <c r="O493" s="53" t="str">
        <f t="shared" ca="1" si="262"/>
        <v>00</v>
      </c>
      <c r="P493" s="53" t="str">
        <f t="shared" ca="1" si="263"/>
        <v/>
      </c>
      <c r="Q493" s="54">
        <f t="shared" si="264"/>
        <v>-1</v>
      </c>
      <c r="R493" s="54" t="str">
        <f t="shared" si="265"/>
        <v/>
      </c>
      <c r="S493" s="3" t="str">
        <f t="shared" si="266"/>
        <v>my_code</v>
      </c>
      <c r="T493" s="54" t="b">
        <f t="shared" si="267"/>
        <v>0</v>
      </c>
      <c r="U493" s="54" t="b">
        <f t="shared" si="268"/>
        <v>0</v>
      </c>
      <c r="V493" s="54" t="b">
        <f t="shared" si="269"/>
        <v>0</v>
      </c>
      <c r="W493" s="54" t="b">
        <f t="shared" si="270"/>
        <v>0</v>
      </c>
      <c r="X493" s="54" t="b">
        <f>IF(NOT(ISERROR(VLOOKUP(UPPER(F493),Opcodes!$O$3:$O$10,1,FALSE))),TRUE,FALSE)</f>
        <v>0</v>
      </c>
      <c r="Y493" s="1" t="str" cm="1">
        <f t="array" aca="1" ref="Y493" ca="1">IF(OR(UPPER(F493)="STR",UPPER(F493)="ASC"),_xlfn.TEXTJOIN("",TRUE,DEC2HEX(128*(UPPER(F493)="STR")+CODE(MID(G493,ABS(ROW(INDIRECT("1:"&amp;LEN(G493)))),1)))),IF(UPPER(F493)="HEX",UPPER(SUBSTITUTE(G493," ","")),""))</f>
        <v/>
      </c>
      <c r="Z493" s="52" t="str">
        <f t="shared" si="271"/>
        <v/>
      </c>
      <c r="AA493" s="52" t="str">
        <f t="shared" si="272"/>
        <v/>
      </c>
      <c r="AB493" s="52" t="str">
        <f t="shared" si="273"/>
        <v/>
      </c>
      <c r="AC493" s="52" t="str">
        <f t="shared" si="274"/>
        <v/>
      </c>
      <c r="AD493" s="52" t="str">
        <f t="shared" si="275"/>
        <v/>
      </c>
      <c r="AE493" s="52">
        <f t="shared" ca="1" si="276"/>
        <v>0</v>
      </c>
      <c r="AF493" s="52" t="str">
        <f t="shared" si="277"/>
        <v/>
      </c>
      <c r="AG493" s="52" t="str">
        <f t="shared" ca="1" si="278"/>
        <v>mem</v>
      </c>
      <c r="AH493" s="52">
        <f t="shared" ca="1" si="279"/>
        <v>0</v>
      </c>
      <c r="AI493" s="52">
        <f t="shared" ca="1" si="280"/>
        <v>-1</v>
      </c>
      <c r="AJ493" s="52">
        <f t="shared" ca="1" si="281"/>
        <v>0</v>
      </c>
      <c r="AK493" s="52">
        <f t="shared" ca="1" si="282"/>
        <v>0</v>
      </c>
      <c r="AL493" s="52">
        <f t="shared" ca="1" si="283"/>
        <v>0</v>
      </c>
      <c r="AM493" s="52" t="e" cm="1">
        <f t="array" aca="1" ref="AM493" ca="1">INDEX($G$2:$G$1052,MATCH(1,(AL493=$E$2:$E$1052)*("EQU"=UPPER($F$2:$F$1052)),0))</f>
        <v>#N/A</v>
      </c>
      <c r="AN493" s="52" t="str">
        <f t="shared" ca="1" si="284"/>
        <v/>
      </c>
      <c r="AO493" s="1" t="e">
        <f t="shared" ca="1" si="285"/>
        <v>#N/A</v>
      </c>
      <c r="AP493" s="52" t="str">
        <f t="shared" ca="1" si="286"/>
        <v/>
      </c>
      <c r="AQ493" s="1" t="str" cm="1">
        <f t="array" aca="1" ref="AQ493" ca="1">IF(LEFT(AL493,1)=".",INDEX($M$12:$M$1052,MATCH(1,(AL493=$L$12:$L$1052)*(S493=($S$12:$S$1052)),0)),"")</f>
        <v/>
      </c>
      <c r="AR493" s="52">
        <f t="shared" ca="1" si="287"/>
        <v>0</v>
      </c>
      <c r="AS493" s="52">
        <f t="shared" ca="1" si="288"/>
        <v>0</v>
      </c>
      <c r="AT493" s="52" t="str">
        <f t="shared" ca="1" si="289"/>
        <v>00</v>
      </c>
      <c r="AU493" s="52" t="str">
        <f t="shared" ca="1" si="290"/>
        <v>00</v>
      </c>
      <c r="AV493" s="1" t="str">
        <f t="shared" ca="1" si="293"/>
        <v>00</v>
      </c>
      <c r="AW493" s="52" t="str">
        <f t="shared" ca="1" si="291"/>
        <v>ZP</v>
      </c>
      <c r="AX493" s="53" t="e">
        <f ca="1">VLOOKUP(UPPER(F493)&amp;"-"&amp;AW493,Opcodes!$D$3:$E$160,2,FALSE)</f>
        <v>#N/A</v>
      </c>
      <c r="AY493" s="1">
        <f t="shared" ca="1" si="292"/>
        <v>0</v>
      </c>
    </row>
    <row r="494" spans="3:51" s="52" customFormat="1" x14ac:dyDescent="0.3">
      <c r="C494" s="11" t="str" cm="1">
        <f t="array" aca="1" ref="C494" ca="1">IF(AND(N494&amp;""&lt;&gt;"",K494&amp;""&lt;&gt;""),K494&amp;": "&amp;N494&amp;IF(O494&amp;""&lt;&gt;""," "&amp;O494,"")&amp;IF(P494&amp;""&lt;&gt;""," "&amp;P494,""),IF(Y494&amp;""&lt;&gt;"",K494&amp;": "&amp;TRIM(_xlfn.TEXTJOIN("",TRUE,MID(Y494,2*ROW(INDIRECT("1:"&amp;LEN(Y494)))-1,2)&amp;" ")),""))</f>
        <v/>
      </c>
      <c r="D494" s="20"/>
      <c r="E494" s="21"/>
      <c r="F494" s="22"/>
      <c r="G494" s="55"/>
      <c r="H494" s="56"/>
      <c r="I494" s="51"/>
      <c r="J494" s="51"/>
      <c r="K494" s="52" t="str">
        <f t="shared" ca="1" si="258"/>
        <v>302</v>
      </c>
      <c r="L494" s="52" t="str">
        <f t="shared" si="259"/>
        <v/>
      </c>
      <c r="M494" s="52" t="str">
        <f t="shared" ca="1" si="260"/>
        <v>$0302</v>
      </c>
      <c r="N494" s="53" t="str">
        <f t="shared" ca="1" si="261"/>
        <v/>
      </c>
      <c r="O494" s="53" t="str">
        <f t="shared" ca="1" si="262"/>
        <v>00</v>
      </c>
      <c r="P494" s="53" t="str">
        <f t="shared" ca="1" si="263"/>
        <v/>
      </c>
      <c r="Q494" s="54">
        <f t="shared" si="264"/>
        <v>-1</v>
      </c>
      <c r="R494" s="54" t="str">
        <f t="shared" si="265"/>
        <v/>
      </c>
      <c r="S494" s="3" t="str">
        <f t="shared" si="266"/>
        <v>my_code</v>
      </c>
      <c r="T494" s="54" t="b">
        <f t="shared" si="267"/>
        <v>0</v>
      </c>
      <c r="U494" s="54" t="b">
        <f t="shared" si="268"/>
        <v>0</v>
      </c>
      <c r="V494" s="54" t="b">
        <f t="shared" si="269"/>
        <v>0</v>
      </c>
      <c r="W494" s="54" t="b">
        <f t="shared" si="270"/>
        <v>0</v>
      </c>
      <c r="X494" s="54" t="b">
        <f>IF(NOT(ISERROR(VLOOKUP(UPPER(F494),Opcodes!$O$3:$O$10,1,FALSE))),TRUE,FALSE)</f>
        <v>0</v>
      </c>
      <c r="Y494" s="1" t="str" cm="1">
        <f t="array" aca="1" ref="Y494" ca="1">IF(OR(UPPER(F494)="STR",UPPER(F494)="ASC"),_xlfn.TEXTJOIN("",TRUE,DEC2HEX(128*(UPPER(F494)="STR")+CODE(MID(G494,ABS(ROW(INDIRECT("1:"&amp;LEN(G494)))),1)))),IF(UPPER(F494)="HEX",UPPER(SUBSTITUTE(G494," ","")),""))</f>
        <v/>
      </c>
      <c r="Z494" s="52" t="str">
        <f t="shared" si="271"/>
        <v/>
      </c>
      <c r="AA494" s="52" t="str">
        <f t="shared" si="272"/>
        <v/>
      </c>
      <c r="AB494" s="52" t="str">
        <f t="shared" si="273"/>
        <v/>
      </c>
      <c r="AC494" s="52" t="str">
        <f t="shared" si="274"/>
        <v/>
      </c>
      <c r="AD494" s="52" t="str">
        <f t="shared" si="275"/>
        <v/>
      </c>
      <c r="AE494" s="52">
        <f t="shared" ca="1" si="276"/>
        <v>0</v>
      </c>
      <c r="AF494" s="52" t="str">
        <f t="shared" si="277"/>
        <v/>
      </c>
      <c r="AG494" s="52" t="str">
        <f t="shared" ca="1" si="278"/>
        <v>mem</v>
      </c>
      <c r="AH494" s="52">
        <f t="shared" ca="1" si="279"/>
        <v>0</v>
      </c>
      <c r="AI494" s="52">
        <f t="shared" ca="1" si="280"/>
        <v>-1</v>
      </c>
      <c r="AJ494" s="52">
        <f t="shared" ca="1" si="281"/>
        <v>0</v>
      </c>
      <c r="AK494" s="52">
        <f t="shared" ca="1" si="282"/>
        <v>0</v>
      </c>
      <c r="AL494" s="52">
        <f t="shared" ca="1" si="283"/>
        <v>0</v>
      </c>
      <c r="AM494" s="52" t="e" cm="1">
        <f t="array" aca="1" ref="AM494" ca="1">INDEX($G$2:$G$1052,MATCH(1,(AL494=$E$2:$E$1052)*("EQU"=UPPER($F$2:$F$1052)),0))</f>
        <v>#N/A</v>
      </c>
      <c r="AN494" s="52" t="str">
        <f t="shared" ca="1" si="284"/>
        <v/>
      </c>
      <c r="AO494" s="1" t="e">
        <f t="shared" ca="1" si="285"/>
        <v>#N/A</v>
      </c>
      <c r="AP494" s="52" t="str">
        <f t="shared" ca="1" si="286"/>
        <v/>
      </c>
      <c r="AQ494" s="1" t="str" cm="1">
        <f t="array" aca="1" ref="AQ494" ca="1">IF(LEFT(AL494,1)=".",INDEX($M$12:$M$1052,MATCH(1,(AL494=$L$12:$L$1052)*(S494=($S$12:$S$1052)),0)),"")</f>
        <v/>
      </c>
      <c r="AR494" s="52">
        <f t="shared" ca="1" si="287"/>
        <v>0</v>
      </c>
      <c r="AS494" s="52">
        <f t="shared" ca="1" si="288"/>
        <v>0</v>
      </c>
      <c r="AT494" s="52" t="str">
        <f t="shared" ca="1" si="289"/>
        <v>00</v>
      </c>
      <c r="AU494" s="52" t="str">
        <f t="shared" ca="1" si="290"/>
        <v>00</v>
      </c>
      <c r="AV494" s="1" t="str">
        <f t="shared" ca="1" si="293"/>
        <v>00</v>
      </c>
      <c r="AW494" s="52" t="str">
        <f t="shared" ca="1" si="291"/>
        <v>ZP</v>
      </c>
      <c r="AX494" s="53" t="e">
        <f ca="1">VLOOKUP(UPPER(F494)&amp;"-"&amp;AW494,Opcodes!$D$3:$E$160,2,FALSE)</f>
        <v>#N/A</v>
      </c>
      <c r="AY494" s="1">
        <f t="shared" ca="1" si="292"/>
        <v>0</v>
      </c>
    </row>
    <row r="495" spans="3:51" s="52" customFormat="1" x14ac:dyDescent="0.3">
      <c r="C495" s="11" t="str" cm="1">
        <f t="array" aca="1" ref="C495" ca="1">IF(AND(N495&amp;""&lt;&gt;"",K495&amp;""&lt;&gt;""),K495&amp;": "&amp;N495&amp;IF(O495&amp;""&lt;&gt;""," "&amp;O495,"")&amp;IF(P495&amp;""&lt;&gt;""," "&amp;P495,""),IF(Y495&amp;""&lt;&gt;"",K495&amp;": "&amp;TRIM(_xlfn.TEXTJOIN("",TRUE,MID(Y495,2*ROW(INDIRECT("1:"&amp;LEN(Y495)))-1,2)&amp;" ")),""))</f>
        <v/>
      </c>
      <c r="D495" s="20"/>
      <c r="E495" s="21"/>
      <c r="F495" s="22"/>
      <c r="G495" s="55"/>
      <c r="H495" s="56"/>
      <c r="I495" s="51"/>
      <c r="J495" s="51"/>
      <c r="K495" s="52" t="str">
        <f t="shared" ca="1" si="258"/>
        <v>302</v>
      </c>
      <c r="L495" s="52" t="str">
        <f t="shared" si="259"/>
        <v/>
      </c>
      <c r="M495" s="52" t="str">
        <f t="shared" ca="1" si="260"/>
        <v>$0302</v>
      </c>
      <c r="N495" s="53" t="str">
        <f t="shared" ca="1" si="261"/>
        <v/>
      </c>
      <c r="O495" s="53" t="str">
        <f t="shared" ca="1" si="262"/>
        <v>00</v>
      </c>
      <c r="P495" s="53" t="str">
        <f t="shared" ca="1" si="263"/>
        <v/>
      </c>
      <c r="Q495" s="54">
        <f t="shared" si="264"/>
        <v>-1</v>
      </c>
      <c r="R495" s="54" t="str">
        <f t="shared" si="265"/>
        <v/>
      </c>
      <c r="S495" s="3" t="str">
        <f t="shared" si="266"/>
        <v>my_code</v>
      </c>
      <c r="T495" s="54" t="b">
        <f t="shared" si="267"/>
        <v>0</v>
      </c>
      <c r="U495" s="54" t="b">
        <f t="shared" si="268"/>
        <v>0</v>
      </c>
      <c r="V495" s="54" t="b">
        <f t="shared" si="269"/>
        <v>0</v>
      </c>
      <c r="W495" s="54" t="b">
        <f t="shared" si="270"/>
        <v>0</v>
      </c>
      <c r="X495" s="54" t="b">
        <f>IF(NOT(ISERROR(VLOOKUP(UPPER(F495),Opcodes!$O$3:$O$10,1,FALSE))),TRUE,FALSE)</f>
        <v>0</v>
      </c>
      <c r="Y495" s="1" t="str" cm="1">
        <f t="array" aca="1" ref="Y495" ca="1">IF(OR(UPPER(F495)="STR",UPPER(F495)="ASC"),_xlfn.TEXTJOIN("",TRUE,DEC2HEX(128*(UPPER(F495)="STR")+CODE(MID(G495,ABS(ROW(INDIRECT("1:"&amp;LEN(G495)))),1)))),IF(UPPER(F495)="HEX",UPPER(SUBSTITUTE(G495," ","")),""))</f>
        <v/>
      </c>
      <c r="Z495" s="52" t="str">
        <f t="shared" si="271"/>
        <v/>
      </c>
      <c r="AA495" s="52" t="str">
        <f t="shared" si="272"/>
        <v/>
      </c>
      <c r="AB495" s="52" t="str">
        <f t="shared" si="273"/>
        <v/>
      </c>
      <c r="AC495" s="52" t="str">
        <f t="shared" si="274"/>
        <v/>
      </c>
      <c r="AD495" s="52" t="str">
        <f t="shared" si="275"/>
        <v/>
      </c>
      <c r="AE495" s="52">
        <f t="shared" ca="1" si="276"/>
        <v>0</v>
      </c>
      <c r="AF495" s="52" t="str">
        <f t="shared" si="277"/>
        <v/>
      </c>
      <c r="AG495" s="52" t="str">
        <f t="shared" ca="1" si="278"/>
        <v>mem</v>
      </c>
      <c r="AH495" s="52">
        <f t="shared" ca="1" si="279"/>
        <v>0</v>
      </c>
      <c r="AI495" s="52">
        <f t="shared" ca="1" si="280"/>
        <v>-1</v>
      </c>
      <c r="AJ495" s="52">
        <f t="shared" ca="1" si="281"/>
        <v>0</v>
      </c>
      <c r="AK495" s="52">
        <f t="shared" ca="1" si="282"/>
        <v>0</v>
      </c>
      <c r="AL495" s="52">
        <f t="shared" ca="1" si="283"/>
        <v>0</v>
      </c>
      <c r="AM495" s="52" t="e" cm="1">
        <f t="array" aca="1" ref="AM495" ca="1">INDEX($G$2:$G$1052,MATCH(1,(AL495=$E$2:$E$1052)*("EQU"=UPPER($F$2:$F$1052)),0))</f>
        <v>#N/A</v>
      </c>
      <c r="AN495" s="52" t="str">
        <f t="shared" ca="1" si="284"/>
        <v/>
      </c>
      <c r="AO495" s="1" t="e">
        <f t="shared" ca="1" si="285"/>
        <v>#N/A</v>
      </c>
      <c r="AP495" s="52" t="str">
        <f t="shared" ca="1" si="286"/>
        <v/>
      </c>
      <c r="AQ495" s="1" t="str" cm="1">
        <f t="array" aca="1" ref="AQ495" ca="1">IF(LEFT(AL495,1)=".",INDEX($M$12:$M$1052,MATCH(1,(AL495=$L$12:$L$1052)*(S495=($S$12:$S$1052)),0)),"")</f>
        <v/>
      </c>
      <c r="AR495" s="52">
        <f t="shared" ca="1" si="287"/>
        <v>0</v>
      </c>
      <c r="AS495" s="52">
        <f t="shared" ca="1" si="288"/>
        <v>0</v>
      </c>
      <c r="AT495" s="52" t="str">
        <f t="shared" ca="1" si="289"/>
        <v>00</v>
      </c>
      <c r="AU495" s="52" t="str">
        <f t="shared" ca="1" si="290"/>
        <v>00</v>
      </c>
      <c r="AV495" s="1" t="str">
        <f t="shared" ca="1" si="293"/>
        <v>00</v>
      </c>
      <c r="AW495" s="52" t="str">
        <f t="shared" ca="1" si="291"/>
        <v>ZP</v>
      </c>
      <c r="AX495" s="53" t="e">
        <f ca="1">VLOOKUP(UPPER(F495)&amp;"-"&amp;AW495,Opcodes!$D$3:$E$160,2,FALSE)</f>
        <v>#N/A</v>
      </c>
      <c r="AY495" s="1">
        <f t="shared" ca="1" si="292"/>
        <v>0</v>
      </c>
    </row>
    <row r="496" spans="3:51" s="52" customFormat="1" x14ac:dyDescent="0.3">
      <c r="C496" s="11" t="str" cm="1">
        <f t="array" aca="1" ref="C496" ca="1">IF(AND(N496&amp;""&lt;&gt;"",K496&amp;""&lt;&gt;""),K496&amp;": "&amp;N496&amp;IF(O496&amp;""&lt;&gt;""," "&amp;O496,"")&amp;IF(P496&amp;""&lt;&gt;""," "&amp;P496,""),IF(Y496&amp;""&lt;&gt;"",K496&amp;": "&amp;TRIM(_xlfn.TEXTJOIN("",TRUE,MID(Y496,2*ROW(INDIRECT("1:"&amp;LEN(Y496)))-1,2)&amp;" ")),""))</f>
        <v/>
      </c>
      <c r="D496" s="20"/>
      <c r="E496" s="21"/>
      <c r="F496" s="22"/>
      <c r="G496" s="55"/>
      <c r="H496" s="56"/>
      <c r="I496" s="51"/>
      <c r="J496" s="51"/>
      <c r="K496" s="52" t="str">
        <f t="shared" ca="1" si="258"/>
        <v>302</v>
      </c>
      <c r="L496" s="52" t="str">
        <f t="shared" si="259"/>
        <v/>
      </c>
      <c r="M496" s="52" t="str">
        <f t="shared" ca="1" si="260"/>
        <v>$0302</v>
      </c>
      <c r="N496" s="53" t="str">
        <f t="shared" ca="1" si="261"/>
        <v/>
      </c>
      <c r="O496" s="53" t="str">
        <f t="shared" ca="1" si="262"/>
        <v>00</v>
      </c>
      <c r="P496" s="53" t="str">
        <f t="shared" ca="1" si="263"/>
        <v/>
      </c>
      <c r="Q496" s="54">
        <f t="shared" si="264"/>
        <v>-1</v>
      </c>
      <c r="R496" s="54" t="str">
        <f t="shared" si="265"/>
        <v/>
      </c>
      <c r="S496" s="3" t="str">
        <f t="shared" si="266"/>
        <v>my_code</v>
      </c>
      <c r="T496" s="54" t="b">
        <f t="shared" si="267"/>
        <v>0</v>
      </c>
      <c r="U496" s="54" t="b">
        <f t="shared" si="268"/>
        <v>0</v>
      </c>
      <c r="V496" s="54" t="b">
        <f t="shared" si="269"/>
        <v>0</v>
      </c>
      <c r="W496" s="54" t="b">
        <f t="shared" si="270"/>
        <v>0</v>
      </c>
      <c r="X496" s="54" t="b">
        <f>IF(NOT(ISERROR(VLOOKUP(UPPER(F496),Opcodes!$O$3:$O$10,1,FALSE))),TRUE,FALSE)</f>
        <v>0</v>
      </c>
      <c r="Y496" s="1" t="str" cm="1">
        <f t="array" aca="1" ref="Y496" ca="1">IF(OR(UPPER(F496)="STR",UPPER(F496)="ASC"),_xlfn.TEXTJOIN("",TRUE,DEC2HEX(128*(UPPER(F496)="STR")+CODE(MID(G496,ABS(ROW(INDIRECT("1:"&amp;LEN(G496)))),1)))),IF(UPPER(F496)="HEX",UPPER(SUBSTITUTE(G496," ","")),""))</f>
        <v/>
      </c>
      <c r="Z496" s="52" t="str">
        <f t="shared" si="271"/>
        <v/>
      </c>
      <c r="AA496" s="52" t="str">
        <f t="shared" si="272"/>
        <v/>
      </c>
      <c r="AB496" s="52" t="str">
        <f t="shared" si="273"/>
        <v/>
      </c>
      <c r="AC496" s="52" t="str">
        <f t="shared" si="274"/>
        <v/>
      </c>
      <c r="AD496" s="52" t="str">
        <f t="shared" si="275"/>
        <v/>
      </c>
      <c r="AE496" s="52">
        <f t="shared" ca="1" si="276"/>
        <v>0</v>
      </c>
      <c r="AF496" s="52" t="str">
        <f t="shared" si="277"/>
        <v/>
      </c>
      <c r="AG496" s="52" t="str">
        <f t="shared" ca="1" si="278"/>
        <v>mem</v>
      </c>
      <c r="AH496" s="52">
        <f t="shared" ca="1" si="279"/>
        <v>0</v>
      </c>
      <c r="AI496" s="52">
        <f t="shared" ca="1" si="280"/>
        <v>-1</v>
      </c>
      <c r="AJ496" s="52">
        <f t="shared" ca="1" si="281"/>
        <v>0</v>
      </c>
      <c r="AK496" s="52">
        <f t="shared" ca="1" si="282"/>
        <v>0</v>
      </c>
      <c r="AL496" s="52">
        <f t="shared" ca="1" si="283"/>
        <v>0</v>
      </c>
      <c r="AM496" s="52" t="e" cm="1">
        <f t="array" aca="1" ref="AM496" ca="1">INDEX($G$2:$G$1052,MATCH(1,(AL496=$E$2:$E$1052)*("EQU"=UPPER($F$2:$F$1052)),0))</f>
        <v>#N/A</v>
      </c>
      <c r="AN496" s="52" t="str">
        <f t="shared" ca="1" si="284"/>
        <v/>
      </c>
      <c r="AO496" s="1" t="e">
        <f t="shared" ca="1" si="285"/>
        <v>#N/A</v>
      </c>
      <c r="AP496" s="52" t="str">
        <f t="shared" ca="1" si="286"/>
        <v/>
      </c>
      <c r="AQ496" s="1" t="str" cm="1">
        <f t="array" aca="1" ref="AQ496" ca="1">IF(LEFT(AL496,1)=".",INDEX($M$12:$M$1052,MATCH(1,(AL496=$L$12:$L$1052)*(S496=($S$12:$S$1052)),0)),"")</f>
        <v/>
      </c>
      <c r="AR496" s="52">
        <f t="shared" ca="1" si="287"/>
        <v>0</v>
      </c>
      <c r="AS496" s="52">
        <f t="shared" ca="1" si="288"/>
        <v>0</v>
      </c>
      <c r="AT496" s="52" t="str">
        <f t="shared" ca="1" si="289"/>
        <v>00</v>
      </c>
      <c r="AU496" s="52" t="str">
        <f t="shared" ca="1" si="290"/>
        <v>00</v>
      </c>
      <c r="AV496" s="1" t="str">
        <f t="shared" ca="1" si="293"/>
        <v>00</v>
      </c>
      <c r="AW496" s="52" t="str">
        <f t="shared" ca="1" si="291"/>
        <v>ZP</v>
      </c>
      <c r="AX496" s="53" t="e">
        <f ca="1">VLOOKUP(UPPER(F496)&amp;"-"&amp;AW496,Opcodes!$D$3:$E$160,2,FALSE)</f>
        <v>#N/A</v>
      </c>
      <c r="AY496" s="1">
        <f t="shared" ca="1" si="292"/>
        <v>0</v>
      </c>
    </row>
    <row r="497" spans="3:51" s="52" customFormat="1" x14ac:dyDescent="0.3">
      <c r="C497" s="11" t="str" cm="1">
        <f t="array" aca="1" ref="C497" ca="1">IF(AND(N497&amp;""&lt;&gt;"",K497&amp;""&lt;&gt;""),K497&amp;": "&amp;N497&amp;IF(O497&amp;""&lt;&gt;""," "&amp;O497,"")&amp;IF(P497&amp;""&lt;&gt;""," "&amp;P497,""),IF(Y497&amp;""&lt;&gt;"",K497&amp;": "&amp;TRIM(_xlfn.TEXTJOIN("",TRUE,MID(Y497,2*ROW(INDIRECT("1:"&amp;LEN(Y497)))-1,2)&amp;" ")),""))</f>
        <v/>
      </c>
      <c r="D497" s="20"/>
      <c r="E497" s="21"/>
      <c r="F497" s="22"/>
      <c r="G497" s="55"/>
      <c r="H497" s="56"/>
      <c r="I497" s="51"/>
      <c r="J497" s="51"/>
      <c r="K497" s="52" t="str">
        <f t="shared" ca="1" si="258"/>
        <v>302</v>
      </c>
      <c r="L497" s="52" t="str">
        <f t="shared" si="259"/>
        <v/>
      </c>
      <c r="M497" s="52" t="str">
        <f t="shared" ca="1" si="260"/>
        <v>$0302</v>
      </c>
      <c r="N497" s="53" t="str">
        <f t="shared" ca="1" si="261"/>
        <v/>
      </c>
      <c r="O497" s="53" t="str">
        <f t="shared" ca="1" si="262"/>
        <v>00</v>
      </c>
      <c r="P497" s="53" t="str">
        <f t="shared" ca="1" si="263"/>
        <v/>
      </c>
      <c r="Q497" s="54">
        <f t="shared" si="264"/>
        <v>-1</v>
      </c>
      <c r="R497" s="54" t="str">
        <f t="shared" si="265"/>
        <v/>
      </c>
      <c r="S497" s="3" t="str">
        <f t="shared" si="266"/>
        <v>my_code</v>
      </c>
      <c r="T497" s="54" t="b">
        <f t="shared" si="267"/>
        <v>0</v>
      </c>
      <c r="U497" s="54" t="b">
        <f t="shared" si="268"/>
        <v>0</v>
      </c>
      <c r="V497" s="54" t="b">
        <f t="shared" si="269"/>
        <v>0</v>
      </c>
      <c r="W497" s="54" t="b">
        <f t="shared" si="270"/>
        <v>0</v>
      </c>
      <c r="X497" s="54" t="b">
        <f>IF(NOT(ISERROR(VLOOKUP(UPPER(F497),Opcodes!$O$3:$O$10,1,FALSE))),TRUE,FALSE)</f>
        <v>0</v>
      </c>
      <c r="Y497" s="1" t="str" cm="1">
        <f t="array" aca="1" ref="Y497" ca="1">IF(OR(UPPER(F497)="STR",UPPER(F497)="ASC"),_xlfn.TEXTJOIN("",TRUE,DEC2HEX(128*(UPPER(F497)="STR")+CODE(MID(G497,ABS(ROW(INDIRECT("1:"&amp;LEN(G497)))),1)))),IF(UPPER(F497)="HEX",UPPER(SUBSTITUTE(G497," ","")),""))</f>
        <v/>
      </c>
      <c r="Z497" s="52" t="str">
        <f t="shared" si="271"/>
        <v/>
      </c>
      <c r="AA497" s="52" t="str">
        <f t="shared" si="272"/>
        <v/>
      </c>
      <c r="AB497" s="52" t="str">
        <f t="shared" si="273"/>
        <v/>
      </c>
      <c r="AC497" s="52" t="str">
        <f t="shared" si="274"/>
        <v/>
      </c>
      <c r="AD497" s="52" t="str">
        <f t="shared" si="275"/>
        <v/>
      </c>
      <c r="AE497" s="52">
        <f t="shared" ca="1" si="276"/>
        <v>0</v>
      </c>
      <c r="AF497" s="52" t="str">
        <f t="shared" si="277"/>
        <v/>
      </c>
      <c r="AG497" s="52" t="str">
        <f t="shared" ca="1" si="278"/>
        <v>mem</v>
      </c>
      <c r="AH497" s="52">
        <f t="shared" ca="1" si="279"/>
        <v>0</v>
      </c>
      <c r="AI497" s="52">
        <f t="shared" ca="1" si="280"/>
        <v>-1</v>
      </c>
      <c r="AJ497" s="52">
        <f t="shared" ca="1" si="281"/>
        <v>0</v>
      </c>
      <c r="AK497" s="52">
        <f t="shared" ca="1" si="282"/>
        <v>0</v>
      </c>
      <c r="AL497" s="52">
        <f t="shared" ca="1" si="283"/>
        <v>0</v>
      </c>
      <c r="AM497" s="52" t="e" cm="1">
        <f t="array" aca="1" ref="AM497" ca="1">INDEX($G$2:$G$1052,MATCH(1,(AL497=$E$2:$E$1052)*("EQU"=UPPER($F$2:$F$1052)),0))</f>
        <v>#N/A</v>
      </c>
      <c r="AN497" s="52" t="str">
        <f t="shared" ca="1" si="284"/>
        <v/>
      </c>
      <c r="AO497" s="1" t="e">
        <f t="shared" ca="1" si="285"/>
        <v>#N/A</v>
      </c>
      <c r="AP497" s="52" t="str">
        <f t="shared" ca="1" si="286"/>
        <v/>
      </c>
      <c r="AQ497" s="1" t="str" cm="1">
        <f t="array" aca="1" ref="AQ497" ca="1">IF(LEFT(AL497,1)=".",INDEX($M$12:$M$1052,MATCH(1,(AL497=$L$12:$L$1052)*(S497=($S$12:$S$1052)),0)),"")</f>
        <v/>
      </c>
      <c r="AR497" s="52">
        <f t="shared" ca="1" si="287"/>
        <v>0</v>
      </c>
      <c r="AS497" s="52">
        <f t="shared" ca="1" si="288"/>
        <v>0</v>
      </c>
      <c r="AT497" s="52" t="str">
        <f t="shared" ca="1" si="289"/>
        <v>00</v>
      </c>
      <c r="AU497" s="52" t="str">
        <f t="shared" ca="1" si="290"/>
        <v>00</v>
      </c>
      <c r="AV497" s="1" t="str">
        <f t="shared" ca="1" si="293"/>
        <v>00</v>
      </c>
      <c r="AW497" s="52" t="str">
        <f t="shared" ca="1" si="291"/>
        <v>ZP</v>
      </c>
      <c r="AX497" s="53" t="e">
        <f ca="1">VLOOKUP(UPPER(F497)&amp;"-"&amp;AW497,Opcodes!$D$3:$E$160,2,FALSE)</f>
        <v>#N/A</v>
      </c>
      <c r="AY497" s="1">
        <f t="shared" ca="1" si="292"/>
        <v>0</v>
      </c>
    </row>
    <row r="498" spans="3:51" s="52" customFormat="1" x14ac:dyDescent="0.3">
      <c r="C498" s="11" t="str" cm="1">
        <f t="array" aca="1" ref="C498" ca="1">IF(AND(N498&amp;""&lt;&gt;"",K498&amp;""&lt;&gt;""),K498&amp;": "&amp;N498&amp;IF(O498&amp;""&lt;&gt;""," "&amp;O498,"")&amp;IF(P498&amp;""&lt;&gt;""," "&amp;P498,""),IF(Y498&amp;""&lt;&gt;"",K498&amp;": "&amp;TRIM(_xlfn.TEXTJOIN("",TRUE,MID(Y498,2*ROW(INDIRECT("1:"&amp;LEN(Y498)))-1,2)&amp;" ")),""))</f>
        <v/>
      </c>
      <c r="D498" s="20"/>
      <c r="E498" s="21"/>
      <c r="F498" s="22"/>
      <c r="G498" s="55"/>
      <c r="H498" s="56"/>
      <c r="I498" s="51"/>
      <c r="J498" s="51"/>
      <c r="K498" s="52" t="str">
        <f t="shared" ca="1" si="258"/>
        <v>302</v>
      </c>
      <c r="L498" s="52" t="str">
        <f t="shared" si="259"/>
        <v/>
      </c>
      <c r="M498" s="52" t="str">
        <f t="shared" ca="1" si="260"/>
        <v>$0302</v>
      </c>
      <c r="N498" s="53" t="str">
        <f t="shared" ca="1" si="261"/>
        <v/>
      </c>
      <c r="O498" s="53" t="str">
        <f t="shared" ca="1" si="262"/>
        <v>00</v>
      </c>
      <c r="P498" s="53" t="str">
        <f t="shared" ca="1" si="263"/>
        <v/>
      </c>
      <c r="Q498" s="54">
        <f t="shared" si="264"/>
        <v>-1</v>
      </c>
      <c r="R498" s="54" t="str">
        <f t="shared" si="265"/>
        <v/>
      </c>
      <c r="S498" s="3" t="str">
        <f t="shared" si="266"/>
        <v>my_code</v>
      </c>
      <c r="T498" s="54" t="b">
        <f t="shared" si="267"/>
        <v>0</v>
      </c>
      <c r="U498" s="54" t="b">
        <f t="shared" si="268"/>
        <v>0</v>
      </c>
      <c r="V498" s="54" t="b">
        <f t="shared" si="269"/>
        <v>0</v>
      </c>
      <c r="W498" s="54" t="b">
        <f t="shared" si="270"/>
        <v>0</v>
      </c>
      <c r="X498" s="54" t="b">
        <f>IF(NOT(ISERROR(VLOOKUP(UPPER(F498),Opcodes!$O$3:$O$10,1,FALSE))),TRUE,FALSE)</f>
        <v>0</v>
      </c>
      <c r="Y498" s="1" t="str" cm="1">
        <f t="array" aca="1" ref="Y498" ca="1">IF(OR(UPPER(F498)="STR",UPPER(F498)="ASC"),_xlfn.TEXTJOIN("",TRUE,DEC2HEX(128*(UPPER(F498)="STR")+CODE(MID(G498,ABS(ROW(INDIRECT("1:"&amp;LEN(G498)))),1)))),IF(UPPER(F498)="HEX",UPPER(SUBSTITUTE(G498," ","")),""))</f>
        <v/>
      </c>
      <c r="Z498" s="52" t="str">
        <f t="shared" si="271"/>
        <v/>
      </c>
      <c r="AA498" s="52" t="str">
        <f t="shared" si="272"/>
        <v/>
      </c>
      <c r="AB498" s="52" t="str">
        <f t="shared" si="273"/>
        <v/>
      </c>
      <c r="AC498" s="52" t="str">
        <f t="shared" si="274"/>
        <v/>
      </c>
      <c r="AD498" s="52" t="str">
        <f t="shared" si="275"/>
        <v/>
      </c>
      <c r="AE498" s="52">
        <f t="shared" ca="1" si="276"/>
        <v>0</v>
      </c>
      <c r="AF498" s="52" t="str">
        <f t="shared" si="277"/>
        <v/>
      </c>
      <c r="AG498" s="52" t="str">
        <f t="shared" ca="1" si="278"/>
        <v>mem</v>
      </c>
      <c r="AH498" s="52">
        <f t="shared" ca="1" si="279"/>
        <v>0</v>
      </c>
      <c r="AI498" s="52">
        <f t="shared" ca="1" si="280"/>
        <v>-1</v>
      </c>
      <c r="AJ498" s="52">
        <f t="shared" ca="1" si="281"/>
        <v>0</v>
      </c>
      <c r="AK498" s="52">
        <f t="shared" ca="1" si="282"/>
        <v>0</v>
      </c>
      <c r="AL498" s="52">
        <f t="shared" ca="1" si="283"/>
        <v>0</v>
      </c>
      <c r="AM498" s="52" t="e" cm="1">
        <f t="array" aca="1" ref="AM498" ca="1">INDEX($G$2:$G$1052,MATCH(1,(AL498=$E$2:$E$1052)*("EQU"=UPPER($F$2:$F$1052)),0))</f>
        <v>#N/A</v>
      </c>
      <c r="AN498" s="52" t="str">
        <f t="shared" ca="1" si="284"/>
        <v/>
      </c>
      <c r="AO498" s="1" t="e">
        <f t="shared" ca="1" si="285"/>
        <v>#N/A</v>
      </c>
      <c r="AP498" s="52" t="str">
        <f t="shared" ca="1" si="286"/>
        <v/>
      </c>
      <c r="AQ498" s="1" t="str" cm="1">
        <f t="array" aca="1" ref="AQ498" ca="1">IF(LEFT(AL498,1)=".",INDEX($M$12:$M$1052,MATCH(1,(AL498=$L$12:$L$1052)*(S498=($S$12:$S$1052)),0)),"")</f>
        <v/>
      </c>
      <c r="AR498" s="52">
        <f t="shared" ca="1" si="287"/>
        <v>0</v>
      </c>
      <c r="AS498" s="52">
        <f t="shared" ca="1" si="288"/>
        <v>0</v>
      </c>
      <c r="AT498" s="52" t="str">
        <f t="shared" ca="1" si="289"/>
        <v>00</v>
      </c>
      <c r="AU498" s="52" t="str">
        <f t="shared" ca="1" si="290"/>
        <v>00</v>
      </c>
      <c r="AV498" s="1" t="str">
        <f t="shared" ca="1" si="293"/>
        <v>00</v>
      </c>
      <c r="AW498" s="52" t="str">
        <f t="shared" ca="1" si="291"/>
        <v>ZP</v>
      </c>
      <c r="AX498" s="53" t="e">
        <f ca="1">VLOOKUP(UPPER(F498)&amp;"-"&amp;AW498,Opcodes!$D$3:$E$160,2,FALSE)</f>
        <v>#N/A</v>
      </c>
      <c r="AY498" s="1">
        <f t="shared" ca="1" si="292"/>
        <v>0</v>
      </c>
    </row>
    <row r="499" spans="3:51" s="52" customFormat="1" x14ac:dyDescent="0.3">
      <c r="C499" s="11" t="str" cm="1">
        <f t="array" aca="1" ref="C499" ca="1">IF(AND(N499&amp;""&lt;&gt;"",K499&amp;""&lt;&gt;""),K499&amp;": "&amp;N499&amp;IF(O499&amp;""&lt;&gt;""," "&amp;O499,"")&amp;IF(P499&amp;""&lt;&gt;""," "&amp;P499,""),IF(Y499&amp;""&lt;&gt;"",K499&amp;": "&amp;TRIM(_xlfn.TEXTJOIN("",TRUE,MID(Y499,2*ROW(INDIRECT("1:"&amp;LEN(Y499)))-1,2)&amp;" ")),""))</f>
        <v/>
      </c>
      <c r="D499" s="20"/>
      <c r="E499" s="21"/>
      <c r="F499" s="22"/>
      <c r="G499" s="55"/>
      <c r="H499" s="56"/>
      <c r="I499" s="51"/>
      <c r="J499" s="51"/>
      <c r="K499" s="52" t="str">
        <f t="shared" ca="1" si="258"/>
        <v>302</v>
      </c>
      <c r="L499" s="52" t="str">
        <f t="shared" si="259"/>
        <v/>
      </c>
      <c r="M499" s="52" t="str">
        <f t="shared" ca="1" si="260"/>
        <v>$0302</v>
      </c>
      <c r="N499" s="53" t="str">
        <f t="shared" ca="1" si="261"/>
        <v/>
      </c>
      <c r="O499" s="53" t="str">
        <f t="shared" ca="1" si="262"/>
        <v>00</v>
      </c>
      <c r="P499" s="53" t="str">
        <f t="shared" ca="1" si="263"/>
        <v/>
      </c>
      <c r="Q499" s="54">
        <f t="shared" si="264"/>
        <v>-1</v>
      </c>
      <c r="R499" s="54" t="str">
        <f t="shared" si="265"/>
        <v/>
      </c>
      <c r="S499" s="3" t="str">
        <f t="shared" si="266"/>
        <v>my_code</v>
      </c>
      <c r="T499" s="54" t="b">
        <f t="shared" si="267"/>
        <v>0</v>
      </c>
      <c r="U499" s="54" t="b">
        <f t="shared" si="268"/>
        <v>0</v>
      </c>
      <c r="V499" s="54" t="b">
        <f t="shared" si="269"/>
        <v>0</v>
      </c>
      <c r="W499" s="54" t="b">
        <f t="shared" si="270"/>
        <v>0</v>
      </c>
      <c r="X499" s="54" t="b">
        <f>IF(NOT(ISERROR(VLOOKUP(UPPER(F499),Opcodes!$O$3:$O$10,1,FALSE))),TRUE,FALSE)</f>
        <v>0</v>
      </c>
      <c r="Y499" s="1" t="str" cm="1">
        <f t="array" aca="1" ref="Y499" ca="1">IF(OR(UPPER(F499)="STR",UPPER(F499)="ASC"),_xlfn.TEXTJOIN("",TRUE,DEC2HEX(128*(UPPER(F499)="STR")+CODE(MID(G499,ABS(ROW(INDIRECT("1:"&amp;LEN(G499)))),1)))),IF(UPPER(F499)="HEX",UPPER(SUBSTITUTE(G499," ","")),""))</f>
        <v/>
      </c>
      <c r="Z499" s="52" t="str">
        <f t="shared" si="271"/>
        <v/>
      </c>
      <c r="AA499" s="52" t="str">
        <f t="shared" si="272"/>
        <v/>
      </c>
      <c r="AB499" s="52" t="str">
        <f t="shared" si="273"/>
        <v/>
      </c>
      <c r="AC499" s="52" t="str">
        <f t="shared" si="274"/>
        <v/>
      </c>
      <c r="AD499" s="52" t="str">
        <f t="shared" si="275"/>
        <v/>
      </c>
      <c r="AE499" s="52">
        <f t="shared" ca="1" si="276"/>
        <v>0</v>
      </c>
      <c r="AF499" s="52" t="str">
        <f t="shared" si="277"/>
        <v/>
      </c>
      <c r="AG499" s="52" t="str">
        <f t="shared" ca="1" si="278"/>
        <v>mem</v>
      </c>
      <c r="AH499" s="52">
        <f t="shared" ca="1" si="279"/>
        <v>0</v>
      </c>
      <c r="AI499" s="52">
        <f t="shared" ca="1" si="280"/>
        <v>-1</v>
      </c>
      <c r="AJ499" s="52">
        <f t="shared" ca="1" si="281"/>
        <v>0</v>
      </c>
      <c r="AK499" s="52">
        <f t="shared" ca="1" si="282"/>
        <v>0</v>
      </c>
      <c r="AL499" s="52">
        <f t="shared" ca="1" si="283"/>
        <v>0</v>
      </c>
      <c r="AM499" s="52" t="e" cm="1">
        <f t="array" aca="1" ref="AM499" ca="1">INDEX($G$2:$G$1052,MATCH(1,(AL499=$E$2:$E$1052)*("EQU"=UPPER($F$2:$F$1052)),0))</f>
        <v>#N/A</v>
      </c>
      <c r="AN499" s="52" t="str">
        <f t="shared" ca="1" si="284"/>
        <v/>
      </c>
      <c r="AO499" s="1" t="e">
        <f t="shared" ca="1" si="285"/>
        <v>#N/A</v>
      </c>
      <c r="AP499" s="52" t="str">
        <f t="shared" ca="1" si="286"/>
        <v/>
      </c>
      <c r="AQ499" s="1" t="str" cm="1">
        <f t="array" aca="1" ref="AQ499" ca="1">IF(LEFT(AL499,1)=".",INDEX($M$12:$M$1052,MATCH(1,(AL499=$L$12:$L$1052)*(S499=($S$12:$S$1052)),0)),"")</f>
        <v/>
      </c>
      <c r="AR499" s="52">
        <f t="shared" ca="1" si="287"/>
        <v>0</v>
      </c>
      <c r="AS499" s="52">
        <f t="shared" ca="1" si="288"/>
        <v>0</v>
      </c>
      <c r="AT499" s="52" t="str">
        <f t="shared" ca="1" si="289"/>
        <v>00</v>
      </c>
      <c r="AU499" s="52" t="str">
        <f t="shared" ca="1" si="290"/>
        <v>00</v>
      </c>
      <c r="AV499" s="1" t="str">
        <f t="shared" ca="1" si="293"/>
        <v>00</v>
      </c>
      <c r="AW499" s="52" t="str">
        <f t="shared" ca="1" si="291"/>
        <v>ZP</v>
      </c>
      <c r="AX499" s="53" t="e">
        <f ca="1">VLOOKUP(UPPER(F499)&amp;"-"&amp;AW499,Opcodes!$D$3:$E$160,2,FALSE)</f>
        <v>#N/A</v>
      </c>
      <c r="AY499" s="1">
        <f t="shared" ca="1" si="292"/>
        <v>0</v>
      </c>
    </row>
    <row r="500" spans="3:51" s="52" customFormat="1" x14ac:dyDescent="0.3">
      <c r="C500" s="11" t="str" cm="1">
        <f t="array" aca="1" ref="C500" ca="1">IF(AND(N500&amp;""&lt;&gt;"",K500&amp;""&lt;&gt;""),K500&amp;": "&amp;N500&amp;IF(O500&amp;""&lt;&gt;""," "&amp;O500,"")&amp;IF(P500&amp;""&lt;&gt;""," "&amp;P500,""),IF(Y500&amp;""&lt;&gt;"",K500&amp;": "&amp;TRIM(_xlfn.TEXTJOIN("",TRUE,MID(Y500,2*ROW(INDIRECT("1:"&amp;LEN(Y500)))-1,2)&amp;" ")),""))</f>
        <v/>
      </c>
      <c r="D500" s="20"/>
      <c r="E500" s="21"/>
      <c r="F500" s="22"/>
      <c r="G500" s="55"/>
      <c r="H500" s="56"/>
      <c r="I500" s="51"/>
      <c r="J500" s="51"/>
      <c r="K500" s="52" t="str">
        <f t="shared" ca="1" si="258"/>
        <v>302</v>
      </c>
      <c r="L500" s="52" t="str">
        <f t="shared" si="259"/>
        <v/>
      </c>
      <c r="M500" s="52" t="str">
        <f t="shared" ca="1" si="260"/>
        <v>$0302</v>
      </c>
      <c r="N500" s="53" t="str">
        <f t="shared" ca="1" si="261"/>
        <v/>
      </c>
      <c r="O500" s="53" t="str">
        <f t="shared" ca="1" si="262"/>
        <v>00</v>
      </c>
      <c r="P500" s="53" t="str">
        <f t="shared" ca="1" si="263"/>
        <v/>
      </c>
      <c r="Q500" s="54">
        <f t="shared" si="264"/>
        <v>-1</v>
      </c>
      <c r="R500" s="54" t="str">
        <f t="shared" si="265"/>
        <v/>
      </c>
      <c r="S500" s="3" t="str">
        <f t="shared" si="266"/>
        <v>my_code</v>
      </c>
      <c r="T500" s="54" t="b">
        <f t="shared" si="267"/>
        <v>0</v>
      </c>
      <c r="U500" s="54" t="b">
        <f t="shared" si="268"/>
        <v>0</v>
      </c>
      <c r="V500" s="54" t="b">
        <f t="shared" si="269"/>
        <v>0</v>
      </c>
      <c r="W500" s="54" t="b">
        <f t="shared" si="270"/>
        <v>0</v>
      </c>
      <c r="X500" s="54" t="b">
        <f>IF(NOT(ISERROR(VLOOKUP(UPPER(F500),Opcodes!$O$3:$O$10,1,FALSE))),TRUE,FALSE)</f>
        <v>0</v>
      </c>
      <c r="Y500" s="1" t="str" cm="1">
        <f t="array" aca="1" ref="Y500" ca="1">IF(OR(UPPER(F500)="STR",UPPER(F500)="ASC"),_xlfn.TEXTJOIN("",TRUE,DEC2HEX(128*(UPPER(F500)="STR")+CODE(MID(G500,ABS(ROW(INDIRECT("1:"&amp;LEN(G500)))),1)))),IF(UPPER(F500)="HEX",UPPER(SUBSTITUTE(G500," ","")),""))</f>
        <v/>
      </c>
      <c r="Z500" s="52" t="str">
        <f t="shared" si="271"/>
        <v/>
      </c>
      <c r="AA500" s="52" t="str">
        <f t="shared" si="272"/>
        <v/>
      </c>
      <c r="AB500" s="52" t="str">
        <f t="shared" si="273"/>
        <v/>
      </c>
      <c r="AC500" s="52" t="str">
        <f t="shared" si="274"/>
        <v/>
      </c>
      <c r="AD500" s="52" t="str">
        <f t="shared" si="275"/>
        <v/>
      </c>
      <c r="AE500" s="52">
        <f t="shared" ca="1" si="276"/>
        <v>0</v>
      </c>
      <c r="AF500" s="52" t="str">
        <f t="shared" si="277"/>
        <v/>
      </c>
      <c r="AG500" s="52" t="str">
        <f t="shared" ca="1" si="278"/>
        <v>mem</v>
      </c>
      <c r="AH500" s="52">
        <f t="shared" ca="1" si="279"/>
        <v>0</v>
      </c>
      <c r="AI500" s="52">
        <f t="shared" ca="1" si="280"/>
        <v>-1</v>
      </c>
      <c r="AJ500" s="52">
        <f t="shared" ca="1" si="281"/>
        <v>0</v>
      </c>
      <c r="AK500" s="52">
        <f t="shared" ca="1" si="282"/>
        <v>0</v>
      </c>
      <c r="AL500" s="52">
        <f t="shared" ca="1" si="283"/>
        <v>0</v>
      </c>
      <c r="AM500" s="52" t="e" cm="1">
        <f t="array" aca="1" ref="AM500" ca="1">INDEX($G$2:$G$1052,MATCH(1,(AL500=$E$2:$E$1052)*("EQU"=UPPER($F$2:$F$1052)),0))</f>
        <v>#N/A</v>
      </c>
      <c r="AN500" s="52" t="str">
        <f t="shared" ca="1" si="284"/>
        <v/>
      </c>
      <c r="AO500" s="1" t="e">
        <f t="shared" ca="1" si="285"/>
        <v>#N/A</v>
      </c>
      <c r="AP500" s="52" t="str">
        <f t="shared" ca="1" si="286"/>
        <v/>
      </c>
      <c r="AQ500" s="1" t="str" cm="1">
        <f t="array" aca="1" ref="AQ500" ca="1">IF(LEFT(AL500,1)=".",INDEX($M$12:$M$1052,MATCH(1,(AL500=$L$12:$L$1052)*(S500=($S$12:$S$1052)),0)),"")</f>
        <v/>
      </c>
      <c r="AR500" s="52">
        <f t="shared" ca="1" si="287"/>
        <v>0</v>
      </c>
      <c r="AS500" s="52">
        <f t="shared" ca="1" si="288"/>
        <v>0</v>
      </c>
      <c r="AT500" s="52" t="str">
        <f t="shared" ca="1" si="289"/>
        <v>00</v>
      </c>
      <c r="AU500" s="52" t="str">
        <f t="shared" ca="1" si="290"/>
        <v>00</v>
      </c>
      <c r="AV500" s="1" t="str">
        <f t="shared" ca="1" si="293"/>
        <v>00</v>
      </c>
      <c r="AW500" s="52" t="str">
        <f t="shared" ca="1" si="291"/>
        <v>ZP</v>
      </c>
      <c r="AX500" s="53" t="e">
        <f ca="1">VLOOKUP(UPPER(F500)&amp;"-"&amp;AW500,Opcodes!$D$3:$E$160,2,FALSE)</f>
        <v>#N/A</v>
      </c>
      <c r="AY500" s="1">
        <f t="shared" ca="1" si="292"/>
        <v>0</v>
      </c>
    </row>
    <row r="501" spans="3:51" s="52" customFormat="1" x14ac:dyDescent="0.3">
      <c r="C501" s="11" t="str" cm="1">
        <f t="array" aca="1" ref="C501" ca="1">IF(AND(N501&amp;""&lt;&gt;"",K501&amp;""&lt;&gt;""),K501&amp;": "&amp;N501&amp;IF(O501&amp;""&lt;&gt;""," "&amp;O501,"")&amp;IF(P501&amp;""&lt;&gt;""," "&amp;P501,""),IF(Y501&amp;""&lt;&gt;"",K501&amp;": "&amp;TRIM(_xlfn.TEXTJOIN("",TRUE,MID(Y501,2*ROW(INDIRECT("1:"&amp;LEN(Y501)))-1,2)&amp;" ")),""))</f>
        <v/>
      </c>
      <c r="D501" s="20"/>
      <c r="E501" s="21"/>
      <c r="F501" s="22"/>
      <c r="G501" s="55"/>
      <c r="H501" s="56"/>
      <c r="I501" s="51"/>
      <c r="J501" s="51"/>
      <c r="K501" s="52" t="str">
        <f t="shared" ca="1" si="258"/>
        <v>302</v>
      </c>
      <c r="L501" s="52" t="str">
        <f t="shared" si="259"/>
        <v/>
      </c>
      <c r="M501" s="52" t="str">
        <f t="shared" ca="1" si="260"/>
        <v>$0302</v>
      </c>
      <c r="N501" s="53" t="str">
        <f t="shared" ca="1" si="261"/>
        <v/>
      </c>
      <c r="O501" s="53" t="str">
        <f t="shared" ca="1" si="262"/>
        <v>00</v>
      </c>
      <c r="P501" s="53" t="str">
        <f t="shared" ca="1" si="263"/>
        <v/>
      </c>
      <c r="Q501" s="54">
        <f t="shared" si="264"/>
        <v>-1</v>
      </c>
      <c r="R501" s="54" t="str">
        <f t="shared" si="265"/>
        <v/>
      </c>
      <c r="S501" s="3" t="str">
        <f t="shared" si="266"/>
        <v>my_code</v>
      </c>
      <c r="T501" s="54" t="b">
        <f t="shared" si="267"/>
        <v>0</v>
      </c>
      <c r="U501" s="54" t="b">
        <f t="shared" si="268"/>
        <v>0</v>
      </c>
      <c r="V501" s="54" t="b">
        <f t="shared" si="269"/>
        <v>0</v>
      </c>
      <c r="W501" s="54" t="b">
        <f t="shared" si="270"/>
        <v>0</v>
      </c>
      <c r="X501" s="54" t="b">
        <f>IF(NOT(ISERROR(VLOOKUP(UPPER(F501),Opcodes!$O$3:$O$10,1,FALSE))),TRUE,FALSE)</f>
        <v>0</v>
      </c>
      <c r="Y501" s="1" t="str" cm="1">
        <f t="array" aca="1" ref="Y501" ca="1">IF(OR(UPPER(F501)="STR",UPPER(F501)="ASC"),_xlfn.TEXTJOIN("",TRUE,DEC2HEX(128*(UPPER(F501)="STR")+CODE(MID(G501,ABS(ROW(INDIRECT("1:"&amp;LEN(G501)))),1)))),IF(UPPER(F501)="HEX",UPPER(SUBSTITUTE(G501," ","")),""))</f>
        <v/>
      </c>
      <c r="Z501" s="52" t="str">
        <f t="shared" si="271"/>
        <v/>
      </c>
      <c r="AA501" s="52" t="str">
        <f t="shared" si="272"/>
        <v/>
      </c>
      <c r="AB501" s="52" t="str">
        <f t="shared" si="273"/>
        <v/>
      </c>
      <c r="AC501" s="52" t="str">
        <f t="shared" si="274"/>
        <v/>
      </c>
      <c r="AD501" s="52" t="str">
        <f t="shared" si="275"/>
        <v/>
      </c>
      <c r="AE501" s="52">
        <f t="shared" ca="1" si="276"/>
        <v>0</v>
      </c>
      <c r="AF501" s="52" t="str">
        <f t="shared" si="277"/>
        <v/>
      </c>
      <c r="AG501" s="52" t="str">
        <f t="shared" ca="1" si="278"/>
        <v>mem</v>
      </c>
      <c r="AH501" s="52">
        <f t="shared" ca="1" si="279"/>
        <v>0</v>
      </c>
      <c r="AI501" s="52">
        <f t="shared" ca="1" si="280"/>
        <v>-1</v>
      </c>
      <c r="AJ501" s="52">
        <f t="shared" ca="1" si="281"/>
        <v>0</v>
      </c>
      <c r="AK501" s="52">
        <f t="shared" ca="1" si="282"/>
        <v>0</v>
      </c>
      <c r="AL501" s="52">
        <f t="shared" ca="1" si="283"/>
        <v>0</v>
      </c>
      <c r="AM501" s="52" t="e" cm="1">
        <f t="array" aca="1" ref="AM501" ca="1">INDEX($G$2:$G$1052,MATCH(1,(AL501=$E$2:$E$1052)*("EQU"=UPPER($F$2:$F$1052)),0))</f>
        <v>#N/A</v>
      </c>
      <c r="AN501" s="52" t="str">
        <f t="shared" ca="1" si="284"/>
        <v/>
      </c>
      <c r="AO501" s="1" t="e">
        <f t="shared" ca="1" si="285"/>
        <v>#N/A</v>
      </c>
      <c r="AP501" s="52" t="str">
        <f t="shared" ca="1" si="286"/>
        <v/>
      </c>
      <c r="AQ501" s="1" t="str" cm="1">
        <f t="array" aca="1" ref="AQ501" ca="1">IF(LEFT(AL501,1)=".",INDEX($M$12:$M$1052,MATCH(1,(AL501=$L$12:$L$1052)*(S501=($S$12:$S$1052)),0)),"")</f>
        <v/>
      </c>
      <c r="AR501" s="52">
        <f t="shared" ca="1" si="287"/>
        <v>0</v>
      </c>
      <c r="AS501" s="52">
        <f t="shared" ca="1" si="288"/>
        <v>0</v>
      </c>
      <c r="AT501" s="52" t="str">
        <f t="shared" ca="1" si="289"/>
        <v>00</v>
      </c>
      <c r="AU501" s="52" t="str">
        <f t="shared" ca="1" si="290"/>
        <v>00</v>
      </c>
      <c r="AV501" s="1" t="str">
        <f t="shared" ca="1" si="293"/>
        <v>00</v>
      </c>
      <c r="AW501" s="52" t="str">
        <f t="shared" ca="1" si="291"/>
        <v>ZP</v>
      </c>
      <c r="AX501" s="53" t="e">
        <f ca="1">VLOOKUP(UPPER(F501)&amp;"-"&amp;AW501,Opcodes!$D$3:$E$160,2,FALSE)</f>
        <v>#N/A</v>
      </c>
      <c r="AY501" s="1">
        <f t="shared" ca="1" si="292"/>
        <v>0</v>
      </c>
    </row>
    <row r="502" spans="3:51" s="52" customFormat="1" x14ac:dyDescent="0.3">
      <c r="C502" s="11" t="str" cm="1">
        <f t="array" aca="1" ref="C502" ca="1">IF(AND(N502&amp;""&lt;&gt;"",K502&amp;""&lt;&gt;""),K502&amp;": "&amp;N502&amp;IF(O502&amp;""&lt;&gt;""," "&amp;O502,"")&amp;IF(P502&amp;""&lt;&gt;""," "&amp;P502,""),IF(Y502&amp;""&lt;&gt;"",K502&amp;": "&amp;TRIM(_xlfn.TEXTJOIN("",TRUE,MID(Y502,2*ROW(INDIRECT("1:"&amp;LEN(Y502)))-1,2)&amp;" ")),""))</f>
        <v/>
      </c>
      <c r="D502" s="20"/>
      <c r="E502" s="21"/>
      <c r="F502" s="22"/>
      <c r="G502" s="55"/>
      <c r="H502" s="56"/>
      <c r="I502" s="51"/>
      <c r="J502" s="51"/>
      <c r="K502" s="52" t="str">
        <f t="shared" ca="1" si="258"/>
        <v>302</v>
      </c>
      <c r="L502" s="52" t="str">
        <f t="shared" si="259"/>
        <v/>
      </c>
      <c r="M502" s="52" t="str">
        <f t="shared" ca="1" si="260"/>
        <v>$0302</v>
      </c>
      <c r="N502" s="53" t="str">
        <f t="shared" ca="1" si="261"/>
        <v/>
      </c>
      <c r="O502" s="53" t="str">
        <f t="shared" ca="1" si="262"/>
        <v>00</v>
      </c>
      <c r="P502" s="53" t="str">
        <f t="shared" ca="1" si="263"/>
        <v/>
      </c>
      <c r="Q502" s="54">
        <f t="shared" si="264"/>
        <v>-1</v>
      </c>
      <c r="R502" s="54" t="str">
        <f t="shared" si="265"/>
        <v/>
      </c>
      <c r="S502" s="3" t="str">
        <f t="shared" si="266"/>
        <v>my_code</v>
      </c>
      <c r="T502" s="54" t="b">
        <f t="shared" si="267"/>
        <v>0</v>
      </c>
      <c r="U502" s="54" t="b">
        <f t="shared" si="268"/>
        <v>0</v>
      </c>
      <c r="V502" s="54" t="b">
        <f t="shared" si="269"/>
        <v>0</v>
      </c>
      <c r="W502" s="54" t="b">
        <f t="shared" si="270"/>
        <v>0</v>
      </c>
      <c r="X502" s="54" t="b">
        <f>IF(NOT(ISERROR(VLOOKUP(UPPER(F502),Opcodes!$O$3:$O$10,1,FALSE))),TRUE,FALSE)</f>
        <v>0</v>
      </c>
      <c r="Y502" s="1" t="str" cm="1">
        <f t="array" aca="1" ref="Y502" ca="1">IF(OR(UPPER(F502)="STR",UPPER(F502)="ASC"),_xlfn.TEXTJOIN("",TRUE,DEC2HEX(128*(UPPER(F502)="STR")+CODE(MID(G502,ABS(ROW(INDIRECT("1:"&amp;LEN(G502)))),1)))),IF(UPPER(F502)="HEX",UPPER(SUBSTITUTE(G502," ","")),""))</f>
        <v/>
      </c>
      <c r="Z502" s="52" t="str">
        <f t="shared" si="271"/>
        <v/>
      </c>
      <c r="AA502" s="52" t="str">
        <f t="shared" si="272"/>
        <v/>
      </c>
      <c r="AB502" s="52" t="str">
        <f t="shared" si="273"/>
        <v/>
      </c>
      <c r="AC502" s="52" t="str">
        <f t="shared" si="274"/>
        <v/>
      </c>
      <c r="AD502" s="52" t="str">
        <f t="shared" si="275"/>
        <v/>
      </c>
      <c r="AE502" s="52">
        <f t="shared" ca="1" si="276"/>
        <v>0</v>
      </c>
      <c r="AF502" s="52" t="str">
        <f t="shared" si="277"/>
        <v/>
      </c>
      <c r="AG502" s="52" t="str">
        <f t="shared" ca="1" si="278"/>
        <v>mem</v>
      </c>
      <c r="AH502" s="52">
        <f t="shared" ca="1" si="279"/>
        <v>0</v>
      </c>
      <c r="AI502" s="52">
        <f t="shared" ca="1" si="280"/>
        <v>-1</v>
      </c>
      <c r="AJ502" s="52">
        <f t="shared" ca="1" si="281"/>
        <v>0</v>
      </c>
      <c r="AK502" s="52">
        <f t="shared" ca="1" si="282"/>
        <v>0</v>
      </c>
      <c r="AL502" s="52">
        <f t="shared" ca="1" si="283"/>
        <v>0</v>
      </c>
      <c r="AM502" s="52" t="e" cm="1">
        <f t="array" aca="1" ref="AM502" ca="1">INDEX($G$2:$G$1052,MATCH(1,(AL502=$E$2:$E$1052)*("EQU"=UPPER($F$2:$F$1052)),0))</f>
        <v>#N/A</v>
      </c>
      <c r="AN502" s="52" t="str">
        <f t="shared" ca="1" si="284"/>
        <v/>
      </c>
      <c r="AO502" s="1" t="e">
        <f t="shared" ca="1" si="285"/>
        <v>#N/A</v>
      </c>
      <c r="AP502" s="52" t="str">
        <f t="shared" ca="1" si="286"/>
        <v/>
      </c>
      <c r="AQ502" s="1" t="str" cm="1">
        <f t="array" aca="1" ref="AQ502" ca="1">IF(LEFT(AL502,1)=".",INDEX($M$12:$M$1052,MATCH(1,(AL502=$L$12:$L$1052)*(S502=($S$12:$S$1052)),0)),"")</f>
        <v/>
      </c>
      <c r="AR502" s="52">
        <f t="shared" ca="1" si="287"/>
        <v>0</v>
      </c>
      <c r="AS502" s="52">
        <f t="shared" ca="1" si="288"/>
        <v>0</v>
      </c>
      <c r="AT502" s="52" t="str">
        <f t="shared" ca="1" si="289"/>
        <v>00</v>
      </c>
      <c r="AU502" s="52" t="str">
        <f t="shared" ca="1" si="290"/>
        <v>00</v>
      </c>
      <c r="AV502" s="1" t="str">
        <f t="shared" ca="1" si="293"/>
        <v>00</v>
      </c>
      <c r="AW502" s="52" t="str">
        <f t="shared" ca="1" si="291"/>
        <v>ZP</v>
      </c>
      <c r="AX502" s="53" t="e">
        <f ca="1">VLOOKUP(UPPER(F502)&amp;"-"&amp;AW502,Opcodes!$D$3:$E$160,2,FALSE)</f>
        <v>#N/A</v>
      </c>
      <c r="AY502" s="1">
        <f t="shared" ca="1" si="292"/>
        <v>0</v>
      </c>
    </row>
    <row r="503" spans="3:51" s="52" customFormat="1" x14ac:dyDescent="0.3">
      <c r="C503" s="11" t="str" cm="1">
        <f t="array" aca="1" ref="C503" ca="1">IF(AND(N503&amp;""&lt;&gt;"",K503&amp;""&lt;&gt;""),K503&amp;": "&amp;N503&amp;IF(O503&amp;""&lt;&gt;""," "&amp;O503,"")&amp;IF(P503&amp;""&lt;&gt;""," "&amp;P503,""),IF(Y503&amp;""&lt;&gt;"",K503&amp;": "&amp;TRIM(_xlfn.TEXTJOIN("",TRUE,MID(Y503,2*ROW(INDIRECT("1:"&amp;LEN(Y503)))-1,2)&amp;" ")),""))</f>
        <v/>
      </c>
      <c r="D503" s="20"/>
      <c r="E503" s="21"/>
      <c r="F503" s="22"/>
      <c r="G503" s="55"/>
      <c r="H503" s="56"/>
      <c r="I503" s="51"/>
      <c r="J503" s="51"/>
      <c r="K503" s="52" t="str">
        <f t="shared" ref="K503:K566" ca="1" si="294">DEC2HEX(HEX2DEC(K502)+IF(ISERROR(AY502),0,IF(ISNUMBER(AY502),AY502,0)))</f>
        <v>302</v>
      </c>
      <c r="L503" s="52" t="str">
        <f t="shared" ref="L503:L566" si="295">IF(AND(E503&amp;""&lt;&gt;"",UPPER(F503&lt;&gt;"EQU")),E503,"")</f>
        <v/>
      </c>
      <c r="M503" s="52" t="str">
        <f t="shared" ref="M503:M566" ca="1" si="296">IF(K503&amp;""&lt;&gt;"","$"&amp;DEC2HEX(HEX2DEC(K503),4),"")</f>
        <v>$0302</v>
      </c>
      <c r="N503" s="53" t="str">
        <f t="shared" ref="N503:N566" ca="1" si="297">IF(AND(AW503&lt;&gt;"PSO",NOT(ISERROR(AX503))),AX503,"")</f>
        <v/>
      </c>
      <c r="O503" s="53" t="str">
        <f t="shared" ref="O503:O566" ca="1" si="298">IF(AW503="PSO","",IF(AV503&amp;""&lt;&gt;"",RIGHT(AV503,2),""))</f>
        <v>00</v>
      </c>
      <c r="P503" s="53" t="str">
        <f t="shared" ref="P503:P566" ca="1" si="299">IF(LEN(AV503)&gt;2,LEFT(AV503,2),"")</f>
        <v/>
      </c>
      <c r="Q503" s="54">
        <f t="shared" ref="Q503:Q566" si="300">IF(ISERROR(SEARCH(",",G503)),-1,SEARCH(",",G503))</f>
        <v>-1</v>
      </c>
      <c r="R503" s="54" t="str">
        <f t="shared" ref="R503:R566" si="301">IF(Q503&gt;=0,UPPER(MID(G503,Q503+1,1)),"")</f>
        <v/>
      </c>
      <c r="S503" s="3" t="str">
        <f t="shared" ref="S503:S566" si="302">IF(UPPER(F503)="SUB",E503,S502)</f>
        <v>my_code</v>
      </c>
      <c r="T503" s="54" t="b">
        <f t="shared" ref="T503:T566" si="303">IF(ISERROR(MATCH(UPPER(F503),BRANCH,0)),FALSE,TRUE)</f>
        <v>0</v>
      </c>
      <c r="U503" s="54" t="b">
        <f t="shared" ref="U503:U566" si="304">IF(AND(F503&amp;""&lt;&gt;"",G503&amp;""=""),TRUE,FALSE)</f>
        <v>0</v>
      </c>
      <c r="V503" s="54" t="b">
        <f t="shared" ref="V503:V566" si="305">LEFT(G503,1)="("</f>
        <v>0</v>
      </c>
      <c r="W503" s="54" t="b">
        <f t="shared" ref="W503:W566" si="306">RIGHT(G503,1)=")"</f>
        <v>0</v>
      </c>
      <c r="X503" s="54" t="b">
        <f>IF(NOT(ISERROR(VLOOKUP(UPPER(F503),Opcodes!$O$3:$O$10,1,FALSE))),TRUE,FALSE)</f>
        <v>0</v>
      </c>
      <c r="Y503" s="1" t="str" cm="1">
        <f t="array" aca="1" ref="Y503" ca="1">IF(OR(UPPER(F503)="STR",UPPER(F503)="ASC"),_xlfn.TEXTJOIN("",TRUE,DEC2HEX(128*(UPPER(F503)="STR")+CODE(MID(G503,ABS(ROW(INDIRECT("1:"&amp;LEN(G503)))),1)))),IF(UPPER(F503)="HEX",UPPER(SUBSTITUTE(G503," ","")),""))</f>
        <v/>
      </c>
      <c r="Z503" s="52" t="str">
        <f t="shared" ref="Z503:Z566" si="307">IF(AND(U503=FALSE,V503,W503,Q503&lt;0),MID(G503,2,LEN(G503)-2),"")</f>
        <v/>
      </c>
      <c r="AA503" s="52" t="str">
        <f t="shared" ref="AA503:AA566" si="308">IF(AND(Z503&amp;""="",Q503&gt;=0,V503,W503),MID(G503,2,Q503-2),"")</f>
        <v/>
      </c>
      <c r="AB503" s="52" t="str">
        <f t="shared" ref="AB503:AB566" si="309">IF(U503=FALSE,IF(AND(AA503="",Q503&gt;=0,V503),IF(MID(G503,LEN(G503)-2,1)=")",MID(G503,2,LEN(G503)-4),""),""),"")</f>
        <v/>
      </c>
      <c r="AC503" s="52" t="str">
        <f t="shared" ref="AC503:AC566" si="310">IF(AND(V503=FALSE,W503=FALSE,R503="X"),LEFT(G503,Q503-1),"")</f>
        <v/>
      </c>
      <c r="AD503" s="52" t="str">
        <f t="shared" ref="AD503:AD566" si="311">IF(AND(V503=FALSE,W503=FALSE,R503="Y"),LEFT(G503,Q503-1),"")</f>
        <v/>
      </c>
      <c r="AE503" s="52">
        <f t="shared" ref="AE503:AE566" ca="1" si="312">IF(AND(Y503&amp;""="",V503=FALSE,W503=FALSE,Q503&lt;0,U503=FALSE,LEFT(G503,1)&lt;&gt;"#"),G503,"")</f>
        <v>0</v>
      </c>
      <c r="AF503" s="52" t="str">
        <f t="shared" ref="AF503:AF566" si="313">IF(AND(V503=FALSE,W503=FALSE,Q503&lt;0,U503=FALSE,LEFT(G503,1)="#"),G503,"")</f>
        <v/>
      </c>
      <c r="AG503" s="52" t="str">
        <f t="shared" ref="AG503:AG566" ca="1" si="314">IF(Z503&amp;""&lt;&gt;"",Z$1,IF(AA503&amp;""&lt;&gt;"",AA$1,IF(AB503&amp;""&lt;&gt;"",AB$1,IF(AC503&amp;""&lt;&gt;"",AC$1,IF(AD503&amp;""&lt;&gt;"",AD$1,IF(AND(AE503&amp;""&lt;&gt;"",X503=FALSE),AE$1,IF(AF503&amp;""&lt;&gt;"","IMM",IF(X503,"PSO","DIR"))))))))</f>
        <v>mem</v>
      </c>
      <c r="AH503" s="52">
        <f t="shared" ref="AH503:AH566" ca="1" si="315">IF(Z503&amp;""&lt;&gt;"",Z503,IF(AA503&amp;""&lt;&gt;"",AA503,IF(AB503&amp;""&lt;&gt;"",AB503,IF(AC503&amp;""&lt;&gt;"",AC503,IF(AD503&amp;""&lt;&gt;"",AD503,IF(AE503&amp;""&lt;&gt;"",AE503,IF(AF503&amp;""&lt;&gt;"",RIGHT(AF503,LEN(AF503)-1),"")))))))</f>
        <v>0</v>
      </c>
      <c r="AI503" s="52">
        <f t="shared" ref="AI503:AI566" ca="1" si="316">IF(ISERROR(SEARCH("+",AH503)),IF(ISERROR(SEARCH("-",AH503)),-1,SEARCH("-",AH503)),SEARCH("+",AH503))</f>
        <v>-1</v>
      </c>
      <c r="AJ503" s="52">
        <f t="shared" ref="AJ503:AJ566" ca="1" si="317">IF(AI503&lt;0,0,_xlfn.NUMBERVALUE(RIGHT(AH503,LEN(AH503)-AI503+1)))</f>
        <v>0</v>
      </c>
      <c r="AK503" s="52">
        <f t="shared" ref="AK503:AK566" ca="1" si="318">IF(AI503&lt;0,AH503,LEFT(AH503,AI503-1))</f>
        <v>0</v>
      </c>
      <c r="AL503" s="52">
        <f t="shared" ref="AL503:AL566" ca="1" si="319">IF(OR(LEFT(AK503,1)="&lt;",LEFT(AK503,1)="&gt;"),MID(AK503,2,LEN(AK503)),AK503)</f>
        <v>0</v>
      </c>
      <c r="AM503" s="52" t="e" cm="1">
        <f t="array" aca="1" ref="AM503" ca="1">INDEX($G$2:$G$1052,MATCH(1,(AL503=$E$2:$E$1052)*("EQU"=UPPER($F$2:$F$1052)),0))</f>
        <v>#N/A</v>
      </c>
      <c r="AN503" s="52" t="str">
        <f t="shared" ref="AN503:AN566" ca="1" si="320">IF(OR(AL503&amp;""="",ISNA(AM503),AL503="*"),"",AM503)</f>
        <v/>
      </c>
      <c r="AO503" s="1" t="e">
        <f t="shared" ref="AO503:AO566" ca="1" si="321">IF(LEFT(AL503,1)&lt;&gt;".",VLOOKUP(AL503,$L$12:$M$1052,2,FALSE),"")</f>
        <v>#N/A</v>
      </c>
      <c r="AP503" s="52" t="str">
        <f t="shared" ref="AP503:AP566" ca="1" si="322">IF(OR(AL503&amp;""="",ISNA(AO503),AL503="*",AN503&amp;""&lt;&gt;""),IF(AL503&lt;&gt;"*","",M503),AO503)</f>
        <v/>
      </c>
      <c r="AQ503" s="1" t="str" cm="1">
        <f t="array" aca="1" ref="AQ503" ca="1">IF(LEFT(AL503,1)=".",INDEX($M$12:$M$1052,MATCH(1,(AL503=$L$12:$L$1052)*(S503=($S$12:$S$1052)),0)),"")</f>
        <v/>
      </c>
      <c r="AR503" s="52">
        <f t="shared" ref="AR503:AR566" ca="1" si="323">IF(AQ503&amp;""&lt;&gt;"",AQ503,IF(AP503&amp;""&lt;&gt;"",AP503,IF(AN503&amp;""&lt;&gt;"",AN503,IF(AL503&amp;""&lt;&gt;"",AL503,""))))</f>
        <v>0</v>
      </c>
      <c r="AS503" s="52">
        <f t="shared" ref="AS503:AS566" ca="1" si="324">IF(LEFT(AR503,1)="$",AJ503+HEX2DEC(RIGHT(AR503,LEN(AR503)-1)),IF(LEFT(AR503,1)="%",BIN2DEC(RIGHT(AR503,LEN(AR503)-1)),IF(AR503&amp;""&lt;&gt;"",AR503+AJ503,"")))</f>
        <v>0</v>
      </c>
      <c r="AT503" s="52" t="str">
        <f t="shared" ref="AT503:AT566" ca="1" si="325">IF(AS503&amp;""&lt;&gt;"",DEC2HEX(AS503,2+2*(AS503&gt;255)),"")</f>
        <v>00</v>
      </c>
      <c r="AU503" s="52" t="str">
        <f t="shared" ref="AU503:AU566" ca="1" si="326">IF(LEFT(AK503,1)="&gt;",LEFT(AT503,2),IF(LEFT(AK503,1)="&lt;",RIGHT(AT503,2),AT503))</f>
        <v>00</v>
      </c>
      <c r="AV503" s="1" t="str">
        <f t="shared" ca="1" si="293"/>
        <v>00</v>
      </c>
      <c r="AW503" s="52" t="str">
        <f t="shared" ref="AW503:AW566" ca="1" si="327">IF(LEFT(AG503,3)="mem",IF(AS503&lt;255,SUBSTITUTE(AG503,"mem","ZP"),IF(T503,"REL",SUBSTITUTE(AG503,"mem","ABS"))),IF(T503,"REL",AG503))</f>
        <v>ZP</v>
      </c>
      <c r="AX503" s="53" t="e">
        <f ca="1">VLOOKUP(UPPER(F503)&amp;"-"&amp;AW503,Opcodes!$D$3:$E$160,2,FALSE)</f>
        <v>#N/A</v>
      </c>
      <c r="AY503" s="1">
        <f t="shared" ref="AY503:AY566" ca="1" si="328">IF(OR(UPPER(F503)="JMP",UPPER(F503)="JSR"),3,IF(T503,2,1+IF(LEFT(AL503,1)=".",1,IF(OR(AND(Y503&amp;""="",AW503="PSO"),ISERROR(AX503)),-1,IF(Y503&amp;""&lt;&gt;"",LEN(Y503)/2-1,LEN(AV503)/2)))))</f>
        <v>0</v>
      </c>
    </row>
    <row r="504" spans="3:51" s="52" customFormat="1" x14ac:dyDescent="0.3">
      <c r="C504" s="11" t="str" cm="1">
        <f t="array" aca="1" ref="C504" ca="1">IF(AND(N504&amp;""&lt;&gt;"",K504&amp;""&lt;&gt;""),K504&amp;": "&amp;N504&amp;IF(O504&amp;""&lt;&gt;""," "&amp;O504,"")&amp;IF(P504&amp;""&lt;&gt;""," "&amp;P504,""),IF(Y504&amp;""&lt;&gt;"",K504&amp;": "&amp;TRIM(_xlfn.TEXTJOIN("",TRUE,MID(Y504,2*ROW(INDIRECT("1:"&amp;LEN(Y504)))-1,2)&amp;" ")),""))</f>
        <v/>
      </c>
      <c r="D504" s="20"/>
      <c r="E504" s="21"/>
      <c r="F504" s="22"/>
      <c r="G504" s="55"/>
      <c r="H504" s="56"/>
      <c r="I504" s="51"/>
      <c r="J504" s="51"/>
      <c r="K504" s="52" t="str">
        <f t="shared" ca="1" si="294"/>
        <v>302</v>
      </c>
      <c r="L504" s="52" t="str">
        <f t="shared" si="295"/>
        <v/>
      </c>
      <c r="M504" s="52" t="str">
        <f t="shared" ca="1" si="296"/>
        <v>$0302</v>
      </c>
      <c r="N504" s="53" t="str">
        <f t="shared" ca="1" si="297"/>
        <v/>
      </c>
      <c r="O504" s="53" t="str">
        <f t="shared" ca="1" si="298"/>
        <v>00</v>
      </c>
      <c r="P504" s="53" t="str">
        <f t="shared" ca="1" si="299"/>
        <v/>
      </c>
      <c r="Q504" s="54">
        <f t="shared" si="300"/>
        <v>-1</v>
      </c>
      <c r="R504" s="54" t="str">
        <f t="shared" si="301"/>
        <v/>
      </c>
      <c r="S504" s="3" t="str">
        <f t="shared" si="302"/>
        <v>my_code</v>
      </c>
      <c r="T504" s="54" t="b">
        <f t="shared" si="303"/>
        <v>0</v>
      </c>
      <c r="U504" s="54" t="b">
        <f t="shared" si="304"/>
        <v>0</v>
      </c>
      <c r="V504" s="54" t="b">
        <f t="shared" si="305"/>
        <v>0</v>
      </c>
      <c r="W504" s="54" t="b">
        <f t="shared" si="306"/>
        <v>0</v>
      </c>
      <c r="X504" s="54" t="b">
        <f>IF(NOT(ISERROR(VLOOKUP(UPPER(F504),Opcodes!$O$3:$O$10,1,FALSE))),TRUE,FALSE)</f>
        <v>0</v>
      </c>
      <c r="Y504" s="1" t="str" cm="1">
        <f t="array" aca="1" ref="Y504" ca="1">IF(OR(UPPER(F504)="STR",UPPER(F504)="ASC"),_xlfn.TEXTJOIN("",TRUE,DEC2HEX(128*(UPPER(F504)="STR")+CODE(MID(G504,ABS(ROW(INDIRECT("1:"&amp;LEN(G504)))),1)))),IF(UPPER(F504)="HEX",UPPER(SUBSTITUTE(G504," ","")),""))</f>
        <v/>
      </c>
      <c r="Z504" s="52" t="str">
        <f t="shared" si="307"/>
        <v/>
      </c>
      <c r="AA504" s="52" t="str">
        <f t="shared" si="308"/>
        <v/>
      </c>
      <c r="AB504" s="52" t="str">
        <f t="shared" si="309"/>
        <v/>
      </c>
      <c r="AC504" s="52" t="str">
        <f t="shared" si="310"/>
        <v/>
      </c>
      <c r="AD504" s="52" t="str">
        <f t="shared" si="311"/>
        <v/>
      </c>
      <c r="AE504" s="52">
        <f t="shared" ca="1" si="312"/>
        <v>0</v>
      </c>
      <c r="AF504" s="52" t="str">
        <f t="shared" si="313"/>
        <v/>
      </c>
      <c r="AG504" s="52" t="str">
        <f t="shared" ca="1" si="314"/>
        <v>mem</v>
      </c>
      <c r="AH504" s="52">
        <f t="shared" ca="1" si="315"/>
        <v>0</v>
      </c>
      <c r="AI504" s="52">
        <f t="shared" ca="1" si="316"/>
        <v>-1</v>
      </c>
      <c r="AJ504" s="52">
        <f t="shared" ca="1" si="317"/>
        <v>0</v>
      </c>
      <c r="AK504" s="52">
        <f t="shared" ca="1" si="318"/>
        <v>0</v>
      </c>
      <c r="AL504" s="52">
        <f t="shared" ca="1" si="319"/>
        <v>0</v>
      </c>
      <c r="AM504" s="52" t="e" cm="1">
        <f t="array" aca="1" ref="AM504" ca="1">INDEX($G$2:$G$1052,MATCH(1,(AL504=$E$2:$E$1052)*("EQU"=UPPER($F$2:$F$1052)),0))</f>
        <v>#N/A</v>
      </c>
      <c r="AN504" s="52" t="str">
        <f t="shared" ca="1" si="320"/>
        <v/>
      </c>
      <c r="AO504" s="1" t="e">
        <f t="shared" ca="1" si="321"/>
        <v>#N/A</v>
      </c>
      <c r="AP504" s="52" t="str">
        <f t="shared" ca="1" si="322"/>
        <v/>
      </c>
      <c r="AQ504" s="1" t="str" cm="1">
        <f t="array" aca="1" ref="AQ504" ca="1">IF(LEFT(AL504,1)=".",INDEX($M$12:$M$1052,MATCH(1,(AL504=$L$12:$L$1052)*(S504=($S$12:$S$1052)),0)),"")</f>
        <v/>
      </c>
      <c r="AR504" s="52">
        <f t="shared" ca="1" si="323"/>
        <v>0</v>
      </c>
      <c r="AS504" s="52">
        <f t="shared" ca="1" si="324"/>
        <v>0</v>
      </c>
      <c r="AT504" s="52" t="str">
        <f t="shared" ca="1" si="325"/>
        <v>00</v>
      </c>
      <c r="AU504" s="52" t="str">
        <f t="shared" ca="1" si="326"/>
        <v>00</v>
      </c>
      <c r="AV504" s="1" t="str">
        <f t="shared" ca="1" si="293"/>
        <v>00</v>
      </c>
      <c r="AW504" s="52" t="str">
        <f t="shared" ca="1" si="327"/>
        <v>ZP</v>
      </c>
      <c r="AX504" s="53" t="e">
        <f ca="1">VLOOKUP(UPPER(F504)&amp;"-"&amp;AW504,Opcodes!$D$3:$E$160,2,FALSE)</f>
        <v>#N/A</v>
      </c>
      <c r="AY504" s="1">
        <f t="shared" ca="1" si="328"/>
        <v>0</v>
      </c>
    </row>
    <row r="505" spans="3:51" s="52" customFormat="1" x14ac:dyDescent="0.3">
      <c r="C505" s="11" t="str" cm="1">
        <f t="array" aca="1" ref="C505" ca="1">IF(AND(N505&amp;""&lt;&gt;"",K505&amp;""&lt;&gt;""),K505&amp;": "&amp;N505&amp;IF(O505&amp;""&lt;&gt;""," "&amp;O505,"")&amp;IF(P505&amp;""&lt;&gt;""," "&amp;P505,""),IF(Y505&amp;""&lt;&gt;"",K505&amp;": "&amp;TRIM(_xlfn.TEXTJOIN("",TRUE,MID(Y505,2*ROW(INDIRECT("1:"&amp;LEN(Y505)))-1,2)&amp;" ")),""))</f>
        <v/>
      </c>
      <c r="D505" s="20"/>
      <c r="E505" s="21"/>
      <c r="F505" s="22"/>
      <c r="G505" s="55"/>
      <c r="H505" s="56"/>
      <c r="I505" s="51"/>
      <c r="J505" s="51"/>
      <c r="K505" s="52" t="str">
        <f t="shared" ca="1" si="294"/>
        <v>302</v>
      </c>
      <c r="L505" s="52" t="str">
        <f t="shared" si="295"/>
        <v/>
      </c>
      <c r="M505" s="52" t="str">
        <f t="shared" ca="1" si="296"/>
        <v>$0302</v>
      </c>
      <c r="N505" s="53" t="str">
        <f t="shared" ca="1" si="297"/>
        <v/>
      </c>
      <c r="O505" s="53" t="str">
        <f t="shared" ca="1" si="298"/>
        <v>00</v>
      </c>
      <c r="P505" s="53" t="str">
        <f t="shared" ca="1" si="299"/>
        <v/>
      </c>
      <c r="Q505" s="54">
        <f t="shared" si="300"/>
        <v>-1</v>
      </c>
      <c r="R505" s="54" t="str">
        <f t="shared" si="301"/>
        <v/>
      </c>
      <c r="S505" s="3" t="str">
        <f t="shared" si="302"/>
        <v>my_code</v>
      </c>
      <c r="T505" s="54" t="b">
        <f t="shared" si="303"/>
        <v>0</v>
      </c>
      <c r="U505" s="54" t="b">
        <f t="shared" si="304"/>
        <v>0</v>
      </c>
      <c r="V505" s="54" t="b">
        <f t="shared" si="305"/>
        <v>0</v>
      </c>
      <c r="W505" s="54" t="b">
        <f t="shared" si="306"/>
        <v>0</v>
      </c>
      <c r="X505" s="54" t="b">
        <f>IF(NOT(ISERROR(VLOOKUP(UPPER(F505),Opcodes!$O$3:$O$10,1,FALSE))),TRUE,FALSE)</f>
        <v>0</v>
      </c>
      <c r="Y505" s="1" t="str" cm="1">
        <f t="array" aca="1" ref="Y505" ca="1">IF(OR(UPPER(F505)="STR",UPPER(F505)="ASC"),_xlfn.TEXTJOIN("",TRUE,DEC2HEX(128*(UPPER(F505)="STR")+CODE(MID(G505,ABS(ROW(INDIRECT("1:"&amp;LEN(G505)))),1)))),IF(UPPER(F505)="HEX",UPPER(SUBSTITUTE(G505," ","")),""))</f>
        <v/>
      </c>
      <c r="Z505" s="52" t="str">
        <f t="shared" si="307"/>
        <v/>
      </c>
      <c r="AA505" s="52" t="str">
        <f t="shared" si="308"/>
        <v/>
      </c>
      <c r="AB505" s="52" t="str">
        <f t="shared" si="309"/>
        <v/>
      </c>
      <c r="AC505" s="52" t="str">
        <f t="shared" si="310"/>
        <v/>
      </c>
      <c r="AD505" s="52" t="str">
        <f t="shared" si="311"/>
        <v/>
      </c>
      <c r="AE505" s="52">
        <f t="shared" ca="1" si="312"/>
        <v>0</v>
      </c>
      <c r="AF505" s="52" t="str">
        <f t="shared" si="313"/>
        <v/>
      </c>
      <c r="AG505" s="52" t="str">
        <f t="shared" ca="1" si="314"/>
        <v>mem</v>
      </c>
      <c r="AH505" s="52">
        <f t="shared" ca="1" si="315"/>
        <v>0</v>
      </c>
      <c r="AI505" s="52">
        <f t="shared" ca="1" si="316"/>
        <v>-1</v>
      </c>
      <c r="AJ505" s="52">
        <f t="shared" ca="1" si="317"/>
        <v>0</v>
      </c>
      <c r="AK505" s="52">
        <f t="shared" ca="1" si="318"/>
        <v>0</v>
      </c>
      <c r="AL505" s="52">
        <f t="shared" ca="1" si="319"/>
        <v>0</v>
      </c>
      <c r="AM505" s="52" t="e" cm="1">
        <f t="array" aca="1" ref="AM505" ca="1">INDEX($G$2:$G$1052,MATCH(1,(AL505=$E$2:$E$1052)*("EQU"=UPPER($F$2:$F$1052)),0))</f>
        <v>#N/A</v>
      </c>
      <c r="AN505" s="52" t="str">
        <f t="shared" ca="1" si="320"/>
        <v/>
      </c>
      <c r="AO505" s="1" t="e">
        <f t="shared" ca="1" si="321"/>
        <v>#N/A</v>
      </c>
      <c r="AP505" s="52" t="str">
        <f t="shared" ca="1" si="322"/>
        <v/>
      </c>
      <c r="AQ505" s="1" t="str" cm="1">
        <f t="array" aca="1" ref="AQ505" ca="1">IF(LEFT(AL505,1)=".",INDEX($M$12:$M$1052,MATCH(1,(AL505=$L$12:$L$1052)*(S505=($S$12:$S$1052)),0)),"")</f>
        <v/>
      </c>
      <c r="AR505" s="52">
        <f t="shared" ca="1" si="323"/>
        <v>0</v>
      </c>
      <c r="AS505" s="52">
        <f t="shared" ca="1" si="324"/>
        <v>0</v>
      </c>
      <c r="AT505" s="52" t="str">
        <f t="shared" ca="1" si="325"/>
        <v>00</v>
      </c>
      <c r="AU505" s="52" t="str">
        <f t="shared" ca="1" si="326"/>
        <v>00</v>
      </c>
      <c r="AV505" s="1" t="str">
        <f t="shared" ca="1" si="293"/>
        <v>00</v>
      </c>
      <c r="AW505" s="52" t="str">
        <f t="shared" ca="1" si="327"/>
        <v>ZP</v>
      </c>
      <c r="AX505" s="53" t="e">
        <f ca="1">VLOOKUP(UPPER(F505)&amp;"-"&amp;AW505,Opcodes!$D$3:$E$160,2,FALSE)</f>
        <v>#N/A</v>
      </c>
      <c r="AY505" s="1">
        <f t="shared" ca="1" si="328"/>
        <v>0</v>
      </c>
    </row>
    <row r="506" spans="3:51" s="52" customFormat="1" x14ac:dyDescent="0.3">
      <c r="C506" s="11" t="str" cm="1">
        <f t="array" aca="1" ref="C506" ca="1">IF(AND(N506&amp;""&lt;&gt;"",K506&amp;""&lt;&gt;""),K506&amp;": "&amp;N506&amp;IF(O506&amp;""&lt;&gt;""," "&amp;O506,"")&amp;IF(P506&amp;""&lt;&gt;""," "&amp;P506,""),IF(Y506&amp;""&lt;&gt;"",K506&amp;": "&amp;TRIM(_xlfn.TEXTJOIN("",TRUE,MID(Y506,2*ROW(INDIRECT("1:"&amp;LEN(Y506)))-1,2)&amp;" ")),""))</f>
        <v/>
      </c>
      <c r="D506" s="20"/>
      <c r="E506" s="21"/>
      <c r="F506" s="22"/>
      <c r="G506" s="55"/>
      <c r="H506" s="56"/>
      <c r="I506" s="51"/>
      <c r="J506" s="51"/>
      <c r="K506" s="52" t="str">
        <f t="shared" ca="1" si="294"/>
        <v>302</v>
      </c>
      <c r="L506" s="52" t="str">
        <f t="shared" si="295"/>
        <v/>
      </c>
      <c r="M506" s="52" t="str">
        <f t="shared" ca="1" si="296"/>
        <v>$0302</v>
      </c>
      <c r="N506" s="53" t="str">
        <f t="shared" ca="1" si="297"/>
        <v/>
      </c>
      <c r="O506" s="53" t="str">
        <f t="shared" ca="1" si="298"/>
        <v>00</v>
      </c>
      <c r="P506" s="53" t="str">
        <f t="shared" ca="1" si="299"/>
        <v/>
      </c>
      <c r="Q506" s="54">
        <f t="shared" si="300"/>
        <v>-1</v>
      </c>
      <c r="R506" s="54" t="str">
        <f t="shared" si="301"/>
        <v/>
      </c>
      <c r="S506" s="3" t="str">
        <f t="shared" si="302"/>
        <v>my_code</v>
      </c>
      <c r="T506" s="54" t="b">
        <f t="shared" si="303"/>
        <v>0</v>
      </c>
      <c r="U506" s="54" t="b">
        <f t="shared" si="304"/>
        <v>0</v>
      </c>
      <c r="V506" s="54" t="b">
        <f t="shared" si="305"/>
        <v>0</v>
      </c>
      <c r="W506" s="54" t="b">
        <f t="shared" si="306"/>
        <v>0</v>
      </c>
      <c r="X506" s="54" t="b">
        <f>IF(NOT(ISERROR(VLOOKUP(UPPER(F506),Opcodes!$O$3:$O$10,1,FALSE))),TRUE,FALSE)</f>
        <v>0</v>
      </c>
      <c r="Y506" s="1" t="str" cm="1">
        <f t="array" aca="1" ref="Y506" ca="1">IF(OR(UPPER(F506)="STR",UPPER(F506)="ASC"),_xlfn.TEXTJOIN("",TRUE,DEC2HEX(128*(UPPER(F506)="STR")+CODE(MID(G506,ABS(ROW(INDIRECT("1:"&amp;LEN(G506)))),1)))),IF(UPPER(F506)="HEX",UPPER(SUBSTITUTE(G506," ","")),""))</f>
        <v/>
      </c>
      <c r="Z506" s="52" t="str">
        <f t="shared" si="307"/>
        <v/>
      </c>
      <c r="AA506" s="52" t="str">
        <f t="shared" si="308"/>
        <v/>
      </c>
      <c r="AB506" s="52" t="str">
        <f t="shared" si="309"/>
        <v/>
      </c>
      <c r="AC506" s="52" t="str">
        <f t="shared" si="310"/>
        <v/>
      </c>
      <c r="AD506" s="52" t="str">
        <f t="shared" si="311"/>
        <v/>
      </c>
      <c r="AE506" s="52">
        <f t="shared" ca="1" si="312"/>
        <v>0</v>
      </c>
      <c r="AF506" s="52" t="str">
        <f t="shared" si="313"/>
        <v/>
      </c>
      <c r="AG506" s="52" t="str">
        <f t="shared" ca="1" si="314"/>
        <v>mem</v>
      </c>
      <c r="AH506" s="52">
        <f t="shared" ca="1" si="315"/>
        <v>0</v>
      </c>
      <c r="AI506" s="52">
        <f t="shared" ca="1" si="316"/>
        <v>-1</v>
      </c>
      <c r="AJ506" s="52">
        <f t="shared" ca="1" si="317"/>
        <v>0</v>
      </c>
      <c r="AK506" s="52">
        <f t="shared" ca="1" si="318"/>
        <v>0</v>
      </c>
      <c r="AL506" s="52">
        <f t="shared" ca="1" si="319"/>
        <v>0</v>
      </c>
      <c r="AM506" s="52" t="e" cm="1">
        <f t="array" aca="1" ref="AM506" ca="1">INDEX($G$2:$G$1052,MATCH(1,(AL506=$E$2:$E$1052)*("EQU"=UPPER($F$2:$F$1052)),0))</f>
        <v>#N/A</v>
      </c>
      <c r="AN506" s="52" t="str">
        <f t="shared" ca="1" si="320"/>
        <v/>
      </c>
      <c r="AO506" s="1" t="e">
        <f t="shared" ca="1" si="321"/>
        <v>#N/A</v>
      </c>
      <c r="AP506" s="52" t="str">
        <f t="shared" ca="1" si="322"/>
        <v/>
      </c>
      <c r="AQ506" s="1" t="str" cm="1">
        <f t="array" aca="1" ref="AQ506" ca="1">IF(LEFT(AL506,1)=".",INDEX($M$12:$M$1052,MATCH(1,(AL506=$L$12:$L$1052)*(S506=($S$12:$S$1052)),0)),"")</f>
        <v/>
      </c>
      <c r="AR506" s="52">
        <f t="shared" ca="1" si="323"/>
        <v>0</v>
      </c>
      <c r="AS506" s="52">
        <f t="shared" ca="1" si="324"/>
        <v>0</v>
      </c>
      <c r="AT506" s="52" t="str">
        <f t="shared" ca="1" si="325"/>
        <v>00</v>
      </c>
      <c r="AU506" s="52" t="str">
        <f t="shared" ca="1" si="326"/>
        <v>00</v>
      </c>
      <c r="AV506" s="1" t="str">
        <f t="shared" ca="1" si="293"/>
        <v>00</v>
      </c>
      <c r="AW506" s="52" t="str">
        <f t="shared" ca="1" si="327"/>
        <v>ZP</v>
      </c>
      <c r="AX506" s="53" t="e">
        <f ca="1">VLOOKUP(UPPER(F506)&amp;"-"&amp;AW506,Opcodes!$D$3:$E$160,2,FALSE)</f>
        <v>#N/A</v>
      </c>
      <c r="AY506" s="1">
        <f t="shared" ca="1" si="328"/>
        <v>0</v>
      </c>
    </row>
    <row r="507" spans="3:51" s="52" customFormat="1" x14ac:dyDescent="0.3">
      <c r="C507" s="11" t="str" cm="1">
        <f t="array" aca="1" ref="C507" ca="1">IF(AND(N507&amp;""&lt;&gt;"",K507&amp;""&lt;&gt;""),K507&amp;": "&amp;N507&amp;IF(O507&amp;""&lt;&gt;""," "&amp;O507,"")&amp;IF(P507&amp;""&lt;&gt;""," "&amp;P507,""),IF(Y507&amp;""&lt;&gt;"",K507&amp;": "&amp;TRIM(_xlfn.TEXTJOIN("",TRUE,MID(Y507,2*ROW(INDIRECT("1:"&amp;LEN(Y507)))-1,2)&amp;" ")),""))</f>
        <v/>
      </c>
      <c r="D507" s="20"/>
      <c r="E507" s="21"/>
      <c r="F507" s="22"/>
      <c r="G507" s="55"/>
      <c r="H507" s="56"/>
      <c r="I507" s="51"/>
      <c r="J507" s="51"/>
      <c r="K507" s="52" t="str">
        <f t="shared" ca="1" si="294"/>
        <v>302</v>
      </c>
      <c r="L507" s="52" t="str">
        <f t="shared" si="295"/>
        <v/>
      </c>
      <c r="M507" s="52" t="str">
        <f t="shared" ca="1" si="296"/>
        <v>$0302</v>
      </c>
      <c r="N507" s="53" t="str">
        <f t="shared" ca="1" si="297"/>
        <v/>
      </c>
      <c r="O507" s="53" t="str">
        <f t="shared" ca="1" si="298"/>
        <v>00</v>
      </c>
      <c r="P507" s="53" t="str">
        <f t="shared" ca="1" si="299"/>
        <v/>
      </c>
      <c r="Q507" s="54">
        <f t="shared" si="300"/>
        <v>-1</v>
      </c>
      <c r="R507" s="54" t="str">
        <f t="shared" si="301"/>
        <v/>
      </c>
      <c r="S507" s="3" t="str">
        <f t="shared" si="302"/>
        <v>my_code</v>
      </c>
      <c r="T507" s="54" t="b">
        <f t="shared" si="303"/>
        <v>0</v>
      </c>
      <c r="U507" s="54" t="b">
        <f t="shared" si="304"/>
        <v>0</v>
      </c>
      <c r="V507" s="54" t="b">
        <f t="shared" si="305"/>
        <v>0</v>
      </c>
      <c r="W507" s="54" t="b">
        <f t="shared" si="306"/>
        <v>0</v>
      </c>
      <c r="X507" s="54" t="b">
        <f>IF(NOT(ISERROR(VLOOKUP(UPPER(F507),Opcodes!$O$3:$O$10,1,FALSE))),TRUE,FALSE)</f>
        <v>0</v>
      </c>
      <c r="Y507" s="1" t="str" cm="1">
        <f t="array" aca="1" ref="Y507" ca="1">IF(OR(UPPER(F507)="STR",UPPER(F507)="ASC"),_xlfn.TEXTJOIN("",TRUE,DEC2HEX(128*(UPPER(F507)="STR")+CODE(MID(G507,ABS(ROW(INDIRECT("1:"&amp;LEN(G507)))),1)))),IF(UPPER(F507)="HEX",UPPER(SUBSTITUTE(G507," ","")),""))</f>
        <v/>
      </c>
      <c r="Z507" s="52" t="str">
        <f t="shared" si="307"/>
        <v/>
      </c>
      <c r="AA507" s="52" t="str">
        <f t="shared" si="308"/>
        <v/>
      </c>
      <c r="AB507" s="52" t="str">
        <f t="shared" si="309"/>
        <v/>
      </c>
      <c r="AC507" s="52" t="str">
        <f t="shared" si="310"/>
        <v/>
      </c>
      <c r="AD507" s="52" t="str">
        <f t="shared" si="311"/>
        <v/>
      </c>
      <c r="AE507" s="52">
        <f t="shared" ca="1" si="312"/>
        <v>0</v>
      </c>
      <c r="AF507" s="52" t="str">
        <f t="shared" si="313"/>
        <v/>
      </c>
      <c r="AG507" s="52" t="str">
        <f t="shared" ca="1" si="314"/>
        <v>mem</v>
      </c>
      <c r="AH507" s="52">
        <f t="shared" ca="1" si="315"/>
        <v>0</v>
      </c>
      <c r="AI507" s="52">
        <f t="shared" ca="1" si="316"/>
        <v>-1</v>
      </c>
      <c r="AJ507" s="52">
        <f t="shared" ca="1" si="317"/>
        <v>0</v>
      </c>
      <c r="AK507" s="52">
        <f t="shared" ca="1" si="318"/>
        <v>0</v>
      </c>
      <c r="AL507" s="52">
        <f t="shared" ca="1" si="319"/>
        <v>0</v>
      </c>
      <c r="AM507" s="52" t="e" cm="1">
        <f t="array" aca="1" ref="AM507" ca="1">INDEX($G$2:$G$1052,MATCH(1,(AL507=$E$2:$E$1052)*("EQU"=UPPER($F$2:$F$1052)),0))</f>
        <v>#N/A</v>
      </c>
      <c r="AN507" s="52" t="str">
        <f t="shared" ca="1" si="320"/>
        <v/>
      </c>
      <c r="AO507" s="1" t="e">
        <f t="shared" ca="1" si="321"/>
        <v>#N/A</v>
      </c>
      <c r="AP507" s="52" t="str">
        <f t="shared" ca="1" si="322"/>
        <v/>
      </c>
      <c r="AQ507" s="1" t="str" cm="1">
        <f t="array" aca="1" ref="AQ507" ca="1">IF(LEFT(AL507,1)=".",INDEX($M$12:$M$1052,MATCH(1,(AL507=$L$12:$L$1052)*(S507=($S$12:$S$1052)),0)),"")</f>
        <v/>
      </c>
      <c r="AR507" s="52">
        <f t="shared" ca="1" si="323"/>
        <v>0</v>
      </c>
      <c r="AS507" s="52">
        <f t="shared" ca="1" si="324"/>
        <v>0</v>
      </c>
      <c r="AT507" s="52" t="str">
        <f t="shared" ca="1" si="325"/>
        <v>00</v>
      </c>
      <c r="AU507" s="52" t="str">
        <f t="shared" ca="1" si="326"/>
        <v>00</v>
      </c>
      <c r="AV507" s="1" t="str">
        <f t="shared" ca="1" si="293"/>
        <v>00</v>
      </c>
      <c r="AW507" s="52" t="str">
        <f t="shared" ca="1" si="327"/>
        <v>ZP</v>
      </c>
      <c r="AX507" s="53" t="e">
        <f ca="1">VLOOKUP(UPPER(F507)&amp;"-"&amp;AW507,Opcodes!$D$3:$E$160,2,FALSE)</f>
        <v>#N/A</v>
      </c>
      <c r="AY507" s="1">
        <f t="shared" ca="1" si="328"/>
        <v>0</v>
      </c>
    </row>
    <row r="508" spans="3:51" s="52" customFormat="1" x14ac:dyDescent="0.3">
      <c r="C508" s="11" t="str" cm="1">
        <f t="array" aca="1" ref="C508" ca="1">IF(AND(N508&amp;""&lt;&gt;"",K508&amp;""&lt;&gt;""),K508&amp;": "&amp;N508&amp;IF(O508&amp;""&lt;&gt;""," "&amp;O508,"")&amp;IF(P508&amp;""&lt;&gt;""," "&amp;P508,""),IF(Y508&amp;""&lt;&gt;"",K508&amp;": "&amp;TRIM(_xlfn.TEXTJOIN("",TRUE,MID(Y508,2*ROW(INDIRECT("1:"&amp;LEN(Y508)))-1,2)&amp;" ")),""))</f>
        <v/>
      </c>
      <c r="D508" s="20"/>
      <c r="E508" s="21"/>
      <c r="F508" s="22"/>
      <c r="G508" s="55"/>
      <c r="H508" s="56"/>
      <c r="I508" s="51"/>
      <c r="J508" s="51"/>
      <c r="K508" s="52" t="str">
        <f t="shared" ca="1" si="294"/>
        <v>302</v>
      </c>
      <c r="L508" s="52" t="str">
        <f t="shared" si="295"/>
        <v/>
      </c>
      <c r="M508" s="52" t="str">
        <f t="shared" ca="1" si="296"/>
        <v>$0302</v>
      </c>
      <c r="N508" s="53" t="str">
        <f t="shared" ca="1" si="297"/>
        <v/>
      </c>
      <c r="O508" s="53" t="str">
        <f t="shared" ca="1" si="298"/>
        <v>00</v>
      </c>
      <c r="P508" s="53" t="str">
        <f t="shared" ca="1" si="299"/>
        <v/>
      </c>
      <c r="Q508" s="54">
        <f t="shared" si="300"/>
        <v>-1</v>
      </c>
      <c r="R508" s="54" t="str">
        <f t="shared" si="301"/>
        <v/>
      </c>
      <c r="S508" s="3" t="str">
        <f t="shared" si="302"/>
        <v>my_code</v>
      </c>
      <c r="T508" s="54" t="b">
        <f t="shared" si="303"/>
        <v>0</v>
      </c>
      <c r="U508" s="54" t="b">
        <f t="shared" si="304"/>
        <v>0</v>
      </c>
      <c r="V508" s="54" t="b">
        <f t="shared" si="305"/>
        <v>0</v>
      </c>
      <c r="W508" s="54" t="b">
        <f t="shared" si="306"/>
        <v>0</v>
      </c>
      <c r="X508" s="54" t="b">
        <f>IF(NOT(ISERROR(VLOOKUP(UPPER(F508),Opcodes!$O$3:$O$10,1,FALSE))),TRUE,FALSE)</f>
        <v>0</v>
      </c>
      <c r="Y508" s="1" t="str" cm="1">
        <f t="array" aca="1" ref="Y508" ca="1">IF(OR(UPPER(F508)="STR",UPPER(F508)="ASC"),_xlfn.TEXTJOIN("",TRUE,DEC2HEX(128*(UPPER(F508)="STR")+CODE(MID(G508,ABS(ROW(INDIRECT("1:"&amp;LEN(G508)))),1)))),IF(UPPER(F508)="HEX",UPPER(SUBSTITUTE(G508," ","")),""))</f>
        <v/>
      </c>
      <c r="Z508" s="52" t="str">
        <f t="shared" si="307"/>
        <v/>
      </c>
      <c r="AA508" s="52" t="str">
        <f t="shared" si="308"/>
        <v/>
      </c>
      <c r="AB508" s="52" t="str">
        <f t="shared" si="309"/>
        <v/>
      </c>
      <c r="AC508" s="52" t="str">
        <f t="shared" si="310"/>
        <v/>
      </c>
      <c r="AD508" s="52" t="str">
        <f t="shared" si="311"/>
        <v/>
      </c>
      <c r="AE508" s="52">
        <f t="shared" ca="1" si="312"/>
        <v>0</v>
      </c>
      <c r="AF508" s="52" t="str">
        <f t="shared" si="313"/>
        <v/>
      </c>
      <c r="AG508" s="52" t="str">
        <f t="shared" ca="1" si="314"/>
        <v>mem</v>
      </c>
      <c r="AH508" s="52">
        <f t="shared" ca="1" si="315"/>
        <v>0</v>
      </c>
      <c r="AI508" s="52">
        <f t="shared" ca="1" si="316"/>
        <v>-1</v>
      </c>
      <c r="AJ508" s="52">
        <f t="shared" ca="1" si="317"/>
        <v>0</v>
      </c>
      <c r="AK508" s="52">
        <f t="shared" ca="1" si="318"/>
        <v>0</v>
      </c>
      <c r="AL508" s="52">
        <f t="shared" ca="1" si="319"/>
        <v>0</v>
      </c>
      <c r="AM508" s="52" t="e" cm="1">
        <f t="array" aca="1" ref="AM508" ca="1">INDEX($G$2:$G$1052,MATCH(1,(AL508=$E$2:$E$1052)*("EQU"=UPPER($F$2:$F$1052)),0))</f>
        <v>#N/A</v>
      </c>
      <c r="AN508" s="52" t="str">
        <f t="shared" ca="1" si="320"/>
        <v/>
      </c>
      <c r="AO508" s="1" t="e">
        <f t="shared" ca="1" si="321"/>
        <v>#N/A</v>
      </c>
      <c r="AP508" s="52" t="str">
        <f t="shared" ca="1" si="322"/>
        <v/>
      </c>
      <c r="AQ508" s="1" t="str" cm="1">
        <f t="array" aca="1" ref="AQ508" ca="1">IF(LEFT(AL508,1)=".",INDEX($M$12:$M$1052,MATCH(1,(AL508=$L$12:$L$1052)*(S508=($S$12:$S$1052)),0)),"")</f>
        <v/>
      </c>
      <c r="AR508" s="52">
        <f t="shared" ca="1" si="323"/>
        <v>0</v>
      </c>
      <c r="AS508" s="52">
        <f t="shared" ca="1" si="324"/>
        <v>0</v>
      </c>
      <c r="AT508" s="52" t="str">
        <f t="shared" ca="1" si="325"/>
        <v>00</v>
      </c>
      <c r="AU508" s="52" t="str">
        <f t="shared" ca="1" si="326"/>
        <v>00</v>
      </c>
      <c r="AV508" s="1" t="str">
        <f t="shared" ca="1" si="293"/>
        <v>00</v>
      </c>
      <c r="AW508" s="52" t="str">
        <f t="shared" ca="1" si="327"/>
        <v>ZP</v>
      </c>
      <c r="AX508" s="53" t="e">
        <f ca="1">VLOOKUP(UPPER(F508)&amp;"-"&amp;AW508,Opcodes!$D$3:$E$160,2,FALSE)</f>
        <v>#N/A</v>
      </c>
      <c r="AY508" s="1">
        <f t="shared" ca="1" si="328"/>
        <v>0</v>
      </c>
    </row>
    <row r="509" spans="3:51" s="52" customFormat="1" x14ac:dyDescent="0.3">
      <c r="C509" s="11" t="str" cm="1">
        <f t="array" aca="1" ref="C509" ca="1">IF(AND(N509&amp;""&lt;&gt;"",K509&amp;""&lt;&gt;""),K509&amp;": "&amp;N509&amp;IF(O509&amp;""&lt;&gt;""," "&amp;O509,"")&amp;IF(P509&amp;""&lt;&gt;""," "&amp;P509,""),IF(Y509&amp;""&lt;&gt;"",K509&amp;": "&amp;TRIM(_xlfn.TEXTJOIN("",TRUE,MID(Y509,2*ROW(INDIRECT("1:"&amp;LEN(Y509)))-1,2)&amp;" ")),""))</f>
        <v/>
      </c>
      <c r="D509" s="20"/>
      <c r="E509" s="21"/>
      <c r="F509" s="22"/>
      <c r="G509" s="55"/>
      <c r="H509" s="56"/>
      <c r="I509" s="51"/>
      <c r="J509" s="51"/>
      <c r="K509" s="52" t="str">
        <f t="shared" ca="1" si="294"/>
        <v>302</v>
      </c>
      <c r="L509" s="52" t="str">
        <f t="shared" si="295"/>
        <v/>
      </c>
      <c r="M509" s="52" t="str">
        <f t="shared" ca="1" si="296"/>
        <v>$0302</v>
      </c>
      <c r="N509" s="53" t="str">
        <f t="shared" ca="1" si="297"/>
        <v/>
      </c>
      <c r="O509" s="53" t="str">
        <f t="shared" ca="1" si="298"/>
        <v>00</v>
      </c>
      <c r="P509" s="53" t="str">
        <f t="shared" ca="1" si="299"/>
        <v/>
      </c>
      <c r="Q509" s="54">
        <f t="shared" si="300"/>
        <v>-1</v>
      </c>
      <c r="R509" s="54" t="str">
        <f t="shared" si="301"/>
        <v/>
      </c>
      <c r="S509" s="3" t="str">
        <f t="shared" si="302"/>
        <v>my_code</v>
      </c>
      <c r="T509" s="54" t="b">
        <f t="shared" si="303"/>
        <v>0</v>
      </c>
      <c r="U509" s="54" t="b">
        <f t="shared" si="304"/>
        <v>0</v>
      </c>
      <c r="V509" s="54" t="b">
        <f t="shared" si="305"/>
        <v>0</v>
      </c>
      <c r="W509" s="54" t="b">
        <f t="shared" si="306"/>
        <v>0</v>
      </c>
      <c r="X509" s="54" t="b">
        <f>IF(NOT(ISERROR(VLOOKUP(UPPER(F509),Opcodes!$O$3:$O$10,1,FALSE))),TRUE,FALSE)</f>
        <v>0</v>
      </c>
      <c r="Y509" s="1" t="str" cm="1">
        <f t="array" aca="1" ref="Y509" ca="1">IF(OR(UPPER(F509)="STR",UPPER(F509)="ASC"),_xlfn.TEXTJOIN("",TRUE,DEC2HEX(128*(UPPER(F509)="STR")+CODE(MID(G509,ABS(ROW(INDIRECT("1:"&amp;LEN(G509)))),1)))),IF(UPPER(F509)="HEX",UPPER(SUBSTITUTE(G509," ","")),""))</f>
        <v/>
      </c>
      <c r="Z509" s="52" t="str">
        <f t="shared" si="307"/>
        <v/>
      </c>
      <c r="AA509" s="52" t="str">
        <f t="shared" si="308"/>
        <v/>
      </c>
      <c r="AB509" s="52" t="str">
        <f t="shared" si="309"/>
        <v/>
      </c>
      <c r="AC509" s="52" t="str">
        <f t="shared" si="310"/>
        <v/>
      </c>
      <c r="AD509" s="52" t="str">
        <f t="shared" si="311"/>
        <v/>
      </c>
      <c r="AE509" s="52">
        <f t="shared" ca="1" si="312"/>
        <v>0</v>
      </c>
      <c r="AF509" s="52" t="str">
        <f t="shared" si="313"/>
        <v/>
      </c>
      <c r="AG509" s="52" t="str">
        <f t="shared" ca="1" si="314"/>
        <v>mem</v>
      </c>
      <c r="AH509" s="52">
        <f t="shared" ca="1" si="315"/>
        <v>0</v>
      </c>
      <c r="AI509" s="52">
        <f t="shared" ca="1" si="316"/>
        <v>-1</v>
      </c>
      <c r="AJ509" s="52">
        <f t="shared" ca="1" si="317"/>
        <v>0</v>
      </c>
      <c r="AK509" s="52">
        <f t="shared" ca="1" si="318"/>
        <v>0</v>
      </c>
      <c r="AL509" s="52">
        <f t="shared" ca="1" si="319"/>
        <v>0</v>
      </c>
      <c r="AM509" s="52" t="e" cm="1">
        <f t="array" aca="1" ref="AM509" ca="1">INDEX($G$2:$G$1052,MATCH(1,(AL509=$E$2:$E$1052)*("EQU"=UPPER($F$2:$F$1052)),0))</f>
        <v>#N/A</v>
      </c>
      <c r="AN509" s="52" t="str">
        <f t="shared" ca="1" si="320"/>
        <v/>
      </c>
      <c r="AO509" s="1" t="e">
        <f t="shared" ca="1" si="321"/>
        <v>#N/A</v>
      </c>
      <c r="AP509" s="52" t="str">
        <f t="shared" ca="1" si="322"/>
        <v/>
      </c>
      <c r="AQ509" s="1" t="str" cm="1">
        <f t="array" aca="1" ref="AQ509" ca="1">IF(LEFT(AL509,1)=".",INDEX($M$12:$M$1052,MATCH(1,(AL509=$L$12:$L$1052)*(S509=($S$12:$S$1052)),0)),"")</f>
        <v/>
      </c>
      <c r="AR509" s="52">
        <f t="shared" ca="1" si="323"/>
        <v>0</v>
      </c>
      <c r="AS509" s="52">
        <f t="shared" ca="1" si="324"/>
        <v>0</v>
      </c>
      <c r="AT509" s="52" t="str">
        <f t="shared" ca="1" si="325"/>
        <v>00</v>
      </c>
      <c r="AU509" s="52" t="str">
        <f t="shared" ca="1" si="326"/>
        <v>00</v>
      </c>
      <c r="AV509" s="1" t="str">
        <f t="shared" ca="1" si="293"/>
        <v>00</v>
      </c>
      <c r="AW509" s="52" t="str">
        <f t="shared" ca="1" si="327"/>
        <v>ZP</v>
      </c>
      <c r="AX509" s="53" t="e">
        <f ca="1">VLOOKUP(UPPER(F509)&amp;"-"&amp;AW509,Opcodes!$D$3:$E$160,2,FALSE)</f>
        <v>#N/A</v>
      </c>
      <c r="AY509" s="1">
        <f t="shared" ca="1" si="328"/>
        <v>0</v>
      </c>
    </row>
    <row r="510" spans="3:51" s="52" customFormat="1" x14ac:dyDescent="0.3">
      <c r="C510" s="11" t="str" cm="1">
        <f t="array" aca="1" ref="C510" ca="1">IF(AND(N510&amp;""&lt;&gt;"",K510&amp;""&lt;&gt;""),K510&amp;": "&amp;N510&amp;IF(O510&amp;""&lt;&gt;""," "&amp;O510,"")&amp;IF(P510&amp;""&lt;&gt;""," "&amp;P510,""),IF(Y510&amp;""&lt;&gt;"",K510&amp;": "&amp;TRIM(_xlfn.TEXTJOIN("",TRUE,MID(Y510,2*ROW(INDIRECT("1:"&amp;LEN(Y510)))-1,2)&amp;" ")),""))</f>
        <v/>
      </c>
      <c r="D510" s="20"/>
      <c r="E510" s="21"/>
      <c r="F510" s="22"/>
      <c r="G510" s="55"/>
      <c r="H510" s="56"/>
      <c r="I510" s="51"/>
      <c r="J510" s="51"/>
      <c r="K510" s="52" t="str">
        <f t="shared" ca="1" si="294"/>
        <v>302</v>
      </c>
      <c r="L510" s="52" t="str">
        <f t="shared" si="295"/>
        <v/>
      </c>
      <c r="M510" s="52" t="str">
        <f t="shared" ca="1" si="296"/>
        <v>$0302</v>
      </c>
      <c r="N510" s="53" t="str">
        <f t="shared" ca="1" si="297"/>
        <v/>
      </c>
      <c r="O510" s="53" t="str">
        <f t="shared" ca="1" si="298"/>
        <v>00</v>
      </c>
      <c r="P510" s="53" t="str">
        <f t="shared" ca="1" si="299"/>
        <v/>
      </c>
      <c r="Q510" s="54">
        <f t="shared" si="300"/>
        <v>-1</v>
      </c>
      <c r="R510" s="54" t="str">
        <f t="shared" si="301"/>
        <v/>
      </c>
      <c r="S510" s="3" t="str">
        <f t="shared" si="302"/>
        <v>my_code</v>
      </c>
      <c r="T510" s="54" t="b">
        <f t="shared" si="303"/>
        <v>0</v>
      </c>
      <c r="U510" s="54" t="b">
        <f t="shared" si="304"/>
        <v>0</v>
      </c>
      <c r="V510" s="54" t="b">
        <f t="shared" si="305"/>
        <v>0</v>
      </c>
      <c r="W510" s="54" t="b">
        <f t="shared" si="306"/>
        <v>0</v>
      </c>
      <c r="X510" s="54" t="b">
        <f>IF(NOT(ISERROR(VLOOKUP(UPPER(F510),Opcodes!$O$3:$O$10,1,FALSE))),TRUE,FALSE)</f>
        <v>0</v>
      </c>
      <c r="Y510" s="1" t="str" cm="1">
        <f t="array" aca="1" ref="Y510" ca="1">IF(OR(UPPER(F510)="STR",UPPER(F510)="ASC"),_xlfn.TEXTJOIN("",TRUE,DEC2HEX(128*(UPPER(F510)="STR")+CODE(MID(G510,ABS(ROW(INDIRECT("1:"&amp;LEN(G510)))),1)))),IF(UPPER(F510)="HEX",UPPER(SUBSTITUTE(G510," ","")),""))</f>
        <v/>
      </c>
      <c r="Z510" s="52" t="str">
        <f t="shared" si="307"/>
        <v/>
      </c>
      <c r="AA510" s="52" t="str">
        <f t="shared" si="308"/>
        <v/>
      </c>
      <c r="AB510" s="52" t="str">
        <f t="shared" si="309"/>
        <v/>
      </c>
      <c r="AC510" s="52" t="str">
        <f t="shared" si="310"/>
        <v/>
      </c>
      <c r="AD510" s="52" t="str">
        <f t="shared" si="311"/>
        <v/>
      </c>
      <c r="AE510" s="52">
        <f t="shared" ca="1" si="312"/>
        <v>0</v>
      </c>
      <c r="AF510" s="52" t="str">
        <f t="shared" si="313"/>
        <v/>
      </c>
      <c r="AG510" s="52" t="str">
        <f t="shared" ca="1" si="314"/>
        <v>mem</v>
      </c>
      <c r="AH510" s="52">
        <f t="shared" ca="1" si="315"/>
        <v>0</v>
      </c>
      <c r="AI510" s="52">
        <f t="shared" ca="1" si="316"/>
        <v>-1</v>
      </c>
      <c r="AJ510" s="52">
        <f t="shared" ca="1" si="317"/>
        <v>0</v>
      </c>
      <c r="AK510" s="52">
        <f t="shared" ca="1" si="318"/>
        <v>0</v>
      </c>
      <c r="AL510" s="52">
        <f t="shared" ca="1" si="319"/>
        <v>0</v>
      </c>
      <c r="AM510" s="52" t="e" cm="1">
        <f t="array" aca="1" ref="AM510" ca="1">INDEX($G$2:$G$1052,MATCH(1,(AL510=$E$2:$E$1052)*("EQU"=UPPER($F$2:$F$1052)),0))</f>
        <v>#N/A</v>
      </c>
      <c r="AN510" s="52" t="str">
        <f t="shared" ca="1" si="320"/>
        <v/>
      </c>
      <c r="AO510" s="1" t="e">
        <f t="shared" ca="1" si="321"/>
        <v>#N/A</v>
      </c>
      <c r="AP510" s="52" t="str">
        <f t="shared" ca="1" si="322"/>
        <v/>
      </c>
      <c r="AQ510" s="1" t="str" cm="1">
        <f t="array" aca="1" ref="AQ510" ca="1">IF(LEFT(AL510,1)=".",INDEX($M$12:$M$1052,MATCH(1,(AL510=$L$12:$L$1052)*(S510=($S$12:$S$1052)),0)),"")</f>
        <v/>
      </c>
      <c r="AR510" s="52">
        <f t="shared" ca="1" si="323"/>
        <v>0</v>
      </c>
      <c r="AS510" s="52">
        <f t="shared" ca="1" si="324"/>
        <v>0</v>
      </c>
      <c r="AT510" s="52" t="str">
        <f t="shared" ca="1" si="325"/>
        <v>00</v>
      </c>
      <c r="AU510" s="52" t="str">
        <f t="shared" ca="1" si="326"/>
        <v>00</v>
      </c>
      <c r="AV510" s="1" t="str">
        <f t="shared" ca="1" si="293"/>
        <v>00</v>
      </c>
      <c r="AW510" s="52" t="str">
        <f t="shared" ca="1" si="327"/>
        <v>ZP</v>
      </c>
      <c r="AX510" s="53" t="e">
        <f ca="1">VLOOKUP(UPPER(F510)&amp;"-"&amp;AW510,Opcodes!$D$3:$E$160,2,FALSE)</f>
        <v>#N/A</v>
      </c>
      <c r="AY510" s="1">
        <f t="shared" ca="1" si="328"/>
        <v>0</v>
      </c>
    </row>
    <row r="511" spans="3:51" s="52" customFormat="1" x14ac:dyDescent="0.3">
      <c r="C511" s="11" t="str" cm="1">
        <f t="array" aca="1" ref="C511" ca="1">IF(AND(N511&amp;""&lt;&gt;"",K511&amp;""&lt;&gt;""),K511&amp;": "&amp;N511&amp;IF(O511&amp;""&lt;&gt;""," "&amp;O511,"")&amp;IF(P511&amp;""&lt;&gt;""," "&amp;P511,""),IF(Y511&amp;""&lt;&gt;"",K511&amp;": "&amp;TRIM(_xlfn.TEXTJOIN("",TRUE,MID(Y511,2*ROW(INDIRECT("1:"&amp;LEN(Y511)))-1,2)&amp;" ")),""))</f>
        <v/>
      </c>
      <c r="D511" s="20"/>
      <c r="E511" s="21"/>
      <c r="F511" s="22"/>
      <c r="G511" s="55"/>
      <c r="H511" s="56"/>
      <c r="I511" s="51"/>
      <c r="J511" s="51"/>
      <c r="K511" s="52" t="str">
        <f t="shared" ca="1" si="294"/>
        <v>302</v>
      </c>
      <c r="L511" s="52" t="str">
        <f t="shared" si="295"/>
        <v/>
      </c>
      <c r="M511" s="52" t="str">
        <f t="shared" ca="1" si="296"/>
        <v>$0302</v>
      </c>
      <c r="N511" s="53" t="str">
        <f t="shared" ca="1" si="297"/>
        <v/>
      </c>
      <c r="O511" s="53" t="str">
        <f t="shared" ca="1" si="298"/>
        <v>00</v>
      </c>
      <c r="P511" s="53" t="str">
        <f t="shared" ca="1" si="299"/>
        <v/>
      </c>
      <c r="Q511" s="54">
        <f t="shared" si="300"/>
        <v>-1</v>
      </c>
      <c r="R511" s="54" t="str">
        <f t="shared" si="301"/>
        <v/>
      </c>
      <c r="S511" s="3" t="str">
        <f t="shared" si="302"/>
        <v>my_code</v>
      </c>
      <c r="T511" s="54" t="b">
        <f t="shared" si="303"/>
        <v>0</v>
      </c>
      <c r="U511" s="54" t="b">
        <f t="shared" si="304"/>
        <v>0</v>
      </c>
      <c r="V511" s="54" t="b">
        <f t="shared" si="305"/>
        <v>0</v>
      </c>
      <c r="W511" s="54" t="b">
        <f t="shared" si="306"/>
        <v>0</v>
      </c>
      <c r="X511" s="54" t="b">
        <f>IF(NOT(ISERROR(VLOOKUP(UPPER(F511),Opcodes!$O$3:$O$10,1,FALSE))),TRUE,FALSE)</f>
        <v>0</v>
      </c>
      <c r="Y511" s="1" t="str" cm="1">
        <f t="array" aca="1" ref="Y511" ca="1">IF(OR(UPPER(F511)="STR",UPPER(F511)="ASC"),_xlfn.TEXTJOIN("",TRUE,DEC2HEX(128*(UPPER(F511)="STR")+CODE(MID(G511,ABS(ROW(INDIRECT("1:"&amp;LEN(G511)))),1)))),IF(UPPER(F511)="HEX",UPPER(SUBSTITUTE(G511," ","")),""))</f>
        <v/>
      </c>
      <c r="Z511" s="52" t="str">
        <f t="shared" si="307"/>
        <v/>
      </c>
      <c r="AA511" s="52" t="str">
        <f t="shared" si="308"/>
        <v/>
      </c>
      <c r="AB511" s="52" t="str">
        <f t="shared" si="309"/>
        <v/>
      </c>
      <c r="AC511" s="52" t="str">
        <f t="shared" si="310"/>
        <v/>
      </c>
      <c r="AD511" s="52" t="str">
        <f t="shared" si="311"/>
        <v/>
      </c>
      <c r="AE511" s="52">
        <f t="shared" ca="1" si="312"/>
        <v>0</v>
      </c>
      <c r="AF511" s="52" t="str">
        <f t="shared" si="313"/>
        <v/>
      </c>
      <c r="AG511" s="52" t="str">
        <f t="shared" ca="1" si="314"/>
        <v>mem</v>
      </c>
      <c r="AH511" s="52">
        <f t="shared" ca="1" si="315"/>
        <v>0</v>
      </c>
      <c r="AI511" s="52">
        <f t="shared" ca="1" si="316"/>
        <v>-1</v>
      </c>
      <c r="AJ511" s="52">
        <f t="shared" ca="1" si="317"/>
        <v>0</v>
      </c>
      <c r="AK511" s="52">
        <f t="shared" ca="1" si="318"/>
        <v>0</v>
      </c>
      <c r="AL511" s="52">
        <f t="shared" ca="1" si="319"/>
        <v>0</v>
      </c>
      <c r="AM511" s="52" t="e" cm="1">
        <f t="array" aca="1" ref="AM511" ca="1">INDEX($G$2:$G$1052,MATCH(1,(AL511=$E$2:$E$1052)*("EQU"=UPPER($F$2:$F$1052)),0))</f>
        <v>#N/A</v>
      </c>
      <c r="AN511" s="52" t="str">
        <f t="shared" ca="1" si="320"/>
        <v/>
      </c>
      <c r="AO511" s="1" t="e">
        <f t="shared" ca="1" si="321"/>
        <v>#N/A</v>
      </c>
      <c r="AP511" s="52" t="str">
        <f t="shared" ca="1" si="322"/>
        <v/>
      </c>
      <c r="AQ511" s="1" t="str" cm="1">
        <f t="array" aca="1" ref="AQ511" ca="1">IF(LEFT(AL511,1)=".",INDEX($M$12:$M$1052,MATCH(1,(AL511=$L$12:$L$1052)*(S511=($S$12:$S$1052)),0)),"")</f>
        <v/>
      </c>
      <c r="AR511" s="52">
        <f t="shared" ca="1" si="323"/>
        <v>0</v>
      </c>
      <c r="AS511" s="52">
        <f t="shared" ca="1" si="324"/>
        <v>0</v>
      </c>
      <c r="AT511" s="52" t="str">
        <f t="shared" ca="1" si="325"/>
        <v>00</v>
      </c>
      <c r="AU511" s="52" t="str">
        <f t="shared" ca="1" si="326"/>
        <v>00</v>
      </c>
      <c r="AV511" s="1" t="str">
        <f t="shared" ca="1" si="293"/>
        <v>00</v>
      </c>
      <c r="AW511" s="52" t="str">
        <f t="shared" ca="1" si="327"/>
        <v>ZP</v>
      </c>
      <c r="AX511" s="53" t="e">
        <f ca="1">VLOOKUP(UPPER(F511)&amp;"-"&amp;AW511,Opcodes!$D$3:$E$160,2,FALSE)</f>
        <v>#N/A</v>
      </c>
      <c r="AY511" s="1">
        <f t="shared" ca="1" si="328"/>
        <v>0</v>
      </c>
    </row>
    <row r="512" spans="3:51" s="52" customFormat="1" x14ac:dyDescent="0.3">
      <c r="C512" s="11" t="str" cm="1">
        <f t="array" aca="1" ref="C512" ca="1">IF(AND(N512&amp;""&lt;&gt;"",K512&amp;""&lt;&gt;""),K512&amp;": "&amp;N512&amp;IF(O512&amp;""&lt;&gt;""," "&amp;O512,"")&amp;IF(P512&amp;""&lt;&gt;""," "&amp;P512,""),IF(Y512&amp;""&lt;&gt;"",K512&amp;": "&amp;TRIM(_xlfn.TEXTJOIN("",TRUE,MID(Y512,2*ROW(INDIRECT("1:"&amp;LEN(Y512)))-1,2)&amp;" ")),""))</f>
        <v/>
      </c>
      <c r="D512" s="20"/>
      <c r="E512" s="21"/>
      <c r="F512" s="22"/>
      <c r="G512" s="55"/>
      <c r="H512" s="56"/>
      <c r="I512" s="51"/>
      <c r="J512" s="51"/>
      <c r="K512" s="52" t="str">
        <f t="shared" ca="1" si="294"/>
        <v>302</v>
      </c>
      <c r="L512" s="52" t="str">
        <f t="shared" si="295"/>
        <v/>
      </c>
      <c r="M512" s="52" t="str">
        <f t="shared" ca="1" si="296"/>
        <v>$0302</v>
      </c>
      <c r="N512" s="53" t="str">
        <f t="shared" ca="1" si="297"/>
        <v/>
      </c>
      <c r="O512" s="53" t="str">
        <f t="shared" ca="1" si="298"/>
        <v>00</v>
      </c>
      <c r="P512" s="53" t="str">
        <f t="shared" ca="1" si="299"/>
        <v/>
      </c>
      <c r="Q512" s="54">
        <f t="shared" si="300"/>
        <v>-1</v>
      </c>
      <c r="R512" s="54" t="str">
        <f t="shared" si="301"/>
        <v/>
      </c>
      <c r="S512" s="3" t="str">
        <f t="shared" si="302"/>
        <v>my_code</v>
      </c>
      <c r="T512" s="54" t="b">
        <f t="shared" si="303"/>
        <v>0</v>
      </c>
      <c r="U512" s="54" t="b">
        <f t="shared" si="304"/>
        <v>0</v>
      </c>
      <c r="V512" s="54" t="b">
        <f t="shared" si="305"/>
        <v>0</v>
      </c>
      <c r="W512" s="54" t="b">
        <f t="shared" si="306"/>
        <v>0</v>
      </c>
      <c r="X512" s="54" t="b">
        <f>IF(NOT(ISERROR(VLOOKUP(UPPER(F512),Opcodes!$O$3:$O$10,1,FALSE))),TRUE,FALSE)</f>
        <v>0</v>
      </c>
      <c r="Y512" s="1" t="str" cm="1">
        <f t="array" aca="1" ref="Y512" ca="1">IF(OR(UPPER(F512)="STR",UPPER(F512)="ASC"),_xlfn.TEXTJOIN("",TRUE,DEC2HEX(128*(UPPER(F512)="STR")+CODE(MID(G512,ABS(ROW(INDIRECT("1:"&amp;LEN(G512)))),1)))),IF(UPPER(F512)="HEX",UPPER(SUBSTITUTE(G512," ","")),""))</f>
        <v/>
      </c>
      <c r="Z512" s="52" t="str">
        <f t="shared" si="307"/>
        <v/>
      </c>
      <c r="AA512" s="52" t="str">
        <f t="shared" si="308"/>
        <v/>
      </c>
      <c r="AB512" s="52" t="str">
        <f t="shared" si="309"/>
        <v/>
      </c>
      <c r="AC512" s="52" t="str">
        <f t="shared" si="310"/>
        <v/>
      </c>
      <c r="AD512" s="52" t="str">
        <f t="shared" si="311"/>
        <v/>
      </c>
      <c r="AE512" s="52">
        <f t="shared" ca="1" si="312"/>
        <v>0</v>
      </c>
      <c r="AF512" s="52" t="str">
        <f t="shared" si="313"/>
        <v/>
      </c>
      <c r="AG512" s="52" t="str">
        <f t="shared" ca="1" si="314"/>
        <v>mem</v>
      </c>
      <c r="AH512" s="52">
        <f t="shared" ca="1" si="315"/>
        <v>0</v>
      </c>
      <c r="AI512" s="52">
        <f t="shared" ca="1" si="316"/>
        <v>-1</v>
      </c>
      <c r="AJ512" s="52">
        <f t="shared" ca="1" si="317"/>
        <v>0</v>
      </c>
      <c r="AK512" s="52">
        <f t="shared" ca="1" si="318"/>
        <v>0</v>
      </c>
      <c r="AL512" s="52">
        <f t="shared" ca="1" si="319"/>
        <v>0</v>
      </c>
      <c r="AM512" s="52" t="e" cm="1">
        <f t="array" aca="1" ref="AM512" ca="1">INDEX($G$2:$G$1052,MATCH(1,(AL512=$E$2:$E$1052)*("EQU"=UPPER($F$2:$F$1052)),0))</f>
        <v>#N/A</v>
      </c>
      <c r="AN512" s="52" t="str">
        <f t="shared" ca="1" si="320"/>
        <v/>
      </c>
      <c r="AO512" s="1" t="e">
        <f t="shared" ca="1" si="321"/>
        <v>#N/A</v>
      </c>
      <c r="AP512" s="52" t="str">
        <f t="shared" ca="1" si="322"/>
        <v/>
      </c>
      <c r="AQ512" s="1" t="str" cm="1">
        <f t="array" aca="1" ref="AQ512" ca="1">IF(LEFT(AL512,1)=".",INDEX($M$12:$M$1052,MATCH(1,(AL512=$L$12:$L$1052)*(S512=($S$12:$S$1052)),0)),"")</f>
        <v/>
      </c>
      <c r="AR512" s="52">
        <f t="shared" ca="1" si="323"/>
        <v>0</v>
      </c>
      <c r="AS512" s="52">
        <f t="shared" ca="1" si="324"/>
        <v>0</v>
      </c>
      <c r="AT512" s="52" t="str">
        <f t="shared" ca="1" si="325"/>
        <v>00</v>
      </c>
      <c r="AU512" s="52" t="str">
        <f t="shared" ca="1" si="326"/>
        <v>00</v>
      </c>
      <c r="AV512" s="1" t="str">
        <f t="shared" ca="1" si="293"/>
        <v>00</v>
      </c>
      <c r="AW512" s="52" t="str">
        <f t="shared" ca="1" si="327"/>
        <v>ZP</v>
      </c>
      <c r="AX512" s="53" t="e">
        <f ca="1">VLOOKUP(UPPER(F512)&amp;"-"&amp;AW512,Opcodes!$D$3:$E$160,2,FALSE)</f>
        <v>#N/A</v>
      </c>
      <c r="AY512" s="1">
        <f t="shared" ca="1" si="328"/>
        <v>0</v>
      </c>
    </row>
    <row r="513" spans="3:51" s="52" customFormat="1" x14ac:dyDescent="0.3">
      <c r="C513" s="11" t="str" cm="1">
        <f t="array" aca="1" ref="C513" ca="1">IF(AND(N513&amp;""&lt;&gt;"",K513&amp;""&lt;&gt;""),K513&amp;": "&amp;N513&amp;IF(O513&amp;""&lt;&gt;""," "&amp;O513,"")&amp;IF(P513&amp;""&lt;&gt;""," "&amp;P513,""),IF(Y513&amp;""&lt;&gt;"",K513&amp;": "&amp;TRIM(_xlfn.TEXTJOIN("",TRUE,MID(Y513,2*ROW(INDIRECT("1:"&amp;LEN(Y513)))-1,2)&amp;" ")),""))</f>
        <v/>
      </c>
      <c r="D513" s="20"/>
      <c r="E513" s="21"/>
      <c r="F513" s="22"/>
      <c r="G513" s="55"/>
      <c r="H513" s="56"/>
      <c r="I513" s="51"/>
      <c r="J513" s="51"/>
      <c r="K513" s="52" t="str">
        <f t="shared" ca="1" si="294"/>
        <v>302</v>
      </c>
      <c r="L513" s="52" t="str">
        <f t="shared" si="295"/>
        <v/>
      </c>
      <c r="M513" s="52" t="str">
        <f t="shared" ca="1" si="296"/>
        <v>$0302</v>
      </c>
      <c r="N513" s="53" t="str">
        <f t="shared" ca="1" si="297"/>
        <v/>
      </c>
      <c r="O513" s="53" t="str">
        <f t="shared" ca="1" si="298"/>
        <v>00</v>
      </c>
      <c r="P513" s="53" t="str">
        <f t="shared" ca="1" si="299"/>
        <v/>
      </c>
      <c r="Q513" s="54">
        <f t="shared" si="300"/>
        <v>-1</v>
      </c>
      <c r="R513" s="54" t="str">
        <f t="shared" si="301"/>
        <v/>
      </c>
      <c r="S513" s="3" t="str">
        <f t="shared" si="302"/>
        <v>my_code</v>
      </c>
      <c r="T513" s="54" t="b">
        <f t="shared" si="303"/>
        <v>0</v>
      </c>
      <c r="U513" s="54" t="b">
        <f t="shared" si="304"/>
        <v>0</v>
      </c>
      <c r="V513" s="54" t="b">
        <f t="shared" si="305"/>
        <v>0</v>
      </c>
      <c r="W513" s="54" t="b">
        <f t="shared" si="306"/>
        <v>0</v>
      </c>
      <c r="X513" s="54" t="b">
        <f>IF(NOT(ISERROR(VLOOKUP(UPPER(F513),Opcodes!$O$3:$O$10,1,FALSE))),TRUE,FALSE)</f>
        <v>0</v>
      </c>
      <c r="Y513" s="1" t="str" cm="1">
        <f t="array" aca="1" ref="Y513" ca="1">IF(OR(UPPER(F513)="STR",UPPER(F513)="ASC"),_xlfn.TEXTJOIN("",TRUE,DEC2HEX(128*(UPPER(F513)="STR")+CODE(MID(G513,ABS(ROW(INDIRECT("1:"&amp;LEN(G513)))),1)))),IF(UPPER(F513)="HEX",UPPER(SUBSTITUTE(G513," ","")),""))</f>
        <v/>
      </c>
      <c r="Z513" s="52" t="str">
        <f t="shared" si="307"/>
        <v/>
      </c>
      <c r="AA513" s="52" t="str">
        <f t="shared" si="308"/>
        <v/>
      </c>
      <c r="AB513" s="52" t="str">
        <f t="shared" si="309"/>
        <v/>
      </c>
      <c r="AC513" s="52" t="str">
        <f t="shared" si="310"/>
        <v/>
      </c>
      <c r="AD513" s="52" t="str">
        <f t="shared" si="311"/>
        <v/>
      </c>
      <c r="AE513" s="52">
        <f t="shared" ca="1" si="312"/>
        <v>0</v>
      </c>
      <c r="AF513" s="52" t="str">
        <f t="shared" si="313"/>
        <v/>
      </c>
      <c r="AG513" s="52" t="str">
        <f t="shared" ca="1" si="314"/>
        <v>mem</v>
      </c>
      <c r="AH513" s="52">
        <f t="shared" ca="1" si="315"/>
        <v>0</v>
      </c>
      <c r="AI513" s="52">
        <f t="shared" ca="1" si="316"/>
        <v>-1</v>
      </c>
      <c r="AJ513" s="52">
        <f t="shared" ca="1" si="317"/>
        <v>0</v>
      </c>
      <c r="AK513" s="52">
        <f t="shared" ca="1" si="318"/>
        <v>0</v>
      </c>
      <c r="AL513" s="52">
        <f t="shared" ca="1" si="319"/>
        <v>0</v>
      </c>
      <c r="AM513" s="52" t="e" cm="1">
        <f t="array" aca="1" ref="AM513" ca="1">INDEX($G$2:$G$1052,MATCH(1,(AL513=$E$2:$E$1052)*("EQU"=UPPER($F$2:$F$1052)),0))</f>
        <v>#N/A</v>
      </c>
      <c r="AN513" s="52" t="str">
        <f t="shared" ca="1" si="320"/>
        <v/>
      </c>
      <c r="AO513" s="1" t="e">
        <f t="shared" ca="1" si="321"/>
        <v>#N/A</v>
      </c>
      <c r="AP513" s="52" t="str">
        <f t="shared" ca="1" si="322"/>
        <v/>
      </c>
      <c r="AQ513" s="1" t="str" cm="1">
        <f t="array" aca="1" ref="AQ513" ca="1">IF(LEFT(AL513,1)=".",INDEX($M$12:$M$1052,MATCH(1,(AL513=$L$12:$L$1052)*(S513=($S$12:$S$1052)),0)),"")</f>
        <v/>
      </c>
      <c r="AR513" s="52">
        <f t="shared" ca="1" si="323"/>
        <v>0</v>
      </c>
      <c r="AS513" s="52">
        <f t="shared" ca="1" si="324"/>
        <v>0</v>
      </c>
      <c r="AT513" s="52" t="str">
        <f t="shared" ca="1" si="325"/>
        <v>00</v>
      </c>
      <c r="AU513" s="52" t="str">
        <f t="shared" ca="1" si="326"/>
        <v>00</v>
      </c>
      <c r="AV513" s="1" t="str">
        <f t="shared" ca="1" si="293"/>
        <v>00</v>
      </c>
      <c r="AW513" s="52" t="str">
        <f t="shared" ca="1" si="327"/>
        <v>ZP</v>
      </c>
      <c r="AX513" s="53" t="e">
        <f ca="1">VLOOKUP(UPPER(F513)&amp;"-"&amp;AW513,Opcodes!$D$3:$E$160,2,FALSE)</f>
        <v>#N/A</v>
      </c>
      <c r="AY513" s="1">
        <f t="shared" ca="1" si="328"/>
        <v>0</v>
      </c>
    </row>
    <row r="514" spans="3:51" s="52" customFormat="1" x14ac:dyDescent="0.3">
      <c r="C514" s="11" t="str" cm="1">
        <f t="array" aca="1" ref="C514" ca="1">IF(AND(N514&amp;""&lt;&gt;"",K514&amp;""&lt;&gt;""),K514&amp;": "&amp;N514&amp;IF(O514&amp;""&lt;&gt;""," "&amp;O514,"")&amp;IF(P514&amp;""&lt;&gt;""," "&amp;P514,""),IF(Y514&amp;""&lt;&gt;"",K514&amp;": "&amp;TRIM(_xlfn.TEXTJOIN("",TRUE,MID(Y514,2*ROW(INDIRECT("1:"&amp;LEN(Y514)))-1,2)&amp;" ")),""))</f>
        <v/>
      </c>
      <c r="D514" s="20"/>
      <c r="E514" s="21"/>
      <c r="F514" s="22"/>
      <c r="G514" s="55"/>
      <c r="H514" s="56"/>
      <c r="I514" s="51"/>
      <c r="J514" s="51"/>
      <c r="K514" s="52" t="str">
        <f t="shared" ca="1" si="294"/>
        <v>302</v>
      </c>
      <c r="L514" s="52" t="str">
        <f t="shared" si="295"/>
        <v/>
      </c>
      <c r="M514" s="52" t="str">
        <f t="shared" ca="1" si="296"/>
        <v>$0302</v>
      </c>
      <c r="N514" s="53" t="str">
        <f t="shared" ca="1" si="297"/>
        <v/>
      </c>
      <c r="O514" s="53" t="str">
        <f t="shared" ca="1" si="298"/>
        <v>00</v>
      </c>
      <c r="P514" s="53" t="str">
        <f t="shared" ca="1" si="299"/>
        <v/>
      </c>
      <c r="Q514" s="54">
        <f t="shared" si="300"/>
        <v>-1</v>
      </c>
      <c r="R514" s="54" t="str">
        <f t="shared" si="301"/>
        <v/>
      </c>
      <c r="S514" s="3" t="str">
        <f t="shared" si="302"/>
        <v>my_code</v>
      </c>
      <c r="T514" s="54" t="b">
        <f t="shared" si="303"/>
        <v>0</v>
      </c>
      <c r="U514" s="54" t="b">
        <f t="shared" si="304"/>
        <v>0</v>
      </c>
      <c r="V514" s="54" t="b">
        <f t="shared" si="305"/>
        <v>0</v>
      </c>
      <c r="W514" s="54" t="b">
        <f t="shared" si="306"/>
        <v>0</v>
      </c>
      <c r="X514" s="54" t="b">
        <f>IF(NOT(ISERROR(VLOOKUP(UPPER(F514),Opcodes!$O$3:$O$10,1,FALSE))),TRUE,FALSE)</f>
        <v>0</v>
      </c>
      <c r="Y514" s="1" t="str" cm="1">
        <f t="array" aca="1" ref="Y514" ca="1">IF(OR(UPPER(F514)="STR",UPPER(F514)="ASC"),_xlfn.TEXTJOIN("",TRUE,DEC2HEX(128*(UPPER(F514)="STR")+CODE(MID(G514,ABS(ROW(INDIRECT("1:"&amp;LEN(G514)))),1)))),IF(UPPER(F514)="HEX",UPPER(SUBSTITUTE(G514," ","")),""))</f>
        <v/>
      </c>
      <c r="Z514" s="52" t="str">
        <f t="shared" si="307"/>
        <v/>
      </c>
      <c r="AA514" s="52" t="str">
        <f t="shared" si="308"/>
        <v/>
      </c>
      <c r="AB514" s="52" t="str">
        <f t="shared" si="309"/>
        <v/>
      </c>
      <c r="AC514" s="52" t="str">
        <f t="shared" si="310"/>
        <v/>
      </c>
      <c r="AD514" s="52" t="str">
        <f t="shared" si="311"/>
        <v/>
      </c>
      <c r="AE514" s="52">
        <f t="shared" ca="1" si="312"/>
        <v>0</v>
      </c>
      <c r="AF514" s="52" t="str">
        <f t="shared" si="313"/>
        <v/>
      </c>
      <c r="AG514" s="52" t="str">
        <f t="shared" ca="1" si="314"/>
        <v>mem</v>
      </c>
      <c r="AH514" s="52">
        <f t="shared" ca="1" si="315"/>
        <v>0</v>
      </c>
      <c r="AI514" s="52">
        <f t="shared" ca="1" si="316"/>
        <v>-1</v>
      </c>
      <c r="AJ514" s="52">
        <f t="shared" ca="1" si="317"/>
        <v>0</v>
      </c>
      <c r="AK514" s="52">
        <f t="shared" ca="1" si="318"/>
        <v>0</v>
      </c>
      <c r="AL514" s="52">
        <f t="shared" ca="1" si="319"/>
        <v>0</v>
      </c>
      <c r="AM514" s="52" t="e" cm="1">
        <f t="array" aca="1" ref="AM514" ca="1">INDEX($G$2:$G$1052,MATCH(1,(AL514=$E$2:$E$1052)*("EQU"=UPPER($F$2:$F$1052)),0))</f>
        <v>#N/A</v>
      </c>
      <c r="AN514" s="52" t="str">
        <f t="shared" ca="1" si="320"/>
        <v/>
      </c>
      <c r="AO514" s="1" t="e">
        <f t="shared" ca="1" si="321"/>
        <v>#N/A</v>
      </c>
      <c r="AP514" s="52" t="str">
        <f t="shared" ca="1" si="322"/>
        <v/>
      </c>
      <c r="AQ514" s="1" t="str" cm="1">
        <f t="array" aca="1" ref="AQ514" ca="1">IF(LEFT(AL514,1)=".",INDEX($M$12:$M$1052,MATCH(1,(AL514=$L$12:$L$1052)*(S514=($S$12:$S$1052)),0)),"")</f>
        <v/>
      </c>
      <c r="AR514" s="52">
        <f t="shared" ca="1" si="323"/>
        <v>0</v>
      </c>
      <c r="AS514" s="52">
        <f t="shared" ca="1" si="324"/>
        <v>0</v>
      </c>
      <c r="AT514" s="52" t="str">
        <f t="shared" ca="1" si="325"/>
        <v>00</v>
      </c>
      <c r="AU514" s="52" t="str">
        <f t="shared" ca="1" si="326"/>
        <v>00</v>
      </c>
      <c r="AV514" s="1" t="str">
        <f t="shared" ca="1" si="293"/>
        <v>00</v>
      </c>
      <c r="AW514" s="52" t="str">
        <f t="shared" ca="1" si="327"/>
        <v>ZP</v>
      </c>
      <c r="AX514" s="53" t="e">
        <f ca="1">VLOOKUP(UPPER(F514)&amp;"-"&amp;AW514,Opcodes!$D$3:$E$160,2,FALSE)</f>
        <v>#N/A</v>
      </c>
      <c r="AY514" s="1">
        <f t="shared" ca="1" si="328"/>
        <v>0</v>
      </c>
    </row>
    <row r="515" spans="3:51" s="52" customFormat="1" x14ac:dyDescent="0.3">
      <c r="C515" s="11" t="str" cm="1">
        <f t="array" aca="1" ref="C515" ca="1">IF(AND(N515&amp;""&lt;&gt;"",K515&amp;""&lt;&gt;""),K515&amp;": "&amp;N515&amp;IF(O515&amp;""&lt;&gt;""," "&amp;O515,"")&amp;IF(P515&amp;""&lt;&gt;""," "&amp;P515,""),IF(Y515&amp;""&lt;&gt;"",K515&amp;": "&amp;TRIM(_xlfn.TEXTJOIN("",TRUE,MID(Y515,2*ROW(INDIRECT("1:"&amp;LEN(Y515)))-1,2)&amp;" ")),""))</f>
        <v/>
      </c>
      <c r="D515" s="20"/>
      <c r="E515" s="21"/>
      <c r="F515" s="22"/>
      <c r="G515" s="55"/>
      <c r="H515" s="56"/>
      <c r="I515" s="51"/>
      <c r="J515" s="51"/>
      <c r="K515" s="52" t="str">
        <f t="shared" ca="1" si="294"/>
        <v>302</v>
      </c>
      <c r="L515" s="52" t="str">
        <f t="shared" si="295"/>
        <v/>
      </c>
      <c r="M515" s="52" t="str">
        <f t="shared" ca="1" si="296"/>
        <v>$0302</v>
      </c>
      <c r="N515" s="53" t="str">
        <f t="shared" ca="1" si="297"/>
        <v/>
      </c>
      <c r="O515" s="53" t="str">
        <f t="shared" ca="1" si="298"/>
        <v>00</v>
      </c>
      <c r="P515" s="53" t="str">
        <f t="shared" ca="1" si="299"/>
        <v/>
      </c>
      <c r="Q515" s="54">
        <f t="shared" si="300"/>
        <v>-1</v>
      </c>
      <c r="R515" s="54" t="str">
        <f t="shared" si="301"/>
        <v/>
      </c>
      <c r="S515" s="3" t="str">
        <f t="shared" si="302"/>
        <v>my_code</v>
      </c>
      <c r="T515" s="54" t="b">
        <f t="shared" si="303"/>
        <v>0</v>
      </c>
      <c r="U515" s="54" t="b">
        <f t="shared" si="304"/>
        <v>0</v>
      </c>
      <c r="V515" s="54" t="b">
        <f t="shared" si="305"/>
        <v>0</v>
      </c>
      <c r="W515" s="54" t="b">
        <f t="shared" si="306"/>
        <v>0</v>
      </c>
      <c r="X515" s="54" t="b">
        <f>IF(NOT(ISERROR(VLOOKUP(UPPER(F515),Opcodes!$O$3:$O$10,1,FALSE))),TRUE,FALSE)</f>
        <v>0</v>
      </c>
      <c r="Y515" s="1" t="str" cm="1">
        <f t="array" aca="1" ref="Y515" ca="1">IF(OR(UPPER(F515)="STR",UPPER(F515)="ASC"),_xlfn.TEXTJOIN("",TRUE,DEC2HEX(128*(UPPER(F515)="STR")+CODE(MID(G515,ABS(ROW(INDIRECT("1:"&amp;LEN(G515)))),1)))),IF(UPPER(F515)="HEX",UPPER(SUBSTITUTE(G515," ","")),""))</f>
        <v/>
      </c>
      <c r="Z515" s="52" t="str">
        <f t="shared" si="307"/>
        <v/>
      </c>
      <c r="AA515" s="52" t="str">
        <f t="shared" si="308"/>
        <v/>
      </c>
      <c r="AB515" s="52" t="str">
        <f t="shared" si="309"/>
        <v/>
      </c>
      <c r="AC515" s="52" t="str">
        <f t="shared" si="310"/>
        <v/>
      </c>
      <c r="AD515" s="52" t="str">
        <f t="shared" si="311"/>
        <v/>
      </c>
      <c r="AE515" s="52">
        <f t="shared" ca="1" si="312"/>
        <v>0</v>
      </c>
      <c r="AF515" s="52" t="str">
        <f t="shared" si="313"/>
        <v/>
      </c>
      <c r="AG515" s="52" t="str">
        <f t="shared" ca="1" si="314"/>
        <v>mem</v>
      </c>
      <c r="AH515" s="52">
        <f t="shared" ca="1" si="315"/>
        <v>0</v>
      </c>
      <c r="AI515" s="52">
        <f t="shared" ca="1" si="316"/>
        <v>-1</v>
      </c>
      <c r="AJ515" s="52">
        <f t="shared" ca="1" si="317"/>
        <v>0</v>
      </c>
      <c r="AK515" s="52">
        <f t="shared" ca="1" si="318"/>
        <v>0</v>
      </c>
      <c r="AL515" s="52">
        <f t="shared" ca="1" si="319"/>
        <v>0</v>
      </c>
      <c r="AM515" s="52" t="e" cm="1">
        <f t="array" aca="1" ref="AM515" ca="1">INDEX($G$2:$G$1052,MATCH(1,(AL515=$E$2:$E$1052)*("EQU"=UPPER($F$2:$F$1052)),0))</f>
        <v>#N/A</v>
      </c>
      <c r="AN515" s="52" t="str">
        <f t="shared" ca="1" si="320"/>
        <v/>
      </c>
      <c r="AO515" s="1" t="e">
        <f t="shared" ca="1" si="321"/>
        <v>#N/A</v>
      </c>
      <c r="AP515" s="52" t="str">
        <f t="shared" ca="1" si="322"/>
        <v/>
      </c>
      <c r="AQ515" s="1" t="str" cm="1">
        <f t="array" aca="1" ref="AQ515" ca="1">IF(LEFT(AL515,1)=".",INDEX($M$12:$M$1052,MATCH(1,(AL515=$L$12:$L$1052)*(S515=($S$12:$S$1052)),0)),"")</f>
        <v/>
      </c>
      <c r="AR515" s="52">
        <f t="shared" ca="1" si="323"/>
        <v>0</v>
      </c>
      <c r="AS515" s="52">
        <f t="shared" ca="1" si="324"/>
        <v>0</v>
      </c>
      <c r="AT515" s="52" t="str">
        <f t="shared" ca="1" si="325"/>
        <v>00</v>
      </c>
      <c r="AU515" s="52" t="str">
        <f t="shared" ca="1" si="326"/>
        <v>00</v>
      </c>
      <c r="AV515" s="1" t="str">
        <f t="shared" ca="1" si="293"/>
        <v>00</v>
      </c>
      <c r="AW515" s="52" t="str">
        <f t="shared" ca="1" si="327"/>
        <v>ZP</v>
      </c>
      <c r="AX515" s="53" t="e">
        <f ca="1">VLOOKUP(UPPER(F515)&amp;"-"&amp;AW515,Opcodes!$D$3:$E$160,2,FALSE)</f>
        <v>#N/A</v>
      </c>
      <c r="AY515" s="1">
        <f t="shared" ca="1" si="328"/>
        <v>0</v>
      </c>
    </row>
    <row r="516" spans="3:51" s="52" customFormat="1" x14ac:dyDescent="0.3">
      <c r="C516" s="11" t="str" cm="1">
        <f t="array" aca="1" ref="C516" ca="1">IF(AND(N516&amp;""&lt;&gt;"",K516&amp;""&lt;&gt;""),K516&amp;": "&amp;N516&amp;IF(O516&amp;""&lt;&gt;""," "&amp;O516,"")&amp;IF(P516&amp;""&lt;&gt;""," "&amp;P516,""),IF(Y516&amp;""&lt;&gt;"",K516&amp;": "&amp;TRIM(_xlfn.TEXTJOIN("",TRUE,MID(Y516,2*ROW(INDIRECT("1:"&amp;LEN(Y516)))-1,2)&amp;" ")),""))</f>
        <v/>
      </c>
      <c r="D516" s="20"/>
      <c r="E516" s="21"/>
      <c r="F516" s="22"/>
      <c r="G516" s="55"/>
      <c r="H516" s="56"/>
      <c r="I516" s="51"/>
      <c r="J516" s="51"/>
      <c r="K516" s="52" t="str">
        <f t="shared" ca="1" si="294"/>
        <v>302</v>
      </c>
      <c r="L516" s="52" t="str">
        <f t="shared" si="295"/>
        <v/>
      </c>
      <c r="M516" s="52" t="str">
        <f t="shared" ca="1" si="296"/>
        <v>$0302</v>
      </c>
      <c r="N516" s="53" t="str">
        <f t="shared" ca="1" si="297"/>
        <v/>
      </c>
      <c r="O516" s="53" t="str">
        <f t="shared" ca="1" si="298"/>
        <v>00</v>
      </c>
      <c r="P516" s="53" t="str">
        <f t="shared" ca="1" si="299"/>
        <v/>
      </c>
      <c r="Q516" s="54">
        <f t="shared" si="300"/>
        <v>-1</v>
      </c>
      <c r="R516" s="54" t="str">
        <f t="shared" si="301"/>
        <v/>
      </c>
      <c r="S516" s="3" t="str">
        <f t="shared" si="302"/>
        <v>my_code</v>
      </c>
      <c r="T516" s="54" t="b">
        <f t="shared" si="303"/>
        <v>0</v>
      </c>
      <c r="U516" s="54" t="b">
        <f t="shared" si="304"/>
        <v>0</v>
      </c>
      <c r="V516" s="54" t="b">
        <f t="shared" si="305"/>
        <v>0</v>
      </c>
      <c r="W516" s="54" t="b">
        <f t="shared" si="306"/>
        <v>0</v>
      </c>
      <c r="X516" s="54" t="b">
        <f>IF(NOT(ISERROR(VLOOKUP(UPPER(F516),Opcodes!$O$3:$O$10,1,FALSE))),TRUE,FALSE)</f>
        <v>0</v>
      </c>
      <c r="Y516" s="1" t="str" cm="1">
        <f t="array" aca="1" ref="Y516" ca="1">IF(OR(UPPER(F516)="STR",UPPER(F516)="ASC"),_xlfn.TEXTJOIN("",TRUE,DEC2HEX(128*(UPPER(F516)="STR")+CODE(MID(G516,ABS(ROW(INDIRECT("1:"&amp;LEN(G516)))),1)))),IF(UPPER(F516)="HEX",UPPER(SUBSTITUTE(G516," ","")),""))</f>
        <v/>
      </c>
      <c r="Z516" s="52" t="str">
        <f t="shared" si="307"/>
        <v/>
      </c>
      <c r="AA516" s="52" t="str">
        <f t="shared" si="308"/>
        <v/>
      </c>
      <c r="AB516" s="52" t="str">
        <f t="shared" si="309"/>
        <v/>
      </c>
      <c r="AC516" s="52" t="str">
        <f t="shared" si="310"/>
        <v/>
      </c>
      <c r="AD516" s="52" t="str">
        <f t="shared" si="311"/>
        <v/>
      </c>
      <c r="AE516" s="52">
        <f t="shared" ca="1" si="312"/>
        <v>0</v>
      </c>
      <c r="AF516" s="52" t="str">
        <f t="shared" si="313"/>
        <v/>
      </c>
      <c r="AG516" s="52" t="str">
        <f t="shared" ca="1" si="314"/>
        <v>mem</v>
      </c>
      <c r="AH516" s="52">
        <f t="shared" ca="1" si="315"/>
        <v>0</v>
      </c>
      <c r="AI516" s="52">
        <f t="shared" ca="1" si="316"/>
        <v>-1</v>
      </c>
      <c r="AJ516" s="52">
        <f t="shared" ca="1" si="317"/>
        <v>0</v>
      </c>
      <c r="AK516" s="52">
        <f t="shared" ca="1" si="318"/>
        <v>0</v>
      </c>
      <c r="AL516" s="52">
        <f t="shared" ca="1" si="319"/>
        <v>0</v>
      </c>
      <c r="AM516" s="52" t="e" cm="1">
        <f t="array" aca="1" ref="AM516" ca="1">INDEX($G$2:$G$1052,MATCH(1,(AL516=$E$2:$E$1052)*("EQU"=UPPER($F$2:$F$1052)),0))</f>
        <v>#N/A</v>
      </c>
      <c r="AN516" s="52" t="str">
        <f t="shared" ca="1" si="320"/>
        <v/>
      </c>
      <c r="AO516" s="1" t="e">
        <f t="shared" ca="1" si="321"/>
        <v>#N/A</v>
      </c>
      <c r="AP516" s="52" t="str">
        <f t="shared" ca="1" si="322"/>
        <v/>
      </c>
      <c r="AQ516" s="1" t="str" cm="1">
        <f t="array" aca="1" ref="AQ516" ca="1">IF(LEFT(AL516,1)=".",INDEX($M$12:$M$1052,MATCH(1,(AL516=$L$12:$L$1052)*(S516=($S$12:$S$1052)),0)),"")</f>
        <v/>
      </c>
      <c r="AR516" s="52">
        <f t="shared" ca="1" si="323"/>
        <v>0</v>
      </c>
      <c r="AS516" s="52">
        <f t="shared" ca="1" si="324"/>
        <v>0</v>
      </c>
      <c r="AT516" s="52" t="str">
        <f t="shared" ca="1" si="325"/>
        <v>00</v>
      </c>
      <c r="AU516" s="52" t="str">
        <f t="shared" ca="1" si="326"/>
        <v>00</v>
      </c>
      <c r="AV516" s="1" t="str">
        <f t="shared" ca="1" si="293"/>
        <v>00</v>
      </c>
      <c r="AW516" s="52" t="str">
        <f t="shared" ca="1" si="327"/>
        <v>ZP</v>
      </c>
      <c r="AX516" s="53" t="e">
        <f ca="1">VLOOKUP(UPPER(F516)&amp;"-"&amp;AW516,Opcodes!$D$3:$E$160,2,FALSE)</f>
        <v>#N/A</v>
      </c>
      <c r="AY516" s="1">
        <f t="shared" ca="1" si="328"/>
        <v>0</v>
      </c>
    </row>
    <row r="517" spans="3:51" s="52" customFormat="1" x14ac:dyDescent="0.3">
      <c r="C517" s="11" t="str" cm="1">
        <f t="array" aca="1" ref="C517" ca="1">IF(AND(N517&amp;""&lt;&gt;"",K517&amp;""&lt;&gt;""),K517&amp;": "&amp;N517&amp;IF(O517&amp;""&lt;&gt;""," "&amp;O517,"")&amp;IF(P517&amp;""&lt;&gt;""," "&amp;P517,""),IF(Y517&amp;""&lt;&gt;"",K517&amp;": "&amp;TRIM(_xlfn.TEXTJOIN("",TRUE,MID(Y517,2*ROW(INDIRECT("1:"&amp;LEN(Y517)))-1,2)&amp;" ")),""))</f>
        <v/>
      </c>
      <c r="D517" s="20"/>
      <c r="E517" s="21"/>
      <c r="F517" s="22"/>
      <c r="G517" s="55"/>
      <c r="H517" s="56"/>
      <c r="I517" s="51"/>
      <c r="J517" s="51"/>
      <c r="K517" s="52" t="str">
        <f t="shared" ca="1" si="294"/>
        <v>302</v>
      </c>
      <c r="L517" s="52" t="str">
        <f t="shared" si="295"/>
        <v/>
      </c>
      <c r="M517" s="52" t="str">
        <f t="shared" ca="1" si="296"/>
        <v>$0302</v>
      </c>
      <c r="N517" s="53" t="str">
        <f t="shared" ca="1" si="297"/>
        <v/>
      </c>
      <c r="O517" s="53" t="str">
        <f t="shared" ca="1" si="298"/>
        <v>00</v>
      </c>
      <c r="P517" s="53" t="str">
        <f t="shared" ca="1" si="299"/>
        <v/>
      </c>
      <c r="Q517" s="54">
        <f t="shared" si="300"/>
        <v>-1</v>
      </c>
      <c r="R517" s="54" t="str">
        <f t="shared" si="301"/>
        <v/>
      </c>
      <c r="S517" s="3" t="str">
        <f t="shared" si="302"/>
        <v>my_code</v>
      </c>
      <c r="T517" s="54" t="b">
        <f t="shared" si="303"/>
        <v>0</v>
      </c>
      <c r="U517" s="54" t="b">
        <f t="shared" si="304"/>
        <v>0</v>
      </c>
      <c r="V517" s="54" t="b">
        <f t="shared" si="305"/>
        <v>0</v>
      </c>
      <c r="W517" s="54" t="b">
        <f t="shared" si="306"/>
        <v>0</v>
      </c>
      <c r="X517" s="54" t="b">
        <f>IF(NOT(ISERROR(VLOOKUP(UPPER(F517),Opcodes!$O$3:$O$10,1,FALSE))),TRUE,FALSE)</f>
        <v>0</v>
      </c>
      <c r="Y517" s="1" t="str" cm="1">
        <f t="array" aca="1" ref="Y517" ca="1">IF(OR(UPPER(F517)="STR",UPPER(F517)="ASC"),_xlfn.TEXTJOIN("",TRUE,DEC2HEX(128*(UPPER(F517)="STR")+CODE(MID(G517,ABS(ROW(INDIRECT("1:"&amp;LEN(G517)))),1)))),IF(UPPER(F517)="HEX",UPPER(SUBSTITUTE(G517," ","")),""))</f>
        <v/>
      </c>
      <c r="Z517" s="52" t="str">
        <f t="shared" si="307"/>
        <v/>
      </c>
      <c r="AA517" s="52" t="str">
        <f t="shared" si="308"/>
        <v/>
      </c>
      <c r="AB517" s="52" t="str">
        <f t="shared" si="309"/>
        <v/>
      </c>
      <c r="AC517" s="52" t="str">
        <f t="shared" si="310"/>
        <v/>
      </c>
      <c r="AD517" s="52" t="str">
        <f t="shared" si="311"/>
        <v/>
      </c>
      <c r="AE517" s="52">
        <f t="shared" ca="1" si="312"/>
        <v>0</v>
      </c>
      <c r="AF517" s="52" t="str">
        <f t="shared" si="313"/>
        <v/>
      </c>
      <c r="AG517" s="52" t="str">
        <f t="shared" ca="1" si="314"/>
        <v>mem</v>
      </c>
      <c r="AH517" s="52">
        <f t="shared" ca="1" si="315"/>
        <v>0</v>
      </c>
      <c r="AI517" s="52">
        <f t="shared" ca="1" si="316"/>
        <v>-1</v>
      </c>
      <c r="AJ517" s="52">
        <f t="shared" ca="1" si="317"/>
        <v>0</v>
      </c>
      <c r="AK517" s="52">
        <f t="shared" ca="1" si="318"/>
        <v>0</v>
      </c>
      <c r="AL517" s="52">
        <f t="shared" ca="1" si="319"/>
        <v>0</v>
      </c>
      <c r="AM517" s="52" t="e" cm="1">
        <f t="array" aca="1" ref="AM517" ca="1">INDEX($G$2:$G$1052,MATCH(1,(AL517=$E$2:$E$1052)*("EQU"=UPPER($F$2:$F$1052)),0))</f>
        <v>#N/A</v>
      </c>
      <c r="AN517" s="52" t="str">
        <f t="shared" ca="1" si="320"/>
        <v/>
      </c>
      <c r="AO517" s="1" t="e">
        <f t="shared" ca="1" si="321"/>
        <v>#N/A</v>
      </c>
      <c r="AP517" s="52" t="str">
        <f t="shared" ca="1" si="322"/>
        <v/>
      </c>
      <c r="AQ517" s="1" t="str" cm="1">
        <f t="array" aca="1" ref="AQ517" ca="1">IF(LEFT(AL517,1)=".",INDEX($M$12:$M$1052,MATCH(1,(AL517=$L$12:$L$1052)*(S517=($S$12:$S$1052)),0)),"")</f>
        <v/>
      </c>
      <c r="AR517" s="52">
        <f t="shared" ca="1" si="323"/>
        <v>0</v>
      </c>
      <c r="AS517" s="52">
        <f t="shared" ca="1" si="324"/>
        <v>0</v>
      </c>
      <c r="AT517" s="52" t="str">
        <f t="shared" ca="1" si="325"/>
        <v>00</v>
      </c>
      <c r="AU517" s="52" t="str">
        <f t="shared" ca="1" si="326"/>
        <v>00</v>
      </c>
      <c r="AV517" s="1" t="str">
        <f t="shared" ca="1" si="293"/>
        <v>00</v>
      </c>
      <c r="AW517" s="52" t="str">
        <f t="shared" ca="1" si="327"/>
        <v>ZP</v>
      </c>
      <c r="AX517" s="53" t="e">
        <f ca="1">VLOOKUP(UPPER(F517)&amp;"-"&amp;AW517,Opcodes!$D$3:$E$160,2,FALSE)</f>
        <v>#N/A</v>
      </c>
      <c r="AY517" s="1">
        <f t="shared" ca="1" si="328"/>
        <v>0</v>
      </c>
    </row>
    <row r="518" spans="3:51" s="52" customFormat="1" x14ac:dyDescent="0.3">
      <c r="C518" s="11" t="str" cm="1">
        <f t="array" aca="1" ref="C518" ca="1">IF(AND(N518&amp;""&lt;&gt;"",K518&amp;""&lt;&gt;""),K518&amp;": "&amp;N518&amp;IF(O518&amp;""&lt;&gt;""," "&amp;O518,"")&amp;IF(P518&amp;""&lt;&gt;""," "&amp;P518,""),IF(Y518&amp;""&lt;&gt;"",K518&amp;": "&amp;TRIM(_xlfn.TEXTJOIN("",TRUE,MID(Y518,2*ROW(INDIRECT("1:"&amp;LEN(Y518)))-1,2)&amp;" ")),""))</f>
        <v/>
      </c>
      <c r="D518" s="20"/>
      <c r="E518" s="21"/>
      <c r="F518" s="22"/>
      <c r="G518" s="55"/>
      <c r="H518" s="56"/>
      <c r="I518" s="51"/>
      <c r="J518" s="51"/>
      <c r="K518" s="52" t="str">
        <f t="shared" ca="1" si="294"/>
        <v>302</v>
      </c>
      <c r="L518" s="52" t="str">
        <f t="shared" si="295"/>
        <v/>
      </c>
      <c r="M518" s="52" t="str">
        <f t="shared" ca="1" si="296"/>
        <v>$0302</v>
      </c>
      <c r="N518" s="53" t="str">
        <f t="shared" ca="1" si="297"/>
        <v/>
      </c>
      <c r="O518" s="53" t="str">
        <f t="shared" ca="1" si="298"/>
        <v>00</v>
      </c>
      <c r="P518" s="53" t="str">
        <f t="shared" ca="1" si="299"/>
        <v/>
      </c>
      <c r="Q518" s="54">
        <f t="shared" si="300"/>
        <v>-1</v>
      </c>
      <c r="R518" s="54" t="str">
        <f t="shared" si="301"/>
        <v/>
      </c>
      <c r="S518" s="3" t="str">
        <f t="shared" si="302"/>
        <v>my_code</v>
      </c>
      <c r="T518" s="54" t="b">
        <f t="shared" si="303"/>
        <v>0</v>
      </c>
      <c r="U518" s="54" t="b">
        <f t="shared" si="304"/>
        <v>0</v>
      </c>
      <c r="V518" s="54" t="b">
        <f t="shared" si="305"/>
        <v>0</v>
      </c>
      <c r="W518" s="54" t="b">
        <f t="shared" si="306"/>
        <v>0</v>
      </c>
      <c r="X518" s="54" t="b">
        <f>IF(NOT(ISERROR(VLOOKUP(UPPER(F518),Opcodes!$O$3:$O$10,1,FALSE))),TRUE,FALSE)</f>
        <v>0</v>
      </c>
      <c r="Y518" s="1" t="str" cm="1">
        <f t="array" aca="1" ref="Y518" ca="1">IF(OR(UPPER(F518)="STR",UPPER(F518)="ASC"),_xlfn.TEXTJOIN("",TRUE,DEC2HEX(128*(UPPER(F518)="STR")+CODE(MID(G518,ABS(ROW(INDIRECT("1:"&amp;LEN(G518)))),1)))),IF(UPPER(F518)="HEX",UPPER(SUBSTITUTE(G518," ","")),""))</f>
        <v/>
      </c>
      <c r="Z518" s="52" t="str">
        <f t="shared" si="307"/>
        <v/>
      </c>
      <c r="AA518" s="52" t="str">
        <f t="shared" si="308"/>
        <v/>
      </c>
      <c r="AB518" s="52" t="str">
        <f t="shared" si="309"/>
        <v/>
      </c>
      <c r="AC518" s="52" t="str">
        <f t="shared" si="310"/>
        <v/>
      </c>
      <c r="AD518" s="52" t="str">
        <f t="shared" si="311"/>
        <v/>
      </c>
      <c r="AE518" s="52">
        <f t="shared" ca="1" si="312"/>
        <v>0</v>
      </c>
      <c r="AF518" s="52" t="str">
        <f t="shared" si="313"/>
        <v/>
      </c>
      <c r="AG518" s="52" t="str">
        <f t="shared" ca="1" si="314"/>
        <v>mem</v>
      </c>
      <c r="AH518" s="52">
        <f t="shared" ca="1" si="315"/>
        <v>0</v>
      </c>
      <c r="AI518" s="52">
        <f t="shared" ca="1" si="316"/>
        <v>-1</v>
      </c>
      <c r="AJ518" s="52">
        <f t="shared" ca="1" si="317"/>
        <v>0</v>
      </c>
      <c r="AK518" s="52">
        <f t="shared" ca="1" si="318"/>
        <v>0</v>
      </c>
      <c r="AL518" s="52">
        <f t="shared" ca="1" si="319"/>
        <v>0</v>
      </c>
      <c r="AM518" s="52" t="e" cm="1">
        <f t="array" aca="1" ref="AM518" ca="1">INDEX($G$2:$G$1052,MATCH(1,(AL518=$E$2:$E$1052)*("EQU"=UPPER($F$2:$F$1052)),0))</f>
        <v>#N/A</v>
      </c>
      <c r="AN518" s="52" t="str">
        <f t="shared" ca="1" si="320"/>
        <v/>
      </c>
      <c r="AO518" s="1" t="e">
        <f t="shared" ca="1" si="321"/>
        <v>#N/A</v>
      </c>
      <c r="AP518" s="52" t="str">
        <f t="shared" ca="1" si="322"/>
        <v/>
      </c>
      <c r="AQ518" s="1" t="str" cm="1">
        <f t="array" aca="1" ref="AQ518" ca="1">IF(LEFT(AL518,1)=".",INDEX($M$12:$M$1052,MATCH(1,(AL518=$L$12:$L$1052)*(S518=($S$12:$S$1052)),0)),"")</f>
        <v/>
      </c>
      <c r="AR518" s="52">
        <f t="shared" ca="1" si="323"/>
        <v>0</v>
      </c>
      <c r="AS518" s="52">
        <f t="shared" ca="1" si="324"/>
        <v>0</v>
      </c>
      <c r="AT518" s="52" t="str">
        <f t="shared" ca="1" si="325"/>
        <v>00</v>
      </c>
      <c r="AU518" s="52" t="str">
        <f t="shared" ca="1" si="326"/>
        <v>00</v>
      </c>
      <c r="AV518" s="1" t="str">
        <f t="shared" ca="1" si="293"/>
        <v>00</v>
      </c>
      <c r="AW518" s="52" t="str">
        <f t="shared" ca="1" si="327"/>
        <v>ZP</v>
      </c>
      <c r="AX518" s="53" t="e">
        <f ca="1">VLOOKUP(UPPER(F518)&amp;"-"&amp;AW518,Opcodes!$D$3:$E$160,2,FALSE)</f>
        <v>#N/A</v>
      </c>
      <c r="AY518" s="1">
        <f t="shared" ca="1" si="328"/>
        <v>0</v>
      </c>
    </row>
    <row r="519" spans="3:51" s="52" customFormat="1" x14ac:dyDescent="0.3">
      <c r="C519" s="11" t="str" cm="1">
        <f t="array" aca="1" ref="C519" ca="1">IF(AND(N519&amp;""&lt;&gt;"",K519&amp;""&lt;&gt;""),K519&amp;": "&amp;N519&amp;IF(O519&amp;""&lt;&gt;""," "&amp;O519,"")&amp;IF(P519&amp;""&lt;&gt;""," "&amp;P519,""),IF(Y519&amp;""&lt;&gt;"",K519&amp;": "&amp;TRIM(_xlfn.TEXTJOIN("",TRUE,MID(Y519,2*ROW(INDIRECT("1:"&amp;LEN(Y519)))-1,2)&amp;" ")),""))</f>
        <v/>
      </c>
      <c r="D519" s="20"/>
      <c r="E519" s="21"/>
      <c r="F519" s="22"/>
      <c r="G519" s="55"/>
      <c r="H519" s="56"/>
      <c r="I519" s="51"/>
      <c r="J519" s="51"/>
      <c r="K519" s="52" t="str">
        <f t="shared" ca="1" si="294"/>
        <v>302</v>
      </c>
      <c r="L519" s="52" t="str">
        <f t="shared" si="295"/>
        <v/>
      </c>
      <c r="M519" s="52" t="str">
        <f t="shared" ca="1" si="296"/>
        <v>$0302</v>
      </c>
      <c r="N519" s="53" t="str">
        <f t="shared" ca="1" si="297"/>
        <v/>
      </c>
      <c r="O519" s="53" t="str">
        <f t="shared" ca="1" si="298"/>
        <v>00</v>
      </c>
      <c r="P519" s="53" t="str">
        <f t="shared" ca="1" si="299"/>
        <v/>
      </c>
      <c r="Q519" s="54">
        <f t="shared" si="300"/>
        <v>-1</v>
      </c>
      <c r="R519" s="54" t="str">
        <f t="shared" si="301"/>
        <v/>
      </c>
      <c r="S519" s="3" t="str">
        <f t="shared" si="302"/>
        <v>my_code</v>
      </c>
      <c r="T519" s="54" t="b">
        <f t="shared" si="303"/>
        <v>0</v>
      </c>
      <c r="U519" s="54" t="b">
        <f t="shared" si="304"/>
        <v>0</v>
      </c>
      <c r="V519" s="54" t="b">
        <f t="shared" si="305"/>
        <v>0</v>
      </c>
      <c r="W519" s="54" t="b">
        <f t="shared" si="306"/>
        <v>0</v>
      </c>
      <c r="X519" s="54" t="b">
        <f>IF(NOT(ISERROR(VLOOKUP(UPPER(F519),Opcodes!$O$3:$O$10,1,FALSE))),TRUE,FALSE)</f>
        <v>0</v>
      </c>
      <c r="Y519" s="1" t="str" cm="1">
        <f t="array" aca="1" ref="Y519" ca="1">IF(OR(UPPER(F519)="STR",UPPER(F519)="ASC"),_xlfn.TEXTJOIN("",TRUE,DEC2HEX(128*(UPPER(F519)="STR")+CODE(MID(G519,ABS(ROW(INDIRECT("1:"&amp;LEN(G519)))),1)))),IF(UPPER(F519)="HEX",UPPER(SUBSTITUTE(G519," ","")),""))</f>
        <v/>
      </c>
      <c r="Z519" s="52" t="str">
        <f t="shared" si="307"/>
        <v/>
      </c>
      <c r="AA519" s="52" t="str">
        <f t="shared" si="308"/>
        <v/>
      </c>
      <c r="AB519" s="52" t="str">
        <f t="shared" si="309"/>
        <v/>
      </c>
      <c r="AC519" s="52" t="str">
        <f t="shared" si="310"/>
        <v/>
      </c>
      <c r="AD519" s="52" t="str">
        <f t="shared" si="311"/>
        <v/>
      </c>
      <c r="AE519" s="52">
        <f t="shared" ca="1" si="312"/>
        <v>0</v>
      </c>
      <c r="AF519" s="52" t="str">
        <f t="shared" si="313"/>
        <v/>
      </c>
      <c r="AG519" s="52" t="str">
        <f t="shared" ca="1" si="314"/>
        <v>mem</v>
      </c>
      <c r="AH519" s="52">
        <f t="shared" ca="1" si="315"/>
        <v>0</v>
      </c>
      <c r="AI519" s="52">
        <f t="shared" ca="1" si="316"/>
        <v>-1</v>
      </c>
      <c r="AJ519" s="52">
        <f t="shared" ca="1" si="317"/>
        <v>0</v>
      </c>
      <c r="AK519" s="52">
        <f t="shared" ca="1" si="318"/>
        <v>0</v>
      </c>
      <c r="AL519" s="52">
        <f t="shared" ca="1" si="319"/>
        <v>0</v>
      </c>
      <c r="AM519" s="52" t="e" cm="1">
        <f t="array" aca="1" ref="AM519" ca="1">INDEX($G$2:$G$1052,MATCH(1,(AL519=$E$2:$E$1052)*("EQU"=UPPER($F$2:$F$1052)),0))</f>
        <v>#N/A</v>
      </c>
      <c r="AN519" s="52" t="str">
        <f t="shared" ca="1" si="320"/>
        <v/>
      </c>
      <c r="AO519" s="1" t="e">
        <f t="shared" ca="1" si="321"/>
        <v>#N/A</v>
      </c>
      <c r="AP519" s="52" t="str">
        <f t="shared" ca="1" si="322"/>
        <v/>
      </c>
      <c r="AQ519" s="1" t="str" cm="1">
        <f t="array" aca="1" ref="AQ519" ca="1">IF(LEFT(AL519,1)=".",INDEX($M$12:$M$1052,MATCH(1,(AL519=$L$12:$L$1052)*(S519=($S$12:$S$1052)),0)),"")</f>
        <v/>
      </c>
      <c r="AR519" s="52">
        <f t="shared" ca="1" si="323"/>
        <v>0</v>
      </c>
      <c r="AS519" s="52">
        <f t="shared" ca="1" si="324"/>
        <v>0</v>
      </c>
      <c r="AT519" s="52" t="str">
        <f t="shared" ca="1" si="325"/>
        <v>00</v>
      </c>
      <c r="AU519" s="52" t="str">
        <f t="shared" ca="1" si="326"/>
        <v>00</v>
      </c>
      <c r="AV519" s="1" t="str">
        <f t="shared" ca="1" si="293"/>
        <v>00</v>
      </c>
      <c r="AW519" s="52" t="str">
        <f t="shared" ca="1" si="327"/>
        <v>ZP</v>
      </c>
      <c r="AX519" s="53" t="e">
        <f ca="1">VLOOKUP(UPPER(F519)&amp;"-"&amp;AW519,Opcodes!$D$3:$E$160,2,FALSE)</f>
        <v>#N/A</v>
      </c>
      <c r="AY519" s="1">
        <f t="shared" ca="1" si="328"/>
        <v>0</v>
      </c>
    </row>
    <row r="520" spans="3:51" s="52" customFormat="1" x14ac:dyDescent="0.3">
      <c r="C520" s="11" t="str" cm="1">
        <f t="array" aca="1" ref="C520" ca="1">IF(AND(N520&amp;""&lt;&gt;"",K520&amp;""&lt;&gt;""),K520&amp;": "&amp;N520&amp;IF(O520&amp;""&lt;&gt;""," "&amp;O520,"")&amp;IF(P520&amp;""&lt;&gt;""," "&amp;P520,""),IF(Y520&amp;""&lt;&gt;"",K520&amp;": "&amp;TRIM(_xlfn.TEXTJOIN("",TRUE,MID(Y520,2*ROW(INDIRECT("1:"&amp;LEN(Y520)))-1,2)&amp;" ")),""))</f>
        <v/>
      </c>
      <c r="D520" s="20"/>
      <c r="E520" s="21"/>
      <c r="F520" s="22"/>
      <c r="G520" s="55"/>
      <c r="H520" s="56"/>
      <c r="I520" s="51"/>
      <c r="J520" s="51"/>
      <c r="K520" s="52" t="str">
        <f t="shared" ca="1" si="294"/>
        <v>302</v>
      </c>
      <c r="L520" s="52" t="str">
        <f t="shared" si="295"/>
        <v/>
      </c>
      <c r="M520" s="52" t="str">
        <f t="shared" ca="1" si="296"/>
        <v>$0302</v>
      </c>
      <c r="N520" s="53" t="str">
        <f t="shared" ca="1" si="297"/>
        <v/>
      </c>
      <c r="O520" s="53" t="str">
        <f t="shared" ca="1" si="298"/>
        <v>00</v>
      </c>
      <c r="P520" s="53" t="str">
        <f t="shared" ca="1" si="299"/>
        <v/>
      </c>
      <c r="Q520" s="54">
        <f t="shared" si="300"/>
        <v>-1</v>
      </c>
      <c r="R520" s="54" t="str">
        <f t="shared" si="301"/>
        <v/>
      </c>
      <c r="S520" s="3" t="str">
        <f t="shared" si="302"/>
        <v>my_code</v>
      </c>
      <c r="T520" s="54" t="b">
        <f t="shared" si="303"/>
        <v>0</v>
      </c>
      <c r="U520" s="54" t="b">
        <f t="shared" si="304"/>
        <v>0</v>
      </c>
      <c r="V520" s="54" t="b">
        <f t="shared" si="305"/>
        <v>0</v>
      </c>
      <c r="W520" s="54" t="b">
        <f t="shared" si="306"/>
        <v>0</v>
      </c>
      <c r="X520" s="54" t="b">
        <f>IF(NOT(ISERROR(VLOOKUP(UPPER(F520),Opcodes!$O$3:$O$10,1,FALSE))),TRUE,FALSE)</f>
        <v>0</v>
      </c>
      <c r="Y520" s="1" t="str" cm="1">
        <f t="array" aca="1" ref="Y520" ca="1">IF(OR(UPPER(F520)="STR",UPPER(F520)="ASC"),_xlfn.TEXTJOIN("",TRUE,DEC2HEX(128*(UPPER(F520)="STR")+CODE(MID(G520,ABS(ROW(INDIRECT("1:"&amp;LEN(G520)))),1)))),IF(UPPER(F520)="HEX",UPPER(SUBSTITUTE(G520," ","")),""))</f>
        <v/>
      </c>
      <c r="Z520" s="52" t="str">
        <f t="shared" si="307"/>
        <v/>
      </c>
      <c r="AA520" s="52" t="str">
        <f t="shared" si="308"/>
        <v/>
      </c>
      <c r="AB520" s="52" t="str">
        <f t="shared" si="309"/>
        <v/>
      </c>
      <c r="AC520" s="52" t="str">
        <f t="shared" si="310"/>
        <v/>
      </c>
      <c r="AD520" s="52" t="str">
        <f t="shared" si="311"/>
        <v/>
      </c>
      <c r="AE520" s="52">
        <f t="shared" ca="1" si="312"/>
        <v>0</v>
      </c>
      <c r="AF520" s="52" t="str">
        <f t="shared" si="313"/>
        <v/>
      </c>
      <c r="AG520" s="52" t="str">
        <f t="shared" ca="1" si="314"/>
        <v>mem</v>
      </c>
      <c r="AH520" s="52">
        <f t="shared" ca="1" si="315"/>
        <v>0</v>
      </c>
      <c r="AI520" s="52">
        <f t="shared" ca="1" si="316"/>
        <v>-1</v>
      </c>
      <c r="AJ520" s="52">
        <f t="shared" ca="1" si="317"/>
        <v>0</v>
      </c>
      <c r="AK520" s="52">
        <f t="shared" ca="1" si="318"/>
        <v>0</v>
      </c>
      <c r="AL520" s="52">
        <f t="shared" ca="1" si="319"/>
        <v>0</v>
      </c>
      <c r="AM520" s="52" t="e" cm="1">
        <f t="array" aca="1" ref="AM520" ca="1">INDEX($G$2:$G$1052,MATCH(1,(AL520=$E$2:$E$1052)*("EQU"=UPPER($F$2:$F$1052)),0))</f>
        <v>#N/A</v>
      </c>
      <c r="AN520" s="52" t="str">
        <f t="shared" ca="1" si="320"/>
        <v/>
      </c>
      <c r="AO520" s="1" t="e">
        <f t="shared" ca="1" si="321"/>
        <v>#N/A</v>
      </c>
      <c r="AP520" s="52" t="str">
        <f t="shared" ca="1" si="322"/>
        <v/>
      </c>
      <c r="AQ520" s="1" t="str" cm="1">
        <f t="array" aca="1" ref="AQ520" ca="1">IF(LEFT(AL520,1)=".",INDEX($M$12:$M$1052,MATCH(1,(AL520=$L$12:$L$1052)*(S520=($S$12:$S$1052)),0)),"")</f>
        <v/>
      </c>
      <c r="AR520" s="52">
        <f t="shared" ca="1" si="323"/>
        <v>0</v>
      </c>
      <c r="AS520" s="52">
        <f t="shared" ca="1" si="324"/>
        <v>0</v>
      </c>
      <c r="AT520" s="52" t="str">
        <f t="shared" ca="1" si="325"/>
        <v>00</v>
      </c>
      <c r="AU520" s="52" t="str">
        <f t="shared" ca="1" si="326"/>
        <v>00</v>
      </c>
      <c r="AV520" s="1" t="str">
        <f t="shared" ca="1" si="293"/>
        <v>00</v>
      </c>
      <c r="AW520" s="52" t="str">
        <f t="shared" ca="1" si="327"/>
        <v>ZP</v>
      </c>
      <c r="AX520" s="53" t="e">
        <f ca="1">VLOOKUP(UPPER(F520)&amp;"-"&amp;AW520,Opcodes!$D$3:$E$160,2,FALSE)</f>
        <v>#N/A</v>
      </c>
      <c r="AY520" s="1">
        <f t="shared" ca="1" si="328"/>
        <v>0</v>
      </c>
    </row>
    <row r="521" spans="3:51" s="52" customFormat="1" x14ac:dyDescent="0.3">
      <c r="C521" s="11" t="str" cm="1">
        <f t="array" aca="1" ref="C521" ca="1">IF(AND(N521&amp;""&lt;&gt;"",K521&amp;""&lt;&gt;""),K521&amp;": "&amp;N521&amp;IF(O521&amp;""&lt;&gt;""," "&amp;O521,"")&amp;IF(P521&amp;""&lt;&gt;""," "&amp;P521,""),IF(Y521&amp;""&lt;&gt;"",K521&amp;": "&amp;TRIM(_xlfn.TEXTJOIN("",TRUE,MID(Y521,2*ROW(INDIRECT("1:"&amp;LEN(Y521)))-1,2)&amp;" ")),""))</f>
        <v/>
      </c>
      <c r="D521" s="20"/>
      <c r="E521" s="21"/>
      <c r="F521" s="22"/>
      <c r="G521" s="55"/>
      <c r="H521" s="56"/>
      <c r="I521" s="51"/>
      <c r="J521" s="51"/>
      <c r="K521" s="52" t="str">
        <f t="shared" ca="1" si="294"/>
        <v>302</v>
      </c>
      <c r="L521" s="52" t="str">
        <f t="shared" si="295"/>
        <v/>
      </c>
      <c r="M521" s="52" t="str">
        <f t="shared" ca="1" si="296"/>
        <v>$0302</v>
      </c>
      <c r="N521" s="53" t="str">
        <f t="shared" ca="1" si="297"/>
        <v/>
      </c>
      <c r="O521" s="53" t="str">
        <f t="shared" ca="1" si="298"/>
        <v>00</v>
      </c>
      <c r="P521" s="53" t="str">
        <f t="shared" ca="1" si="299"/>
        <v/>
      </c>
      <c r="Q521" s="54">
        <f t="shared" si="300"/>
        <v>-1</v>
      </c>
      <c r="R521" s="54" t="str">
        <f t="shared" si="301"/>
        <v/>
      </c>
      <c r="S521" s="3" t="str">
        <f t="shared" si="302"/>
        <v>my_code</v>
      </c>
      <c r="T521" s="54" t="b">
        <f t="shared" si="303"/>
        <v>0</v>
      </c>
      <c r="U521" s="54" t="b">
        <f t="shared" si="304"/>
        <v>0</v>
      </c>
      <c r="V521" s="54" t="b">
        <f t="shared" si="305"/>
        <v>0</v>
      </c>
      <c r="W521" s="54" t="b">
        <f t="shared" si="306"/>
        <v>0</v>
      </c>
      <c r="X521" s="54" t="b">
        <f>IF(NOT(ISERROR(VLOOKUP(UPPER(F521),Opcodes!$O$3:$O$10,1,FALSE))),TRUE,FALSE)</f>
        <v>0</v>
      </c>
      <c r="Y521" s="1" t="str" cm="1">
        <f t="array" aca="1" ref="Y521" ca="1">IF(OR(UPPER(F521)="STR",UPPER(F521)="ASC"),_xlfn.TEXTJOIN("",TRUE,DEC2HEX(128*(UPPER(F521)="STR")+CODE(MID(G521,ABS(ROW(INDIRECT("1:"&amp;LEN(G521)))),1)))),IF(UPPER(F521)="HEX",UPPER(SUBSTITUTE(G521," ","")),""))</f>
        <v/>
      </c>
      <c r="Z521" s="52" t="str">
        <f t="shared" si="307"/>
        <v/>
      </c>
      <c r="AA521" s="52" t="str">
        <f t="shared" si="308"/>
        <v/>
      </c>
      <c r="AB521" s="52" t="str">
        <f t="shared" si="309"/>
        <v/>
      </c>
      <c r="AC521" s="52" t="str">
        <f t="shared" si="310"/>
        <v/>
      </c>
      <c r="AD521" s="52" t="str">
        <f t="shared" si="311"/>
        <v/>
      </c>
      <c r="AE521" s="52">
        <f t="shared" ca="1" si="312"/>
        <v>0</v>
      </c>
      <c r="AF521" s="52" t="str">
        <f t="shared" si="313"/>
        <v/>
      </c>
      <c r="AG521" s="52" t="str">
        <f t="shared" ca="1" si="314"/>
        <v>mem</v>
      </c>
      <c r="AH521" s="52">
        <f t="shared" ca="1" si="315"/>
        <v>0</v>
      </c>
      <c r="AI521" s="52">
        <f t="shared" ca="1" si="316"/>
        <v>-1</v>
      </c>
      <c r="AJ521" s="52">
        <f t="shared" ca="1" si="317"/>
        <v>0</v>
      </c>
      <c r="AK521" s="52">
        <f t="shared" ca="1" si="318"/>
        <v>0</v>
      </c>
      <c r="AL521" s="52">
        <f t="shared" ca="1" si="319"/>
        <v>0</v>
      </c>
      <c r="AM521" s="52" t="e" cm="1">
        <f t="array" aca="1" ref="AM521" ca="1">INDEX($G$2:$G$1052,MATCH(1,(AL521=$E$2:$E$1052)*("EQU"=UPPER($F$2:$F$1052)),0))</f>
        <v>#N/A</v>
      </c>
      <c r="AN521" s="52" t="str">
        <f t="shared" ca="1" si="320"/>
        <v/>
      </c>
      <c r="AO521" s="1" t="e">
        <f t="shared" ca="1" si="321"/>
        <v>#N/A</v>
      </c>
      <c r="AP521" s="52" t="str">
        <f t="shared" ca="1" si="322"/>
        <v/>
      </c>
      <c r="AQ521" s="1" t="str" cm="1">
        <f t="array" aca="1" ref="AQ521" ca="1">IF(LEFT(AL521,1)=".",INDEX($M$12:$M$1052,MATCH(1,(AL521=$L$12:$L$1052)*(S521=($S$12:$S$1052)),0)),"")</f>
        <v/>
      </c>
      <c r="AR521" s="52">
        <f t="shared" ca="1" si="323"/>
        <v>0</v>
      </c>
      <c r="AS521" s="52">
        <f t="shared" ca="1" si="324"/>
        <v>0</v>
      </c>
      <c r="AT521" s="52" t="str">
        <f t="shared" ca="1" si="325"/>
        <v>00</v>
      </c>
      <c r="AU521" s="52" t="str">
        <f t="shared" ca="1" si="326"/>
        <v>00</v>
      </c>
      <c r="AV521" s="1" t="str">
        <f t="shared" ca="1" si="293"/>
        <v>00</v>
      </c>
      <c r="AW521" s="52" t="str">
        <f t="shared" ca="1" si="327"/>
        <v>ZP</v>
      </c>
      <c r="AX521" s="53" t="e">
        <f ca="1">VLOOKUP(UPPER(F521)&amp;"-"&amp;AW521,Opcodes!$D$3:$E$160,2,FALSE)</f>
        <v>#N/A</v>
      </c>
      <c r="AY521" s="1">
        <f t="shared" ca="1" si="328"/>
        <v>0</v>
      </c>
    </row>
    <row r="522" spans="3:51" s="52" customFormat="1" x14ac:dyDescent="0.3">
      <c r="C522" s="11" t="str" cm="1">
        <f t="array" aca="1" ref="C522" ca="1">IF(AND(N522&amp;""&lt;&gt;"",K522&amp;""&lt;&gt;""),K522&amp;": "&amp;N522&amp;IF(O522&amp;""&lt;&gt;""," "&amp;O522,"")&amp;IF(P522&amp;""&lt;&gt;""," "&amp;P522,""),IF(Y522&amp;""&lt;&gt;"",K522&amp;": "&amp;TRIM(_xlfn.TEXTJOIN("",TRUE,MID(Y522,2*ROW(INDIRECT("1:"&amp;LEN(Y522)))-1,2)&amp;" ")),""))</f>
        <v/>
      </c>
      <c r="D522" s="20"/>
      <c r="E522" s="21"/>
      <c r="F522" s="22"/>
      <c r="G522" s="55"/>
      <c r="H522" s="56"/>
      <c r="I522" s="51"/>
      <c r="J522" s="51"/>
      <c r="K522" s="52" t="str">
        <f t="shared" ca="1" si="294"/>
        <v>302</v>
      </c>
      <c r="L522" s="52" t="str">
        <f t="shared" si="295"/>
        <v/>
      </c>
      <c r="M522" s="52" t="str">
        <f t="shared" ca="1" si="296"/>
        <v>$0302</v>
      </c>
      <c r="N522" s="53" t="str">
        <f t="shared" ca="1" si="297"/>
        <v/>
      </c>
      <c r="O522" s="53" t="str">
        <f t="shared" ca="1" si="298"/>
        <v>00</v>
      </c>
      <c r="P522" s="53" t="str">
        <f t="shared" ca="1" si="299"/>
        <v/>
      </c>
      <c r="Q522" s="54">
        <f t="shared" si="300"/>
        <v>-1</v>
      </c>
      <c r="R522" s="54" t="str">
        <f t="shared" si="301"/>
        <v/>
      </c>
      <c r="S522" s="3" t="str">
        <f t="shared" si="302"/>
        <v>my_code</v>
      </c>
      <c r="T522" s="54" t="b">
        <f t="shared" si="303"/>
        <v>0</v>
      </c>
      <c r="U522" s="54" t="b">
        <f t="shared" si="304"/>
        <v>0</v>
      </c>
      <c r="V522" s="54" t="b">
        <f t="shared" si="305"/>
        <v>0</v>
      </c>
      <c r="W522" s="54" t="b">
        <f t="shared" si="306"/>
        <v>0</v>
      </c>
      <c r="X522" s="54" t="b">
        <f>IF(NOT(ISERROR(VLOOKUP(UPPER(F522),Opcodes!$O$3:$O$10,1,FALSE))),TRUE,FALSE)</f>
        <v>0</v>
      </c>
      <c r="Y522" s="1" t="str" cm="1">
        <f t="array" aca="1" ref="Y522" ca="1">IF(OR(UPPER(F522)="STR",UPPER(F522)="ASC"),_xlfn.TEXTJOIN("",TRUE,DEC2HEX(128*(UPPER(F522)="STR")+CODE(MID(G522,ABS(ROW(INDIRECT("1:"&amp;LEN(G522)))),1)))),IF(UPPER(F522)="HEX",UPPER(SUBSTITUTE(G522," ","")),""))</f>
        <v/>
      </c>
      <c r="Z522" s="52" t="str">
        <f t="shared" si="307"/>
        <v/>
      </c>
      <c r="AA522" s="52" t="str">
        <f t="shared" si="308"/>
        <v/>
      </c>
      <c r="AB522" s="52" t="str">
        <f t="shared" si="309"/>
        <v/>
      </c>
      <c r="AC522" s="52" t="str">
        <f t="shared" si="310"/>
        <v/>
      </c>
      <c r="AD522" s="52" t="str">
        <f t="shared" si="311"/>
        <v/>
      </c>
      <c r="AE522" s="52">
        <f t="shared" ca="1" si="312"/>
        <v>0</v>
      </c>
      <c r="AF522" s="52" t="str">
        <f t="shared" si="313"/>
        <v/>
      </c>
      <c r="AG522" s="52" t="str">
        <f t="shared" ca="1" si="314"/>
        <v>mem</v>
      </c>
      <c r="AH522" s="52">
        <f t="shared" ca="1" si="315"/>
        <v>0</v>
      </c>
      <c r="AI522" s="52">
        <f t="shared" ca="1" si="316"/>
        <v>-1</v>
      </c>
      <c r="AJ522" s="52">
        <f t="shared" ca="1" si="317"/>
        <v>0</v>
      </c>
      <c r="AK522" s="52">
        <f t="shared" ca="1" si="318"/>
        <v>0</v>
      </c>
      <c r="AL522" s="52">
        <f t="shared" ca="1" si="319"/>
        <v>0</v>
      </c>
      <c r="AM522" s="52" t="e" cm="1">
        <f t="array" aca="1" ref="AM522" ca="1">INDEX($G$2:$G$1052,MATCH(1,(AL522=$E$2:$E$1052)*("EQU"=UPPER($F$2:$F$1052)),0))</f>
        <v>#N/A</v>
      </c>
      <c r="AN522" s="52" t="str">
        <f t="shared" ca="1" si="320"/>
        <v/>
      </c>
      <c r="AO522" s="1" t="e">
        <f t="shared" ca="1" si="321"/>
        <v>#N/A</v>
      </c>
      <c r="AP522" s="52" t="str">
        <f t="shared" ca="1" si="322"/>
        <v/>
      </c>
      <c r="AQ522" s="1" t="str" cm="1">
        <f t="array" aca="1" ref="AQ522" ca="1">IF(LEFT(AL522,1)=".",INDEX($M$12:$M$1052,MATCH(1,(AL522=$L$12:$L$1052)*(S522=($S$12:$S$1052)),0)),"")</f>
        <v/>
      </c>
      <c r="AR522" s="52">
        <f t="shared" ca="1" si="323"/>
        <v>0</v>
      </c>
      <c r="AS522" s="52">
        <f t="shared" ca="1" si="324"/>
        <v>0</v>
      </c>
      <c r="AT522" s="52" t="str">
        <f t="shared" ca="1" si="325"/>
        <v>00</v>
      </c>
      <c r="AU522" s="52" t="str">
        <f t="shared" ca="1" si="326"/>
        <v>00</v>
      </c>
      <c r="AV522" s="1" t="str">
        <f t="shared" ca="1" si="293"/>
        <v>00</v>
      </c>
      <c r="AW522" s="52" t="str">
        <f t="shared" ca="1" si="327"/>
        <v>ZP</v>
      </c>
      <c r="AX522" s="53" t="e">
        <f ca="1">VLOOKUP(UPPER(F522)&amp;"-"&amp;AW522,Opcodes!$D$3:$E$160,2,FALSE)</f>
        <v>#N/A</v>
      </c>
      <c r="AY522" s="1">
        <f t="shared" ca="1" si="328"/>
        <v>0</v>
      </c>
    </row>
    <row r="523" spans="3:51" s="52" customFormat="1" x14ac:dyDescent="0.3">
      <c r="C523" s="11" t="str" cm="1">
        <f t="array" aca="1" ref="C523" ca="1">IF(AND(N523&amp;""&lt;&gt;"",K523&amp;""&lt;&gt;""),K523&amp;": "&amp;N523&amp;IF(O523&amp;""&lt;&gt;""," "&amp;O523,"")&amp;IF(P523&amp;""&lt;&gt;""," "&amp;P523,""),IF(Y523&amp;""&lt;&gt;"",K523&amp;": "&amp;TRIM(_xlfn.TEXTJOIN("",TRUE,MID(Y523,2*ROW(INDIRECT("1:"&amp;LEN(Y523)))-1,2)&amp;" ")),""))</f>
        <v/>
      </c>
      <c r="D523" s="20"/>
      <c r="E523" s="21"/>
      <c r="F523" s="22"/>
      <c r="G523" s="55"/>
      <c r="H523" s="56"/>
      <c r="I523" s="51"/>
      <c r="J523" s="51"/>
      <c r="K523" s="52" t="str">
        <f t="shared" ca="1" si="294"/>
        <v>302</v>
      </c>
      <c r="L523" s="52" t="str">
        <f t="shared" si="295"/>
        <v/>
      </c>
      <c r="M523" s="52" t="str">
        <f t="shared" ca="1" si="296"/>
        <v>$0302</v>
      </c>
      <c r="N523" s="53" t="str">
        <f t="shared" ca="1" si="297"/>
        <v/>
      </c>
      <c r="O523" s="53" t="str">
        <f t="shared" ca="1" si="298"/>
        <v>00</v>
      </c>
      <c r="P523" s="53" t="str">
        <f t="shared" ca="1" si="299"/>
        <v/>
      </c>
      <c r="Q523" s="54">
        <f t="shared" si="300"/>
        <v>-1</v>
      </c>
      <c r="R523" s="54" t="str">
        <f t="shared" si="301"/>
        <v/>
      </c>
      <c r="S523" s="3" t="str">
        <f t="shared" si="302"/>
        <v>my_code</v>
      </c>
      <c r="T523" s="54" t="b">
        <f t="shared" si="303"/>
        <v>0</v>
      </c>
      <c r="U523" s="54" t="b">
        <f t="shared" si="304"/>
        <v>0</v>
      </c>
      <c r="V523" s="54" t="b">
        <f t="shared" si="305"/>
        <v>0</v>
      </c>
      <c r="W523" s="54" t="b">
        <f t="shared" si="306"/>
        <v>0</v>
      </c>
      <c r="X523" s="54" t="b">
        <f>IF(NOT(ISERROR(VLOOKUP(UPPER(F523),Opcodes!$O$3:$O$10,1,FALSE))),TRUE,FALSE)</f>
        <v>0</v>
      </c>
      <c r="Y523" s="1" t="str" cm="1">
        <f t="array" aca="1" ref="Y523" ca="1">IF(OR(UPPER(F523)="STR",UPPER(F523)="ASC"),_xlfn.TEXTJOIN("",TRUE,DEC2HEX(128*(UPPER(F523)="STR")+CODE(MID(G523,ABS(ROW(INDIRECT("1:"&amp;LEN(G523)))),1)))),IF(UPPER(F523)="HEX",UPPER(SUBSTITUTE(G523," ","")),""))</f>
        <v/>
      </c>
      <c r="Z523" s="52" t="str">
        <f t="shared" si="307"/>
        <v/>
      </c>
      <c r="AA523" s="52" t="str">
        <f t="shared" si="308"/>
        <v/>
      </c>
      <c r="AB523" s="52" t="str">
        <f t="shared" si="309"/>
        <v/>
      </c>
      <c r="AC523" s="52" t="str">
        <f t="shared" si="310"/>
        <v/>
      </c>
      <c r="AD523" s="52" t="str">
        <f t="shared" si="311"/>
        <v/>
      </c>
      <c r="AE523" s="52">
        <f t="shared" ca="1" si="312"/>
        <v>0</v>
      </c>
      <c r="AF523" s="52" t="str">
        <f t="shared" si="313"/>
        <v/>
      </c>
      <c r="AG523" s="52" t="str">
        <f t="shared" ca="1" si="314"/>
        <v>mem</v>
      </c>
      <c r="AH523" s="52">
        <f t="shared" ca="1" si="315"/>
        <v>0</v>
      </c>
      <c r="AI523" s="52">
        <f t="shared" ca="1" si="316"/>
        <v>-1</v>
      </c>
      <c r="AJ523" s="52">
        <f t="shared" ca="1" si="317"/>
        <v>0</v>
      </c>
      <c r="AK523" s="52">
        <f t="shared" ca="1" si="318"/>
        <v>0</v>
      </c>
      <c r="AL523" s="52">
        <f t="shared" ca="1" si="319"/>
        <v>0</v>
      </c>
      <c r="AM523" s="52" t="e" cm="1">
        <f t="array" aca="1" ref="AM523" ca="1">INDEX($G$2:$G$1052,MATCH(1,(AL523=$E$2:$E$1052)*("EQU"=UPPER($F$2:$F$1052)),0))</f>
        <v>#N/A</v>
      </c>
      <c r="AN523" s="52" t="str">
        <f t="shared" ca="1" si="320"/>
        <v/>
      </c>
      <c r="AO523" s="1" t="e">
        <f t="shared" ca="1" si="321"/>
        <v>#N/A</v>
      </c>
      <c r="AP523" s="52" t="str">
        <f t="shared" ca="1" si="322"/>
        <v/>
      </c>
      <c r="AQ523" s="1" t="str" cm="1">
        <f t="array" aca="1" ref="AQ523" ca="1">IF(LEFT(AL523,1)=".",INDEX($M$12:$M$1052,MATCH(1,(AL523=$L$12:$L$1052)*(S523=($S$12:$S$1052)),0)),"")</f>
        <v/>
      </c>
      <c r="AR523" s="52">
        <f t="shared" ca="1" si="323"/>
        <v>0</v>
      </c>
      <c r="AS523" s="52">
        <f t="shared" ca="1" si="324"/>
        <v>0</v>
      </c>
      <c r="AT523" s="52" t="str">
        <f t="shared" ca="1" si="325"/>
        <v>00</v>
      </c>
      <c r="AU523" s="52" t="str">
        <f t="shared" ca="1" si="326"/>
        <v>00</v>
      </c>
      <c r="AV523" s="1" t="str">
        <f t="shared" ca="1" si="293"/>
        <v>00</v>
      </c>
      <c r="AW523" s="52" t="str">
        <f t="shared" ca="1" si="327"/>
        <v>ZP</v>
      </c>
      <c r="AX523" s="53" t="e">
        <f ca="1">VLOOKUP(UPPER(F523)&amp;"-"&amp;AW523,Opcodes!$D$3:$E$160,2,FALSE)</f>
        <v>#N/A</v>
      </c>
      <c r="AY523" s="1">
        <f t="shared" ca="1" si="328"/>
        <v>0</v>
      </c>
    </row>
    <row r="524" spans="3:51" s="52" customFormat="1" x14ac:dyDescent="0.3">
      <c r="C524" s="11" t="str" cm="1">
        <f t="array" aca="1" ref="C524" ca="1">IF(AND(N524&amp;""&lt;&gt;"",K524&amp;""&lt;&gt;""),K524&amp;": "&amp;N524&amp;IF(O524&amp;""&lt;&gt;""," "&amp;O524,"")&amp;IF(P524&amp;""&lt;&gt;""," "&amp;P524,""),IF(Y524&amp;""&lt;&gt;"",K524&amp;": "&amp;TRIM(_xlfn.TEXTJOIN("",TRUE,MID(Y524,2*ROW(INDIRECT("1:"&amp;LEN(Y524)))-1,2)&amp;" ")),""))</f>
        <v/>
      </c>
      <c r="D524" s="20"/>
      <c r="E524" s="21"/>
      <c r="F524" s="22"/>
      <c r="G524" s="55"/>
      <c r="H524" s="56"/>
      <c r="I524" s="51"/>
      <c r="J524" s="51"/>
      <c r="K524" s="52" t="str">
        <f t="shared" ca="1" si="294"/>
        <v>302</v>
      </c>
      <c r="L524" s="52" t="str">
        <f t="shared" si="295"/>
        <v/>
      </c>
      <c r="M524" s="52" t="str">
        <f t="shared" ca="1" si="296"/>
        <v>$0302</v>
      </c>
      <c r="N524" s="53" t="str">
        <f t="shared" ca="1" si="297"/>
        <v/>
      </c>
      <c r="O524" s="53" t="str">
        <f t="shared" ca="1" si="298"/>
        <v>00</v>
      </c>
      <c r="P524" s="53" t="str">
        <f t="shared" ca="1" si="299"/>
        <v/>
      </c>
      <c r="Q524" s="54">
        <f t="shared" si="300"/>
        <v>-1</v>
      </c>
      <c r="R524" s="54" t="str">
        <f t="shared" si="301"/>
        <v/>
      </c>
      <c r="S524" s="3" t="str">
        <f t="shared" si="302"/>
        <v>my_code</v>
      </c>
      <c r="T524" s="54" t="b">
        <f t="shared" si="303"/>
        <v>0</v>
      </c>
      <c r="U524" s="54" t="b">
        <f t="shared" si="304"/>
        <v>0</v>
      </c>
      <c r="V524" s="54" t="b">
        <f t="shared" si="305"/>
        <v>0</v>
      </c>
      <c r="W524" s="54" t="b">
        <f t="shared" si="306"/>
        <v>0</v>
      </c>
      <c r="X524" s="54" t="b">
        <f>IF(NOT(ISERROR(VLOOKUP(UPPER(F524),Opcodes!$O$3:$O$10,1,FALSE))),TRUE,FALSE)</f>
        <v>0</v>
      </c>
      <c r="Y524" s="1" t="str" cm="1">
        <f t="array" aca="1" ref="Y524" ca="1">IF(OR(UPPER(F524)="STR",UPPER(F524)="ASC"),_xlfn.TEXTJOIN("",TRUE,DEC2HEX(128*(UPPER(F524)="STR")+CODE(MID(G524,ABS(ROW(INDIRECT("1:"&amp;LEN(G524)))),1)))),IF(UPPER(F524)="HEX",UPPER(SUBSTITUTE(G524," ","")),""))</f>
        <v/>
      </c>
      <c r="Z524" s="52" t="str">
        <f t="shared" si="307"/>
        <v/>
      </c>
      <c r="AA524" s="52" t="str">
        <f t="shared" si="308"/>
        <v/>
      </c>
      <c r="AB524" s="52" t="str">
        <f t="shared" si="309"/>
        <v/>
      </c>
      <c r="AC524" s="52" t="str">
        <f t="shared" si="310"/>
        <v/>
      </c>
      <c r="AD524" s="52" t="str">
        <f t="shared" si="311"/>
        <v/>
      </c>
      <c r="AE524" s="52">
        <f t="shared" ca="1" si="312"/>
        <v>0</v>
      </c>
      <c r="AF524" s="52" t="str">
        <f t="shared" si="313"/>
        <v/>
      </c>
      <c r="AG524" s="52" t="str">
        <f t="shared" ca="1" si="314"/>
        <v>mem</v>
      </c>
      <c r="AH524" s="52">
        <f t="shared" ca="1" si="315"/>
        <v>0</v>
      </c>
      <c r="AI524" s="52">
        <f t="shared" ca="1" si="316"/>
        <v>-1</v>
      </c>
      <c r="AJ524" s="52">
        <f t="shared" ca="1" si="317"/>
        <v>0</v>
      </c>
      <c r="AK524" s="52">
        <f t="shared" ca="1" si="318"/>
        <v>0</v>
      </c>
      <c r="AL524" s="52">
        <f t="shared" ca="1" si="319"/>
        <v>0</v>
      </c>
      <c r="AM524" s="52" t="e" cm="1">
        <f t="array" aca="1" ref="AM524" ca="1">INDEX($G$2:$G$1052,MATCH(1,(AL524=$E$2:$E$1052)*("EQU"=UPPER($F$2:$F$1052)),0))</f>
        <v>#N/A</v>
      </c>
      <c r="AN524" s="52" t="str">
        <f t="shared" ca="1" si="320"/>
        <v/>
      </c>
      <c r="AO524" s="1" t="e">
        <f t="shared" ca="1" si="321"/>
        <v>#N/A</v>
      </c>
      <c r="AP524" s="52" t="str">
        <f t="shared" ca="1" si="322"/>
        <v/>
      </c>
      <c r="AQ524" s="1" t="str" cm="1">
        <f t="array" aca="1" ref="AQ524" ca="1">IF(LEFT(AL524,1)=".",INDEX($M$12:$M$1052,MATCH(1,(AL524=$L$12:$L$1052)*(S524=($S$12:$S$1052)),0)),"")</f>
        <v/>
      </c>
      <c r="AR524" s="52">
        <f t="shared" ca="1" si="323"/>
        <v>0</v>
      </c>
      <c r="AS524" s="52">
        <f t="shared" ca="1" si="324"/>
        <v>0</v>
      </c>
      <c r="AT524" s="52" t="str">
        <f t="shared" ca="1" si="325"/>
        <v>00</v>
      </c>
      <c r="AU524" s="52" t="str">
        <f t="shared" ca="1" si="326"/>
        <v>00</v>
      </c>
      <c r="AV524" s="1" t="str">
        <f t="shared" ref="AV524:AV587" ca="1" si="329">IF(T524,IF(AF524&amp;""="",IF(AND(HEX2DEC(AU524)-HEX2DEC(K524)-2&gt;=-128,HEX2DEC(AU524)-HEX2DEC(K524)-2&lt;128),RIGHT(DEC2HEX(HEX2DEC(AU524)-HEX2DEC(K524)-2,2),2),NA()),AU524),AU524)</f>
        <v>00</v>
      </c>
      <c r="AW524" s="52" t="str">
        <f t="shared" ca="1" si="327"/>
        <v>ZP</v>
      </c>
      <c r="AX524" s="53" t="e">
        <f ca="1">VLOOKUP(UPPER(F524)&amp;"-"&amp;AW524,Opcodes!$D$3:$E$160,2,FALSE)</f>
        <v>#N/A</v>
      </c>
      <c r="AY524" s="1">
        <f t="shared" ca="1" si="328"/>
        <v>0</v>
      </c>
    </row>
    <row r="525" spans="3:51" s="52" customFormat="1" x14ac:dyDescent="0.3">
      <c r="C525" s="11" t="str" cm="1">
        <f t="array" aca="1" ref="C525" ca="1">IF(AND(N525&amp;""&lt;&gt;"",K525&amp;""&lt;&gt;""),K525&amp;": "&amp;N525&amp;IF(O525&amp;""&lt;&gt;""," "&amp;O525,"")&amp;IF(P525&amp;""&lt;&gt;""," "&amp;P525,""),IF(Y525&amp;""&lt;&gt;"",K525&amp;": "&amp;TRIM(_xlfn.TEXTJOIN("",TRUE,MID(Y525,2*ROW(INDIRECT("1:"&amp;LEN(Y525)))-1,2)&amp;" ")),""))</f>
        <v/>
      </c>
      <c r="D525" s="20"/>
      <c r="E525" s="21"/>
      <c r="F525" s="22"/>
      <c r="G525" s="55"/>
      <c r="H525" s="56"/>
      <c r="I525" s="51"/>
      <c r="J525" s="51"/>
      <c r="K525" s="52" t="str">
        <f t="shared" ca="1" si="294"/>
        <v>302</v>
      </c>
      <c r="L525" s="52" t="str">
        <f t="shared" si="295"/>
        <v/>
      </c>
      <c r="M525" s="52" t="str">
        <f t="shared" ca="1" si="296"/>
        <v>$0302</v>
      </c>
      <c r="N525" s="53" t="str">
        <f t="shared" ca="1" si="297"/>
        <v/>
      </c>
      <c r="O525" s="53" t="str">
        <f t="shared" ca="1" si="298"/>
        <v>00</v>
      </c>
      <c r="P525" s="53" t="str">
        <f t="shared" ca="1" si="299"/>
        <v/>
      </c>
      <c r="Q525" s="54">
        <f t="shared" si="300"/>
        <v>-1</v>
      </c>
      <c r="R525" s="54" t="str">
        <f t="shared" si="301"/>
        <v/>
      </c>
      <c r="S525" s="3" t="str">
        <f t="shared" si="302"/>
        <v>my_code</v>
      </c>
      <c r="T525" s="54" t="b">
        <f t="shared" si="303"/>
        <v>0</v>
      </c>
      <c r="U525" s="54" t="b">
        <f t="shared" si="304"/>
        <v>0</v>
      </c>
      <c r="V525" s="54" t="b">
        <f t="shared" si="305"/>
        <v>0</v>
      </c>
      <c r="W525" s="54" t="b">
        <f t="shared" si="306"/>
        <v>0</v>
      </c>
      <c r="X525" s="54" t="b">
        <f>IF(NOT(ISERROR(VLOOKUP(UPPER(F525),Opcodes!$O$3:$O$10,1,FALSE))),TRUE,FALSE)</f>
        <v>0</v>
      </c>
      <c r="Y525" s="1" t="str" cm="1">
        <f t="array" aca="1" ref="Y525" ca="1">IF(OR(UPPER(F525)="STR",UPPER(F525)="ASC"),_xlfn.TEXTJOIN("",TRUE,DEC2HEX(128*(UPPER(F525)="STR")+CODE(MID(G525,ABS(ROW(INDIRECT("1:"&amp;LEN(G525)))),1)))),IF(UPPER(F525)="HEX",UPPER(SUBSTITUTE(G525," ","")),""))</f>
        <v/>
      </c>
      <c r="Z525" s="52" t="str">
        <f t="shared" si="307"/>
        <v/>
      </c>
      <c r="AA525" s="52" t="str">
        <f t="shared" si="308"/>
        <v/>
      </c>
      <c r="AB525" s="52" t="str">
        <f t="shared" si="309"/>
        <v/>
      </c>
      <c r="AC525" s="52" t="str">
        <f t="shared" si="310"/>
        <v/>
      </c>
      <c r="AD525" s="52" t="str">
        <f t="shared" si="311"/>
        <v/>
      </c>
      <c r="AE525" s="52">
        <f t="shared" ca="1" si="312"/>
        <v>0</v>
      </c>
      <c r="AF525" s="52" t="str">
        <f t="shared" si="313"/>
        <v/>
      </c>
      <c r="AG525" s="52" t="str">
        <f t="shared" ca="1" si="314"/>
        <v>mem</v>
      </c>
      <c r="AH525" s="52">
        <f t="shared" ca="1" si="315"/>
        <v>0</v>
      </c>
      <c r="AI525" s="52">
        <f t="shared" ca="1" si="316"/>
        <v>-1</v>
      </c>
      <c r="AJ525" s="52">
        <f t="shared" ca="1" si="317"/>
        <v>0</v>
      </c>
      <c r="AK525" s="52">
        <f t="shared" ca="1" si="318"/>
        <v>0</v>
      </c>
      <c r="AL525" s="52">
        <f t="shared" ca="1" si="319"/>
        <v>0</v>
      </c>
      <c r="AM525" s="52" t="e" cm="1">
        <f t="array" aca="1" ref="AM525" ca="1">INDEX($G$2:$G$1052,MATCH(1,(AL525=$E$2:$E$1052)*("EQU"=UPPER($F$2:$F$1052)),0))</f>
        <v>#N/A</v>
      </c>
      <c r="AN525" s="52" t="str">
        <f t="shared" ca="1" si="320"/>
        <v/>
      </c>
      <c r="AO525" s="1" t="e">
        <f t="shared" ca="1" si="321"/>
        <v>#N/A</v>
      </c>
      <c r="AP525" s="52" t="str">
        <f t="shared" ca="1" si="322"/>
        <v/>
      </c>
      <c r="AQ525" s="1" t="str" cm="1">
        <f t="array" aca="1" ref="AQ525" ca="1">IF(LEFT(AL525,1)=".",INDEX($M$12:$M$1052,MATCH(1,(AL525=$L$12:$L$1052)*(S525=($S$12:$S$1052)),0)),"")</f>
        <v/>
      </c>
      <c r="AR525" s="52">
        <f t="shared" ca="1" si="323"/>
        <v>0</v>
      </c>
      <c r="AS525" s="52">
        <f t="shared" ca="1" si="324"/>
        <v>0</v>
      </c>
      <c r="AT525" s="52" t="str">
        <f t="shared" ca="1" si="325"/>
        <v>00</v>
      </c>
      <c r="AU525" s="52" t="str">
        <f t="shared" ca="1" si="326"/>
        <v>00</v>
      </c>
      <c r="AV525" s="1" t="str">
        <f t="shared" ca="1" si="329"/>
        <v>00</v>
      </c>
      <c r="AW525" s="52" t="str">
        <f t="shared" ca="1" si="327"/>
        <v>ZP</v>
      </c>
      <c r="AX525" s="53" t="e">
        <f ca="1">VLOOKUP(UPPER(F525)&amp;"-"&amp;AW525,Opcodes!$D$3:$E$160,2,FALSE)</f>
        <v>#N/A</v>
      </c>
      <c r="AY525" s="1">
        <f t="shared" ca="1" si="328"/>
        <v>0</v>
      </c>
    </row>
    <row r="526" spans="3:51" s="52" customFormat="1" x14ac:dyDescent="0.3">
      <c r="C526" s="11" t="str" cm="1">
        <f t="array" aca="1" ref="C526" ca="1">IF(AND(N526&amp;""&lt;&gt;"",K526&amp;""&lt;&gt;""),K526&amp;": "&amp;N526&amp;IF(O526&amp;""&lt;&gt;""," "&amp;O526,"")&amp;IF(P526&amp;""&lt;&gt;""," "&amp;P526,""),IF(Y526&amp;""&lt;&gt;"",K526&amp;": "&amp;TRIM(_xlfn.TEXTJOIN("",TRUE,MID(Y526,2*ROW(INDIRECT("1:"&amp;LEN(Y526)))-1,2)&amp;" ")),""))</f>
        <v/>
      </c>
      <c r="D526" s="20"/>
      <c r="E526" s="21"/>
      <c r="F526" s="22"/>
      <c r="G526" s="55"/>
      <c r="H526" s="56"/>
      <c r="I526" s="51"/>
      <c r="J526" s="51"/>
      <c r="K526" s="52" t="str">
        <f t="shared" ca="1" si="294"/>
        <v>302</v>
      </c>
      <c r="L526" s="52" t="str">
        <f t="shared" si="295"/>
        <v/>
      </c>
      <c r="M526" s="52" t="str">
        <f t="shared" ca="1" si="296"/>
        <v>$0302</v>
      </c>
      <c r="N526" s="53" t="str">
        <f t="shared" ca="1" si="297"/>
        <v/>
      </c>
      <c r="O526" s="53" t="str">
        <f t="shared" ca="1" si="298"/>
        <v>00</v>
      </c>
      <c r="P526" s="53" t="str">
        <f t="shared" ca="1" si="299"/>
        <v/>
      </c>
      <c r="Q526" s="54">
        <f t="shared" si="300"/>
        <v>-1</v>
      </c>
      <c r="R526" s="54" t="str">
        <f t="shared" si="301"/>
        <v/>
      </c>
      <c r="S526" s="3" t="str">
        <f t="shared" si="302"/>
        <v>my_code</v>
      </c>
      <c r="T526" s="54" t="b">
        <f t="shared" si="303"/>
        <v>0</v>
      </c>
      <c r="U526" s="54" t="b">
        <f t="shared" si="304"/>
        <v>0</v>
      </c>
      <c r="V526" s="54" t="b">
        <f t="shared" si="305"/>
        <v>0</v>
      </c>
      <c r="W526" s="54" t="b">
        <f t="shared" si="306"/>
        <v>0</v>
      </c>
      <c r="X526" s="54" t="b">
        <f>IF(NOT(ISERROR(VLOOKUP(UPPER(F526),Opcodes!$O$3:$O$10,1,FALSE))),TRUE,FALSE)</f>
        <v>0</v>
      </c>
      <c r="Y526" s="1" t="str" cm="1">
        <f t="array" aca="1" ref="Y526" ca="1">IF(OR(UPPER(F526)="STR",UPPER(F526)="ASC"),_xlfn.TEXTJOIN("",TRUE,DEC2HEX(128*(UPPER(F526)="STR")+CODE(MID(G526,ABS(ROW(INDIRECT("1:"&amp;LEN(G526)))),1)))),IF(UPPER(F526)="HEX",UPPER(SUBSTITUTE(G526," ","")),""))</f>
        <v/>
      </c>
      <c r="Z526" s="52" t="str">
        <f t="shared" si="307"/>
        <v/>
      </c>
      <c r="AA526" s="52" t="str">
        <f t="shared" si="308"/>
        <v/>
      </c>
      <c r="AB526" s="52" t="str">
        <f t="shared" si="309"/>
        <v/>
      </c>
      <c r="AC526" s="52" t="str">
        <f t="shared" si="310"/>
        <v/>
      </c>
      <c r="AD526" s="52" t="str">
        <f t="shared" si="311"/>
        <v/>
      </c>
      <c r="AE526" s="52">
        <f t="shared" ca="1" si="312"/>
        <v>0</v>
      </c>
      <c r="AF526" s="52" t="str">
        <f t="shared" si="313"/>
        <v/>
      </c>
      <c r="AG526" s="52" t="str">
        <f t="shared" ca="1" si="314"/>
        <v>mem</v>
      </c>
      <c r="AH526" s="52">
        <f t="shared" ca="1" si="315"/>
        <v>0</v>
      </c>
      <c r="AI526" s="52">
        <f t="shared" ca="1" si="316"/>
        <v>-1</v>
      </c>
      <c r="AJ526" s="52">
        <f t="shared" ca="1" si="317"/>
        <v>0</v>
      </c>
      <c r="AK526" s="52">
        <f t="shared" ca="1" si="318"/>
        <v>0</v>
      </c>
      <c r="AL526" s="52">
        <f t="shared" ca="1" si="319"/>
        <v>0</v>
      </c>
      <c r="AM526" s="52" t="e" cm="1">
        <f t="array" aca="1" ref="AM526" ca="1">INDEX($G$2:$G$1052,MATCH(1,(AL526=$E$2:$E$1052)*("EQU"=UPPER($F$2:$F$1052)),0))</f>
        <v>#N/A</v>
      </c>
      <c r="AN526" s="52" t="str">
        <f t="shared" ca="1" si="320"/>
        <v/>
      </c>
      <c r="AO526" s="1" t="e">
        <f t="shared" ca="1" si="321"/>
        <v>#N/A</v>
      </c>
      <c r="AP526" s="52" t="str">
        <f t="shared" ca="1" si="322"/>
        <v/>
      </c>
      <c r="AQ526" s="1" t="str" cm="1">
        <f t="array" aca="1" ref="AQ526" ca="1">IF(LEFT(AL526,1)=".",INDEX($M$12:$M$1052,MATCH(1,(AL526=$L$12:$L$1052)*(S526=($S$12:$S$1052)),0)),"")</f>
        <v/>
      </c>
      <c r="AR526" s="52">
        <f t="shared" ca="1" si="323"/>
        <v>0</v>
      </c>
      <c r="AS526" s="52">
        <f t="shared" ca="1" si="324"/>
        <v>0</v>
      </c>
      <c r="AT526" s="52" t="str">
        <f t="shared" ca="1" si="325"/>
        <v>00</v>
      </c>
      <c r="AU526" s="52" t="str">
        <f t="shared" ca="1" si="326"/>
        <v>00</v>
      </c>
      <c r="AV526" s="1" t="str">
        <f t="shared" ca="1" si="329"/>
        <v>00</v>
      </c>
      <c r="AW526" s="52" t="str">
        <f t="shared" ca="1" si="327"/>
        <v>ZP</v>
      </c>
      <c r="AX526" s="53" t="e">
        <f ca="1">VLOOKUP(UPPER(F526)&amp;"-"&amp;AW526,Opcodes!$D$3:$E$160,2,FALSE)</f>
        <v>#N/A</v>
      </c>
      <c r="AY526" s="1">
        <f t="shared" ca="1" si="328"/>
        <v>0</v>
      </c>
    </row>
    <row r="527" spans="3:51" s="52" customFormat="1" x14ac:dyDescent="0.3">
      <c r="C527" s="11" t="str" cm="1">
        <f t="array" aca="1" ref="C527" ca="1">IF(AND(N527&amp;""&lt;&gt;"",K527&amp;""&lt;&gt;""),K527&amp;": "&amp;N527&amp;IF(O527&amp;""&lt;&gt;""," "&amp;O527,"")&amp;IF(P527&amp;""&lt;&gt;""," "&amp;P527,""),IF(Y527&amp;""&lt;&gt;"",K527&amp;": "&amp;TRIM(_xlfn.TEXTJOIN("",TRUE,MID(Y527,2*ROW(INDIRECT("1:"&amp;LEN(Y527)))-1,2)&amp;" ")),""))</f>
        <v/>
      </c>
      <c r="D527" s="20"/>
      <c r="E527" s="21"/>
      <c r="F527" s="22"/>
      <c r="G527" s="55"/>
      <c r="H527" s="56"/>
      <c r="I527" s="51"/>
      <c r="J527" s="51"/>
      <c r="K527" s="52" t="str">
        <f t="shared" ca="1" si="294"/>
        <v>302</v>
      </c>
      <c r="L527" s="52" t="str">
        <f t="shared" si="295"/>
        <v/>
      </c>
      <c r="M527" s="52" t="str">
        <f t="shared" ca="1" si="296"/>
        <v>$0302</v>
      </c>
      <c r="N527" s="53" t="str">
        <f t="shared" ca="1" si="297"/>
        <v/>
      </c>
      <c r="O527" s="53" t="str">
        <f t="shared" ca="1" si="298"/>
        <v>00</v>
      </c>
      <c r="P527" s="53" t="str">
        <f t="shared" ca="1" si="299"/>
        <v/>
      </c>
      <c r="Q527" s="54">
        <f t="shared" si="300"/>
        <v>-1</v>
      </c>
      <c r="R527" s="54" t="str">
        <f t="shared" si="301"/>
        <v/>
      </c>
      <c r="S527" s="3" t="str">
        <f t="shared" si="302"/>
        <v>my_code</v>
      </c>
      <c r="T527" s="54" t="b">
        <f t="shared" si="303"/>
        <v>0</v>
      </c>
      <c r="U527" s="54" t="b">
        <f t="shared" si="304"/>
        <v>0</v>
      </c>
      <c r="V527" s="54" t="b">
        <f t="shared" si="305"/>
        <v>0</v>
      </c>
      <c r="W527" s="54" t="b">
        <f t="shared" si="306"/>
        <v>0</v>
      </c>
      <c r="X527" s="54" t="b">
        <f>IF(NOT(ISERROR(VLOOKUP(UPPER(F527),Opcodes!$O$3:$O$10,1,FALSE))),TRUE,FALSE)</f>
        <v>0</v>
      </c>
      <c r="Y527" s="1" t="str" cm="1">
        <f t="array" aca="1" ref="Y527" ca="1">IF(OR(UPPER(F527)="STR",UPPER(F527)="ASC"),_xlfn.TEXTJOIN("",TRUE,DEC2HEX(128*(UPPER(F527)="STR")+CODE(MID(G527,ABS(ROW(INDIRECT("1:"&amp;LEN(G527)))),1)))),IF(UPPER(F527)="HEX",UPPER(SUBSTITUTE(G527," ","")),""))</f>
        <v/>
      </c>
      <c r="Z527" s="52" t="str">
        <f t="shared" si="307"/>
        <v/>
      </c>
      <c r="AA527" s="52" t="str">
        <f t="shared" si="308"/>
        <v/>
      </c>
      <c r="AB527" s="52" t="str">
        <f t="shared" si="309"/>
        <v/>
      </c>
      <c r="AC527" s="52" t="str">
        <f t="shared" si="310"/>
        <v/>
      </c>
      <c r="AD527" s="52" t="str">
        <f t="shared" si="311"/>
        <v/>
      </c>
      <c r="AE527" s="52">
        <f t="shared" ca="1" si="312"/>
        <v>0</v>
      </c>
      <c r="AF527" s="52" t="str">
        <f t="shared" si="313"/>
        <v/>
      </c>
      <c r="AG527" s="52" t="str">
        <f t="shared" ca="1" si="314"/>
        <v>mem</v>
      </c>
      <c r="AH527" s="52">
        <f t="shared" ca="1" si="315"/>
        <v>0</v>
      </c>
      <c r="AI527" s="52">
        <f t="shared" ca="1" si="316"/>
        <v>-1</v>
      </c>
      <c r="AJ527" s="52">
        <f t="shared" ca="1" si="317"/>
        <v>0</v>
      </c>
      <c r="AK527" s="52">
        <f t="shared" ca="1" si="318"/>
        <v>0</v>
      </c>
      <c r="AL527" s="52">
        <f t="shared" ca="1" si="319"/>
        <v>0</v>
      </c>
      <c r="AM527" s="52" t="e" cm="1">
        <f t="array" aca="1" ref="AM527" ca="1">INDEX($G$2:$G$1052,MATCH(1,(AL527=$E$2:$E$1052)*("EQU"=UPPER($F$2:$F$1052)),0))</f>
        <v>#N/A</v>
      </c>
      <c r="AN527" s="52" t="str">
        <f t="shared" ca="1" si="320"/>
        <v/>
      </c>
      <c r="AO527" s="1" t="e">
        <f t="shared" ca="1" si="321"/>
        <v>#N/A</v>
      </c>
      <c r="AP527" s="52" t="str">
        <f t="shared" ca="1" si="322"/>
        <v/>
      </c>
      <c r="AQ527" s="1" t="str" cm="1">
        <f t="array" aca="1" ref="AQ527" ca="1">IF(LEFT(AL527,1)=".",INDEX($M$12:$M$1052,MATCH(1,(AL527=$L$12:$L$1052)*(S527=($S$12:$S$1052)),0)),"")</f>
        <v/>
      </c>
      <c r="AR527" s="52">
        <f t="shared" ca="1" si="323"/>
        <v>0</v>
      </c>
      <c r="AS527" s="52">
        <f t="shared" ca="1" si="324"/>
        <v>0</v>
      </c>
      <c r="AT527" s="52" t="str">
        <f t="shared" ca="1" si="325"/>
        <v>00</v>
      </c>
      <c r="AU527" s="52" t="str">
        <f t="shared" ca="1" si="326"/>
        <v>00</v>
      </c>
      <c r="AV527" s="1" t="str">
        <f t="shared" ca="1" si="329"/>
        <v>00</v>
      </c>
      <c r="AW527" s="52" t="str">
        <f t="shared" ca="1" si="327"/>
        <v>ZP</v>
      </c>
      <c r="AX527" s="53" t="e">
        <f ca="1">VLOOKUP(UPPER(F527)&amp;"-"&amp;AW527,Opcodes!$D$3:$E$160,2,FALSE)</f>
        <v>#N/A</v>
      </c>
      <c r="AY527" s="1">
        <f t="shared" ca="1" si="328"/>
        <v>0</v>
      </c>
    </row>
    <row r="528" spans="3:51" s="52" customFormat="1" x14ac:dyDescent="0.3">
      <c r="C528" s="11" t="str" cm="1">
        <f t="array" aca="1" ref="C528" ca="1">IF(AND(N528&amp;""&lt;&gt;"",K528&amp;""&lt;&gt;""),K528&amp;": "&amp;N528&amp;IF(O528&amp;""&lt;&gt;""," "&amp;O528,"")&amp;IF(P528&amp;""&lt;&gt;""," "&amp;P528,""),IF(Y528&amp;""&lt;&gt;"",K528&amp;": "&amp;TRIM(_xlfn.TEXTJOIN("",TRUE,MID(Y528,2*ROW(INDIRECT("1:"&amp;LEN(Y528)))-1,2)&amp;" ")),""))</f>
        <v/>
      </c>
      <c r="D528" s="20"/>
      <c r="E528" s="21"/>
      <c r="F528" s="22"/>
      <c r="G528" s="55"/>
      <c r="H528" s="56"/>
      <c r="I528" s="51"/>
      <c r="J528" s="51"/>
      <c r="K528" s="52" t="str">
        <f t="shared" ca="1" si="294"/>
        <v>302</v>
      </c>
      <c r="L528" s="52" t="str">
        <f t="shared" si="295"/>
        <v/>
      </c>
      <c r="M528" s="52" t="str">
        <f t="shared" ca="1" si="296"/>
        <v>$0302</v>
      </c>
      <c r="N528" s="53" t="str">
        <f t="shared" ca="1" si="297"/>
        <v/>
      </c>
      <c r="O528" s="53" t="str">
        <f t="shared" ca="1" si="298"/>
        <v>00</v>
      </c>
      <c r="P528" s="53" t="str">
        <f t="shared" ca="1" si="299"/>
        <v/>
      </c>
      <c r="Q528" s="54">
        <f t="shared" si="300"/>
        <v>-1</v>
      </c>
      <c r="R528" s="54" t="str">
        <f t="shared" si="301"/>
        <v/>
      </c>
      <c r="S528" s="3" t="str">
        <f t="shared" si="302"/>
        <v>my_code</v>
      </c>
      <c r="T528" s="54" t="b">
        <f t="shared" si="303"/>
        <v>0</v>
      </c>
      <c r="U528" s="54" t="b">
        <f t="shared" si="304"/>
        <v>0</v>
      </c>
      <c r="V528" s="54" t="b">
        <f t="shared" si="305"/>
        <v>0</v>
      </c>
      <c r="W528" s="54" t="b">
        <f t="shared" si="306"/>
        <v>0</v>
      </c>
      <c r="X528" s="54" t="b">
        <f>IF(NOT(ISERROR(VLOOKUP(UPPER(F528),Opcodes!$O$3:$O$10,1,FALSE))),TRUE,FALSE)</f>
        <v>0</v>
      </c>
      <c r="Y528" s="1" t="str" cm="1">
        <f t="array" aca="1" ref="Y528" ca="1">IF(OR(UPPER(F528)="STR",UPPER(F528)="ASC"),_xlfn.TEXTJOIN("",TRUE,DEC2HEX(128*(UPPER(F528)="STR")+CODE(MID(G528,ABS(ROW(INDIRECT("1:"&amp;LEN(G528)))),1)))),IF(UPPER(F528)="HEX",UPPER(SUBSTITUTE(G528," ","")),""))</f>
        <v/>
      </c>
      <c r="Z528" s="52" t="str">
        <f t="shared" si="307"/>
        <v/>
      </c>
      <c r="AA528" s="52" t="str">
        <f t="shared" si="308"/>
        <v/>
      </c>
      <c r="AB528" s="52" t="str">
        <f t="shared" si="309"/>
        <v/>
      </c>
      <c r="AC528" s="52" t="str">
        <f t="shared" si="310"/>
        <v/>
      </c>
      <c r="AD528" s="52" t="str">
        <f t="shared" si="311"/>
        <v/>
      </c>
      <c r="AE528" s="52">
        <f t="shared" ca="1" si="312"/>
        <v>0</v>
      </c>
      <c r="AF528" s="52" t="str">
        <f t="shared" si="313"/>
        <v/>
      </c>
      <c r="AG528" s="52" t="str">
        <f t="shared" ca="1" si="314"/>
        <v>mem</v>
      </c>
      <c r="AH528" s="52">
        <f t="shared" ca="1" si="315"/>
        <v>0</v>
      </c>
      <c r="AI528" s="52">
        <f t="shared" ca="1" si="316"/>
        <v>-1</v>
      </c>
      <c r="AJ528" s="52">
        <f t="shared" ca="1" si="317"/>
        <v>0</v>
      </c>
      <c r="AK528" s="52">
        <f t="shared" ca="1" si="318"/>
        <v>0</v>
      </c>
      <c r="AL528" s="52">
        <f t="shared" ca="1" si="319"/>
        <v>0</v>
      </c>
      <c r="AM528" s="52" t="e" cm="1">
        <f t="array" aca="1" ref="AM528" ca="1">INDEX($G$2:$G$1052,MATCH(1,(AL528=$E$2:$E$1052)*("EQU"=UPPER($F$2:$F$1052)),0))</f>
        <v>#N/A</v>
      </c>
      <c r="AN528" s="52" t="str">
        <f t="shared" ca="1" si="320"/>
        <v/>
      </c>
      <c r="AO528" s="1" t="e">
        <f t="shared" ca="1" si="321"/>
        <v>#N/A</v>
      </c>
      <c r="AP528" s="52" t="str">
        <f t="shared" ca="1" si="322"/>
        <v/>
      </c>
      <c r="AQ528" s="1" t="str" cm="1">
        <f t="array" aca="1" ref="AQ528" ca="1">IF(LEFT(AL528,1)=".",INDEX($M$12:$M$1052,MATCH(1,(AL528=$L$12:$L$1052)*(S528=($S$12:$S$1052)),0)),"")</f>
        <v/>
      </c>
      <c r="AR528" s="52">
        <f t="shared" ca="1" si="323"/>
        <v>0</v>
      </c>
      <c r="AS528" s="52">
        <f t="shared" ca="1" si="324"/>
        <v>0</v>
      </c>
      <c r="AT528" s="52" t="str">
        <f t="shared" ca="1" si="325"/>
        <v>00</v>
      </c>
      <c r="AU528" s="52" t="str">
        <f t="shared" ca="1" si="326"/>
        <v>00</v>
      </c>
      <c r="AV528" s="1" t="str">
        <f t="shared" ca="1" si="329"/>
        <v>00</v>
      </c>
      <c r="AW528" s="52" t="str">
        <f t="shared" ca="1" si="327"/>
        <v>ZP</v>
      </c>
      <c r="AX528" s="53" t="e">
        <f ca="1">VLOOKUP(UPPER(F528)&amp;"-"&amp;AW528,Opcodes!$D$3:$E$160,2,FALSE)</f>
        <v>#N/A</v>
      </c>
      <c r="AY528" s="1">
        <f t="shared" ca="1" si="328"/>
        <v>0</v>
      </c>
    </row>
    <row r="529" spans="3:51" s="52" customFormat="1" x14ac:dyDescent="0.3">
      <c r="C529" s="11" t="str" cm="1">
        <f t="array" aca="1" ref="C529" ca="1">IF(AND(N529&amp;""&lt;&gt;"",K529&amp;""&lt;&gt;""),K529&amp;": "&amp;N529&amp;IF(O529&amp;""&lt;&gt;""," "&amp;O529,"")&amp;IF(P529&amp;""&lt;&gt;""," "&amp;P529,""),IF(Y529&amp;""&lt;&gt;"",K529&amp;": "&amp;TRIM(_xlfn.TEXTJOIN("",TRUE,MID(Y529,2*ROW(INDIRECT("1:"&amp;LEN(Y529)))-1,2)&amp;" ")),""))</f>
        <v/>
      </c>
      <c r="D529" s="20"/>
      <c r="E529" s="21"/>
      <c r="F529" s="22"/>
      <c r="G529" s="55"/>
      <c r="H529" s="56"/>
      <c r="I529" s="51"/>
      <c r="J529" s="51"/>
      <c r="K529" s="52" t="str">
        <f t="shared" ca="1" si="294"/>
        <v>302</v>
      </c>
      <c r="L529" s="52" t="str">
        <f t="shared" si="295"/>
        <v/>
      </c>
      <c r="M529" s="52" t="str">
        <f t="shared" ca="1" si="296"/>
        <v>$0302</v>
      </c>
      <c r="N529" s="53" t="str">
        <f t="shared" ca="1" si="297"/>
        <v/>
      </c>
      <c r="O529" s="53" t="str">
        <f t="shared" ca="1" si="298"/>
        <v>00</v>
      </c>
      <c r="P529" s="53" t="str">
        <f t="shared" ca="1" si="299"/>
        <v/>
      </c>
      <c r="Q529" s="54">
        <f t="shared" si="300"/>
        <v>-1</v>
      </c>
      <c r="R529" s="54" t="str">
        <f t="shared" si="301"/>
        <v/>
      </c>
      <c r="S529" s="3" t="str">
        <f t="shared" si="302"/>
        <v>my_code</v>
      </c>
      <c r="T529" s="54" t="b">
        <f t="shared" si="303"/>
        <v>0</v>
      </c>
      <c r="U529" s="54" t="b">
        <f t="shared" si="304"/>
        <v>0</v>
      </c>
      <c r="V529" s="54" t="b">
        <f t="shared" si="305"/>
        <v>0</v>
      </c>
      <c r="W529" s="54" t="b">
        <f t="shared" si="306"/>
        <v>0</v>
      </c>
      <c r="X529" s="54" t="b">
        <f>IF(NOT(ISERROR(VLOOKUP(UPPER(F529),Opcodes!$O$3:$O$10,1,FALSE))),TRUE,FALSE)</f>
        <v>0</v>
      </c>
      <c r="Y529" s="1" t="str" cm="1">
        <f t="array" aca="1" ref="Y529" ca="1">IF(OR(UPPER(F529)="STR",UPPER(F529)="ASC"),_xlfn.TEXTJOIN("",TRUE,DEC2HEX(128*(UPPER(F529)="STR")+CODE(MID(G529,ABS(ROW(INDIRECT("1:"&amp;LEN(G529)))),1)))),IF(UPPER(F529)="HEX",UPPER(SUBSTITUTE(G529," ","")),""))</f>
        <v/>
      </c>
      <c r="Z529" s="52" t="str">
        <f t="shared" si="307"/>
        <v/>
      </c>
      <c r="AA529" s="52" t="str">
        <f t="shared" si="308"/>
        <v/>
      </c>
      <c r="AB529" s="52" t="str">
        <f t="shared" si="309"/>
        <v/>
      </c>
      <c r="AC529" s="52" t="str">
        <f t="shared" si="310"/>
        <v/>
      </c>
      <c r="AD529" s="52" t="str">
        <f t="shared" si="311"/>
        <v/>
      </c>
      <c r="AE529" s="52">
        <f t="shared" ca="1" si="312"/>
        <v>0</v>
      </c>
      <c r="AF529" s="52" t="str">
        <f t="shared" si="313"/>
        <v/>
      </c>
      <c r="AG529" s="52" t="str">
        <f t="shared" ca="1" si="314"/>
        <v>mem</v>
      </c>
      <c r="AH529" s="52">
        <f t="shared" ca="1" si="315"/>
        <v>0</v>
      </c>
      <c r="AI529" s="52">
        <f t="shared" ca="1" si="316"/>
        <v>-1</v>
      </c>
      <c r="AJ529" s="52">
        <f t="shared" ca="1" si="317"/>
        <v>0</v>
      </c>
      <c r="AK529" s="52">
        <f t="shared" ca="1" si="318"/>
        <v>0</v>
      </c>
      <c r="AL529" s="52">
        <f t="shared" ca="1" si="319"/>
        <v>0</v>
      </c>
      <c r="AM529" s="52" t="e" cm="1">
        <f t="array" aca="1" ref="AM529" ca="1">INDEX($G$2:$G$1052,MATCH(1,(AL529=$E$2:$E$1052)*("EQU"=UPPER($F$2:$F$1052)),0))</f>
        <v>#N/A</v>
      </c>
      <c r="AN529" s="52" t="str">
        <f t="shared" ca="1" si="320"/>
        <v/>
      </c>
      <c r="AO529" s="1" t="e">
        <f t="shared" ca="1" si="321"/>
        <v>#N/A</v>
      </c>
      <c r="AP529" s="52" t="str">
        <f t="shared" ca="1" si="322"/>
        <v/>
      </c>
      <c r="AQ529" s="1" t="str" cm="1">
        <f t="array" aca="1" ref="AQ529" ca="1">IF(LEFT(AL529,1)=".",INDEX($M$12:$M$1052,MATCH(1,(AL529=$L$12:$L$1052)*(S529=($S$12:$S$1052)),0)),"")</f>
        <v/>
      </c>
      <c r="AR529" s="52">
        <f t="shared" ca="1" si="323"/>
        <v>0</v>
      </c>
      <c r="AS529" s="52">
        <f t="shared" ca="1" si="324"/>
        <v>0</v>
      </c>
      <c r="AT529" s="52" t="str">
        <f t="shared" ca="1" si="325"/>
        <v>00</v>
      </c>
      <c r="AU529" s="52" t="str">
        <f t="shared" ca="1" si="326"/>
        <v>00</v>
      </c>
      <c r="AV529" s="1" t="str">
        <f t="shared" ca="1" si="329"/>
        <v>00</v>
      </c>
      <c r="AW529" s="52" t="str">
        <f t="shared" ca="1" si="327"/>
        <v>ZP</v>
      </c>
      <c r="AX529" s="53" t="e">
        <f ca="1">VLOOKUP(UPPER(F529)&amp;"-"&amp;AW529,Opcodes!$D$3:$E$160,2,FALSE)</f>
        <v>#N/A</v>
      </c>
      <c r="AY529" s="1">
        <f t="shared" ca="1" si="328"/>
        <v>0</v>
      </c>
    </row>
    <row r="530" spans="3:51" s="52" customFormat="1" x14ac:dyDescent="0.3">
      <c r="C530" s="11" t="str" cm="1">
        <f t="array" aca="1" ref="C530" ca="1">IF(AND(N530&amp;""&lt;&gt;"",K530&amp;""&lt;&gt;""),K530&amp;": "&amp;N530&amp;IF(O530&amp;""&lt;&gt;""," "&amp;O530,"")&amp;IF(P530&amp;""&lt;&gt;""," "&amp;P530,""),IF(Y530&amp;""&lt;&gt;"",K530&amp;": "&amp;TRIM(_xlfn.TEXTJOIN("",TRUE,MID(Y530,2*ROW(INDIRECT("1:"&amp;LEN(Y530)))-1,2)&amp;" ")),""))</f>
        <v/>
      </c>
      <c r="D530" s="20"/>
      <c r="E530" s="21"/>
      <c r="F530" s="22"/>
      <c r="G530" s="55"/>
      <c r="H530" s="56"/>
      <c r="I530" s="51"/>
      <c r="J530" s="51"/>
      <c r="K530" s="52" t="str">
        <f t="shared" ca="1" si="294"/>
        <v>302</v>
      </c>
      <c r="L530" s="52" t="str">
        <f t="shared" si="295"/>
        <v/>
      </c>
      <c r="M530" s="52" t="str">
        <f t="shared" ca="1" si="296"/>
        <v>$0302</v>
      </c>
      <c r="N530" s="53" t="str">
        <f t="shared" ca="1" si="297"/>
        <v/>
      </c>
      <c r="O530" s="53" t="str">
        <f t="shared" ca="1" si="298"/>
        <v>00</v>
      </c>
      <c r="P530" s="53" t="str">
        <f t="shared" ca="1" si="299"/>
        <v/>
      </c>
      <c r="Q530" s="54">
        <f t="shared" si="300"/>
        <v>-1</v>
      </c>
      <c r="R530" s="54" t="str">
        <f t="shared" si="301"/>
        <v/>
      </c>
      <c r="S530" s="3" t="str">
        <f t="shared" si="302"/>
        <v>my_code</v>
      </c>
      <c r="T530" s="54" t="b">
        <f t="shared" si="303"/>
        <v>0</v>
      </c>
      <c r="U530" s="54" t="b">
        <f t="shared" si="304"/>
        <v>0</v>
      </c>
      <c r="V530" s="54" t="b">
        <f t="shared" si="305"/>
        <v>0</v>
      </c>
      <c r="W530" s="54" t="b">
        <f t="shared" si="306"/>
        <v>0</v>
      </c>
      <c r="X530" s="54" t="b">
        <f>IF(NOT(ISERROR(VLOOKUP(UPPER(F530),Opcodes!$O$3:$O$10,1,FALSE))),TRUE,FALSE)</f>
        <v>0</v>
      </c>
      <c r="Y530" s="1" t="str" cm="1">
        <f t="array" aca="1" ref="Y530" ca="1">IF(OR(UPPER(F530)="STR",UPPER(F530)="ASC"),_xlfn.TEXTJOIN("",TRUE,DEC2HEX(128*(UPPER(F530)="STR")+CODE(MID(G530,ABS(ROW(INDIRECT("1:"&amp;LEN(G530)))),1)))),IF(UPPER(F530)="HEX",UPPER(SUBSTITUTE(G530," ","")),""))</f>
        <v/>
      </c>
      <c r="Z530" s="52" t="str">
        <f t="shared" si="307"/>
        <v/>
      </c>
      <c r="AA530" s="52" t="str">
        <f t="shared" si="308"/>
        <v/>
      </c>
      <c r="AB530" s="52" t="str">
        <f t="shared" si="309"/>
        <v/>
      </c>
      <c r="AC530" s="52" t="str">
        <f t="shared" si="310"/>
        <v/>
      </c>
      <c r="AD530" s="52" t="str">
        <f t="shared" si="311"/>
        <v/>
      </c>
      <c r="AE530" s="52">
        <f t="shared" ca="1" si="312"/>
        <v>0</v>
      </c>
      <c r="AF530" s="52" t="str">
        <f t="shared" si="313"/>
        <v/>
      </c>
      <c r="AG530" s="52" t="str">
        <f t="shared" ca="1" si="314"/>
        <v>mem</v>
      </c>
      <c r="AH530" s="52">
        <f t="shared" ca="1" si="315"/>
        <v>0</v>
      </c>
      <c r="AI530" s="52">
        <f t="shared" ca="1" si="316"/>
        <v>-1</v>
      </c>
      <c r="AJ530" s="52">
        <f t="shared" ca="1" si="317"/>
        <v>0</v>
      </c>
      <c r="AK530" s="52">
        <f t="shared" ca="1" si="318"/>
        <v>0</v>
      </c>
      <c r="AL530" s="52">
        <f t="shared" ca="1" si="319"/>
        <v>0</v>
      </c>
      <c r="AM530" s="52" t="e" cm="1">
        <f t="array" aca="1" ref="AM530" ca="1">INDEX($G$2:$G$1052,MATCH(1,(AL530=$E$2:$E$1052)*("EQU"=UPPER($F$2:$F$1052)),0))</f>
        <v>#N/A</v>
      </c>
      <c r="AN530" s="52" t="str">
        <f t="shared" ca="1" si="320"/>
        <v/>
      </c>
      <c r="AO530" s="1" t="e">
        <f t="shared" ca="1" si="321"/>
        <v>#N/A</v>
      </c>
      <c r="AP530" s="52" t="str">
        <f t="shared" ca="1" si="322"/>
        <v/>
      </c>
      <c r="AQ530" s="1" t="str" cm="1">
        <f t="array" aca="1" ref="AQ530" ca="1">IF(LEFT(AL530,1)=".",INDEX($M$12:$M$1052,MATCH(1,(AL530=$L$12:$L$1052)*(S530=($S$12:$S$1052)),0)),"")</f>
        <v/>
      </c>
      <c r="AR530" s="52">
        <f t="shared" ca="1" si="323"/>
        <v>0</v>
      </c>
      <c r="AS530" s="52">
        <f t="shared" ca="1" si="324"/>
        <v>0</v>
      </c>
      <c r="AT530" s="52" t="str">
        <f t="shared" ca="1" si="325"/>
        <v>00</v>
      </c>
      <c r="AU530" s="52" t="str">
        <f t="shared" ca="1" si="326"/>
        <v>00</v>
      </c>
      <c r="AV530" s="1" t="str">
        <f t="shared" ca="1" si="329"/>
        <v>00</v>
      </c>
      <c r="AW530" s="52" t="str">
        <f t="shared" ca="1" si="327"/>
        <v>ZP</v>
      </c>
      <c r="AX530" s="53" t="e">
        <f ca="1">VLOOKUP(UPPER(F530)&amp;"-"&amp;AW530,Opcodes!$D$3:$E$160,2,FALSE)</f>
        <v>#N/A</v>
      </c>
      <c r="AY530" s="1">
        <f t="shared" ca="1" si="328"/>
        <v>0</v>
      </c>
    </row>
    <row r="531" spans="3:51" s="52" customFormat="1" x14ac:dyDescent="0.3">
      <c r="C531" s="11" t="str" cm="1">
        <f t="array" aca="1" ref="C531" ca="1">IF(AND(N531&amp;""&lt;&gt;"",K531&amp;""&lt;&gt;""),K531&amp;": "&amp;N531&amp;IF(O531&amp;""&lt;&gt;""," "&amp;O531,"")&amp;IF(P531&amp;""&lt;&gt;""," "&amp;P531,""),IF(Y531&amp;""&lt;&gt;"",K531&amp;": "&amp;TRIM(_xlfn.TEXTJOIN("",TRUE,MID(Y531,2*ROW(INDIRECT("1:"&amp;LEN(Y531)))-1,2)&amp;" ")),""))</f>
        <v/>
      </c>
      <c r="D531" s="20"/>
      <c r="E531" s="21"/>
      <c r="F531" s="22"/>
      <c r="G531" s="55"/>
      <c r="H531" s="56"/>
      <c r="I531" s="51"/>
      <c r="J531" s="51"/>
      <c r="K531" s="52" t="str">
        <f t="shared" ca="1" si="294"/>
        <v>302</v>
      </c>
      <c r="L531" s="52" t="str">
        <f t="shared" si="295"/>
        <v/>
      </c>
      <c r="M531" s="52" t="str">
        <f t="shared" ca="1" si="296"/>
        <v>$0302</v>
      </c>
      <c r="N531" s="53" t="str">
        <f t="shared" ca="1" si="297"/>
        <v/>
      </c>
      <c r="O531" s="53" t="str">
        <f t="shared" ca="1" si="298"/>
        <v>00</v>
      </c>
      <c r="P531" s="53" t="str">
        <f t="shared" ca="1" si="299"/>
        <v/>
      </c>
      <c r="Q531" s="54">
        <f t="shared" si="300"/>
        <v>-1</v>
      </c>
      <c r="R531" s="54" t="str">
        <f t="shared" si="301"/>
        <v/>
      </c>
      <c r="S531" s="3" t="str">
        <f t="shared" si="302"/>
        <v>my_code</v>
      </c>
      <c r="T531" s="54" t="b">
        <f t="shared" si="303"/>
        <v>0</v>
      </c>
      <c r="U531" s="54" t="b">
        <f t="shared" si="304"/>
        <v>0</v>
      </c>
      <c r="V531" s="54" t="b">
        <f t="shared" si="305"/>
        <v>0</v>
      </c>
      <c r="W531" s="54" t="b">
        <f t="shared" si="306"/>
        <v>0</v>
      </c>
      <c r="X531" s="54" t="b">
        <f>IF(NOT(ISERROR(VLOOKUP(UPPER(F531),Opcodes!$O$3:$O$10,1,FALSE))),TRUE,FALSE)</f>
        <v>0</v>
      </c>
      <c r="Y531" s="1" t="str" cm="1">
        <f t="array" aca="1" ref="Y531" ca="1">IF(OR(UPPER(F531)="STR",UPPER(F531)="ASC"),_xlfn.TEXTJOIN("",TRUE,DEC2HEX(128*(UPPER(F531)="STR")+CODE(MID(G531,ABS(ROW(INDIRECT("1:"&amp;LEN(G531)))),1)))),IF(UPPER(F531)="HEX",UPPER(SUBSTITUTE(G531," ","")),""))</f>
        <v/>
      </c>
      <c r="Z531" s="52" t="str">
        <f t="shared" si="307"/>
        <v/>
      </c>
      <c r="AA531" s="52" t="str">
        <f t="shared" si="308"/>
        <v/>
      </c>
      <c r="AB531" s="52" t="str">
        <f t="shared" si="309"/>
        <v/>
      </c>
      <c r="AC531" s="52" t="str">
        <f t="shared" si="310"/>
        <v/>
      </c>
      <c r="AD531" s="52" t="str">
        <f t="shared" si="311"/>
        <v/>
      </c>
      <c r="AE531" s="52">
        <f t="shared" ca="1" si="312"/>
        <v>0</v>
      </c>
      <c r="AF531" s="52" t="str">
        <f t="shared" si="313"/>
        <v/>
      </c>
      <c r="AG531" s="52" t="str">
        <f t="shared" ca="1" si="314"/>
        <v>mem</v>
      </c>
      <c r="AH531" s="52">
        <f t="shared" ca="1" si="315"/>
        <v>0</v>
      </c>
      <c r="AI531" s="52">
        <f t="shared" ca="1" si="316"/>
        <v>-1</v>
      </c>
      <c r="AJ531" s="52">
        <f t="shared" ca="1" si="317"/>
        <v>0</v>
      </c>
      <c r="AK531" s="52">
        <f t="shared" ca="1" si="318"/>
        <v>0</v>
      </c>
      <c r="AL531" s="52">
        <f t="shared" ca="1" si="319"/>
        <v>0</v>
      </c>
      <c r="AM531" s="52" t="e" cm="1">
        <f t="array" aca="1" ref="AM531" ca="1">INDEX($G$2:$G$1052,MATCH(1,(AL531=$E$2:$E$1052)*("EQU"=UPPER($F$2:$F$1052)),0))</f>
        <v>#N/A</v>
      </c>
      <c r="AN531" s="52" t="str">
        <f t="shared" ca="1" si="320"/>
        <v/>
      </c>
      <c r="AO531" s="1" t="e">
        <f t="shared" ca="1" si="321"/>
        <v>#N/A</v>
      </c>
      <c r="AP531" s="52" t="str">
        <f t="shared" ca="1" si="322"/>
        <v/>
      </c>
      <c r="AQ531" s="1" t="str" cm="1">
        <f t="array" aca="1" ref="AQ531" ca="1">IF(LEFT(AL531,1)=".",INDEX($M$12:$M$1052,MATCH(1,(AL531=$L$12:$L$1052)*(S531=($S$12:$S$1052)),0)),"")</f>
        <v/>
      </c>
      <c r="AR531" s="52">
        <f t="shared" ca="1" si="323"/>
        <v>0</v>
      </c>
      <c r="AS531" s="52">
        <f t="shared" ca="1" si="324"/>
        <v>0</v>
      </c>
      <c r="AT531" s="52" t="str">
        <f t="shared" ca="1" si="325"/>
        <v>00</v>
      </c>
      <c r="AU531" s="52" t="str">
        <f t="shared" ca="1" si="326"/>
        <v>00</v>
      </c>
      <c r="AV531" s="1" t="str">
        <f t="shared" ca="1" si="329"/>
        <v>00</v>
      </c>
      <c r="AW531" s="52" t="str">
        <f t="shared" ca="1" si="327"/>
        <v>ZP</v>
      </c>
      <c r="AX531" s="53" t="e">
        <f ca="1">VLOOKUP(UPPER(F531)&amp;"-"&amp;AW531,Opcodes!$D$3:$E$160,2,FALSE)</f>
        <v>#N/A</v>
      </c>
      <c r="AY531" s="1">
        <f t="shared" ca="1" si="328"/>
        <v>0</v>
      </c>
    </row>
    <row r="532" spans="3:51" s="52" customFormat="1" x14ac:dyDescent="0.3">
      <c r="C532" s="11" t="str" cm="1">
        <f t="array" aca="1" ref="C532" ca="1">IF(AND(N532&amp;""&lt;&gt;"",K532&amp;""&lt;&gt;""),K532&amp;": "&amp;N532&amp;IF(O532&amp;""&lt;&gt;""," "&amp;O532,"")&amp;IF(P532&amp;""&lt;&gt;""," "&amp;P532,""),IF(Y532&amp;""&lt;&gt;"",K532&amp;": "&amp;TRIM(_xlfn.TEXTJOIN("",TRUE,MID(Y532,2*ROW(INDIRECT("1:"&amp;LEN(Y532)))-1,2)&amp;" ")),""))</f>
        <v/>
      </c>
      <c r="D532" s="20"/>
      <c r="E532" s="21"/>
      <c r="F532" s="22"/>
      <c r="G532" s="55"/>
      <c r="H532" s="56"/>
      <c r="I532" s="51"/>
      <c r="J532" s="51"/>
      <c r="K532" s="52" t="str">
        <f t="shared" ca="1" si="294"/>
        <v>302</v>
      </c>
      <c r="L532" s="52" t="str">
        <f t="shared" si="295"/>
        <v/>
      </c>
      <c r="M532" s="52" t="str">
        <f t="shared" ca="1" si="296"/>
        <v>$0302</v>
      </c>
      <c r="N532" s="53" t="str">
        <f t="shared" ca="1" si="297"/>
        <v/>
      </c>
      <c r="O532" s="53" t="str">
        <f t="shared" ca="1" si="298"/>
        <v>00</v>
      </c>
      <c r="P532" s="53" t="str">
        <f t="shared" ca="1" si="299"/>
        <v/>
      </c>
      <c r="Q532" s="54">
        <f t="shared" si="300"/>
        <v>-1</v>
      </c>
      <c r="R532" s="54" t="str">
        <f t="shared" si="301"/>
        <v/>
      </c>
      <c r="S532" s="3" t="str">
        <f t="shared" si="302"/>
        <v>my_code</v>
      </c>
      <c r="T532" s="54" t="b">
        <f t="shared" si="303"/>
        <v>0</v>
      </c>
      <c r="U532" s="54" t="b">
        <f t="shared" si="304"/>
        <v>0</v>
      </c>
      <c r="V532" s="54" t="b">
        <f t="shared" si="305"/>
        <v>0</v>
      </c>
      <c r="W532" s="54" t="b">
        <f t="shared" si="306"/>
        <v>0</v>
      </c>
      <c r="X532" s="54" t="b">
        <f>IF(NOT(ISERROR(VLOOKUP(UPPER(F532),Opcodes!$O$3:$O$10,1,FALSE))),TRUE,FALSE)</f>
        <v>0</v>
      </c>
      <c r="Y532" s="1" t="str" cm="1">
        <f t="array" aca="1" ref="Y532" ca="1">IF(OR(UPPER(F532)="STR",UPPER(F532)="ASC"),_xlfn.TEXTJOIN("",TRUE,DEC2HEX(128*(UPPER(F532)="STR")+CODE(MID(G532,ABS(ROW(INDIRECT("1:"&amp;LEN(G532)))),1)))),IF(UPPER(F532)="HEX",UPPER(SUBSTITUTE(G532," ","")),""))</f>
        <v/>
      </c>
      <c r="Z532" s="52" t="str">
        <f t="shared" si="307"/>
        <v/>
      </c>
      <c r="AA532" s="52" t="str">
        <f t="shared" si="308"/>
        <v/>
      </c>
      <c r="AB532" s="52" t="str">
        <f t="shared" si="309"/>
        <v/>
      </c>
      <c r="AC532" s="52" t="str">
        <f t="shared" si="310"/>
        <v/>
      </c>
      <c r="AD532" s="52" t="str">
        <f t="shared" si="311"/>
        <v/>
      </c>
      <c r="AE532" s="52">
        <f t="shared" ca="1" si="312"/>
        <v>0</v>
      </c>
      <c r="AF532" s="52" t="str">
        <f t="shared" si="313"/>
        <v/>
      </c>
      <c r="AG532" s="52" t="str">
        <f t="shared" ca="1" si="314"/>
        <v>mem</v>
      </c>
      <c r="AH532" s="52">
        <f t="shared" ca="1" si="315"/>
        <v>0</v>
      </c>
      <c r="AI532" s="52">
        <f t="shared" ca="1" si="316"/>
        <v>-1</v>
      </c>
      <c r="AJ532" s="52">
        <f t="shared" ca="1" si="317"/>
        <v>0</v>
      </c>
      <c r="AK532" s="52">
        <f t="shared" ca="1" si="318"/>
        <v>0</v>
      </c>
      <c r="AL532" s="52">
        <f t="shared" ca="1" si="319"/>
        <v>0</v>
      </c>
      <c r="AM532" s="52" t="e" cm="1">
        <f t="array" aca="1" ref="AM532" ca="1">INDEX($G$2:$G$1052,MATCH(1,(AL532=$E$2:$E$1052)*("EQU"=UPPER($F$2:$F$1052)),0))</f>
        <v>#N/A</v>
      </c>
      <c r="AN532" s="52" t="str">
        <f t="shared" ca="1" si="320"/>
        <v/>
      </c>
      <c r="AO532" s="1" t="e">
        <f t="shared" ca="1" si="321"/>
        <v>#N/A</v>
      </c>
      <c r="AP532" s="52" t="str">
        <f t="shared" ca="1" si="322"/>
        <v/>
      </c>
      <c r="AQ532" s="1" t="str" cm="1">
        <f t="array" aca="1" ref="AQ532" ca="1">IF(LEFT(AL532,1)=".",INDEX($M$12:$M$1052,MATCH(1,(AL532=$L$12:$L$1052)*(S532=($S$12:$S$1052)),0)),"")</f>
        <v/>
      </c>
      <c r="AR532" s="52">
        <f t="shared" ca="1" si="323"/>
        <v>0</v>
      </c>
      <c r="AS532" s="52">
        <f t="shared" ca="1" si="324"/>
        <v>0</v>
      </c>
      <c r="AT532" s="52" t="str">
        <f t="shared" ca="1" si="325"/>
        <v>00</v>
      </c>
      <c r="AU532" s="52" t="str">
        <f t="shared" ca="1" si="326"/>
        <v>00</v>
      </c>
      <c r="AV532" s="1" t="str">
        <f t="shared" ca="1" si="329"/>
        <v>00</v>
      </c>
      <c r="AW532" s="52" t="str">
        <f t="shared" ca="1" si="327"/>
        <v>ZP</v>
      </c>
      <c r="AX532" s="53" t="e">
        <f ca="1">VLOOKUP(UPPER(F532)&amp;"-"&amp;AW532,Opcodes!$D$3:$E$160,2,FALSE)</f>
        <v>#N/A</v>
      </c>
      <c r="AY532" s="1">
        <f t="shared" ca="1" si="328"/>
        <v>0</v>
      </c>
    </row>
    <row r="533" spans="3:51" s="52" customFormat="1" x14ac:dyDescent="0.3">
      <c r="C533" s="11" t="str" cm="1">
        <f t="array" aca="1" ref="C533" ca="1">IF(AND(N533&amp;""&lt;&gt;"",K533&amp;""&lt;&gt;""),K533&amp;": "&amp;N533&amp;IF(O533&amp;""&lt;&gt;""," "&amp;O533,"")&amp;IF(P533&amp;""&lt;&gt;""," "&amp;P533,""),IF(Y533&amp;""&lt;&gt;"",K533&amp;": "&amp;TRIM(_xlfn.TEXTJOIN("",TRUE,MID(Y533,2*ROW(INDIRECT("1:"&amp;LEN(Y533)))-1,2)&amp;" ")),""))</f>
        <v/>
      </c>
      <c r="D533" s="20"/>
      <c r="E533" s="21"/>
      <c r="F533" s="22"/>
      <c r="G533" s="55"/>
      <c r="H533" s="56"/>
      <c r="I533" s="51"/>
      <c r="J533" s="51"/>
      <c r="K533" s="52" t="str">
        <f t="shared" ca="1" si="294"/>
        <v>302</v>
      </c>
      <c r="L533" s="52" t="str">
        <f t="shared" si="295"/>
        <v/>
      </c>
      <c r="M533" s="52" t="str">
        <f t="shared" ca="1" si="296"/>
        <v>$0302</v>
      </c>
      <c r="N533" s="53" t="str">
        <f t="shared" ca="1" si="297"/>
        <v/>
      </c>
      <c r="O533" s="53" t="str">
        <f t="shared" ca="1" si="298"/>
        <v>00</v>
      </c>
      <c r="P533" s="53" t="str">
        <f t="shared" ca="1" si="299"/>
        <v/>
      </c>
      <c r="Q533" s="54">
        <f t="shared" si="300"/>
        <v>-1</v>
      </c>
      <c r="R533" s="54" t="str">
        <f t="shared" si="301"/>
        <v/>
      </c>
      <c r="S533" s="3" t="str">
        <f t="shared" si="302"/>
        <v>my_code</v>
      </c>
      <c r="T533" s="54" t="b">
        <f t="shared" si="303"/>
        <v>0</v>
      </c>
      <c r="U533" s="54" t="b">
        <f t="shared" si="304"/>
        <v>0</v>
      </c>
      <c r="V533" s="54" t="b">
        <f t="shared" si="305"/>
        <v>0</v>
      </c>
      <c r="W533" s="54" t="b">
        <f t="shared" si="306"/>
        <v>0</v>
      </c>
      <c r="X533" s="54" t="b">
        <f>IF(NOT(ISERROR(VLOOKUP(UPPER(F533),Opcodes!$O$3:$O$10,1,FALSE))),TRUE,FALSE)</f>
        <v>0</v>
      </c>
      <c r="Y533" s="1" t="str" cm="1">
        <f t="array" aca="1" ref="Y533" ca="1">IF(OR(UPPER(F533)="STR",UPPER(F533)="ASC"),_xlfn.TEXTJOIN("",TRUE,DEC2HEX(128*(UPPER(F533)="STR")+CODE(MID(G533,ABS(ROW(INDIRECT("1:"&amp;LEN(G533)))),1)))),IF(UPPER(F533)="HEX",UPPER(SUBSTITUTE(G533," ","")),""))</f>
        <v/>
      </c>
      <c r="Z533" s="52" t="str">
        <f t="shared" si="307"/>
        <v/>
      </c>
      <c r="AA533" s="52" t="str">
        <f t="shared" si="308"/>
        <v/>
      </c>
      <c r="AB533" s="52" t="str">
        <f t="shared" si="309"/>
        <v/>
      </c>
      <c r="AC533" s="52" t="str">
        <f t="shared" si="310"/>
        <v/>
      </c>
      <c r="AD533" s="52" t="str">
        <f t="shared" si="311"/>
        <v/>
      </c>
      <c r="AE533" s="52">
        <f t="shared" ca="1" si="312"/>
        <v>0</v>
      </c>
      <c r="AF533" s="52" t="str">
        <f t="shared" si="313"/>
        <v/>
      </c>
      <c r="AG533" s="52" t="str">
        <f t="shared" ca="1" si="314"/>
        <v>mem</v>
      </c>
      <c r="AH533" s="52">
        <f t="shared" ca="1" si="315"/>
        <v>0</v>
      </c>
      <c r="AI533" s="52">
        <f t="shared" ca="1" si="316"/>
        <v>-1</v>
      </c>
      <c r="AJ533" s="52">
        <f t="shared" ca="1" si="317"/>
        <v>0</v>
      </c>
      <c r="AK533" s="52">
        <f t="shared" ca="1" si="318"/>
        <v>0</v>
      </c>
      <c r="AL533" s="52">
        <f t="shared" ca="1" si="319"/>
        <v>0</v>
      </c>
      <c r="AM533" s="52" t="e" cm="1">
        <f t="array" aca="1" ref="AM533" ca="1">INDEX($G$2:$G$1052,MATCH(1,(AL533=$E$2:$E$1052)*("EQU"=UPPER($F$2:$F$1052)),0))</f>
        <v>#N/A</v>
      </c>
      <c r="AN533" s="52" t="str">
        <f t="shared" ca="1" si="320"/>
        <v/>
      </c>
      <c r="AO533" s="1" t="e">
        <f t="shared" ca="1" si="321"/>
        <v>#N/A</v>
      </c>
      <c r="AP533" s="52" t="str">
        <f t="shared" ca="1" si="322"/>
        <v/>
      </c>
      <c r="AQ533" s="1" t="str" cm="1">
        <f t="array" aca="1" ref="AQ533" ca="1">IF(LEFT(AL533,1)=".",INDEX($M$12:$M$1052,MATCH(1,(AL533=$L$12:$L$1052)*(S533=($S$12:$S$1052)),0)),"")</f>
        <v/>
      </c>
      <c r="AR533" s="52">
        <f t="shared" ca="1" si="323"/>
        <v>0</v>
      </c>
      <c r="AS533" s="52">
        <f t="shared" ca="1" si="324"/>
        <v>0</v>
      </c>
      <c r="AT533" s="52" t="str">
        <f t="shared" ca="1" si="325"/>
        <v>00</v>
      </c>
      <c r="AU533" s="52" t="str">
        <f t="shared" ca="1" si="326"/>
        <v>00</v>
      </c>
      <c r="AV533" s="1" t="str">
        <f t="shared" ca="1" si="329"/>
        <v>00</v>
      </c>
      <c r="AW533" s="52" t="str">
        <f t="shared" ca="1" si="327"/>
        <v>ZP</v>
      </c>
      <c r="AX533" s="53" t="e">
        <f ca="1">VLOOKUP(UPPER(F533)&amp;"-"&amp;AW533,Opcodes!$D$3:$E$160,2,FALSE)</f>
        <v>#N/A</v>
      </c>
      <c r="AY533" s="1">
        <f t="shared" ca="1" si="328"/>
        <v>0</v>
      </c>
    </row>
    <row r="534" spans="3:51" s="52" customFormat="1" x14ac:dyDescent="0.3">
      <c r="C534" s="11" t="str" cm="1">
        <f t="array" aca="1" ref="C534" ca="1">IF(AND(N534&amp;""&lt;&gt;"",K534&amp;""&lt;&gt;""),K534&amp;": "&amp;N534&amp;IF(O534&amp;""&lt;&gt;""," "&amp;O534,"")&amp;IF(P534&amp;""&lt;&gt;""," "&amp;P534,""),IF(Y534&amp;""&lt;&gt;"",K534&amp;": "&amp;TRIM(_xlfn.TEXTJOIN("",TRUE,MID(Y534,2*ROW(INDIRECT("1:"&amp;LEN(Y534)))-1,2)&amp;" ")),""))</f>
        <v/>
      </c>
      <c r="D534" s="20"/>
      <c r="E534" s="21"/>
      <c r="F534" s="22"/>
      <c r="G534" s="55"/>
      <c r="H534" s="56"/>
      <c r="I534" s="51"/>
      <c r="J534" s="51"/>
      <c r="K534" s="52" t="str">
        <f t="shared" ca="1" si="294"/>
        <v>302</v>
      </c>
      <c r="L534" s="52" t="str">
        <f t="shared" si="295"/>
        <v/>
      </c>
      <c r="M534" s="52" t="str">
        <f t="shared" ca="1" si="296"/>
        <v>$0302</v>
      </c>
      <c r="N534" s="53" t="str">
        <f t="shared" ca="1" si="297"/>
        <v/>
      </c>
      <c r="O534" s="53" t="str">
        <f t="shared" ca="1" si="298"/>
        <v>00</v>
      </c>
      <c r="P534" s="53" t="str">
        <f t="shared" ca="1" si="299"/>
        <v/>
      </c>
      <c r="Q534" s="54">
        <f t="shared" si="300"/>
        <v>-1</v>
      </c>
      <c r="R534" s="54" t="str">
        <f t="shared" si="301"/>
        <v/>
      </c>
      <c r="S534" s="3" t="str">
        <f t="shared" si="302"/>
        <v>my_code</v>
      </c>
      <c r="T534" s="54" t="b">
        <f t="shared" si="303"/>
        <v>0</v>
      </c>
      <c r="U534" s="54" t="b">
        <f t="shared" si="304"/>
        <v>0</v>
      </c>
      <c r="V534" s="54" t="b">
        <f t="shared" si="305"/>
        <v>0</v>
      </c>
      <c r="W534" s="54" t="b">
        <f t="shared" si="306"/>
        <v>0</v>
      </c>
      <c r="X534" s="54" t="b">
        <f>IF(NOT(ISERROR(VLOOKUP(UPPER(F534),Opcodes!$O$3:$O$10,1,FALSE))),TRUE,FALSE)</f>
        <v>0</v>
      </c>
      <c r="Y534" s="1" t="str" cm="1">
        <f t="array" aca="1" ref="Y534" ca="1">IF(OR(UPPER(F534)="STR",UPPER(F534)="ASC"),_xlfn.TEXTJOIN("",TRUE,DEC2HEX(128*(UPPER(F534)="STR")+CODE(MID(G534,ABS(ROW(INDIRECT("1:"&amp;LEN(G534)))),1)))),IF(UPPER(F534)="HEX",UPPER(SUBSTITUTE(G534," ","")),""))</f>
        <v/>
      </c>
      <c r="Z534" s="52" t="str">
        <f t="shared" si="307"/>
        <v/>
      </c>
      <c r="AA534" s="52" t="str">
        <f t="shared" si="308"/>
        <v/>
      </c>
      <c r="AB534" s="52" t="str">
        <f t="shared" si="309"/>
        <v/>
      </c>
      <c r="AC534" s="52" t="str">
        <f t="shared" si="310"/>
        <v/>
      </c>
      <c r="AD534" s="52" t="str">
        <f t="shared" si="311"/>
        <v/>
      </c>
      <c r="AE534" s="52">
        <f t="shared" ca="1" si="312"/>
        <v>0</v>
      </c>
      <c r="AF534" s="52" t="str">
        <f t="shared" si="313"/>
        <v/>
      </c>
      <c r="AG534" s="52" t="str">
        <f t="shared" ca="1" si="314"/>
        <v>mem</v>
      </c>
      <c r="AH534" s="52">
        <f t="shared" ca="1" si="315"/>
        <v>0</v>
      </c>
      <c r="AI534" s="52">
        <f t="shared" ca="1" si="316"/>
        <v>-1</v>
      </c>
      <c r="AJ534" s="52">
        <f t="shared" ca="1" si="317"/>
        <v>0</v>
      </c>
      <c r="AK534" s="52">
        <f t="shared" ca="1" si="318"/>
        <v>0</v>
      </c>
      <c r="AL534" s="52">
        <f t="shared" ca="1" si="319"/>
        <v>0</v>
      </c>
      <c r="AM534" s="52" t="e" cm="1">
        <f t="array" aca="1" ref="AM534" ca="1">INDEX($G$2:$G$1052,MATCH(1,(AL534=$E$2:$E$1052)*("EQU"=UPPER($F$2:$F$1052)),0))</f>
        <v>#N/A</v>
      </c>
      <c r="AN534" s="52" t="str">
        <f t="shared" ca="1" si="320"/>
        <v/>
      </c>
      <c r="AO534" s="1" t="e">
        <f t="shared" ca="1" si="321"/>
        <v>#N/A</v>
      </c>
      <c r="AP534" s="52" t="str">
        <f t="shared" ca="1" si="322"/>
        <v/>
      </c>
      <c r="AQ534" s="1" t="str" cm="1">
        <f t="array" aca="1" ref="AQ534" ca="1">IF(LEFT(AL534,1)=".",INDEX($M$12:$M$1052,MATCH(1,(AL534=$L$12:$L$1052)*(S534=($S$12:$S$1052)),0)),"")</f>
        <v/>
      </c>
      <c r="AR534" s="52">
        <f t="shared" ca="1" si="323"/>
        <v>0</v>
      </c>
      <c r="AS534" s="52">
        <f t="shared" ca="1" si="324"/>
        <v>0</v>
      </c>
      <c r="AT534" s="52" t="str">
        <f t="shared" ca="1" si="325"/>
        <v>00</v>
      </c>
      <c r="AU534" s="52" t="str">
        <f t="shared" ca="1" si="326"/>
        <v>00</v>
      </c>
      <c r="AV534" s="1" t="str">
        <f t="shared" ca="1" si="329"/>
        <v>00</v>
      </c>
      <c r="AW534" s="52" t="str">
        <f t="shared" ca="1" si="327"/>
        <v>ZP</v>
      </c>
      <c r="AX534" s="53" t="e">
        <f ca="1">VLOOKUP(UPPER(F534)&amp;"-"&amp;AW534,Opcodes!$D$3:$E$160,2,FALSE)</f>
        <v>#N/A</v>
      </c>
      <c r="AY534" s="1">
        <f t="shared" ca="1" si="328"/>
        <v>0</v>
      </c>
    </row>
    <row r="535" spans="3:51" s="52" customFormat="1" x14ac:dyDescent="0.3">
      <c r="C535" s="11" t="str" cm="1">
        <f t="array" aca="1" ref="C535" ca="1">IF(AND(N535&amp;""&lt;&gt;"",K535&amp;""&lt;&gt;""),K535&amp;": "&amp;N535&amp;IF(O535&amp;""&lt;&gt;""," "&amp;O535,"")&amp;IF(P535&amp;""&lt;&gt;""," "&amp;P535,""),IF(Y535&amp;""&lt;&gt;"",K535&amp;": "&amp;TRIM(_xlfn.TEXTJOIN("",TRUE,MID(Y535,2*ROW(INDIRECT("1:"&amp;LEN(Y535)))-1,2)&amp;" ")),""))</f>
        <v/>
      </c>
      <c r="D535" s="20"/>
      <c r="E535" s="21"/>
      <c r="F535" s="22"/>
      <c r="G535" s="55"/>
      <c r="H535" s="56"/>
      <c r="I535" s="51"/>
      <c r="J535" s="51"/>
      <c r="K535" s="52" t="str">
        <f t="shared" ca="1" si="294"/>
        <v>302</v>
      </c>
      <c r="L535" s="52" t="str">
        <f t="shared" si="295"/>
        <v/>
      </c>
      <c r="M535" s="52" t="str">
        <f t="shared" ca="1" si="296"/>
        <v>$0302</v>
      </c>
      <c r="N535" s="53" t="str">
        <f t="shared" ca="1" si="297"/>
        <v/>
      </c>
      <c r="O535" s="53" t="str">
        <f t="shared" ca="1" si="298"/>
        <v>00</v>
      </c>
      <c r="P535" s="53" t="str">
        <f t="shared" ca="1" si="299"/>
        <v/>
      </c>
      <c r="Q535" s="54">
        <f t="shared" si="300"/>
        <v>-1</v>
      </c>
      <c r="R535" s="54" t="str">
        <f t="shared" si="301"/>
        <v/>
      </c>
      <c r="S535" s="3" t="str">
        <f t="shared" si="302"/>
        <v>my_code</v>
      </c>
      <c r="T535" s="54" t="b">
        <f t="shared" si="303"/>
        <v>0</v>
      </c>
      <c r="U535" s="54" t="b">
        <f t="shared" si="304"/>
        <v>0</v>
      </c>
      <c r="V535" s="54" t="b">
        <f t="shared" si="305"/>
        <v>0</v>
      </c>
      <c r="W535" s="54" t="b">
        <f t="shared" si="306"/>
        <v>0</v>
      </c>
      <c r="X535" s="54" t="b">
        <f>IF(NOT(ISERROR(VLOOKUP(UPPER(F535),Opcodes!$O$3:$O$10,1,FALSE))),TRUE,FALSE)</f>
        <v>0</v>
      </c>
      <c r="Y535" s="1" t="str" cm="1">
        <f t="array" aca="1" ref="Y535" ca="1">IF(OR(UPPER(F535)="STR",UPPER(F535)="ASC"),_xlfn.TEXTJOIN("",TRUE,DEC2HEX(128*(UPPER(F535)="STR")+CODE(MID(G535,ABS(ROW(INDIRECT("1:"&amp;LEN(G535)))),1)))),IF(UPPER(F535)="HEX",UPPER(SUBSTITUTE(G535," ","")),""))</f>
        <v/>
      </c>
      <c r="Z535" s="52" t="str">
        <f t="shared" si="307"/>
        <v/>
      </c>
      <c r="AA535" s="52" t="str">
        <f t="shared" si="308"/>
        <v/>
      </c>
      <c r="AB535" s="52" t="str">
        <f t="shared" si="309"/>
        <v/>
      </c>
      <c r="AC535" s="52" t="str">
        <f t="shared" si="310"/>
        <v/>
      </c>
      <c r="AD535" s="52" t="str">
        <f t="shared" si="311"/>
        <v/>
      </c>
      <c r="AE535" s="52">
        <f t="shared" ca="1" si="312"/>
        <v>0</v>
      </c>
      <c r="AF535" s="52" t="str">
        <f t="shared" si="313"/>
        <v/>
      </c>
      <c r="AG535" s="52" t="str">
        <f t="shared" ca="1" si="314"/>
        <v>mem</v>
      </c>
      <c r="AH535" s="52">
        <f t="shared" ca="1" si="315"/>
        <v>0</v>
      </c>
      <c r="AI535" s="52">
        <f t="shared" ca="1" si="316"/>
        <v>-1</v>
      </c>
      <c r="AJ535" s="52">
        <f t="shared" ca="1" si="317"/>
        <v>0</v>
      </c>
      <c r="AK535" s="52">
        <f t="shared" ca="1" si="318"/>
        <v>0</v>
      </c>
      <c r="AL535" s="52">
        <f t="shared" ca="1" si="319"/>
        <v>0</v>
      </c>
      <c r="AM535" s="52" t="e" cm="1">
        <f t="array" aca="1" ref="AM535" ca="1">INDEX($G$2:$G$1052,MATCH(1,(AL535=$E$2:$E$1052)*("EQU"=UPPER($F$2:$F$1052)),0))</f>
        <v>#N/A</v>
      </c>
      <c r="AN535" s="52" t="str">
        <f t="shared" ca="1" si="320"/>
        <v/>
      </c>
      <c r="AO535" s="1" t="e">
        <f t="shared" ca="1" si="321"/>
        <v>#N/A</v>
      </c>
      <c r="AP535" s="52" t="str">
        <f t="shared" ca="1" si="322"/>
        <v/>
      </c>
      <c r="AQ535" s="1" t="str" cm="1">
        <f t="array" aca="1" ref="AQ535" ca="1">IF(LEFT(AL535,1)=".",INDEX($M$12:$M$1052,MATCH(1,(AL535=$L$12:$L$1052)*(S535=($S$12:$S$1052)),0)),"")</f>
        <v/>
      </c>
      <c r="AR535" s="52">
        <f t="shared" ca="1" si="323"/>
        <v>0</v>
      </c>
      <c r="AS535" s="52">
        <f t="shared" ca="1" si="324"/>
        <v>0</v>
      </c>
      <c r="AT535" s="52" t="str">
        <f t="shared" ca="1" si="325"/>
        <v>00</v>
      </c>
      <c r="AU535" s="52" t="str">
        <f t="shared" ca="1" si="326"/>
        <v>00</v>
      </c>
      <c r="AV535" s="1" t="str">
        <f t="shared" ca="1" si="329"/>
        <v>00</v>
      </c>
      <c r="AW535" s="52" t="str">
        <f t="shared" ca="1" si="327"/>
        <v>ZP</v>
      </c>
      <c r="AX535" s="53" t="e">
        <f ca="1">VLOOKUP(UPPER(F535)&amp;"-"&amp;AW535,Opcodes!$D$3:$E$160,2,FALSE)</f>
        <v>#N/A</v>
      </c>
      <c r="AY535" s="1">
        <f t="shared" ca="1" si="328"/>
        <v>0</v>
      </c>
    </row>
    <row r="536" spans="3:51" s="52" customFormat="1" x14ac:dyDescent="0.3">
      <c r="C536" s="11" t="str" cm="1">
        <f t="array" aca="1" ref="C536" ca="1">IF(AND(N536&amp;""&lt;&gt;"",K536&amp;""&lt;&gt;""),K536&amp;": "&amp;N536&amp;IF(O536&amp;""&lt;&gt;""," "&amp;O536,"")&amp;IF(P536&amp;""&lt;&gt;""," "&amp;P536,""),IF(Y536&amp;""&lt;&gt;"",K536&amp;": "&amp;TRIM(_xlfn.TEXTJOIN("",TRUE,MID(Y536,2*ROW(INDIRECT("1:"&amp;LEN(Y536)))-1,2)&amp;" ")),""))</f>
        <v/>
      </c>
      <c r="D536" s="20"/>
      <c r="E536" s="21"/>
      <c r="F536" s="22"/>
      <c r="G536" s="55"/>
      <c r="H536" s="56"/>
      <c r="I536" s="51"/>
      <c r="J536" s="51"/>
      <c r="K536" s="52" t="str">
        <f t="shared" ca="1" si="294"/>
        <v>302</v>
      </c>
      <c r="L536" s="52" t="str">
        <f t="shared" si="295"/>
        <v/>
      </c>
      <c r="M536" s="52" t="str">
        <f t="shared" ca="1" si="296"/>
        <v>$0302</v>
      </c>
      <c r="N536" s="53" t="str">
        <f t="shared" ca="1" si="297"/>
        <v/>
      </c>
      <c r="O536" s="53" t="str">
        <f t="shared" ca="1" si="298"/>
        <v>00</v>
      </c>
      <c r="P536" s="53" t="str">
        <f t="shared" ca="1" si="299"/>
        <v/>
      </c>
      <c r="Q536" s="54">
        <f t="shared" si="300"/>
        <v>-1</v>
      </c>
      <c r="R536" s="54" t="str">
        <f t="shared" si="301"/>
        <v/>
      </c>
      <c r="S536" s="3" t="str">
        <f t="shared" si="302"/>
        <v>my_code</v>
      </c>
      <c r="T536" s="54" t="b">
        <f t="shared" si="303"/>
        <v>0</v>
      </c>
      <c r="U536" s="54" t="b">
        <f t="shared" si="304"/>
        <v>0</v>
      </c>
      <c r="V536" s="54" t="b">
        <f t="shared" si="305"/>
        <v>0</v>
      </c>
      <c r="W536" s="54" t="b">
        <f t="shared" si="306"/>
        <v>0</v>
      </c>
      <c r="X536" s="54" t="b">
        <f>IF(NOT(ISERROR(VLOOKUP(UPPER(F536),Opcodes!$O$3:$O$10,1,FALSE))),TRUE,FALSE)</f>
        <v>0</v>
      </c>
      <c r="Y536" s="1" t="str" cm="1">
        <f t="array" aca="1" ref="Y536" ca="1">IF(OR(UPPER(F536)="STR",UPPER(F536)="ASC"),_xlfn.TEXTJOIN("",TRUE,DEC2HEX(128*(UPPER(F536)="STR")+CODE(MID(G536,ABS(ROW(INDIRECT("1:"&amp;LEN(G536)))),1)))),IF(UPPER(F536)="HEX",UPPER(SUBSTITUTE(G536," ","")),""))</f>
        <v/>
      </c>
      <c r="Z536" s="52" t="str">
        <f t="shared" si="307"/>
        <v/>
      </c>
      <c r="AA536" s="52" t="str">
        <f t="shared" si="308"/>
        <v/>
      </c>
      <c r="AB536" s="52" t="str">
        <f t="shared" si="309"/>
        <v/>
      </c>
      <c r="AC536" s="52" t="str">
        <f t="shared" si="310"/>
        <v/>
      </c>
      <c r="AD536" s="52" t="str">
        <f t="shared" si="311"/>
        <v/>
      </c>
      <c r="AE536" s="52">
        <f t="shared" ca="1" si="312"/>
        <v>0</v>
      </c>
      <c r="AF536" s="52" t="str">
        <f t="shared" si="313"/>
        <v/>
      </c>
      <c r="AG536" s="52" t="str">
        <f t="shared" ca="1" si="314"/>
        <v>mem</v>
      </c>
      <c r="AH536" s="52">
        <f t="shared" ca="1" si="315"/>
        <v>0</v>
      </c>
      <c r="AI536" s="52">
        <f t="shared" ca="1" si="316"/>
        <v>-1</v>
      </c>
      <c r="AJ536" s="52">
        <f t="shared" ca="1" si="317"/>
        <v>0</v>
      </c>
      <c r="AK536" s="52">
        <f t="shared" ca="1" si="318"/>
        <v>0</v>
      </c>
      <c r="AL536" s="52">
        <f t="shared" ca="1" si="319"/>
        <v>0</v>
      </c>
      <c r="AM536" s="52" t="e" cm="1">
        <f t="array" aca="1" ref="AM536" ca="1">INDEX($G$2:$G$1052,MATCH(1,(AL536=$E$2:$E$1052)*("EQU"=UPPER($F$2:$F$1052)),0))</f>
        <v>#N/A</v>
      </c>
      <c r="AN536" s="52" t="str">
        <f t="shared" ca="1" si="320"/>
        <v/>
      </c>
      <c r="AO536" s="1" t="e">
        <f t="shared" ca="1" si="321"/>
        <v>#N/A</v>
      </c>
      <c r="AP536" s="52" t="str">
        <f t="shared" ca="1" si="322"/>
        <v/>
      </c>
      <c r="AQ536" s="1" t="str" cm="1">
        <f t="array" aca="1" ref="AQ536" ca="1">IF(LEFT(AL536,1)=".",INDEX($M$12:$M$1052,MATCH(1,(AL536=$L$12:$L$1052)*(S536=($S$12:$S$1052)),0)),"")</f>
        <v/>
      </c>
      <c r="AR536" s="52">
        <f t="shared" ca="1" si="323"/>
        <v>0</v>
      </c>
      <c r="AS536" s="52">
        <f t="shared" ca="1" si="324"/>
        <v>0</v>
      </c>
      <c r="AT536" s="52" t="str">
        <f t="shared" ca="1" si="325"/>
        <v>00</v>
      </c>
      <c r="AU536" s="52" t="str">
        <f t="shared" ca="1" si="326"/>
        <v>00</v>
      </c>
      <c r="AV536" s="1" t="str">
        <f t="shared" ca="1" si="329"/>
        <v>00</v>
      </c>
      <c r="AW536" s="52" t="str">
        <f t="shared" ca="1" si="327"/>
        <v>ZP</v>
      </c>
      <c r="AX536" s="53" t="e">
        <f ca="1">VLOOKUP(UPPER(F536)&amp;"-"&amp;AW536,Opcodes!$D$3:$E$160,2,FALSE)</f>
        <v>#N/A</v>
      </c>
      <c r="AY536" s="1">
        <f t="shared" ca="1" si="328"/>
        <v>0</v>
      </c>
    </row>
    <row r="537" spans="3:51" s="52" customFormat="1" x14ac:dyDescent="0.3">
      <c r="C537" s="11" t="str" cm="1">
        <f t="array" aca="1" ref="C537" ca="1">IF(AND(N537&amp;""&lt;&gt;"",K537&amp;""&lt;&gt;""),K537&amp;": "&amp;N537&amp;IF(O537&amp;""&lt;&gt;""," "&amp;O537,"")&amp;IF(P537&amp;""&lt;&gt;""," "&amp;P537,""),IF(Y537&amp;""&lt;&gt;"",K537&amp;": "&amp;TRIM(_xlfn.TEXTJOIN("",TRUE,MID(Y537,2*ROW(INDIRECT("1:"&amp;LEN(Y537)))-1,2)&amp;" ")),""))</f>
        <v/>
      </c>
      <c r="D537" s="20"/>
      <c r="E537" s="21"/>
      <c r="F537" s="22"/>
      <c r="G537" s="55"/>
      <c r="H537" s="56"/>
      <c r="I537" s="51"/>
      <c r="J537" s="51"/>
      <c r="K537" s="52" t="str">
        <f t="shared" ca="1" si="294"/>
        <v>302</v>
      </c>
      <c r="L537" s="52" t="str">
        <f t="shared" si="295"/>
        <v/>
      </c>
      <c r="M537" s="52" t="str">
        <f t="shared" ca="1" si="296"/>
        <v>$0302</v>
      </c>
      <c r="N537" s="53" t="str">
        <f t="shared" ca="1" si="297"/>
        <v/>
      </c>
      <c r="O537" s="53" t="str">
        <f t="shared" ca="1" si="298"/>
        <v>00</v>
      </c>
      <c r="P537" s="53" t="str">
        <f t="shared" ca="1" si="299"/>
        <v/>
      </c>
      <c r="Q537" s="54">
        <f t="shared" si="300"/>
        <v>-1</v>
      </c>
      <c r="R537" s="54" t="str">
        <f t="shared" si="301"/>
        <v/>
      </c>
      <c r="S537" s="3" t="str">
        <f t="shared" si="302"/>
        <v>my_code</v>
      </c>
      <c r="T537" s="54" t="b">
        <f t="shared" si="303"/>
        <v>0</v>
      </c>
      <c r="U537" s="54" t="b">
        <f t="shared" si="304"/>
        <v>0</v>
      </c>
      <c r="V537" s="54" t="b">
        <f t="shared" si="305"/>
        <v>0</v>
      </c>
      <c r="W537" s="54" t="b">
        <f t="shared" si="306"/>
        <v>0</v>
      </c>
      <c r="X537" s="54" t="b">
        <f>IF(NOT(ISERROR(VLOOKUP(UPPER(F537),Opcodes!$O$3:$O$10,1,FALSE))),TRUE,FALSE)</f>
        <v>0</v>
      </c>
      <c r="Y537" s="1" t="str" cm="1">
        <f t="array" aca="1" ref="Y537" ca="1">IF(OR(UPPER(F537)="STR",UPPER(F537)="ASC"),_xlfn.TEXTJOIN("",TRUE,DEC2HEX(128*(UPPER(F537)="STR")+CODE(MID(G537,ABS(ROW(INDIRECT("1:"&amp;LEN(G537)))),1)))),IF(UPPER(F537)="HEX",UPPER(SUBSTITUTE(G537," ","")),""))</f>
        <v/>
      </c>
      <c r="Z537" s="52" t="str">
        <f t="shared" si="307"/>
        <v/>
      </c>
      <c r="AA537" s="52" t="str">
        <f t="shared" si="308"/>
        <v/>
      </c>
      <c r="AB537" s="52" t="str">
        <f t="shared" si="309"/>
        <v/>
      </c>
      <c r="AC537" s="52" t="str">
        <f t="shared" si="310"/>
        <v/>
      </c>
      <c r="AD537" s="52" t="str">
        <f t="shared" si="311"/>
        <v/>
      </c>
      <c r="AE537" s="52">
        <f t="shared" ca="1" si="312"/>
        <v>0</v>
      </c>
      <c r="AF537" s="52" t="str">
        <f t="shared" si="313"/>
        <v/>
      </c>
      <c r="AG537" s="52" t="str">
        <f t="shared" ca="1" si="314"/>
        <v>mem</v>
      </c>
      <c r="AH537" s="52">
        <f t="shared" ca="1" si="315"/>
        <v>0</v>
      </c>
      <c r="AI537" s="52">
        <f t="shared" ca="1" si="316"/>
        <v>-1</v>
      </c>
      <c r="AJ537" s="52">
        <f t="shared" ca="1" si="317"/>
        <v>0</v>
      </c>
      <c r="AK537" s="52">
        <f t="shared" ca="1" si="318"/>
        <v>0</v>
      </c>
      <c r="AL537" s="52">
        <f t="shared" ca="1" si="319"/>
        <v>0</v>
      </c>
      <c r="AM537" s="52" t="e" cm="1">
        <f t="array" aca="1" ref="AM537" ca="1">INDEX($G$2:$G$1052,MATCH(1,(AL537=$E$2:$E$1052)*("EQU"=UPPER($F$2:$F$1052)),0))</f>
        <v>#N/A</v>
      </c>
      <c r="AN537" s="52" t="str">
        <f t="shared" ca="1" si="320"/>
        <v/>
      </c>
      <c r="AO537" s="1" t="e">
        <f t="shared" ca="1" si="321"/>
        <v>#N/A</v>
      </c>
      <c r="AP537" s="52" t="str">
        <f t="shared" ca="1" si="322"/>
        <v/>
      </c>
      <c r="AQ537" s="1" t="str" cm="1">
        <f t="array" aca="1" ref="AQ537" ca="1">IF(LEFT(AL537,1)=".",INDEX($M$12:$M$1052,MATCH(1,(AL537=$L$12:$L$1052)*(S537=($S$12:$S$1052)),0)),"")</f>
        <v/>
      </c>
      <c r="AR537" s="52">
        <f t="shared" ca="1" si="323"/>
        <v>0</v>
      </c>
      <c r="AS537" s="52">
        <f t="shared" ca="1" si="324"/>
        <v>0</v>
      </c>
      <c r="AT537" s="52" t="str">
        <f t="shared" ca="1" si="325"/>
        <v>00</v>
      </c>
      <c r="AU537" s="52" t="str">
        <f t="shared" ca="1" si="326"/>
        <v>00</v>
      </c>
      <c r="AV537" s="1" t="str">
        <f t="shared" ca="1" si="329"/>
        <v>00</v>
      </c>
      <c r="AW537" s="52" t="str">
        <f t="shared" ca="1" si="327"/>
        <v>ZP</v>
      </c>
      <c r="AX537" s="53" t="e">
        <f ca="1">VLOOKUP(UPPER(F537)&amp;"-"&amp;AW537,Opcodes!$D$3:$E$160,2,FALSE)</f>
        <v>#N/A</v>
      </c>
      <c r="AY537" s="1">
        <f t="shared" ca="1" si="328"/>
        <v>0</v>
      </c>
    </row>
    <row r="538" spans="3:51" s="52" customFormat="1" x14ac:dyDescent="0.3">
      <c r="C538" s="11" t="str" cm="1">
        <f t="array" aca="1" ref="C538" ca="1">IF(AND(N538&amp;""&lt;&gt;"",K538&amp;""&lt;&gt;""),K538&amp;": "&amp;N538&amp;IF(O538&amp;""&lt;&gt;""," "&amp;O538,"")&amp;IF(P538&amp;""&lt;&gt;""," "&amp;P538,""),IF(Y538&amp;""&lt;&gt;"",K538&amp;": "&amp;TRIM(_xlfn.TEXTJOIN("",TRUE,MID(Y538,2*ROW(INDIRECT("1:"&amp;LEN(Y538)))-1,2)&amp;" ")),""))</f>
        <v/>
      </c>
      <c r="D538" s="20"/>
      <c r="E538" s="21"/>
      <c r="F538" s="22"/>
      <c r="G538" s="55"/>
      <c r="H538" s="56"/>
      <c r="I538" s="51"/>
      <c r="J538" s="51"/>
      <c r="K538" s="52" t="str">
        <f t="shared" ca="1" si="294"/>
        <v>302</v>
      </c>
      <c r="L538" s="52" t="str">
        <f t="shared" si="295"/>
        <v/>
      </c>
      <c r="M538" s="52" t="str">
        <f t="shared" ca="1" si="296"/>
        <v>$0302</v>
      </c>
      <c r="N538" s="53" t="str">
        <f t="shared" ca="1" si="297"/>
        <v/>
      </c>
      <c r="O538" s="53" t="str">
        <f t="shared" ca="1" si="298"/>
        <v>00</v>
      </c>
      <c r="P538" s="53" t="str">
        <f t="shared" ca="1" si="299"/>
        <v/>
      </c>
      <c r="Q538" s="54">
        <f t="shared" si="300"/>
        <v>-1</v>
      </c>
      <c r="R538" s="54" t="str">
        <f t="shared" si="301"/>
        <v/>
      </c>
      <c r="S538" s="3" t="str">
        <f t="shared" si="302"/>
        <v>my_code</v>
      </c>
      <c r="T538" s="54" t="b">
        <f t="shared" si="303"/>
        <v>0</v>
      </c>
      <c r="U538" s="54" t="b">
        <f t="shared" si="304"/>
        <v>0</v>
      </c>
      <c r="V538" s="54" t="b">
        <f t="shared" si="305"/>
        <v>0</v>
      </c>
      <c r="W538" s="54" t="b">
        <f t="shared" si="306"/>
        <v>0</v>
      </c>
      <c r="X538" s="54" t="b">
        <f>IF(NOT(ISERROR(VLOOKUP(UPPER(F538),Opcodes!$O$3:$O$10,1,FALSE))),TRUE,FALSE)</f>
        <v>0</v>
      </c>
      <c r="Y538" s="1" t="str" cm="1">
        <f t="array" aca="1" ref="Y538" ca="1">IF(OR(UPPER(F538)="STR",UPPER(F538)="ASC"),_xlfn.TEXTJOIN("",TRUE,DEC2HEX(128*(UPPER(F538)="STR")+CODE(MID(G538,ABS(ROW(INDIRECT("1:"&amp;LEN(G538)))),1)))),IF(UPPER(F538)="HEX",UPPER(SUBSTITUTE(G538," ","")),""))</f>
        <v/>
      </c>
      <c r="Z538" s="52" t="str">
        <f t="shared" si="307"/>
        <v/>
      </c>
      <c r="AA538" s="52" t="str">
        <f t="shared" si="308"/>
        <v/>
      </c>
      <c r="AB538" s="52" t="str">
        <f t="shared" si="309"/>
        <v/>
      </c>
      <c r="AC538" s="52" t="str">
        <f t="shared" si="310"/>
        <v/>
      </c>
      <c r="AD538" s="52" t="str">
        <f t="shared" si="311"/>
        <v/>
      </c>
      <c r="AE538" s="52">
        <f t="shared" ca="1" si="312"/>
        <v>0</v>
      </c>
      <c r="AF538" s="52" t="str">
        <f t="shared" si="313"/>
        <v/>
      </c>
      <c r="AG538" s="52" t="str">
        <f t="shared" ca="1" si="314"/>
        <v>mem</v>
      </c>
      <c r="AH538" s="52">
        <f t="shared" ca="1" si="315"/>
        <v>0</v>
      </c>
      <c r="AI538" s="52">
        <f t="shared" ca="1" si="316"/>
        <v>-1</v>
      </c>
      <c r="AJ538" s="52">
        <f t="shared" ca="1" si="317"/>
        <v>0</v>
      </c>
      <c r="AK538" s="52">
        <f t="shared" ca="1" si="318"/>
        <v>0</v>
      </c>
      <c r="AL538" s="52">
        <f t="shared" ca="1" si="319"/>
        <v>0</v>
      </c>
      <c r="AM538" s="52" t="e" cm="1">
        <f t="array" aca="1" ref="AM538" ca="1">INDEX($G$2:$G$1052,MATCH(1,(AL538=$E$2:$E$1052)*("EQU"=UPPER($F$2:$F$1052)),0))</f>
        <v>#N/A</v>
      </c>
      <c r="AN538" s="52" t="str">
        <f t="shared" ca="1" si="320"/>
        <v/>
      </c>
      <c r="AO538" s="1" t="e">
        <f t="shared" ca="1" si="321"/>
        <v>#N/A</v>
      </c>
      <c r="AP538" s="52" t="str">
        <f t="shared" ca="1" si="322"/>
        <v/>
      </c>
      <c r="AQ538" s="1" t="str" cm="1">
        <f t="array" aca="1" ref="AQ538" ca="1">IF(LEFT(AL538,1)=".",INDEX($M$12:$M$1052,MATCH(1,(AL538=$L$12:$L$1052)*(S538=($S$12:$S$1052)),0)),"")</f>
        <v/>
      </c>
      <c r="AR538" s="52">
        <f t="shared" ca="1" si="323"/>
        <v>0</v>
      </c>
      <c r="AS538" s="52">
        <f t="shared" ca="1" si="324"/>
        <v>0</v>
      </c>
      <c r="AT538" s="52" t="str">
        <f t="shared" ca="1" si="325"/>
        <v>00</v>
      </c>
      <c r="AU538" s="52" t="str">
        <f t="shared" ca="1" si="326"/>
        <v>00</v>
      </c>
      <c r="AV538" s="1" t="str">
        <f t="shared" ca="1" si="329"/>
        <v>00</v>
      </c>
      <c r="AW538" s="52" t="str">
        <f t="shared" ca="1" si="327"/>
        <v>ZP</v>
      </c>
      <c r="AX538" s="53" t="e">
        <f ca="1">VLOOKUP(UPPER(F538)&amp;"-"&amp;AW538,Opcodes!$D$3:$E$160,2,FALSE)</f>
        <v>#N/A</v>
      </c>
      <c r="AY538" s="1">
        <f t="shared" ca="1" si="328"/>
        <v>0</v>
      </c>
    </row>
    <row r="539" spans="3:51" s="52" customFormat="1" x14ac:dyDescent="0.3">
      <c r="C539" s="11" t="str" cm="1">
        <f t="array" aca="1" ref="C539" ca="1">IF(AND(N539&amp;""&lt;&gt;"",K539&amp;""&lt;&gt;""),K539&amp;": "&amp;N539&amp;IF(O539&amp;""&lt;&gt;""," "&amp;O539,"")&amp;IF(P539&amp;""&lt;&gt;""," "&amp;P539,""),IF(Y539&amp;""&lt;&gt;"",K539&amp;": "&amp;TRIM(_xlfn.TEXTJOIN("",TRUE,MID(Y539,2*ROW(INDIRECT("1:"&amp;LEN(Y539)))-1,2)&amp;" ")),""))</f>
        <v/>
      </c>
      <c r="D539" s="20"/>
      <c r="E539" s="21"/>
      <c r="F539" s="22"/>
      <c r="G539" s="55"/>
      <c r="H539" s="56"/>
      <c r="I539" s="51"/>
      <c r="J539" s="51"/>
      <c r="K539" s="52" t="str">
        <f t="shared" ca="1" si="294"/>
        <v>302</v>
      </c>
      <c r="L539" s="52" t="str">
        <f t="shared" si="295"/>
        <v/>
      </c>
      <c r="M539" s="52" t="str">
        <f t="shared" ca="1" si="296"/>
        <v>$0302</v>
      </c>
      <c r="N539" s="53" t="str">
        <f t="shared" ca="1" si="297"/>
        <v/>
      </c>
      <c r="O539" s="53" t="str">
        <f t="shared" ca="1" si="298"/>
        <v>00</v>
      </c>
      <c r="P539" s="53" t="str">
        <f t="shared" ca="1" si="299"/>
        <v/>
      </c>
      <c r="Q539" s="54">
        <f t="shared" si="300"/>
        <v>-1</v>
      </c>
      <c r="R539" s="54" t="str">
        <f t="shared" si="301"/>
        <v/>
      </c>
      <c r="S539" s="3" t="str">
        <f t="shared" si="302"/>
        <v>my_code</v>
      </c>
      <c r="T539" s="54" t="b">
        <f t="shared" si="303"/>
        <v>0</v>
      </c>
      <c r="U539" s="54" t="b">
        <f t="shared" si="304"/>
        <v>0</v>
      </c>
      <c r="V539" s="54" t="b">
        <f t="shared" si="305"/>
        <v>0</v>
      </c>
      <c r="W539" s="54" t="b">
        <f t="shared" si="306"/>
        <v>0</v>
      </c>
      <c r="X539" s="54" t="b">
        <f>IF(NOT(ISERROR(VLOOKUP(UPPER(F539),Opcodes!$O$3:$O$10,1,FALSE))),TRUE,FALSE)</f>
        <v>0</v>
      </c>
      <c r="Y539" s="1" t="str" cm="1">
        <f t="array" aca="1" ref="Y539" ca="1">IF(OR(UPPER(F539)="STR",UPPER(F539)="ASC"),_xlfn.TEXTJOIN("",TRUE,DEC2HEX(128*(UPPER(F539)="STR")+CODE(MID(G539,ABS(ROW(INDIRECT("1:"&amp;LEN(G539)))),1)))),IF(UPPER(F539)="HEX",UPPER(SUBSTITUTE(G539," ","")),""))</f>
        <v/>
      </c>
      <c r="Z539" s="52" t="str">
        <f t="shared" si="307"/>
        <v/>
      </c>
      <c r="AA539" s="52" t="str">
        <f t="shared" si="308"/>
        <v/>
      </c>
      <c r="AB539" s="52" t="str">
        <f t="shared" si="309"/>
        <v/>
      </c>
      <c r="AC539" s="52" t="str">
        <f t="shared" si="310"/>
        <v/>
      </c>
      <c r="AD539" s="52" t="str">
        <f t="shared" si="311"/>
        <v/>
      </c>
      <c r="AE539" s="52">
        <f t="shared" ca="1" si="312"/>
        <v>0</v>
      </c>
      <c r="AF539" s="52" t="str">
        <f t="shared" si="313"/>
        <v/>
      </c>
      <c r="AG539" s="52" t="str">
        <f t="shared" ca="1" si="314"/>
        <v>mem</v>
      </c>
      <c r="AH539" s="52">
        <f t="shared" ca="1" si="315"/>
        <v>0</v>
      </c>
      <c r="AI539" s="52">
        <f t="shared" ca="1" si="316"/>
        <v>-1</v>
      </c>
      <c r="AJ539" s="52">
        <f t="shared" ca="1" si="317"/>
        <v>0</v>
      </c>
      <c r="AK539" s="52">
        <f t="shared" ca="1" si="318"/>
        <v>0</v>
      </c>
      <c r="AL539" s="52">
        <f t="shared" ca="1" si="319"/>
        <v>0</v>
      </c>
      <c r="AM539" s="52" t="e" cm="1">
        <f t="array" aca="1" ref="AM539" ca="1">INDEX($G$2:$G$1052,MATCH(1,(AL539=$E$2:$E$1052)*("EQU"=UPPER($F$2:$F$1052)),0))</f>
        <v>#N/A</v>
      </c>
      <c r="AN539" s="52" t="str">
        <f t="shared" ca="1" si="320"/>
        <v/>
      </c>
      <c r="AO539" s="1" t="e">
        <f t="shared" ca="1" si="321"/>
        <v>#N/A</v>
      </c>
      <c r="AP539" s="52" t="str">
        <f t="shared" ca="1" si="322"/>
        <v/>
      </c>
      <c r="AQ539" s="1" t="str" cm="1">
        <f t="array" aca="1" ref="AQ539" ca="1">IF(LEFT(AL539,1)=".",INDEX($M$12:$M$1052,MATCH(1,(AL539=$L$12:$L$1052)*(S539=($S$12:$S$1052)),0)),"")</f>
        <v/>
      </c>
      <c r="AR539" s="52">
        <f t="shared" ca="1" si="323"/>
        <v>0</v>
      </c>
      <c r="AS539" s="52">
        <f t="shared" ca="1" si="324"/>
        <v>0</v>
      </c>
      <c r="AT539" s="52" t="str">
        <f t="shared" ca="1" si="325"/>
        <v>00</v>
      </c>
      <c r="AU539" s="52" t="str">
        <f t="shared" ca="1" si="326"/>
        <v>00</v>
      </c>
      <c r="AV539" s="1" t="str">
        <f t="shared" ca="1" si="329"/>
        <v>00</v>
      </c>
      <c r="AW539" s="52" t="str">
        <f t="shared" ca="1" si="327"/>
        <v>ZP</v>
      </c>
      <c r="AX539" s="53" t="e">
        <f ca="1">VLOOKUP(UPPER(F539)&amp;"-"&amp;AW539,Opcodes!$D$3:$E$160,2,FALSE)</f>
        <v>#N/A</v>
      </c>
      <c r="AY539" s="1">
        <f t="shared" ca="1" si="328"/>
        <v>0</v>
      </c>
    </row>
    <row r="540" spans="3:51" s="52" customFormat="1" x14ac:dyDescent="0.3">
      <c r="C540" s="11" t="str" cm="1">
        <f t="array" aca="1" ref="C540" ca="1">IF(AND(N540&amp;""&lt;&gt;"",K540&amp;""&lt;&gt;""),K540&amp;": "&amp;N540&amp;IF(O540&amp;""&lt;&gt;""," "&amp;O540,"")&amp;IF(P540&amp;""&lt;&gt;""," "&amp;P540,""),IF(Y540&amp;""&lt;&gt;"",K540&amp;": "&amp;TRIM(_xlfn.TEXTJOIN("",TRUE,MID(Y540,2*ROW(INDIRECT("1:"&amp;LEN(Y540)))-1,2)&amp;" ")),""))</f>
        <v/>
      </c>
      <c r="D540" s="20"/>
      <c r="E540" s="21"/>
      <c r="F540" s="22"/>
      <c r="G540" s="55"/>
      <c r="H540" s="56"/>
      <c r="I540" s="51"/>
      <c r="J540" s="51"/>
      <c r="K540" s="52" t="str">
        <f t="shared" ca="1" si="294"/>
        <v>302</v>
      </c>
      <c r="L540" s="52" t="str">
        <f t="shared" si="295"/>
        <v/>
      </c>
      <c r="M540" s="52" t="str">
        <f t="shared" ca="1" si="296"/>
        <v>$0302</v>
      </c>
      <c r="N540" s="53" t="str">
        <f t="shared" ca="1" si="297"/>
        <v/>
      </c>
      <c r="O540" s="53" t="str">
        <f t="shared" ca="1" si="298"/>
        <v>00</v>
      </c>
      <c r="P540" s="53" t="str">
        <f t="shared" ca="1" si="299"/>
        <v/>
      </c>
      <c r="Q540" s="54">
        <f t="shared" si="300"/>
        <v>-1</v>
      </c>
      <c r="R540" s="54" t="str">
        <f t="shared" si="301"/>
        <v/>
      </c>
      <c r="S540" s="3" t="str">
        <f t="shared" si="302"/>
        <v>my_code</v>
      </c>
      <c r="T540" s="54" t="b">
        <f t="shared" si="303"/>
        <v>0</v>
      </c>
      <c r="U540" s="54" t="b">
        <f t="shared" si="304"/>
        <v>0</v>
      </c>
      <c r="V540" s="54" t="b">
        <f t="shared" si="305"/>
        <v>0</v>
      </c>
      <c r="W540" s="54" t="b">
        <f t="shared" si="306"/>
        <v>0</v>
      </c>
      <c r="X540" s="54" t="b">
        <f>IF(NOT(ISERROR(VLOOKUP(UPPER(F540),Opcodes!$O$3:$O$10,1,FALSE))),TRUE,FALSE)</f>
        <v>0</v>
      </c>
      <c r="Y540" s="1" t="str" cm="1">
        <f t="array" aca="1" ref="Y540" ca="1">IF(OR(UPPER(F540)="STR",UPPER(F540)="ASC"),_xlfn.TEXTJOIN("",TRUE,DEC2HEX(128*(UPPER(F540)="STR")+CODE(MID(G540,ABS(ROW(INDIRECT("1:"&amp;LEN(G540)))),1)))),IF(UPPER(F540)="HEX",UPPER(SUBSTITUTE(G540," ","")),""))</f>
        <v/>
      </c>
      <c r="Z540" s="52" t="str">
        <f t="shared" si="307"/>
        <v/>
      </c>
      <c r="AA540" s="52" t="str">
        <f t="shared" si="308"/>
        <v/>
      </c>
      <c r="AB540" s="52" t="str">
        <f t="shared" si="309"/>
        <v/>
      </c>
      <c r="AC540" s="52" t="str">
        <f t="shared" si="310"/>
        <v/>
      </c>
      <c r="AD540" s="52" t="str">
        <f t="shared" si="311"/>
        <v/>
      </c>
      <c r="AE540" s="52">
        <f t="shared" ca="1" si="312"/>
        <v>0</v>
      </c>
      <c r="AF540" s="52" t="str">
        <f t="shared" si="313"/>
        <v/>
      </c>
      <c r="AG540" s="52" t="str">
        <f t="shared" ca="1" si="314"/>
        <v>mem</v>
      </c>
      <c r="AH540" s="52">
        <f t="shared" ca="1" si="315"/>
        <v>0</v>
      </c>
      <c r="AI540" s="52">
        <f t="shared" ca="1" si="316"/>
        <v>-1</v>
      </c>
      <c r="AJ540" s="52">
        <f t="shared" ca="1" si="317"/>
        <v>0</v>
      </c>
      <c r="AK540" s="52">
        <f t="shared" ca="1" si="318"/>
        <v>0</v>
      </c>
      <c r="AL540" s="52">
        <f t="shared" ca="1" si="319"/>
        <v>0</v>
      </c>
      <c r="AM540" s="52" t="e" cm="1">
        <f t="array" aca="1" ref="AM540" ca="1">INDEX($G$2:$G$1052,MATCH(1,(AL540=$E$2:$E$1052)*("EQU"=UPPER($F$2:$F$1052)),0))</f>
        <v>#N/A</v>
      </c>
      <c r="AN540" s="52" t="str">
        <f t="shared" ca="1" si="320"/>
        <v/>
      </c>
      <c r="AO540" s="1" t="e">
        <f t="shared" ca="1" si="321"/>
        <v>#N/A</v>
      </c>
      <c r="AP540" s="52" t="str">
        <f t="shared" ca="1" si="322"/>
        <v/>
      </c>
      <c r="AQ540" s="1" t="str" cm="1">
        <f t="array" aca="1" ref="AQ540" ca="1">IF(LEFT(AL540,1)=".",INDEX($M$12:$M$1052,MATCH(1,(AL540=$L$12:$L$1052)*(S540=($S$12:$S$1052)),0)),"")</f>
        <v/>
      </c>
      <c r="AR540" s="52">
        <f t="shared" ca="1" si="323"/>
        <v>0</v>
      </c>
      <c r="AS540" s="52">
        <f t="shared" ca="1" si="324"/>
        <v>0</v>
      </c>
      <c r="AT540" s="52" t="str">
        <f t="shared" ca="1" si="325"/>
        <v>00</v>
      </c>
      <c r="AU540" s="52" t="str">
        <f t="shared" ca="1" si="326"/>
        <v>00</v>
      </c>
      <c r="AV540" s="1" t="str">
        <f t="shared" ca="1" si="329"/>
        <v>00</v>
      </c>
      <c r="AW540" s="52" t="str">
        <f t="shared" ca="1" si="327"/>
        <v>ZP</v>
      </c>
      <c r="AX540" s="53" t="e">
        <f ca="1">VLOOKUP(UPPER(F540)&amp;"-"&amp;AW540,Opcodes!$D$3:$E$160,2,FALSE)</f>
        <v>#N/A</v>
      </c>
      <c r="AY540" s="1">
        <f t="shared" ca="1" si="328"/>
        <v>0</v>
      </c>
    </row>
    <row r="541" spans="3:51" s="52" customFormat="1" x14ac:dyDescent="0.3">
      <c r="C541" s="11" t="str" cm="1">
        <f t="array" aca="1" ref="C541" ca="1">IF(AND(N541&amp;""&lt;&gt;"",K541&amp;""&lt;&gt;""),K541&amp;": "&amp;N541&amp;IF(O541&amp;""&lt;&gt;""," "&amp;O541,"")&amp;IF(P541&amp;""&lt;&gt;""," "&amp;P541,""),IF(Y541&amp;""&lt;&gt;"",K541&amp;": "&amp;TRIM(_xlfn.TEXTJOIN("",TRUE,MID(Y541,2*ROW(INDIRECT("1:"&amp;LEN(Y541)))-1,2)&amp;" ")),""))</f>
        <v/>
      </c>
      <c r="D541" s="20"/>
      <c r="E541" s="21"/>
      <c r="F541" s="22"/>
      <c r="G541" s="55"/>
      <c r="H541" s="56"/>
      <c r="I541" s="51"/>
      <c r="J541" s="51"/>
      <c r="K541" s="52" t="str">
        <f t="shared" ca="1" si="294"/>
        <v>302</v>
      </c>
      <c r="L541" s="52" t="str">
        <f t="shared" si="295"/>
        <v/>
      </c>
      <c r="M541" s="52" t="str">
        <f t="shared" ca="1" si="296"/>
        <v>$0302</v>
      </c>
      <c r="N541" s="53" t="str">
        <f t="shared" ca="1" si="297"/>
        <v/>
      </c>
      <c r="O541" s="53" t="str">
        <f t="shared" ca="1" si="298"/>
        <v>00</v>
      </c>
      <c r="P541" s="53" t="str">
        <f t="shared" ca="1" si="299"/>
        <v/>
      </c>
      <c r="Q541" s="54">
        <f t="shared" si="300"/>
        <v>-1</v>
      </c>
      <c r="R541" s="54" t="str">
        <f t="shared" si="301"/>
        <v/>
      </c>
      <c r="S541" s="3" t="str">
        <f t="shared" si="302"/>
        <v>my_code</v>
      </c>
      <c r="T541" s="54" t="b">
        <f t="shared" si="303"/>
        <v>0</v>
      </c>
      <c r="U541" s="54" t="b">
        <f t="shared" si="304"/>
        <v>0</v>
      </c>
      <c r="V541" s="54" t="b">
        <f t="shared" si="305"/>
        <v>0</v>
      </c>
      <c r="W541" s="54" t="b">
        <f t="shared" si="306"/>
        <v>0</v>
      </c>
      <c r="X541" s="54" t="b">
        <f>IF(NOT(ISERROR(VLOOKUP(UPPER(F541),Opcodes!$O$3:$O$10,1,FALSE))),TRUE,FALSE)</f>
        <v>0</v>
      </c>
      <c r="Y541" s="1" t="str" cm="1">
        <f t="array" aca="1" ref="Y541" ca="1">IF(OR(UPPER(F541)="STR",UPPER(F541)="ASC"),_xlfn.TEXTJOIN("",TRUE,DEC2HEX(128*(UPPER(F541)="STR")+CODE(MID(G541,ABS(ROW(INDIRECT("1:"&amp;LEN(G541)))),1)))),IF(UPPER(F541)="HEX",UPPER(SUBSTITUTE(G541," ","")),""))</f>
        <v/>
      </c>
      <c r="Z541" s="52" t="str">
        <f t="shared" si="307"/>
        <v/>
      </c>
      <c r="AA541" s="52" t="str">
        <f t="shared" si="308"/>
        <v/>
      </c>
      <c r="AB541" s="52" t="str">
        <f t="shared" si="309"/>
        <v/>
      </c>
      <c r="AC541" s="52" t="str">
        <f t="shared" si="310"/>
        <v/>
      </c>
      <c r="AD541" s="52" t="str">
        <f t="shared" si="311"/>
        <v/>
      </c>
      <c r="AE541" s="52">
        <f t="shared" ca="1" si="312"/>
        <v>0</v>
      </c>
      <c r="AF541" s="52" t="str">
        <f t="shared" si="313"/>
        <v/>
      </c>
      <c r="AG541" s="52" t="str">
        <f t="shared" ca="1" si="314"/>
        <v>mem</v>
      </c>
      <c r="AH541" s="52">
        <f t="shared" ca="1" si="315"/>
        <v>0</v>
      </c>
      <c r="AI541" s="52">
        <f t="shared" ca="1" si="316"/>
        <v>-1</v>
      </c>
      <c r="AJ541" s="52">
        <f t="shared" ca="1" si="317"/>
        <v>0</v>
      </c>
      <c r="AK541" s="52">
        <f t="shared" ca="1" si="318"/>
        <v>0</v>
      </c>
      <c r="AL541" s="52">
        <f t="shared" ca="1" si="319"/>
        <v>0</v>
      </c>
      <c r="AM541" s="52" t="e" cm="1">
        <f t="array" aca="1" ref="AM541" ca="1">INDEX($G$2:$G$1052,MATCH(1,(AL541=$E$2:$E$1052)*("EQU"=UPPER($F$2:$F$1052)),0))</f>
        <v>#N/A</v>
      </c>
      <c r="AN541" s="52" t="str">
        <f t="shared" ca="1" si="320"/>
        <v/>
      </c>
      <c r="AO541" s="1" t="e">
        <f t="shared" ca="1" si="321"/>
        <v>#N/A</v>
      </c>
      <c r="AP541" s="52" t="str">
        <f t="shared" ca="1" si="322"/>
        <v/>
      </c>
      <c r="AQ541" s="1" t="str" cm="1">
        <f t="array" aca="1" ref="AQ541" ca="1">IF(LEFT(AL541,1)=".",INDEX($M$12:$M$1052,MATCH(1,(AL541=$L$12:$L$1052)*(S541=($S$12:$S$1052)),0)),"")</f>
        <v/>
      </c>
      <c r="AR541" s="52">
        <f t="shared" ca="1" si="323"/>
        <v>0</v>
      </c>
      <c r="AS541" s="52">
        <f t="shared" ca="1" si="324"/>
        <v>0</v>
      </c>
      <c r="AT541" s="52" t="str">
        <f t="shared" ca="1" si="325"/>
        <v>00</v>
      </c>
      <c r="AU541" s="52" t="str">
        <f t="shared" ca="1" si="326"/>
        <v>00</v>
      </c>
      <c r="AV541" s="1" t="str">
        <f t="shared" ca="1" si="329"/>
        <v>00</v>
      </c>
      <c r="AW541" s="52" t="str">
        <f t="shared" ca="1" si="327"/>
        <v>ZP</v>
      </c>
      <c r="AX541" s="53" t="e">
        <f ca="1">VLOOKUP(UPPER(F541)&amp;"-"&amp;AW541,Opcodes!$D$3:$E$160,2,FALSE)</f>
        <v>#N/A</v>
      </c>
      <c r="AY541" s="1">
        <f t="shared" ca="1" si="328"/>
        <v>0</v>
      </c>
    </row>
    <row r="542" spans="3:51" s="52" customFormat="1" x14ac:dyDescent="0.3">
      <c r="C542" s="11" t="str" cm="1">
        <f t="array" aca="1" ref="C542" ca="1">IF(AND(N542&amp;""&lt;&gt;"",K542&amp;""&lt;&gt;""),K542&amp;": "&amp;N542&amp;IF(O542&amp;""&lt;&gt;""," "&amp;O542,"")&amp;IF(P542&amp;""&lt;&gt;""," "&amp;P542,""),IF(Y542&amp;""&lt;&gt;"",K542&amp;": "&amp;TRIM(_xlfn.TEXTJOIN("",TRUE,MID(Y542,2*ROW(INDIRECT("1:"&amp;LEN(Y542)))-1,2)&amp;" ")),""))</f>
        <v/>
      </c>
      <c r="D542" s="20"/>
      <c r="E542" s="21"/>
      <c r="F542" s="22"/>
      <c r="G542" s="55"/>
      <c r="H542" s="56"/>
      <c r="I542" s="51"/>
      <c r="J542" s="51"/>
      <c r="K542" s="52" t="str">
        <f t="shared" ca="1" si="294"/>
        <v>302</v>
      </c>
      <c r="L542" s="52" t="str">
        <f t="shared" si="295"/>
        <v/>
      </c>
      <c r="M542" s="52" t="str">
        <f t="shared" ca="1" si="296"/>
        <v>$0302</v>
      </c>
      <c r="N542" s="53" t="str">
        <f t="shared" ca="1" si="297"/>
        <v/>
      </c>
      <c r="O542" s="53" t="str">
        <f t="shared" ca="1" si="298"/>
        <v>00</v>
      </c>
      <c r="P542" s="53" t="str">
        <f t="shared" ca="1" si="299"/>
        <v/>
      </c>
      <c r="Q542" s="54">
        <f t="shared" si="300"/>
        <v>-1</v>
      </c>
      <c r="R542" s="54" t="str">
        <f t="shared" si="301"/>
        <v/>
      </c>
      <c r="S542" s="3" t="str">
        <f t="shared" si="302"/>
        <v>my_code</v>
      </c>
      <c r="T542" s="54" t="b">
        <f t="shared" si="303"/>
        <v>0</v>
      </c>
      <c r="U542" s="54" t="b">
        <f t="shared" si="304"/>
        <v>0</v>
      </c>
      <c r="V542" s="54" t="b">
        <f t="shared" si="305"/>
        <v>0</v>
      </c>
      <c r="W542" s="54" t="b">
        <f t="shared" si="306"/>
        <v>0</v>
      </c>
      <c r="X542" s="54" t="b">
        <f>IF(NOT(ISERROR(VLOOKUP(UPPER(F542),Opcodes!$O$3:$O$10,1,FALSE))),TRUE,FALSE)</f>
        <v>0</v>
      </c>
      <c r="Y542" s="1" t="str" cm="1">
        <f t="array" aca="1" ref="Y542" ca="1">IF(OR(UPPER(F542)="STR",UPPER(F542)="ASC"),_xlfn.TEXTJOIN("",TRUE,DEC2HEX(128*(UPPER(F542)="STR")+CODE(MID(G542,ABS(ROW(INDIRECT("1:"&amp;LEN(G542)))),1)))),IF(UPPER(F542)="HEX",UPPER(SUBSTITUTE(G542," ","")),""))</f>
        <v/>
      </c>
      <c r="Z542" s="52" t="str">
        <f t="shared" si="307"/>
        <v/>
      </c>
      <c r="AA542" s="52" t="str">
        <f t="shared" si="308"/>
        <v/>
      </c>
      <c r="AB542" s="52" t="str">
        <f t="shared" si="309"/>
        <v/>
      </c>
      <c r="AC542" s="52" t="str">
        <f t="shared" si="310"/>
        <v/>
      </c>
      <c r="AD542" s="52" t="str">
        <f t="shared" si="311"/>
        <v/>
      </c>
      <c r="AE542" s="52">
        <f t="shared" ca="1" si="312"/>
        <v>0</v>
      </c>
      <c r="AF542" s="52" t="str">
        <f t="shared" si="313"/>
        <v/>
      </c>
      <c r="AG542" s="52" t="str">
        <f t="shared" ca="1" si="314"/>
        <v>mem</v>
      </c>
      <c r="AH542" s="52">
        <f t="shared" ca="1" si="315"/>
        <v>0</v>
      </c>
      <c r="AI542" s="52">
        <f t="shared" ca="1" si="316"/>
        <v>-1</v>
      </c>
      <c r="AJ542" s="52">
        <f t="shared" ca="1" si="317"/>
        <v>0</v>
      </c>
      <c r="AK542" s="52">
        <f t="shared" ca="1" si="318"/>
        <v>0</v>
      </c>
      <c r="AL542" s="52">
        <f t="shared" ca="1" si="319"/>
        <v>0</v>
      </c>
      <c r="AM542" s="52" t="e" cm="1">
        <f t="array" aca="1" ref="AM542" ca="1">INDEX($G$2:$G$1052,MATCH(1,(AL542=$E$2:$E$1052)*("EQU"=UPPER($F$2:$F$1052)),0))</f>
        <v>#N/A</v>
      </c>
      <c r="AN542" s="52" t="str">
        <f t="shared" ca="1" si="320"/>
        <v/>
      </c>
      <c r="AO542" s="1" t="e">
        <f t="shared" ca="1" si="321"/>
        <v>#N/A</v>
      </c>
      <c r="AP542" s="52" t="str">
        <f t="shared" ca="1" si="322"/>
        <v/>
      </c>
      <c r="AQ542" s="1" t="str" cm="1">
        <f t="array" aca="1" ref="AQ542" ca="1">IF(LEFT(AL542,1)=".",INDEX($M$12:$M$1052,MATCH(1,(AL542=$L$12:$L$1052)*(S542=($S$12:$S$1052)),0)),"")</f>
        <v/>
      </c>
      <c r="AR542" s="52">
        <f t="shared" ca="1" si="323"/>
        <v>0</v>
      </c>
      <c r="AS542" s="52">
        <f t="shared" ca="1" si="324"/>
        <v>0</v>
      </c>
      <c r="AT542" s="52" t="str">
        <f t="shared" ca="1" si="325"/>
        <v>00</v>
      </c>
      <c r="AU542" s="52" t="str">
        <f t="shared" ca="1" si="326"/>
        <v>00</v>
      </c>
      <c r="AV542" s="1" t="str">
        <f t="shared" ca="1" si="329"/>
        <v>00</v>
      </c>
      <c r="AW542" s="52" t="str">
        <f t="shared" ca="1" si="327"/>
        <v>ZP</v>
      </c>
      <c r="AX542" s="53" t="e">
        <f ca="1">VLOOKUP(UPPER(F542)&amp;"-"&amp;AW542,Opcodes!$D$3:$E$160,2,FALSE)</f>
        <v>#N/A</v>
      </c>
      <c r="AY542" s="1">
        <f t="shared" ca="1" si="328"/>
        <v>0</v>
      </c>
    </row>
    <row r="543" spans="3:51" s="52" customFormat="1" x14ac:dyDescent="0.3">
      <c r="C543" s="11" t="str" cm="1">
        <f t="array" aca="1" ref="C543" ca="1">IF(AND(N543&amp;""&lt;&gt;"",K543&amp;""&lt;&gt;""),K543&amp;": "&amp;N543&amp;IF(O543&amp;""&lt;&gt;""," "&amp;O543,"")&amp;IF(P543&amp;""&lt;&gt;""," "&amp;P543,""),IF(Y543&amp;""&lt;&gt;"",K543&amp;": "&amp;TRIM(_xlfn.TEXTJOIN("",TRUE,MID(Y543,2*ROW(INDIRECT("1:"&amp;LEN(Y543)))-1,2)&amp;" ")),""))</f>
        <v/>
      </c>
      <c r="D543" s="20"/>
      <c r="E543" s="21"/>
      <c r="F543" s="22"/>
      <c r="G543" s="55"/>
      <c r="H543" s="56"/>
      <c r="I543" s="51"/>
      <c r="J543" s="51"/>
      <c r="K543" s="52" t="str">
        <f t="shared" ca="1" si="294"/>
        <v>302</v>
      </c>
      <c r="L543" s="52" t="str">
        <f t="shared" si="295"/>
        <v/>
      </c>
      <c r="M543" s="52" t="str">
        <f t="shared" ca="1" si="296"/>
        <v>$0302</v>
      </c>
      <c r="N543" s="53" t="str">
        <f t="shared" ca="1" si="297"/>
        <v/>
      </c>
      <c r="O543" s="53" t="str">
        <f t="shared" ca="1" si="298"/>
        <v>00</v>
      </c>
      <c r="P543" s="53" t="str">
        <f t="shared" ca="1" si="299"/>
        <v/>
      </c>
      <c r="Q543" s="54">
        <f t="shared" si="300"/>
        <v>-1</v>
      </c>
      <c r="R543" s="54" t="str">
        <f t="shared" si="301"/>
        <v/>
      </c>
      <c r="S543" s="3" t="str">
        <f t="shared" si="302"/>
        <v>my_code</v>
      </c>
      <c r="T543" s="54" t="b">
        <f t="shared" si="303"/>
        <v>0</v>
      </c>
      <c r="U543" s="54" t="b">
        <f t="shared" si="304"/>
        <v>0</v>
      </c>
      <c r="V543" s="54" t="b">
        <f t="shared" si="305"/>
        <v>0</v>
      </c>
      <c r="W543" s="54" t="b">
        <f t="shared" si="306"/>
        <v>0</v>
      </c>
      <c r="X543" s="54" t="b">
        <f>IF(NOT(ISERROR(VLOOKUP(UPPER(F543),Opcodes!$O$3:$O$10,1,FALSE))),TRUE,FALSE)</f>
        <v>0</v>
      </c>
      <c r="Y543" s="1" t="str" cm="1">
        <f t="array" aca="1" ref="Y543" ca="1">IF(OR(UPPER(F543)="STR",UPPER(F543)="ASC"),_xlfn.TEXTJOIN("",TRUE,DEC2HEX(128*(UPPER(F543)="STR")+CODE(MID(G543,ABS(ROW(INDIRECT("1:"&amp;LEN(G543)))),1)))),IF(UPPER(F543)="HEX",UPPER(SUBSTITUTE(G543," ","")),""))</f>
        <v/>
      </c>
      <c r="Z543" s="52" t="str">
        <f t="shared" si="307"/>
        <v/>
      </c>
      <c r="AA543" s="52" t="str">
        <f t="shared" si="308"/>
        <v/>
      </c>
      <c r="AB543" s="52" t="str">
        <f t="shared" si="309"/>
        <v/>
      </c>
      <c r="AC543" s="52" t="str">
        <f t="shared" si="310"/>
        <v/>
      </c>
      <c r="AD543" s="52" t="str">
        <f t="shared" si="311"/>
        <v/>
      </c>
      <c r="AE543" s="52">
        <f t="shared" ca="1" si="312"/>
        <v>0</v>
      </c>
      <c r="AF543" s="52" t="str">
        <f t="shared" si="313"/>
        <v/>
      </c>
      <c r="AG543" s="52" t="str">
        <f t="shared" ca="1" si="314"/>
        <v>mem</v>
      </c>
      <c r="AH543" s="52">
        <f t="shared" ca="1" si="315"/>
        <v>0</v>
      </c>
      <c r="AI543" s="52">
        <f t="shared" ca="1" si="316"/>
        <v>-1</v>
      </c>
      <c r="AJ543" s="52">
        <f t="shared" ca="1" si="317"/>
        <v>0</v>
      </c>
      <c r="AK543" s="52">
        <f t="shared" ca="1" si="318"/>
        <v>0</v>
      </c>
      <c r="AL543" s="52">
        <f t="shared" ca="1" si="319"/>
        <v>0</v>
      </c>
      <c r="AM543" s="52" t="e" cm="1">
        <f t="array" aca="1" ref="AM543" ca="1">INDEX($G$2:$G$1052,MATCH(1,(AL543=$E$2:$E$1052)*("EQU"=UPPER($F$2:$F$1052)),0))</f>
        <v>#N/A</v>
      </c>
      <c r="AN543" s="52" t="str">
        <f t="shared" ca="1" si="320"/>
        <v/>
      </c>
      <c r="AO543" s="1" t="e">
        <f t="shared" ca="1" si="321"/>
        <v>#N/A</v>
      </c>
      <c r="AP543" s="52" t="str">
        <f t="shared" ca="1" si="322"/>
        <v/>
      </c>
      <c r="AQ543" s="1" t="str" cm="1">
        <f t="array" aca="1" ref="AQ543" ca="1">IF(LEFT(AL543,1)=".",INDEX($M$12:$M$1052,MATCH(1,(AL543=$L$12:$L$1052)*(S543=($S$12:$S$1052)),0)),"")</f>
        <v/>
      </c>
      <c r="AR543" s="52">
        <f t="shared" ca="1" si="323"/>
        <v>0</v>
      </c>
      <c r="AS543" s="52">
        <f t="shared" ca="1" si="324"/>
        <v>0</v>
      </c>
      <c r="AT543" s="52" t="str">
        <f t="shared" ca="1" si="325"/>
        <v>00</v>
      </c>
      <c r="AU543" s="52" t="str">
        <f t="shared" ca="1" si="326"/>
        <v>00</v>
      </c>
      <c r="AV543" s="1" t="str">
        <f t="shared" ca="1" si="329"/>
        <v>00</v>
      </c>
      <c r="AW543" s="52" t="str">
        <f t="shared" ca="1" si="327"/>
        <v>ZP</v>
      </c>
      <c r="AX543" s="53" t="e">
        <f ca="1">VLOOKUP(UPPER(F543)&amp;"-"&amp;AW543,Opcodes!$D$3:$E$160,2,FALSE)</f>
        <v>#N/A</v>
      </c>
      <c r="AY543" s="1">
        <f t="shared" ca="1" si="328"/>
        <v>0</v>
      </c>
    </row>
    <row r="544" spans="3:51" s="52" customFormat="1" x14ac:dyDescent="0.3">
      <c r="C544" s="11" t="str" cm="1">
        <f t="array" aca="1" ref="C544" ca="1">IF(AND(N544&amp;""&lt;&gt;"",K544&amp;""&lt;&gt;""),K544&amp;": "&amp;N544&amp;IF(O544&amp;""&lt;&gt;""," "&amp;O544,"")&amp;IF(P544&amp;""&lt;&gt;""," "&amp;P544,""),IF(Y544&amp;""&lt;&gt;"",K544&amp;": "&amp;TRIM(_xlfn.TEXTJOIN("",TRUE,MID(Y544,2*ROW(INDIRECT("1:"&amp;LEN(Y544)))-1,2)&amp;" ")),""))</f>
        <v/>
      </c>
      <c r="D544" s="20"/>
      <c r="E544" s="21"/>
      <c r="F544" s="22"/>
      <c r="G544" s="55"/>
      <c r="H544" s="56"/>
      <c r="I544" s="51"/>
      <c r="J544" s="51"/>
      <c r="K544" s="52" t="str">
        <f t="shared" ca="1" si="294"/>
        <v>302</v>
      </c>
      <c r="L544" s="52" t="str">
        <f t="shared" si="295"/>
        <v/>
      </c>
      <c r="M544" s="52" t="str">
        <f t="shared" ca="1" si="296"/>
        <v>$0302</v>
      </c>
      <c r="N544" s="53" t="str">
        <f t="shared" ca="1" si="297"/>
        <v/>
      </c>
      <c r="O544" s="53" t="str">
        <f t="shared" ca="1" si="298"/>
        <v>00</v>
      </c>
      <c r="P544" s="53" t="str">
        <f t="shared" ca="1" si="299"/>
        <v/>
      </c>
      <c r="Q544" s="54">
        <f t="shared" si="300"/>
        <v>-1</v>
      </c>
      <c r="R544" s="54" t="str">
        <f t="shared" si="301"/>
        <v/>
      </c>
      <c r="S544" s="3" t="str">
        <f t="shared" si="302"/>
        <v>my_code</v>
      </c>
      <c r="T544" s="54" t="b">
        <f t="shared" si="303"/>
        <v>0</v>
      </c>
      <c r="U544" s="54" t="b">
        <f t="shared" si="304"/>
        <v>0</v>
      </c>
      <c r="V544" s="54" t="b">
        <f t="shared" si="305"/>
        <v>0</v>
      </c>
      <c r="W544" s="54" t="b">
        <f t="shared" si="306"/>
        <v>0</v>
      </c>
      <c r="X544" s="54" t="b">
        <f>IF(NOT(ISERROR(VLOOKUP(UPPER(F544),Opcodes!$O$3:$O$10,1,FALSE))),TRUE,FALSE)</f>
        <v>0</v>
      </c>
      <c r="Y544" s="1" t="str" cm="1">
        <f t="array" aca="1" ref="Y544" ca="1">IF(OR(UPPER(F544)="STR",UPPER(F544)="ASC"),_xlfn.TEXTJOIN("",TRUE,DEC2HEX(128*(UPPER(F544)="STR")+CODE(MID(G544,ABS(ROW(INDIRECT("1:"&amp;LEN(G544)))),1)))),IF(UPPER(F544)="HEX",UPPER(SUBSTITUTE(G544," ","")),""))</f>
        <v/>
      </c>
      <c r="Z544" s="52" t="str">
        <f t="shared" si="307"/>
        <v/>
      </c>
      <c r="AA544" s="52" t="str">
        <f t="shared" si="308"/>
        <v/>
      </c>
      <c r="AB544" s="52" t="str">
        <f t="shared" si="309"/>
        <v/>
      </c>
      <c r="AC544" s="52" t="str">
        <f t="shared" si="310"/>
        <v/>
      </c>
      <c r="AD544" s="52" t="str">
        <f t="shared" si="311"/>
        <v/>
      </c>
      <c r="AE544" s="52">
        <f t="shared" ca="1" si="312"/>
        <v>0</v>
      </c>
      <c r="AF544" s="52" t="str">
        <f t="shared" si="313"/>
        <v/>
      </c>
      <c r="AG544" s="52" t="str">
        <f t="shared" ca="1" si="314"/>
        <v>mem</v>
      </c>
      <c r="AH544" s="52">
        <f t="shared" ca="1" si="315"/>
        <v>0</v>
      </c>
      <c r="AI544" s="52">
        <f t="shared" ca="1" si="316"/>
        <v>-1</v>
      </c>
      <c r="AJ544" s="52">
        <f t="shared" ca="1" si="317"/>
        <v>0</v>
      </c>
      <c r="AK544" s="52">
        <f t="shared" ca="1" si="318"/>
        <v>0</v>
      </c>
      <c r="AL544" s="52">
        <f t="shared" ca="1" si="319"/>
        <v>0</v>
      </c>
      <c r="AM544" s="52" t="e" cm="1">
        <f t="array" aca="1" ref="AM544" ca="1">INDEX($G$2:$G$1052,MATCH(1,(AL544=$E$2:$E$1052)*("EQU"=UPPER($F$2:$F$1052)),0))</f>
        <v>#N/A</v>
      </c>
      <c r="AN544" s="52" t="str">
        <f t="shared" ca="1" si="320"/>
        <v/>
      </c>
      <c r="AO544" s="1" t="e">
        <f t="shared" ca="1" si="321"/>
        <v>#N/A</v>
      </c>
      <c r="AP544" s="52" t="str">
        <f t="shared" ca="1" si="322"/>
        <v/>
      </c>
      <c r="AQ544" s="1" t="str" cm="1">
        <f t="array" aca="1" ref="AQ544" ca="1">IF(LEFT(AL544,1)=".",INDEX($M$12:$M$1052,MATCH(1,(AL544=$L$12:$L$1052)*(S544=($S$12:$S$1052)),0)),"")</f>
        <v/>
      </c>
      <c r="AR544" s="52">
        <f t="shared" ca="1" si="323"/>
        <v>0</v>
      </c>
      <c r="AS544" s="52">
        <f t="shared" ca="1" si="324"/>
        <v>0</v>
      </c>
      <c r="AT544" s="52" t="str">
        <f t="shared" ca="1" si="325"/>
        <v>00</v>
      </c>
      <c r="AU544" s="52" t="str">
        <f t="shared" ca="1" si="326"/>
        <v>00</v>
      </c>
      <c r="AV544" s="1" t="str">
        <f t="shared" ca="1" si="329"/>
        <v>00</v>
      </c>
      <c r="AW544" s="52" t="str">
        <f t="shared" ca="1" si="327"/>
        <v>ZP</v>
      </c>
      <c r="AX544" s="53" t="e">
        <f ca="1">VLOOKUP(UPPER(F544)&amp;"-"&amp;AW544,Opcodes!$D$3:$E$160,2,FALSE)</f>
        <v>#N/A</v>
      </c>
      <c r="AY544" s="1">
        <f t="shared" ca="1" si="328"/>
        <v>0</v>
      </c>
    </row>
    <row r="545" spans="3:51" s="52" customFormat="1" x14ac:dyDescent="0.3">
      <c r="C545" s="11" t="str" cm="1">
        <f t="array" aca="1" ref="C545" ca="1">IF(AND(N545&amp;""&lt;&gt;"",K545&amp;""&lt;&gt;""),K545&amp;": "&amp;N545&amp;IF(O545&amp;""&lt;&gt;""," "&amp;O545,"")&amp;IF(P545&amp;""&lt;&gt;""," "&amp;P545,""),IF(Y545&amp;""&lt;&gt;"",K545&amp;": "&amp;TRIM(_xlfn.TEXTJOIN("",TRUE,MID(Y545,2*ROW(INDIRECT("1:"&amp;LEN(Y545)))-1,2)&amp;" ")),""))</f>
        <v/>
      </c>
      <c r="D545" s="20"/>
      <c r="E545" s="21"/>
      <c r="F545" s="22"/>
      <c r="G545" s="55"/>
      <c r="H545" s="56"/>
      <c r="I545" s="51"/>
      <c r="J545" s="51"/>
      <c r="K545" s="52" t="str">
        <f t="shared" ca="1" si="294"/>
        <v>302</v>
      </c>
      <c r="L545" s="52" t="str">
        <f t="shared" si="295"/>
        <v/>
      </c>
      <c r="M545" s="52" t="str">
        <f t="shared" ca="1" si="296"/>
        <v>$0302</v>
      </c>
      <c r="N545" s="53" t="str">
        <f t="shared" ca="1" si="297"/>
        <v/>
      </c>
      <c r="O545" s="53" t="str">
        <f t="shared" ca="1" si="298"/>
        <v>00</v>
      </c>
      <c r="P545" s="53" t="str">
        <f t="shared" ca="1" si="299"/>
        <v/>
      </c>
      <c r="Q545" s="54">
        <f t="shared" si="300"/>
        <v>-1</v>
      </c>
      <c r="R545" s="54" t="str">
        <f t="shared" si="301"/>
        <v/>
      </c>
      <c r="S545" s="3" t="str">
        <f t="shared" si="302"/>
        <v>my_code</v>
      </c>
      <c r="T545" s="54" t="b">
        <f t="shared" si="303"/>
        <v>0</v>
      </c>
      <c r="U545" s="54" t="b">
        <f t="shared" si="304"/>
        <v>0</v>
      </c>
      <c r="V545" s="54" t="b">
        <f t="shared" si="305"/>
        <v>0</v>
      </c>
      <c r="W545" s="54" t="b">
        <f t="shared" si="306"/>
        <v>0</v>
      </c>
      <c r="X545" s="54" t="b">
        <f>IF(NOT(ISERROR(VLOOKUP(UPPER(F545),Opcodes!$O$3:$O$10,1,FALSE))),TRUE,FALSE)</f>
        <v>0</v>
      </c>
      <c r="Y545" s="1" t="str" cm="1">
        <f t="array" aca="1" ref="Y545" ca="1">IF(OR(UPPER(F545)="STR",UPPER(F545)="ASC"),_xlfn.TEXTJOIN("",TRUE,DEC2HEX(128*(UPPER(F545)="STR")+CODE(MID(G545,ABS(ROW(INDIRECT("1:"&amp;LEN(G545)))),1)))),IF(UPPER(F545)="HEX",UPPER(SUBSTITUTE(G545," ","")),""))</f>
        <v/>
      </c>
      <c r="Z545" s="52" t="str">
        <f t="shared" si="307"/>
        <v/>
      </c>
      <c r="AA545" s="52" t="str">
        <f t="shared" si="308"/>
        <v/>
      </c>
      <c r="AB545" s="52" t="str">
        <f t="shared" si="309"/>
        <v/>
      </c>
      <c r="AC545" s="52" t="str">
        <f t="shared" si="310"/>
        <v/>
      </c>
      <c r="AD545" s="52" t="str">
        <f t="shared" si="311"/>
        <v/>
      </c>
      <c r="AE545" s="52">
        <f t="shared" ca="1" si="312"/>
        <v>0</v>
      </c>
      <c r="AF545" s="52" t="str">
        <f t="shared" si="313"/>
        <v/>
      </c>
      <c r="AG545" s="52" t="str">
        <f t="shared" ca="1" si="314"/>
        <v>mem</v>
      </c>
      <c r="AH545" s="52">
        <f t="shared" ca="1" si="315"/>
        <v>0</v>
      </c>
      <c r="AI545" s="52">
        <f t="shared" ca="1" si="316"/>
        <v>-1</v>
      </c>
      <c r="AJ545" s="52">
        <f t="shared" ca="1" si="317"/>
        <v>0</v>
      </c>
      <c r="AK545" s="52">
        <f t="shared" ca="1" si="318"/>
        <v>0</v>
      </c>
      <c r="AL545" s="52">
        <f t="shared" ca="1" si="319"/>
        <v>0</v>
      </c>
      <c r="AM545" s="52" t="e" cm="1">
        <f t="array" aca="1" ref="AM545" ca="1">INDEX($G$2:$G$1052,MATCH(1,(AL545=$E$2:$E$1052)*("EQU"=UPPER($F$2:$F$1052)),0))</f>
        <v>#N/A</v>
      </c>
      <c r="AN545" s="52" t="str">
        <f t="shared" ca="1" si="320"/>
        <v/>
      </c>
      <c r="AO545" s="1" t="e">
        <f t="shared" ca="1" si="321"/>
        <v>#N/A</v>
      </c>
      <c r="AP545" s="52" t="str">
        <f t="shared" ca="1" si="322"/>
        <v/>
      </c>
      <c r="AQ545" s="1" t="str" cm="1">
        <f t="array" aca="1" ref="AQ545" ca="1">IF(LEFT(AL545,1)=".",INDEX($M$12:$M$1052,MATCH(1,(AL545=$L$12:$L$1052)*(S545=($S$12:$S$1052)),0)),"")</f>
        <v/>
      </c>
      <c r="AR545" s="52">
        <f t="shared" ca="1" si="323"/>
        <v>0</v>
      </c>
      <c r="AS545" s="52">
        <f t="shared" ca="1" si="324"/>
        <v>0</v>
      </c>
      <c r="AT545" s="52" t="str">
        <f t="shared" ca="1" si="325"/>
        <v>00</v>
      </c>
      <c r="AU545" s="52" t="str">
        <f t="shared" ca="1" si="326"/>
        <v>00</v>
      </c>
      <c r="AV545" s="1" t="str">
        <f t="shared" ca="1" si="329"/>
        <v>00</v>
      </c>
      <c r="AW545" s="52" t="str">
        <f t="shared" ca="1" si="327"/>
        <v>ZP</v>
      </c>
      <c r="AX545" s="53" t="e">
        <f ca="1">VLOOKUP(UPPER(F545)&amp;"-"&amp;AW545,Opcodes!$D$3:$E$160,2,FALSE)</f>
        <v>#N/A</v>
      </c>
      <c r="AY545" s="1">
        <f t="shared" ca="1" si="328"/>
        <v>0</v>
      </c>
    </row>
    <row r="546" spans="3:51" s="52" customFormat="1" x14ac:dyDescent="0.3">
      <c r="C546" s="11" t="str" cm="1">
        <f t="array" aca="1" ref="C546" ca="1">IF(AND(N546&amp;""&lt;&gt;"",K546&amp;""&lt;&gt;""),K546&amp;": "&amp;N546&amp;IF(O546&amp;""&lt;&gt;""," "&amp;O546,"")&amp;IF(P546&amp;""&lt;&gt;""," "&amp;P546,""),IF(Y546&amp;""&lt;&gt;"",K546&amp;": "&amp;TRIM(_xlfn.TEXTJOIN("",TRUE,MID(Y546,2*ROW(INDIRECT("1:"&amp;LEN(Y546)))-1,2)&amp;" ")),""))</f>
        <v/>
      </c>
      <c r="D546" s="20"/>
      <c r="E546" s="21"/>
      <c r="F546" s="22"/>
      <c r="G546" s="55"/>
      <c r="H546" s="56"/>
      <c r="I546" s="51"/>
      <c r="J546" s="51"/>
      <c r="K546" s="52" t="str">
        <f t="shared" ca="1" si="294"/>
        <v>302</v>
      </c>
      <c r="L546" s="52" t="str">
        <f t="shared" si="295"/>
        <v/>
      </c>
      <c r="M546" s="52" t="str">
        <f t="shared" ca="1" si="296"/>
        <v>$0302</v>
      </c>
      <c r="N546" s="53" t="str">
        <f t="shared" ca="1" si="297"/>
        <v/>
      </c>
      <c r="O546" s="53" t="str">
        <f t="shared" ca="1" si="298"/>
        <v>00</v>
      </c>
      <c r="P546" s="53" t="str">
        <f t="shared" ca="1" si="299"/>
        <v/>
      </c>
      <c r="Q546" s="54">
        <f t="shared" si="300"/>
        <v>-1</v>
      </c>
      <c r="R546" s="54" t="str">
        <f t="shared" si="301"/>
        <v/>
      </c>
      <c r="S546" s="3" t="str">
        <f t="shared" si="302"/>
        <v>my_code</v>
      </c>
      <c r="T546" s="54" t="b">
        <f t="shared" si="303"/>
        <v>0</v>
      </c>
      <c r="U546" s="54" t="b">
        <f t="shared" si="304"/>
        <v>0</v>
      </c>
      <c r="V546" s="54" t="b">
        <f t="shared" si="305"/>
        <v>0</v>
      </c>
      <c r="W546" s="54" t="b">
        <f t="shared" si="306"/>
        <v>0</v>
      </c>
      <c r="X546" s="54" t="b">
        <f>IF(NOT(ISERROR(VLOOKUP(UPPER(F546),Opcodes!$O$3:$O$10,1,FALSE))),TRUE,FALSE)</f>
        <v>0</v>
      </c>
      <c r="Y546" s="1" t="str" cm="1">
        <f t="array" aca="1" ref="Y546" ca="1">IF(OR(UPPER(F546)="STR",UPPER(F546)="ASC"),_xlfn.TEXTJOIN("",TRUE,DEC2HEX(128*(UPPER(F546)="STR")+CODE(MID(G546,ABS(ROW(INDIRECT("1:"&amp;LEN(G546)))),1)))),IF(UPPER(F546)="HEX",UPPER(SUBSTITUTE(G546," ","")),""))</f>
        <v/>
      </c>
      <c r="Z546" s="52" t="str">
        <f t="shared" si="307"/>
        <v/>
      </c>
      <c r="AA546" s="52" t="str">
        <f t="shared" si="308"/>
        <v/>
      </c>
      <c r="AB546" s="52" t="str">
        <f t="shared" si="309"/>
        <v/>
      </c>
      <c r="AC546" s="52" t="str">
        <f t="shared" si="310"/>
        <v/>
      </c>
      <c r="AD546" s="52" t="str">
        <f t="shared" si="311"/>
        <v/>
      </c>
      <c r="AE546" s="52">
        <f t="shared" ca="1" si="312"/>
        <v>0</v>
      </c>
      <c r="AF546" s="52" t="str">
        <f t="shared" si="313"/>
        <v/>
      </c>
      <c r="AG546" s="52" t="str">
        <f t="shared" ca="1" si="314"/>
        <v>mem</v>
      </c>
      <c r="AH546" s="52">
        <f t="shared" ca="1" si="315"/>
        <v>0</v>
      </c>
      <c r="AI546" s="52">
        <f t="shared" ca="1" si="316"/>
        <v>-1</v>
      </c>
      <c r="AJ546" s="52">
        <f t="shared" ca="1" si="317"/>
        <v>0</v>
      </c>
      <c r="AK546" s="52">
        <f t="shared" ca="1" si="318"/>
        <v>0</v>
      </c>
      <c r="AL546" s="52">
        <f t="shared" ca="1" si="319"/>
        <v>0</v>
      </c>
      <c r="AM546" s="52" t="e" cm="1">
        <f t="array" aca="1" ref="AM546" ca="1">INDEX($G$2:$G$1052,MATCH(1,(AL546=$E$2:$E$1052)*("EQU"=UPPER($F$2:$F$1052)),0))</f>
        <v>#N/A</v>
      </c>
      <c r="AN546" s="52" t="str">
        <f t="shared" ca="1" si="320"/>
        <v/>
      </c>
      <c r="AO546" s="1" t="e">
        <f t="shared" ca="1" si="321"/>
        <v>#N/A</v>
      </c>
      <c r="AP546" s="52" t="str">
        <f t="shared" ca="1" si="322"/>
        <v/>
      </c>
      <c r="AQ546" s="1" t="str" cm="1">
        <f t="array" aca="1" ref="AQ546" ca="1">IF(LEFT(AL546,1)=".",INDEX($M$12:$M$1052,MATCH(1,(AL546=$L$12:$L$1052)*(S546=($S$12:$S$1052)),0)),"")</f>
        <v/>
      </c>
      <c r="AR546" s="52">
        <f t="shared" ca="1" si="323"/>
        <v>0</v>
      </c>
      <c r="AS546" s="52">
        <f t="shared" ca="1" si="324"/>
        <v>0</v>
      </c>
      <c r="AT546" s="52" t="str">
        <f t="shared" ca="1" si="325"/>
        <v>00</v>
      </c>
      <c r="AU546" s="52" t="str">
        <f t="shared" ca="1" si="326"/>
        <v>00</v>
      </c>
      <c r="AV546" s="1" t="str">
        <f t="shared" ca="1" si="329"/>
        <v>00</v>
      </c>
      <c r="AW546" s="52" t="str">
        <f t="shared" ca="1" si="327"/>
        <v>ZP</v>
      </c>
      <c r="AX546" s="53" t="e">
        <f ca="1">VLOOKUP(UPPER(F546)&amp;"-"&amp;AW546,Opcodes!$D$3:$E$160,2,FALSE)</f>
        <v>#N/A</v>
      </c>
      <c r="AY546" s="1">
        <f t="shared" ca="1" si="328"/>
        <v>0</v>
      </c>
    </row>
    <row r="547" spans="3:51" s="52" customFormat="1" x14ac:dyDescent="0.3">
      <c r="C547" s="11" t="str" cm="1">
        <f t="array" aca="1" ref="C547" ca="1">IF(AND(N547&amp;""&lt;&gt;"",K547&amp;""&lt;&gt;""),K547&amp;": "&amp;N547&amp;IF(O547&amp;""&lt;&gt;""," "&amp;O547,"")&amp;IF(P547&amp;""&lt;&gt;""," "&amp;P547,""),IF(Y547&amp;""&lt;&gt;"",K547&amp;": "&amp;TRIM(_xlfn.TEXTJOIN("",TRUE,MID(Y547,2*ROW(INDIRECT("1:"&amp;LEN(Y547)))-1,2)&amp;" ")),""))</f>
        <v/>
      </c>
      <c r="D547" s="20"/>
      <c r="E547" s="21"/>
      <c r="F547" s="22"/>
      <c r="G547" s="55"/>
      <c r="H547" s="56"/>
      <c r="I547" s="51"/>
      <c r="J547" s="51"/>
      <c r="K547" s="52" t="str">
        <f t="shared" ca="1" si="294"/>
        <v>302</v>
      </c>
      <c r="L547" s="52" t="str">
        <f t="shared" si="295"/>
        <v/>
      </c>
      <c r="M547" s="52" t="str">
        <f t="shared" ca="1" si="296"/>
        <v>$0302</v>
      </c>
      <c r="N547" s="53" t="str">
        <f t="shared" ca="1" si="297"/>
        <v/>
      </c>
      <c r="O547" s="53" t="str">
        <f t="shared" ca="1" si="298"/>
        <v>00</v>
      </c>
      <c r="P547" s="53" t="str">
        <f t="shared" ca="1" si="299"/>
        <v/>
      </c>
      <c r="Q547" s="54">
        <f t="shared" si="300"/>
        <v>-1</v>
      </c>
      <c r="R547" s="54" t="str">
        <f t="shared" si="301"/>
        <v/>
      </c>
      <c r="S547" s="3" t="str">
        <f t="shared" si="302"/>
        <v>my_code</v>
      </c>
      <c r="T547" s="54" t="b">
        <f t="shared" si="303"/>
        <v>0</v>
      </c>
      <c r="U547" s="54" t="b">
        <f t="shared" si="304"/>
        <v>0</v>
      </c>
      <c r="V547" s="54" t="b">
        <f t="shared" si="305"/>
        <v>0</v>
      </c>
      <c r="W547" s="54" t="b">
        <f t="shared" si="306"/>
        <v>0</v>
      </c>
      <c r="X547" s="54" t="b">
        <f>IF(NOT(ISERROR(VLOOKUP(UPPER(F547),Opcodes!$O$3:$O$10,1,FALSE))),TRUE,FALSE)</f>
        <v>0</v>
      </c>
      <c r="Y547" s="1" t="str" cm="1">
        <f t="array" aca="1" ref="Y547" ca="1">IF(OR(UPPER(F547)="STR",UPPER(F547)="ASC"),_xlfn.TEXTJOIN("",TRUE,DEC2HEX(128*(UPPER(F547)="STR")+CODE(MID(G547,ABS(ROW(INDIRECT("1:"&amp;LEN(G547)))),1)))),IF(UPPER(F547)="HEX",UPPER(SUBSTITUTE(G547," ","")),""))</f>
        <v/>
      </c>
      <c r="Z547" s="52" t="str">
        <f t="shared" si="307"/>
        <v/>
      </c>
      <c r="AA547" s="52" t="str">
        <f t="shared" si="308"/>
        <v/>
      </c>
      <c r="AB547" s="52" t="str">
        <f t="shared" si="309"/>
        <v/>
      </c>
      <c r="AC547" s="52" t="str">
        <f t="shared" si="310"/>
        <v/>
      </c>
      <c r="AD547" s="52" t="str">
        <f t="shared" si="311"/>
        <v/>
      </c>
      <c r="AE547" s="52">
        <f t="shared" ca="1" si="312"/>
        <v>0</v>
      </c>
      <c r="AF547" s="52" t="str">
        <f t="shared" si="313"/>
        <v/>
      </c>
      <c r="AG547" s="52" t="str">
        <f t="shared" ca="1" si="314"/>
        <v>mem</v>
      </c>
      <c r="AH547" s="52">
        <f t="shared" ca="1" si="315"/>
        <v>0</v>
      </c>
      <c r="AI547" s="52">
        <f t="shared" ca="1" si="316"/>
        <v>-1</v>
      </c>
      <c r="AJ547" s="52">
        <f t="shared" ca="1" si="317"/>
        <v>0</v>
      </c>
      <c r="AK547" s="52">
        <f t="shared" ca="1" si="318"/>
        <v>0</v>
      </c>
      <c r="AL547" s="52">
        <f t="shared" ca="1" si="319"/>
        <v>0</v>
      </c>
      <c r="AM547" s="52" t="e" cm="1">
        <f t="array" aca="1" ref="AM547" ca="1">INDEX($G$2:$G$1052,MATCH(1,(AL547=$E$2:$E$1052)*("EQU"=UPPER($F$2:$F$1052)),0))</f>
        <v>#N/A</v>
      </c>
      <c r="AN547" s="52" t="str">
        <f t="shared" ca="1" si="320"/>
        <v/>
      </c>
      <c r="AO547" s="1" t="e">
        <f t="shared" ca="1" si="321"/>
        <v>#N/A</v>
      </c>
      <c r="AP547" s="52" t="str">
        <f t="shared" ca="1" si="322"/>
        <v/>
      </c>
      <c r="AQ547" s="1" t="str" cm="1">
        <f t="array" aca="1" ref="AQ547" ca="1">IF(LEFT(AL547,1)=".",INDEX($M$12:$M$1052,MATCH(1,(AL547=$L$12:$L$1052)*(S547=($S$12:$S$1052)),0)),"")</f>
        <v/>
      </c>
      <c r="AR547" s="52">
        <f t="shared" ca="1" si="323"/>
        <v>0</v>
      </c>
      <c r="AS547" s="52">
        <f t="shared" ca="1" si="324"/>
        <v>0</v>
      </c>
      <c r="AT547" s="52" t="str">
        <f t="shared" ca="1" si="325"/>
        <v>00</v>
      </c>
      <c r="AU547" s="52" t="str">
        <f t="shared" ca="1" si="326"/>
        <v>00</v>
      </c>
      <c r="AV547" s="1" t="str">
        <f t="shared" ca="1" si="329"/>
        <v>00</v>
      </c>
      <c r="AW547" s="52" t="str">
        <f t="shared" ca="1" si="327"/>
        <v>ZP</v>
      </c>
      <c r="AX547" s="53" t="e">
        <f ca="1">VLOOKUP(UPPER(F547)&amp;"-"&amp;AW547,Opcodes!$D$3:$E$160,2,FALSE)</f>
        <v>#N/A</v>
      </c>
      <c r="AY547" s="1">
        <f t="shared" ca="1" si="328"/>
        <v>0</v>
      </c>
    </row>
    <row r="548" spans="3:51" s="52" customFormat="1" x14ac:dyDescent="0.3">
      <c r="C548" s="11" t="str" cm="1">
        <f t="array" aca="1" ref="C548" ca="1">IF(AND(N548&amp;""&lt;&gt;"",K548&amp;""&lt;&gt;""),K548&amp;": "&amp;N548&amp;IF(O548&amp;""&lt;&gt;""," "&amp;O548,"")&amp;IF(P548&amp;""&lt;&gt;""," "&amp;P548,""),IF(Y548&amp;""&lt;&gt;"",K548&amp;": "&amp;TRIM(_xlfn.TEXTJOIN("",TRUE,MID(Y548,2*ROW(INDIRECT("1:"&amp;LEN(Y548)))-1,2)&amp;" ")),""))</f>
        <v/>
      </c>
      <c r="D548" s="20"/>
      <c r="E548" s="21"/>
      <c r="F548" s="22"/>
      <c r="G548" s="55"/>
      <c r="H548" s="56"/>
      <c r="I548" s="51"/>
      <c r="J548" s="51"/>
      <c r="K548" s="52" t="str">
        <f t="shared" ca="1" si="294"/>
        <v>302</v>
      </c>
      <c r="L548" s="52" t="str">
        <f t="shared" si="295"/>
        <v/>
      </c>
      <c r="M548" s="52" t="str">
        <f t="shared" ca="1" si="296"/>
        <v>$0302</v>
      </c>
      <c r="N548" s="53" t="str">
        <f t="shared" ca="1" si="297"/>
        <v/>
      </c>
      <c r="O548" s="53" t="str">
        <f t="shared" ca="1" si="298"/>
        <v>00</v>
      </c>
      <c r="P548" s="53" t="str">
        <f t="shared" ca="1" si="299"/>
        <v/>
      </c>
      <c r="Q548" s="54">
        <f t="shared" si="300"/>
        <v>-1</v>
      </c>
      <c r="R548" s="54" t="str">
        <f t="shared" si="301"/>
        <v/>
      </c>
      <c r="S548" s="3" t="str">
        <f t="shared" si="302"/>
        <v>my_code</v>
      </c>
      <c r="T548" s="54" t="b">
        <f t="shared" si="303"/>
        <v>0</v>
      </c>
      <c r="U548" s="54" t="b">
        <f t="shared" si="304"/>
        <v>0</v>
      </c>
      <c r="V548" s="54" t="b">
        <f t="shared" si="305"/>
        <v>0</v>
      </c>
      <c r="W548" s="54" t="b">
        <f t="shared" si="306"/>
        <v>0</v>
      </c>
      <c r="X548" s="54" t="b">
        <f>IF(NOT(ISERROR(VLOOKUP(UPPER(F548),Opcodes!$O$3:$O$10,1,FALSE))),TRUE,FALSE)</f>
        <v>0</v>
      </c>
      <c r="Y548" s="1" t="str" cm="1">
        <f t="array" aca="1" ref="Y548" ca="1">IF(OR(UPPER(F548)="STR",UPPER(F548)="ASC"),_xlfn.TEXTJOIN("",TRUE,DEC2HEX(128*(UPPER(F548)="STR")+CODE(MID(G548,ABS(ROW(INDIRECT("1:"&amp;LEN(G548)))),1)))),IF(UPPER(F548)="HEX",UPPER(SUBSTITUTE(G548," ","")),""))</f>
        <v/>
      </c>
      <c r="Z548" s="52" t="str">
        <f t="shared" si="307"/>
        <v/>
      </c>
      <c r="AA548" s="52" t="str">
        <f t="shared" si="308"/>
        <v/>
      </c>
      <c r="AB548" s="52" t="str">
        <f t="shared" si="309"/>
        <v/>
      </c>
      <c r="AC548" s="52" t="str">
        <f t="shared" si="310"/>
        <v/>
      </c>
      <c r="AD548" s="52" t="str">
        <f t="shared" si="311"/>
        <v/>
      </c>
      <c r="AE548" s="52">
        <f t="shared" ca="1" si="312"/>
        <v>0</v>
      </c>
      <c r="AF548" s="52" t="str">
        <f t="shared" si="313"/>
        <v/>
      </c>
      <c r="AG548" s="52" t="str">
        <f t="shared" ca="1" si="314"/>
        <v>mem</v>
      </c>
      <c r="AH548" s="52">
        <f t="shared" ca="1" si="315"/>
        <v>0</v>
      </c>
      <c r="AI548" s="52">
        <f t="shared" ca="1" si="316"/>
        <v>-1</v>
      </c>
      <c r="AJ548" s="52">
        <f t="shared" ca="1" si="317"/>
        <v>0</v>
      </c>
      <c r="AK548" s="52">
        <f t="shared" ca="1" si="318"/>
        <v>0</v>
      </c>
      <c r="AL548" s="52">
        <f t="shared" ca="1" si="319"/>
        <v>0</v>
      </c>
      <c r="AM548" s="52" t="e" cm="1">
        <f t="array" aca="1" ref="AM548" ca="1">INDEX($G$2:$G$1052,MATCH(1,(AL548=$E$2:$E$1052)*("EQU"=UPPER($F$2:$F$1052)),0))</f>
        <v>#N/A</v>
      </c>
      <c r="AN548" s="52" t="str">
        <f t="shared" ca="1" si="320"/>
        <v/>
      </c>
      <c r="AO548" s="1" t="e">
        <f t="shared" ca="1" si="321"/>
        <v>#N/A</v>
      </c>
      <c r="AP548" s="52" t="str">
        <f t="shared" ca="1" si="322"/>
        <v/>
      </c>
      <c r="AQ548" s="1" t="str" cm="1">
        <f t="array" aca="1" ref="AQ548" ca="1">IF(LEFT(AL548,1)=".",INDEX($M$12:$M$1052,MATCH(1,(AL548=$L$12:$L$1052)*(S548=($S$12:$S$1052)),0)),"")</f>
        <v/>
      </c>
      <c r="AR548" s="52">
        <f t="shared" ca="1" si="323"/>
        <v>0</v>
      </c>
      <c r="AS548" s="52">
        <f t="shared" ca="1" si="324"/>
        <v>0</v>
      </c>
      <c r="AT548" s="52" t="str">
        <f t="shared" ca="1" si="325"/>
        <v>00</v>
      </c>
      <c r="AU548" s="52" t="str">
        <f t="shared" ca="1" si="326"/>
        <v>00</v>
      </c>
      <c r="AV548" s="1" t="str">
        <f t="shared" ca="1" si="329"/>
        <v>00</v>
      </c>
      <c r="AW548" s="52" t="str">
        <f t="shared" ca="1" si="327"/>
        <v>ZP</v>
      </c>
      <c r="AX548" s="53" t="e">
        <f ca="1">VLOOKUP(UPPER(F548)&amp;"-"&amp;AW548,Opcodes!$D$3:$E$160,2,FALSE)</f>
        <v>#N/A</v>
      </c>
      <c r="AY548" s="1">
        <f t="shared" ca="1" si="328"/>
        <v>0</v>
      </c>
    </row>
    <row r="549" spans="3:51" s="52" customFormat="1" x14ac:dyDescent="0.3">
      <c r="C549" s="11" t="str" cm="1">
        <f t="array" aca="1" ref="C549" ca="1">IF(AND(N549&amp;""&lt;&gt;"",K549&amp;""&lt;&gt;""),K549&amp;": "&amp;N549&amp;IF(O549&amp;""&lt;&gt;""," "&amp;O549,"")&amp;IF(P549&amp;""&lt;&gt;""," "&amp;P549,""),IF(Y549&amp;""&lt;&gt;"",K549&amp;": "&amp;TRIM(_xlfn.TEXTJOIN("",TRUE,MID(Y549,2*ROW(INDIRECT("1:"&amp;LEN(Y549)))-1,2)&amp;" ")),""))</f>
        <v/>
      </c>
      <c r="D549" s="20"/>
      <c r="E549" s="21"/>
      <c r="F549" s="22"/>
      <c r="G549" s="55"/>
      <c r="H549" s="56"/>
      <c r="I549" s="51"/>
      <c r="J549" s="51"/>
      <c r="K549" s="52" t="str">
        <f t="shared" ca="1" si="294"/>
        <v>302</v>
      </c>
      <c r="L549" s="52" t="str">
        <f t="shared" si="295"/>
        <v/>
      </c>
      <c r="M549" s="52" t="str">
        <f t="shared" ca="1" si="296"/>
        <v>$0302</v>
      </c>
      <c r="N549" s="53" t="str">
        <f t="shared" ca="1" si="297"/>
        <v/>
      </c>
      <c r="O549" s="53" t="str">
        <f t="shared" ca="1" si="298"/>
        <v>00</v>
      </c>
      <c r="P549" s="53" t="str">
        <f t="shared" ca="1" si="299"/>
        <v/>
      </c>
      <c r="Q549" s="54">
        <f t="shared" si="300"/>
        <v>-1</v>
      </c>
      <c r="R549" s="54" t="str">
        <f t="shared" si="301"/>
        <v/>
      </c>
      <c r="S549" s="3" t="str">
        <f t="shared" si="302"/>
        <v>my_code</v>
      </c>
      <c r="T549" s="54" t="b">
        <f t="shared" si="303"/>
        <v>0</v>
      </c>
      <c r="U549" s="54" t="b">
        <f t="shared" si="304"/>
        <v>0</v>
      </c>
      <c r="V549" s="54" t="b">
        <f t="shared" si="305"/>
        <v>0</v>
      </c>
      <c r="W549" s="54" t="b">
        <f t="shared" si="306"/>
        <v>0</v>
      </c>
      <c r="X549" s="54" t="b">
        <f>IF(NOT(ISERROR(VLOOKUP(UPPER(F549),Opcodes!$O$3:$O$10,1,FALSE))),TRUE,FALSE)</f>
        <v>0</v>
      </c>
      <c r="Y549" s="1" t="str" cm="1">
        <f t="array" aca="1" ref="Y549" ca="1">IF(OR(UPPER(F549)="STR",UPPER(F549)="ASC"),_xlfn.TEXTJOIN("",TRUE,DEC2HEX(128*(UPPER(F549)="STR")+CODE(MID(G549,ABS(ROW(INDIRECT("1:"&amp;LEN(G549)))),1)))),IF(UPPER(F549)="HEX",UPPER(SUBSTITUTE(G549," ","")),""))</f>
        <v/>
      </c>
      <c r="Z549" s="52" t="str">
        <f t="shared" si="307"/>
        <v/>
      </c>
      <c r="AA549" s="52" t="str">
        <f t="shared" si="308"/>
        <v/>
      </c>
      <c r="AB549" s="52" t="str">
        <f t="shared" si="309"/>
        <v/>
      </c>
      <c r="AC549" s="52" t="str">
        <f t="shared" si="310"/>
        <v/>
      </c>
      <c r="AD549" s="52" t="str">
        <f t="shared" si="311"/>
        <v/>
      </c>
      <c r="AE549" s="52">
        <f t="shared" ca="1" si="312"/>
        <v>0</v>
      </c>
      <c r="AF549" s="52" t="str">
        <f t="shared" si="313"/>
        <v/>
      </c>
      <c r="AG549" s="52" t="str">
        <f t="shared" ca="1" si="314"/>
        <v>mem</v>
      </c>
      <c r="AH549" s="52">
        <f t="shared" ca="1" si="315"/>
        <v>0</v>
      </c>
      <c r="AI549" s="52">
        <f t="shared" ca="1" si="316"/>
        <v>-1</v>
      </c>
      <c r="AJ549" s="52">
        <f t="shared" ca="1" si="317"/>
        <v>0</v>
      </c>
      <c r="AK549" s="52">
        <f t="shared" ca="1" si="318"/>
        <v>0</v>
      </c>
      <c r="AL549" s="52">
        <f t="shared" ca="1" si="319"/>
        <v>0</v>
      </c>
      <c r="AM549" s="52" t="e" cm="1">
        <f t="array" aca="1" ref="AM549" ca="1">INDEX($G$2:$G$1052,MATCH(1,(AL549=$E$2:$E$1052)*("EQU"=UPPER($F$2:$F$1052)),0))</f>
        <v>#N/A</v>
      </c>
      <c r="AN549" s="52" t="str">
        <f t="shared" ca="1" si="320"/>
        <v/>
      </c>
      <c r="AO549" s="1" t="e">
        <f t="shared" ca="1" si="321"/>
        <v>#N/A</v>
      </c>
      <c r="AP549" s="52" t="str">
        <f t="shared" ca="1" si="322"/>
        <v/>
      </c>
      <c r="AQ549" s="1" t="str" cm="1">
        <f t="array" aca="1" ref="AQ549" ca="1">IF(LEFT(AL549,1)=".",INDEX($M$12:$M$1052,MATCH(1,(AL549=$L$12:$L$1052)*(S549=($S$12:$S$1052)),0)),"")</f>
        <v/>
      </c>
      <c r="AR549" s="52">
        <f t="shared" ca="1" si="323"/>
        <v>0</v>
      </c>
      <c r="AS549" s="52">
        <f t="shared" ca="1" si="324"/>
        <v>0</v>
      </c>
      <c r="AT549" s="52" t="str">
        <f t="shared" ca="1" si="325"/>
        <v>00</v>
      </c>
      <c r="AU549" s="52" t="str">
        <f t="shared" ca="1" si="326"/>
        <v>00</v>
      </c>
      <c r="AV549" s="1" t="str">
        <f t="shared" ca="1" si="329"/>
        <v>00</v>
      </c>
      <c r="AW549" s="52" t="str">
        <f t="shared" ca="1" si="327"/>
        <v>ZP</v>
      </c>
      <c r="AX549" s="53" t="e">
        <f ca="1">VLOOKUP(UPPER(F549)&amp;"-"&amp;AW549,Opcodes!$D$3:$E$160,2,FALSE)</f>
        <v>#N/A</v>
      </c>
      <c r="AY549" s="1">
        <f t="shared" ca="1" si="328"/>
        <v>0</v>
      </c>
    </row>
    <row r="550" spans="3:51" s="52" customFormat="1" x14ac:dyDescent="0.3">
      <c r="C550" s="11" t="str" cm="1">
        <f t="array" aca="1" ref="C550" ca="1">IF(AND(N550&amp;""&lt;&gt;"",K550&amp;""&lt;&gt;""),K550&amp;": "&amp;N550&amp;IF(O550&amp;""&lt;&gt;""," "&amp;O550,"")&amp;IF(P550&amp;""&lt;&gt;""," "&amp;P550,""),IF(Y550&amp;""&lt;&gt;"",K550&amp;": "&amp;TRIM(_xlfn.TEXTJOIN("",TRUE,MID(Y550,2*ROW(INDIRECT("1:"&amp;LEN(Y550)))-1,2)&amp;" ")),""))</f>
        <v/>
      </c>
      <c r="D550" s="20"/>
      <c r="E550" s="21"/>
      <c r="F550" s="22"/>
      <c r="G550" s="55"/>
      <c r="H550" s="56"/>
      <c r="I550" s="51"/>
      <c r="J550" s="51"/>
      <c r="K550" s="52" t="str">
        <f t="shared" ca="1" si="294"/>
        <v>302</v>
      </c>
      <c r="L550" s="52" t="str">
        <f t="shared" si="295"/>
        <v/>
      </c>
      <c r="M550" s="52" t="str">
        <f t="shared" ca="1" si="296"/>
        <v>$0302</v>
      </c>
      <c r="N550" s="53" t="str">
        <f t="shared" ca="1" si="297"/>
        <v/>
      </c>
      <c r="O550" s="53" t="str">
        <f t="shared" ca="1" si="298"/>
        <v>00</v>
      </c>
      <c r="P550" s="53" t="str">
        <f t="shared" ca="1" si="299"/>
        <v/>
      </c>
      <c r="Q550" s="54">
        <f t="shared" si="300"/>
        <v>-1</v>
      </c>
      <c r="R550" s="54" t="str">
        <f t="shared" si="301"/>
        <v/>
      </c>
      <c r="S550" s="3" t="str">
        <f t="shared" si="302"/>
        <v>my_code</v>
      </c>
      <c r="T550" s="54" t="b">
        <f t="shared" si="303"/>
        <v>0</v>
      </c>
      <c r="U550" s="54" t="b">
        <f t="shared" si="304"/>
        <v>0</v>
      </c>
      <c r="V550" s="54" t="b">
        <f t="shared" si="305"/>
        <v>0</v>
      </c>
      <c r="W550" s="54" t="b">
        <f t="shared" si="306"/>
        <v>0</v>
      </c>
      <c r="X550" s="54" t="b">
        <f>IF(NOT(ISERROR(VLOOKUP(UPPER(F550),Opcodes!$O$3:$O$10,1,FALSE))),TRUE,FALSE)</f>
        <v>0</v>
      </c>
      <c r="Y550" s="1" t="str" cm="1">
        <f t="array" aca="1" ref="Y550" ca="1">IF(OR(UPPER(F550)="STR",UPPER(F550)="ASC"),_xlfn.TEXTJOIN("",TRUE,DEC2HEX(128*(UPPER(F550)="STR")+CODE(MID(G550,ABS(ROW(INDIRECT("1:"&amp;LEN(G550)))),1)))),IF(UPPER(F550)="HEX",UPPER(SUBSTITUTE(G550," ","")),""))</f>
        <v/>
      </c>
      <c r="Z550" s="52" t="str">
        <f t="shared" si="307"/>
        <v/>
      </c>
      <c r="AA550" s="52" t="str">
        <f t="shared" si="308"/>
        <v/>
      </c>
      <c r="AB550" s="52" t="str">
        <f t="shared" si="309"/>
        <v/>
      </c>
      <c r="AC550" s="52" t="str">
        <f t="shared" si="310"/>
        <v/>
      </c>
      <c r="AD550" s="52" t="str">
        <f t="shared" si="311"/>
        <v/>
      </c>
      <c r="AE550" s="52">
        <f t="shared" ca="1" si="312"/>
        <v>0</v>
      </c>
      <c r="AF550" s="52" t="str">
        <f t="shared" si="313"/>
        <v/>
      </c>
      <c r="AG550" s="52" t="str">
        <f t="shared" ca="1" si="314"/>
        <v>mem</v>
      </c>
      <c r="AH550" s="52">
        <f t="shared" ca="1" si="315"/>
        <v>0</v>
      </c>
      <c r="AI550" s="52">
        <f t="shared" ca="1" si="316"/>
        <v>-1</v>
      </c>
      <c r="AJ550" s="52">
        <f t="shared" ca="1" si="317"/>
        <v>0</v>
      </c>
      <c r="AK550" s="52">
        <f t="shared" ca="1" si="318"/>
        <v>0</v>
      </c>
      <c r="AL550" s="52">
        <f t="shared" ca="1" si="319"/>
        <v>0</v>
      </c>
      <c r="AM550" s="52" t="e" cm="1">
        <f t="array" aca="1" ref="AM550" ca="1">INDEX($G$2:$G$1052,MATCH(1,(AL550=$E$2:$E$1052)*("EQU"=UPPER($F$2:$F$1052)),0))</f>
        <v>#N/A</v>
      </c>
      <c r="AN550" s="52" t="str">
        <f t="shared" ca="1" si="320"/>
        <v/>
      </c>
      <c r="AO550" s="1" t="e">
        <f t="shared" ca="1" si="321"/>
        <v>#N/A</v>
      </c>
      <c r="AP550" s="52" t="str">
        <f t="shared" ca="1" si="322"/>
        <v/>
      </c>
      <c r="AQ550" s="1" t="str" cm="1">
        <f t="array" aca="1" ref="AQ550" ca="1">IF(LEFT(AL550,1)=".",INDEX($M$12:$M$1052,MATCH(1,(AL550=$L$12:$L$1052)*(S550=($S$12:$S$1052)),0)),"")</f>
        <v/>
      </c>
      <c r="AR550" s="52">
        <f t="shared" ca="1" si="323"/>
        <v>0</v>
      </c>
      <c r="AS550" s="52">
        <f t="shared" ca="1" si="324"/>
        <v>0</v>
      </c>
      <c r="AT550" s="52" t="str">
        <f t="shared" ca="1" si="325"/>
        <v>00</v>
      </c>
      <c r="AU550" s="52" t="str">
        <f t="shared" ca="1" si="326"/>
        <v>00</v>
      </c>
      <c r="AV550" s="1" t="str">
        <f t="shared" ca="1" si="329"/>
        <v>00</v>
      </c>
      <c r="AW550" s="52" t="str">
        <f t="shared" ca="1" si="327"/>
        <v>ZP</v>
      </c>
      <c r="AX550" s="53" t="e">
        <f ca="1">VLOOKUP(UPPER(F550)&amp;"-"&amp;AW550,Opcodes!$D$3:$E$160,2,FALSE)</f>
        <v>#N/A</v>
      </c>
      <c r="AY550" s="1">
        <f t="shared" ca="1" si="328"/>
        <v>0</v>
      </c>
    </row>
    <row r="551" spans="3:51" s="52" customFormat="1" x14ac:dyDescent="0.3">
      <c r="C551" s="11" t="str" cm="1">
        <f t="array" aca="1" ref="C551" ca="1">IF(AND(N551&amp;""&lt;&gt;"",K551&amp;""&lt;&gt;""),K551&amp;": "&amp;N551&amp;IF(O551&amp;""&lt;&gt;""," "&amp;O551,"")&amp;IF(P551&amp;""&lt;&gt;""," "&amp;P551,""),IF(Y551&amp;""&lt;&gt;"",K551&amp;": "&amp;TRIM(_xlfn.TEXTJOIN("",TRUE,MID(Y551,2*ROW(INDIRECT("1:"&amp;LEN(Y551)))-1,2)&amp;" ")),""))</f>
        <v/>
      </c>
      <c r="D551" s="20"/>
      <c r="E551" s="21"/>
      <c r="F551" s="22"/>
      <c r="G551" s="55"/>
      <c r="H551" s="56"/>
      <c r="I551" s="51"/>
      <c r="J551" s="51"/>
      <c r="K551" s="52" t="str">
        <f t="shared" ca="1" si="294"/>
        <v>302</v>
      </c>
      <c r="L551" s="52" t="str">
        <f t="shared" si="295"/>
        <v/>
      </c>
      <c r="M551" s="52" t="str">
        <f t="shared" ca="1" si="296"/>
        <v>$0302</v>
      </c>
      <c r="N551" s="53" t="str">
        <f t="shared" ca="1" si="297"/>
        <v/>
      </c>
      <c r="O551" s="53" t="str">
        <f t="shared" ca="1" si="298"/>
        <v>00</v>
      </c>
      <c r="P551" s="53" t="str">
        <f t="shared" ca="1" si="299"/>
        <v/>
      </c>
      <c r="Q551" s="54">
        <f t="shared" si="300"/>
        <v>-1</v>
      </c>
      <c r="R551" s="54" t="str">
        <f t="shared" si="301"/>
        <v/>
      </c>
      <c r="S551" s="3" t="str">
        <f t="shared" si="302"/>
        <v>my_code</v>
      </c>
      <c r="T551" s="54" t="b">
        <f t="shared" si="303"/>
        <v>0</v>
      </c>
      <c r="U551" s="54" t="b">
        <f t="shared" si="304"/>
        <v>0</v>
      </c>
      <c r="V551" s="54" t="b">
        <f t="shared" si="305"/>
        <v>0</v>
      </c>
      <c r="W551" s="54" t="b">
        <f t="shared" si="306"/>
        <v>0</v>
      </c>
      <c r="X551" s="54" t="b">
        <f>IF(NOT(ISERROR(VLOOKUP(UPPER(F551),Opcodes!$O$3:$O$10,1,FALSE))),TRUE,FALSE)</f>
        <v>0</v>
      </c>
      <c r="Y551" s="1" t="str" cm="1">
        <f t="array" aca="1" ref="Y551" ca="1">IF(OR(UPPER(F551)="STR",UPPER(F551)="ASC"),_xlfn.TEXTJOIN("",TRUE,DEC2HEX(128*(UPPER(F551)="STR")+CODE(MID(G551,ABS(ROW(INDIRECT("1:"&amp;LEN(G551)))),1)))),IF(UPPER(F551)="HEX",UPPER(SUBSTITUTE(G551," ","")),""))</f>
        <v/>
      </c>
      <c r="Z551" s="52" t="str">
        <f t="shared" si="307"/>
        <v/>
      </c>
      <c r="AA551" s="52" t="str">
        <f t="shared" si="308"/>
        <v/>
      </c>
      <c r="AB551" s="52" t="str">
        <f t="shared" si="309"/>
        <v/>
      </c>
      <c r="AC551" s="52" t="str">
        <f t="shared" si="310"/>
        <v/>
      </c>
      <c r="AD551" s="52" t="str">
        <f t="shared" si="311"/>
        <v/>
      </c>
      <c r="AE551" s="52">
        <f t="shared" ca="1" si="312"/>
        <v>0</v>
      </c>
      <c r="AF551" s="52" t="str">
        <f t="shared" si="313"/>
        <v/>
      </c>
      <c r="AG551" s="52" t="str">
        <f t="shared" ca="1" si="314"/>
        <v>mem</v>
      </c>
      <c r="AH551" s="52">
        <f t="shared" ca="1" si="315"/>
        <v>0</v>
      </c>
      <c r="AI551" s="52">
        <f t="shared" ca="1" si="316"/>
        <v>-1</v>
      </c>
      <c r="AJ551" s="52">
        <f t="shared" ca="1" si="317"/>
        <v>0</v>
      </c>
      <c r="AK551" s="52">
        <f t="shared" ca="1" si="318"/>
        <v>0</v>
      </c>
      <c r="AL551" s="52">
        <f t="shared" ca="1" si="319"/>
        <v>0</v>
      </c>
      <c r="AM551" s="52" t="e" cm="1">
        <f t="array" aca="1" ref="AM551" ca="1">INDEX($G$2:$G$1052,MATCH(1,(AL551=$E$2:$E$1052)*("EQU"=UPPER($F$2:$F$1052)),0))</f>
        <v>#N/A</v>
      </c>
      <c r="AN551" s="52" t="str">
        <f t="shared" ca="1" si="320"/>
        <v/>
      </c>
      <c r="AO551" s="1" t="e">
        <f t="shared" ca="1" si="321"/>
        <v>#N/A</v>
      </c>
      <c r="AP551" s="52" t="str">
        <f t="shared" ca="1" si="322"/>
        <v/>
      </c>
      <c r="AQ551" s="1" t="str" cm="1">
        <f t="array" aca="1" ref="AQ551" ca="1">IF(LEFT(AL551,1)=".",INDEX($M$12:$M$1052,MATCH(1,(AL551=$L$12:$L$1052)*(S551=($S$12:$S$1052)),0)),"")</f>
        <v/>
      </c>
      <c r="AR551" s="52">
        <f t="shared" ca="1" si="323"/>
        <v>0</v>
      </c>
      <c r="AS551" s="52">
        <f t="shared" ca="1" si="324"/>
        <v>0</v>
      </c>
      <c r="AT551" s="52" t="str">
        <f t="shared" ca="1" si="325"/>
        <v>00</v>
      </c>
      <c r="AU551" s="52" t="str">
        <f t="shared" ca="1" si="326"/>
        <v>00</v>
      </c>
      <c r="AV551" s="1" t="str">
        <f t="shared" ca="1" si="329"/>
        <v>00</v>
      </c>
      <c r="AW551" s="52" t="str">
        <f t="shared" ca="1" si="327"/>
        <v>ZP</v>
      </c>
      <c r="AX551" s="53" t="e">
        <f ca="1">VLOOKUP(UPPER(F551)&amp;"-"&amp;AW551,Opcodes!$D$3:$E$160,2,FALSE)</f>
        <v>#N/A</v>
      </c>
      <c r="AY551" s="1">
        <f t="shared" ca="1" si="328"/>
        <v>0</v>
      </c>
    </row>
    <row r="552" spans="3:51" s="52" customFormat="1" x14ac:dyDescent="0.3">
      <c r="C552" s="11" t="str" cm="1">
        <f t="array" aca="1" ref="C552" ca="1">IF(AND(N552&amp;""&lt;&gt;"",K552&amp;""&lt;&gt;""),K552&amp;": "&amp;N552&amp;IF(O552&amp;""&lt;&gt;""," "&amp;O552,"")&amp;IF(P552&amp;""&lt;&gt;""," "&amp;P552,""),IF(Y552&amp;""&lt;&gt;"",K552&amp;": "&amp;TRIM(_xlfn.TEXTJOIN("",TRUE,MID(Y552,2*ROW(INDIRECT("1:"&amp;LEN(Y552)))-1,2)&amp;" ")),""))</f>
        <v/>
      </c>
      <c r="D552" s="20"/>
      <c r="E552" s="21"/>
      <c r="F552" s="22"/>
      <c r="G552" s="55"/>
      <c r="H552" s="56"/>
      <c r="I552" s="51"/>
      <c r="J552" s="51"/>
      <c r="K552" s="52" t="str">
        <f t="shared" ca="1" si="294"/>
        <v>302</v>
      </c>
      <c r="L552" s="52" t="str">
        <f t="shared" si="295"/>
        <v/>
      </c>
      <c r="M552" s="52" t="str">
        <f t="shared" ca="1" si="296"/>
        <v>$0302</v>
      </c>
      <c r="N552" s="53" t="str">
        <f t="shared" ca="1" si="297"/>
        <v/>
      </c>
      <c r="O552" s="53" t="str">
        <f t="shared" ca="1" si="298"/>
        <v>00</v>
      </c>
      <c r="P552" s="53" t="str">
        <f t="shared" ca="1" si="299"/>
        <v/>
      </c>
      <c r="Q552" s="54">
        <f t="shared" si="300"/>
        <v>-1</v>
      </c>
      <c r="R552" s="54" t="str">
        <f t="shared" si="301"/>
        <v/>
      </c>
      <c r="S552" s="3" t="str">
        <f t="shared" si="302"/>
        <v>my_code</v>
      </c>
      <c r="T552" s="54" t="b">
        <f t="shared" si="303"/>
        <v>0</v>
      </c>
      <c r="U552" s="54" t="b">
        <f t="shared" si="304"/>
        <v>0</v>
      </c>
      <c r="V552" s="54" t="b">
        <f t="shared" si="305"/>
        <v>0</v>
      </c>
      <c r="W552" s="54" t="b">
        <f t="shared" si="306"/>
        <v>0</v>
      </c>
      <c r="X552" s="54" t="b">
        <f>IF(NOT(ISERROR(VLOOKUP(UPPER(F552),Opcodes!$O$3:$O$10,1,FALSE))),TRUE,FALSE)</f>
        <v>0</v>
      </c>
      <c r="Y552" s="1" t="str" cm="1">
        <f t="array" aca="1" ref="Y552" ca="1">IF(OR(UPPER(F552)="STR",UPPER(F552)="ASC"),_xlfn.TEXTJOIN("",TRUE,DEC2HEX(128*(UPPER(F552)="STR")+CODE(MID(G552,ABS(ROW(INDIRECT("1:"&amp;LEN(G552)))),1)))),IF(UPPER(F552)="HEX",UPPER(SUBSTITUTE(G552," ","")),""))</f>
        <v/>
      </c>
      <c r="Z552" s="52" t="str">
        <f t="shared" si="307"/>
        <v/>
      </c>
      <c r="AA552" s="52" t="str">
        <f t="shared" si="308"/>
        <v/>
      </c>
      <c r="AB552" s="52" t="str">
        <f t="shared" si="309"/>
        <v/>
      </c>
      <c r="AC552" s="52" t="str">
        <f t="shared" si="310"/>
        <v/>
      </c>
      <c r="AD552" s="52" t="str">
        <f t="shared" si="311"/>
        <v/>
      </c>
      <c r="AE552" s="52">
        <f t="shared" ca="1" si="312"/>
        <v>0</v>
      </c>
      <c r="AF552" s="52" t="str">
        <f t="shared" si="313"/>
        <v/>
      </c>
      <c r="AG552" s="52" t="str">
        <f t="shared" ca="1" si="314"/>
        <v>mem</v>
      </c>
      <c r="AH552" s="52">
        <f t="shared" ca="1" si="315"/>
        <v>0</v>
      </c>
      <c r="AI552" s="52">
        <f t="shared" ca="1" si="316"/>
        <v>-1</v>
      </c>
      <c r="AJ552" s="52">
        <f t="shared" ca="1" si="317"/>
        <v>0</v>
      </c>
      <c r="AK552" s="52">
        <f t="shared" ca="1" si="318"/>
        <v>0</v>
      </c>
      <c r="AL552" s="52">
        <f t="shared" ca="1" si="319"/>
        <v>0</v>
      </c>
      <c r="AM552" s="52" t="e" cm="1">
        <f t="array" aca="1" ref="AM552" ca="1">INDEX($G$2:$G$1052,MATCH(1,(AL552=$E$2:$E$1052)*("EQU"=UPPER($F$2:$F$1052)),0))</f>
        <v>#N/A</v>
      </c>
      <c r="AN552" s="52" t="str">
        <f t="shared" ca="1" si="320"/>
        <v/>
      </c>
      <c r="AO552" s="1" t="e">
        <f t="shared" ca="1" si="321"/>
        <v>#N/A</v>
      </c>
      <c r="AP552" s="52" t="str">
        <f t="shared" ca="1" si="322"/>
        <v/>
      </c>
      <c r="AQ552" s="1" t="str" cm="1">
        <f t="array" aca="1" ref="AQ552" ca="1">IF(LEFT(AL552,1)=".",INDEX($M$12:$M$1052,MATCH(1,(AL552=$L$12:$L$1052)*(S552=($S$12:$S$1052)),0)),"")</f>
        <v/>
      </c>
      <c r="AR552" s="52">
        <f t="shared" ca="1" si="323"/>
        <v>0</v>
      </c>
      <c r="AS552" s="52">
        <f t="shared" ca="1" si="324"/>
        <v>0</v>
      </c>
      <c r="AT552" s="52" t="str">
        <f t="shared" ca="1" si="325"/>
        <v>00</v>
      </c>
      <c r="AU552" s="52" t="str">
        <f t="shared" ca="1" si="326"/>
        <v>00</v>
      </c>
      <c r="AV552" s="1" t="str">
        <f t="shared" ca="1" si="329"/>
        <v>00</v>
      </c>
      <c r="AW552" s="52" t="str">
        <f t="shared" ca="1" si="327"/>
        <v>ZP</v>
      </c>
      <c r="AX552" s="53" t="e">
        <f ca="1">VLOOKUP(UPPER(F552)&amp;"-"&amp;AW552,Opcodes!$D$3:$E$160,2,FALSE)</f>
        <v>#N/A</v>
      </c>
      <c r="AY552" s="1">
        <f t="shared" ca="1" si="328"/>
        <v>0</v>
      </c>
    </row>
    <row r="553" spans="3:51" s="52" customFormat="1" x14ac:dyDescent="0.3">
      <c r="C553" s="11" t="str" cm="1">
        <f t="array" aca="1" ref="C553" ca="1">IF(AND(N553&amp;""&lt;&gt;"",K553&amp;""&lt;&gt;""),K553&amp;": "&amp;N553&amp;IF(O553&amp;""&lt;&gt;""," "&amp;O553,"")&amp;IF(P553&amp;""&lt;&gt;""," "&amp;P553,""),IF(Y553&amp;""&lt;&gt;"",K553&amp;": "&amp;TRIM(_xlfn.TEXTJOIN("",TRUE,MID(Y553,2*ROW(INDIRECT("1:"&amp;LEN(Y553)))-1,2)&amp;" ")),""))</f>
        <v/>
      </c>
      <c r="D553" s="20"/>
      <c r="E553" s="21"/>
      <c r="F553" s="22"/>
      <c r="G553" s="55"/>
      <c r="H553" s="56"/>
      <c r="I553" s="51"/>
      <c r="J553" s="51"/>
      <c r="K553" s="52" t="str">
        <f t="shared" ca="1" si="294"/>
        <v>302</v>
      </c>
      <c r="L553" s="52" t="str">
        <f t="shared" si="295"/>
        <v/>
      </c>
      <c r="M553" s="52" t="str">
        <f t="shared" ca="1" si="296"/>
        <v>$0302</v>
      </c>
      <c r="N553" s="53" t="str">
        <f t="shared" ca="1" si="297"/>
        <v/>
      </c>
      <c r="O553" s="53" t="str">
        <f t="shared" ca="1" si="298"/>
        <v>00</v>
      </c>
      <c r="P553" s="53" t="str">
        <f t="shared" ca="1" si="299"/>
        <v/>
      </c>
      <c r="Q553" s="54">
        <f t="shared" si="300"/>
        <v>-1</v>
      </c>
      <c r="R553" s="54" t="str">
        <f t="shared" si="301"/>
        <v/>
      </c>
      <c r="S553" s="3" t="str">
        <f t="shared" si="302"/>
        <v>my_code</v>
      </c>
      <c r="T553" s="54" t="b">
        <f t="shared" si="303"/>
        <v>0</v>
      </c>
      <c r="U553" s="54" t="b">
        <f t="shared" si="304"/>
        <v>0</v>
      </c>
      <c r="V553" s="54" t="b">
        <f t="shared" si="305"/>
        <v>0</v>
      </c>
      <c r="W553" s="54" t="b">
        <f t="shared" si="306"/>
        <v>0</v>
      </c>
      <c r="X553" s="54" t="b">
        <f>IF(NOT(ISERROR(VLOOKUP(UPPER(F553),Opcodes!$O$3:$O$10,1,FALSE))),TRUE,FALSE)</f>
        <v>0</v>
      </c>
      <c r="Y553" s="1" t="str" cm="1">
        <f t="array" aca="1" ref="Y553" ca="1">IF(OR(UPPER(F553)="STR",UPPER(F553)="ASC"),_xlfn.TEXTJOIN("",TRUE,DEC2HEX(128*(UPPER(F553)="STR")+CODE(MID(G553,ABS(ROW(INDIRECT("1:"&amp;LEN(G553)))),1)))),IF(UPPER(F553)="HEX",UPPER(SUBSTITUTE(G553," ","")),""))</f>
        <v/>
      </c>
      <c r="Z553" s="52" t="str">
        <f t="shared" si="307"/>
        <v/>
      </c>
      <c r="AA553" s="52" t="str">
        <f t="shared" si="308"/>
        <v/>
      </c>
      <c r="AB553" s="52" t="str">
        <f t="shared" si="309"/>
        <v/>
      </c>
      <c r="AC553" s="52" t="str">
        <f t="shared" si="310"/>
        <v/>
      </c>
      <c r="AD553" s="52" t="str">
        <f t="shared" si="311"/>
        <v/>
      </c>
      <c r="AE553" s="52">
        <f t="shared" ca="1" si="312"/>
        <v>0</v>
      </c>
      <c r="AF553" s="52" t="str">
        <f t="shared" si="313"/>
        <v/>
      </c>
      <c r="AG553" s="52" t="str">
        <f t="shared" ca="1" si="314"/>
        <v>mem</v>
      </c>
      <c r="AH553" s="52">
        <f t="shared" ca="1" si="315"/>
        <v>0</v>
      </c>
      <c r="AI553" s="52">
        <f t="shared" ca="1" si="316"/>
        <v>-1</v>
      </c>
      <c r="AJ553" s="52">
        <f t="shared" ca="1" si="317"/>
        <v>0</v>
      </c>
      <c r="AK553" s="52">
        <f t="shared" ca="1" si="318"/>
        <v>0</v>
      </c>
      <c r="AL553" s="52">
        <f t="shared" ca="1" si="319"/>
        <v>0</v>
      </c>
      <c r="AM553" s="52" t="e" cm="1">
        <f t="array" aca="1" ref="AM553" ca="1">INDEX($G$2:$G$1052,MATCH(1,(AL553=$E$2:$E$1052)*("EQU"=UPPER($F$2:$F$1052)),0))</f>
        <v>#N/A</v>
      </c>
      <c r="AN553" s="52" t="str">
        <f t="shared" ca="1" si="320"/>
        <v/>
      </c>
      <c r="AO553" s="1" t="e">
        <f t="shared" ca="1" si="321"/>
        <v>#N/A</v>
      </c>
      <c r="AP553" s="52" t="str">
        <f t="shared" ca="1" si="322"/>
        <v/>
      </c>
      <c r="AQ553" s="1" t="str" cm="1">
        <f t="array" aca="1" ref="AQ553" ca="1">IF(LEFT(AL553,1)=".",INDEX($M$12:$M$1052,MATCH(1,(AL553=$L$12:$L$1052)*(S553=($S$12:$S$1052)),0)),"")</f>
        <v/>
      </c>
      <c r="AR553" s="52">
        <f t="shared" ca="1" si="323"/>
        <v>0</v>
      </c>
      <c r="AS553" s="52">
        <f t="shared" ca="1" si="324"/>
        <v>0</v>
      </c>
      <c r="AT553" s="52" t="str">
        <f t="shared" ca="1" si="325"/>
        <v>00</v>
      </c>
      <c r="AU553" s="52" t="str">
        <f t="shared" ca="1" si="326"/>
        <v>00</v>
      </c>
      <c r="AV553" s="1" t="str">
        <f t="shared" ca="1" si="329"/>
        <v>00</v>
      </c>
      <c r="AW553" s="52" t="str">
        <f t="shared" ca="1" si="327"/>
        <v>ZP</v>
      </c>
      <c r="AX553" s="53" t="e">
        <f ca="1">VLOOKUP(UPPER(F553)&amp;"-"&amp;AW553,Opcodes!$D$3:$E$160,2,FALSE)</f>
        <v>#N/A</v>
      </c>
      <c r="AY553" s="1">
        <f t="shared" ca="1" si="328"/>
        <v>0</v>
      </c>
    </row>
    <row r="554" spans="3:51" s="52" customFormat="1" x14ac:dyDescent="0.3">
      <c r="C554" s="11" t="str" cm="1">
        <f t="array" aca="1" ref="C554" ca="1">IF(AND(N554&amp;""&lt;&gt;"",K554&amp;""&lt;&gt;""),K554&amp;": "&amp;N554&amp;IF(O554&amp;""&lt;&gt;""," "&amp;O554,"")&amp;IF(P554&amp;""&lt;&gt;""," "&amp;P554,""),IF(Y554&amp;""&lt;&gt;"",K554&amp;": "&amp;TRIM(_xlfn.TEXTJOIN("",TRUE,MID(Y554,2*ROW(INDIRECT("1:"&amp;LEN(Y554)))-1,2)&amp;" ")),""))</f>
        <v/>
      </c>
      <c r="D554" s="20"/>
      <c r="E554" s="21"/>
      <c r="F554" s="22"/>
      <c r="G554" s="55"/>
      <c r="H554" s="56"/>
      <c r="I554" s="51"/>
      <c r="J554" s="51"/>
      <c r="K554" s="52" t="str">
        <f t="shared" ca="1" si="294"/>
        <v>302</v>
      </c>
      <c r="L554" s="52" t="str">
        <f t="shared" si="295"/>
        <v/>
      </c>
      <c r="M554" s="52" t="str">
        <f t="shared" ca="1" si="296"/>
        <v>$0302</v>
      </c>
      <c r="N554" s="53" t="str">
        <f t="shared" ca="1" si="297"/>
        <v/>
      </c>
      <c r="O554" s="53" t="str">
        <f t="shared" ca="1" si="298"/>
        <v>00</v>
      </c>
      <c r="P554" s="53" t="str">
        <f t="shared" ca="1" si="299"/>
        <v/>
      </c>
      <c r="Q554" s="54">
        <f t="shared" si="300"/>
        <v>-1</v>
      </c>
      <c r="R554" s="54" t="str">
        <f t="shared" si="301"/>
        <v/>
      </c>
      <c r="S554" s="3" t="str">
        <f t="shared" si="302"/>
        <v>my_code</v>
      </c>
      <c r="T554" s="54" t="b">
        <f t="shared" si="303"/>
        <v>0</v>
      </c>
      <c r="U554" s="54" t="b">
        <f t="shared" si="304"/>
        <v>0</v>
      </c>
      <c r="V554" s="54" t="b">
        <f t="shared" si="305"/>
        <v>0</v>
      </c>
      <c r="W554" s="54" t="b">
        <f t="shared" si="306"/>
        <v>0</v>
      </c>
      <c r="X554" s="54" t="b">
        <f>IF(NOT(ISERROR(VLOOKUP(UPPER(F554),Opcodes!$O$3:$O$10,1,FALSE))),TRUE,FALSE)</f>
        <v>0</v>
      </c>
      <c r="Y554" s="1" t="str" cm="1">
        <f t="array" aca="1" ref="Y554" ca="1">IF(OR(UPPER(F554)="STR",UPPER(F554)="ASC"),_xlfn.TEXTJOIN("",TRUE,DEC2HEX(128*(UPPER(F554)="STR")+CODE(MID(G554,ABS(ROW(INDIRECT("1:"&amp;LEN(G554)))),1)))),IF(UPPER(F554)="HEX",UPPER(SUBSTITUTE(G554," ","")),""))</f>
        <v/>
      </c>
      <c r="Z554" s="52" t="str">
        <f t="shared" si="307"/>
        <v/>
      </c>
      <c r="AA554" s="52" t="str">
        <f t="shared" si="308"/>
        <v/>
      </c>
      <c r="AB554" s="52" t="str">
        <f t="shared" si="309"/>
        <v/>
      </c>
      <c r="AC554" s="52" t="str">
        <f t="shared" si="310"/>
        <v/>
      </c>
      <c r="AD554" s="52" t="str">
        <f t="shared" si="311"/>
        <v/>
      </c>
      <c r="AE554" s="52">
        <f t="shared" ca="1" si="312"/>
        <v>0</v>
      </c>
      <c r="AF554" s="52" t="str">
        <f t="shared" si="313"/>
        <v/>
      </c>
      <c r="AG554" s="52" t="str">
        <f t="shared" ca="1" si="314"/>
        <v>mem</v>
      </c>
      <c r="AH554" s="52">
        <f t="shared" ca="1" si="315"/>
        <v>0</v>
      </c>
      <c r="AI554" s="52">
        <f t="shared" ca="1" si="316"/>
        <v>-1</v>
      </c>
      <c r="AJ554" s="52">
        <f t="shared" ca="1" si="317"/>
        <v>0</v>
      </c>
      <c r="AK554" s="52">
        <f t="shared" ca="1" si="318"/>
        <v>0</v>
      </c>
      <c r="AL554" s="52">
        <f t="shared" ca="1" si="319"/>
        <v>0</v>
      </c>
      <c r="AM554" s="52" t="e" cm="1">
        <f t="array" aca="1" ref="AM554" ca="1">INDEX($G$2:$G$1052,MATCH(1,(AL554=$E$2:$E$1052)*("EQU"=UPPER($F$2:$F$1052)),0))</f>
        <v>#N/A</v>
      </c>
      <c r="AN554" s="52" t="str">
        <f t="shared" ca="1" si="320"/>
        <v/>
      </c>
      <c r="AO554" s="1" t="e">
        <f t="shared" ca="1" si="321"/>
        <v>#N/A</v>
      </c>
      <c r="AP554" s="52" t="str">
        <f t="shared" ca="1" si="322"/>
        <v/>
      </c>
      <c r="AQ554" s="1" t="str" cm="1">
        <f t="array" aca="1" ref="AQ554" ca="1">IF(LEFT(AL554,1)=".",INDEX($M$12:$M$1052,MATCH(1,(AL554=$L$12:$L$1052)*(S554=($S$12:$S$1052)),0)),"")</f>
        <v/>
      </c>
      <c r="AR554" s="52">
        <f t="shared" ca="1" si="323"/>
        <v>0</v>
      </c>
      <c r="AS554" s="52">
        <f t="shared" ca="1" si="324"/>
        <v>0</v>
      </c>
      <c r="AT554" s="52" t="str">
        <f t="shared" ca="1" si="325"/>
        <v>00</v>
      </c>
      <c r="AU554" s="52" t="str">
        <f t="shared" ca="1" si="326"/>
        <v>00</v>
      </c>
      <c r="AV554" s="1" t="str">
        <f t="shared" ca="1" si="329"/>
        <v>00</v>
      </c>
      <c r="AW554" s="52" t="str">
        <f t="shared" ca="1" si="327"/>
        <v>ZP</v>
      </c>
      <c r="AX554" s="53" t="e">
        <f ca="1">VLOOKUP(UPPER(F554)&amp;"-"&amp;AW554,Opcodes!$D$3:$E$160,2,FALSE)</f>
        <v>#N/A</v>
      </c>
      <c r="AY554" s="1">
        <f t="shared" ca="1" si="328"/>
        <v>0</v>
      </c>
    </row>
    <row r="555" spans="3:51" s="52" customFormat="1" x14ac:dyDescent="0.3">
      <c r="C555" s="11" t="str" cm="1">
        <f t="array" aca="1" ref="C555" ca="1">IF(AND(N555&amp;""&lt;&gt;"",K555&amp;""&lt;&gt;""),K555&amp;": "&amp;N555&amp;IF(O555&amp;""&lt;&gt;""," "&amp;O555,"")&amp;IF(P555&amp;""&lt;&gt;""," "&amp;P555,""),IF(Y555&amp;""&lt;&gt;"",K555&amp;": "&amp;TRIM(_xlfn.TEXTJOIN("",TRUE,MID(Y555,2*ROW(INDIRECT("1:"&amp;LEN(Y555)))-1,2)&amp;" ")),""))</f>
        <v/>
      </c>
      <c r="D555" s="20"/>
      <c r="E555" s="21"/>
      <c r="F555" s="22"/>
      <c r="G555" s="55"/>
      <c r="H555" s="56"/>
      <c r="I555" s="51"/>
      <c r="J555" s="51"/>
      <c r="K555" s="52" t="str">
        <f t="shared" ca="1" si="294"/>
        <v>302</v>
      </c>
      <c r="L555" s="52" t="str">
        <f t="shared" si="295"/>
        <v/>
      </c>
      <c r="M555" s="52" t="str">
        <f t="shared" ca="1" si="296"/>
        <v>$0302</v>
      </c>
      <c r="N555" s="53" t="str">
        <f t="shared" ca="1" si="297"/>
        <v/>
      </c>
      <c r="O555" s="53" t="str">
        <f t="shared" ca="1" si="298"/>
        <v>00</v>
      </c>
      <c r="P555" s="53" t="str">
        <f t="shared" ca="1" si="299"/>
        <v/>
      </c>
      <c r="Q555" s="54">
        <f t="shared" si="300"/>
        <v>-1</v>
      </c>
      <c r="R555" s="54" t="str">
        <f t="shared" si="301"/>
        <v/>
      </c>
      <c r="S555" s="3" t="str">
        <f t="shared" si="302"/>
        <v>my_code</v>
      </c>
      <c r="T555" s="54" t="b">
        <f t="shared" si="303"/>
        <v>0</v>
      </c>
      <c r="U555" s="54" t="b">
        <f t="shared" si="304"/>
        <v>0</v>
      </c>
      <c r="V555" s="54" t="b">
        <f t="shared" si="305"/>
        <v>0</v>
      </c>
      <c r="W555" s="54" t="b">
        <f t="shared" si="306"/>
        <v>0</v>
      </c>
      <c r="X555" s="54" t="b">
        <f>IF(NOT(ISERROR(VLOOKUP(UPPER(F555),Opcodes!$O$3:$O$10,1,FALSE))),TRUE,FALSE)</f>
        <v>0</v>
      </c>
      <c r="Y555" s="1" t="str" cm="1">
        <f t="array" aca="1" ref="Y555" ca="1">IF(OR(UPPER(F555)="STR",UPPER(F555)="ASC"),_xlfn.TEXTJOIN("",TRUE,DEC2HEX(128*(UPPER(F555)="STR")+CODE(MID(G555,ABS(ROW(INDIRECT("1:"&amp;LEN(G555)))),1)))),IF(UPPER(F555)="HEX",UPPER(SUBSTITUTE(G555," ","")),""))</f>
        <v/>
      </c>
      <c r="Z555" s="52" t="str">
        <f t="shared" si="307"/>
        <v/>
      </c>
      <c r="AA555" s="52" t="str">
        <f t="shared" si="308"/>
        <v/>
      </c>
      <c r="AB555" s="52" t="str">
        <f t="shared" si="309"/>
        <v/>
      </c>
      <c r="AC555" s="52" t="str">
        <f t="shared" si="310"/>
        <v/>
      </c>
      <c r="AD555" s="52" t="str">
        <f t="shared" si="311"/>
        <v/>
      </c>
      <c r="AE555" s="52">
        <f t="shared" ca="1" si="312"/>
        <v>0</v>
      </c>
      <c r="AF555" s="52" t="str">
        <f t="shared" si="313"/>
        <v/>
      </c>
      <c r="AG555" s="52" t="str">
        <f t="shared" ca="1" si="314"/>
        <v>mem</v>
      </c>
      <c r="AH555" s="52">
        <f t="shared" ca="1" si="315"/>
        <v>0</v>
      </c>
      <c r="AI555" s="52">
        <f t="shared" ca="1" si="316"/>
        <v>-1</v>
      </c>
      <c r="AJ555" s="52">
        <f t="shared" ca="1" si="317"/>
        <v>0</v>
      </c>
      <c r="AK555" s="52">
        <f t="shared" ca="1" si="318"/>
        <v>0</v>
      </c>
      <c r="AL555" s="52">
        <f t="shared" ca="1" si="319"/>
        <v>0</v>
      </c>
      <c r="AM555" s="52" t="e" cm="1">
        <f t="array" aca="1" ref="AM555" ca="1">INDEX($G$2:$G$1052,MATCH(1,(AL555=$E$2:$E$1052)*("EQU"=UPPER($F$2:$F$1052)),0))</f>
        <v>#N/A</v>
      </c>
      <c r="AN555" s="52" t="str">
        <f t="shared" ca="1" si="320"/>
        <v/>
      </c>
      <c r="AO555" s="1" t="e">
        <f t="shared" ca="1" si="321"/>
        <v>#N/A</v>
      </c>
      <c r="AP555" s="52" t="str">
        <f t="shared" ca="1" si="322"/>
        <v/>
      </c>
      <c r="AQ555" s="1" t="str" cm="1">
        <f t="array" aca="1" ref="AQ555" ca="1">IF(LEFT(AL555,1)=".",INDEX($M$12:$M$1052,MATCH(1,(AL555=$L$12:$L$1052)*(S555=($S$12:$S$1052)),0)),"")</f>
        <v/>
      </c>
      <c r="AR555" s="52">
        <f t="shared" ca="1" si="323"/>
        <v>0</v>
      </c>
      <c r="AS555" s="52">
        <f t="shared" ca="1" si="324"/>
        <v>0</v>
      </c>
      <c r="AT555" s="52" t="str">
        <f t="shared" ca="1" si="325"/>
        <v>00</v>
      </c>
      <c r="AU555" s="52" t="str">
        <f t="shared" ca="1" si="326"/>
        <v>00</v>
      </c>
      <c r="AV555" s="1" t="str">
        <f t="shared" ca="1" si="329"/>
        <v>00</v>
      </c>
      <c r="AW555" s="52" t="str">
        <f t="shared" ca="1" si="327"/>
        <v>ZP</v>
      </c>
      <c r="AX555" s="53" t="e">
        <f ca="1">VLOOKUP(UPPER(F555)&amp;"-"&amp;AW555,Opcodes!$D$3:$E$160,2,FALSE)</f>
        <v>#N/A</v>
      </c>
      <c r="AY555" s="1">
        <f t="shared" ca="1" si="328"/>
        <v>0</v>
      </c>
    </row>
    <row r="556" spans="3:51" s="52" customFormat="1" x14ac:dyDescent="0.3">
      <c r="C556" s="11" t="str" cm="1">
        <f t="array" aca="1" ref="C556" ca="1">IF(AND(N556&amp;""&lt;&gt;"",K556&amp;""&lt;&gt;""),K556&amp;": "&amp;N556&amp;IF(O556&amp;""&lt;&gt;""," "&amp;O556,"")&amp;IF(P556&amp;""&lt;&gt;""," "&amp;P556,""),IF(Y556&amp;""&lt;&gt;"",K556&amp;": "&amp;TRIM(_xlfn.TEXTJOIN("",TRUE,MID(Y556,2*ROW(INDIRECT("1:"&amp;LEN(Y556)))-1,2)&amp;" ")),""))</f>
        <v/>
      </c>
      <c r="D556" s="20"/>
      <c r="E556" s="21"/>
      <c r="F556" s="22"/>
      <c r="G556" s="55"/>
      <c r="H556" s="56"/>
      <c r="I556" s="51"/>
      <c r="J556" s="51"/>
      <c r="K556" s="52" t="str">
        <f t="shared" ca="1" si="294"/>
        <v>302</v>
      </c>
      <c r="L556" s="52" t="str">
        <f t="shared" si="295"/>
        <v/>
      </c>
      <c r="M556" s="52" t="str">
        <f t="shared" ca="1" si="296"/>
        <v>$0302</v>
      </c>
      <c r="N556" s="53" t="str">
        <f t="shared" ca="1" si="297"/>
        <v/>
      </c>
      <c r="O556" s="53" t="str">
        <f t="shared" ca="1" si="298"/>
        <v>00</v>
      </c>
      <c r="P556" s="53" t="str">
        <f t="shared" ca="1" si="299"/>
        <v/>
      </c>
      <c r="Q556" s="54">
        <f t="shared" si="300"/>
        <v>-1</v>
      </c>
      <c r="R556" s="54" t="str">
        <f t="shared" si="301"/>
        <v/>
      </c>
      <c r="S556" s="3" t="str">
        <f t="shared" si="302"/>
        <v>my_code</v>
      </c>
      <c r="T556" s="54" t="b">
        <f t="shared" si="303"/>
        <v>0</v>
      </c>
      <c r="U556" s="54" t="b">
        <f t="shared" si="304"/>
        <v>0</v>
      </c>
      <c r="V556" s="54" t="b">
        <f t="shared" si="305"/>
        <v>0</v>
      </c>
      <c r="W556" s="54" t="b">
        <f t="shared" si="306"/>
        <v>0</v>
      </c>
      <c r="X556" s="54" t="b">
        <f>IF(NOT(ISERROR(VLOOKUP(UPPER(F556),Opcodes!$O$3:$O$10,1,FALSE))),TRUE,FALSE)</f>
        <v>0</v>
      </c>
      <c r="Y556" s="1" t="str" cm="1">
        <f t="array" aca="1" ref="Y556" ca="1">IF(OR(UPPER(F556)="STR",UPPER(F556)="ASC"),_xlfn.TEXTJOIN("",TRUE,DEC2HEX(128*(UPPER(F556)="STR")+CODE(MID(G556,ABS(ROW(INDIRECT("1:"&amp;LEN(G556)))),1)))),IF(UPPER(F556)="HEX",UPPER(SUBSTITUTE(G556," ","")),""))</f>
        <v/>
      </c>
      <c r="Z556" s="52" t="str">
        <f t="shared" si="307"/>
        <v/>
      </c>
      <c r="AA556" s="52" t="str">
        <f t="shared" si="308"/>
        <v/>
      </c>
      <c r="AB556" s="52" t="str">
        <f t="shared" si="309"/>
        <v/>
      </c>
      <c r="AC556" s="52" t="str">
        <f t="shared" si="310"/>
        <v/>
      </c>
      <c r="AD556" s="52" t="str">
        <f t="shared" si="311"/>
        <v/>
      </c>
      <c r="AE556" s="52">
        <f t="shared" ca="1" si="312"/>
        <v>0</v>
      </c>
      <c r="AF556" s="52" t="str">
        <f t="shared" si="313"/>
        <v/>
      </c>
      <c r="AG556" s="52" t="str">
        <f t="shared" ca="1" si="314"/>
        <v>mem</v>
      </c>
      <c r="AH556" s="52">
        <f t="shared" ca="1" si="315"/>
        <v>0</v>
      </c>
      <c r="AI556" s="52">
        <f t="shared" ca="1" si="316"/>
        <v>-1</v>
      </c>
      <c r="AJ556" s="52">
        <f t="shared" ca="1" si="317"/>
        <v>0</v>
      </c>
      <c r="AK556" s="52">
        <f t="shared" ca="1" si="318"/>
        <v>0</v>
      </c>
      <c r="AL556" s="52">
        <f t="shared" ca="1" si="319"/>
        <v>0</v>
      </c>
      <c r="AM556" s="52" t="e" cm="1">
        <f t="array" aca="1" ref="AM556" ca="1">INDEX($G$2:$G$1052,MATCH(1,(AL556=$E$2:$E$1052)*("EQU"=UPPER($F$2:$F$1052)),0))</f>
        <v>#N/A</v>
      </c>
      <c r="AN556" s="52" t="str">
        <f t="shared" ca="1" si="320"/>
        <v/>
      </c>
      <c r="AO556" s="1" t="e">
        <f t="shared" ca="1" si="321"/>
        <v>#N/A</v>
      </c>
      <c r="AP556" s="52" t="str">
        <f t="shared" ca="1" si="322"/>
        <v/>
      </c>
      <c r="AQ556" s="1" t="str" cm="1">
        <f t="array" aca="1" ref="AQ556" ca="1">IF(LEFT(AL556,1)=".",INDEX($M$12:$M$1052,MATCH(1,(AL556=$L$12:$L$1052)*(S556=($S$12:$S$1052)),0)),"")</f>
        <v/>
      </c>
      <c r="AR556" s="52">
        <f t="shared" ca="1" si="323"/>
        <v>0</v>
      </c>
      <c r="AS556" s="52">
        <f t="shared" ca="1" si="324"/>
        <v>0</v>
      </c>
      <c r="AT556" s="52" t="str">
        <f t="shared" ca="1" si="325"/>
        <v>00</v>
      </c>
      <c r="AU556" s="52" t="str">
        <f t="shared" ca="1" si="326"/>
        <v>00</v>
      </c>
      <c r="AV556" s="1" t="str">
        <f t="shared" ca="1" si="329"/>
        <v>00</v>
      </c>
      <c r="AW556" s="52" t="str">
        <f t="shared" ca="1" si="327"/>
        <v>ZP</v>
      </c>
      <c r="AX556" s="53" t="e">
        <f ca="1">VLOOKUP(UPPER(F556)&amp;"-"&amp;AW556,Opcodes!$D$3:$E$160,2,FALSE)</f>
        <v>#N/A</v>
      </c>
      <c r="AY556" s="1">
        <f t="shared" ca="1" si="328"/>
        <v>0</v>
      </c>
    </row>
    <row r="557" spans="3:51" s="52" customFormat="1" x14ac:dyDescent="0.3">
      <c r="C557" s="11" t="str" cm="1">
        <f t="array" aca="1" ref="C557" ca="1">IF(AND(N557&amp;""&lt;&gt;"",K557&amp;""&lt;&gt;""),K557&amp;": "&amp;N557&amp;IF(O557&amp;""&lt;&gt;""," "&amp;O557,"")&amp;IF(P557&amp;""&lt;&gt;""," "&amp;P557,""),IF(Y557&amp;""&lt;&gt;"",K557&amp;": "&amp;TRIM(_xlfn.TEXTJOIN("",TRUE,MID(Y557,2*ROW(INDIRECT("1:"&amp;LEN(Y557)))-1,2)&amp;" ")),""))</f>
        <v/>
      </c>
      <c r="D557" s="20"/>
      <c r="E557" s="21"/>
      <c r="F557" s="22"/>
      <c r="G557" s="55"/>
      <c r="H557" s="56"/>
      <c r="I557" s="51"/>
      <c r="J557" s="51"/>
      <c r="K557" s="52" t="str">
        <f t="shared" ca="1" si="294"/>
        <v>302</v>
      </c>
      <c r="L557" s="52" t="str">
        <f t="shared" si="295"/>
        <v/>
      </c>
      <c r="M557" s="52" t="str">
        <f t="shared" ca="1" si="296"/>
        <v>$0302</v>
      </c>
      <c r="N557" s="53" t="str">
        <f t="shared" ca="1" si="297"/>
        <v/>
      </c>
      <c r="O557" s="53" t="str">
        <f t="shared" ca="1" si="298"/>
        <v>00</v>
      </c>
      <c r="P557" s="53" t="str">
        <f t="shared" ca="1" si="299"/>
        <v/>
      </c>
      <c r="Q557" s="54">
        <f t="shared" si="300"/>
        <v>-1</v>
      </c>
      <c r="R557" s="54" t="str">
        <f t="shared" si="301"/>
        <v/>
      </c>
      <c r="S557" s="3" t="str">
        <f t="shared" si="302"/>
        <v>my_code</v>
      </c>
      <c r="T557" s="54" t="b">
        <f t="shared" si="303"/>
        <v>0</v>
      </c>
      <c r="U557" s="54" t="b">
        <f t="shared" si="304"/>
        <v>0</v>
      </c>
      <c r="V557" s="54" t="b">
        <f t="shared" si="305"/>
        <v>0</v>
      </c>
      <c r="W557" s="54" t="b">
        <f t="shared" si="306"/>
        <v>0</v>
      </c>
      <c r="X557" s="54" t="b">
        <f>IF(NOT(ISERROR(VLOOKUP(UPPER(F557),Opcodes!$O$3:$O$10,1,FALSE))),TRUE,FALSE)</f>
        <v>0</v>
      </c>
      <c r="Y557" s="1" t="str" cm="1">
        <f t="array" aca="1" ref="Y557" ca="1">IF(OR(UPPER(F557)="STR",UPPER(F557)="ASC"),_xlfn.TEXTJOIN("",TRUE,DEC2HEX(128*(UPPER(F557)="STR")+CODE(MID(G557,ABS(ROW(INDIRECT("1:"&amp;LEN(G557)))),1)))),IF(UPPER(F557)="HEX",UPPER(SUBSTITUTE(G557," ","")),""))</f>
        <v/>
      </c>
      <c r="Z557" s="52" t="str">
        <f t="shared" si="307"/>
        <v/>
      </c>
      <c r="AA557" s="52" t="str">
        <f t="shared" si="308"/>
        <v/>
      </c>
      <c r="AB557" s="52" t="str">
        <f t="shared" si="309"/>
        <v/>
      </c>
      <c r="AC557" s="52" t="str">
        <f t="shared" si="310"/>
        <v/>
      </c>
      <c r="AD557" s="52" t="str">
        <f t="shared" si="311"/>
        <v/>
      </c>
      <c r="AE557" s="52">
        <f t="shared" ca="1" si="312"/>
        <v>0</v>
      </c>
      <c r="AF557" s="52" t="str">
        <f t="shared" si="313"/>
        <v/>
      </c>
      <c r="AG557" s="52" t="str">
        <f t="shared" ca="1" si="314"/>
        <v>mem</v>
      </c>
      <c r="AH557" s="52">
        <f t="shared" ca="1" si="315"/>
        <v>0</v>
      </c>
      <c r="AI557" s="52">
        <f t="shared" ca="1" si="316"/>
        <v>-1</v>
      </c>
      <c r="AJ557" s="52">
        <f t="shared" ca="1" si="317"/>
        <v>0</v>
      </c>
      <c r="AK557" s="52">
        <f t="shared" ca="1" si="318"/>
        <v>0</v>
      </c>
      <c r="AL557" s="52">
        <f t="shared" ca="1" si="319"/>
        <v>0</v>
      </c>
      <c r="AM557" s="52" t="e" cm="1">
        <f t="array" aca="1" ref="AM557" ca="1">INDEX($G$2:$G$1052,MATCH(1,(AL557=$E$2:$E$1052)*("EQU"=UPPER($F$2:$F$1052)),0))</f>
        <v>#N/A</v>
      </c>
      <c r="AN557" s="52" t="str">
        <f t="shared" ca="1" si="320"/>
        <v/>
      </c>
      <c r="AO557" s="1" t="e">
        <f t="shared" ca="1" si="321"/>
        <v>#N/A</v>
      </c>
      <c r="AP557" s="52" t="str">
        <f t="shared" ca="1" si="322"/>
        <v/>
      </c>
      <c r="AQ557" s="1" t="str" cm="1">
        <f t="array" aca="1" ref="AQ557" ca="1">IF(LEFT(AL557,1)=".",INDEX($M$12:$M$1052,MATCH(1,(AL557=$L$12:$L$1052)*(S557=($S$12:$S$1052)),0)),"")</f>
        <v/>
      </c>
      <c r="AR557" s="52">
        <f t="shared" ca="1" si="323"/>
        <v>0</v>
      </c>
      <c r="AS557" s="52">
        <f t="shared" ca="1" si="324"/>
        <v>0</v>
      </c>
      <c r="AT557" s="52" t="str">
        <f t="shared" ca="1" si="325"/>
        <v>00</v>
      </c>
      <c r="AU557" s="52" t="str">
        <f t="shared" ca="1" si="326"/>
        <v>00</v>
      </c>
      <c r="AV557" s="1" t="str">
        <f t="shared" ca="1" si="329"/>
        <v>00</v>
      </c>
      <c r="AW557" s="52" t="str">
        <f t="shared" ca="1" si="327"/>
        <v>ZP</v>
      </c>
      <c r="AX557" s="53" t="e">
        <f ca="1">VLOOKUP(UPPER(F557)&amp;"-"&amp;AW557,Opcodes!$D$3:$E$160,2,FALSE)</f>
        <v>#N/A</v>
      </c>
      <c r="AY557" s="1">
        <f t="shared" ca="1" si="328"/>
        <v>0</v>
      </c>
    </row>
    <row r="558" spans="3:51" s="52" customFormat="1" x14ac:dyDescent="0.3">
      <c r="C558" s="11" t="str" cm="1">
        <f t="array" aca="1" ref="C558" ca="1">IF(AND(N558&amp;""&lt;&gt;"",K558&amp;""&lt;&gt;""),K558&amp;": "&amp;N558&amp;IF(O558&amp;""&lt;&gt;""," "&amp;O558,"")&amp;IF(P558&amp;""&lt;&gt;""," "&amp;P558,""),IF(Y558&amp;""&lt;&gt;"",K558&amp;": "&amp;TRIM(_xlfn.TEXTJOIN("",TRUE,MID(Y558,2*ROW(INDIRECT("1:"&amp;LEN(Y558)))-1,2)&amp;" ")),""))</f>
        <v/>
      </c>
      <c r="D558" s="20"/>
      <c r="E558" s="21"/>
      <c r="F558" s="22"/>
      <c r="G558" s="55"/>
      <c r="H558" s="56"/>
      <c r="I558" s="51"/>
      <c r="J558" s="51"/>
      <c r="K558" s="52" t="str">
        <f t="shared" ca="1" si="294"/>
        <v>302</v>
      </c>
      <c r="L558" s="52" t="str">
        <f t="shared" si="295"/>
        <v/>
      </c>
      <c r="M558" s="52" t="str">
        <f t="shared" ca="1" si="296"/>
        <v>$0302</v>
      </c>
      <c r="N558" s="53" t="str">
        <f t="shared" ca="1" si="297"/>
        <v/>
      </c>
      <c r="O558" s="53" t="str">
        <f t="shared" ca="1" si="298"/>
        <v>00</v>
      </c>
      <c r="P558" s="53" t="str">
        <f t="shared" ca="1" si="299"/>
        <v/>
      </c>
      <c r="Q558" s="54">
        <f t="shared" si="300"/>
        <v>-1</v>
      </c>
      <c r="R558" s="54" t="str">
        <f t="shared" si="301"/>
        <v/>
      </c>
      <c r="S558" s="3" t="str">
        <f t="shared" si="302"/>
        <v>my_code</v>
      </c>
      <c r="T558" s="54" t="b">
        <f t="shared" si="303"/>
        <v>0</v>
      </c>
      <c r="U558" s="54" t="b">
        <f t="shared" si="304"/>
        <v>0</v>
      </c>
      <c r="V558" s="54" t="b">
        <f t="shared" si="305"/>
        <v>0</v>
      </c>
      <c r="W558" s="54" t="b">
        <f t="shared" si="306"/>
        <v>0</v>
      </c>
      <c r="X558" s="54" t="b">
        <f>IF(NOT(ISERROR(VLOOKUP(UPPER(F558),Opcodes!$O$3:$O$10,1,FALSE))),TRUE,FALSE)</f>
        <v>0</v>
      </c>
      <c r="Y558" s="1" t="str" cm="1">
        <f t="array" aca="1" ref="Y558" ca="1">IF(OR(UPPER(F558)="STR",UPPER(F558)="ASC"),_xlfn.TEXTJOIN("",TRUE,DEC2HEX(128*(UPPER(F558)="STR")+CODE(MID(G558,ABS(ROW(INDIRECT("1:"&amp;LEN(G558)))),1)))),IF(UPPER(F558)="HEX",UPPER(SUBSTITUTE(G558," ","")),""))</f>
        <v/>
      </c>
      <c r="Z558" s="52" t="str">
        <f t="shared" si="307"/>
        <v/>
      </c>
      <c r="AA558" s="52" t="str">
        <f t="shared" si="308"/>
        <v/>
      </c>
      <c r="AB558" s="52" t="str">
        <f t="shared" si="309"/>
        <v/>
      </c>
      <c r="AC558" s="52" t="str">
        <f t="shared" si="310"/>
        <v/>
      </c>
      <c r="AD558" s="52" t="str">
        <f t="shared" si="311"/>
        <v/>
      </c>
      <c r="AE558" s="52">
        <f t="shared" ca="1" si="312"/>
        <v>0</v>
      </c>
      <c r="AF558" s="52" t="str">
        <f t="shared" si="313"/>
        <v/>
      </c>
      <c r="AG558" s="52" t="str">
        <f t="shared" ca="1" si="314"/>
        <v>mem</v>
      </c>
      <c r="AH558" s="52">
        <f t="shared" ca="1" si="315"/>
        <v>0</v>
      </c>
      <c r="AI558" s="52">
        <f t="shared" ca="1" si="316"/>
        <v>-1</v>
      </c>
      <c r="AJ558" s="52">
        <f t="shared" ca="1" si="317"/>
        <v>0</v>
      </c>
      <c r="AK558" s="52">
        <f t="shared" ca="1" si="318"/>
        <v>0</v>
      </c>
      <c r="AL558" s="52">
        <f t="shared" ca="1" si="319"/>
        <v>0</v>
      </c>
      <c r="AM558" s="52" t="e" cm="1">
        <f t="array" aca="1" ref="AM558" ca="1">INDEX($G$2:$G$1052,MATCH(1,(AL558=$E$2:$E$1052)*("EQU"=UPPER($F$2:$F$1052)),0))</f>
        <v>#N/A</v>
      </c>
      <c r="AN558" s="52" t="str">
        <f t="shared" ca="1" si="320"/>
        <v/>
      </c>
      <c r="AO558" s="1" t="e">
        <f t="shared" ca="1" si="321"/>
        <v>#N/A</v>
      </c>
      <c r="AP558" s="52" t="str">
        <f t="shared" ca="1" si="322"/>
        <v/>
      </c>
      <c r="AQ558" s="1" t="str" cm="1">
        <f t="array" aca="1" ref="AQ558" ca="1">IF(LEFT(AL558,1)=".",INDEX($M$12:$M$1052,MATCH(1,(AL558=$L$12:$L$1052)*(S558=($S$12:$S$1052)),0)),"")</f>
        <v/>
      </c>
      <c r="AR558" s="52">
        <f t="shared" ca="1" si="323"/>
        <v>0</v>
      </c>
      <c r="AS558" s="52">
        <f t="shared" ca="1" si="324"/>
        <v>0</v>
      </c>
      <c r="AT558" s="52" t="str">
        <f t="shared" ca="1" si="325"/>
        <v>00</v>
      </c>
      <c r="AU558" s="52" t="str">
        <f t="shared" ca="1" si="326"/>
        <v>00</v>
      </c>
      <c r="AV558" s="1" t="str">
        <f t="shared" ca="1" si="329"/>
        <v>00</v>
      </c>
      <c r="AW558" s="52" t="str">
        <f t="shared" ca="1" si="327"/>
        <v>ZP</v>
      </c>
      <c r="AX558" s="53" t="e">
        <f ca="1">VLOOKUP(UPPER(F558)&amp;"-"&amp;AW558,Opcodes!$D$3:$E$160,2,FALSE)</f>
        <v>#N/A</v>
      </c>
      <c r="AY558" s="1">
        <f t="shared" ca="1" si="328"/>
        <v>0</v>
      </c>
    </row>
    <row r="559" spans="3:51" s="52" customFormat="1" x14ac:dyDescent="0.3">
      <c r="C559" s="11" t="str" cm="1">
        <f t="array" aca="1" ref="C559" ca="1">IF(AND(N559&amp;""&lt;&gt;"",K559&amp;""&lt;&gt;""),K559&amp;": "&amp;N559&amp;IF(O559&amp;""&lt;&gt;""," "&amp;O559,"")&amp;IF(P559&amp;""&lt;&gt;""," "&amp;P559,""),IF(Y559&amp;""&lt;&gt;"",K559&amp;": "&amp;TRIM(_xlfn.TEXTJOIN("",TRUE,MID(Y559,2*ROW(INDIRECT("1:"&amp;LEN(Y559)))-1,2)&amp;" ")),""))</f>
        <v/>
      </c>
      <c r="D559" s="20"/>
      <c r="E559" s="21"/>
      <c r="F559" s="22"/>
      <c r="G559" s="55"/>
      <c r="H559" s="56"/>
      <c r="I559" s="51"/>
      <c r="J559" s="51"/>
      <c r="K559" s="52" t="str">
        <f t="shared" ca="1" si="294"/>
        <v>302</v>
      </c>
      <c r="L559" s="52" t="str">
        <f t="shared" si="295"/>
        <v/>
      </c>
      <c r="M559" s="52" t="str">
        <f t="shared" ca="1" si="296"/>
        <v>$0302</v>
      </c>
      <c r="N559" s="53" t="str">
        <f t="shared" ca="1" si="297"/>
        <v/>
      </c>
      <c r="O559" s="53" t="str">
        <f t="shared" ca="1" si="298"/>
        <v>00</v>
      </c>
      <c r="P559" s="53" t="str">
        <f t="shared" ca="1" si="299"/>
        <v/>
      </c>
      <c r="Q559" s="54">
        <f t="shared" si="300"/>
        <v>-1</v>
      </c>
      <c r="R559" s="54" t="str">
        <f t="shared" si="301"/>
        <v/>
      </c>
      <c r="S559" s="3" t="str">
        <f t="shared" si="302"/>
        <v>my_code</v>
      </c>
      <c r="T559" s="54" t="b">
        <f t="shared" si="303"/>
        <v>0</v>
      </c>
      <c r="U559" s="54" t="b">
        <f t="shared" si="304"/>
        <v>0</v>
      </c>
      <c r="V559" s="54" t="b">
        <f t="shared" si="305"/>
        <v>0</v>
      </c>
      <c r="W559" s="54" t="b">
        <f t="shared" si="306"/>
        <v>0</v>
      </c>
      <c r="X559" s="54" t="b">
        <f>IF(NOT(ISERROR(VLOOKUP(UPPER(F559),Opcodes!$O$3:$O$10,1,FALSE))),TRUE,FALSE)</f>
        <v>0</v>
      </c>
      <c r="Y559" s="1" t="str" cm="1">
        <f t="array" aca="1" ref="Y559" ca="1">IF(OR(UPPER(F559)="STR",UPPER(F559)="ASC"),_xlfn.TEXTJOIN("",TRUE,DEC2HEX(128*(UPPER(F559)="STR")+CODE(MID(G559,ABS(ROW(INDIRECT("1:"&amp;LEN(G559)))),1)))),IF(UPPER(F559)="HEX",UPPER(SUBSTITUTE(G559," ","")),""))</f>
        <v/>
      </c>
      <c r="Z559" s="52" t="str">
        <f t="shared" si="307"/>
        <v/>
      </c>
      <c r="AA559" s="52" t="str">
        <f t="shared" si="308"/>
        <v/>
      </c>
      <c r="AB559" s="52" t="str">
        <f t="shared" si="309"/>
        <v/>
      </c>
      <c r="AC559" s="52" t="str">
        <f t="shared" si="310"/>
        <v/>
      </c>
      <c r="AD559" s="52" t="str">
        <f t="shared" si="311"/>
        <v/>
      </c>
      <c r="AE559" s="52">
        <f t="shared" ca="1" si="312"/>
        <v>0</v>
      </c>
      <c r="AF559" s="52" t="str">
        <f t="shared" si="313"/>
        <v/>
      </c>
      <c r="AG559" s="52" t="str">
        <f t="shared" ca="1" si="314"/>
        <v>mem</v>
      </c>
      <c r="AH559" s="52">
        <f t="shared" ca="1" si="315"/>
        <v>0</v>
      </c>
      <c r="AI559" s="52">
        <f t="shared" ca="1" si="316"/>
        <v>-1</v>
      </c>
      <c r="AJ559" s="52">
        <f t="shared" ca="1" si="317"/>
        <v>0</v>
      </c>
      <c r="AK559" s="52">
        <f t="shared" ca="1" si="318"/>
        <v>0</v>
      </c>
      <c r="AL559" s="52">
        <f t="shared" ca="1" si="319"/>
        <v>0</v>
      </c>
      <c r="AM559" s="52" t="e" cm="1">
        <f t="array" aca="1" ref="AM559" ca="1">INDEX($G$2:$G$1052,MATCH(1,(AL559=$E$2:$E$1052)*("EQU"=UPPER($F$2:$F$1052)),0))</f>
        <v>#N/A</v>
      </c>
      <c r="AN559" s="52" t="str">
        <f t="shared" ca="1" si="320"/>
        <v/>
      </c>
      <c r="AO559" s="1" t="e">
        <f t="shared" ca="1" si="321"/>
        <v>#N/A</v>
      </c>
      <c r="AP559" s="52" t="str">
        <f t="shared" ca="1" si="322"/>
        <v/>
      </c>
      <c r="AQ559" s="1" t="str" cm="1">
        <f t="array" aca="1" ref="AQ559" ca="1">IF(LEFT(AL559,1)=".",INDEX($M$12:$M$1052,MATCH(1,(AL559=$L$12:$L$1052)*(S559=($S$12:$S$1052)),0)),"")</f>
        <v/>
      </c>
      <c r="AR559" s="52">
        <f t="shared" ca="1" si="323"/>
        <v>0</v>
      </c>
      <c r="AS559" s="52">
        <f t="shared" ca="1" si="324"/>
        <v>0</v>
      </c>
      <c r="AT559" s="52" t="str">
        <f t="shared" ca="1" si="325"/>
        <v>00</v>
      </c>
      <c r="AU559" s="52" t="str">
        <f t="shared" ca="1" si="326"/>
        <v>00</v>
      </c>
      <c r="AV559" s="1" t="str">
        <f t="shared" ca="1" si="329"/>
        <v>00</v>
      </c>
      <c r="AW559" s="52" t="str">
        <f t="shared" ca="1" si="327"/>
        <v>ZP</v>
      </c>
      <c r="AX559" s="53" t="e">
        <f ca="1">VLOOKUP(UPPER(F559)&amp;"-"&amp;AW559,Opcodes!$D$3:$E$160,2,FALSE)</f>
        <v>#N/A</v>
      </c>
      <c r="AY559" s="1">
        <f t="shared" ca="1" si="328"/>
        <v>0</v>
      </c>
    </row>
    <row r="560" spans="3:51" s="52" customFormat="1" x14ac:dyDescent="0.3">
      <c r="C560" s="11" t="str" cm="1">
        <f t="array" aca="1" ref="C560" ca="1">IF(AND(N560&amp;""&lt;&gt;"",K560&amp;""&lt;&gt;""),K560&amp;": "&amp;N560&amp;IF(O560&amp;""&lt;&gt;""," "&amp;O560,"")&amp;IF(P560&amp;""&lt;&gt;""," "&amp;P560,""),IF(Y560&amp;""&lt;&gt;"",K560&amp;": "&amp;TRIM(_xlfn.TEXTJOIN("",TRUE,MID(Y560,2*ROW(INDIRECT("1:"&amp;LEN(Y560)))-1,2)&amp;" ")),""))</f>
        <v/>
      </c>
      <c r="D560" s="20"/>
      <c r="E560" s="21"/>
      <c r="F560" s="22"/>
      <c r="G560" s="55"/>
      <c r="H560" s="56"/>
      <c r="I560" s="51"/>
      <c r="J560" s="51"/>
      <c r="K560" s="52" t="str">
        <f t="shared" ca="1" si="294"/>
        <v>302</v>
      </c>
      <c r="L560" s="52" t="str">
        <f t="shared" si="295"/>
        <v/>
      </c>
      <c r="M560" s="52" t="str">
        <f t="shared" ca="1" si="296"/>
        <v>$0302</v>
      </c>
      <c r="N560" s="53" t="str">
        <f t="shared" ca="1" si="297"/>
        <v/>
      </c>
      <c r="O560" s="53" t="str">
        <f t="shared" ca="1" si="298"/>
        <v>00</v>
      </c>
      <c r="P560" s="53" t="str">
        <f t="shared" ca="1" si="299"/>
        <v/>
      </c>
      <c r="Q560" s="54">
        <f t="shared" si="300"/>
        <v>-1</v>
      </c>
      <c r="R560" s="54" t="str">
        <f t="shared" si="301"/>
        <v/>
      </c>
      <c r="S560" s="3" t="str">
        <f t="shared" si="302"/>
        <v>my_code</v>
      </c>
      <c r="T560" s="54" t="b">
        <f t="shared" si="303"/>
        <v>0</v>
      </c>
      <c r="U560" s="54" t="b">
        <f t="shared" si="304"/>
        <v>0</v>
      </c>
      <c r="V560" s="54" t="b">
        <f t="shared" si="305"/>
        <v>0</v>
      </c>
      <c r="W560" s="54" t="b">
        <f t="shared" si="306"/>
        <v>0</v>
      </c>
      <c r="X560" s="54" t="b">
        <f>IF(NOT(ISERROR(VLOOKUP(UPPER(F560),Opcodes!$O$3:$O$10,1,FALSE))),TRUE,FALSE)</f>
        <v>0</v>
      </c>
      <c r="Y560" s="1" t="str" cm="1">
        <f t="array" aca="1" ref="Y560" ca="1">IF(OR(UPPER(F560)="STR",UPPER(F560)="ASC"),_xlfn.TEXTJOIN("",TRUE,DEC2HEX(128*(UPPER(F560)="STR")+CODE(MID(G560,ABS(ROW(INDIRECT("1:"&amp;LEN(G560)))),1)))),IF(UPPER(F560)="HEX",UPPER(SUBSTITUTE(G560," ","")),""))</f>
        <v/>
      </c>
      <c r="Z560" s="52" t="str">
        <f t="shared" si="307"/>
        <v/>
      </c>
      <c r="AA560" s="52" t="str">
        <f t="shared" si="308"/>
        <v/>
      </c>
      <c r="AB560" s="52" t="str">
        <f t="shared" si="309"/>
        <v/>
      </c>
      <c r="AC560" s="52" t="str">
        <f t="shared" si="310"/>
        <v/>
      </c>
      <c r="AD560" s="52" t="str">
        <f t="shared" si="311"/>
        <v/>
      </c>
      <c r="AE560" s="52">
        <f t="shared" ca="1" si="312"/>
        <v>0</v>
      </c>
      <c r="AF560" s="52" t="str">
        <f t="shared" si="313"/>
        <v/>
      </c>
      <c r="AG560" s="52" t="str">
        <f t="shared" ca="1" si="314"/>
        <v>mem</v>
      </c>
      <c r="AH560" s="52">
        <f t="shared" ca="1" si="315"/>
        <v>0</v>
      </c>
      <c r="AI560" s="52">
        <f t="shared" ca="1" si="316"/>
        <v>-1</v>
      </c>
      <c r="AJ560" s="52">
        <f t="shared" ca="1" si="317"/>
        <v>0</v>
      </c>
      <c r="AK560" s="52">
        <f t="shared" ca="1" si="318"/>
        <v>0</v>
      </c>
      <c r="AL560" s="52">
        <f t="shared" ca="1" si="319"/>
        <v>0</v>
      </c>
      <c r="AM560" s="52" t="e" cm="1">
        <f t="array" aca="1" ref="AM560" ca="1">INDEX($G$2:$G$1052,MATCH(1,(AL560=$E$2:$E$1052)*("EQU"=UPPER($F$2:$F$1052)),0))</f>
        <v>#N/A</v>
      </c>
      <c r="AN560" s="52" t="str">
        <f t="shared" ca="1" si="320"/>
        <v/>
      </c>
      <c r="AO560" s="1" t="e">
        <f t="shared" ca="1" si="321"/>
        <v>#N/A</v>
      </c>
      <c r="AP560" s="52" t="str">
        <f t="shared" ca="1" si="322"/>
        <v/>
      </c>
      <c r="AQ560" s="1" t="str" cm="1">
        <f t="array" aca="1" ref="AQ560" ca="1">IF(LEFT(AL560,1)=".",INDEX($M$12:$M$1052,MATCH(1,(AL560=$L$12:$L$1052)*(S560=($S$12:$S$1052)),0)),"")</f>
        <v/>
      </c>
      <c r="AR560" s="52">
        <f t="shared" ca="1" si="323"/>
        <v>0</v>
      </c>
      <c r="AS560" s="52">
        <f t="shared" ca="1" si="324"/>
        <v>0</v>
      </c>
      <c r="AT560" s="52" t="str">
        <f t="shared" ca="1" si="325"/>
        <v>00</v>
      </c>
      <c r="AU560" s="52" t="str">
        <f t="shared" ca="1" si="326"/>
        <v>00</v>
      </c>
      <c r="AV560" s="1" t="str">
        <f t="shared" ca="1" si="329"/>
        <v>00</v>
      </c>
      <c r="AW560" s="52" t="str">
        <f t="shared" ca="1" si="327"/>
        <v>ZP</v>
      </c>
      <c r="AX560" s="53" t="e">
        <f ca="1">VLOOKUP(UPPER(F560)&amp;"-"&amp;AW560,Opcodes!$D$3:$E$160,2,FALSE)</f>
        <v>#N/A</v>
      </c>
      <c r="AY560" s="1">
        <f t="shared" ca="1" si="328"/>
        <v>0</v>
      </c>
    </row>
    <row r="561" spans="3:51" s="52" customFormat="1" x14ac:dyDescent="0.3">
      <c r="C561" s="11" t="str" cm="1">
        <f t="array" aca="1" ref="C561" ca="1">IF(AND(N561&amp;""&lt;&gt;"",K561&amp;""&lt;&gt;""),K561&amp;": "&amp;N561&amp;IF(O561&amp;""&lt;&gt;""," "&amp;O561,"")&amp;IF(P561&amp;""&lt;&gt;""," "&amp;P561,""),IF(Y561&amp;""&lt;&gt;"",K561&amp;": "&amp;TRIM(_xlfn.TEXTJOIN("",TRUE,MID(Y561,2*ROW(INDIRECT("1:"&amp;LEN(Y561)))-1,2)&amp;" ")),""))</f>
        <v/>
      </c>
      <c r="D561" s="20"/>
      <c r="E561" s="21"/>
      <c r="F561" s="22"/>
      <c r="G561" s="55"/>
      <c r="H561" s="56"/>
      <c r="I561" s="51"/>
      <c r="J561" s="51"/>
      <c r="K561" s="52" t="str">
        <f t="shared" ca="1" si="294"/>
        <v>302</v>
      </c>
      <c r="L561" s="52" t="str">
        <f t="shared" si="295"/>
        <v/>
      </c>
      <c r="M561" s="52" t="str">
        <f t="shared" ca="1" si="296"/>
        <v>$0302</v>
      </c>
      <c r="N561" s="53" t="str">
        <f t="shared" ca="1" si="297"/>
        <v/>
      </c>
      <c r="O561" s="53" t="str">
        <f t="shared" ca="1" si="298"/>
        <v>00</v>
      </c>
      <c r="P561" s="53" t="str">
        <f t="shared" ca="1" si="299"/>
        <v/>
      </c>
      <c r="Q561" s="54">
        <f t="shared" si="300"/>
        <v>-1</v>
      </c>
      <c r="R561" s="54" t="str">
        <f t="shared" si="301"/>
        <v/>
      </c>
      <c r="S561" s="3" t="str">
        <f t="shared" si="302"/>
        <v>my_code</v>
      </c>
      <c r="T561" s="54" t="b">
        <f t="shared" si="303"/>
        <v>0</v>
      </c>
      <c r="U561" s="54" t="b">
        <f t="shared" si="304"/>
        <v>0</v>
      </c>
      <c r="V561" s="54" t="b">
        <f t="shared" si="305"/>
        <v>0</v>
      </c>
      <c r="W561" s="54" t="b">
        <f t="shared" si="306"/>
        <v>0</v>
      </c>
      <c r="X561" s="54" t="b">
        <f>IF(NOT(ISERROR(VLOOKUP(UPPER(F561),Opcodes!$O$3:$O$10,1,FALSE))),TRUE,FALSE)</f>
        <v>0</v>
      </c>
      <c r="Y561" s="1" t="str" cm="1">
        <f t="array" aca="1" ref="Y561" ca="1">IF(OR(UPPER(F561)="STR",UPPER(F561)="ASC"),_xlfn.TEXTJOIN("",TRUE,DEC2HEX(128*(UPPER(F561)="STR")+CODE(MID(G561,ABS(ROW(INDIRECT("1:"&amp;LEN(G561)))),1)))),IF(UPPER(F561)="HEX",UPPER(SUBSTITUTE(G561," ","")),""))</f>
        <v/>
      </c>
      <c r="Z561" s="52" t="str">
        <f t="shared" si="307"/>
        <v/>
      </c>
      <c r="AA561" s="52" t="str">
        <f t="shared" si="308"/>
        <v/>
      </c>
      <c r="AB561" s="52" t="str">
        <f t="shared" si="309"/>
        <v/>
      </c>
      <c r="AC561" s="52" t="str">
        <f t="shared" si="310"/>
        <v/>
      </c>
      <c r="AD561" s="52" t="str">
        <f t="shared" si="311"/>
        <v/>
      </c>
      <c r="AE561" s="52">
        <f t="shared" ca="1" si="312"/>
        <v>0</v>
      </c>
      <c r="AF561" s="52" t="str">
        <f t="shared" si="313"/>
        <v/>
      </c>
      <c r="AG561" s="52" t="str">
        <f t="shared" ca="1" si="314"/>
        <v>mem</v>
      </c>
      <c r="AH561" s="52">
        <f t="shared" ca="1" si="315"/>
        <v>0</v>
      </c>
      <c r="AI561" s="52">
        <f t="shared" ca="1" si="316"/>
        <v>-1</v>
      </c>
      <c r="AJ561" s="52">
        <f t="shared" ca="1" si="317"/>
        <v>0</v>
      </c>
      <c r="AK561" s="52">
        <f t="shared" ca="1" si="318"/>
        <v>0</v>
      </c>
      <c r="AL561" s="52">
        <f t="shared" ca="1" si="319"/>
        <v>0</v>
      </c>
      <c r="AM561" s="52" t="e" cm="1">
        <f t="array" aca="1" ref="AM561" ca="1">INDEX($G$2:$G$1052,MATCH(1,(AL561=$E$2:$E$1052)*("EQU"=UPPER($F$2:$F$1052)),0))</f>
        <v>#N/A</v>
      </c>
      <c r="AN561" s="52" t="str">
        <f t="shared" ca="1" si="320"/>
        <v/>
      </c>
      <c r="AO561" s="1" t="e">
        <f t="shared" ca="1" si="321"/>
        <v>#N/A</v>
      </c>
      <c r="AP561" s="52" t="str">
        <f t="shared" ca="1" si="322"/>
        <v/>
      </c>
      <c r="AQ561" s="1" t="str" cm="1">
        <f t="array" aca="1" ref="AQ561" ca="1">IF(LEFT(AL561,1)=".",INDEX($M$12:$M$1052,MATCH(1,(AL561=$L$12:$L$1052)*(S561=($S$12:$S$1052)),0)),"")</f>
        <v/>
      </c>
      <c r="AR561" s="52">
        <f t="shared" ca="1" si="323"/>
        <v>0</v>
      </c>
      <c r="AS561" s="52">
        <f t="shared" ca="1" si="324"/>
        <v>0</v>
      </c>
      <c r="AT561" s="52" t="str">
        <f t="shared" ca="1" si="325"/>
        <v>00</v>
      </c>
      <c r="AU561" s="52" t="str">
        <f t="shared" ca="1" si="326"/>
        <v>00</v>
      </c>
      <c r="AV561" s="1" t="str">
        <f t="shared" ca="1" si="329"/>
        <v>00</v>
      </c>
      <c r="AW561" s="52" t="str">
        <f t="shared" ca="1" si="327"/>
        <v>ZP</v>
      </c>
      <c r="AX561" s="53" t="e">
        <f ca="1">VLOOKUP(UPPER(F561)&amp;"-"&amp;AW561,Opcodes!$D$3:$E$160,2,FALSE)</f>
        <v>#N/A</v>
      </c>
      <c r="AY561" s="1">
        <f t="shared" ca="1" si="328"/>
        <v>0</v>
      </c>
    </row>
    <row r="562" spans="3:51" s="52" customFormat="1" x14ac:dyDescent="0.3">
      <c r="C562" s="11" t="str" cm="1">
        <f t="array" aca="1" ref="C562" ca="1">IF(AND(N562&amp;""&lt;&gt;"",K562&amp;""&lt;&gt;""),K562&amp;": "&amp;N562&amp;IF(O562&amp;""&lt;&gt;""," "&amp;O562,"")&amp;IF(P562&amp;""&lt;&gt;""," "&amp;P562,""),IF(Y562&amp;""&lt;&gt;"",K562&amp;": "&amp;TRIM(_xlfn.TEXTJOIN("",TRUE,MID(Y562,2*ROW(INDIRECT("1:"&amp;LEN(Y562)))-1,2)&amp;" ")),""))</f>
        <v/>
      </c>
      <c r="D562" s="20"/>
      <c r="E562" s="21"/>
      <c r="F562" s="22"/>
      <c r="G562" s="55"/>
      <c r="H562" s="56"/>
      <c r="I562" s="51"/>
      <c r="J562" s="51"/>
      <c r="K562" s="52" t="str">
        <f t="shared" ca="1" si="294"/>
        <v>302</v>
      </c>
      <c r="L562" s="52" t="str">
        <f t="shared" si="295"/>
        <v/>
      </c>
      <c r="M562" s="52" t="str">
        <f t="shared" ca="1" si="296"/>
        <v>$0302</v>
      </c>
      <c r="N562" s="53" t="str">
        <f t="shared" ca="1" si="297"/>
        <v/>
      </c>
      <c r="O562" s="53" t="str">
        <f t="shared" ca="1" si="298"/>
        <v>00</v>
      </c>
      <c r="P562" s="53" t="str">
        <f t="shared" ca="1" si="299"/>
        <v/>
      </c>
      <c r="Q562" s="54">
        <f t="shared" si="300"/>
        <v>-1</v>
      </c>
      <c r="R562" s="54" t="str">
        <f t="shared" si="301"/>
        <v/>
      </c>
      <c r="S562" s="3" t="str">
        <f t="shared" si="302"/>
        <v>my_code</v>
      </c>
      <c r="T562" s="54" t="b">
        <f t="shared" si="303"/>
        <v>0</v>
      </c>
      <c r="U562" s="54" t="b">
        <f t="shared" si="304"/>
        <v>0</v>
      </c>
      <c r="V562" s="54" t="b">
        <f t="shared" si="305"/>
        <v>0</v>
      </c>
      <c r="W562" s="54" t="b">
        <f t="shared" si="306"/>
        <v>0</v>
      </c>
      <c r="X562" s="54" t="b">
        <f>IF(NOT(ISERROR(VLOOKUP(UPPER(F562),Opcodes!$O$3:$O$10,1,FALSE))),TRUE,FALSE)</f>
        <v>0</v>
      </c>
      <c r="Y562" s="1" t="str" cm="1">
        <f t="array" aca="1" ref="Y562" ca="1">IF(OR(UPPER(F562)="STR",UPPER(F562)="ASC"),_xlfn.TEXTJOIN("",TRUE,DEC2HEX(128*(UPPER(F562)="STR")+CODE(MID(G562,ABS(ROW(INDIRECT("1:"&amp;LEN(G562)))),1)))),IF(UPPER(F562)="HEX",UPPER(SUBSTITUTE(G562," ","")),""))</f>
        <v/>
      </c>
      <c r="Z562" s="52" t="str">
        <f t="shared" si="307"/>
        <v/>
      </c>
      <c r="AA562" s="52" t="str">
        <f t="shared" si="308"/>
        <v/>
      </c>
      <c r="AB562" s="52" t="str">
        <f t="shared" si="309"/>
        <v/>
      </c>
      <c r="AC562" s="52" t="str">
        <f t="shared" si="310"/>
        <v/>
      </c>
      <c r="AD562" s="52" t="str">
        <f t="shared" si="311"/>
        <v/>
      </c>
      <c r="AE562" s="52">
        <f t="shared" ca="1" si="312"/>
        <v>0</v>
      </c>
      <c r="AF562" s="52" t="str">
        <f t="shared" si="313"/>
        <v/>
      </c>
      <c r="AG562" s="52" t="str">
        <f t="shared" ca="1" si="314"/>
        <v>mem</v>
      </c>
      <c r="AH562" s="52">
        <f t="shared" ca="1" si="315"/>
        <v>0</v>
      </c>
      <c r="AI562" s="52">
        <f t="shared" ca="1" si="316"/>
        <v>-1</v>
      </c>
      <c r="AJ562" s="52">
        <f t="shared" ca="1" si="317"/>
        <v>0</v>
      </c>
      <c r="AK562" s="52">
        <f t="shared" ca="1" si="318"/>
        <v>0</v>
      </c>
      <c r="AL562" s="52">
        <f t="shared" ca="1" si="319"/>
        <v>0</v>
      </c>
      <c r="AM562" s="52" t="e" cm="1">
        <f t="array" aca="1" ref="AM562" ca="1">INDEX($G$2:$G$1052,MATCH(1,(AL562=$E$2:$E$1052)*("EQU"=UPPER($F$2:$F$1052)),0))</f>
        <v>#N/A</v>
      </c>
      <c r="AN562" s="52" t="str">
        <f t="shared" ca="1" si="320"/>
        <v/>
      </c>
      <c r="AO562" s="1" t="e">
        <f t="shared" ca="1" si="321"/>
        <v>#N/A</v>
      </c>
      <c r="AP562" s="52" t="str">
        <f t="shared" ca="1" si="322"/>
        <v/>
      </c>
      <c r="AQ562" s="1" t="str" cm="1">
        <f t="array" aca="1" ref="AQ562" ca="1">IF(LEFT(AL562,1)=".",INDEX($M$12:$M$1052,MATCH(1,(AL562=$L$12:$L$1052)*(S562=($S$12:$S$1052)),0)),"")</f>
        <v/>
      </c>
      <c r="AR562" s="52">
        <f t="shared" ca="1" si="323"/>
        <v>0</v>
      </c>
      <c r="AS562" s="52">
        <f t="shared" ca="1" si="324"/>
        <v>0</v>
      </c>
      <c r="AT562" s="52" t="str">
        <f t="shared" ca="1" si="325"/>
        <v>00</v>
      </c>
      <c r="AU562" s="52" t="str">
        <f t="shared" ca="1" si="326"/>
        <v>00</v>
      </c>
      <c r="AV562" s="1" t="str">
        <f t="shared" ca="1" si="329"/>
        <v>00</v>
      </c>
      <c r="AW562" s="52" t="str">
        <f t="shared" ca="1" si="327"/>
        <v>ZP</v>
      </c>
      <c r="AX562" s="53" t="e">
        <f ca="1">VLOOKUP(UPPER(F562)&amp;"-"&amp;AW562,Opcodes!$D$3:$E$160,2,FALSE)</f>
        <v>#N/A</v>
      </c>
      <c r="AY562" s="1">
        <f t="shared" ca="1" si="328"/>
        <v>0</v>
      </c>
    </row>
    <row r="563" spans="3:51" s="52" customFormat="1" x14ac:dyDescent="0.3">
      <c r="C563" s="11" t="str" cm="1">
        <f t="array" aca="1" ref="C563" ca="1">IF(AND(N563&amp;""&lt;&gt;"",K563&amp;""&lt;&gt;""),K563&amp;": "&amp;N563&amp;IF(O563&amp;""&lt;&gt;""," "&amp;O563,"")&amp;IF(P563&amp;""&lt;&gt;""," "&amp;P563,""),IF(Y563&amp;""&lt;&gt;"",K563&amp;": "&amp;TRIM(_xlfn.TEXTJOIN("",TRUE,MID(Y563,2*ROW(INDIRECT("1:"&amp;LEN(Y563)))-1,2)&amp;" ")),""))</f>
        <v/>
      </c>
      <c r="D563" s="20"/>
      <c r="E563" s="21"/>
      <c r="F563" s="22"/>
      <c r="G563" s="55"/>
      <c r="H563" s="56"/>
      <c r="I563" s="51"/>
      <c r="J563" s="51"/>
      <c r="K563" s="52" t="str">
        <f t="shared" ca="1" si="294"/>
        <v>302</v>
      </c>
      <c r="L563" s="52" t="str">
        <f t="shared" si="295"/>
        <v/>
      </c>
      <c r="M563" s="52" t="str">
        <f t="shared" ca="1" si="296"/>
        <v>$0302</v>
      </c>
      <c r="N563" s="53" t="str">
        <f t="shared" ca="1" si="297"/>
        <v/>
      </c>
      <c r="O563" s="53" t="str">
        <f t="shared" ca="1" si="298"/>
        <v>00</v>
      </c>
      <c r="P563" s="53" t="str">
        <f t="shared" ca="1" si="299"/>
        <v/>
      </c>
      <c r="Q563" s="54">
        <f t="shared" si="300"/>
        <v>-1</v>
      </c>
      <c r="R563" s="54" t="str">
        <f t="shared" si="301"/>
        <v/>
      </c>
      <c r="S563" s="3" t="str">
        <f t="shared" si="302"/>
        <v>my_code</v>
      </c>
      <c r="T563" s="54" t="b">
        <f t="shared" si="303"/>
        <v>0</v>
      </c>
      <c r="U563" s="54" t="b">
        <f t="shared" si="304"/>
        <v>0</v>
      </c>
      <c r="V563" s="54" t="b">
        <f t="shared" si="305"/>
        <v>0</v>
      </c>
      <c r="W563" s="54" t="b">
        <f t="shared" si="306"/>
        <v>0</v>
      </c>
      <c r="X563" s="54" t="b">
        <f>IF(NOT(ISERROR(VLOOKUP(UPPER(F563),Opcodes!$O$3:$O$10,1,FALSE))),TRUE,FALSE)</f>
        <v>0</v>
      </c>
      <c r="Y563" s="1" t="str" cm="1">
        <f t="array" aca="1" ref="Y563" ca="1">IF(OR(UPPER(F563)="STR",UPPER(F563)="ASC"),_xlfn.TEXTJOIN("",TRUE,DEC2HEX(128*(UPPER(F563)="STR")+CODE(MID(G563,ABS(ROW(INDIRECT("1:"&amp;LEN(G563)))),1)))),IF(UPPER(F563)="HEX",UPPER(SUBSTITUTE(G563," ","")),""))</f>
        <v/>
      </c>
      <c r="Z563" s="52" t="str">
        <f t="shared" si="307"/>
        <v/>
      </c>
      <c r="AA563" s="52" t="str">
        <f t="shared" si="308"/>
        <v/>
      </c>
      <c r="AB563" s="52" t="str">
        <f t="shared" si="309"/>
        <v/>
      </c>
      <c r="AC563" s="52" t="str">
        <f t="shared" si="310"/>
        <v/>
      </c>
      <c r="AD563" s="52" t="str">
        <f t="shared" si="311"/>
        <v/>
      </c>
      <c r="AE563" s="52">
        <f t="shared" ca="1" si="312"/>
        <v>0</v>
      </c>
      <c r="AF563" s="52" t="str">
        <f t="shared" si="313"/>
        <v/>
      </c>
      <c r="AG563" s="52" t="str">
        <f t="shared" ca="1" si="314"/>
        <v>mem</v>
      </c>
      <c r="AH563" s="52">
        <f t="shared" ca="1" si="315"/>
        <v>0</v>
      </c>
      <c r="AI563" s="52">
        <f t="shared" ca="1" si="316"/>
        <v>-1</v>
      </c>
      <c r="AJ563" s="52">
        <f t="shared" ca="1" si="317"/>
        <v>0</v>
      </c>
      <c r="AK563" s="52">
        <f t="shared" ca="1" si="318"/>
        <v>0</v>
      </c>
      <c r="AL563" s="52">
        <f t="shared" ca="1" si="319"/>
        <v>0</v>
      </c>
      <c r="AM563" s="52" t="e" cm="1">
        <f t="array" aca="1" ref="AM563" ca="1">INDEX($G$2:$G$1052,MATCH(1,(AL563=$E$2:$E$1052)*("EQU"=UPPER($F$2:$F$1052)),0))</f>
        <v>#N/A</v>
      </c>
      <c r="AN563" s="52" t="str">
        <f t="shared" ca="1" si="320"/>
        <v/>
      </c>
      <c r="AO563" s="1" t="e">
        <f t="shared" ca="1" si="321"/>
        <v>#N/A</v>
      </c>
      <c r="AP563" s="52" t="str">
        <f t="shared" ca="1" si="322"/>
        <v/>
      </c>
      <c r="AQ563" s="1" t="str" cm="1">
        <f t="array" aca="1" ref="AQ563" ca="1">IF(LEFT(AL563,1)=".",INDEX($M$12:$M$1052,MATCH(1,(AL563=$L$12:$L$1052)*(S563=($S$12:$S$1052)),0)),"")</f>
        <v/>
      </c>
      <c r="AR563" s="52">
        <f t="shared" ca="1" si="323"/>
        <v>0</v>
      </c>
      <c r="AS563" s="52">
        <f t="shared" ca="1" si="324"/>
        <v>0</v>
      </c>
      <c r="AT563" s="52" t="str">
        <f t="shared" ca="1" si="325"/>
        <v>00</v>
      </c>
      <c r="AU563" s="52" t="str">
        <f t="shared" ca="1" si="326"/>
        <v>00</v>
      </c>
      <c r="AV563" s="1" t="str">
        <f t="shared" ca="1" si="329"/>
        <v>00</v>
      </c>
      <c r="AW563" s="52" t="str">
        <f t="shared" ca="1" si="327"/>
        <v>ZP</v>
      </c>
      <c r="AX563" s="53" t="e">
        <f ca="1">VLOOKUP(UPPER(F563)&amp;"-"&amp;AW563,Opcodes!$D$3:$E$160,2,FALSE)</f>
        <v>#N/A</v>
      </c>
      <c r="AY563" s="1">
        <f t="shared" ca="1" si="328"/>
        <v>0</v>
      </c>
    </row>
    <row r="564" spans="3:51" s="52" customFormat="1" x14ac:dyDescent="0.3">
      <c r="C564" s="11" t="str" cm="1">
        <f t="array" aca="1" ref="C564" ca="1">IF(AND(N564&amp;""&lt;&gt;"",K564&amp;""&lt;&gt;""),K564&amp;": "&amp;N564&amp;IF(O564&amp;""&lt;&gt;""," "&amp;O564,"")&amp;IF(P564&amp;""&lt;&gt;""," "&amp;P564,""),IF(Y564&amp;""&lt;&gt;"",K564&amp;": "&amp;TRIM(_xlfn.TEXTJOIN("",TRUE,MID(Y564,2*ROW(INDIRECT("1:"&amp;LEN(Y564)))-1,2)&amp;" ")),""))</f>
        <v/>
      </c>
      <c r="D564" s="20"/>
      <c r="E564" s="21"/>
      <c r="F564" s="22"/>
      <c r="G564" s="55"/>
      <c r="H564" s="56"/>
      <c r="I564" s="51"/>
      <c r="J564" s="51"/>
      <c r="K564" s="52" t="str">
        <f t="shared" ca="1" si="294"/>
        <v>302</v>
      </c>
      <c r="L564" s="52" t="str">
        <f t="shared" si="295"/>
        <v/>
      </c>
      <c r="M564" s="52" t="str">
        <f t="shared" ca="1" si="296"/>
        <v>$0302</v>
      </c>
      <c r="N564" s="53" t="str">
        <f t="shared" ca="1" si="297"/>
        <v/>
      </c>
      <c r="O564" s="53" t="str">
        <f t="shared" ca="1" si="298"/>
        <v>00</v>
      </c>
      <c r="P564" s="53" t="str">
        <f t="shared" ca="1" si="299"/>
        <v/>
      </c>
      <c r="Q564" s="54">
        <f t="shared" si="300"/>
        <v>-1</v>
      </c>
      <c r="R564" s="54" t="str">
        <f t="shared" si="301"/>
        <v/>
      </c>
      <c r="S564" s="3" t="str">
        <f t="shared" si="302"/>
        <v>my_code</v>
      </c>
      <c r="T564" s="54" t="b">
        <f t="shared" si="303"/>
        <v>0</v>
      </c>
      <c r="U564" s="54" t="b">
        <f t="shared" si="304"/>
        <v>0</v>
      </c>
      <c r="V564" s="54" t="b">
        <f t="shared" si="305"/>
        <v>0</v>
      </c>
      <c r="W564" s="54" t="b">
        <f t="shared" si="306"/>
        <v>0</v>
      </c>
      <c r="X564" s="54" t="b">
        <f>IF(NOT(ISERROR(VLOOKUP(UPPER(F564),Opcodes!$O$3:$O$10,1,FALSE))),TRUE,FALSE)</f>
        <v>0</v>
      </c>
      <c r="Y564" s="1" t="str" cm="1">
        <f t="array" aca="1" ref="Y564" ca="1">IF(OR(UPPER(F564)="STR",UPPER(F564)="ASC"),_xlfn.TEXTJOIN("",TRUE,DEC2HEX(128*(UPPER(F564)="STR")+CODE(MID(G564,ABS(ROW(INDIRECT("1:"&amp;LEN(G564)))),1)))),IF(UPPER(F564)="HEX",UPPER(SUBSTITUTE(G564," ","")),""))</f>
        <v/>
      </c>
      <c r="Z564" s="52" t="str">
        <f t="shared" si="307"/>
        <v/>
      </c>
      <c r="AA564" s="52" t="str">
        <f t="shared" si="308"/>
        <v/>
      </c>
      <c r="AB564" s="52" t="str">
        <f t="shared" si="309"/>
        <v/>
      </c>
      <c r="AC564" s="52" t="str">
        <f t="shared" si="310"/>
        <v/>
      </c>
      <c r="AD564" s="52" t="str">
        <f t="shared" si="311"/>
        <v/>
      </c>
      <c r="AE564" s="52">
        <f t="shared" ca="1" si="312"/>
        <v>0</v>
      </c>
      <c r="AF564" s="52" t="str">
        <f t="shared" si="313"/>
        <v/>
      </c>
      <c r="AG564" s="52" t="str">
        <f t="shared" ca="1" si="314"/>
        <v>mem</v>
      </c>
      <c r="AH564" s="52">
        <f t="shared" ca="1" si="315"/>
        <v>0</v>
      </c>
      <c r="AI564" s="52">
        <f t="shared" ca="1" si="316"/>
        <v>-1</v>
      </c>
      <c r="AJ564" s="52">
        <f t="shared" ca="1" si="317"/>
        <v>0</v>
      </c>
      <c r="AK564" s="52">
        <f t="shared" ca="1" si="318"/>
        <v>0</v>
      </c>
      <c r="AL564" s="52">
        <f t="shared" ca="1" si="319"/>
        <v>0</v>
      </c>
      <c r="AM564" s="52" t="e" cm="1">
        <f t="array" aca="1" ref="AM564" ca="1">INDEX($G$2:$G$1052,MATCH(1,(AL564=$E$2:$E$1052)*("EQU"=UPPER($F$2:$F$1052)),0))</f>
        <v>#N/A</v>
      </c>
      <c r="AN564" s="52" t="str">
        <f t="shared" ca="1" si="320"/>
        <v/>
      </c>
      <c r="AO564" s="1" t="e">
        <f t="shared" ca="1" si="321"/>
        <v>#N/A</v>
      </c>
      <c r="AP564" s="52" t="str">
        <f t="shared" ca="1" si="322"/>
        <v/>
      </c>
      <c r="AQ564" s="1" t="str" cm="1">
        <f t="array" aca="1" ref="AQ564" ca="1">IF(LEFT(AL564,1)=".",INDEX($M$12:$M$1052,MATCH(1,(AL564=$L$12:$L$1052)*(S564=($S$12:$S$1052)),0)),"")</f>
        <v/>
      </c>
      <c r="AR564" s="52">
        <f t="shared" ca="1" si="323"/>
        <v>0</v>
      </c>
      <c r="AS564" s="52">
        <f t="shared" ca="1" si="324"/>
        <v>0</v>
      </c>
      <c r="AT564" s="52" t="str">
        <f t="shared" ca="1" si="325"/>
        <v>00</v>
      </c>
      <c r="AU564" s="52" t="str">
        <f t="shared" ca="1" si="326"/>
        <v>00</v>
      </c>
      <c r="AV564" s="1" t="str">
        <f t="shared" ca="1" si="329"/>
        <v>00</v>
      </c>
      <c r="AW564" s="52" t="str">
        <f t="shared" ca="1" si="327"/>
        <v>ZP</v>
      </c>
      <c r="AX564" s="53" t="e">
        <f ca="1">VLOOKUP(UPPER(F564)&amp;"-"&amp;AW564,Opcodes!$D$3:$E$160,2,FALSE)</f>
        <v>#N/A</v>
      </c>
      <c r="AY564" s="1">
        <f t="shared" ca="1" si="328"/>
        <v>0</v>
      </c>
    </row>
    <row r="565" spans="3:51" s="52" customFormat="1" x14ac:dyDescent="0.3">
      <c r="C565" s="11" t="str" cm="1">
        <f t="array" aca="1" ref="C565" ca="1">IF(AND(N565&amp;""&lt;&gt;"",K565&amp;""&lt;&gt;""),K565&amp;": "&amp;N565&amp;IF(O565&amp;""&lt;&gt;""," "&amp;O565,"")&amp;IF(P565&amp;""&lt;&gt;""," "&amp;P565,""),IF(Y565&amp;""&lt;&gt;"",K565&amp;": "&amp;TRIM(_xlfn.TEXTJOIN("",TRUE,MID(Y565,2*ROW(INDIRECT("1:"&amp;LEN(Y565)))-1,2)&amp;" ")),""))</f>
        <v/>
      </c>
      <c r="D565" s="20"/>
      <c r="E565" s="21"/>
      <c r="F565" s="22"/>
      <c r="G565" s="55"/>
      <c r="H565" s="56"/>
      <c r="I565" s="51"/>
      <c r="J565" s="51"/>
      <c r="K565" s="52" t="str">
        <f t="shared" ca="1" si="294"/>
        <v>302</v>
      </c>
      <c r="L565" s="52" t="str">
        <f t="shared" si="295"/>
        <v/>
      </c>
      <c r="M565" s="52" t="str">
        <f t="shared" ca="1" si="296"/>
        <v>$0302</v>
      </c>
      <c r="N565" s="53" t="str">
        <f t="shared" ca="1" si="297"/>
        <v/>
      </c>
      <c r="O565" s="53" t="str">
        <f t="shared" ca="1" si="298"/>
        <v>00</v>
      </c>
      <c r="P565" s="53" t="str">
        <f t="shared" ca="1" si="299"/>
        <v/>
      </c>
      <c r="Q565" s="54">
        <f t="shared" si="300"/>
        <v>-1</v>
      </c>
      <c r="R565" s="54" t="str">
        <f t="shared" si="301"/>
        <v/>
      </c>
      <c r="S565" s="3" t="str">
        <f t="shared" si="302"/>
        <v>my_code</v>
      </c>
      <c r="T565" s="54" t="b">
        <f t="shared" si="303"/>
        <v>0</v>
      </c>
      <c r="U565" s="54" t="b">
        <f t="shared" si="304"/>
        <v>0</v>
      </c>
      <c r="V565" s="54" t="b">
        <f t="shared" si="305"/>
        <v>0</v>
      </c>
      <c r="W565" s="54" t="b">
        <f t="shared" si="306"/>
        <v>0</v>
      </c>
      <c r="X565" s="54" t="b">
        <f>IF(NOT(ISERROR(VLOOKUP(UPPER(F565),Opcodes!$O$3:$O$10,1,FALSE))),TRUE,FALSE)</f>
        <v>0</v>
      </c>
      <c r="Y565" s="1" t="str" cm="1">
        <f t="array" aca="1" ref="Y565" ca="1">IF(OR(UPPER(F565)="STR",UPPER(F565)="ASC"),_xlfn.TEXTJOIN("",TRUE,DEC2HEX(128*(UPPER(F565)="STR")+CODE(MID(G565,ABS(ROW(INDIRECT("1:"&amp;LEN(G565)))),1)))),IF(UPPER(F565)="HEX",UPPER(SUBSTITUTE(G565," ","")),""))</f>
        <v/>
      </c>
      <c r="Z565" s="52" t="str">
        <f t="shared" si="307"/>
        <v/>
      </c>
      <c r="AA565" s="52" t="str">
        <f t="shared" si="308"/>
        <v/>
      </c>
      <c r="AB565" s="52" t="str">
        <f t="shared" si="309"/>
        <v/>
      </c>
      <c r="AC565" s="52" t="str">
        <f t="shared" si="310"/>
        <v/>
      </c>
      <c r="AD565" s="52" t="str">
        <f t="shared" si="311"/>
        <v/>
      </c>
      <c r="AE565" s="52">
        <f t="shared" ca="1" si="312"/>
        <v>0</v>
      </c>
      <c r="AF565" s="52" t="str">
        <f t="shared" si="313"/>
        <v/>
      </c>
      <c r="AG565" s="52" t="str">
        <f t="shared" ca="1" si="314"/>
        <v>mem</v>
      </c>
      <c r="AH565" s="52">
        <f t="shared" ca="1" si="315"/>
        <v>0</v>
      </c>
      <c r="AI565" s="52">
        <f t="shared" ca="1" si="316"/>
        <v>-1</v>
      </c>
      <c r="AJ565" s="52">
        <f t="shared" ca="1" si="317"/>
        <v>0</v>
      </c>
      <c r="AK565" s="52">
        <f t="shared" ca="1" si="318"/>
        <v>0</v>
      </c>
      <c r="AL565" s="52">
        <f t="shared" ca="1" si="319"/>
        <v>0</v>
      </c>
      <c r="AM565" s="52" t="e" cm="1">
        <f t="array" aca="1" ref="AM565" ca="1">INDEX($G$2:$G$1052,MATCH(1,(AL565=$E$2:$E$1052)*("EQU"=UPPER($F$2:$F$1052)),0))</f>
        <v>#N/A</v>
      </c>
      <c r="AN565" s="52" t="str">
        <f t="shared" ca="1" si="320"/>
        <v/>
      </c>
      <c r="AO565" s="1" t="e">
        <f t="shared" ca="1" si="321"/>
        <v>#N/A</v>
      </c>
      <c r="AP565" s="52" t="str">
        <f t="shared" ca="1" si="322"/>
        <v/>
      </c>
      <c r="AQ565" s="1" t="str" cm="1">
        <f t="array" aca="1" ref="AQ565" ca="1">IF(LEFT(AL565,1)=".",INDEX($M$12:$M$1052,MATCH(1,(AL565=$L$12:$L$1052)*(S565=($S$12:$S$1052)),0)),"")</f>
        <v/>
      </c>
      <c r="AR565" s="52">
        <f t="shared" ca="1" si="323"/>
        <v>0</v>
      </c>
      <c r="AS565" s="52">
        <f t="shared" ca="1" si="324"/>
        <v>0</v>
      </c>
      <c r="AT565" s="52" t="str">
        <f t="shared" ca="1" si="325"/>
        <v>00</v>
      </c>
      <c r="AU565" s="52" t="str">
        <f t="shared" ca="1" si="326"/>
        <v>00</v>
      </c>
      <c r="AV565" s="1" t="str">
        <f t="shared" ca="1" si="329"/>
        <v>00</v>
      </c>
      <c r="AW565" s="52" t="str">
        <f t="shared" ca="1" si="327"/>
        <v>ZP</v>
      </c>
      <c r="AX565" s="53" t="e">
        <f ca="1">VLOOKUP(UPPER(F565)&amp;"-"&amp;AW565,Opcodes!$D$3:$E$160,2,FALSE)</f>
        <v>#N/A</v>
      </c>
      <c r="AY565" s="1">
        <f t="shared" ca="1" si="328"/>
        <v>0</v>
      </c>
    </row>
    <row r="566" spans="3:51" s="52" customFormat="1" x14ac:dyDescent="0.3">
      <c r="C566" s="11" t="str" cm="1">
        <f t="array" aca="1" ref="C566" ca="1">IF(AND(N566&amp;""&lt;&gt;"",K566&amp;""&lt;&gt;""),K566&amp;": "&amp;N566&amp;IF(O566&amp;""&lt;&gt;""," "&amp;O566,"")&amp;IF(P566&amp;""&lt;&gt;""," "&amp;P566,""),IF(Y566&amp;""&lt;&gt;"",K566&amp;": "&amp;TRIM(_xlfn.TEXTJOIN("",TRUE,MID(Y566,2*ROW(INDIRECT("1:"&amp;LEN(Y566)))-1,2)&amp;" ")),""))</f>
        <v/>
      </c>
      <c r="D566" s="20"/>
      <c r="E566" s="21"/>
      <c r="F566" s="22"/>
      <c r="G566" s="55"/>
      <c r="H566" s="56"/>
      <c r="I566" s="51"/>
      <c r="J566" s="51"/>
      <c r="K566" s="52" t="str">
        <f t="shared" ca="1" si="294"/>
        <v>302</v>
      </c>
      <c r="L566" s="52" t="str">
        <f t="shared" si="295"/>
        <v/>
      </c>
      <c r="M566" s="52" t="str">
        <f t="shared" ca="1" si="296"/>
        <v>$0302</v>
      </c>
      <c r="N566" s="53" t="str">
        <f t="shared" ca="1" si="297"/>
        <v/>
      </c>
      <c r="O566" s="53" t="str">
        <f t="shared" ca="1" si="298"/>
        <v>00</v>
      </c>
      <c r="P566" s="53" t="str">
        <f t="shared" ca="1" si="299"/>
        <v/>
      </c>
      <c r="Q566" s="54">
        <f t="shared" si="300"/>
        <v>-1</v>
      </c>
      <c r="R566" s="54" t="str">
        <f t="shared" si="301"/>
        <v/>
      </c>
      <c r="S566" s="3" t="str">
        <f t="shared" si="302"/>
        <v>my_code</v>
      </c>
      <c r="T566" s="54" t="b">
        <f t="shared" si="303"/>
        <v>0</v>
      </c>
      <c r="U566" s="54" t="b">
        <f t="shared" si="304"/>
        <v>0</v>
      </c>
      <c r="V566" s="54" t="b">
        <f t="shared" si="305"/>
        <v>0</v>
      </c>
      <c r="W566" s="54" t="b">
        <f t="shared" si="306"/>
        <v>0</v>
      </c>
      <c r="X566" s="54" t="b">
        <f>IF(NOT(ISERROR(VLOOKUP(UPPER(F566),Opcodes!$O$3:$O$10,1,FALSE))),TRUE,FALSE)</f>
        <v>0</v>
      </c>
      <c r="Y566" s="1" t="str" cm="1">
        <f t="array" aca="1" ref="Y566" ca="1">IF(OR(UPPER(F566)="STR",UPPER(F566)="ASC"),_xlfn.TEXTJOIN("",TRUE,DEC2HEX(128*(UPPER(F566)="STR")+CODE(MID(G566,ABS(ROW(INDIRECT("1:"&amp;LEN(G566)))),1)))),IF(UPPER(F566)="HEX",UPPER(SUBSTITUTE(G566," ","")),""))</f>
        <v/>
      </c>
      <c r="Z566" s="52" t="str">
        <f t="shared" si="307"/>
        <v/>
      </c>
      <c r="AA566" s="52" t="str">
        <f t="shared" si="308"/>
        <v/>
      </c>
      <c r="AB566" s="52" t="str">
        <f t="shared" si="309"/>
        <v/>
      </c>
      <c r="AC566" s="52" t="str">
        <f t="shared" si="310"/>
        <v/>
      </c>
      <c r="AD566" s="52" t="str">
        <f t="shared" si="311"/>
        <v/>
      </c>
      <c r="AE566" s="52">
        <f t="shared" ca="1" si="312"/>
        <v>0</v>
      </c>
      <c r="AF566" s="52" t="str">
        <f t="shared" si="313"/>
        <v/>
      </c>
      <c r="AG566" s="52" t="str">
        <f t="shared" ca="1" si="314"/>
        <v>mem</v>
      </c>
      <c r="AH566" s="52">
        <f t="shared" ca="1" si="315"/>
        <v>0</v>
      </c>
      <c r="AI566" s="52">
        <f t="shared" ca="1" si="316"/>
        <v>-1</v>
      </c>
      <c r="AJ566" s="52">
        <f t="shared" ca="1" si="317"/>
        <v>0</v>
      </c>
      <c r="AK566" s="52">
        <f t="shared" ca="1" si="318"/>
        <v>0</v>
      </c>
      <c r="AL566" s="52">
        <f t="shared" ca="1" si="319"/>
        <v>0</v>
      </c>
      <c r="AM566" s="52" t="e" cm="1">
        <f t="array" aca="1" ref="AM566" ca="1">INDEX($G$2:$G$1052,MATCH(1,(AL566=$E$2:$E$1052)*("EQU"=UPPER($F$2:$F$1052)),0))</f>
        <v>#N/A</v>
      </c>
      <c r="AN566" s="52" t="str">
        <f t="shared" ca="1" si="320"/>
        <v/>
      </c>
      <c r="AO566" s="1" t="e">
        <f t="shared" ca="1" si="321"/>
        <v>#N/A</v>
      </c>
      <c r="AP566" s="52" t="str">
        <f t="shared" ca="1" si="322"/>
        <v/>
      </c>
      <c r="AQ566" s="1" t="str" cm="1">
        <f t="array" aca="1" ref="AQ566" ca="1">IF(LEFT(AL566,1)=".",INDEX($M$12:$M$1052,MATCH(1,(AL566=$L$12:$L$1052)*(S566=($S$12:$S$1052)),0)),"")</f>
        <v/>
      </c>
      <c r="AR566" s="52">
        <f t="shared" ca="1" si="323"/>
        <v>0</v>
      </c>
      <c r="AS566" s="52">
        <f t="shared" ca="1" si="324"/>
        <v>0</v>
      </c>
      <c r="AT566" s="52" t="str">
        <f t="shared" ca="1" si="325"/>
        <v>00</v>
      </c>
      <c r="AU566" s="52" t="str">
        <f t="shared" ca="1" si="326"/>
        <v>00</v>
      </c>
      <c r="AV566" s="1" t="str">
        <f t="shared" ca="1" si="329"/>
        <v>00</v>
      </c>
      <c r="AW566" s="52" t="str">
        <f t="shared" ca="1" si="327"/>
        <v>ZP</v>
      </c>
      <c r="AX566" s="53" t="e">
        <f ca="1">VLOOKUP(UPPER(F566)&amp;"-"&amp;AW566,Opcodes!$D$3:$E$160,2,FALSE)</f>
        <v>#N/A</v>
      </c>
      <c r="AY566" s="1">
        <f t="shared" ca="1" si="328"/>
        <v>0</v>
      </c>
    </row>
    <row r="567" spans="3:51" s="52" customFormat="1" x14ac:dyDescent="0.3">
      <c r="C567" s="11" t="str" cm="1">
        <f t="array" aca="1" ref="C567" ca="1">IF(AND(N567&amp;""&lt;&gt;"",K567&amp;""&lt;&gt;""),K567&amp;": "&amp;N567&amp;IF(O567&amp;""&lt;&gt;""," "&amp;O567,"")&amp;IF(P567&amp;""&lt;&gt;""," "&amp;P567,""),IF(Y567&amp;""&lt;&gt;"",K567&amp;": "&amp;TRIM(_xlfn.TEXTJOIN("",TRUE,MID(Y567,2*ROW(INDIRECT("1:"&amp;LEN(Y567)))-1,2)&amp;" ")),""))</f>
        <v/>
      </c>
      <c r="D567" s="20"/>
      <c r="E567" s="21"/>
      <c r="F567" s="22"/>
      <c r="G567" s="55"/>
      <c r="H567" s="56"/>
      <c r="I567" s="51"/>
      <c r="J567" s="51"/>
      <c r="K567" s="52" t="str">
        <f t="shared" ref="K567:K630" ca="1" si="330">DEC2HEX(HEX2DEC(K566)+IF(ISERROR(AY566),0,IF(ISNUMBER(AY566),AY566,0)))</f>
        <v>302</v>
      </c>
      <c r="L567" s="52" t="str">
        <f t="shared" ref="L567:L630" si="331">IF(AND(E567&amp;""&lt;&gt;"",UPPER(F567&lt;&gt;"EQU")),E567,"")</f>
        <v/>
      </c>
      <c r="M567" s="52" t="str">
        <f t="shared" ref="M567:M630" ca="1" si="332">IF(K567&amp;""&lt;&gt;"","$"&amp;DEC2HEX(HEX2DEC(K567),4),"")</f>
        <v>$0302</v>
      </c>
      <c r="N567" s="53" t="str">
        <f t="shared" ref="N567:N630" ca="1" si="333">IF(AND(AW567&lt;&gt;"PSO",NOT(ISERROR(AX567))),AX567,"")</f>
        <v/>
      </c>
      <c r="O567" s="53" t="str">
        <f t="shared" ref="O567:O630" ca="1" si="334">IF(AW567="PSO","",IF(AV567&amp;""&lt;&gt;"",RIGHT(AV567,2),""))</f>
        <v>00</v>
      </c>
      <c r="P567" s="53" t="str">
        <f t="shared" ref="P567:P630" ca="1" si="335">IF(LEN(AV567)&gt;2,LEFT(AV567,2),"")</f>
        <v/>
      </c>
      <c r="Q567" s="54">
        <f t="shared" ref="Q567:Q630" si="336">IF(ISERROR(SEARCH(",",G567)),-1,SEARCH(",",G567))</f>
        <v>-1</v>
      </c>
      <c r="R567" s="54" t="str">
        <f t="shared" ref="R567:R630" si="337">IF(Q567&gt;=0,UPPER(MID(G567,Q567+1,1)),"")</f>
        <v/>
      </c>
      <c r="S567" s="3" t="str">
        <f t="shared" ref="S567:S630" si="338">IF(UPPER(F567)="SUB",E567,S566)</f>
        <v>my_code</v>
      </c>
      <c r="T567" s="54" t="b">
        <f t="shared" ref="T567:T630" si="339">IF(ISERROR(MATCH(UPPER(F567),BRANCH,0)),FALSE,TRUE)</f>
        <v>0</v>
      </c>
      <c r="U567" s="54" t="b">
        <f t="shared" ref="U567:U630" si="340">IF(AND(F567&amp;""&lt;&gt;"",G567&amp;""=""),TRUE,FALSE)</f>
        <v>0</v>
      </c>
      <c r="V567" s="54" t="b">
        <f t="shared" ref="V567:V630" si="341">LEFT(G567,1)="("</f>
        <v>0</v>
      </c>
      <c r="W567" s="54" t="b">
        <f t="shared" ref="W567:W630" si="342">RIGHT(G567,1)=")"</f>
        <v>0</v>
      </c>
      <c r="X567" s="54" t="b">
        <f>IF(NOT(ISERROR(VLOOKUP(UPPER(F567),Opcodes!$O$3:$O$10,1,FALSE))),TRUE,FALSE)</f>
        <v>0</v>
      </c>
      <c r="Y567" s="1" t="str" cm="1">
        <f t="array" aca="1" ref="Y567" ca="1">IF(OR(UPPER(F567)="STR",UPPER(F567)="ASC"),_xlfn.TEXTJOIN("",TRUE,DEC2HEX(128*(UPPER(F567)="STR")+CODE(MID(G567,ABS(ROW(INDIRECT("1:"&amp;LEN(G567)))),1)))),IF(UPPER(F567)="HEX",UPPER(SUBSTITUTE(G567," ","")),""))</f>
        <v/>
      </c>
      <c r="Z567" s="52" t="str">
        <f t="shared" ref="Z567:Z630" si="343">IF(AND(U567=FALSE,V567,W567,Q567&lt;0),MID(G567,2,LEN(G567)-2),"")</f>
        <v/>
      </c>
      <c r="AA567" s="52" t="str">
        <f t="shared" ref="AA567:AA630" si="344">IF(AND(Z567&amp;""="",Q567&gt;=0,V567,W567),MID(G567,2,Q567-2),"")</f>
        <v/>
      </c>
      <c r="AB567" s="52" t="str">
        <f t="shared" ref="AB567:AB630" si="345">IF(U567=FALSE,IF(AND(AA567="",Q567&gt;=0,V567),IF(MID(G567,LEN(G567)-2,1)=")",MID(G567,2,LEN(G567)-4),""),""),"")</f>
        <v/>
      </c>
      <c r="AC567" s="52" t="str">
        <f t="shared" ref="AC567:AC630" si="346">IF(AND(V567=FALSE,W567=FALSE,R567="X"),LEFT(G567,Q567-1),"")</f>
        <v/>
      </c>
      <c r="AD567" s="52" t="str">
        <f t="shared" ref="AD567:AD630" si="347">IF(AND(V567=FALSE,W567=FALSE,R567="Y"),LEFT(G567,Q567-1),"")</f>
        <v/>
      </c>
      <c r="AE567" s="52">
        <f t="shared" ref="AE567:AE630" ca="1" si="348">IF(AND(Y567&amp;""="",V567=FALSE,W567=FALSE,Q567&lt;0,U567=FALSE,LEFT(G567,1)&lt;&gt;"#"),G567,"")</f>
        <v>0</v>
      </c>
      <c r="AF567" s="52" t="str">
        <f t="shared" ref="AF567:AF630" si="349">IF(AND(V567=FALSE,W567=FALSE,Q567&lt;0,U567=FALSE,LEFT(G567,1)="#"),G567,"")</f>
        <v/>
      </c>
      <c r="AG567" s="52" t="str">
        <f t="shared" ref="AG567:AG630" ca="1" si="350">IF(Z567&amp;""&lt;&gt;"",Z$1,IF(AA567&amp;""&lt;&gt;"",AA$1,IF(AB567&amp;""&lt;&gt;"",AB$1,IF(AC567&amp;""&lt;&gt;"",AC$1,IF(AD567&amp;""&lt;&gt;"",AD$1,IF(AND(AE567&amp;""&lt;&gt;"",X567=FALSE),AE$1,IF(AF567&amp;""&lt;&gt;"","IMM",IF(X567,"PSO","DIR"))))))))</f>
        <v>mem</v>
      </c>
      <c r="AH567" s="52">
        <f t="shared" ref="AH567:AH630" ca="1" si="351">IF(Z567&amp;""&lt;&gt;"",Z567,IF(AA567&amp;""&lt;&gt;"",AA567,IF(AB567&amp;""&lt;&gt;"",AB567,IF(AC567&amp;""&lt;&gt;"",AC567,IF(AD567&amp;""&lt;&gt;"",AD567,IF(AE567&amp;""&lt;&gt;"",AE567,IF(AF567&amp;""&lt;&gt;"",RIGHT(AF567,LEN(AF567)-1),"")))))))</f>
        <v>0</v>
      </c>
      <c r="AI567" s="52">
        <f t="shared" ref="AI567:AI630" ca="1" si="352">IF(ISERROR(SEARCH("+",AH567)),IF(ISERROR(SEARCH("-",AH567)),-1,SEARCH("-",AH567)),SEARCH("+",AH567))</f>
        <v>-1</v>
      </c>
      <c r="AJ567" s="52">
        <f t="shared" ref="AJ567:AJ630" ca="1" si="353">IF(AI567&lt;0,0,_xlfn.NUMBERVALUE(RIGHT(AH567,LEN(AH567)-AI567+1)))</f>
        <v>0</v>
      </c>
      <c r="AK567" s="52">
        <f t="shared" ref="AK567:AK630" ca="1" si="354">IF(AI567&lt;0,AH567,LEFT(AH567,AI567-1))</f>
        <v>0</v>
      </c>
      <c r="AL567" s="52">
        <f t="shared" ref="AL567:AL630" ca="1" si="355">IF(OR(LEFT(AK567,1)="&lt;",LEFT(AK567,1)="&gt;"),MID(AK567,2,LEN(AK567)),AK567)</f>
        <v>0</v>
      </c>
      <c r="AM567" s="52" t="e" cm="1">
        <f t="array" aca="1" ref="AM567" ca="1">INDEX($G$2:$G$1052,MATCH(1,(AL567=$E$2:$E$1052)*("EQU"=UPPER($F$2:$F$1052)),0))</f>
        <v>#N/A</v>
      </c>
      <c r="AN567" s="52" t="str">
        <f t="shared" ref="AN567:AN630" ca="1" si="356">IF(OR(AL567&amp;""="",ISNA(AM567),AL567="*"),"",AM567)</f>
        <v/>
      </c>
      <c r="AO567" s="1" t="e">
        <f t="shared" ref="AO567:AO630" ca="1" si="357">IF(LEFT(AL567,1)&lt;&gt;".",VLOOKUP(AL567,$L$12:$M$1052,2,FALSE),"")</f>
        <v>#N/A</v>
      </c>
      <c r="AP567" s="52" t="str">
        <f t="shared" ref="AP567:AP630" ca="1" si="358">IF(OR(AL567&amp;""="",ISNA(AO567),AL567="*",AN567&amp;""&lt;&gt;""),IF(AL567&lt;&gt;"*","",M567),AO567)</f>
        <v/>
      </c>
      <c r="AQ567" s="1" t="str" cm="1">
        <f t="array" aca="1" ref="AQ567" ca="1">IF(LEFT(AL567,1)=".",INDEX($M$12:$M$1052,MATCH(1,(AL567=$L$12:$L$1052)*(S567=($S$12:$S$1052)),0)),"")</f>
        <v/>
      </c>
      <c r="AR567" s="52">
        <f t="shared" ref="AR567:AR630" ca="1" si="359">IF(AQ567&amp;""&lt;&gt;"",AQ567,IF(AP567&amp;""&lt;&gt;"",AP567,IF(AN567&amp;""&lt;&gt;"",AN567,IF(AL567&amp;""&lt;&gt;"",AL567,""))))</f>
        <v>0</v>
      </c>
      <c r="AS567" s="52">
        <f t="shared" ref="AS567:AS630" ca="1" si="360">IF(LEFT(AR567,1)="$",AJ567+HEX2DEC(RIGHT(AR567,LEN(AR567)-1)),IF(LEFT(AR567,1)="%",BIN2DEC(RIGHT(AR567,LEN(AR567)-1)),IF(AR567&amp;""&lt;&gt;"",AR567+AJ567,"")))</f>
        <v>0</v>
      </c>
      <c r="AT567" s="52" t="str">
        <f t="shared" ref="AT567:AT630" ca="1" si="361">IF(AS567&amp;""&lt;&gt;"",DEC2HEX(AS567,2+2*(AS567&gt;255)),"")</f>
        <v>00</v>
      </c>
      <c r="AU567" s="52" t="str">
        <f t="shared" ref="AU567:AU630" ca="1" si="362">IF(LEFT(AK567,1)="&gt;",LEFT(AT567,2),IF(LEFT(AK567,1)="&lt;",RIGHT(AT567,2),AT567))</f>
        <v>00</v>
      </c>
      <c r="AV567" s="1" t="str">
        <f t="shared" ca="1" si="329"/>
        <v>00</v>
      </c>
      <c r="AW567" s="52" t="str">
        <f t="shared" ref="AW567:AW630" ca="1" si="363">IF(LEFT(AG567,3)="mem",IF(AS567&lt;255,SUBSTITUTE(AG567,"mem","ZP"),IF(T567,"REL",SUBSTITUTE(AG567,"mem","ABS"))),IF(T567,"REL",AG567))</f>
        <v>ZP</v>
      </c>
      <c r="AX567" s="53" t="e">
        <f ca="1">VLOOKUP(UPPER(F567)&amp;"-"&amp;AW567,Opcodes!$D$3:$E$160,2,FALSE)</f>
        <v>#N/A</v>
      </c>
      <c r="AY567" s="1">
        <f t="shared" ref="AY567:AY630" ca="1" si="364">IF(OR(UPPER(F567)="JMP",UPPER(F567)="JSR"),3,IF(T567,2,1+IF(LEFT(AL567,1)=".",1,IF(OR(AND(Y567&amp;""="",AW567="PSO"),ISERROR(AX567)),-1,IF(Y567&amp;""&lt;&gt;"",LEN(Y567)/2-1,LEN(AV567)/2)))))</f>
        <v>0</v>
      </c>
    </row>
    <row r="568" spans="3:51" s="52" customFormat="1" x14ac:dyDescent="0.3">
      <c r="C568" s="11" t="str" cm="1">
        <f t="array" aca="1" ref="C568" ca="1">IF(AND(N568&amp;""&lt;&gt;"",K568&amp;""&lt;&gt;""),K568&amp;": "&amp;N568&amp;IF(O568&amp;""&lt;&gt;""," "&amp;O568,"")&amp;IF(P568&amp;""&lt;&gt;""," "&amp;P568,""),IF(Y568&amp;""&lt;&gt;"",K568&amp;": "&amp;TRIM(_xlfn.TEXTJOIN("",TRUE,MID(Y568,2*ROW(INDIRECT("1:"&amp;LEN(Y568)))-1,2)&amp;" ")),""))</f>
        <v/>
      </c>
      <c r="D568" s="20"/>
      <c r="E568" s="21"/>
      <c r="F568" s="22"/>
      <c r="G568" s="55"/>
      <c r="H568" s="56"/>
      <c r="I568" s="51"/>
      <c r="J568" s="51"/>
      <c r="K568" s="52" t="str">
        <f t="shared" ca="1" si="330"/>
        <v>302</v>
      </c>
      <c r="L568" s="52" t="str">
        <f t="shared" si="331"/>
        <v/>
      </c>
      <c r="M568" s="52" t="str">
        <f t="shared" ca="1" si="332"/>
        <v>$0302</v>
      </c>
      <c r="N568" s="53" t="str">
        <f t="shared" ca="1" si="333"/>
        <v/>
      </c>
      <c r="O568" s="53" t="str">
        <f t="shared" ca="1" si="334"/>
        <v>00</v>
      </c>
      <c r="P568" s="53" t="str">
        <f t="shared" ca="1" si="335"/>
        <v/>
      </c>
      <c r="Q568" s="54">
        <f t="shared" si="336"/>
        <v>-1</v>
      </c>
      <c r="R568" s="54" t="str">
        <f t="shared" si="337"/>
        <v/>
      </c>
      <c r="S568" s="3" t="str">
        <f t="shared" si="338"/>
        <v>my_code</v>
      </c>
      <c r="T568" s="54" t="b">
        <f t="shared" si="339"/>
        <v>0</v>
      </c>
      <c r="U568" s="54" t="b">
        <f t="shared" si="340"/>
        <v>0</v>
      </c>
      <c r="V568" s="54" t="b">
        <f t="shared" si="341"/>
        <v>0</v>
      </c>
      <c r="W568" s="54" t="b">
        <f t="shared" si="342"/>
        <v>0</v>
      </c>
      <c r="X568" s="54" t="b">
        <f>IF(NOT(ISERROR(VLOOKUP(UPPER(F568),Opcodes!$O$3:$O$10,1,FALSE))),TRUE,FALSE)</f>
        <v>0</v>
      </c>
      <c r="Y568" s="1" t="str" cm="1">
        <f t="array" aca="1" ref="Y568" ca="1">IF(OR(UPPER(F568)="STR",UPPER(F568)="ASC"),_xlfn.TEXTJOIN("",TRUE,DEC2HEX(128*(UPPER(F568)="STR")+CODE(MID(G568,ABS(ROW(INDIRECT("1:"&amp;LEN(G568)))),1)))),IF(UPPER(F568)="HEX",UPPER(SUBSTITUTE(G568," ","")),""))</f>
        <v/>
      </c>
      <c r="Z568" s="52" t="str">
        <f t="shared" si="343"/>
        <v/>
      </c>
      <c r="AA568" s="52" t="str">
        <f t="shared" si="344"/>
        <v/>
      </c>
      <c r="AB568" s="52" t="str">
        <f t="shared" si="345"/>
        <v/>
      </c>
      <c r="AC568" s="52" t="str">
        <f t="shared" si="346"/>
        <v/>
      </c>
      <c r="AD568" s="52" t="str">
        <f t="shared" si="347"/>
        <v/>
      </c>
      <c r="AE568" s="52">
        <f t="shared" ca="1" si="348"/>
        <v>0</v>
      </c>
      <c r="AF568" s="52" t="str">
        <f t="shared" si="349"/>
        <v/>
      </c>
      <c r="AG568" s="52" t="str">
        <f t="shared" ca="1" si="350"/>
        <v>mem</v>
      </c>
      <c r="AH568" s="52">
        <f t="shared" ca="1" si="351"/>
        <v>0</v>
      </c>
      <c r="AI568" s="52">
        <f t="shared" ca="1" si="352"/>
        <v>-1</v>
      </c>
      <c r="AJ568" s="52">
        <f t="shared" ca="1" si="353"/>
        <v>0</v>
      </c>
      <c r="AK568" s="52">
        <f t="shared" ca="1" si="354"/>
        <v>0</v>
      </c>
      <c r="AL568" s="52">
        <f t="shared" ca="1" si="355"/>
        <v>0</v>
      </c>
      <c r="AM568" s="52" t="e" cm="1">
        <f t="array" aca="1" ref="AM568" ca="1">INDEX($G$2:$G$1052,MATCH(1,(AL568=$E$2:$E$1052)*("EQU"=UPPER($F$2:$F$1052)),0))</f>
        <v>#N/A</v>
      </c>
      <c r="AN568" s="52" t="str">
        <f t="shared" ca="1" si="356"/>
        <v/>
      </c>
      <c r="AO568" s="1" t="e">
        <f t="shared" ca="1" si="357"/>
        <v>#N/A</v>
      </c>
      <c r="AP568" s="52" t="str">
        <f t="shared" ca="1" si="358"/>
        <v/>
      </c>
      <c r="AQ568" s="1" t="str" cm="1">
        <f t="array" aca="1" ref="AQ568" ca="1">IF(LEFT(AL568,1)=".",INDEX($M$12:$M$1052,MATCH(1,(AL568=$L$12:$L$1052)*(S568=($S$12:$S$1052)),0)),"")</f>
        <v/>
      </c>
      <c r="AR568" s="52">
        <f t="shared" ca="1" si="359"/>
        <v>0</v>
      </c>
      <c r="AS568" s="52">
        <f t="shared" ca="1" si="360"/>
        <v>0</v>
      </c>
      <c r="AT568" s="52" t="str">
        <f t="shared" ca="1" si="361"/>
        <v>00</v>
      </c>
      <c r="AU568" s="52" t="str">
        <f t="shared" ca="1" si="362"/>
        <v>00</v>
      </c>
      <c r="AV568" s="1" t="str">
        <f t="shared" ca="1" si="329"/>
        <v>00</v>
      </c>
      <c r="AW568" s="52" t="str">
        <f t="shared" ca="1" si="363"/>
        <v>ZP</v>
      </c>
      <c r="AX568" s="53" t="e">
        <f ca="1">VLOOKUP(UPPER(F568)&amp;"-"&amp;AW568,Opcodes!$D$3:$E$160,2,FALSE)</f>
        <v>#N/A</v>
      </c>
      <c r="AY568" s="1">
        <f t="shared" ca="1" si="364"/>
        <v>0</v>
      </c>
    </row>
    <row r="569" spans="3:51" s="52" customFormat="1" x14ac:dyDescent="0.3">
      <c r="C569" s="11" t="str" cm="1">
        <f t="array" aca="1" ref="C569" ca="1">IF(AND(N569&amp;""&lt;&gt;"",K569&amp;""&lt;&gt;""),K569&amp;": "&amp;N569&amp;IF(O569&amp;""&lt;&gt;""," "&amp;O569,"")&amp;IF(P569&amp;""&lt;&gt;""," "&amp;P569,""),IF(Y569&amp;""&lt;&gt;"",K569&amp;": "&amp;TRIM(_xlfn.TEXTJOIN("",TRUE,MID(Y569,2*ROW(INDIRECT("1:"&amp;LEN(Y569)))-1,2)&amp;" ")),""))</f>
        <v/>
      </c>
      <c r="D569" s="20"/>
      <c r="E569" s="21"/>
      <c r="F569" s="22"/>
      <c r="G569" s="55"/>
      <c r="H569" s="56"/>
      <c r="I569" s="51"/>
      <c r="J569" s="51"/>
      <c r="K569" s="52" t="str">
        <f t="shared" ca="1" si="330"/>
        <v>302</v>
      </c>
      <c r="L569" s="52" t="str">
        <f t="shared" si="331"/>
        <v/>
      </c>
      <c r="M569" s="52" t="str">
        <f t="shared" ca="1" si="332"/>
        <v>$0302</v>
      </c>
      <c r="N569" s="53" t="str">
        <f t="shared" ca="1" si="333"/>
        <v/>
      </c>
      <c r="O569" s="53" t="str">
        <f t="shared" ca="1" si="334"/>
        <v>00</v>
      </c>
      <c r="P569" s="53" t="str">
        <f t="shared" ca="1" si="335"/>
        <v/>
      </c>
      <c r="Q569" s="54">
        <f t="shared" si="336"/>
        <v>-1</v>
      </c>
      <c r="R569" s="54" t="str">
        <f t="shared" si="337"/>
        <v/>
      </c>
      <c r="S569" s="3" t="str">
        <f t="shared" si="338"/>
        <v>my_code</v>
      </c>
      <c r="T569" s="54" t="b">
        <f t="shared" si="339"/>
        <v>0</v>
      </c>
      <c r="U569" s="54" t="b">
        <f t="shared" si="340"/>
        <v>0</v>
      </c>
      <c r="V569" s="54" t="b">
        <f t="shared" si="341"/>
        <v>0</v>
      </c>
      <c r="W569" s="54" t="b">
        <f t="shared" si="342"/>
        <v>0</v>
      </c>
      <c r="X569" s="54" t="b">
        <f>IF(NOT(ISERROR(VLOOKUP(UPPER(F569),Opcodes!$O$3:$O$10,1,FALSE))),TRUE,FALSE)</f>
        <v>0</v>
      </c>
      <c r="Y569" s="1" t="str" cm="1">
        <f t="array" aca="1" ref="Y569" ca="1">IF(OR(UPPER(F569)="STR",UPPER(F569)="ASC"),_xlfn.TEXTJOIN("",TRUE,DEC2HEX(128*(UPPER(F569)="STR")+CODE(MID(G569,ABS(ROW(INDIRECT("1:"&amp;LEN(G569)))),1)))),IF(UPPER(F569)="HEX",UPPER(SUBSTITUTE(G569," ","")),""))</f>
        <v/>
      </c>
      <c r="Z569" s="52" t="str">
        <f t="shared" si="343"/>
        <v/>
      </c>
      <c r="AA569" s="52" t="str">
        <f t="shared" si="344"/>
        <v/>
      </c>
      <c r="AB569" s="52" t="str">
        <f t="shared" si="345"/>
        <v/>
      </c>
      <c r="AC569" s="52" t="str">
        <f t="shared" si="346"/>
        <v/>
      </c>
      <c r="AD569" s="52" t="str">
        <f t="shared" si="347"/>
        <v/>
      </c>
      <c r="AE569" s="52">
        <f t="shared" ca="1" si="348"/>
        <v>0</v>
      </c>
      <c r="AF569" s="52" t="str">
        <f t="shared" si="349"/>
        <v/>
      </c>
      <c r="AG569" s="52" t="str">
        <f t="shared" ca="1" si="350"/>
        <v>mem</v>
      </c>
      <c r="AH569" s="52">
        <f t="shared" ca="1" si="351"/>
        <v>0</v>
      </c>
      <c r="AI569" s="52">
        <f t="shared" ca="1" si="352"/>
        <v>-1</v>
      </c>
      <c r="AJ569" s="52">
        <f t="shared" ca="1" si="353"/>
        <v>0</v>
      </c>
      <c r="AK569" s="52">
        <f t="shared" ca="1" si="354"/>
        <v>0</v>
      </c>
      <c r="AL569" s="52">
        <f t="shared" ca="1" si="355"/>
        <v>0</v>
      </c>
      <c r="AM569" s="52" t="e" cm="1">
        <f t="array" aca="1" ref="AM569" ca="1">INDEX($G$2:$G$1052,MATCH(1,(AL569=$E$2:$E$1052)*("EQU"=UPPER($F$2:$F$1052)),0))</f>
        <v>#N/A</v>
      </c>
      <c r="AN569" s="52" t="str">
        <f t="shared" ca="1" si="356"/>
        <v/>
      </c>
      <c r="AO569" s="1" t="e">
        <f t="shared" ca="1" si="357"/>
        <v>#N/A</v>
      </c>
      <c r="AP569" s="52" t="str">
        <f t="shared" ca="1" si="358"/>
        <v/>
      </c>
      <c r="AQ569" s="1" t="str" cm="1">
        <f t="array" aca="1" ref="AQ569" ca="1">IF(LEFT(AL569,1)=".",INDEX($M$12:$M$1052,MATCH(1,(AL569=$L$12:$L$1052)*(S569=($S$12:$S$1052)),0)),"")</f>
        <v/>
      </c>
      <c r="AR569" s="52">
        <f t="shared" ca="1" si="359"/>
        <v>0</v>
      </c>
      <c r="AS569" s="52">
        <f t="shared" ca="1" si="360"/>
        <v>0</v>
      </c>
      <c r="AT569" s="52" t="str">
        <f t="shared" ca="1" si="361"/>
        <v>00</v>
      </c>
      <c r="AU569" s="52" t="str">
        <f t="shared" ca="1" si="362"/>
        <v>00</v>
      </c>
      <c r="AV569" s="1" t="str">
        <f t="shared" ca="1" si="329"/>
        <v>00</v>
      </c>
      <c r="AW569" s="52" t="str">
        <f t="shared" ca="1" si="363"/>
        <v>ZP</v>
      </c>
      <c r="AX569" s="53" t="e">
        <f ca="1">VLOOKUP(UPPER(F569)&amp;"-"&amp;AW569,Opcodes!$D$3:$E$160,2,FALSE)</f>
        <v>#N/A</v>
      </c>
      <c r="AY569" s="1">
        <f t="shared" ca="1" si="364"/>
        <v>0</v>
      </c>
    </row>
    <row r="570" spans="3:51" s="52" customFormat="1" x14ac:dyDescent="0.3">
      <c r="C570" s="11" t="str" cm="1">
        <f t="array" aca="1" ref="C570" ca="1">IF(AND(N570&amp;""&lt;&gt;"",K570&amp;""&lt;&gt;""),K570&amp;": "&amp;N570&amp;IF(O570&amp;""&lt;&gt;""," "&amp;O570,"")&amp;IF(P570&amp;""&lt;&gt;""," "&amp;P570,""),IF(Y570&amp;""&lt;&gt;"",K570&amp;": "&amp;TRIM(_xlfn.TEXTJOIN("",TRUE,MID(Y570,2*ROW(INDIRECT("1:"&amp;LEN(Y570)))-1,2)&amp;" ")),""))</f>
        <v/>
      </c>
      <c r="D570" s="20"/>
      <c r="E570" s="21"/>
      <c r="F570" s="22"/>
      <c r="G570" s="55"/>
      <c r="H570" s="56"/>
      <c r="I570" s="51"/>
      <c r="J570" s="51"/>
      <c r="K570" s="52" t="str">
        <f t="shared" ca="1" si="330"/>
        <v>302</v>
      </c>
      <c r="L570" s="52" t="str">
        <f t="shared" si="331"/>
        <v/>
      </c>
      <c r="M570" s="52" t="str">
        <f t="shared" ca="1" si="332"/>
        <v>$0302</v>
      </c>
      <c r="N570" s="53" t="str">
        <f t="shared" ca="1" si="333"/>
        <v/>
      </c>
      <c r="O570" s="53" t="str">
        <f t="shared" ca="1" si="334"/>
        <v>00</v>
      </c>
      <c r="P570" s="53" t="str">
        <f t="shared" ca="1" si="335"/>
        <v/>
      </c>
      <c r="Q570" s="54">
        <f t="shared" si="336"/>
        <v>-1</v>
      </c>
      <c r="R570" s="54" t="str">
        <f t="shared" si="337"/>
        <v/>
      </c>
      <c r="S570" s="3" t="str">
        <f t="shared" si="338"/>
        <v>my_code</v>
      </c>
      <c r="T570" s="54" t="b">
        <f t="shared" si="339"/>
        <v>0</v>
      </c>
      <c r="U570" s="54" t="b">
        <f t="shared" si="340"/>
        <v>0</v>
      </c>
      <c r="V570" s="54" t="b">
        <f t="shared" si="341"/>
        <v>0</v>
      </c>
      <c r="W570" s="54" t="b">
        <f t="shared" si="342"/>
        <v>0</v>
      </c>
      <c r="X570" s="54" t="b">
        <f>IF(NOT(ISERROR(VLOOKUP(UPPER(F570),Opcodes!$O$3:$O$10,1,FALSE))),TRUE,FALSE)</f>
        <v>0</v>
      </c>
      <c r="Y570" s="1" t="str" cm="1">
        <f t="array" aca="1" ref="Y570" ca="1">IF(OR(UPPER(F570)="STR",UPPER(F570)="ASC"),_xlfn.TEXTJOIN("",TRUE,DEC2HEX(128*(UPPER(F570)="STR")+CODE(MID(G570,ABS(ROW(INDIRECT("1:"&amp;LEN(G570)))),1)))),IF(UPPER(F570)="HEX",UPPER(SUBSTITUTE(G570," ","")),""))</f>
        <v/>
      </c>
      <c r="Z570" s="52" t="str">
        <f t="shared" si="343"/>
        <v/>
      </c>
      <c r="AA570" s="52" t="str">
        <f t="shared" si="344"/>
        <v/>
      </c>
      <c r="AB570" s="52" t="str">
        <f t="shared" si="345"/>
        <v/>
      </c>
      <c r="AC570" s="52" t="str">
        <f t="shared" si="346"/>
        <v/>
      </c>
      <c r="AD570" s="52" t="str">
        <f t="shared" si="347"/>
        <v/>
      </c>
      <c r="AE570" s="52">
        <f t="shared" ca="1" si="348"/>
        <v>0</v>
      </c>
      <c r="AF570" s="52" t="str">
        <f t="shared" si="349"/>
        <v/>
      </c>
      <c r="AG570" s="52" t="str">
        <f t="shared" ca="1" si="350"/>
        <v>mem</v>
      </c>
      <c r="AH570" s="52">
        <f t="shared" ca="1" si="351"/>
        <v>0</v>
      </c>
      <c r="AI570" s="52">
        <f t="shared" ca="1" si="352"/>
        <v>-1</v>
      </c>
      <c r="AJ570" s="52">
        <f t="shared" ca="1" si="353"/>
        <v>0</v>
      </c>
      <c r="AK570" s="52">
        <f t="shared" ca="1" si="354"/>
        <v>0</v>
      </c>
      <c r="AL570" s="52">
        <f t="shared" ca="1" si="355"/>
        <v>0</v>
      </c>
      <c r="AM570" s="52" t="e" cm="1">
        <f t="array" aca="1" ref="AM570" ca="1">INDEX($G$2:$G$1052,MATCH(1,(AL570=$E$2:$E$1052)*("EQU"=UPPER($F$2:$F$1052)),0))</f>
        <v>#N/A</v>
      </c>
      <c r="AN570" s="52" t="str">
        <f t="shared" ca="1" si="356"/>
        <v/>
      </c>
      <c r="AO570" s="1" t="e">
        <f t="shared" ca="1" si="357"/>
        <v>#N/A</v>
      </c>
      <c r="AP570" s="52" t="str">
        <f t="shared" ca="1" si="358"/>
        <v/>
      </c>
      <c r="AQ570" s="1" t="str" cm="1">
        <f t="array" aca="1" ref="AQ570" ca="1">IF(LEFT(AL570,1)=".",INDEX($M$12:$M$1052,MATCH(1,(AL570=$L$12:$L$1052)*(S570=($S$12:$S$1052)),0)),"")</f>
        <v/>
      </c>
      <c r="AR570" s="52">
        <f t="shared" ca="1" si="359"/>
        <v>0</v>
      </c>
      <c r="AS570" s="52">
        <f t="shared" ca="1" si="360"/>
        <v>0</v>
      </c>
      <c r="AT570" s="52" t="str">
        <f t="shared" ca="1" si="361"/>
        <v>00</v>
      </c>
      <c r="AU570" s="52" t="str">
        <f t="shared" ca="1" si="362"/>
        <v>00</v>
      </c>
      <c r="AV570" s="1" t="str">
        <f t="shared" ca="1" si="329"/>
        <v>00</v>
      </c>
      <c r="AW570" s="52" t="str">
        <f t="shared" ca="1" si="363"/>
        <v>ZP</v>
      </c>
      <c r="AX570" s="53" t="e">
        <f ca="1">VLOOKUP(UPPER(F570)&amp;"-"&amp;AW570,Opcodes!$D$3:$E$160,2,FALSE)</f>
        <v>#N/A</v>
      </c>
      <c r="AY570" s="1">
        <f t="shared" ca="1" si="364"/>
        <v>0</v>
      </c>
    </row>
    <row r="571" spans="3:51" s="52" customFormat="1" x14ac:dyDescent="0.3">
      <c r="C571" s="11" t="str" cm="1">
        <f t="array" aca="1" ref="C571" ca="1">IF(AND(N571&amp;""&lt;&gt;"",K571&amp;""&lt;&gt;""),K571&amp;": "&amp;N571&amp;IF(O571&amp;""&lt;&gt;""," "&amp;O571,"")&amp;IF(P571&amp;""&lt;&gt;""," "&amp;P571,""),IF(Y571&amp;""&lt;&gt;"",K571&amp;": "&amp;TRIM(_xlfn.TEXTJOIN("",TRUE,MID(Y571,2*ROW(INDIRECT("1:"&amp;LEN(Y571)))-1,2)&amp;" ")),""))</f>
        <v/>
      </c>
      <c r="D571" s="20"/>
      <c r="E571" s="21"/>
      <c r="F571" s="22"/>
      <c r="G571" s="55"/>
      <c r="H571" s="56"/>
      <c r="I571" s="51"/>
      <c r="J571" s="51"/>
      <c r="K571" s="52" t="str">
        <f t="shared" ca="1" si="330"/>
        <v>302</v>
      </c>
      <c r="L571" s="52" t="str">
        <f t="shared" si="331"/>
        <v/>
      </c>
      <c r="M571" s="52" t="str">
        <f t="shared" ca="1" si="332"/>
        <v>$0302</v>
      </c>
      <c r="N571" s="53" t="str">
        <f t="shared" ca="1" si="333"/>
        <v/>
      </c>
      <c r="O571" s="53" t="str">
        <f t="shared" ca="1" si="334"/>
        <v>00</v>
      </c>
      <c r="P571" s="53" t="str">
        <f t="shared" ca="1" si="335"/>
        <v/>
      </c>
      <c r="Q571" s="54">
        <f t="shared" si="336"/>
        <v>-1</v>
      </c>
      <c r="R571" s="54" t="str">
        <f t="shared" si="337"/>
        <v/>
      </c>
      <c r="S571" s="3" t="str">
        <f t="shared" si="338"/>
        <v>my_code</v>
      </c>
      <c r="T571" s="54" t="b">
        <f t="shared" si="339"/>
        <v>0</v>
      </c>
      <c r="U571" s="54" t="b">
        <f t="shared" si="340"/>
        <v>0</v>
      </c>
      <c r="V571" s="54" t="b">
        <f t="shared" si="341"/>
        <v>0</v>
      </c>
      <c r="W571" s="54" t="b">
        <f t="shared" si="342"/>
        <v>0</v>
      </c>
      <c r="X571" s="54" t="b">
        <f>IF(NOT(ISERROR(VLOOKUP(UPPER(F571),Opcodes!$O$3:$O$10,1,FALSE))),TRUE,FALSE)</f>
        <v>0</v>
      </c>
      <c r="Y571" s="1" t="str" cm="1">
        <f t="array" aca="1" ref="Y571" ca="1">IF(OR(UPPER(F571)="STR",UPPER(F571)="ASC"),_xlfn.TEXTJOIN("",TRUE,DEC2HEX(128*(UPPER(F571)="STR")+CODE(MID(G571,ABS(ROW(INDIRECT("1:"&amp;LEN(G571)))),1)))),IF(UPPER(F571)="HEX",UPPER(SUBSTITUTE(G571," ","")),""))</f>
        <v/>
      </c>
      <c r="Z571" s="52" t="str">
        <f t="shared" si="343"/>
        <v/>
      </c>
      <c r="AA571" s="52" t="str">
        <f t="shared" si="344"/>
        <v/>
      </c>
      <c r="AB571" s="52" t="str">
        <f t="shared" si="345"/>
        <v/>
      </c>
      <c r="AC571" s="52" t="str">
        <f t="shared" si="346"/>
        <v/>
      </c>
      <c r="AD571" s="52" t="str">
        <f t="shared" si="347"/>
        <v/>
      </c>
      <c r="AE571" s="52">
        <f t="shared" ca="1" si="348"/>
        <v>0</v>
      </c>
      <c r="AF571" s="52" t="str">
        <f t="shared" si="349"/>
        <v/>
      </c>
      <c r="AG571" s="52" t="str">
        <f t="shared" ca="1" si="350"/>
        <v>mem</v>
      </c>
      <c r="AH571" s="52">
        <f t="shared" ca="1" si="351"/>
        <v>0</v>
      </c>
      <c r="AI571" s="52">
        <f t="shared" ca="1" si="352"/>
        <v>-1</v>
      </c>
      <c r="AJ571" s="52">
        <f t="shared" ca="1" si="353"/>
        <v>0</v>
      </c>
      <c r="AK571" s="52">
        <f t="shared" ca="1" si="354"/>
        <v>0</v>
      </c>
      <c r="AL571" s="52">
        <f t="shared" ca="1" si="355"/>
        <v>0</v>
      </c>
      <c r="AM571" s="52" t="e" cm="1">
        <f t="array" aca="1" ref="AM571" ca="1">INDEX($G$2:$G$1052,MATCH(1,(AL571=$E$2:$E$1052)*("EQU"=UPPER($F$2:$F$1052)),0))</f>
        <v>#N/A</v>
      </c>
      <c r="AN571" s="52" t="str">
        <f t="shared" ca="1" si="356"/>
        <v/>
      </c>
      <c r="AO571" s="1" t="e">
        <f t="shared" ca="1" si="357"/>
        <v>#N/A</v>
      </c>
      <c r="AP571" s="52" t="str">
        <f t="shared" ca="1" si="358"/>
        <v/>
      </c>
      <c r="AQ571" s="1" t="str" cm="1">
        <f t="array" aca="1" ref="AQ571" ca="1">IF(LEFT(AL571,1)=".",INDEX($M$12:$M$1052,MATCH(1,(AL571=$L$12:$L$1052)*(S571=($S$12:$S$1052)),0)),"")</f>
        <v/>
      </c>
      <c r="AR571" s="52">
        <f t="shared" ca="1" si="359"/>
        <v>0</v>
      </c>
      <c r="AS571" s="52">
        <f t="shared" ca="1" si="360"/>
        <v>0</v>
      </c>
      <c r="AT571" s="52" t="str">
        <f t="shared" ca="1" si="361"/>
        <v>00</v>
      </c>
      <c r="AU571" s="52" t="str">
        <f t="shared" ca="1" si="362"/>
        <v>00</v>
      </c>
      <c r="AV571" s="1" t="str">
        <f t="shared" ca="1" si="329"/>
        <v>00</v>
      </c>
      <c r="AW571" s="52" t="str">
        <f t="shared" ca="1" si="363"/>
        <v>ZP</v>
      </c>
      <c r="AX571" s="53" t="e">
        <f ca="1">VLOOKUP(UPPER(F571)&amp;"-"&amp;AW571,Opcodes!$D$3:$E$160,2,FALSE)</f>
        <v>#N/A</v>
      </c>
      <c r="AY571" s="1">
        <f t="shared" ca="1" si="364"/>
        <v>0</v>
      </c>
    </row>
    <row r="572" spans="3:51" s="52" customFormat="1" x14ac:dyDescent="0.3">
      <c r="C572" s="11" t="str" cm="1">
        <f t="array" aca="1" ref="C572" ca="1">IF(AND(N572&amp;""&lt;&gt;"",K572&amp;""&lt;&gt;""),K572&amp;": "&amp;N572&amp;IF(O572&amp;""&lt;&gt;""," "&amp;O572,"")&amp;IF(P572&amp;""&lt;&gt;""," "&amp;P572,""),IF(Y572&amp;""&lt;&gt;"",K572&amp;": "&amp;TRIM(_xlfn.TEXTJOIN("",TRUE,MID(Y572,2*ROW(INDIRECT("1:"&amp;LEN(Y572)))-1,2)&amp;" ")),""))</f>
        <v/>
      </c>
      <c r="D572" s="20"/>
      <c r="E572" s="21"/>
      <c r="F572" s="22"/>
      <c r="G572" s="55"/>
      <c r="H572" s="56"/>
      <c r="I572" s="51"/>
      <c r="J572" s="51"/>
      <c r="K572" s="52" t="str">
        <f t="shared" ca="1" si="330"/>
        <v>302</v>
      </c>
      <c r="L572" s="52" t="str">
        <f t="shared" si="331"/>
        <v/>
      </c>
      <c r="M572" s="52" t="str">
        <f t="shared" ca="1" si="332"/>
        <v>$0302</v>
      </c>
      <c r="N572" s="53" t="str">
        <f t="shared" ca="1" si="333"/>
        <v/>
      </c>
      <c r="O572" s="53" t="str">
        <f t="shared" ca="1" si="334"/>
        <v>00</v>
      </c>
      <c r="P572" s="53" t="str">
        <f t="shared" ca="1" si="335"/>
        <v/>
      </c>
      <c r="Q572" s="54">
        <f t="shared" si="336"/>
        <v>-1</v>
      </c>
      <c r="R572" s="54" t="str">
        <f t="shared" si="337"/>
        <v/>
      </c>
      <c r="S572" s="3" t="str">
        <f t="shared" si="338"/>
        <v>my_code</v>
      </c>
      <c r="T572" s="54" t="b">
        <f t="shared" si="339"/>
        <v>0</v>
      </c>
      <c r="U572" s="54" t="b">
        <f t="shared" si="340"/>
        <v>0</v>
      </c>
      <c r="V572" s="54" t="b">
        <f t="shared" si="341"/>
        <v>0</v>
      </c>
      <c r="W572" s="54" t="b">
        <f t="shared" si="342"/>
        <v>0</v>
      </c>
      <c r="X572" s="54" t="b">
        <f>IF(NOT(ISERROR(VLOOKUP(UPPER(F572),Opcodes!$O$3:$O$10,1,FALSE))),TRUE,FALSE)</f>
        <v>0</v>
      </c>
      <c r="Y572" s="1" t="str" cm="1">
        <f t="array" aca="1" ref="Y572" ca="1">IF(OR(UPPER(F572)="STR",UPPER(F572)="ASC"),_xlfn.TEXTJOIN("",TRUE,DEC2HEX(128*(UPPER(F572)="STR")+CODE(MID(G572,ABS(ROW(INDIRECT("1:"&amp;LEN(G572)))),1)))),IF(UPPER(F572)="HEX",UPPER(SUBSTITUTE(G572," ","")),""))</f>
        <v/>
      </c>
      <c r="Z572" s="52" t="str">
        <f t="shared" si="343"/>
        <v/>
      </c>
      <c r="AA572" s="52" t="str">
        <f t="shared" si="344"/>
        <v/>
      </c>
      <c r="AB572" s="52" t="str">
        <f t="shared" si="345"/>
        <v/>
      </c>
      <c r="AC572" s="52" t="str">
        <f t="shared" si="346"/>
        <v/>
      </c>
      <c r="AD572" s="52" t="str">
        <f t="shared" si="347"/>
        <v/>
      </c>
      <c r="AE572" s="52">
        <f t="shared" ca="1" si="348"/>
        <v>0</v>
      </c>
      <c r="AF572" s="52" t="str">
        <f t="shared" si="349"/>
        <v/>
      </c>
      <c r="AG572" s="52" t="str">
        <f t="shared" ca="1" si="350"/>
        <v>mem</v>
      </c>
      <c r="AH572" s="52">
        <f t="shared" ca="1" si="351"/>
        <v>0</v>
      </c>
      <c r="AI572" s="52">
        <f t="shared" ca="1" si="352"/>
        <v>-1</v>
      </c>
      <c r="AJ572" s="52">
        <f t="shared" ca="1" si="353"/>
        <v>0</v>
      </c>
      <c r="AK572" s="52">
        <f t="shared" ca="1" si="354"/>
        <v>0</v>
      </c>
      <c r="AL572" s="52">
        <f t="shared" ca="1" si="355"/>
        <v>0</v>
      </c>
      <c r="AM572" s="52" t="e" cm="1">
        <f t="array" aca="1" ref="AM572" ca="1">INDEX($G$2:$G$1052,MATCH(1,(AL572=$E$2:$E$1052)*("EQU"=UPPER($F$2:$F$1052)),0))</f>
        <v>#N/A</v>
      </c>
      <c r="AN572" s="52" t="str">
        <f t="shared" ca="1" si="356"/>
        <v/>
      </c>
      <c r="AO572" s="1" t="e">
        <f t="shared" ca="1" si="357"/>
        <v>#N/A</v>
      </c>
      <c r="AP572" s="52" t="str">
        <f t="shared" ca="1" si="358"/>
        <v/>
      </c>
      <c r="AQ572" s="1" t="str" cm="1">
        <f t="array" aca="1" ref="AQ572" ca="1">IF(LEFT(AL572,1)=".",INDEX($M$12:$M$1052,MATCH(1,(AL572=$L$12:$L$1052)*(S572=($S$12:$S$1052)),0)),"")</f>
        <v/>
      </c>
      <c r="AR572" s="52">
        <f t="shared" ca="1" si="359"/>
        <v>0</v>
      </c>
      <c r="AS572" s="52">
        <f t="shared" ca="1" si="360"/>
        <v>0</v>
      </c>
      <c r="AT572" s="52" t="str">
        <f t="shared" ca="1" si="361"/>
        <v>00</v>
      </c>
      <c r="AU572" s="52" t="str">
        <f t="shared" ca="1" si="362"/>
        <v>00</v>
      </c>
      <c r="AV572" s="1" t="str">
        <f t="shared" ca="1" si="329"/>
        <v>00</v>
      </c>
      <c r="AW572" s="52" t="str">
        <f t="shared" ca="1" si="363"/>
        <v>ZP</v>
      </c>
      <c r="AX572" s="53" t="e">
        <f ca="1">VLOOKUP(UPPER(F572)&amp;"-"&amp;AW572,Opcodes!$D$3:$E$160,2,FALSE)</f>
        <v>#N/A</v>
      </c>
      <c r="AY572" s="1">
        <f t="shared" ca="1" si="364"/>
        <v>0</v>
      </c>
    </row>
    <row r="573" spans="3:51" s="52" customFormat="1" x14ac:dyDescent="0.3">
      <c r="C573" s="11" t="str" cm="1">
        <f t="array" aca="1" ref="C573" ca="1">IF(AND(N573&amp;""&lt;&gt;"",K573&amp;""&lt;&gt;""),K573&amp;": "&amp;N573&amp;IF(O573&amp;""&lt;&gt;""," "&amp;O573,"")&amp;IF(P573&amp;""&lt;&gt;""," "&amp;P573,""),IF(Y573&amp;""&lt;&gt;"",K573&amp;": "&amp;TRIM(_xlfn.TEXTJOIN("",TRUE,MID(Y573,2*ROW(INDIRECT("1:"&amp;LEN(Y573)))-1,2)&amp;" ")),""))</f>
        <v/>
      </c>
      <c r="D573" s="20"/>
      <c r="E573" s="21"/>
      <c r="F573" s="22"/>
      <c r="G573" s="55"/>
      <c r="H573" s="56"/>
      <c r="I573" s="51"/>
      <c r="J573" s="51"/>
      <c r="K573" s="52" t="str">
        <f t="shared" ca="1" si="330"/>
        <v>302</v>
      </c>
      <c r="L573" s="52" t="str">
        <f t="shared" si="331"/>
        <v/>
      </c>
      <c r="M573" s="52" t="str">
        <f t="shared" ca="1" si="332"/>
        <v>$0302</v>
      </c>
      <c r="N573" s="53" t="str">
        <f t="shared" ca="1" si="333"/>
        <v/>
      </c>
      <c r="O573" s="53" t="str">
        <f t="shared" ca="1" si="334"/>
        <v>00</v>
      </c>
      <c r="P573" s="53" t="str">
        <f t="shared" ca="1" si="335"/>
        <v/>
      </c>
      <c r="Q573" s="54">
        <f t="shared" si="336"/>
        <v>-1</v>
      </c>
      <c r="R573" s="54" t="str">
        <f t="shared" si="337"/>
        <v/>
      </c>
      <c r="S573" s="3" t="str">
        <f t="shared" si="338"/>
        <v>my_code</v>
      </c>
      <c r="T573" s="54" t="b">
        <f t="shared" si="339"/>
        <v>0</v>
      </c>
      <c r="U573" s="54" t="b">
        <f t="shared" si="340"/>
        <v>0</v>
      </c>
      <c r="V573" s="54" t="b">
        <f t="shared" si="341"/>
        <v>0</v>
      </c>
      <c r="W573" s="54" t="b">
        <f t="shared" si="342"/>
        <v>0</v>
      </c>
      <c r="X573" s="54" t="b">
        <f>IF(NOT(ISERROR(VLOOKUP(UPPER(F573),Opcodes!$O$3:$O$10,1,FALSE))),TRUE,FALSE)</f>
        <v>0</v>
      </c>
      <c r="Y573" s="1" t="str" cm="1">
        <f t="array" aca="1" ref="Y573" ca="1">IF(OR(UPPER(F573)="STR",UPPER(F573)="ASC"),_xlfn.TEXTJOIN("",TRUE,DEC2HEX(128*(UPPER(F573)="STR")+CODE(MID(G573,ABS(ROW(INDIRECT("1:"&amp;LEN(G573)))),1)))),IF(UPPER(F573)="HEX",UPPER(SUBSTITUTE(G573," ","")),""))</f>
        <v/>
      </c>
      <c r="Z573" s="52" t="str">
        <f t="shared" si="343"/>
        <v/>
      </c>
      <c r="AA573" s="52" t="str">
        <f t="shared" si="344"/>
        <v/>
      </c>
      <c r="AB573" s="52" t="str">
        <f t="shared" si="345"/>
        <v/>
      </c>
      <c r="AC573" s="52" t="str">
        <f t="shared" si="346"/>
        <v/>
      </c>
      <c r="AD573" s="52" t="str">
        <f t="shared" si="347"/>
        <v/>
      </c>
      <c r="AE573" s="52">
        <f t="shared" ca="1" si="348"/>
        <v>0</v>
      </c>
      <c r="AF573" s="52" t="str">
        <f t="shared" si="349"/>
        <v/>
      </c>
      <c r="AG573" s="52" t="str">
        <f t="shared" ca="1" si="350"/>
        <v>mem</v>
      </c>
      <c r="AH573" s="52">
        <f t="shared" ca="1" si="351"/>
        <v>0</v>
      </c>
      <c r="AI573" s="52">
        <f t="shared" ca="1" si="352"/>
        <v>-1</v>
      </c>
      <c r="AJ573" s="52">
        <f t="shared" ca="1" si="353"/>
        <v>0</v>
      </c>
      <c r="AK573" s="52">
        <f t="shared" ca="1" si="354"/>
        <v>0</v>
      </c>
      <c r="AL573" s="52">
        <f t="shared" ca="1" si="355"/>
        <v>0</v>
      </c>
      <c r="AM573" s="52" t="e" cm="1">
        <f t="array" aca="1" ref="AM573" ca="1">INDEX($G$2:$G$1052,MATCH(1,(AL573=$E$2:$E$1052)*("EQU"=UPPER($F$2:$F$1052)),0))</f>
        <v>#N/A</v>
      </c>
      <c r="AN573" s="52" t="str">
        <f t="shared" ca="1" si="356"/>
        <v/>
      </c>
      <c r="AO573" s="1" t="e">
        <f t="shared" ca="1" si="357"/>
        <v>#N/A</v>
      </c>
      <c r="AP573" s="52" t="str">
        <f t="shared" ca="1" si="358"/>
        <v/>
      </c>
      <c r="AQ573" s="1" t="str" cm="1">
        <f t="array" aca="1" ref="AQ573" ca="1">IF(LEFT(AL573,1)=".",INDEX($M$12:$M$1052,MATCH(1,(AL573=$L$12:$L$1052)*(S573=($S$12:$S$1052)),0)),"")</f>
        <v/>
      </c>
      <c r="AR573" s="52">
        <f t="shared" ca="1" si="359"/>
        <v>0</v>
      </c>
      <c r="AS573" s="52">
        <f t="shared" ca="1" si="360"/>
        <v>0</v>
      </c>
      <c r="AT573" s="52" t="str">
        <f t="shared" ca="1" si="361"/>
        <v>00</v>
      </c>
      <c r="AU573" s="52" t="str">
        <f t="shared" ca="1" si="362"/>
        <v>00</v>
      </c>
      <c r="AV573" s="1" t="str">
        <f t="shared" ca="1" si="329"/>
        <v>00</v>
      </c>
      <c r="AW573" s="52" t="str">
        <f t="shared" ca="1" si="363"/>
        <v>ZP</v>
      </c>
      <c r="AX573" s="53" t="e">
        <f ca="1">VLOOKUP(UPPER(F573)&amp;"-"&amp;AW573,Opcodes!$D$3:$E$160,2,FALSE)</f>
        <v>#N/A</v>
      </c>
      <c r="AY573" s="1">
        <f t="shared" ca="1" si="364"/>
        <v>0</v>
      </c>
    </row>
    <row r="574" spans="3:51" s="52" customFormat="1" x14ac:dyDescent="0.3">
      <c r="C574" s="11" t="str" cm="1">
        <f t="array" aca="1" ref="C574" ca="1">IF(AND(N574&amp;""&lt;&gt;"",K574&amp;""&lt;&gt;""),K574&amp;": "&amp;N574&amp;IF(O574&amp;""&lt;&gt;""," "&amp;O574,"")&amp;IF(P574&amp;""&lt;&gt;""," "&amp;P574,""),IF(Y574&amp;""&lt;&gt;"",K574&amp;": "&amp;TRIM(_xlfn.TEXTJOIN("",TRUE,MID(Y574,2*ROW(INDIRECT("1:"&amp;LEN(Y574)))-1,2)&amp;" ")),""))</f>
        <v/>
      </c>
      <c r="D574" s="20"/>
      <c r="E574" s="21"/>
      <c r="F574" s="22"/>
      <c r="G574" s="55"/>
      <c r="H574" s="56"/>
      <c r="I574" s="51"/>
      <c r="J574" s="51"/>
      <c r="K574" s="52" t="str">
        <f t="shared" ca="1" si="330"/>
        <v>302</v>
      </c>
      <c r="L574" s="52" t="str">
        <f t="shared" si="331"/>
        <v/>
      </c>
      <c r="M574" s="52" t="str">
        <f t="shared" ca="1" si="332"/>
        <v>$0302</v>
      </c>
      <c r="N574" s="53" t="str">
        <f t="shared" ca="1" si="333"/>
        <v/>
      </c>
      <c r="O574" s="53" t="str">
        <f t="shared" ca="1" si="334"/>
        <v>00</v>
      </c>
      <c r="P574" s="53" t="str">
        <f t="shared" ca="1" si="335"/>
        <v/>
      </c>
      <c r="Q574" s="54">
        <f t="shared" si="336"/>
        <v>-1</v>
      </c>
      <c r="R574" s="54" t="str">
        <f t="shared" si="337"/>
        <v/>
      </c>
      <c r="S574" s="3" t="str">
        <f t="shared" si="338"/>
        <v>my_code</v>
      </c>
      <c r="T574" s="54" t="b">
        <f t="shared" si="339"/>
        <v>0</v>
      </c>
      <c r="U574" s="54" t="b">
        <f t="shared" si="340"/>
        <v>0</v>
      </c>
      <c r="V574" s="54" t="b">
        <f t="shared" si="341"/>
        <v>0</v>
      </c>
      <c r="W574" s="54" t="b">
        <f t="shared" si="342"/>
        <v>0</v>
      </c>
      <c r="X574" s="54" t="b">
        <f>IF(NOT(ISERROR(VLOOKUP(UPPER(F574),Opcodes!$O$3:$O$10,1,FALSE))),TRUE,FALSE)</f>
        <v>0</v>
      </c>
      <c r="Y574" s="1" t="str" cm="1">
        <f t="array" aca="1" ref="Y574" ca="1">IF(OR(UPPER(F574)="STR",UPPER(F574)="ASC"),_xlfn.TEXTJOIN("",TRUE,DEC2HEX(128*(UPPER(F574)="STR")+CODE(MID(G574,ABS(ROW(INDIRECT("1:"&amp;LEN(G574)))),1)))),IF(UPPER(F574)="HEX",UPPER(SUBSTITUTE(G574," ","")),""))</f>
        <v/>
      </c>
      <c r="Z574" s="52" t="str">
        <f t="shared" si="343"/>
        <v/>
      </c>
      <c r="AA574" s="52" t="str">
        <f t="shared" si="344"/>
        <v/>
      </c>
      <c r="AB574" s="52" t="str">
        <f t="shared" si="345"/>
        <v/>
      </c>
      <c r="AC574" s="52" t="str">
        <f t="shared" si="346"/>
        <v/>
      </c>
      <c r="AD574" s="52" t="str">
        <f t="shared" si="347"/>
        <v/>
      </c>
      <c r="AE574" s="52">
        <f t="shared" ca="1" si="348"/>
        <v>0</v>
      </c>
      <c r="AF574" s="52" t="str">
        <f t="shared" si="349"/>
        <v/>
      </c>
      <c r="AG574" s="52" t="str">
        <f t="shared" ca="1" si="350"/>
        <v>mem</v>
      </c>
      <c r="AH574" s="52">
        <f t="shared" ca="1" si="351"/>
        <v>0</v>
      </c>
      <c r="AI574" s="52">
        <f t="shared" ca="1" si="352"/>
        <v>-1</v>
      </c>
      <c r="AJ574" s="52">
        <f t="shared" ca="1" si="353"/>
        <v>0</v>
      </c>
      <c r="AK574" s="52">
        <f t="shared" ca="1" si="354"/>
        <v>0</v>
      </c>
      <c r="AL574" s="52">
        <f t="shared" ca="1" si="355"/>
        <v>0</v>
      </c>
      <c r="AM574" s="52" t="e" cm="1">
        <f t="array" aca="1" ref="AM574" ca="1">INDEX($G$2:$G$1052,MATCH(1,(AL574=$E$2:$E$1052)*("EQU"=UPPER($F$2:$F$1052)),0))</f>
        <v>#N/A</v>
      </c>
      <c r="AN574" s="52" t="str">
        <f t="shared" ca="1" si="356"/>
        <v/>
      </c>
      <c r="AO574" s="1" t="e">
        <f t="shared" ca="1" si="357"/>
        <v>#N/A</v>
      </c>
      <c r="AP574" s="52" t="str">
        <f t="shared" ca="1" si="358"/>
        <v/>
      </c>
      <c r="AQ574" s="1" t="str" cm="1">
        <f t="array" aca="1" ref="AQ574" ca="1">IF(LEFT(AL574,1)=".",INDEX($M$12:$M$1052,MATCH(1,(AL574=$L$12:$L$1052)*(S574=($S$12:$S$1052)),0)),"")</f>
        <v/>
      </c>
      <c r="AR574" s="52">
        <f t="shared" ca="1" si="359"/>
        <v>0</v>
      </c>
      <c r="AS574" s="52">
        <f t="shared" ca="1" si="360"/>
        <v>0</v>
      </c>
      <c r="AT574" s="52" t="str">
        <f t="shared" ca="1" si="361"/>
        <v>00</v>
      </c>
      <c r="AU574" s="52" t="str">
        <f t="shared" ca="1" si="362"/>
        <v>00</v>
      </c>
      <c r="AV574" s="1" t="str">
        <f t="shared" ca="1" si="329"/>
        <v>00</v>
      </c>
      <c r="AW574" s="52" t="str">
        <f t="shared" ca="1" si="363"/>
        <v>ZP</v>
      </c>
      <c r="AX574" s="53" t="e">
        <f ca="1">VLOOKUP(UPPER(F574)&amp;"-"&amp;AW574,Opcodes!$D$3:$E$160,2,FALSE)</f>
        <v>#N/A</v>
      </c>
      <c r="AY574" s="1">
        <f t="shared" ca="1" si="364"/>
        <v>0</v>
      </c>
    </row>
    <row r="575" spans="3:51" s="52" customFormat="1" x14ac:dyDescent="0.3">
      <c r="C575" s="11" t="str" cm="1">
        <f t="array" aca="1" ref="C575" ca="1">IF(AND(N575&amp;""&lt;&gt;"",K575&amp;""&lt;&gt;""),K575&amp;": "&amp;N575&amp;IF(O575&amp;""&lt;&gt;""," "&amp;O575,"")&amp;IF(P575&amp;""&lt;&gt;""," "&amp;P575,""),IF(Y575&amp;""&lt;&gt;"",K575&amp;": "&amp;TRIM(_xlfn.TEXTJOIN("",TRUE,MID(Y575,2*ROW(INDIRECT("1:"&amp;LEN(Y575)))-1,2)&amp;" ")),""))</f>
        <v/>
      </c>
      <c r="D575" s="20"/>
      <c r="E575" s="21"/>
      <c r="F575" s="22"/>
      <c r="G575" s="55"/>
      <c r="H575" s="56"/>
      <c r="I575" s="51"/>
      <c r="J575" s="51"/>
      <c r="K575" s="52" t="str">
        <f t="shared" ca="1" si="330"/>
        <v>302</v>
      </c>
      <c r="L575" s="52" t="str">
        <f t="shared" si="331"/>
        <v/>
      </c>
      <c r="M575" s="52" t="str">
        <f t="shared" ca="1" si="332"/>
        <v>$0302</v>
      </c>
      <c r="N575" s="53" t="str">
        <f t="shared" ca="1" si="333"/>
        <v/>
      </c>
      <c r="O575" s="53" t="str">
        <f t="shared" ca="1" si="334"/>
        <v>00</v>
      </c>
      <c r="P575" s="53" t="str">
        <f t="shared" ca="1" si="335"/>
        <v/>
      </c>
      <c r="Q575" s="54">
        <f t="shared" si="336"/>
        <v>-1</v>
      </c>
      <c r="R575" s="54" t="str">
        <f t="shared" si="337"/>
        <v/>
      </c>
      <c r="S575" s="3" t="str">
        <f t="shared" si="338"/>
        <v>my_code</v>
      </c>
      <c r="T575" s="54" t="b">
        <f t="shared" si="339"/>
        <v>0</v>
      </c>
      <c r="U575" s="54" t="b">
        <f t="shared" si="340"/>
        <v>0</v>
      </c>
      <c r="V575" s="54" t="b">
        <f t="shared" si="341"/>
        <v>0</v>
      </c>
      <c r="W575" s="54" t="b">
        <f t="shared" si="342"/>
        <v>0</v>
      </c>
      <c r="X575" s="54" t="b">
        <f>IF(NOT(ISERROR(VLOOKUP(UPPER(F575),Opcodes!$O$3:$O$10,1,FALSE))),TRUE,FALSE)</f>
        <v>0</v>
      </c>
      <c r="Y575" s="1" t="str" cm="1">
        <f t="array" aca="1" ref="Y575" ca="1">IF(OR(UPPER(F575)="STR",UPPER(F575)="ASC"),_xlfn.TEXTJOIN("",TRUE,DEC2HEX(128*(UPPER(F575)="STR")+CODE(MID(G575,ABS(ROW(INDIRECT("1:"&amp;LEN(G575)))),1)))),IF(UPPER(F575)="HEX",UPPER(SUBSTITUTE(G575," ","")),""))</f>
        <v/>
      </c>
      <c r="Z575" s="52" t="str">
        <f t="shared" si="343"/>
        <v/>
      </c>
      <c r="AA575" s="52" t="str">
        <f t="shared" si="344"/>
        <v/>
      </c>
      <c r="AB575" s="52" t="str">
        <f t="shared" si="345"/>
        <v/>
      </c>
      <c r="AC575" s="52" t="str">
        <f t="shared" si="346"/>
        <v/>
      </c>
      <c r="AD575" s="52" t="str">
        <f t="shared" si="347"/>
        <v/>
      </c>
      <c r="AE575" s="52">
        <f t="shared" ca="1" si="348"/>
        <v>0</v>
      </c>
      <c r="AF575" s="52" t="str">
        <f t="shared" si="349"/>
        <v/>
      </c>
      <c r="AG575" s="52" t="str">
        <f t="shared" ca="1" si="350"/>
        <v>mem</v>
      </c>
      <c r="AH575" s="52">
        <f t="shared" ca="1" si="351"/>
        <v>0</v>
      </c>
      <c r="AI575" s="52">
        <f t="shared" ca="1" si="352"/>
        <v>-1</v>
      </c>
      <c r="AJ575" s="52">
        <f t="shared" ca="1" si="353"/>
        <v>0</v>
      </c>
      <c r="AK575" s="52">
        <f t="shared" ca="1" si="354"/>
        <v>0</v>
      </c>
      <c r="AL575" s="52">
        <f t="shared" ca="1" si="355"/>
        <v>0</v>
      </c>
      <c r="AM575" s="52" t="e" cm="1">
        <f t="array" aca="1" ref="AM575" ca="1">INDEX($G$2:$G$1052,MATCH(1,(AL575=$E$2:$E$1052)*("EQU"=UPPER($F$2:$F$1052)),0))</f>
        <v>#N/A</v>
      </c>
      <c r="AN575" s="52" t="str">
        <f t="shared" ca="1" si="356"/>
        <v/>
      </c>
      <c r="AO575" s="1" t="e">
        <f t="shared" ca="1" si="357"/>
        <v>#N/A</v>
      </c>
      <c r="AP575" s="52" t="str">
        <f t="shared" ca="1" si="358"/>
        <v/>
      </c>
      <c r="AQ575" s="1" t="str" cm="1">
        <f t="array" aca="1" ref="AQ575" ca="1">IF(LEFT(AL575,1)=".",INDEX($M$12:$M$1052,MATCH(1,(AL575=$L$12:$L$1052)*(S575=($S$12:$S$1052)),0)),"")</f>
        <v/>
      </c>
      <c r="AR575" s="52">
        <f t="shared" ca="1" si="359"/>
        <v>0</v>
      </c>
      <c r="AS575" s="52">
        <f t="shared" ca="1" si="360"/>
        <v>0</v>
      </c>
      <c r="AT575" s="52" t="str">
        <f t="shared" ca="1" si="361"/>
        <v>00</v>
      </c>
      <c r="AU575" s="52" t="str">
        <f t="shared" ca="1" si="362"/>
        <v>00</v>
      </c>
      <c r="AV575" s="1" t="str">
        <f t="shared" ca="1" si="329"/>
        <v>00</v>
      </c>
      <c r="AW575" s="52" t="str">
        <f t="shared" ca="1" si="363"/>
        <v>ZP</v>
      </c>
      <c r="AX575" s="53" t="e">
        <f ca="1">VLOOKUP(UPPER(F575)&amp;"-"&amp;AW575,Opcodes!$D$3:$E$160,2,FALSE)</f>
        <v>#N/A</v>
      </c>
      <c r="AY575" s="1">
        <f t="shared" ca="1" si="364"/>
        <v>0</v>
      </c>
    </row>
    <row r="576" spans="3:51" s="52" customFormat="1" x14ac:dyDescent="0.3">
      <c r="C576" s="11" t="str" cm="1">
        <f t="array" aca="1" ref="C576" ca="1">IF(AND(N576&amp;""&lt;&gt;"",K576&amp;""&lt;&gt;""),K576&amp;": "&amp;N576&amp;IF(O576&amp;""&lt;&gt;""," "&amp;O576,"")&amp;IF(P576&amp;""&lt;&gt;""," "&amp;P576,""),IF(Y576&amp;""&lt;&gt;"",K576&amp;": "&amp;TRIM(_xlfn.TEXTJOIN("",TRUE,MID(Y576,2*ROW(INDIRECT("1:"&amp;LEN(Y576)))-1,2)&amp;" ")),""))</f>
        <v/>
      </c>
      <c r="D576" s="20"/>
      <c r="E576" s="21"/>
      <c r="F576" s="22"/>
      <c r="G576" s="55"/>
      <c r="H576" s="56"/>
      <c r="I576" s="51"/>
      <c r="J576" s="51"/>
      <c r="K576" s="52" t="str">
        <f t="shared" ca="1" si="330"/>
        <v>302</v>
      </c>
      <c r="L576" s="52" t="str">
        <f t="shared" si="331"/>
        <v/>
      </c>
      <c r="M576" s="52" t="str">
        <f t="shared" ca="1" si="332"/>
        <v>$0302</v>
      </c>
      <c r="N576" s="53" t="str">
        <f t="shared" ca="1" si="333"/>
        <v/>
      </c>
      <c r="O576" s="53" t="str">
        <f t="shared" ca="1" si="334"/>
        <v>00</v>
      </c>
      <c r="P576" s="53" t="str">
        <f t="shared" ca="1" si="335"/>
        <v/>
      </c>
      <c r="Q576" s="54">
        <f t="shared" si="336"/>
        <v>-1</v>
      </c>
      <c r="R576" s="54" t="str">
        <f t="shared" si="337"/>
        <v/>
      </c>
      <c r="S576" s="3" t="str">
        <f t="shared" si="338"/>
        <v>my_code</v>
      </c>
      <c r="T576" s="54" t="b">
        <f t="shared" si="339"/>
        <v>0</v>
      </c>
      <c r="U576" s="54" t="b">
        <f t="shared" si="340"/>
        <v>0</v>
      </c>
      <c r="V576" s="54" t="b">
        <f t="shared" si="341"/>
        <v>0</v>
      </c>
      <c r="W576" s="54" t="b">
        <f t="shared" si="342"/>
        <v>0</v>
      </c>
      <c r="X576" s="54" t="b">
        <f>IF(NOT(ISERROR(VLOOKUP(UPPER(F576),Opcodes!$O$3:$O$10,1,FALSE))),TRUE,FALSE)</f>
        <v>0</v>
      </c>
      <c r="Y576" s="1" t="str" cm="1">
        <f t="array" aca="1" ref="Y576" ca="1">IF(OR(UPPER(F576)="STR",UPPER(F576)="ASC"),_xlfn.TEXTJOIN("",TRUE,DEC2HEX(128*(UPPER(F576)="STR")+CODE(MID(G576,ABS(ROW(INDIRECT("1:"&amp;LEN(G576)))),1)))),IF(UPPER(F576)="HEX",UPPER(SUBSTITUTE(G576," ","")),""))</f>
        <v/>
      </c>
      <c r="Z576" s="52" t="str">
        <f t="shared" si="343"/>
        <v/>
      </c>
      <c r="AA576" s="52" t="str">
        <f t="shared" si="344"/>
        <v/>
      </c>
      <c r="AB576" s="52" t="str">
        <f t="shared" si="345"/>
        <v/>
      </c>
      <c r="AC576" s="52" t="str">
        <f t="shared" si="346"/>
        <v/>
      </c>
      <c r="AD576" s="52" t="str">
        <f t="shared" si="347"/>
        <v/>
      </c>
      <c r="AE576" s="52">
        <f t="shared" ca="1" si="348"/>
        <v>0</v>
      </c>
      <c r="AF576" s="52" t="str">
        <f t="shared" si="349"/>
        <v/>
      </c>
      <c r="AG576" s="52" t="str">
        <f t="shared" ca="1" si="350"/>
        <v>mem</v>
      </c>
      <c r="AH576" s="52">
        <f t="shared" ca="1" si="351"/>
        <v>0</v>
      </c>
      <c r="AI576" s="52">
        <f t="shared" ca="1" si="352"/>
        <v>-1</v>
      </c>
      <c r="AJ576" s="52">
        <f t="shared" ca="1" si="353"/>
        <v>0</v>
      </c>
      <c r="AK576" s="52">
        <f t="shared" ca="1" si="354"/>
        <v>0</v>
      </c>
      <c r="AL576" s="52">
        <f t="shared" ca="1" si="355"/>
        <v>0</v>
      </c>
      <c r="AM576" s="52" t="e" cm="1">
        <f t="array" aca="1" ref="AM576" ca="1">INDEX($G$2:$G$1052,MATCH(1,(AL576=$E$2:$E$1052)*("EQU"=UPPER($F$2:$F$1052)),0))</f>
        <v>#N/A</v>
      </c>
      <c r="AN576" s="52" t="str">
        <f t="shared" ca="1" si="356"/>
        <v/>
      </c>
      <c r="AO576" s="1" t="e">
        <f t="shared" ca="1" si="357"/>
        <v>#N/A</v>
      </c>
      <c r="AP576" s="52" t="str">
        <f t="shared" ca="1" si="358"/>
        <v/>
      </c>
      <c r="AQ576" s="1" t="str" cm="1">
        <f t="array" aca="1" ref="AQ576" ca="1">IF(LEFT(AL576,1)=".",INDEX($M$12:$M$1052,MATCH(1,(AL576=$L$12:$L$1052)*(S576=($S$12:$S$1052)),0)),"")</f>
        <v/>
      </c>
      <c r="AR576" s="52">
        <f t="shared" ca="1" si="359"/>
        <v>0</v>
      </c>
      <c r="AS576" s="52">
        <f t="shared" ca="1" si="360"/>
        <v>0</v>
      </c>
      <c r="AT576" s="52" t="str">
        <f t="shared" ca="1" si="361"/>
        <v>00</v>
      </c>
      <c r="AU576" s="52" t="str">
        <f t="shared" ca="1" si="362"/>
        <v>00</v>
      </c>
      <c r="AV576" s="1" t="str">
        <f t="shared" ca="1" si="329"/>
        <v>00</v>
      </c>
      <c r="AW576" s="52" t="str">
        <f t="shared" ca="1" si="363"/>
        <v>ZP</v>
      </c>
      <c r="AX576" s="53" t="e">
        <f ca="1">VLOOKUP(UPPER(F576)&amp;"-"&amp;AW576,Opcodes!$D$3:$E$160,2,FALSE)</f>
        <v>#N/A</v>
      </c>
      <c r="AY576" s="1">
        <f t="shared" ca="1" si="364"/>
        <v>0</v>
      </c>
    </row>
    <row r="577" spans="3:51" s="52" customFormat="1" x14ac:dyDescent="0.3">
      <c r="C577" s="11" t="str" cm="1">
        <f t="array" aca="1" ref="C577" ca="1">IF(AND(N577&amp;""&lt;&gt;"",K577&amp;""&lt;&gt;""),K577&amp;": "&amp;N577&amp;IF(O577&amp;""&lt;&gt;""," "&amp;O577,"")&amp;IF(P577&amp;""&lt;&gt;""," "&amp;P577,""),IF(Y577&amp;""&lt;&gt;"",K577&amp;": "&amp;TRIM(_xlfn.TEXTJOIN("",TRUE,MID(Y577,2*ROW(INDIRECT("1:"&amp;LEN(Y577)))-1,2)&amp;" ")),""))</f>
        <v/>
      </c>
      <c r="D577" s="20"/>
      <c r="E577" s="21"/>
      <c r="F577" s="22"/>
      <c r="G577" s="55"/>
      <c r="H577" s="56"/>
      <c r="I577" s="51"/>
      <c r="J577" s="51"/>
      <c r="K577" s="52" t="str">
        <f t="shared" ca="1" si="330"/>
        <v>302</v>
      </c>
      <c r="L577" s="52" t="str">
        <f t="shared" si="331"/>
        <v/>
      </c>
      <c r="M577" s="52" t="str">
        <f t="shared" ca="1" si="332"/>
        <v>$0302</v>
      </c>
      <c r="N577" s="53" t="str">
        <f t="shared" ca="1" si="333"/>
        <v/>
      </c>
      <c r="O577" s="53" t="str">
        <f t="shared" ca="1" si="334"/>
        <v>00</v>
      </c>
      <c r="P577" s="53" t="str">
        <f t="shared" ca="1" si="335"/>
        <v/>
      </c>
      <c r="Q577" s="54">
        <f t="shared" si="336"/>
        <v>-1</v>
      </c>
      <c r="R577" s="54" t="str">
        <f t="shared" si="337"/>
        <v/>
      </c>
      <c r="S577" s="3" t="str">
        <f t="shared" si="338"/>
        <v>my_code</v>
      </c>
      <c r="T577" s="54" t="b">
        <f t="shared" si="339"/>
        <v>0</v>
      </c>
      <c r="U577" s="54" t="b">
        <f t="shared" si="340"/>
        <v>0</v>
      </c>
      <c r="V577" s="54" t="b">
        <f t="shared" si="341"/>
        <v>0</v>
      </c>
      <c r="W577" s="54" t="b">
        <f t="shared" si="342"/>
        <v>0</v>
      </c>
      <c r="X577" s="54" t="b">
        <f>IF(NOT(ISERROR(VLOOKUP(UPPER(F577),Opcodes!$O$3:$O$10,1,FALSE))),TRUE,FALSE)</f>
        <v>0</v>
      </c>
      <c r="Y577" s="1" t="str" cm="1">
        <f t="array" aca="1" ref="Y577" ca="1">IF(OR(UPPER(F577)="STR",UPPER(F577)="ASC"),_xlfn.TEXTJOIN("",TRUE,DEC2HEX(128*(UPPER(F577)="STR")+CODE(MID(G577,ABS(ROW(INDIRECT("1:"&amp;LEN(G577)))),1)))),IF(UPPER(F577)="HEX",UPPER(SUBSTITUTE(G577," ","")),""))</f>
        <v/>
      </c>
      <c r="Z577" s="52" t="str">
        <f t="shared" si="343"/>
        <v/>
      </c>
      <c r="AA577" s="52" t="str">
        <f t="shared" si="344"/>
        <v/>
      </c>
      <c r="AB577" s="52" t="str">
        <f t="shared" si="345"/>
        <v/>
      </c>
      <c r="AC577" s="52" t="str">
        <f t="shared" si="346"/>
        <v/>
      </c>
      <c r="AD577" s="52" t="str">
        <f t="shared" si="347"/>
        <v/>
      </c>
      <c r="AE577" s="52">
        <f t="shared" ca="1" si="348"/>
        <v>0</v>
      </c>
      <c r="AF577" s="52" t="str">
        <f t="shared" si="349"/>
        <v/>
      </c>
      <c r="AG577" s="52" t="str">
        <f t="shared" ca="1" si="350"/>
        <v>mem</v>
      </c>
      <c r="AH577" s="52">
        <f t="shared" ca="1" si="351"/>
        <v>0</v>
      </c>
      <c r="AI577" s="52">
        <f t="shared" ca="1" si="352"/>
        <v>-1</v>
      </c>
      <c r="AJ577" s="52">
        <f t="shared" ca="1" si="353"/>
        <v>0</v>
      </c>
      <c r="AK577" s="52">
        <f t="shared" ca="1" si="354"/>
        <v>0</v>
      </c>
      <c r="AL577" s="52">
        <f t="shared" ca="1" si="355"/>
        <v>0</v>
      </c>
      <c r="AM577" s="52" t="e" cm="1">
        <f t="array" aca="1" ref="AM577" ca="1">INDEX($G$2:$G$1052,MATCH(1,(AL577=$E$2:$E$1052)*("EQU"=UPPER($F$2:$F$1052)),0))</f>
        <v>#N/A</v>
      </c>
      <c r="AN577" s="52" t="str">
        <f t="shared" ca="1" si="356"/>
        <v/>
      </c>
      <c r="AO577" s="1" t="e">
        <f t="shared" ca="1" si="357"/>
        <v>#N/A</v>
      </c>
      <c r="AP577" s="52" t="str">
        <f t="shared" ca="1" si="358"/>
        <v/>
      </c>
      <c r="AQ577" s="1" t="str" cm="1">
        <f t="array" aca="1" ref="AQ577" ca="1">IF(LEFT(AL577,1)=".",INDEX($M$12:$M$1052,MATCH(1,(AL577=$L$12:$L$1052)*(S577=($S$12:$S$1052)),0)),"")</f>
        <v/>
      </c>
      <c r="AR577" s="52">
        <f t="shared" ca="1" si="359"/>
        <v>0</v>
      </c>
      <c r="AS577" s="52">
        <f t="shared" ca="1" si="360"/>
        <v>0</v>
      </c>
      <c r="AT577" s="52" t="str">
        <f t="shared" ca="1" si="361"/>
        <v>00</v>
      </c>
      <c r="AU577" s="52" t="str">
        <f t="shared" ca="1" si="362"/>
        <v>00</v>
      </c>
      <c r="AV577" s="1" t="str">
        <f t="shared" ca="1" si="329"/>
        <v>00</v>
      </c>
      <c r="AW577" s="52" t="str">
        <f t="shared" ca="1" si="363"/>
        <v>ZP</v>
      </c>
      <c r="AX577" s="53" t="e">
        <f ca="1">VLOOKUP(UPPER(F577)&amp;"-"&amp;AW577,Opcodes!$D$3:$E$160,2,FALSE)</f>
        <v>#N/A</v>
      </c>
      <c r="AY577" s="1">
        <f t="shared" ca="1" si="364"/>
        <v>0</v>
      </c>
    </row>
    <row r="578" spans="3:51" s="52" customFormat="1" x14ac:dyDescent="0.3">
      <c r="C578" s="11" t="str" cm="1">
        <f t="array" aca="1" ref="C578" ca="1">IF(AND(N578&amp;""&lt;&gt;"",K578&amp;""&lt;&gt;""),K578&amp;": "&amp;N578&amp;IF(O578&amp;""&lt;&gt;""," "&amp;O578,"")&amp;IF(P578&amp;""&lt;&gt;""," "&amp;P578,""),IF(Y578&amp;""&lt;&gt;"",K578&amp;": "&amp;TRIM(_xlfn.TEXTJOIN("",TRUE,MID(Y578,2*ROW(INDIRECT("1:"&amp;LEN(Y578)))-1,2)&amp;" ")),""))</f>
        <v/>
      </c>
      <c r="D578" s="20"/>
      <c r="E578" s="21"/>
      <c r="F578" s="22"/>
      <c r="G578" s="55"/>
      <c r="H578" s="56"/>
      <c r="I578" s="51"/>
      <c r="J578" s="51"/>
      <c r="K578" s="52" t="str">
        <f t="shared" ca="1" si="330"/>
        <v>302</v>
      </c>
      <c r="L578" s="52" t="str">
        <f t="shared" si="331"/>
        <v/>
      </c>
      <c r="M578" s="52" t="str">
        <f t="shared" ca="1" si="332"/>
        <v>$0302</v>
      </c>
      <c r="N578" s="53" t="str">
        <f t="shared" ca="1" si="333"/>
        <v/>
      </c>
      <c r="O578" s="53" t="str">
        <f t="shared" ca="1" si="334"/>
        <v>00</v>
      </c>
      <c r="P578" s="53" t="str">
        <f t="shared" ca="1" si="335"/>
        <v/>
      </c>
      <c r="Q578" s="54">
        <f t="shared" si="336"/>
        <v>-1</v>
      </c>
      <c r="R578" s="54" t="str">
        <f t="shared" si="337"/>
        <v/>
      </c>
      <c r="S578" s="3" t="str">
        <f t="shared" si="338"/>
        <v>my_code</v>
      </c>
      <c r="T578" s="54" t="b">
        <f t="shared" si="339"/>
        <v>0</v>
      </c>
      <c r="U578" s="54" t="b">
        <f t="shared" si="340"/>
        <v>0</v>
      </c>
      <c r="V578" s="54" t="b">
        <f t="shared" si="341"/>
        <v>0</v>
      </c>
      <c r="W578" s="54" t="b">
        <f t="shared" si="342"/>
        <v>0</v>
      </c>
      <c r="X578" s="54" t="b">
        <f>IF(NOT(ISERROR(VLOOKUP(UPPER(F578),Opcodes!$O$3:$O$10,1,FALSE))),TRUE,FALSE)</f>
        <v>0</v>
      </c>
      <c r="Y578" s="1" t="str" cm="1">
        <f t="array" aca="1" ref="Y578" ca="1">IF(OR(UPPER(F578)="STR",UPPER(F578)="ASC"),_xlfn.TEXTJOIN("",TRUE,DEC2HEX(128*(UPPER(F578)="STR")+CODE(MID(G578,ABS(ROW(INDIRECT("1:"&amp;LEN(G578)))),1)))),IF(UPPER(F578)="HEX",UPPER(SUBSTITUTE(G578," ","")),""))</f>
        <v/>
      </c>
      <c r="Z578" s="52" t="str">
        <f t="shared" si="343"/>
        <v/>
      </c>
      <c r="AA578" s="52" t="str">
        <f t="shared" si="344"/>
        <v/>
      </c>
      <c r="AB578" s="52" t="str">
        <f t="shared" si="345"/>
        <v/>
      </c>
      <c r="AC578" s="52" t="str">
        <f t="shared" si="346"/>
        <v/>
      </c>
      <c r="AD578" s="52" t="str">
        <f t="shared" si="347"/>
        <v/>
      </c>
      <c r="AE578" s="52">
        <f t="shared" ca="1" si="348"/>
        <v>0</v>
      </c>
      <c r="AF578" s="52" t="str">
        <f t="shared" si="349"/>
        <v/>
      </c>
      <c r="AG578" s="52" t="str">
        <f t="shared" ca="1" si="350"/>
        <v>mem</v>
      </c>
      <c r="AH578" s="52">
        <f t="shared" ca="1" si="351"/>
        <v>0</v>
      </c>
      <c r="AI578" s="52">
        <f t="shared" ca="1" si="352"/>
        <v>-1</v>
      </c>
      <c r="AJ578" s="52">
        <f t="shared" ca="1" si="353"/>
        <v>0</v>
      </c>
      <c r="AK578" s="52">
        <f t="shared" ca="1" si="354"/>
        <v>0</v>
      </c>
      <c r="AL578" s="52">
        <f t="shared" ca="1" si="355"/>
        <v>0</v>
      </c>
      <c r="AM578" s="52" t="e" cm="1">
        <f t="array" aca="1" ref="AM578" ca="1">INDEX($G$2:$G$1052,MATCH(1,(AL578=$E$2:$E$1052)*("EQU"=UPPER($F$2:$F$1052)),0))</f>
        <v>#N/A</v>
      </c>
      <c r="AN578" s="52" t="str">
        <f t="shared" ca="1" si="356"/>
        <v/>
      </c>
      <c r="AO578" s="1" t="e">
        <f t="shared" ca="1" si="357"/>
        <v>#N/A</v>
      </c>
      <c r="AP578" s="52" t="str">
        <f t="shared" ca="1" si="358"/>
        <v/>
      </c>
      <c r="AQ578" s="1" t="str" cm="1">
        <f t="array" aca="1" ref="AQ578" ca="1">IF(LEFT(AL578,1)=".",INDEX($M$12:$M$1052,MATCH(1,(AL578=$L$12:$L$1052)*(S578=($S$12:$S$1052)),0)),"")</f>
        <v/>
      </c>
      <c r="AR578" s="52">
        <f t="shared" ca="1" si="359"/>
        <v>0</v>
      </c>
      <c r="AS578" s="52">
        <f t="shared" ca="1" si="360"/>
        <v>0</v>
      </c>
      <c r="AT578" s="52" t="str">
        <f t="shared" ca="1" si="361"/>
        <v>00</v>
      </c>
      <c r="AU578" s="52" t="str">
        <f t="shared" ca="1" si="362"/>
        <v>00</v>
      </c>
      <c r="AV578" s="1" t="str">
        <f t="shared" ca="1" si="329"/>
        <v>00</v>
      </c>
      <c r="AW578" s="52" t="str">
        <f t="shared" ca="1" si="363"/>
        <v>ZP</v>
      </c>
      <c r="AX578" s="53" t="e">
        <f ca="1">VLOOKUP(UPPER(F578)&amp;"-"&amp;AW578,Opcodes!$D$3:$E$160,2,FALSE)</f>
        <v>#N/A</v>
      </c>
      <c r="AY578" s="1">
        <f t="shared" ca="1" si="364"/>
        <v>0</v>
      </c>
    </row>
    <row r="579" spans="3:51" s="52" customFormat="1" x14ac:dyDescent="0.3">
      <c r="C579" s="11" t="str" cm="1">
        <f t="array" aca="1" ref="C579" ca="1">IF(AND(N579&amp;""&lt;&gt;"",K579&amp;""&lt;&gt;""),K579&amp;": "&amp;N579&amp;IF(O579&amp;""&lt;&gt;""," "&amp;O579,"")&amp;IF(P579&amp;""&lt;&gt;""," "&amp;P579,""),IF(Y579&amp;""&lt;&gt;"",K579&amp;": "&amp;TRIM(_xlfn.TEXTJOIN("",TRUE,MID(Y579,2*ROW(INDIRECT("1:"&amp;LEN(Y579)))-1,2)&amp;" ")),""))</f>
        <v/>
      </c>
      <c r="D579" s="20"/>
      <c r="E579" s="21"/>
      <c r="F579" s="22"/>
      <c r="G579" s="55"/>
      <c r="H579" s="56"/>
      <c r="I579" s="51"/>
      <c r="J579" s="51"/>
      <c r="K579" s="52" t="str">
        <f t="shared" ca="1" si="330"/>
        <v>302</v>
      </c>
      <c r="L579" s="52" t="str">
        <f t="shared" si="331"/>
        <v/>
      </c>
      <c r="M579" s="52" t="str">
        <f t="shared" ca="1" si="332"/>
        <v>$0302</v>
      </c>
      <c r="N579" s="53" t="str">
        <f t="shared" ca="1" si="333"/>
        <v/>
      </c>
      <c r="O579" s="53" t="str">
        <f t="shared" ca="1" si="334"/>
        <v>00</v>
      </c>
      <c r="P579" s="53" t="str">
        <f t="shared" ca="1" si="335"/>
        <v/>
      </c>
      <c r="Q579" s="54">
        <f t="shared" si="336"/>
        <v>-1</v>
      </c>
      <c r="R579" s="54" t="str">
        <f t="shared" si="337"/>
        <v/>
      </c>
      <c r="S579" s="3" t="str">
        <f t="shared" si="338"/>
        <v>my_code</v>
      </c>
      <c r="T579" s="54" t="b">
        <f t="shared" si="339"/>
        <v>0</v>
      </c>
      <c r="U579" s="54" t="b">
        <f t="shared" si="340"/>
        <v>0</v>
      </c>
      <c r="V579" s="54" t="b">
        <f t="shared" si="341"/>
        <v>0</v>
      </c>
      <c r="W579" s="54" t="b">
        <f t="shared" si="342"/>
        <v>0</v>
      </c>
      <c r="X579" s="54" t="b">
        <f>IF(NOT(ISERROR(VLOOKUP(UPPER(F579),Opcodes!$O$3:$O$10,1,FALSE))),TRUE,FALSE)</f>
        <v>0</v>
      </c>
      <c r="Y579" s="1" t="str" cm="1">
        <f t="array" aca="1" ref="Y579" ca="1">IF(OR(UPPER(F579)="STR",UPPER(F579)="ASC"),_xlfn.TEXTJOIN("",TRUE,DEC2HEX(128*(UPPER(F579)="STR")+CODE(MID(G579,ABS(ROW(INDIRECT("1:"&amp;LEN(G579)))),1)))),IF(UPPER(F579)="HEX",UPPER(SUBSTITUTE(G579," ","")),""))</f>
        <v/>
      </c>
      <c r="Z579" s="52" t="str">
        <f t="shared" si="343"/>
        <v/>
      </c>
      <c r="AA579" s="52" t="str">
        <f t="shared" si="344"/>
        <v/>
      </c>
      <c r="AB579" s="52" t="str">
        <f t="shared" si="345"/>
        <v/>
      </c>
      <c r="AC579" s="52" t="str">
        <f t="shared" si="346"/>
        <v/>
      </c>
      <c r="AD579" s="52" t="str">
        <f t="shared" si="347"/>
        <v/>
      </c>
      <c r="AE579" s="52">
        <f t="shared" ca="1" si="348"/>
        <v>0</v>
      </c>
      <c r="AF579" s="52" t="str">
        <f t="shared" si="349"/>
        <v/>
      </c>
      <c r="AG579" s="52" t="str">
        <f t="shared" ca="1" si="350"/>
        <v>mem</v>
      </c>
      <c r="AH579" s="52">
        <f t="shared" ca="1" si="351"/>
        <v>0</v>
      </c>
      <c r="AI579" s="52">
        <f t="shared" ca="1" si="352"/>
        <v>-1</v>
      </c>
      <c r="AJ579" s="52">
        <f t="shared" ca="1" si="353"/>
        <v>0</v>
      </c>
      <c r="AK579" s="52">
        <f t="shared" ca="1" si="354"/>
        <v>0</v>
      </c>
      <c r="AL579" s="52">
        <f t="shared" ca="1" si="355"/>
        <v>0</v>
      </c>
      <c r="AM579" s="52" t="e" cm="1">
        <f t="array" aca="1" ref="AM579" ca="1">INDEX($G$2:$G$1052,MATCH(1,(AL579=$E$2:$E$1052)*("EQU"=UPPER($F$2:$F$1052)),0))</f>
        <v>#N/A</v>
      </c>
      <c r="AN579" s="52" t="str">
        <f t="shared" ca="1" si="356"/>
        <v/>
      </c>
      <c r="AO579" s="1" t="e">
        <f t="shared" ca="1" si="357"/>
        <v>#N/A</v>
      </c>
      <c r="AP579" s="52" t="str">
        <f t="shared" ca="1" si="358"/>
        <v/>
      </c>
      <c r="AQ579" s="1" t="str" cm="1">
        <f t="array" aca="1" ref="AQ579" ca="1">IF(LEFT(AL579,1)=".",INDEX($M$12:$M$1052,MATCH(1,(AL579=$L$12:$L$1052)*(S579=($S$12:$S$1052)),0)),"")</f>
        <v/>
      </c>
      <c r="AR579" s="52">
        <f t="shared" ca="1" si="359"/>
        <v>0</v>
      </c>
      <c r="AS579" s="52">
        <f t="shared" ca="1" si="360"/>
        <v>0</v>
      </c>
      <c r="AT579" s="52" t="str">
        <f t="shared" ca="1" si="361"/>
        <v>00</v>
      </c>
      <c r="AU579" s="52" t="str">
        <f t="shared" ca="1" si="362"/>
        <v>00</v>
      </c>
      <c r="AV579" s="1" t="str">
        <f t="shared" ca="1" si="329"/>
        <v>00</v>
      </c>
      <c r="AW579" s="52" t="str">
        <f t="shared" ca="1" si="363"/>
        <v>ZP</v>
      </c>
      <c r="AX579" s="53" t="e">
        <f ca="1">VLOOKUP(UPPER(F579)&amp;"-"&amp;AW579,Opcodes!$D$3:$E$160,2,FALSE)</f>
        <v>#N/A</v>
      </c>
      <c r="AY579" s="1">
        <f t="shared" ca="1" si="364"/>
        <v>0</v>
      </c>
    </row>
    <row r="580" spans="3:51" s="52" customFormat="1" x14ac:dyDescent="0.3">
      <c r="C580" s="11" t="str" cm="1">
        <f t="array" aca="1" ref="C580" ca="1">IF(AND(N580&amp;""&lt;&gt;"",K580&amp;""&lt;&gt;""),K580&amp;": "&amp;N580&amp;IF(O580&amp;""&lt;&gt;""," "&amp;O580,"")&amp;IF(P580&amp;""&lt;&gt;""," "&amp;P580,""),IF(Y580&amp;""&lt;&gt;"",K580&amp;": "&amp;TRIM(_xlfn.TEXTJOIN("",TRUE,MID(Y580,2*ROW(INDIRECT("1:"&amp;LEN(Y580)))-1,2)&amp;" ")),""))</f>
        <v/>
      </c>
      <c r="D580" s="20"/>
      <c r="E580" s="21"/>
      <c r="F580" s="22"/>
      <c r="G580" s="55"/>
      <c r="H580" s="56"/>
      <c r="I580" s="51"/>
      <c r="J580" s="51"/>
      <c r="K580" s="52" t="str">
        <f t="shared" ca="1" si="330"/>
        <v>302</v>
      </c>
      <c r="L580" s="52" t="str">
        <f t="shared" si="331"/>
        <v/>
      </c>
      <c r="M580" s="52" t="str">
        <f t="shared" ca="1" si="332"/>
        <v>$0302</v>
      </c>
      <c r="N580" s="53" t="str">
        <f t="shared" ca="1" si="333"/>
        <v/>
      </c>
      <c r="O580" s="53" t="str">
        <f t="shared" ca="1" si="334"/>
        <v>00</v>
      </c>
      <c r="P580" s="53" t="str">
        <f t="shared" ca="1" si="335"/>
        <v/>
      </c>
      <c r="Q580" s="54">
        <f t="shared" si="336"/>
        <v>-1</v>
      </c>
      <c r="R580" s="54" t="str">
        <f t="shared" si="337"/>
        <v/>
      </c>
      <c r="S580" s="3" t="str">
        <f t="shared" si="338"/>
        <v>my_code</v>
      </c>
      <c r="T580" s="54" t="b">
        <f t="shared" si="339"/>
        <v>0</v>
      </c>
      <c r="U580" s="54" t="b">
        <f t="shared" si="340"/>
        <v>0</v>
      </c>
      <c r="V580" s="54" t="b">
        <f t="shared" si="341"/>
        <v>0</v>
      </c>
      <c r="W580" s="54" t="b">
        <f t="shared" si="342"/>
        <v>0</v>
      </c>
      <c r="X580" s="54" t="b">
        <f>IF(NOT(ISERROR(VLOOKUP(UPPER(F580),Opcodes!$O$3:$O$10,1,FALSE))),TRUE,FALSE)</f>
        <v>0</v>
      </c>
      <c r="Y580" s="1" t="str" cm="1">
        <f t="array" aca="1" ref="Y580" ca="1">IF(OR(UPPER(F580)="STR",UPPER(F580)="ASC"),_xlfn.TEXTJOIN("",TRUE,DEC2HEX(128*(UPPER(F580)="STR")+CODE(MID(G580,ABS(ROW(INDIRECT("1:"&amp;LEN(G580)))),1)))),IF(UPPER(F580)="HEX",UPPER(SUBSTITUTE(G580," ","")),""))</f>
        <v/>
      </c>
      <c r="Z580" s="52" t="str">
        <f t="shared" si="343"/>
        <v/>
      </c>
      <c r="AA580" s="52" t="str">
        <f t="shared" si="344"/>
        <v/>
      </c>
      <c r="AB580" s="52" t="str">
        <f t="shared" si="345"/>
        <v/>
      </c>
      <c r="AC580" s="52" t="str">
        <f t="shared" si="346"/>
        <v/>
      </c>
      <c r="AD580" s="52" t="str">
        <f t="shared" si="347"/>
        <v/>
      </c>
      <c r="AE580" s="52">
        <f t="shared" ca="1" si="348"/>
        <v>0</v>
      </c>
      <c r="AF580" s="52" t="str">
        <f t="shared" si="349"/>
        <v/>
      </c>
      <c r="AG580" s="52" t="str">
        <f t="shared" ca="1" si="350"/>
        <v>mem</v>
      </c>
      <c r="AH580" s="52">
        <f t="shared" ca="1" si="351"/>
        <v>0</v>
      </c>
      <c r="AI580" s="52">
        <f t="shared" ca="1" si="352"/>
        <v>-1</v>
      </c>
      <c r="AJ580" s="52">
        <f t="shared" ca="1" si="353"/>
        <v>0</v>
      </c>
      <c r="AK580" s="52">
        <f t="shared" ca="1" si="354"/>
        <v>0</v>
      </c>
      <c r="AL580" s="52">
        <f t="shared" ca="1" si="355"/>
        <v>0</v>
      </c>
      <c r="AM580" s="52" t="e" cm="1">
        <f t="array" aca="1" ref="AM580" ca="1">INDEX($G$2:$G$1052,MATCH(1,(AL580=$E$2:$E$1052)*("EQU"=UPPER($F$2:$F$1052)),0))</f>
        <v>#N/A</v>
      </c>
      <c r="AN580" s="52" t="str">
        <f t="shared" ca="1" si="356"/>
        <v/>
      </c>
      <c r="AO580" s="1" t="e">
        <f t="shared" ca="1" si="357"/>
        <v>#N/A</v>
      </c>
      <c r="AP580" s="52" t="str">
        <f t="shared" ca="1" si="358"/>
        <v/>
      </c>
      <c r="AQ580" s="1" t="str" cm="1">
        <f t="array" aca="1" ref="AQ580" ca="1">IF(LEFT(AL580,1)=".",INDEX($M$12:$M$1052,MATCH(1,(AL580=$L$12:$L$1052)*(S580=($S$12:$S$1052)),0)),"")</f>
        <v/>
      </c>
      <c r="AR580" s="52">
        <f t="shared" ca="1" si="359"/>
        <v>0</v>
      </c>
      <c r="AS580" s="52">
        <f t="shared" ca="1" si="360"/>
        <v>0</v>
      </c>
      <c r="AT580" s="52" t="str">
        <f t="shared" ca="1" si="361"/>
        <v>00</v>
      </c>
      <c r="AU580" s="52" t="str">
        <f t="shared" ca="1" si="362"/>
        <v>00</v>
      </c>
      <c r="AV580" s="1" t="str">
        <f t="shared" ca="1" si="329"/>
        <v>00</v>
      </c>
      <c r="AW580" s="52" t="str">
        <f t="shared" ca="1" si="363"/>
        <v>ZP</v>
      </c>
      <c r="AX580" s="53" t="e">
        <f ca="1">VLOOKUP(UPPER(F580)&amp;"-"&amp;AW580,Opcodes!$D$3:$E$160,2,FALSE)</f>
        <v>#N/A</v>
      </c>
      <c r="AY580" s="1">
        <f t="shared" ca="1" si="364"/>
        <v>0</v>
      </c>
    </row>
    <row r="581" spans="3:51" s="52" customFormat="1" x14ac:dyDescent="0.3">
      <c r="C581" s="11" t="str" cm="1">
        <f t="array" aca="1" ref="C581" ca="1">IF(AND(N581&amp;""&lt;&gt;"",K581&amp;""&lt;&gt;""),K581&amp;": "&amp;N581&amp;IF(O581&amp;""&lt;&gt;""," "&amp;O581,"")&amp;IF(P581&amp;""&lt;&gt;""," "&amp;P581,""),IF(Y581&amp;""&lt;&gt;"",K581&amp;": "&amp;TRIM(_xlfn.TEXTJOIN("",TRUE,MID(Y581,2*ROW(INDIRECT("1:"&amp;LEN(Y581)))-1,2)&amp;" ")),""))</f>
        <v/>
      </c>
      <c r="D581" s="20"/>
      <c r="E581" s="21"/>
      <c r="F581" s="22"/>
      <c r="G581" s="55"/>
      <c r="H581" s="56"/>
      <c r="I581" s="51"/>
      <c r="J581" s="51"/>
      <c r="K581" s="52" t="str">
        <f t="shared" ca="1" si="330"/>
        <v>302</v>
      </c>
      <c r="L581" s="52" t="str">
        <f t="shared" si="331"/>
        <v/>
      </c>
      <c r="M581" s="52" t="str">
        <f t="shared" ca="1" si="332"/>
        <v>$0302</v>
      </c>
      <c r="N581" s="53" t="str">
        <f t="shared" ca="1" si="333"/>
        <v/>
      </c>
      <c r="O581" s="53" t="str">
        <f t="shared" ca="1" si="334"/>
        <v>00</v>
      </c>
      <c r="P581" s="53" t="str">
        <f t="shared" ca="1" si="335"/>
        <v/>
      </c>
      <c r="Q581" s="54">
        <f t="shared" si="336"/>
        <v>-1</v>
      </c>
      <c r="R581" s="54" t="str">
        <f t="shared" si="337"/>
        <v/>
      </c>
      <c r="S581" s="3" t="str">
        <f t="shared" si="338"/>
        <v>my_code</v>
      </c>
      <c r="T581" s="54" t="b">
        <f t="shared" si="339"/>
        <v>0</v>
      </c>
      <c r="U581" s="54" t="b">
        <f t="shared" si="340"/>
        <v>0</v>
      </c>
      <c r="V581" s="54" t="b">
        <f t="shared" si="341"/>
        <v>0</v>
      </c>
      <c r="W581" s="54" t="b">
        <f t="shared" si="342"/>
        <v>0</v>
      </c>
      <c r="X581" s="54" t="b">
        <f>IF(NOT(ISERROR(VLOOKUP(UPPER(F581),Opcodes!$O$3:$O$10,1,FALSE))),TRUE,FALSE)</f>
        <v>0</v>
      </c>
      <c r="Y581" s="1" t="str" cm="1">
        <f t="array" aca="1" ref="Y581" ca="1">IF(OR(UPPER(F581)="STR",UPPER(F581)="ASC"),_xlfn.TEXTJOIN("",TRUE,DEC2HEX(128*(UPPER(F581)="STR")+CODE(MID(G581,ABS(ROW(INDIRECT("1:"&amp;LEN(G581)))),1)))),IF(UPPER(F581)="HEX",UPPER(SUBSTITUTE(G581," ","")),""))</f>
        <v/>
      </c>
      <c r="Z581" s="52" t="str">
        <f t="shared" si="343"/>
        <v/>
      </c>
      <c r="AA581" s="52" t="str">
        <f t="shared" si="344"/>
        <v/>
      </c>
      <c r="AB581" s="52" t="str">
        <f t="shared" si="345"/>
        <v/>
      </c>
      <c r="AC581" s="52" t="str">
        <f t="shared" si="346"/>
        <v/>
      </c>
      <c r="AD581" s="52" t="str">
        <f t="shared" si="347"/>
        <v/>
      </c>
      <c r="AE581" s="52">
        <f t="shared" ca="1" si="348"/>
        <v>0</v>
      </c>
      <c r="AF581" s="52" t="str">
        <f t="shared" si="349"/>
        <v/>
      </c>
      <c r="AG581" s="52" t="str">
        <f t="shared" ca="1" si="350"/>
        <v>mem</v>
      </c>
      <c r="AH581" s="52">
        <f t="shared" ca="1" si="351"/>
        <v>0</v>
      </c>
      <c r="AI581" s="52">
        <f t="shared" ca="1" si="352"/>
        <v>-1</v>
      </c>
      <c r="AJ581" s="52">
        <f t="shared" ca="1" si="353"/>
        <v>0</v>
      </c>
      <c r="AK581" s="52">
        <f t="shared" ca="1" si="354"/>
        <v>0</v>
      </c>
      <c r="AL581" s="52">
        <f t="shared" ca="1" si="355"/>
        <v>0</v>
      </c>
      <c r="AM581" s="52" t="e" cm="1">
        <f t="array" aca="1" ref="AM581" ca="1">INDEX($G$2:$G$1052,MATCH(1,(AL581=$E$2:$E$1052)*("EQU"=UPPER($F$2:$F$1052)),0))</f>
        <v>#N/A</v>
      </c>
      <c r="AN581" s="52" t="str">
        <f t="shared" ca="1" si="356"/>
        <v/>
      </c>
      <c r="AO581" s="1" t="e">
        <f t="shared" ca="1" si="357"/>
        <v>#N/A</v>
      </c>
      <c r="AP581" s="52" t="str">
        <f t="shared" ca="1" si="358"/>
        <v/>
      </c>
      <c r="AQ581" s="1" t="str" cm="1">
        <f t="array" aca="1" ref="AQ581" ca="1">IF(LEFT(AL581,1)=".",INDEX($M$12:$M$1052,MATCH(1,(AL581=$L$12:$L$1052)*(S581=($S$12:$S$1052)),0)),"")</f>
        <v/>
      </c>
      <c r="AR581" s="52">
        <f t="shared" ca="1" si="359"/>
        <v>0</v>
      </c>
      <c r="AS581" s="52">
        <f t="shared" ca="1" si="360"/>
        <v>0</v>
      </c>
      <c r="AT581" s="52" t="str">
        <f t="shared" ca="1" si="361"/>
        <v>00</v>
      </c>
      <c r="AU581" s="52" t="str">
        <f t="shared" ca="1" si="362"/>
        <v>00</v>
      </c>
      <c r="AV581" s="1" t="str">
        <f t="shared" ca="1" si="329"/>
        <v>00</v>
      </c>
      <c r="AW581" s="52" t="str">
        <f t="shared" ca="1" si="363"/>
        <v>ZP</v>
      </c>
      <c r="AX581" s="53" t="e">
        <f ca="1">VLOOKUP(UPPER(F581)&amp;"-"&amp;AW581,Opcodes!$D$3:$E$160,2,FALSE)</f>
        <v>#N/A</v>
      </c>
      <c r="AY581" s="1">
        <f t="shared" ca="1" si="364"/>
        <v>0</v>
      </c>
    </row>
    <row r="582" spans="3:51" s="52" customFormat="1" x14ac:dyDescent="0.3">
      <c r="C582" s="11" t="str" cm="1">
        <f t="array" aca="1" ref="C582" ca="1">IF(AND(N582&amp;""&lt;&gt;"",K582&amp;""&lt;&gt;""),K582&amp;": "&amp;N582&amp;IF(O582&amp;""&lt;&gt;""," "&amp;O582,"")&amp;IF(P582&amp;""&lt;&gt;""," "&amp;P582,""),IF(Y582&amp;""&lt;&gt;"",K582&amp;": "&amp;TRIM(_xlfn.TEXTJOIN("",TRUE,MID(Y582,2*ROW(INDIRECT("1:"&amp;LEN(Y582)))-1,2)&amp;" ")),""))</f>
        <v/>
      </c>
      <c r="D582" s="20"/>
      <c r="E582" s="21"/>
      <c r="F582" s="22"/>
      <c r="G582" s="55"/>
      <c r="H582" s="56"/>
      <c r="I582" s="51"/>
      <c r="J582" s="51"/>
      <c r="K582" s="52" t="str">
        <f t="shared" ca="1" si="330"/>
        <v>302</v>
      </c>
      <c r="L582" s="52" t="str">
        <f t="shared" si="331"/>
        <v/>
      </c>
      <c r="M582" s="52" t="str">
        <f t="shared" ca="1" si="332"/>
        <v>$0302</v>
      </c>
      <c r="N582" s="53" t="str">
        <f t="shared" ca="1" si="333"/>
        <v/>
      </c>
      <c r="O582" s="53" t="str">
        <f t="shared" ca="1" si="334"/>
        <v>00</v>
      </c>
      <c r="P582" s="53" t="str">
        <f t="shared" ca="1" si="335"/>
        <v/>
      </c>
      <c r="Q582" s="54">
        <f t="shared" si="336"/>
        <v>-1</v>
      </c>
      <c r="R582" s="54" t="str">
        <f t="shared" si="337"/>
        <v/>
      </c>
      <c r="S582" s="3" t="str">
        <f t="shared" si="338"/>
        <v>my_code</v>
      </c>
      <c r="T582" s="54" t="b">
        <f t="shared" si="339"/>
        <v>0</v>
      </c>
      <c r="U582" s="54" t="b">
        <f t="shared" si="340"/>
        <v>0</v>
      </c>
      <c r="V582" s="54" t="b">
        <f t="shared" si="341"/>
        <v>0</v>
      </c>
      <c r="W582" s="54" t="b">
        <f t="shared" si="342"/>
        <v>0</v>
      </c>
      <c r="X582" s="54" t="b">
        <f>IF(NOT(ISERROR(VLOOKUP(UPPER(F582),Opcodes!$O$3:$O$10,1,FALSE))),TRUE,FALSE)</f>
        <v>0</v>
      </c>
      <c r="Y582" s="1" t="str" cm="1">
        <f t="array" aca="1" ref="Y582" ca="1">IF(OR(UPPER(F582)="STR",UPPER(F582)="ASC"),_xlfn.TEXTJOIN("",TRUE,DEC2HEX(128*(UPPER(F582)="STR")+CODE(MID(G582,ABS(ROW(INDIRECT("1:"&amp;LEN(G582)))),1)))),IF(UPPER(F582)="HEX",UPPER(SUBSTITUTE(G582," ","")),""))</f>
        <v/>
      </c>
      <c r="Z582" s="52" t="str">
        <f t="shared" si="343"/>
        <v/>
      </c>
      <c r="AA582" s="52" t="str">
        <f t="shared" si="344"/>
        <v/>
      </c>
      <c r="AB582" s="52" t="str">
        <f t="shared" si="345"/>
        <v/>
      </c>
      <c r="AC582" s="52" t="str">
        <f t="shared" si="346"/>
        <v/>
      </c>
      <c r="AD582" s="52" t="str">
        <f t="shared" si="347"/>
        <v/>
      </c>
      <c r="AE582" s="52">
        <f t="shared" ca="1" si="348"/>
        <v>0</v>
      </c>
      <c r="AF582" s="52" t="str">
        <f t="shared" si="349"/>
        <v/>
      </c>
      <c r="AG582" s="52" t="str">
        <f t="shared" ca="1" si="350"/>
        <v>mem</v>
      </c>
      <c r="AH582" s="52">
        <f t="shared" ca="1" si="351"/>
        <v>0</v>
      </c>
      <c r="AI582" s="52">
        <f t="shared" ca="1" si="352"/>
        <v>-1</v>
      </c>
      <c r="AJ582" s="52">
        <f t="shared" ca="1" si="353"/>
        <v>0</v>
      </c>
      <c r="AK582" s="52">
        <f t="shared" ca="1" si="354"/>
        <v>0</v>
      </c>
      <c r="AL582" s="52">
        <f t="shared" ca="1" si="355"/>
        <v>0</v>
      </c>
      <c r="AM582" s="52" t="e" cm="1">
        <f t="array" aca="1" ref="AM582" ca="1">INDEX($G$2:$G$1052,MATCH(1,(AL582=$E$2:$E$1052)*("EQU"=UPPER($F$2:$F$1052)),0))</f>
        <v>#N/A</v>
      </c>
      <c r="AN582" s="52" t="str">
        <f t="shared" ca="1" si="356"/>
        <v/>
      </c>
      <c r="AO582" s="1" t="e">
        <f t="shared" ca="1" si="357"/>
        <v>#N/A</v>
      </c>
      <c r="AP582" s="52" t="str">
        <f t="shared" ca="1" si="358"/>
        <v/>
      </c>
      <c r="AQ582" s="1" t="str" cm="1">
        <f t="array" aca="1" ref="AQ582" ca="1">IF(LEFT(AL582,1)=".",INDEX($M$12:$M$1052,MATCH(1,(AL582=$L$12:$L$1052)*(S582=($S$12:$S$1052)),0)),"")</f>
        <v/>
      </c>
      <c r="AR582" s="52">
        <f t="shared" ca="1" si="359"/>
        <v>0</v>
      </c>
      <c r="AS582" s="52">
        <f t="shared" ca="1" si="360"/>
        <v>0</v>
      </c>
      <c r="AT582" s="52" t="str">
        <f t="shared" ca="1" si="361"/>
        <v>00</v>
      </c>
      <c r="AU582" s="52" t="str">
        <f t="shared" ca="1" si="362"/>
        <v>00</v>
      </c>
      <c r="AV582" s="1" t="str">
        <f t="shared" ca="1" si="329"/>
        <v>00</v>
      </c>
      <c r="AW582" s="52" t="str">
        <f t="shared" ca="1" si="363"/>
        <v>ZP</v>
      </c>
      <c r="AX582" s="53" t="e">
        <f ca="1">VLOOKUP(UPPER(F582)&amp;"-"&amp;AW582,Opcodes!$D$3:$E$160,2,FALSE)</f>
        <v>#N/A</v>
      </c>
      <c r="AY582" s="1">
        <f t="shared" ca="1" si="364"/>
        <v>0</v>
      </c>
    </row>
    <row r="583" spans="3:51" s="52" customFormat="1" x14ac:dyDescent="0.3">
      <c r="C583" s="11" t="str" cm="1">
        <f t="array" aca="1" ref="C583" ca="1">IF(AND(N583&amp;""&lt;&gt;"",K583&amp;""&lt;&gt;""),K583&amp;": "&amp;N583&amp;IF(O583&amp;""&lt;&gt;""," "&amp;O583,"")&amp;IF(P583&amp;""&lt;&gt;""," "&amp;P583,""),IF(Y583&amp;""&lt;&gt;"",K583&amp;": "&amp;TRIM(_xlfn.TEXTJOIN("",TRUE,MID(Y583,2*ROW(INDIRECT("1:"&amp;LEN(Y583)))-1,2)&amp;" ")),""))</f>
        <v/>
      </c>
      <c r="D583" s="20"/>
      <c r="E583" s="21"/>
      <c r="F583" s="22"/>
      <c r="G583" s="55"/>
      <c r="H583" s="56"/>
      <c r="I583" s="51"/>
      <c r="J583" s="51"/>
      <c r="K583" s="52" t="str">
        <f t="shared" ca="1" si="330"/>
        <v>302</v>
      </c>
      <c r="L583" s="52" t="str">
        <f t="shared" si="331"/>
        <v/>
      </c>
      <c r="M583" s="52" t="str">
        <f t="shared" ca="1" si="332"/>
        <v>$0302</v>
      </c>
      <c r="N583" s="53" t="str">
        <f t="shared" ca="1" si="333"/>
        <v/>
      </c>
      <c r="O583" s="53" t="str">
        <f t="shared" ca="1" si="334"/>
        <v>00</v>
      </c>
      <c r="P583" s="53" t="str">
        <f t="shared" ca="1" si="335"/>
        <v/>
      </c>
      <c r="Q583" s="54">
        <f t="shared" si="336"/>
        <v>-1</v>
      </c>
      <c r="R583" s="54" t="str">
        <f t="shared" si="337"/>
        <v/>
      </c>
      <c r="S583" s="3" t="str">
        <f t="shared" si="338"/>
        <v>my_code</v>
      </c>
      <c r="T583" s="54" t="b">
        <f t="shared" si="339"/>
        <v>0</v>
      </c>
      <c r="U583" s="54" t="b">
        <f t="shared" si="340"/>
        <v>0</v>
      </c>
      <c r="V583" s="54" t="b">
        <f t="shared" si="341"/>
        <v>0</v>
      </c>
      <c r="W583" s="54" t="b">
        <f t="shared" si="342"/>
        <v>0</v>
      </c>
      <c r="X583" s="54" t="b">
        <f>IF(NOT(ISERROR(VLOOKUP(UPPER(F583),Opcodes!$O$3:$O$10,1,FALSE))),TRUE,FALSE)</f>
        <v>0</v>
      </c>
      <c r="Y583" s="1" t="str" cm="1">
        <f t="array" aca="1" ref="Y583" ca="1">IF(OR(UPPER(F583)="STR",UPPER(F583)="ASC"),_xlfn.TEXTJOIN("",TRUE,DEC2HEX(128*(UPPER(F583)="STR")+CODE(MID(G583,ABS(ROW(INDIRECT("1:"&amp;LEN(G583)))),1)))),IF(UPPER(F583)="HEX",UPPER(SUBSTITUTE(G583," ","")),""))</f>
        <v/>
      </c>
      <c r="Z583" s="52" t="str">
        <f t="shared" si="343"/>
        <v/>
      </c>
      <c r="AA583" s="52" t="str">
        <f t="shared" si="344"/>
        <v/>
      </c>
      <c r="AB583" s="52" t="str">
        <f t="shared" si="345"/>
        <v/>
      </c>
      <c r="AC583" s="52" t="str">
        <f t="shared" si="346"/>
        <v/>
      </c>
      <c r="AD583" s="52" t="str">
        <f t="shared" si="347"/>
        <v/>
      </c>
      <c r="AE583" s="52">
        <f t="shared" ca="1" si="348"/>
        <v>0</v>
      </c>
      <c r="AF583" s="52" t="str">
        <f t="shared" si="349"/>
        <v/>
      </c>
      <c r="AG583" s="52" t="str">
        <f t="shared" ca="1" si="350"/>
        <v>mem</v>
      </c>
      <c r="AH583" s="52">
        <f t="shared" ca="1" si="351"/>
        <v>0</v>
      </c>
      <c r="AI583" s="52">
        <f t="shared" ca="1" si="352"/>
        <v>-1</v>
      </c>
      <c r="AJ583" s="52">
        <f t="shared" ca="1" si="353"/>
        <v>0</v>
      </c>
      <c r="AK583" s="52">
        <f t="shared" ca="1" si="354"/>
        <v>0</v>
      </c>
      <c r="AL583" s="52">
        <f t="shared" ca="1" si="355"/>
        <v>0</v>
      </c>
      <c r="AM583" s="52" t="e" cm="1">
        <f t="array" aca="1" ref="AM583" ca="1">INDEX($G$2:$G$1052,MATCH(1,(AL583=$E$2:$E$1052)*("EQU"=UPPER($F$2:$F$1052)),0))</f>
        <v>#N/A</v>
      </c>
      <c r="AN583" s="52" t="str">
        <f t="shared" ca="1" si="356"/>
        <v/>
      </c>
      <c r="AO583" s="1" t="e">
        <f t="shared" ca="1" si="357"/>
        <v>#N/A</v>
      </c>
      <c r="AP583" s="52" t="str">
        <f t="shared" ca="1" si="358"/>
        <v/>
      </c>
      <c r="AQ583" s="1" t="str" cm="1">
        <f t="array" aca="1" ref="AQ583" ca="1">IF(LEFT(AL583,1)=".",INDEX($M$12:$M$1052,MATCH(1,(AL583=$L$12:$L$1052)*(S583=($S$12:$S$1052)),0)),"")</f>
        <v/>
      </c>
      <c r="AR583" s="52">
        <f t="shared" ca="1" si="359"/>
        <v>0</v>
      </c>
      <c r="AS583" s="52">
        <f t="shared" ca="1" si="360"/>
        <v>0</v>
      </c>
      <c r="AT583" s="52" t="str">
        <f t="shared" ca="1" si="361"/>
        <v>00</v>
      </c>
      <c r="AU583" s="52" t="str">
        <f t="shared" ca="1" si="362"/>
        <v>00</v>
      </c>
      <c r="AV583" s="1" t="str">
        <f t="shared" ca="1" si="329"/>
        <v>00</v>
      </c>
      <c r="AW583" s="52" t="str">
        <f t="shared" ca="1" si="363"/>
        <v>ZP</v>
      </c>
      <c r="AX583" s="53" t="e">
        <f ca="1">VLOOKUP(UPPER(F583)&amp;"-"&amp;AW583,Opcodes!$D$3:$E$160,2,FALSE)</f>
        <v>#N/A</v>
      </c>
      <c r="AY583" s="1">
        <f t="shared" ca="1" si="364"/>
        <v>0</v>
      </c>
    </row>
    <row r="584" spans="3:51" s="52" customFormat="1" x14ac:dyDescent="0.3">
      <c r="C584" s="11" t="str" cm="1">
        <f t="array" aca="1" ref="C584" ca="1">IF(AND(N584&amp;""&lt;&gt;"",K584&amp;""&lt;&gt;""),K584&amp;": "&amp;N584&amp;IF(O584&amp;""&lt;&gt;""," "&amp;O584,"")&amp;IF(P584&amp;""&lt;&gt;""," "&amp;P584,""),IF(Y584&amp;""&lt;&gt;"",K584&amp;": "&amp;TRIM(_xlfn.TEXTJOIN("",TRUE,MID(Y584,2*ROW(INDIRECT("1:"&amp;LEN(Y584)))-1,2)&amp;" ")),""))</f>
        <v/>
      </c>
      <c r="D584" s="20"/>
      <c r="E584" s="21"/>
      <c r="F584" s="22"/>
      <c r="G584" s="55"/>
      <c r="H584" s="56"/>
      <c r="I584" s="51"/>
      <c r="J584" s="51"/>
      <c r="K584" s="52" t="str">
        <f t="shared" ca="1" si="330"/>
        <v>302</v>
      </c>
      <c r="L584" s="52" t="str">
        <f t="shared" si="331"/>
        <v/>
      </c>
      <c r="M584" s="52" t="str">
        <f t="shared" ca="1" si="332"/>
        <v>$0302</v>
      </c>
      <c r="N584" s="53" t="str">
        <f t="shared" ca="1" si="333"/>
        <v/>
      </c>
      <c r="O584" s="53" t="str">
        <f t="shared" ca="1" si="334"/>
        <v>00</v>
      </c>
      <c r="P584" s="53" t="str">
        <f t="shared" ca="1" si="335"/>
        <v/>
      </c>
      <c r="Q584" s="54">
        <f t="shared" si="336"/>
        <v>-1</v>
      </c>
      <c r="R584" s="54" t="str">
        <f t="shared" si="337"/>
        <v/>
      </c>
      <c r="S584" s="3" t="str">
        <f t="shared" si="338"/>
        <v>my_code</v>
      </c>
      <c r="T584" s="54" t="b">
        <f t="shared" si="339"/>
        <v>0</v>
      </c>
      <c r="U584" s="54" t="b">
        <f t="shared" si="340"/>
        <v>0</v>
      </c>
      <c r="V584" s="54" t="b">
        <f t="shared" si="341"/>
        <v>0</v>
      </c>
      <c r="W584" s="54" t="b">
        <f t="shared" si="342"/>
        <v>0</v>
      </c>
      <c r="X584" s="54" t="b">
        <f>IF(NOT(ISERROR(VLOOKUP(UPPER(F584),Opcodes!$O$3:$O$10,1,FALSE))),TRUE,FALSE)</f>
        <v>0</v>
      </c>
      <c r="Y584" s="1" t="str" cm="1">
        <f t="array" aca="1" ref="Y584" ca="1">IF(OR(UPPER(F584)="STR",UPPER(F584)="ASC"),_xlfn.TEXTJOIN("",TRUE,DEC2HEX(128*(UPPER(F584)="STR")+CODE(MID(G584,ABS(ROW(INDIRECT("1:"&amp;LEN(G584)))),1)))),IF(UPPER(F584)="HEX",UPPER(SUBSTITUTE(G584," ","")),""))</f>
        <v/>
      </c>
      <c r="Z584" s="52" t="str">
        <f t="shared" si="343"/>
        <v/>
      </c>
      <c r="AA584" s="52" t="str">
        <f t="shared" si="344"/>
        <v/>
      </c>
      <c r="AB584" s="52" t="str">
        <f t="shared" si="345"/>
        <v/>
      </c>
      <c r="AC584" s="52" t="str">
        <f t="shared" si="346"/>
        <v/>
      </c>
      <c r="AD584" s="52" t="str">
        <f t="shared" si="347"/>
        <v/>
      </c>
      <c r="AE584" s="52">
        <f t="shared" ca="1" si="348"/>
        <v>0</v>
      </c>
      <c r="AF584" s="52" t="str">
        <f t="shared" si="349"/>
        <v/>
      </c>
      <c r="AG584" s="52" t="str">
        <f t="shared" ca="1" si="350"/>
        <v>mem</v>
      </c>
      <c r="AH584" s="52">
        <f t="shared" ca="1" si="351"/>
        <v>0</v>
      </c>
      <c r="AI584" s="52">
        <f t="shared" ca="1" si="352"/>
        <v>-1</v>
      </c>
      <c r="AJ584" s="52">
        <f t="shared" ca="1" si="353"/>
        <v>0</v>
      </c>
      <c r="AK584" s="52">
        <f t="shared" ca="1" si="354"/>
        <v>0</v>
      </c>
      <c r="AL584" s="52">
        <f t="shared" ca="1" si="355"/>
        <v>0</v>
      </c>
      <c r="AM584" s="52" t="e" cm="1">
        <f t="array" aca="1" ref="AM584" ca="1">INDEX($G$2:$G$1052,MATCH(1,(AL584=$E$2:$E$1052)*("EQU"=UPPER($F$2:$F$1052)),0))</f>
        <v>#N/A</v>
      </c>
      <c r="AN584" s="52" t="str">
        <f t="shared" ca="1" si="356"/>
        <v/>
      </c>
      <c r="AO584" s="1" t="e">
        <f t="shared" ca="1" si="357"/>
        <v>#N/A</v>
      </c>
      <c r="AP584" s="52" t="str">
        <f t="shared" ca="1" si="358"/>
        <v/>
      </c>
      <c r="AQ584" s="1" t="str" cm="1">
        <f t="array" aca="1" ref="AQ584" ca="1">IF(LEFT(AL584,1)=".",INDEX($M$12:$M$1052,MATCH(1,(AL584=$L$12:$L$1052)*(S584=($S$12:$S$1052)),0)),"")</f>
        <v/>
      </c>
      <c r="AR584" s="52">
        <f t="shared" ca="1" si="359"/>
        <v>0</v>
      </c>
      <c r="AS584" s="52">
        <f t="shared" ca="1" si="360"/>
        <v>0</v>
      </c>
      <c r="AT584" s="52" t="str">
        <f t="shared" ca="1" si="361"/>
        <v>00</v>
      </c>
      <c r="AU584" s="52" t="str">
        <f t="shared" ca="1" si="362"/>
        <v>00</v>
      </c>
      <c r="AV584" s="1" t="str">
        <f t="shared" ca="1" si="329"/>
        <v>00</v>
      </c>
      <c r="AW584" s="52" t="str">
        <f t="shared" ca="1" si="363"/>
        <v>ZP</v>
      </c>
      <c r="AX584" s="53" t="e">
        <f ca="1">VLOOKUP(UPPER(F584)&amp;"-"&amp;AW584,Opcodes!$D$3:$E$160,2,FALSE)</f>
        <v>#N/A</v>
      </c>
      <c r="AY584" s="1">
        <f t="shared" ca="1" si="364"/>
        <v>0</v>
      </c>
    </row>
    <row r="585" spans="3:51" s="52" customFormat="1" x14ac:dyDescent="0.3">
      <c r="C585" s="11" t="str" cm="1">
        <f t="array" aca="1" ref="C585" ca="1">IF(AND(N585&amp;""&lt;&gt;"",K585&amp;""&lt;&gt;""),K585&amp;": "&amp;N585&amp;IF(O585&amp;""&lt;&gt;""," "&amp;O585,"")&amp;IF(P585&amp;""&lt;&gt;""," "&amp;P585,""),IF(Y585&amp;""&lt;&gt;"",K585&amp;": "&amp;TRIM(_xlfn.TEXTJOIN("",TRUE,MID(Y585,2*ROW(INDIRECT("1:"&amp;LEN(Y585)))-1,2)&amp;" ")),""))</f>
        <v/>
      </c>
      <c r="D585" s="20"/>
      <c r="E585" s="21"/>
      <c r="F585" s="22"/>
      <c r="G585" s="55"/>
      <c r="H585" s="56"/>
      <c r="I585" s="51"/>
      <c r="J585" s="51"/>
      <c r="K585" s="52" t="str">
        <f t="shared" ca="1" si="330"/>
        <v>302</v>
      </c>
      <c r="L585" s="52" t="str">
        <f t="shared" si="331"/>
        <v/>
      </c>
      <c r="M585" s="52" t="str">
        <f t="shared" ca="1" si="332"/>
        <v>$0302</v>
      </c>
      <c r="N585" s="53" t="str">
        <f t="shared" ca="1" si="333"/>
        <v/>
      </c>
      <c r="O585" s="53" t="str">
        <f t="shared" ca="1" si="334"/>
        <v>00</v>
      </c>
      <c r="P585" s="53" t="str">
        <f t="shared" ca="1" si="335"/>
        <v/>
      </c>
      <c r="Q585" s="54">
        <f t="shared" si="336"/>
        <v>-1</v>
      </c>
      <c r="R585" s="54" t="str">
        <f t="shared" si="337"/>
        <v/>
      </c>
      <c r="S585" s="3" t="str">
        <f t="shared" si="338"/>
        <v>my_code</v>
      </c>
      <c r="T585" s="54" t="b">
        <f t="shared" si="339"/>
        <v>0</v>
      </c>
      <c r="U585" s="54" t="b">
        <f t="shared" si="340"/>
        <v>0</v>
      </c>
      <c r="V585" s="54" t="b">
        <f t="shared" si="341"/>
        <v>0</v>
      </c>
      <c r="W585" s="54" t="b">
        <f t="shared" si="342"/>
        <v>0</v>
      </c>
      <c r="X585" s="54" t="b">
        <f>IF(NOT(ISERROR(VLOOKUP(UPPER(F585),Opcodes!$O$3:$O$10,1,FALSE))),TRUE,FALSE)</f>
        <v>0</v>
      </c>
      <c r="Y585" s="1" t="str" cm="1">
        <f t="array" aca="1" ref="Y585" ca="1">IF(OR(UPPER(F585)="STR",UPPER(F585)="ASC"),_xlfn.TEXTJOIN("",TRUE,DEC2HEX(128*(UPPER(F585)="STR")+CODE(MID(G585,ABS(ROW(INDIRECT("1:"&amp;LEN(G585)))),1)))),IF(UPPER(F585)="HEX",UPPER(SUBSTITUTE(G585," ","")),""))</f>
        <v/>
      </c>
      <c r="Z585" s="52" t="str">
        <f t="shared" si="343"/>
        <v/>
      </c>
      <c r="AA585" s="52" t="str">
        <f t="shared" si="344"/>
        <v/>
      </c>
      <c r="AB585" s="52" t="str">
        <f t="shared" si="345"/>
        <v/>
      </c>
      <c r="AC585" s="52" t="str">
        <f t="shared" si="346"/>
        <v/>
      </c>
      <c r="AD585" s="52" t="str">
        <f t="shared" si="347"/>
        <v/>
      </c>
      <c r="AE585" s="52">
        <f t="shared" ca="1" si="348"/>
        <v>0</v>
      </c>
      <c r="AF585" s="52" t="str">
        <f t="shared" si="349"/>
        <v/>
      </c>
      <c r="AG585" s="52" t="str">
        <f t="shared" ca="1" si="350"/>
        <v>mem</v>
      </c>
      <c r="AH585" s="52">
        <f t="shared" ca="1" si="351"/>
        <v>0</v>
      </c>
      <c r="AI585" s="52">
        <f t="shared" ca="1" si="352"/>
        <v>-1</v>
      </c>
      <c r="AJ585" s="52">
        <f t="shared" ca="1" si="353"/>
        <v>0</v>
      </c>
      <c r="AK585" s="52">
        <f t="shared" ca="1" si="354"/>
        <v>0</v>
      </c>
      <c r="AL585" s="52">
        <f t="shared" ca="1" si="355"/>
        <v>0</v>
      </c>
      <c r="AM585" s="52" t="e" cm="1">
        <f t="array" aca="1" ref="AM585" ca="1">INDEX($G$2:$G$1052,MATCH(1,(AL585=$E$2:$E$1052)*("EQU"=UPPER($F$2:$F$1052)),0))</f>
        <v>#N/A</v>
      </c>
      <c r="AN585" s="52" t="str">
        <f t="shared" ca="1" si="356"/>
        <v/>
      </c>
      <c r="AO585" s="1" t="e">
        <f t="shared" ca="1" si="357"/>
        <v>#N/A</v>
      </c>
      <c r="AP585" s="52" t="str">
        <f t="shared" ca="1" si="358"/>
        <v/>
      </c>
      <c r="AQ585" s="1" t="str" cm="1">
        <f t="array" aca="1" ref="AQ585" ca="1">IF(LEFT(AL585,1)=".",INDEX($M$12:$M$1052,MATCH(1,(AL585=$L$12:$L$1052)*(S585=($S$12:$S$1052)),0)),"")</f>
        <v/>
      </c>
      <c r="AR585" s="52">
        <f t="shared" ca="1" si="359"/>
        <v>0</v>
      </c>
      <c r="AS585" s="52">
        <f t="shared" ca="1" si="360"/>
        <v>0</v>
      </c>
      <c r="AT585" s="52" t="str">
        <f t="shared" ca="1" si="361"/>
        <v>00</v>
      </c>
      <c r="AU585" s="52" t="str">
        <f t="shared" ca="1" si="362"/>
        <v>00</v>
      </c>
      <c r="AV585" s="1" t="str">
        <f t="shared" ca="1" si="329"/>
        <v>00</v>
      </c>
      <c r="AW585" s="52" t="str">
        <f t="shared" ca="1" si="363"/>
        <v>ZP</v>
      </c>
      <c r="AX585" s="53" t="e">
        <f ca="1">VLOOKUP(UPPER(F585)&amp;"-"&amp;AW585,Opcodes!$D$3:$E$160,2,FALSE)</f>
        <v>#N/A</v>
      </c>
      <c r="AY585" s="1">
        <f t="shared" ca="1" si="364"/>
        <v>0</v>
      </c>
    </row>
    <row r="586" spans="3:51" s="52" customFormat="1" x14ac:dyDescent="0.3">
      <c r="C586" s="11" t="str" cm="1">
        <f t="array" aca="1" ref="C586" ca="1">IF(AND(N586&amp;""&lt;&gt;"",K586&amp;""&lt;&gt;""),K586&amp;": "&amp;N586&amp;IF(O586&amp;""&lt;&gt;""," "&amp;O586,"")&amp;IF(P586&amp;""&lt;&gt;""," "&amp;P586,""),IF(Y586&amp;""&lt;&gt;"",K586&amp;": "&amp;TRIM(_xlfn.TEXTJOIN("",TRUE,MID(Y586,2*ROW(INDIRECT("1:"&amp;LEN(Y586)))-1,2)&amp;" ")),""))</f>
        <v/>
      </c>
      <c r="D586" s="20"/>
      <c r="E586" s="21"/>
      <c r="F586" s="22"/>
      <c r="G586" s="55"/>
      <c r="H586" s="56"/>
      <c r="I586" s="51"/>
      <c r="J586" s="51"/>
      <c r="K586" s="52" t="str">
        <f t="shared" ca="1" si="330"/>
        <v>302</v>
      </c>
      <c r="L586" s="52" t="str">
        <f t="shared" si="331"/>
        <v/>
      </c>
      <c r="M586" s="52" t="str">
        <f t="shared" ca="1" si="332"/>
        <v>$0302</v>
      </c>
      <c r="N586" s="53" t="str">
        <f t="shared" ca="1" si="333"/>
        <v/>
      </c>
      <c r="O586" s="53" t="str">
        <f t="shared" ca="1" si="334"/>
        <v>00</v>
      </c>
      <c r="P586" s="53" t="str">
        <f t="shared" ca="1" si="335"/>
        <v/>
      </c>
      <c r="Q586" s="54">
        <f t="shared" si="336"/>
        <v>-1</v>
      </c>
      <c r="R586" s="54" t="str">
        <f t="shared" si="337"/>
        <v/>
      </c>
      <c r="S586" s="3" t="str">
        <f t="shared" si="338"/>
        <v>my_code</v>
      </c>
      <c r="T586" s="54" t="b">
        <f t="shared" si="339"/>
        <v>0</v>
      </c>
      <c r="U586" s="54" t="b">
        <f t="shared" si="340"/>
        <v>0</v>
      </c>
      <c r="V586" s="54" t="b">
        <f t="shared" si="341"/>
        <v>0</v>
      </c>
      <c r="W586" s="54" t="b">
        <f t="shared" si="342"/>
        <v>0</v>
      </c>
      <c r="X586" s="54" t="b">
        <f>IF(NOT(ISERROR(VLOOKUP(UPPER(F586),Opcodes!$O$3:$O$10,1,FALSE))),TRUE,FALSE)</f>
        <v>0</v>
      </c>
      <c r="Y586" s="1" t="str" cm="1">
        <f t="array" aca="1" ref="Y586" ca="1">IF(OR(UPPER(F586)="STR",UPPER(F586)="ASC"),_xlfn.TEXTJOIN("",TRUE,DEC2HEX(128*(UPPER(F586)="STR")+CODE(MID(G586,ABS(ROW(INDIRECT("1:"&amp;LEN(G586)))),1)))),IF(UPPER(F586)="HEX",UPPER(SUBSTITUTE(G586," ","")),""))</f>
        <v/>
      </c>
      <c r="Z586" s="52" t="str">
        <f t="shared" si="343"/>
        <v/>
      </c>
      <c r="AA586" s="52" t="str">
        <f t="shared" si="344"/>
        <v/>
      </c>
      <c r="AB586" s="52" t="str">
        <f t="shared" si="345"/>
        <v/>
      </c>
      <c r="AC586" s="52" t="str">
        <f t="shared" si="346"/>
        <v/>
      </c>
      <c r="AD586" s="52" t="str">
        <f t="shared" si="347"/>
        <v/>
      </c>
      <c r="AE586" s="52">
        <f t="shared" ca="1" si="348"/>
        <v>0</v>
      </c>
      <c r="AF586" s="52" t="str">
        <f t="shared" si="349"/>
        <v/>
      </c>
      <c r="AG586" s="52" t="str">
        <f t="shared" ca="1" si="350"/>
        <v>mem</v>
      </c>
      <c r="AH586" s="52">
        <f t="shared" ca="1" si="351"/>
        <v>0</v>
      </c>
      <c r="AI586" s="52">
        <f t="shared" ca="1" si="352"/>
        <v>-1</v>
      </c>
      <c r="AJ586" s="52">
        <f t="shared" ca="1" si="353"/>
        <v>0</v>
      </c>
      <c r="AK586" s="52">
        <f t="shared" ca="1" si="354"/>
        <v>0</v>
      </c>
      <c r="AL586" s="52">
        <f t="shared" ca="1" si="355"/>
        <v>0</v>
      </c>
      <c r="AM586" s="52" t="e" cm="1">
        <f t="array" aca="1" ref="AM586" ca="1">INDEX($G$2:$G$1052,MATCH(1,(AL586=$E$2:$E$1052)*("EQU"=UPPER($F$2:$F$1052)),0))</f>
        <v>#N/A</v>
      </c>
      <c r="AN586" s="52" t="str">
        <f t="shared" ca="1" si="356"/>
        <v/>
      </c>
      <c r="AO586" s="1" t="e">
        <f t="shared" ca="1" si="357"/>
        <v>#N/A</v>
      </c>
      <c r="AP586" s="52" t="str">
        <f t="shared" ca="1" si="358"/>
        <v/>
      </c>
      <c r="AQ586" s="1" t="str" cm="1">
        <f t="array" aca="1" ref="AQ586" ca="1">IF(LEFT(AL586,1)=".",INDEX($M$12:$M$1052,MATCH(1,(AL586=$L$12:$L$1052)*(S586=($S$12:$S$1052)),0)),"")</f>
        <v/>
      </c>
      <c r="AR586" s="52">
        <f t="shared" ca="1" si="359"/>
        <v>0</v>
      </c>
      <c r="AS586" s="52">
        <f t="shared" ca="1" si="360"/>
        <v>0</v>
      </c>
      <c r="AT586" s="52" t="str">
        <f t="shared" ca="1" si="361"/>
        <v>00</v>
      </c>
      <c r="AU586" s="52" t="str">
        <f t="shared" ca="1" si="362"/>
        <v>00</v>
      </c>
      <c r="AV586" s="1" t="str">
        <f t="shared" ca="1" si="329"/>
        <v>00</v>
      </c>
      <c r="AW586" s="52" t="str">
        <f t="shared" ca="1" si="363"/>
        <v>ZP</v>
      </c>
      <c r="AX586" s="53" t="e">
        <f ca="1">VLOOKUP(UPPER(F586)&amp;"-"&amp;AW586,Opcodes!$D$3:$E$160,2,FALSE)</f>
        <v>#N/A</v>
      </c>
      <c r="AY586" s="1">
        <f t="shared" ca="1" si="364"/>
        <v>0</v>
      </c>
    </row>
    <row r="587" spans="3:51" s="52" customFormat="1" x14ac:dyDescent="0.3">
      <c r="C587" s="11" t="str" cm="1">
        <f t="array" aca="1" ref="C587" ca="1">IF(AND(N587&amp;""&lt;&gt;"",K587&amp;""&lt;&gt;""),K587&amp;": "&amp;N587&amp;IF(O587&amp;""&lt;&gt;""," "&amp;O587,"")&amp;IF(P587&amp;""&lt;&gt;""," "&amp;P587,""),IF(Y587&amp;""&lt;&gt;"",K587&amp;": "&amp;TRIM(_xlfn.TEXTJOIN("",TRUE,MID(Y587,2*ROW(INDIRECT("1:"&amp;LEN(Y587)))-1,2)&amp;" ")),""))</f>
        <v/>
      </c>
      <c r="D587" s="20"/>
      <c r="E587" s="21"/>
      <c r="F587" s="22"/>
      <c r="G587" s="55"/>
      <c r="H587" s="56"/>
      <c r="I587" s="51"/>
      <c r="J587" s="51"/>
      <c r="K587" s="52" t="str">
        <f t="shared" ca="1" si="330"/>
        <v>302</v>
      </c>
      <c r="L587" s="52" t="str">
        <f t="shared" si="331"/>
        <v/>
      </c>
      <c r="M587" s="52" t="str">
        <f t="shared" ca="1" si="332"/>
        <v>$0302</v>
      </c>
      <c r="N587" s="53" t="str">
        <f t="shared" ca="1" si="333"/>
        <v/>
      </c>
      <c r="O587" s="53" t="str">
        <f t="shared" ca="1" si="334"/>
        <v>00</v>
      </c>
      <c r="P587" s="53" t="str">
        <f t="shared" ca="1" si="335"/>
        <v/>
      </c>
      <c r="Q587" s="54">
        <f t="shared" si="336"/>
        <v>-1</v>
      </c>
      <c r="R587" s="54" t="str">
        <f t="shared" si="337"/>
        <v/>
      </c>
      <c r="S587" s="3" t="str">
        <f t="shared" si="338"/>
        <v>my_code</v>
      </c>
      <c r="T587" s="54" t="b">
        <f t="shared" si="339"/>
        <v>0</v>
      </c>
      <c r="U587" s="54" t="b">
        <f t="shared" si="340"/>
        <v>0</v>
      </c>
      <c r="V587" s="54" t="b">
        <f t="shared" si="341"/>
        <v>0</v>
      </c>
      <c r="W587" s="54" t="b">
        <f t="shared" si="342"/>
        <v>0</v>
      </c>
      <c r="X587" s="54" t="b">
        <f>IF(NOT(ISERROR(VLOOKUP(UPPER(F587),Opcodes!$O$3:$O$10,1,FALSE))),TRUE,FALSE)</f>
        <v>0</v>
      </c>
      <c r="Y587" s="1" t="str" cm="1">
        <f t="array" aca="1" ref="Y587" ca="1">IF(OR(UPPER(F587)="STR",UPPER(F587)="ASC"),_xlfn.TEXTJOIN("",TRUE,DEC2HEX(128*(UPPER(F587)="STR")+CODE(MID(G587,ABS(ROW(INDIRECT("1:"&amp;LEN(G587)))),1)))),IF(UPPER(F587)="HEX",UPPER(SUBSTITUTE(G587," ","")),""))</f>
        <v/>
      </c>
      <c r="Z587" s="52" t="str">
        <f t="shared" si="343"/>
        <v/>
      </c>
      <c r="AA587" s="52" t="str">
        <f t="shared" si="344"/>
        <v/>
      </c>
      <c r="AB587" s="52" t="str">
        <f t="shared" si="345"/>
        <v/>
      </c>
      <c r="AC587" s="52" t="str">
        <f t="shared" si="346"/>
        <v/>
      </c>
      <c r="AD587" s="52" t="str">
        <f t="shared" si="347"/>
        <v/>
      </c>
      <c r="AE587" s="52">
        <f t="shared" ca="1" si="348"/>
        <v>0</v>
      </c>
      <c r="AF587" s="52" t="str">
        <f t="shared" si="349"/>
        <v/>
      </c>
      <c r="AG587" s="52" t="str">
        <f t="shared" ca="1" si="350"/>
        <v>mem</v>
      </c>
      <c r="AH587" s="52">
        <f t="shared" ca="1" si="351"/>
        <v>0</v>
      </c>
      <c r="AI587" s="52">
        <f t="shared" ca="1" si="352"/>
        <v>-1</v>
      </c>
      <c r="AJ587" s="52">
        <f t="shared" ca="1" si="353"/>
        <v>0</v>
      </c>
      <c r="AK587" s="52">
        <f t="shared" ca="1" si="354"/>
        <v>0</v>
      </c>
      <c r="AL587" s="52">
        <f t="shared" ca="1" si="355"/>
        <v>0</v>
      </c>
      <c r="AM587" s="52" t="e" cm="1">
        <f t="array" aca="1" ref="AM587" ca="1">INDEX($G$2:$G$1052,MATCH(1,(AL587=$E$2:$E$1052)*("EQU"=UPPER($F$2:$F$1052)),0))</f>
        <v>#N/A</v>
      </c>
      <c r="AN587" s="52" t="str">
        <f t="shared" ca="1" si="356"/>
        <v/>
      </c>
      <c r="AO587" s="1" t="e">
        <f t="shared" ca="1" si="357"/>
        <v>#N/A</v>
      </c>
      <c r="AP587" s="52" t="str">
        <f t="shared" ca="1" si="358"/>
        <v/>
      </c>
      <c r="AQ587" s="1" t="str" cm="1">
        <f t="array" aca="1" ref="AQ587" ca="1">IF(LEFT(AL587,1)=".",INDEX($M$12:$M$1052,MATCH(1,(AL587=$L$12:$L$1052)*(S587=($S$12:$S$1052)),0)),"")</f>
        <v/>
      </c>
      <c r="AR587" s="52">
        <f t="shared" ca="1" si="359"/>
        <v>0</v>
      </c>
      <c r="AS587" s="52">
        <f t="shared" ca="1" si="360"/>
        <v>0</v>
      </c>
      <c r="AT587" s="52" t="str">
        <f t="shared" ca="1" si="361"/>
        <v>00</v>
      </c>
      <c r="AU587" s="52" t="str">
        <f t="shared" ca="1" si="362"/>
        <v>00</v>
      </c>
      <c r="AV587" s="1" t="str">
        <f t="shared" ca="1" si="329"/>
        <v>00</v>
      </c>
      <c r="AW587" s="52" t="str">
        <f t="shared" ca="1" si="363"/>
        <v>ZP</v>
      </c>
      <c r="AX587" s="53" t="e">
        <f ca="1">VLOOKUP(UPPER(F587)&amp;"-"&amp;AW587,Opcodes!$D$3:$E$160,2,FALSE)</f>
        <v>#N/A</v>
      </c>
      <c r="AY587" s="1">
        <f t="shared" ca="1" si="364"/>
        <v>0</v>
      </c>
    </row>
    <row r="588" spans="3:51" s="52" customFormat="1" x14ac:dyDescent="0.3">
      <c r="C588" s="11" t="str" cm="1">
        <f t="array" aca="1" ref="C588" ca="1">IF(AND(N588&amp;""&lt;&gt;"",K588&amp;""&lt;&gt;""),K588&amp;": "&amp;N588&amp;IF(O588&amp;""&lt;&gt;""," "&amp;O588,"")&amp;IF(P588&amp;""&lt;&gt;""," "&amp;P588,""),IF(Y588&amp;""&lt;&gt;"",K588&amp;": "&amp;TRIM(_xlfn.TEXTJOIN("",TRUE,MID(Y588,2*ROW(INDIRECT("1:"&amp;LEN(Y588)))-1,2)&amp;" ")),""))</f>
        <v/>
      </c>
      <c r="D588" s="20"/>
      <c r="E588" s="21"/>
      <c r="F588" s="22"/>
      <c r="G588" s="55"/>
      <c r="H588" s="56"/>
      <c r="I588" s="51"/>
      <c r="J588" s="51"/>
      <c r="K588" s="52" t="str">
        <f t="shared" ca="1" si="330"/>
        <v>302</v>
      </c>
      <c r="L588" s="52" t="str">
        <f t="shared" si="331"/>
        <v/>
      </c>
      <c r="M588" s="52" t="str">
        <f t="shared" ca="1" si="332"/>
        <v>$0302</v>
      </c>
      <c r="N588" s="53" t="str">
        <f t="shared" ca="1" si="333"/>
        <v/>
      </c>
      <c r="O588" s="53" t="str">
        <f t="shared" ca="1" si="334"/>
        <v>00</v>
      </c>
      <c r="P588" s="53" t="str">
        <f t="shared" ca="1" si="335"/>
        <v/>
      </c>
      <c r="Q588" s="54">
        <f t="shared" si="336"/>
        <v>-1</v>
      </c>
      <c r="R588" s="54" t="str">
        <f t="shared" si="337"/>
        <v/>
      </c>
      <c r="S588" s="3" t="str">
        <f t="shared" si="338"/>
        <v>my_code</v>
      </c>
      <c r="T588" s="54" t="b">
        <f t="shared" si="339"/>
        <v>0</v>
      </c>
      <c r="U588" s="54" t="b">
        <f t="shared" si="340"/>
        <v>0</v>
      </c>
      <c r="V588" s="54" t="b">
        <f t="shared" si="341"/>
        <v>0</v>
      </c>
      <c r="W588" s="54" t="b">
        <f t="shared" si="342"/>
        <v>0</v>
      </c>
      <c r="X588" s="54" t="b">
        <f>IF(NOT(ISERROR(VLOOKUP(UPPER(F588),Opcodes!$O$3:$O$10,1,FALSE))),TRUE,FALSE)</f>
        <v>0</v>
      </c>
      <c r="Y588" s="1" t="str" cm="1">
        <f t="array" aca="1" ref="Y588" ca="1">IF(OR(UPPER(F588)="STR",UPPER(F588)="ASC"),_xlfn.TEXTJOIN("",TRUE,DEC2HEX(128*(UPPER(F588)="STR")+CODE(MID(G588,ABS(ROW(INDIRECT("1:"&amp;LEN(G588)))),1)))),IF(UPPER(F588)="HEX",UPPER(SUBSTITUTE(G588," ","")),""))</f>
        <v/>
      </c>
      <c r="Z588" s="52" t="str">
        <f t="shared" si="343"/>
        <v/>
      </c>
      <c r="AA588" s="52" t="str">
        <f t="shared" si="344"/>
        <v/>
      </c>
      <c r="AB588" s="52" t="str">
        <f t="shared" si="345"/>
        <v/>
      </c>
      <c r="AC588" s="52" t="str">
        <f t="shared" si="346"/>
        <v/>
      </c>
      <c r="AD588" s="52" t="str">
        <f t="shared" si="347"/>
        <v/>
      </c>
      <c r="AE588" s="52">
        <f t="shared" ca="1" si="348"/>
        <v>0</v>
      </c>
      <c r="AF588" s="52" t="str">
        <f t="shared" si="349"/>
        <v/>
      </c>
      <c r="AG588" s="52" t="str">
        <f t="shared" ca="1" si="350"/>
        <v>mem</v>
      </c>
      <c r="AH588" s="52">
        <f t="shared" ca="1" si="351"/>
        <v>0</v>
      </c>
      <c r="AI588" s="52">
        <f t="shared" ca="1" si="352"/>
        <v>-1</v>
      </c>
      <c r="AJ588" s="52">
        <f t="shared" ca="1" si="353"/>
        <v>0</v>
      </c>
      <c r="AK588" s="52">
        <f t="shared" ca="1" si="354"/>
        <v>0</v>
      </c>
      <c r="AL588" s="52">
        <f t="shared" ca="1" si="355"/>
        <v>0</v>
      </c>
      <c r="AM588" s="52" t="e" cm="1">
        <f t="array" aca="1" ref="AM588" ca="1">INDEX($G$2:$G$1052,MATCH(1,(AL588=$E$2:$E$1052)*("EQU"=UPPER($F$2:$F$1052)),0))</f>
        <v>#N/A</v>
      </c>
      <c r="AN588" s="52" t="str">
        <f t="shared" ca="1" si="356"/>
        <v/>
      </c>
      <c r="AO588" s="1" t="e">
        <f t="shared" ca="1" si="357"/>
        <v>#N/A</v>
      </c>
      <c r="AP588" s="52" t="str">
        <f t="shared" ca="1" si="358"/>
        <v/>
      </c>
      <c r="AQ588" s="1" t="str" cm="1">
        <f t="array" aca="1" ref="AQ588" ca="1">IF(LEFT(AL588,1)=".",INDEX($M$12:$M$1052,MATCH(1,(AL588=$L$12:$L$1052)*(S588=($S$12:$S$1052)),0)),"")</f>
        <v/>
      </c>
      <c r="AR588" s="52">
        <f t="shared" ca="1" si="359"/>
        <v>0</v>
      </c>
      <c r="AS588" s="52">
        <f t="shared" ca="1" si="360"/>
        <v>0</v>
      </c>
      <c r="AT588" s="52" t="str">
        <f t="shared" ca="1" si="361"/>
        <v>00</v>
      </c>
      <c r="AU588" s="52" t="str">
        <f t="shared" ca="1" si="362"/>
        <v>00</v>
      </c>
      <c r="AV588" s="1" t="str">
        <f t="shared" ref="AV588:AV651" ca="1" si="365">IF(T588,IF(AF588&amp;""="",IF(AND(HEX2DEC(AU588)-HEX2DEC(K588)-2&gt;=-128,HEX2DEC(AU588)-HEX2DEC(K588)-2&lt;128),RIGHT(DEC2HEX(HEX2DEC(AU588)-HEX2DEC(K588)-2,2),2),NA()),AU588),AU588)</f>
        <v>00</v>
      </c>
      <c r="AW588" s="52" t="str">
        <f t="shared" ca="1" si="363"/>
        <v>ZP</v>
      </c>
      <c r="AX588" s="53" t="e">
        <f ca="1">VLOOKUP(UPPER(F588)&amp;"-"&amp;AW588,Opcodes!$D$3:$E$160,2,FALSE)</f>
        <v>#N/A</v>
      </c>
      <c r="AY588" s="1">
        <f t="shared" ca="1" si="364"/>
        <v>0</v>
      </c>
    </row>
    <row r="589" spans="3:51" s="52" customFormat="1" x14ac:dyDescent="0.3">
      <c r="C589" s="11" t="str" cm="1">
        <f t="array" aca="1" ref="C589" ca="1">IF(AND(N589&amp;""&lt;&gt;"",K589&amp;""&lt;&gt;""),K589&amp;": "&amp;N589&amp;IF(O589&amp;""&lt;&gt;""," "&amp;O589,"")&amp;IF(P589&amp;""&lt;&gt;""," "&amp;P589,""),IF(Y589&amp;""&lt;&gt;"",K589&amp;": "&amp;TRIM(_xlfn.TEXTJOIN("",TRUE,MID(Y589,2*ROW(INDIRECT("1:"&amp;LEN(Y589)))-1,2)&amp;" ")),""))</f>
        <v/>
      </c>
      <c r="D589" s="20"/>
      <c r="E589" s="21"/>
      <c r="F589" s="22"/>
      <c r="G589" s="55"/>
      <c r="H589" s="56"/>
      <c r="I589" s="51"/>
      <c r="J589" s="51"/>
      <c r="K589" s="52" t="str">
        <f t="shared" ca="1" si="330"/>
        <v>302</v>
      </c>
      <c r="L589" s="52" t="str">
        <f t="shared" si="331"/>
        <v/>
      </c>
      <c r="M589" s="52" t="str">
        <f t="shared" ca="1" si="332"/>
        <v>$0302</v>
      </c>
      <c r="N589" s="53" t="str">
        <f t="shared" ca="1" si="333"/>
        <v/>
      </c>
      <c r="O589" s="53" t="str">
        <f t="shared" ca="1" si="334"/>
        <v>00</v>
      </c>
      <c r="P589" s="53" t="str">
        <f t="shared" ca="1" si="335"/>
        <v/>
      </c>
      <c r="Q589" s="54">
        <f t="shared" si="336"/>
        <v>-1</v>
      </c>
      <c r="R589" s="54" t="str">
        <f t="shared" si="337"/>
        <v/>
      </c>
      <c r="S589" s="3" t="str">
        <f t="shared" si="338"/>
        <v>my_code</v>
      </c>
      <c r="T589" s="54" t="b">
        <f t="shared" si="339"/>
        <v>0</v>
      </c>
      <c r="U589" s="54" t="b">
        <f t="shared" si="340"/>
        <v>0</v>
      </c>
      <c r="V589" s="54" t="b">
        <f t="shared" si="341"/>
        <v>0</v>
      </c>
      <c r="W589" s="54" t="b">
        <f t="shared" si="342"/>
        <v>0</v>
      </c>
      <c r="X589" s="54" t="b">
        <f>IF(NOT(ISERROR(VLOOKUP(UPPER(F589),Opcodes!$O$3:$O$10,1,FALSE))),TRUE,FALSE)</f>
        <v>0</v>
      </c>
      <c r="Y589" s="1" t="str" cm="1">
        <f t="array" aca="1" ref="Y589" ca="1">IF(OR(UPPER(F589)="STR",UPPER(F589)="ASC"),_xlfn.TEXTJOIN("",TRUE,DEC2HEX(128*(UPPER(F589)="STR")+CODE(MID(G589,ABS(ROW(INDIRECT("1:"&amp;LEN(G589)))),1)))),IF(UPPER(F589)="HEX",UPPER(SUBSTITUTE(G589," ","")),""))</f>
        <v/>
      </c>
      <c r="Z589" s="52" t="str">
        <f t="shared" si="343"/>
        <v/>
      </c>
      <c r="AA589" s="52" t="str">
        <f t="shared" si="344"/>
        <v/>
      </c>
      <c r="AB589" s="52" t="str">
        <f t="shared" si="345"/>
        <v/>
      </c>
      <c r="AC589" s="52" t="str">
        <f t="shared" si="346"/>
        <v/>
      </c>
      <c r="AD589" s="52" t="str">
        <f t="shared" si="347"/>
        <v/>
      </c>
      <c r="AE589" s="52">
        <f t="shared" ca="1" si="348"/>
        <v>0</v>
      </c>
      <c r="AF589" s="52" t="str">
        <f t="shared" si="349"/>
        <v/>
      </c>
      <c r="AG589" s="52" t="str">
        <f t="shared" ca="1" si="350"/>
        <v>mem</v>
      </c>
      <c r="AH589" s="52">
        <f t="shared" ca="1" si="351"/>
        <v>0</v>
      </c>
      <c r="AI589" s="52">
        <f t="shared" ca="1" si="352"/>
        <v>-1</v>
      </c>
      <c r="AJ589" s="52">
        <f t="shared" ca="1" si="353"/>
        <v>0</v>
      </c>
      <c r="AK589" s="52">
        <f t="shared" ca="1" si="354"/>
        <v>0</v>
      </c>
      <c r="AL589" s="52">
        <f t="shared" ca="1" si="355"/>
        <v>0</v>
      </c>
      <c r="AM589" s="52" t="e" cm="1">
        <f t="array" aca="1" ref="AM589" ca="1">INDEX($G$2:$G$1052,MATCH(1,(AL589=$E$2:$E$1052)*("EQU"=UPPER($F$2:$F$1052)),0))</f>
        <v>#N/A</v>
      </c>
      <c r="AN589" s="52" t="str">
        <f t="shared" ca="1" si="356"/>
        <v/>
      </c>
      <c r="AO589" s="1" t="e">
        <f t="shared" ca="1" si="357"/>
        <v>#N/A</v>
      </c>
      <c r="AP589" s="52" t="str">
        <f t="shared" ca="1" si="358"/>
        <v/>
      </c>
      <c r="AQ589" s="1" t="str" cm="1">
        <f t="array" aca="1" ref="AQ589" ca="1">IF(LEFT(AL589,1)=".",INDEX($M$12:$M$1052,MATCH(1,(AL589=$L$12:$L$1052)*(S589=($S$12:$S$1052)),0)),"")</f>
        <v/>
      </c>
      <c r="AR589" s="52">
        <f t="shared" ca="1" si="359"/>
        <v>0</v>
      </c>
      <c r="AS589" s="52">
        <f t="shared" ca="1" si="360"/>
        <v>0</v>
      </c>
      <c r="AT589" s="52" t="str">
        <f t="shared" ca="1" si="361"/>
        <v>00</v>
      </c>
      <c r="AU589" s="52" t="str">
        <f t="shared" ca="1" si="362"/>
        <v>00</v>
      </c>
      <c r="AV589" s="1" t="str">
        <f t="shared" ca="1" si="365"/>
        <v>00</v>
      </c>
      <c r="AW589" s="52" t="str">
        <f t="shared" ca="1" si="363"/>
        <v>ZP</v>
      </c>
      <c r="AX589" s="53" t="e">
        <f ca="1">VLOOKUP(UPPER(F589)&amp;"-"&amp;AW589,Opcodes!$D$3:$E$160,2,FALSE)</f>
        <v>#N/A</v>
      </c>
      <c r="AY589" s="1">
        <f t="shared" ca="1" si="364"/>
        <v>0</v>
      </c>
    </row>
    <row r="590" spans="3:51" s="52" customFormat="1" x14ac:dyDescent="0.3">
      <c r="C590" s="11" t="str" cm="1">
        <f t="array" aca="1" ref="C590" ca="1">IF(AND(N590&amp;""&lt;&gt;"",K590&amp;""&lt;&gt;""),K590&amp;": "&amp;N590&amp;IF(O590&amp;""&lt;&gt;""," "&amp;O590,"")&amp;IF(P590&amp;""&lt;&gt;""," "&amp;P590,""),IF(Y590&amp;""&lt;&gt;"",K590&amp;": "&amp;TRIM(_xlfn.TEXTJOIN("",TRUE,MID(Y590,2*ROW(INDIRECT("1:"&amp;LEN(Y590)))-1,2)&amp;" ")),""))</f>
        <v/>
      </c>
      <c r="D590" s="20"/>
      <c r="E590" s="21"/>
      <c r="F590" s="22"/>
      <c r="G590" s="55"/>
      <c r="H590" s="56"/>
      <c r="I590" s="51"/>
      <c r="J590" s="51"/>
      <c r="K590" s="52" t="str">
        <f t="shared" ca="1" si="330"/>
        <v>302</v>
      </c>
      <c r="L590" s="52" t="str">
        <f t="shared" si="331"/>
        <v/>
      </c>
      <c r="M590" s="52" t="str">
        <f t="shared" ca="1" si="332"/>
        <v>$0302</v>
      </c>
      <c r="N590" s="53" t="str">
        <f t="shared" ca="1" si="333"/>
        <v/>
      </c>
      <c r="O590" s="53" t="str">
        <f t="shared" ca="1" si="334"/>
        <v>00</v>
      </c>
      <c r="P590" s="53" t="str">
        <f t="shared" ca="1" si="335"/>
        <v/>
      </c>
      <c r="Q590" s="54">
        <f t="shared" si="336"/>
        <v>-1</v>
      </c>
      <c r="R590" s="54" t="str">
        <f t="shared" si="337"/>
        <v/>
      </c>
      <c r="S590" s="3" t="str">
        <f t="shared" si="338"/>
        <v>my_code</v>
      </c>
      <c r="T590" s="54" t="b">
        <f t="shared" si="339"/>
        <v>0</v>
      </c>
      <c r="U590" s="54" t="b">
        <f t="shared" si="340"/>
        <v>0</v>
      </c>
      <c r="V590" s="54" t="b">
        <f t="shared" si="341"/>
        <v>0</v>
      </c>
      <c r="W590" s="54" t="b">
        <f t="shared" si="342"/>
        <v>0</v>
      </c>
      <c r="X590" s="54" t="b">
        <f>IF(NOT(ISERROR(VLOOKUP(UPPER(F590),Opcodes!$O$3:$O$10,1,FALSE))),TRUE,FALSE)</f>
        <v>0</v>
      </c>
      <c r="Y590" s="1" t="str" cm="1">
        <f t="array" aca="1" ref="Y590" ca="1">IF(OR(UPPER(F590)="STR",UPPER(F590)="ASC"),_xlfn.TEXTJOIN("",TRUE,DEC2HEX(128*(UPPER(F590)="STR")+CODE(MID(G590,ABS(ROW(INDIRECT("1:"&amp;LEN(G590)))),1)))),IF(UPPER(F590)="HEX",UPPER(SUBSTITUTE(G590," ","")),""))</f>
        <v/>
      </c>
      <c r="Z590" s="52" t="str">
        <f t="shared" si="343"/>
        <v/>
      </c>
      <c r="AA590" s="52" t="str">
        <f t="shared" si="344"/>
        <v/>
      </c>
      <c r="AB590" s="52" t="str">
        <f t="shared" si="345"/>
        <v/>
      </c>
      <c r="AC590" s="52" t="str">
        <f t="shared" si="346"/>
        <v/>
      </c>
      <c r="AD590" s="52" t="str">
        <f t="shared" si="347"/>
        <v/>
      </c>
      <c r="AE590" s="52">
        <f t="shared" ca="1" si="348"/>
        <v>0</v>
      </c>
      <c r="AF590" s="52" t="str">
        <f t="shared" si="349"/>
        <v/>
      </c>
      <c r="AG590" s="52" t="str">
        <f t="shared" ca="1" si="350"/>
        <v>mem</v>
      </c>
      <c r="AH590" s="52">
        <f t="shared" ca="1" si="351"/>
        <v>0</v>
      </c>
      <c r="AI590" s="52">
        <f t="shared" ca="1" si="352"/>
        <v>-1</v>
      </c>
      <c r="AJ590" s="52">
        <f t="shared" ca="1" si="353"/>
        <v>0</v>
      </c>
      <c r="AK590" s="52">
        <f t="shared" ca="1" si="354"/>
        <v>0</v>
      </c>
      <c r="AL590" s="52">
        <f t="shared" ca="1" si="355"/>
        <v>0</v>
      </c>
      <c r="AM590" s="52" t="e" cm="1">
        <f t="array" aca="1" ref="AM590" ca="1">INDEX($G$2:$G$1052,MATCH(1,(AL590=$E$2:$E$1052)*("EQU"=UPPER($F$2:$F$1052)),0))</f>
        <v>#N/A</v>
      </c>
      <c r="AN590" s="52" t="str">
        <f t="shared" ca="1" si="356"/>
        <v/>
      </c>
      <c r="AO590" s="1" t="e">
        <f t="shared" ca="1" si="357"/>
        <v>#N/A</v>
      </c>
      <c r="AP590" s="52" t="str">
        <f t="shared" ca="1" si="358"/>
        <v/>
      </c>
      <c r="AQ590" s="1" t="str" cm="1">
        <f t="array" aca="1" ref="AQ590" ca="1">IF(LEFT(AL590,1)=".",INDEX($M$12:$M$1052,MATCH(1,(AL590=$L$12:$L$1052)*(S590=($S$12:$S$1052)),0)),"")</f>
        <v/>
      </c>
      <c r="AR590" s="52">
        <f t="shared" ca="1" si="359"/>
        <v>0</v>
      </c>
      <c r="AS590" s="52">
        <f t="shared" ca="1" si="360"/>
        <v>0</v>
      </c>
      <c r="AT590" s="52" t="str">
        <f t="shared" ca="1" si="361"/>
        <v>00</v>
      </c>
      <c r="AU590" s="52" t="str">
        <f t="shared" ca="1" si="362"/>
        <v>00</v>
      </c>
      <c r="AV590" s="1" t="str">
        <f t="shared" ca="1" si="365"/>
        <v>00</v>
      </c>
      <c r="AW590" s="52" t="str">
        <f t="shared" ca="1" si="363"/>
        <v>ZP</v>
      </c>
      <c r="AX590" s="53" t="e">
        <f ca="1">VLOOKUP(UPPER(F590)&amp;"-"&amp;AW590,Opcodes!$D$3:$E$160,2,FALSE)</f>
        <v>#N/A</v>
      </c>
      <c r="AY590" s="1">
        <f t="shared" ca="1" si="364"/>
        <v>0</v>
      </c>
    </row>
    <row r="591" spans="3:51" s="52" customFormat="1" x14ac:dyDescent="0.3">
      <c r="C591" s="11" t="str" cm="1">
        <f t="array" aca="1" ref="C591" ca="1">IF(AND(N591&amp;""&lt;&gt;"",K591&amp;""&lt;&gt;""),K591&amp;": "&amp;N591&amp;IF(O591&amp;""&lt;&gt;""," "&amp;O591,"")&amp;IF(P591&amp;""&lt;&gt;""," "&amp;P591,""),IF(Y591&amp;""&lt;&gt;"",K591&amp;": "&amp;TRIM(_xlfn.TEXTJOIN("",TRUE,MID(Y591,2*ROW(INDIRECT("1:"&amp;LEN(Y591)))-1,2)&amp;" ")),""))</f>
        <v/>
      </c>
      <c r="D591" s="20"/>
      <c r="E591" s="21"/>
      <c r="F591" s="22"/>
      <c r="G591" s="55"/>
      <c r="H591" s="56"/>
      <c r="I591" s="51"/>
      <c r="J591" s="51"/>
      <c r="K591" s="52" t="str">
        <f t="shared" ca="1" si="330"/>
        <v>302</v>
      </c>
      <c r="L591" s="52" t="str">
        <f t="shared" si="331"/>
        <v/>
      </c>
      <c r="M591" s="52" t="str">
        <f t="shared" ca="1" si="332"/>
        <v>$0302</v>
      </c>
      <c r="N591" s="53" t="str">
        <f t="shared" ca="1" si="333"/>
        <v/>
      </c>
      <c r="O591" s="53" t="str">
        <f t="shared" ca="1" si="334"/>
        <v>00</v>
      </c>
      <c r="P591" s="53" t="str">
        <f t="shared" ca="1" si="335"/>
        <v/>
      </c>
      <c r="Q591" s="54">
        <f t="shared" si="336"/>
        <v>-1</v>
      </c>
      <c r="R591" s="54" t="str">
        <f t="shared" si="337"/>
        <v/>
      </c>
      <c r="S591" s="3" t="str">
        <f t="shared" si="338"/>
        <v>my_code</v>
      </c>
      <c r="T591" s="54" t="b">
        <f t="shared" si="339"/>
        <v>0</v>
      </c>
      <c r="U591" s="54" t="b">
        <f t="shared" si="340"/>
        <v>0</v>
      </c>
      <c r="V591" s="54" t="b">
        <f t="shared" si="341"/>
        <v>0</v>
      </c>
      <c r="W591" s="54" t="b">
        <f t="shared" si="342"/>
        <v>0</v>
      </c>
      <c r="X591" s="54" t="b">
        <f>IF(NOT(ISERROR(VLOOKUP(UPPER(F591),Opcodes!$O$3:$O$10,1,FALSE))),TRUE,FALSE)</f>
        <v>0</v>
      </c>
      <c r="Y591" s="1" t="str" cm="1">
        <f t="array" aca="1" ref="Y591" ca="1">IF(OR(UPPER(F591)="STR",UPPER(F591)="ASC"),_xlfn.TEXTJOIN("",TRUE,DEC2HEX(128*(UPPER(F591)="STR")+CODE(MID(G591,ABS(ROW(INDIRECT("1:"&amp;LEN(G591)))),1)))),IF(UPPER(F591)="HEX",UPPER(SUBSTITUTE(G591," ","")),""))</f>
        <v/>
      </c>
      <c r="Z591" s="52" t="str">
        <f t="shared" si="343"/>
        <v/>
      </c>
      <c r="AA591" s="52" t="str">
        <f t="shared" si="344"/>
        <v/>
      </c>
      <c r="AB591" s="52" t="str">
        <f t="shared" si="345"/>
        <v/>
      </c>
      <c r="AC591" s="52" t="str">
        <f t="shared" si="346"/>
        <v/>
      </c>
      <c r="AD591" s="52" t="str">
        <f t="shared" si="347"/>
        <v/>
      </c>
      <c r="AE591" s="52">
        <f t="shared" ca="1" si="348"/>
        <v>0</v>
      </c>
      <c r="AF591" s="52" t="str">
        <f t="shared" si="349"/>
        <v/>
      </c>
      <c r="AG591" s="52" t="str">
        <f t="shared" ca="1" si="350"/>
        <v>mem</v>
      </c>
      <c r="AH591" s="52">
        <f t="shared" ca="1" si="351"/>
        <v>0</v>
      </c>
      <c r="AI591" s="52">
        <f t="shared" ca="1" si="352"/>
        <v>-1</v>
      </c>
      <c r="AJ591" s="52">
        <f t="shared" ca="1" si="353"/>
        <v>0</v>
      </c>
      <c r="AK591" s="52">
        <f t="shared" ca="1" si="354"/>
        <v>0</v>
      </c>
      <c r="AL591" s="52">
        <f t="shared" ca="1" si="355"/>
        <v>0</v>
      </c>
      <c r="AM591" s="52" t="e" cm="1">
        <f t="array" aca="1" ref="AM591" ca="1">INDEX($G$2:$G$1052,MATCH(1,(AL591=$E$2:$E$1052)*("EQU"=UPPER($F$2:$F$1052)),0))</f>
        <v>#N/A</v>
      </c>
      <c r="AN591" s="52" t="str">
        <f t="shared" ca="1" si="356"/>
        <v/>
      </c>
      <c r="AO591" s="1" t="e">
        <f t="shared" ca="1" si="357"/>
        <v>#N/A</v>
      </c>
      <c r="AP591" s="52" t="str">
        <f t="shared" ca="1" si="358"/>
        <v/>
      </c>
      <c r="AQ591" s="1" t="str" cm="1">
        <f t="array" aca="1" ref="AQ591" ca="1">IF(LEFT(AL591,1)=".",INDEX($M$12:$M$1052,MATCH(1,(AL591=$L$12:$L$1052)*(S591=($S$12:$S$1052)),0)),"")</f>
        <v/>
      </c>
      <c r="AR591" s="52">
        <f t="shared" ca="1" si="359"/>
        <v>0</v>
      </c>
      <c r="AS591" s="52">
        <f t="shared" ca="1" si="360"/>
        <v>0</v>
      </c>
      <c r="AT591" s="52" t="str">
        <f t="shared" ca="1" si="361"/>
        <v>00</v>
      </c>
      <c r="AU591" s="52" t="str">
        <f t="shared" ca="1" si="362"/>
        <v>00</v>
      </c>
      <c r="AV591" s="1" t="str">
        <f t="shared" ca="1" si="365"/>
        <v>00</v>
      </c>
      <c r="AW591" s="52" t="str">
        <f t="shared" ca="1" si="363"/>
        <v>ZP</v>
      </c>
      <c r="AX591" s="53" t="e">
        <f ca="1">VLOOKUP(UPPER(F591)&amp;"-"&amp;AW591,Opcodes!$D$3:$E$160,2,FALSE)</f>
        <v>#N/A</v>
      </c>
      <c r="AY591" s="1">
        <f t="shared" ca="1" si="364"/>
        <v>0</v>
      </c>
    </row>
    <row r="592" spans="3:51" s="52" customFormat="1" x14ac:dyDescent="0.3">
      <c r="C592" s="11" t="str" cm="1">
        <f t="array" aca="1" ref="C592" ca="1">IF(AND(N592&amp;""&lt;&gt;"",K592&amp;""&lt;&gt;""),K592&amp;": "&amp;N592&amp;IF(O592&amp;""&lt;&gt;""," "&amp;O592,"")&amp;IF(P592&amp;""&lt;&gt;""," "&amp;P592,""),IF(Y592&amp;""&lt;&gt;"",K592&amp;": "&amp;TRIM(_xlfn.TEXTJOIN("",TRUE,MID(Y592,2*ROW(INDIRECT("1:"&amp;LEN(Y592)))-1,2)&amp;" ")),""))</f>
        <v/>
      </c>
      <c r="D592" s="20"/>
      <c r="E592" s="21"/>
      <c r="F592" s="22"/>
      <c r="G592" s="55"/>
      <c r="H592" s="56"/>
      <c r="I592" s="51"/>
      <c r="J592" s="51"/>
      <c r="K592" s="52" t="str">
        <f t="shared" ca="1" si="330"/>
        <v>302</v>
      </c>
      <c r="L592" s="52" t="str">
        <f t="shared" si="331"/>
        <v/>
      </c>
      <c r="M592" s="52" t="str">
        <f t="shared" ca="1" si="332"/>
        <v>$0302</v>
      </c>
      <c r="N592" s="53" t="str">
        <f t="shared" ca="1" si="333"/>
        <v/>
      </c>
      <c r="O592" s="53" t="str">
        <f t="shared" ca="1" si="334"/>
        <v>00</v>
      </c>
      <c r="P592" s="53" t="str">
        <f t="shared" ca="1" si="335"/>
        <v/>
      </c>
      <c r="Q592" s="54">
        <f t="shared" si="336"/>
        <v>-1</v>
      </c>
      <c r="R592" s="54" t="str">
        <f t="shared" si="337"/>
        <v/>
      </c>
      <c r="S592" s="3" t="str">
        <f t="shared" si="338"/>
        <v>my_code</v>
      </c>
      <c r="T592" s="54" t="b">
        <f t="shared" si="339"/>
        <v>0</v>
      </c>
      <c r="U592" s="54" t="b">
        <f t="shared" si="340"/>
        <v>0</v>
      </c>
      <c r="V592" s="54" t="b">
        <f t="shared" si="341"/>
        <v>0</v>
      </c>
      <c r="W592" s="54" t="b">
        <f t="shared" si="342"/>
        <v>0</v>
      </c>
      <c r="X592" s="54" t="b">
        <f>IF(NOT(ISERROR(VLOOKUP(UPPER(F592),Opcodes!$O$3:$O$10,1,FALSE))),TRUE,FALSE)</f>
        <v>0</v>
      </c>
      <c r="Y592" s="1" t="str" cm="1">
        <f t="array" aca="1" ref="Y592" ca="1">IF(OR(UPPER(F592)="STR",UPPER(F592)="ASC"),_xlfn.TEXTJOIN("",TRUE,DEC2HEX(128*(UPPER(F592)="STR")+CODE(MID(G592,ABS(ROW(INDIRECT("1:"&amp;LEN(G592)))),1)))),IF(UPPER(F592)="HEX",UPPER(SUBSTITUTE(G592," ","")),""))</f>
        <v/>
      </c>
      <c r="Z592" s="52" t="str">
        <f t="shared" si="343"/>
        <v/>
      </c>
      <c r="AA592" s="52" t="str">
        <f t="shared" si="344"/>
        <v/>
      </c>
      <c r="AB592" s="52" t="str">
        <f t="shared" si="345"/>
        <v/>
      </c>
      <c r="AC592" s="52" t="str">
        <f t="shared" si="346"/>
        <v/>
      </c>
      <c r="AD592" s="52" t="str">
        <f t="shared" si="347"/>
        <v/>
      </c>
      <c r="AE592" s="52">
        <f t="shared" ca="1" si="348"/>
        <v>0</v>
      </c>
      <c r="AF592" s="52" t="str">
        <f t="shared" si="349"/>
        <v/>
      </c>
      <c r="AG592" s="52" t="str">
        <f t="shared" ca="1" si="350"/>
        <v>mem</v>
      </c>
      <c r="AH592" s="52">
        <f t="shared" ca="1" si="351"/>
        <v>0</v>
      </c>
      <c r="AI592" s="52">
        <f t="shared" ca="1" si="352"/>
        <v>-1</v>
      </c>
      <c r="AJ592" s="52">
        <f t="shared" ca="1" si="353"/>
        <v>0</v>
      </c>
      <c r="AK592" s="52">
        <f t="shared" ca="1" si="354"/>
        <v>0</v>
      </c>
      <c r="AL592" s="52">
        <f t="shared" ca="1" si="355"/>
        <v>0</v>
      </c>
      <c r="AM592" s="52" t="e" cm="1">
        <f t="array" aca="1" ref="AM592" ca="1">INDEX($G$2:$G$1052,MATCH(1,(AL592=$E$2:$E$1052)*("EQU"=UPPER($F$2:$F$1052)),0))</f>
        <v>#N/A</v>
      </c>
      <c r="AN592" s="52" t="str">
        <f t="shared" ca="1" si="356"/>
        <v/>
      </c>
      <c r="AO592" s="1" t="e">
        <f t="shared" ca="1" si="357"/>
        <v>#N/A</v>
      </c>
      <c r="AP592" s="52" t="str">
        <f t="shared" ca="1" si="358"/>
        <v/>
      </c>
      <c r="AQ592" s="1" t="str" cm="1">
        <f t="array" aca="1" ref="AQ592" ca="1">IF(LEFT(AL592,1)=".",INDEX($M$12:$M$1052,MATCH(1,(AL592=$L$12:$L$1052)*(S592=($S$12:$S$1052)),0)),"")</f>
        <v/>
      </c>
      <c r="AR592" s="52">
        <f t="shared" ca="1" si="359"/>
        <v>0</v>
      </c>
      <c r="AS592" s="52">
        <f t="shared" ca="1" si="360"/>
        <v>0</v>
      </c>
      <c r="AT592" s="52" t="str">
        <f t="shared" ca="1" si="361"/>
        <v>00</v>
      </c>
      <c r="AU592" s="52" t="str">
        <f t="shared" ca="1" si="362"/>
        <v>00</v>
      </c>
      <c r="AV592" s="1" t="str">
        <f t="shared" ca="1" si="365"/>
        <v>00</v>
      </c>
      <c r="AW592" s="52" t="str">
        <f t="shared" ca="1" si="363"/>
        <v>ZP</v>
      </c>
      <c r="AX592" s="53" t="e">
        <f ca="1">VLOOKUP(UPPER(F592)&amp;"-"&amp;AW592,Opcodes!$D$3:$E$160,2,FALSE)</f>
        <v>#N/A</v>
      </c>
      <c r="AY592" s="1">
        <f t="shared" ca="1" si="364"/>
        <v>0</v>
      </c>
    </row>
    <row r="593" spans="3:51" s="52" customFormat="1" x14ac:dyDescent="0.3">
      <c r="C593" s="11" t="str" cm="1">
        <f t="array" aca="1" ref="C593" ca="1">IF(AND(N593&amp;""&lt;&gt;"",K593&amp;""&lt;&gt;""),K593&amp;": "&amp;N593&amp;IF(O593&amp;""&lt;&gt;""," "&amp;O593,"")&amp;IF(P593&amp;""&lt;&gt;""," "&amp;P593,""),IF(Y593&amp;""&lt;&gt;"",K593&amp;": "&amp;TRIM(_xlfn.TEXTJOIN("",TRUE,MID(Y593,2*ROW(INDIRECT("1:"&amp;LEN(Y593)))-1,2)&amp;" ")),""))</f>
        <v/>
      </c>
      <c r="D593" s="20"/>
      <c r="E593" s="21"/>
      <c r="F593" s="22"/>
      <c r="G593" s="55"/>
      <c r="H593" s="56"/>
      <c r="I593" s="51"/>
      <c r="J593" s="51"/>
      <c r="K593" s="52" t="str">
        <f t="shared" ca="1" si="330"/>
        <v>302</v>
      </c>
      <c r="L593" s="52" t="str">
        <f t="shared" si="331"/>
        <v/>
      </c>
      <c r="M593" s="52" t="str">
        <f t="shared" ca="1" si="332"/>
        <v>$0302</v>
      </c>
      <c r="N593" s="53" t="str">
        <f t="shared" ca="1" si="333"/>
        <v/>
      </c>
      <c r="O593" s="53" t="str">
        <f t="shared" ca="1" si="334"/>
        <v>00</v>
      </c>
      <c r="P593" s="53" t="str">
        <f t="shared" ca="1" si="335"/>
        <v/>
      </c>
      <c r="Q593" s="54">
        <f t="shared" si="336"/>
        <v>-1</v>
      </c>
      <c r="R593" s="54" t="str">
        <f t="shared" si="337"/>
        <v/>
      </c>
      <c r="S593" s="3" t="str">
        <f t="shared" si="338"/>
        <v>my_code</v>
      </c>
      <c r="T593" s="54" t="b">
        <f t="shared" si="339"/>
        <v>0</v>
      </c>
      <c r="U593" s="54" t="b">
        <f t="shared" si="340"/>
        <v>0</v>
      </c>
      <c r="V593" s="54" t="b">
        <f t="shared" si="341"/>
        <v>0</v>
      </c>
      <c r="W593" s="54" t="b">
        <f t="shared" si="342"/>
        <v>0</v>
      </c>
      <c r="X593" s="54" t="b">
        <f>IF(NOT(ISERROR(VLOOKUP(UPPER(F593),Opcodes!$O$3:$O$10,1,FALSE))),TRUE,FALSE)</f>
        <v>0</v>
      </c>
      <c r="Y593" s="1" t="str" cm="1">
        <f t="array" aca="1" ref="Y593" ca="1">IF(OR(UPPER(F593)="STR",UPPER(F593)="ASC"),_xlfn.TEXTJOIN("",TRUE,DEC2HEX(128*(UPPER(F593)="STR")+CODE(MID(G593,ABS(ROW(INDIRECT("1:"&amp;LEN(G593)))),1)))),IF(UPPER(F593)="HEX",UPPER(SUBSTITUTE(G593," ","")),""))</f>
        <v/>
      </c>
      <c r="Z593" s="52" t="str">
        <f t="shared" si="343"/>
        <v/>
      </c>
      <c r="AA593" s="52" t="str">
        <f t="shared" si="344"/>
        <v/>
      </c>
      <c r="AB593" s="52" t="str">
        <f t="shared" si="345"/>
        <v/>
      </c>
      <c r="AC593" s="52" t="str">
        <f t="shared" si="346"/>
        <v/>
      </c>
      <c r="AD593" s="52" t="str">
        <f t="shared" si="347"/>
        <v/>
      </c>
      <c r="AE593" s="52">
        <f t="shared" ca="1" si="348"/>
        <v>0</v>
      </c>
      <c r="AF593" s="52" t="str">
        <f t="shared" si="349"/>
        <v/>
      </c>
      <c r="AG593" s="52" t="str">
        <f t="shared" ca="1" si="350"/>
        <v>mem</v>
      </c>
      <c r="AH593" s="52">
        <f t="shared" ca="1" si="351"/>
        <v>0</v>
      </c>
      <c r="AI593" s="52">
        <f t="shared" ca="1" si="352"/>
        <v>-1</v>
      </c>
      <c r="AJ593" s="52">
        <f t="shared" ca="1" si="353"/>
        <v>0</v>
      </c>
      <c r="AK593" s="52">
        <f t="shared" ca="1" si="354"/>
        <v>0</v>
      </c>
      <c r="AL593" s="52">
        <f t="shared" ca="1" si="355"/>
        <v>0</v>
      </c>
      <c r="AM593" s="52" t="e" cm="1">
        <f t="array" aca="1" ref="AM593" ca="1">INDEX($G$2:$G$1052,MATCH(1,(AL593=$E$2:$E$1052)*("EQU"=UPPER($F$2:$F$1052)),0))</f>
        <v>#N/A</v>
      </c>
      <c r="AN593" s="52" t="str">
        <f t="shared" ca="1" si="356"/>
        <v/>
      </c>
      <c r="AO593" s="1" t="e">
        <f t="shared" ca="1" si="357"/>
        <v>#N/A</v>
      </c>
      <c r="AP593" s="52" t="str">
        <f t="shared" ca="1" si="358"/>
        <v/>
      </c>
      <c r="AQ593" s="1" t="str" cm="1">
        <f t="array" aca="1" ref="AQ593" ca="1">IF(LEFT(AL593,1)=".",INDEX($M$12:$M$1052,MATCH(1,(AL593=$L$12:$L$1052)*(S593=($S$12:$S$1052)),0)),"")</f>
        <v/>
      </c>
      <c r="AR593" s="52">
        <f t="shared" ca="1" si="359"/>
        <v>0</v>
      </c>
      <c r="AS593" s="52">
        <f t="shared" ca="1" si="360"/>
        <v>0</v>
      </c>
      <c r="AT593" s="52" t="str">
        <f t="shared" ca="1" si="361"/>
        <v>00</v>
      </c>
      <c r="AU593" s="52" t="str">
        <f t="shared" ca="1" si="362"/>
        <v>00</v>
      </c>
      <c r="AV593" s="1" t="str">
        <f t="shared" ca="1" si="365"/>
        <v>00</v>
      </c>
      <c r="AW593" s="52" t="str">
        <f t="shared" ca="1" si="363"/>
        <v>ZP</v>
      </c>
      <c r="AX593" s="53" t="e">
        <f ca="1">VLOOKUP(UPPER(F593)&amp;"-"&amp;AW593,Opcodes!$D$3:$E$160,2,FALSE)</f>
        <v>#N/A</v>
      </c>
      <c r="AY593" s="1">
        <f t="shared" ca="1" si="364"/>
        <v>0</v>
      </c>
    </row>
    <row r="594" spans="3:51" s="52" customFormat="1" x14ac:dyDescent="0.3">
      <c r="C594" s="11" t="str" cm="1">
        <f t="array" aca="1" ref="C594" ca="1">IF(AND(N594&amp;""&lt;&gt;"",K594&amp;""&lt;&gt;""),K594&amp;": "&amp;N594&amp;IF(O594&amp;""&lt;&gt;""," "&amp;O594,"")&amp;IF(P594&amp;""&lt;&gt;""," "&amp;P594,""),IF(Y594&amp;""&lt;&gt;"",K594&amp;": "&amp;TRIM(_xlfn.TEXTJOIN("",TRUE,MID(Y594,2*ROW(INDIRECT("1:"&amp;LEN(Y594)))-1,2)&amp;" ")),""))</f>
        <v/>
      </c>
      <c r="D594" s="20"/>
      <c r="E594" s="21"/>
      <c r="F594" s="22"/>
      <c r="G594" s="55"/>
      <c r="H594" s="56"/>
      <c r="I594" s="51"/>
      <c r="J594" s="51"/>
      <c r="K594" s="52" t="str">
        <f t="shared" ca="1" si="330"/>
        <v>302</v>
      </c>
      <c r="L594" s="52" t="str">
        <f t="shared" si="331"/>
        <v/>
      </c>
      <c r="M594" s="52" t="str">
        <f t="shared" ca="1" si="332"/>
        <v>$0302</v>
      </c>
      <c r="N594" s="53" t="str">
        <f t="shared" ca="1" si="333"/>
        <v/>
      </c>
      <c r="O594" s="53" t="str">
        <f t="shared" ca="1" si="334"/>
        <v>00</v>
      </c>
      <c r="P594" s="53" t="str">
        <f t="shared" ca="1" si="335"/>
        <v/>
      </c>
      <c r="Q594" s="54">
        <f t="shared" si="336"/>
        <v>-1</v>
      </c>
      <c r="R594" s="54" t="str">
        <f t="shared" si="337"/>
        <v/>
      </c>
      <c r="S594" s="3" t="str">
        <f t="shared" si="338"/>
        <v>my_code</v>
      </c>
      <c r="T594" s="54" t="b">
        <f t="shared" si="339"/>
        <v>0</v>
      </c>
      <c r="U594" s="54" t="b">
        <f t="shared" si="340"/>
        <v>0</v>
      </c>
      <c r="V594" s="54" t="b">
        <f t="shared" si="341"/>
        <v>0</v>
      </c>
      <c r="W594" s="54" t="b">
        <f t="shared" si="342"/>
        <v>0</v>
      </c>
      <c r="X594" s="54" t="b">
        <f>IF(NOT(ISERROR(VLOOKUP(UPPER(F594),Opcodes!$O$3:$O$10,1,FALSE))),TRUE,FALSE)</f>
        <v>0</v>
      </c>
      <c r="Y594" s="1" t="str" cm="1">
        <f t="array" aca="1" ref="Y594" ca="1">IF(OR(UPPER(F594)="STR",UPPER(F594)="ASC"),_xlfn.TEXTJOIN("",TRUE,DEC2HEX(128*(UPPER(F594)="STR")+CODE(MID(G594,ABS(ROW(INDIRECT("1:"&amp;LEN(G594)))),1)))),IF(UPPER(F594)="HEX",UPPER(SUBSTITUTE(G594," ","")),""))</f>
        <v/>
      </c>
      <c r="Z594" s="52" t="str">
        <f t="shared" si="343"/>
        <v/>
      </c>
      <c r="AA594" s="52" t="str">
        <f t="shared" si="344"/>
        <v/>
      </c>
      <c r="AB594" s="52" t="str">
        <f t="shared" si="345"/>
        <v/>
      </c>
      <c r="AC594" s="52" t="str">
        <f t="shared" si="346"/>
        <v/>
      </c>
      <c r="AD594" s="52" t="str">
        <f t="shared" si="347"/>
        <v/>
      </c>
      <c r="AE594" s="52">
        <f t="shared" ca="1" si="348"/>
        <v>0</v>
      </c>
      <c r="AF594" s="52" t="str">
        <f t="shared" si="349"/>
        <v/>
      </c>
      <c r="AG594" s="52" t="str">
        <f t="shared" ca="1" si="350"/>
        <v>mem</v>
      </c>
      <c r="AH594" s="52">
        <f t="shared" ca="1" si="351"/>
        <v>0</v>
      </c>
      <c r="AI594" s="52">
        <f t="shared" ca="1" si="352"/>
        <v>-1</v>
      </c>
      <c r="AJ594" s="52">
        <f t="shared" ca="1" si="353"/>
        <v>0</v>
      </c>
      <c r="AK594" s="52">
        <f t="shared" ca="1" si="354"/>
        <v>0</v>
      </c>
      <c r="AL594" s="52">
        <f t="shared" ca="1" si="355"/>
        <v>0</v>
      </c>
      <c r="AM594" s="52" t="e" cm="1">
        <f t="array" aca="1" ref="AM594" ca="1">INDEX($G$2:$G$1052,MATCH(1,(AL594=$E$2:$E$1052)*("EQU"=UPPER($F$2:$F$1052)),0))</f>
        <v>#N/A</v>
      </c>
      <c r="AN594" s="52" t="str">
        <f t="shared" ca="1" si="356"/>
        <v/>
      </c>
      <c r="AO594" s="1" t="e">
        <f t="shared" ca="1" si="357"/>
        <v>#N/A</v>
      </c>
      <c r="AP594" s="52" t="str">
        <f t="shared" ca="1" si="358"/>
        <v/>
      </c>
      <c r="AQ594" s="1" t="str" cm="1">
        <f t="array" aca="1" ref="AQ594" ca="1">IF(LEFT(AL594,1)=".",INDEX($M$12:$M$1052,MATCH(1,(AL594=$L$12:$L$1052)*(S594=($S$12:$S$1052)),0)),"")</f>
        <v/>
      </c>
      <c r="AR594" s="52">
        <f t="shared" ca="1" si="359"/>
        <v>0</v>
      </c>
      <c r="AS594" s="52">
        <f t="shared" ca="1" si="360"/>
        <v>0</v>
      </c>
      <c r="AT594" s="52" t="str">
        <f t="shared" ca="1" si="361"/>
        <v>00</v>
      </c>
      <c r="AU594" s="52" t="str">
        <f t="shared" ca="1" si="362"/>
        <v>00</v>
      </c>
      <c r="AV594" s="1" t="str">
        <f t="shared" ca="1" si="365"/>
        <v>00</v>
      </c>
      <c r="AW594" s="52" t="str">
        <f t="shared" ca="1" si="363"/>
        <v>ZP</v>
      </c>
      <c r="AX594" s="53" t="e">
        <f ca="1">VLOOKUP(UPPER(F594)&amp;"-"&amp;AW594,Opcodes!$D$3:$E$160,2,FALSE)</f>
        <v>#N/A</v>
      </c>
      <c r="AY594" s="1">
        <f t="shared" ca="1" si="364"/>
        <v>0</v>
      </c>
    </row>
    <row r="595" spans="3:51" s="52" customFormat="1" x14ac:dyDescent="0.3">
      <c r="C595" s="11" t="str" cm="1">
        <f t="array" aca="1" ref="C595" ca="1">IF(AND(N595&amp;""&lt;&gt;"",K595&amp;""&lt;&gt;""),K595&amp;": "&amp;N595&amp;IF(O595&amp;""&lt;&gt;""," "&amp;O595,"")&amp;IF(P595&amp;""&lt;&gt;""," "&amp;P595,""),IF(Y595&amp;""&lt;&gt;"",K595&amp;": "&amp;TRIM(_xlfn.TEXTJOIN("",TRUE,MID(Y595,2*ROW(INDIRECT("1:"&amp;LEN(Y595)))-1,2)&amp;" ")),""))</f>
        <v/>
      </c>
      <c r="D595" s="20"/>
      <c r="E595" s="21"/>
      <c r="F595" s="22"/>
      <c r="G595" s="55"/>
      <c r="H595" s="56"/>
      <c r="I595" s="51"/>
      <c r="J595" s="51"/>
      <c r="K595" s="52" t="str">
        <f t="shared" ca="1" si="330"/>
        <v>302</v>
      </c>
      <c r="L595" s="52" t="str">
        <f t="shared" si="331"/>
        <v/>
      </c>
      <c r="M595" s="52" t="str">
        <f t="shared" ca="1" si="332"/>
        <v>$0302</v>
      </c>
      <c r="N595" s="53" t="str">
        <f t="shared" ca="1" si="333"/>
        <v/>
      </c>
      <c r="O595" s="53" t="str">
        <f t="shared" ca="1" si="334"/>
        <v>00</v>
      </c>
      <c r="P595" s="53" t="str">
        <f t="shared" ca="1" si="335"/>
        <v/>
      </c>
      <c r="Q595" s="54">
        <f t="shared" si="336"/>
        <v>-1</v>
      </c>
      <c r="R595" s="54" t="str">
        <f t="shared" si="337"/>
        <v/>
      </c>
      <c r="S595" s="3" t="str">
        <f t="shared" si="338"/>
        <v>my_code</v>
      </c>
      <c r="T595" s="54" t="b">
        <f t="shared" si="339"/>
        <v>0</v>
      </c>
      <c r="U595" s="54" t="b">
        <f t="shared" si="340"/>
        <v>0</v>
      </c>
      <c r="V595" s="54" t="b">
        <f t="shared" si="341"/>
        <v>0</v>
      </c>
      <c r="W595" s="54" t="b">
        <f t="shared" si="342"/>
        <v>0</v>
      </c>
      <c r="X595" s="54" t="b">
        <f>IF(NOT(ISERROR(VLOOKUP(UPPER(F595),Opcodes!$O$3:$O$10,1,FALSE))),TRUE,FALSE)</f>
        <v>0</v>
      </c>
      <c r="Y595" s="1" t="str" cm="1">
        <f t="array" aca="1" ref="Y595" ca="1">IF(OR(UPPER(F595)="STR",UPPER(F595)="ASC"),_xlfn.TEXTJOIN("",TRUE,DEC2HEX(128*(UPPER(F595)="STR")+CODE(MID(G595,ABS(ROW(INDIRECT("1:"&amp;LEN(G595)))),1)))),IF(UPPER(F595)="HEX",UPPER(SUBSTITUTE(G595," ","")),""))</f>
        <v/>
      </c>
      <c r="Z595" s="52" t="str">
        <f t="shared" si="343"/>
        <v/>
      </c>
      <c r="AA595" s="52" t="str">
        <f t="shared" si="344"/>
        <v/>
      </c>
      <c r="AB595" s="52" t="str">
        <f t="shared" si="345"/>
        <v/>
      </c>
      <c r="AC595" s="52" t="str">
        <f t="shared" si="346"/>
        <v/>
      </c>
      <c r="AD595" s="52" t="str">
        <f t="shared" si="347"/>
        <v/>
      </c>
      <c r="AE595" s="52">
        <f t="shared" ca="1" si="348"/>
        <v>0</v>
      </c>
      <c r="AF595" s="52" t="str">
        <f t="shared" si="349"/>
        <v/>
      </c>
      <c r="AG595" s="52" t="str">
        <f t="shared" ca="1" si="350"/>
        <v>mem</v>
      </c>
      <c r="AH595" s="52">
        <f t="shared" ca="1" si="351"/>
        <v>0</v>
      </c>
      <c r="AI595" s="52">
        <f t="shared" ca="1" si="352"/>
        <v>-1</v>
      </c>
      <c r="AJ595" s="52">
        <f t="shared" ca="1" si="353"/>
        <v>0</v>
      </c>
      <c r="AK595" s="52">
        <f t="shared" ca="1" si="354"/>
        <v>0</v>
      </c>
      <c r="AL595" s="52">
        <f t="shared" ca="1" si="355"/>
        <v>0</v>
      </c>
      <c r="AM595" s="52" t="e" cm="1">
        <f t="array" aca="1" ref="AM595" ca="1">INDEX($G$2:$G$1052,MATCH(1,(AL595=$E$2:$E$1052)*("EQU"=UPPER($F$2:$F$1052)),0))</f>
        <v>#N/A</v>
      </c>
      <c r="AN595" s="52" t="str">
        <f t="shared" ca="1" si="356"/>
        <v/>
      </c>
      <c r="AO595" s="1" t="e">
        <f t="shared" ca="1" si="357"/>
        <v>#N/A</v>
      </c>
      <c r="AP595" s="52" t="str">
        <f t="shared" ca="1" si="358"/>
        <v/>
      </c>
      <c r="AQ595" s="1" t="str" cm="1">
        <f t="array" aca="1" ref="AQ595" ca="1">IF(LEFT(AL595,1)=".",INDEX($M$12:$M$1052,MATCH(1,(AL595=$L$12:$L$1052)*(S595=($S$12:$S$1052)),0)),"")</f>
        <v/>
      </c>
      <c r="AR595" s="52">
        <f t="shared" ca="1" si="359"/>
        <v>0</v>
      </c>
      <c r="AS595" s="52">
        <f t="shared" ca="1" si="360"/>
        <v>0</v>
      </c>
      <c r="AT595" s="52" t="str">
        <f t="shared" ca="1" si="361"/>
        <v>00</v>
      </c>
      <c r="AU595" s="52" t="str">
        <f t="shared" ca="1" si="362"/>
        <v>00</v>
      </c>
      <c r="AV595" s="1" t="str">
        <f t="shared" ca="1" si="365"/>
        <v>00</v>
      </c>
      <c r="AW595" s="52" t="str">
        <f t="shared" ca="1" si="363"/>
        <v>ZP</v>
      </c>
      <c r="AX595" s="53" t="e">
        <f ca="1">VLOOKUP(UPPER(F595)&amp;"-"&amp;AW595,Opcodes!$D$3:$E$160,2,FALSE)</f>
        <v>#N/A</v>
      </c>
      <c r="AY595" s="1">
        <f t="shared" ca="1" si="364"/>
        <v>0</v>
      </c>
    </row>
    <row r="596" spans="3:51" s="52" customFormat="1" x14ac:dyDescent="0.3">
      <c r="C596" s="11" t="str" cm="1">
        <f t="array" aca="1" ref="C596" ca="1">IF(AND(N596&amp;""&lt;&gt;"",K596&amp;""&lt;&gt;""),K596&amp;": "&amp;N596&amp;IF(O596&amp;""&lt;&gt;""," "&amp;O596,"")&amp;IF(P596&amp;""&lt;&gt;""," "&amp;P596,""),IF(Y596&amp;""&lt;&gt;"",K596&amp;": "&amp;TRIM(_xlfn.TEXTJOIN("",TRUE,MID(Y596,2*ROW(INDIRECT("1:"&amp;LEN(Y596)))-1,2)&amp;" ")),""))</f>
        <v/>
      </c>
      <c r="D596" s="20"/>
      <c r="E596" s="21"/>
      <c r="F596" s="22"/>
      <c r="G596" s="55"/>
      <c r="H596" s="56"/>
      <c r="I596" s="51"/>
      <c r="J596" s="51"/>
      <c r="K596" s="52" t="str">
        <f t="shared" ca="1" si="330"/>
        <v>302</v>
      </c>
      <c r="L596" s="52" t="str">
        <f t="shared" si="331"/>
        <v/>
      </c>
      <c r="M596" s="52" t="str">
        <f t="shared" ca="1" si="332"/>
        <v>$0302</v>
      </c>
      <c r="N596" s="53" t="str">
        <f t="shared" ca="1" si="333"/>
        <v/>
      </c>
      <c r="O596" s="53" t="str">
        <f t="shared" ca="1" si="334"/>
        <v>00</v>
      </c>
      <c r="P596" s="53" t="str">
        <f t="shared" ca="1" si="335"/>
        <v/>
      </c>
      <c r="Q596" s="54">
        <f t="shared" si="336"/>
        <v>-1</v>
      </c>
      <c r="R596" s="54" t="str">
        <f t="shared" si="337"/>
        <v/>
      </c>
      <c r="S596" s="3" t="str">
        <f t="shared" si="338"/>
        <v>my_code</v>
      </c>
      <c r="T596" s="54" t="b">
        <f t="shared" si="339"/>
        <v>0</v>
      </c>
      <c r="U596" s="54" t="b">
        <f t="shared" si="340"/>
        <v>0</v>
      </c>
      <c r="V596" s="54" t="b">
        <f t="shared" si="341"/>
        <v>0</v>
      </c>
      <c r="W596" s="54" t="b">
        <f t="shared" si="342"/>
        <v>0</v>
      </c>
      <c r="X596" s="54" t="b">
        <f>IF(NOT(ISERROR(VLOOKUP(UPPER(F596),Opcodes!$O$3:$O$10,1,FALSE))),TRUE,FALSE)</f>
        <v>0</v>
      </c>
      <c r="Y596" s="1" t="str" cm="1">
        <f t="array" aca="1" ref="Y596" ca="1">IF(OR(UPPER(F596)="STR",UPPER(F596)="ASC"),_xlfn.TEXTJOIN("",TRUE,DEC2HEX(128*(UPPER(F596)="STR")+CODE(MID(G596,ABS(ROW(INDIRECT("1:"&amp;LEN(G596)))),1)))),IF(UPPER(F596)="HEX",UPPER(SUBSTITUTE(G596," ","")),""))</f>
        <v/>
      </c>
      <c r="Z596" s="52" t="str">
        <f t="shared" si="343"/>
        <v/>
      </c>
      <c r="AA596" s="52" t="str">
        <f t="shared" si="344"/>
        <v/>
      </c>
      <c r="AB596" s="52" t="str">
        <f t="shared" si="345"/>
        <v/>
      </c>
      <c r="AC596" s="52" t="str">
        <f t="shared" si="346"/>
        <v/>
      </c>
      <c r="AD596" s="52" t="str">
        <f t="shared" si="347"/>
        <v/>
      </c>
      <c r="AE596" s="52">
        <f t="shared" ca="1" si="348"/>
        <v>0</v>
      </c>
      <c r="AF596" s="52" t="str">
        <f t="shared" si="349"/>
        <v/>
      </c>
      <c r="AG596" s="52" t="str">
        <f t="shared" ca="1" si="350"/>
        <v>mem</v>
      </c>
      <c r="AH596" s="52">
        <f t="shared" ca="1" si="351"/>
        <v>0</v>
      </c>
      <c r="AI596" s="52">
        <f t="shared" ca="1" si="352"/>
        <v>-1</v>
      </c>
      <c r="AJ596" s="52">
        <f t="shared" ca="1" si="353"/>
        <v>0</v>
      </c>
      <c r="AK596" s="52">
        <f t="shared" ca="1" si="354"/>
        <v>0</v>
      </c>
      <c r="AL596" s="52">
        <f t="shared" ca="1" si="355"/>
        <v>0</v>
      </c>
      <c r="AM596" s="52" t="e" cm="1">
        <f t="array" aca="1" ref="AM596" ca="1">INDEX($G$2:$G$1052,MATCH(1,(AL596=$E$2:$E$1052)*("EQU"=UPPER($F$2:$F$1052)),0))</f>
        <v>#N/A</v>
      </c>
      <c r="AN596" s="52" t="str">
        <f t="shared" ca="1" si="356"/>
        <v/>
      </c>
      <c r="AO596" s="1" t="e">
        <f t="shared" ca="1" si="357"/>
        <v>#N/A</v>
      </c>
      <c r="AP596" s="52" t="str">
        <f t="shared" ca="1" si="358"/>
        <v/>
      </c>
      <c r="AQ596" s="1" t="str" cm="1">
        <f t="array" aca="1" ref="AQ596" ca="1">IF(LEFT(AL596,1)=".",INDEX($M$12:$M$1052,MATCH(1,(AL596=$L$12:$L$1052)*(S596=($S$12:$S$1052)),0)),"")</f>
        <v/>
      </c>
      <c r="AR596" s="52">
        <f t="shared" ca="1" si="359"/>
        <v>0</v>
      </c>
      <c r="AS596" s="52">
        <f t="shared" ca="1" si="360"/>
        <v>0</v>
      </c>
      <c r="AT596" s="52" t="str">
        <f t="shared" ca="1" si="361"/>
        <v>00</v>
      </c>
      <c r="AU596" s="52" t="str">
        <f t="shared" ca="1" si="362"/>
        <v>00</v>
      </c>
      <c r="AV596" s="1" t="str">
        <f t="shared" ca="1" si="365"/>
        <v>00</v>
      </c>
      <c r="AW596" s="52" t="str">
        <f t="shared" ca="1" si="363"/>
        <v>ZP</v>
      </c>
      <c r="AX596" s="53" t="e">
        <f ca="1">VLOOKUP(UPPER(F596)&amp;"-"&amp;AW596,Opcodes!$D$3:$E$160,2,FALSE)</f>
        <v>#N/A</v>
      </c>
      <c r="AY596" s="1">
        <f t="shared" ca="1" si="364"/>
        <v>0</v>
      </c>
    </row>
    <row r="597" spans="3:51" s="52" customFormat="1" x14ac:dyDescent="0.3">
      <c r="C597" s="11" t="str" cm="1">
        <f t="array" aca="1" ref="C597" ca="1">IF(AND(N597&amp;""&lt;&gt;"",K597&amp;""&lt;&gt;""),K597&amp;": "&amp;N597&amp;IF(O597&amp;""&lt;&gt;""," "&amp;O597,"")&amp;IF(P597&amp;""&lt;&gt;""," "&amp;P597,""),IF(Y597&amp;""&lt;&gt;"",K597&amp;": "&amp;TRIM(_xlfn.TEXTJOIN("",TRUE,MID(Y597,2*ROW(INDIRECT("1:"&amp;LEN(Y597)))-1,2)&amp;" ")),""))</f>
        <v/>
      </c>
      <c r="D597" s="20"/>
      <c r="E597" s="21"/>
      <c r="F597" s="22"/>
      <c r="G597" s="55"/>
      <c r="H597" s="56"/>
      <c r="I597" s="51"/>
      <c r="J597" s="51"/>
      <c r="K597" s="52" t="str">
        <f t="shared" ca="1" si="330"/>
        <v>302</v>
      </c>
      <c r="L597" s="52" t="str">
        <f t="shared" si="331"/>
        <v/>
      </c>
      <c r="M597" s="52" t="str">
        <f t="shared" ca="1" si="332"/>
        <v>$0302</v>
      </c>
      <c r="N597" s="53" t="str">
        <f t="shared" ca="1" si="333"/>
        <v/>
      </c>
      <c r="O597" s="53" t="str">
        <f t="shared" ca="1" si="334"/>
        <v>00</v>
      </c>
      <c r="P597" s="53" t="str">
        <f t="shared" ca="1" si="335"/>
        <v/>
      </c>
      <c r="Q597" s="54">
        <f t="shared" si="336"/>
        <v>-1</v>
      </c>
      <c r="R597" s="54" t="str">
        <f t="shared" si="337"/>
        <v/>
      </c>
      <c r="S597" s="3" t="str">
        <f t="shared" si="338"/>
        <v>my_code</v>
      </c>
      <c r="T597" s="54" t="b">
        <f t="shared" si="339"/>
        <v>0</v>
      </c>
      <c r="U597" s="54" t="b">
        <f t="shared" si="340"/>
        <v>0</v>
      </c>
      <c r="V597" s="54" t="b">
        <f t="shared" si="341"/>
        <v>0</v>
      </c>
      <c r="W597" s="54" t="b">
        <f t="shared" si="342"/>
        <v>0</v>
      </c>
      <c r="X597" s="54" t="b">
        <f>IF(NOT(ISERROR(VLOOKUP(UPPER(F597),Opcodes!$O$3:$O$10,1,FALSE))),TRUE,FALSE)</f>
        <v>0</v>
      </c>
      <c r="Y597" s="1" t="str" cm="1">
        <f t="array" aca="1" ref="Y597" ca="1">IF(OR(UPPER(F597)="STR",UPPER(F597)="ASC"),_xlfn.TEXTJOIN("",TRUE,DEC2HEX(128*(UPPER(F597)="STR")+CODE(MID(G597,ABS(ROW(INDIRECT("1:"&amp;LEN(G597)))),1)))),IF(UPPER(F597)="HEX",UPPER(SUBSTITUTE(G597," ","")),""))</f>
        <v/>
      </c>
      <c r="Z597" s="52" t="str">
        <f t="shared" si="343"/>
        <v/>
      </c>
      <c r="AA597" s="52" t="str">
        <f t="shared" si="344"/>
        <v/>
      </c>
      <c r="AB597" s="52" t="str">
        <f t="shared" si="345"/>
        <v/>
      </c>
      <c r="AC597" s="52" t="str">
        <f t="shared" si="346"/>
        <v/>
      </c>
      <c r="AD597" s="52" t="str">
        <f t="shared" si="347"/>
        <v/>
      </c>
      <c r="AE597" s="52">
        <f t="shared" ca="1" si="348"/>
        <v>0</v>
      </c>
      <c r="AF597" s="52" t="str">
        <f t="shared" si="349"/>
        <v/>
      </c>
      <c r="AG597" s="52" t="str">
        <f t="shared" ca="1" si="350"/>
        <v>mem</v>
      </c>
      <c r="AH597" s="52">
        <f t="shared" ca="1" si="351"/>
        <v>0</v>
      </c>
      <c r="AI597" s="52">
        <f t="shared" ca="1" si="352"/>
        <v>-1</v>
      </c>
      <c r="AJ597" s="52">
        <f t="shared" ca="1" si="353"/>
        <v>0</v>
      </c>
      <c r="AK597" s="52">
        <f t="shared" ca="1" si="354"/>
        <v>0</v>
      </c>
      <c r="AL597" s="52">
        <f t="shared" ca="1" si="355"/>
        <v>0</v>
      </c>
      <c r="AM597" s="52" t="e" cm="1">
        <f t="array" aca="1" ref="AM597" ca="1">INDEX($G$2:$G$1052,MATCH(1,(AL597=$E$2:$E$1052)*("EQU"=UPPER($F$2:$F$1052)),0))</f>
        <v>#N/A</v>
      </c>
      <c r="AN597" s="52" t="str">
        <f t="shared" ca="1" si="356"/>
        <v/>
      </c>
      <c r="AO597" s="1" t="e">
        <f t="shared" ca="1" si="357"/>
        <v>#N/A</v>
      </c>
      <c r="AP597" s="52" t="str">
        <f t="shared" ca="1" si="358"/>
        <v/>
      </c>
      <c r="AQ597" s="1" t="str" cm="1">
        <f t="array" aca="1" ref="AQ597" ca="1">IF(LEFT(AL597,1)=".",INDEX($M$12:$M$1052,MATCH(1,(AL597=$L$12:$L$1052)*(S597=($S$12:$S$1052)),0)),"")</f>
        <v/>
      </c>
      <c r="AR597" s="52">
        <f t="shared" ca="1" si="359"/>
        <v>0</v>
      </c>
      <c r="AS597" s="52">
        <f t="shared" ca="1" si="360"/>
        <v>0</v>
      </c>
      <c r="AT597" s="52" t="str">
        <f t="shared" ca="1" si="361"/>
        <v>00</v>
      </c>
      <c r="AU597" s="52" t="str">
        <f t="shared" ca="1" si="362"/>
        <v>00</v>
      </c>
      <c r="AV597" s="1" t="str">
        <f t="shared" ca="1" si="365"/>
        <v>00</v>
      </c>
      <c r="AW597" s="52" t="str">
        <f t="shared" ca="1" si="363"/>
        <v>ZP</v>
      </c>
      <c r="AX597" s="53" t="e">
        <f ca="1">VLOOKUP(UPPER(F597)&amp;"-"&amp;AW597,Opcodes!$D$3:$E$160,2,FALSE)</f>
        <v>#N/A</v>
      </c>
      <c r="AY597" s="1">
        <f t="shared" ca="1" si="364"/>
        <v>0</v>
      </c>
    </row>
    <row r="598" spans="3:51" s="52" customFormat="1" x14ac:dyDescent="0.3">
      <c r="C598" s="11" t="str" cm="1">
        <f t="array" aca="1" ref="C598" ca="1">IF(AND(N598&amp;""&lt;&gt;"",K598&amp;""&lt;&gt;""),K598&amp;": "&amp;N598&amp;IF(O598&amp;""&lt;&gt;""," "&amp;O598,"")&amp;IF(P598&amp;""&lt;&gt;""," "&amp;P598,""),IF(Y598&amp;""&lt;&gt;"",K598&amp;": "&amp;TRIM(_xlfn.TEXTJOIN("",TRUE,MID(Y598,2*ROW(INDIRECT("1:"&amp;LEN(Y598)))-1,2)&amp;" ")),""))</f>
        <v/>
      </c>
      <c r="D598" s="20"/>
      <c r="E598" s="21"/>
      <c r="F598" s="22"/>
      <c r="G598" s="55"/>
      <c r="H598" s="56"/>
      <c r="I598" s="51"/>
      <c r="J598" s="51"/>
      <c r="K598" s="52" t="str">
        <f t="shared" ca="1" si="330"/>
        <v>302</v>
      </c>
      <c r="L598" s="52" t="str">
        <f t="shared" si="331"/>
        <v/>
      </c>
      <c r="M598" s="52" t="str">
        <f t="shared" ca="1" si="332"/>
        <v>$0302</v>
      </c>
      <c r="N598" s="53" t="str">
        <f t="shared" ca="1" si="333"/>
        <v/>
      </c>
      <c r="O598" s="53" t="str">
        <f t="shared" ca="1" si="334"/>
        <v>00</v>
      </c>
      <c r="P598" s="53" t="str">
        <f t="shared" ca="1" si="335"/>
        <v/>
      </c>
      <c r="Q598" s="54">
        <f t="shared" si="336"/>
        <v>-1</v>
      </c>
      <c r="R598" s="54" t="str">
        <f t="shared" si="337"/>
        <v/>
      </c>
      <c r="S598" s="3" t="str">
        <f t="shared" si="338"/>
        <v>my_code</v>
      </c>
      <c r="T598" s="54" t="b">
        <f t="shared" si="339"/>
        <v>0</v>
      </c>
      <c r="U598" s="54" t="b">
        <f t="shared" si="340"/>
        <v>0</v>
      </c>
      <c r="V598" s="54" t="b">
        <f t="shared" si="341"/>
        <v>0</v>
      </c>
      <c r="W598" s="54" t="b">
        <f t="shared" si="342"/>
        <v>0</v>
      </c>
      <c r="X598" s="54" t="b">
        <f>IF(NOT(ISERROR(VLOOKUP(UPPER(F598),Opcodes!$O$3:$O$10,1,FALSE))),TRUE,FALSE)</f>
        <v>0</v>
      </c>
      <c r="Y598" s="1" t="str" cm="1">
        <f t="array" aca="1" ref="Y598" ca="1">IF(OR(UPPER(F598)="STR",UPPER(F598)="ASC"),_xlfn.TEXTJOIN("",TRUE,DEC2HEX(128*(UPPER(F598)="STR")+CODE(MID(G598,ABS(ROW(INDIRECT("1:"&amp;LEN(G598)))),1)))),IF(UPPER(F598)="HEX",UPPER(SUBSTITUTE(G598," ","")),""))</f>
        <v/>
      </c>
      <c r="Z598" s="52" t="str">
        <f t="shared" si="343"/>
        <v/>
      </c>
      <c r="AA598" s="52" t="str">
        <f t="shared" si="344"/>
        <v/>
      </c>
      <c r="AB598" s="52" t="str">
        <f t="shared" si="345"/>
        <v/>
      </c>
      <c r="AC598" s="52" t="str">
        <f t="shared" si="346"/>
        <v/>
      </c>
      <c r="AD598" s="52" t="str">
        <f t="shared" si="347"/>
        <v/>
      </c>
      <c r="AE598" s="52">
        <f t="shared" ca="1" si="348"/>
        <v>0</v>
      </c>
      <c r="AF598" s="52" t="str">
        <f t="shared" si="349"/>
        <v/>
      </c>
      <c r="AG598" s="52" t="str">
        <f t="shared" ca="1" si="350"/>
        <v>mem</v>
      </c>
      <c r="AH598" s="52">
        <f t="shared" ca="1" si="351"/>
        <v>0</v>
      </c>
      <c r="AI598" s="52">
        <f t="shared" ca="1" si="352"/>
        <v>-1</v>
      </c>
      <c r="AJ598" s="52">
        <f t="shared" ca="1" si="353"/>
        <v>0</v>
      </c>
      <c r="AK598" s="52">
        <f t="shared" ca="1" si="354"/>
        <v>0</v>
      </c>
      <c r="AL598" s="52">
        <f t="shared" ca="1" si="355"/>
        <v>0</v>
      </c>
      <c r="AM598" s="52" t="e" cm="1">
        <f t="array" aca="1" ref="AM598" ca="1">INDEX($G$2:$G$1052,MATCH(1,(AL598=$E$2:$E$1052)*("EQU"=UPPER($F$2:$F$1052)),0))</f>
        <v>#N/A</v>
      </c>
      <c r="AN598" s="52" t="str">
        <f t="shared" ca="1" si="356"/>
        <v/>
      </c>
      <c r="AO598" s="1" t="e">
        <f t="shared" ca="1" si="357"/>
        <v>#N/A</v>
      </c>
      <c r="AP598" s="52" t="str">
        <f t="shared" ca="1" si="358"/>
        <v/>
      </c>
      <c r="AQ598" s="1" t="str" cm="1">
        <f t="array" aca="1" ref="AQ598" ca="1">IF(LEFT(AL598,1)=".",INDEX($M$12:$M$1052,MATCH(1,(AL598=$L$12:$L$1052)*(S598=($S$12:$S$1052)),0)),"")</f>
        <v/>
      </c>
      <c r="AR598" s="52">
        <f t="shared" ca="1" si="359"/>
        <v>0</v>
      </c>
      <c r="AS598" s="52">
        <f t="shared" ca="1" si="360"/>
        <v>0</v>
      </c>
      <c r="AT598" s="52" t="str">
        <f t="shared" ca="1" si="361"/>
        <v>00</v>
      </c>
      <c r="AU598" s="52" t="str">
        <f t="shared" ca="1" si="362"/>
        <v>00</v>
      </c>
      <c r="AV598" s="1" t="str">
        <f t="shared" ca="1" si="365"/>
        <v>00</v>
      </c>
      <c r="AW598" s="52" t="str">
        <f t="shared" ca="1" si="363"/>
        <v>ZP</v>
      </c>
      <c r="AX598" s="53" t="e">
        <f ca="1">VLOOKUP(UPPER(F598)&amp;"-"&amp;AW598,Opcodes!$D$3:$E$160,2,FALSE)</f>
        <v>#N/A</v>
      </c>
      <c r="AY598" s="1">
        <f t="shared" ca="1" si="364"/>
        <v>0</v>
      </c>
    </row>
    <row r="599" spans="3:51" s="52" customFormat="1" x14ac:dyDescent="0.3">
      <c r="C599" s="11" t="str" cm="1">
        <f t="array" aca="1" ref="C599" ca="1">IF(AND(N599&amp;""&lt;&gt;"",K599&amp;""&lt;&gt;""),K599&amp;": "&amp;N599&amp;IF(O599&amp;""&lt;&gt;""," "&amp;O599,"")&amp;IF(P599&amp;""&lt;&gt;""," "&amp;P599,""),IF(Y599&amp;""&lt;&gt;"",K599&amp;": "&amp;TRIM(_xlfn.TEXTJOIN("",TRUE,MID(Y599,2*ROW(INDIRECT("1:"&amp;LEN(Y599)))-1,2)&amp;" ")),""))</f>
        <v/>
      </c>
      <c r="D599" s="20"/>
      <c r="E599" s="21"/>
      <c r="F599" s="22"/>
      <c r="G599" s="55"/>
      <c r="H599" s="56"/>
      <c r="I599" s="51"/>
      <c r="J599" s="51"/>
      <c r="K599" s="52" t="str">
        <f t="shared" ca="1" si="330"/>
        <v>302</v>
      </c>
      <c r="L599" s="52" t="str">
        <f t="shared" si="331"/>
        <v/>
      </c>
      <c r="M599" s="52" t="str">
        <f t="shared" ca="1" si="332"/>
        <v>$0302</v>
      </c>
      <c r="N599" s="53" t="str">
        <f t="shared" ca="1" si="333"/>
        <v/>
      </c>
      <c r="O599" s="53" t="str">
        <f t="shared" ca="1" si="334"/>
        <v>00</v>
      </c>
      <c r="P599" s="53" t="str">
        <f t="shared" ca="1" si="335"/>
        <v/>
      </c>
      <c r="Q599" s="54">
        <f t="shared" si="336"/>
        <v>-1</v>
      </c>
      <c r="R599" s="54" t="str">
        <f t="shared" si="337"/>
        <v/>
      </c>
      <c r="S599" s="3" t="str">
        <f t="shared" si="338"/>
        <v>my_code</v>
      </c>
      <c r="T599" s="54" t="b">
        <f t="shared" si="339"/>
        <v>0</v>
      </c>
      <c r="U599" s="54" t="b">
        <f t="shared" si="340"/>
        <v>0</v>
      </c>
      <c r="V599" s="54" t="b">
        <f t="shared" si="341"/>
        <v>0</v>
      </c>
      <c r="W599" s="54" t="b">
        <f t="shared" si="342"/>
        <v>0</v>
      </c>
      <c r="X599" s="54" t="b">
        <f>IF(NOT(ISERROR(VLOOKUP(UPPER(F599),Opcodes!$O$3:$O$10,1,FALSE))),TRUE,FALSE)</f>
        <v>0</v>
      </c>
      <c r="Y599" s="1" t="str" cm="1">
        <f t="array" aca="1" ref="Y599" ca="1">IF(OR(UPPER(F599)="STR",UPPER(F599)="ASC"),_xlfn.TEXTJOIN("",TRUE,DEC2HEX(128*(UPPER(F599)="STR")+CODE(MID(G599,ABS(ROW(INDIRECT("1:"&amp;LEN(G599)))),1)))),IF(UPPER(F599)="HEX",UPPER(SUBSTITUTE(G599," ","")),""))</f>
        <v/>
      </c>
      <c r="Z599" s="52" t="str">
        <f t="shared" si="343"/>
        <v/>
      </c>
      <c r="AA599" s="52" t="str">
        <f t="shared" si="344"/>
        <v/>
      </c>
      <c r="AB599" s="52" t="str">
        <f t="shared" si="345"/>
        <v/>
      </c>
      <c r="AC599" s="52" t="str">
        <f t="shared" si="346"/>
        <v/>
      </c>
      <c r="AD599" s="52" t="str">
        <f t="shared" si="347"/>
        <v/>
      </c>
      <c r="AE599" s="52">
        <f t="shared" ca="1" si="348"/>
        <v>0</v>
      </c>
      <c r="AF599" s="52" t="str">
        <f t="shared" si="349"/>
        <v/>
      </c>
      <c r="AG599" s="52" t="str">
        <f t="shared" ca="1" si="350"/>
        <v>mem</v>
      </c>
      <c r="AH599" s="52">
        <f t="shared" ca="1" si="351"/>
        <v>0</v>
      </c>
      <c r="AI599" s="52">
        <f t="shared" ca="1" si="352"/>
        <v>-1</v>
      </c>
      <c r="AJ599" s="52">
        <f t="shared" ca="1" si="353"/>
        <v>0</v>
      </c>
      <c r="AK599" s="52">
        <f t="shared" ca="1" si="354"/>
        <v>0</v>
      </c>
      <c r="AL599" s="52">
        <f t="shared" ca="1" si="355"/>
        <v>0</v>
      </c>
      <c r="AM599" s="52" t="e" cm="1">
        <f t="array" aca="1" ref="AM599" ca="1">INDEX($G$2:$G$1052,MATCH(1,(AL599=$E$2:$E$1052)*("EQU"=UPPER($F$2:$F$1052)),0))</f>
        <v>#N/A</v>
      </c>
      <c r="AN599" s="52" t="str">
        <f t="shared" ca="1" si="356"/>
        <v/>
      </c>
      <c r="AO599" s="1" t="e">
        <f t="shared" ca="1" si="357"/>
        <v>#N/A</v>
      </c>
      <c r="AP599" s="52" t="str">
        <f t="shared" ca="1" si="358"/>
        <v/>
      </c>
      <c r="AQ599" s="1" t="str" cm="1">
        <f t="array" aca="1" ref="AQ599" ca="1">IF(LEFT(AL599,1)=".",INDEX($M$12:$M$1052,MATCH(1,(AL599=$L$12:$L$1052)*(S599=($S$12:$S$1052)),0)),"")</f>
        <v/>
      </c>
      <c r="AR599" s="52">
        <f t="shared" ca="1" si="359"/>
        <v>0</v>
      </c>
      <c r="AS599" s="52">
        <f t="shared" ca="1" si="360"/>
        <v>0</v>
      </c>
      <c r="AT599" s="52" t="str">
        <f t="shared" ca="1" si="361"/>
        <v>00</v>
      </c>
      <c r="AU599" s="52" t="str">
        <f t="shared" ca="1" si="362"/>
        <v>00</v>
      </c>
      <c r="AV599" s="1" t="str">
        <f t="shared" ca="1" si="365"/>
        <v>00</v>
      </c>
      <c r="AW599" s="52" t="str">
        <f t="shared" ca="1" si="363"/>
        <v>ZP</v>
      </c>
      <c r="AX599" s="53" t="e">
        <f ca="1">VLOOKUP(UPPER(F599)&amp;"-"&amp;AW599,Opcodes!$D$3:$E$160,2,FALSE)</f>
        <v>#N/A</v>
      </c>
      <c r="AY599" s="1">
        <f t="shared" ca="1" si="364"/>
        <v>0</v>
      </c>
    </row>
    <row r="600" spans="3:51" s="52" customFormat="1" x14ac:dyDescent="0.3">
      <c r="C600" s="11" t="str" cm="1">
        <f t="array" aca="1" ref="C600" ca="1">IF(AND(N600&amp;""&lt;&gt;"",K600&amp;""&lt;&gt;""),K600&amp;": "&amp;N600&amp;IF(O600&amp;""&lt;&gt;""," "&amp;O600,"")&amp;IF(P600&amp;""&lt;&gt;""," "&amp;P600,""),IF(Y600&amp;""&lt;&gt;"",K600&amp;": "&amp;TRIM(_xlfn.TEXTJOIN("",TRUE,MID(Y600,2*ROW(INDIRECT("1:"&amp;LEN(Y600)))-1,2)&amp;" ")),""))</f>
        <v/>
      </c>
      <c r="D600" s="20"/>
      <c r="E600" s="21"/>
      <c r="F600" s="22"/>
      <c r="G600" s="55"/>
      <c r="H600" s="56"/>
      <c r="I600" s="51"/>
      <c r="J600" s="51"/>
      <c r="K600" s="52" t="str">
        <f t="shared" ca="1" si="330"/>
        <v>302</v>
      </c>
      <c r="L600" s="52" t="str">
        <f t="shared" si="331"/>
        <v/>
      </c>
      <c r="M600" s="52" t="str">
        <f t="shared" ca="1" si="332"/>
        <v>$0302</v>
      </c>
      <c r="N600" s="53" t="str">
        <f t="shared" ca="1" si="333"/>
        <v/>
      </c>
      <c r="O600" s="53" t="str">
        <f t="shared" ca="1" si="334"/>
        <v>00</v>
      </c>
      <c r="P600" s="53" t="str">
        <f t="shared" ca="1" si="335"/>
        <v/>
      </c>
      <c r="Q600" s="54">
        <f t="shared" si="336"/>
        <v>-1</v>
      </c>
      <c r="R600" s="54" t="str">
        <f t="shared" si="337"/>
        <v/>
      </c>
      <c r="S600" s="3" t="str">
        <f t="shared" si="338"/>
        <v>my_code</v>
      </c>
      <c r="T600" s="54" t="b">
        <f t="shared" si="339"/>
        <v>0</v>
      </c>
      <c r="U600" s="54" t="b">
        <f t="shared" si="340"/>
        <v>0</v>
      </c>
      <c r="V600" s="54" t="b">
        <f t="shared" si="341"/>
        <v>0</v>
      </c>
      <c r="W600" s="54" t="b">
        <f t="shared" si="342"/>
        <v>0</v>
      </c>
      <c r="X600" s="54" t="b">
        <f>IF(NOT(ISERROR(VLOOKUP(UPPER(F600),Opcodes!$O$3:$O$10,1,FALSE))),TRUE,FALSE)</f>
        <v>0</v>
      </c>
      <c r="Y600" s="1" t="str" cm="1">
        <f t="array" aca="1" ref="Y600" ca="1">IF(OR(UPPER(F600)="STR",UPPER(F600)="ASC"),_xlfn.TEXTJOIN("",TRUE,DEC2HEX(128*(UPPER(F600)="STR")+CODE(MID(G600,ABS(ROW(INDIRECT("1:"&amp;LEN(G600)))),1)))),IF(UPPER(F600)="HEX",UPPER(SUBSTITUTE(G600," ","")),""))</f>
        <v/>
      </c>
      <c r="Z600" s="52" t="str">
        <f t="shared" si="343"/>
        <v/>
      </c>
      <c r="AA600" s="52" t="str">
        <f t="shared" si="344"/>
        <v/>
      </c>
      <c r="AB600" s="52" t="str">
        <f t="shared" si="345"/>
        <v/>
      </c>
      <c r="AC600" s="52" t="str">
        <f t="shared" si="346"/>
        <v/>
      </c>
      <c r="AD600" s="52" t="str">
        <f t="shared" si="347"/>
        <v/>
      </c>
      <c r="AE600" s="52">
        <f t="shared" ca="1" si="348"/>
        <v>0</v>
      </c>
      <c r="AF600" s="52" t="str">
        <f t="shared" si="349"/>
        <v/>
      </c>
      <c r="AG600" s="52" t="str">
        <f t="shared" ca="1" si="350"/>
        <v>mem</v>
      </c>
      <c r="AH600" s="52">
        <f t="shared" ca="1" si="351"/>
        <v>0</v>
      </c>
      <c r="AI600" s="52">
        <f t="shared" ca="1" si="352"/>
        <v>-1</v>
      </c>
      <c r="AJ600" s="52">
        <f t="shared" ca="1" si="353"/>
        <v>0</v>
      </c>
      <c r="AK600" s="52">
        <f t="shared" ca="1" si="354"/>
        <v>0</v>
      </c>
      <c r="AL600" s="52">
        <f t="shared" ca="1" si="355"/>
        <v>0</v>
      </c>
      <c r="AM600" s="52" t="e" cm="1">
        <f t="array" aca="1" ref="AM600" ca="1">INDEX($G$2:$G$1052,MATCH(1,(AL600=$E$2:$E$1052)*("EQU"=UPPER($F$2:$F$1052)),0))</f>
        <v>#N/A</v>
      </c>
      <c r="AN600" s="52" t="str">
        <f t="shared" ca="1" si="356"/>
        <v/>
      </c>
      <c r="AO600" s="1" t="e">
        <f t="shared" ca="1" si="357"/>
        <v>#N/A</v>
      </c>
      <c r="AP600" s="52" t="str">
        <f t="shared" ca="1" si="358"/>
        <v/>
      </c>
      <c r="AQ600" s="1" t="str" cm="1">
        <f t="array" aca="1" ref="AQ600" ca="1">IF(LEFT(AL600,1)=".",INDEX($M$12:$M$1052,MATCH(1,(AL600=$L$12:$L$1052)*(S600=($S$12:$S$1052)),0)),"")</f>
        <v/>
      </c>
      <c r="AR600" s="52">
        <f t="shared" ca="1" si="359"/>
        <v>0</v>
      </c>
      <c r="AS600" s="52">
        <f t="shared" ca="1" si="360"/>
        <v>0</v>
      </c>
      <c r="AT600" s="52" t="str">
        <f t="shared" ca="1" si="361"/>
        <v>00</v>
      </c>
      <c r="AU600" s="52" t="str">
        <f t="shared" ca="1" si="362"/>
        <v>00</v>
      </c>
      <c r="AV600" s="1" t="str">
        <f t="shared" ca="1" si="365"/>
        <v>00</v>
      </c>
      <c r="AW600" s="52" t="str">
        <f t="shared" ca="1" si="363"/>
        <v>ZP</v>
      </c>
      <c r="AX600" s="53" t="e">
        <f ca="1">VLOOKUP(UPPER(F600)&amp;"-"&amp;AW600,Opcodes!$D$3:$E$160,2,FALSE)</f>
        <v>#N/A</v>
      </c>
      <c r="AY600" s="1">
        <f t="shared" ca="1" si="364"/>
        <v>0</v>
      </c>
    </row>
    <row r="601" spans="3:51" s="52" customFormat="1" x14ac:dyDescent="0.3">
      <c r="C601" s="11" t="str" cm="1">
        <f t="array" aca="1" ref="C601" ca="1">IF(AND(N601&amp;""&lt;&gt;"",K601&amp;""&lt;&gt;""),K601&amp;": "&amp;N601&amp;IF(O601&amp;""&lt;&gt;""," "&amp;O601,"")&amp;IF(P601&amp;""&lt;&gt;""," "&amp;P601,""),IF(Y601&amp;""&lt;&gt;"",K601&amp;": "&amp;TRIM(_xlfn.TEXTJOIN("",TRUE,MID(Y601,2*ROW(INDIRECT("1:"&amp;LEN(Y601)))-1,2)&amp;" ")),""))</f>
        <v/>
      </c>
      <c r="D601" s="20"/>
      <c r="E601" s="21"/>
      <c r="F601" s="22"/>
      <c r="G601" s="55"/>
      <c r="H601" s="56"/>
      <c r="I601" s="51"/>
      <c r="J601" s="51"/>
      <c r="K601" s="52" t="str">
        <f t="shared" ca="1" si="330"/>
        <v>302</v>
      </c>
      <c r="L601" s="52" t="str">
        <f t="shared" si="331"/>
        <v/>
      </c>
      <c r="M601" s="52" t="str">
        <f t="shared" ca="1" si="332"/>
        <v>$0302</v>
      </c>
      <c r="N601" s="53" t="str">
        <f t="shared" ca="1" si="333"/>
        <v/>
      </c>
      <c r="O601" s="53" t="str">
        <f t="shared" ca="1" si="334"/>
        <v>00</v>
      </c>
      <c r="P601" s="53" t="str">
        <f t="shared" ca="1" si="335"/>
        <v/>
      </c>
      <c r="Q601" s="54">
        <f t="shared" si="336"/>
        <v>-1</v>
      </c>
      <c r="R601" s="54" t="str">
        <f t="shared" si="337"/>
        <v/>
      </c>
      <c r="S601" s="3" t="str">
        <f t="shared" si="338"/>
        <v>my_code</v>
      </c>
      <c r="T601" s="54" t="b">
        <f t="shared" si="339"/>
        <v>0</v>
      </c>
      <c r="U601" s="54" t="b">
        <f t="shared" si="340"/>
        <v>0</v>
      </c>
      <c r="V601" s="54" t="b">
        <f t="shared" si="341"/>
        <v>0</v>
      </c>
      <c r="W601" s="54" t="b">
        <f t="shared" si="342"/>
        <v>0</v>
      </c>
      <c r="X601" s="54" t="b">
        <f>IF(NOT(ISERROR(VLOOKUP(UPPER(F601),Opcodes!$O$3:$O$10,1,FALSE))),TRUE,FALSE)</f>
        <v>0</v>
      </c>
      <c r="Y601" s="1" t="str" cm="1">
        <f t="array" aca="1" ref="Y601" ca="1">IF(OR(UPPER(F601)="STR",UPPER(F601)="ASC"),_xlfn.TEXTJOIN("",TRUE,DEC2HEX(128*(UPPER(F601)="STR")+CODE(MID(G601,ABS(ROW(INDIRECT("1:"&amp;LEN(G601)))),1)))),IF(UPPER(F601)="HEX",UPPER(SUBSTITUTE(G601," ","")),""))</f>
        <v/>
      </c>
      <c r="Z601" s="52" t="str">
        <f t="shared" si="343"/>
        <v/>
      </c>
      <c r="AA601" s="52" t="str">
        <f t="shared" si="344"/>
        <v/>
      </c>
      <c r="AB601" s="52" t="str">
        <f t="shared" si="345"/>
        <v/>
      </c>
      <c r="AC601" s="52" t="str">
        <f t="shared" si="346"/>
        <v/>
      </c>
      <c r="AD601" s="52" t="str">
        <f t="shared" si="347"/>
        <v/>
      </c>
      <c r="AE601" s="52">
        <f t="shared" ca="1" si="348"/>
        <v>0</v>
      </c>
      <c r="AF601" s="52" t="str">
        <f t="shared" si="349"/>
        <v/>
      </c>
      <c r="AG601" s="52" t="str">
        <f t="shared" ca="1" si="350"/>
        <v>mem</v>
      </c>
      <c r="AH601" s="52">
        <f t="shared" ca="1" si="351"/>
        <v>0</v>
      </c>
      <c r="AI601" s="52">
        <f t="shared" ca="1" si="352"/>
        <v>-1</v>
      </c>
      <c r="AJ601" s="52">
        <f t="shared" ca="1" si="353"/>
        <v>0</v>
      </c>
      <c r="AK601" s="52">
        <f t="shared" ca="1" si="354"/>
        <v>0</v>
      </c>
      <c r="AL601" s="52">
        <f t="shared" ca="1" si="355"/>
        <v>0</v>
      </c>
      <c r="AM601" s="52" t="e" cm="1">
        <f t="array" aca="1" ref="AM601" ca="1">INDEX($G$2:$G$1052,MATCH(1,(AL601=$E$2:$E$1052)*("EQU"=UPPER($F$2:$F$1052)),0))</f>
        <v>#N/A</v>
      </c>
      <c r="AN601" s="52" t="str">
        <f t="shared" ca="1" si="356"/>
        <v/>
      </c>
      <c r="AO601" s="1" t="e">
        <f t="shared" ca="1" si="357"/>
        <v>#N/A</v>
      </c>
      <c r="AP601" s="52" t="str">
        <f t="shared" ca="1" si="358"/>
        <v/>
      </c>
      <c r="AQ601" s="1" t="str" cm="1">
        <f t="array" aca="1" ref="AQ601" ca="1">IF(LEFT(AL601,1)=".",INDEX($M$12:$M$1052,MATCH(1,(AL601=$L$12:$L$1052)*(S601=($S$12:$S$1052)),0)),"")</f>
        <v/>
      </c>
      <c r="AR601" s="52">
        <f t="shared" ca="1" si="359"/>
        <v>0</v>
      </c>
      <c r="AS601" s="52">
        <f t="shared" ca="1" si="360"/>
        <v>0</v>
      </c>
      <c r="AT601" s="52" t="str">
        <f t="shared" ca="1" si="361"/>
        <v>00</v>
      </c>
      <c r="AU601" s="52" t="str">
        <f t="shared" ca="1" si="362"/>
        <v>00</v>
      </c>
      <c r="AV601" s="1" t="str">
        <f t="shared" ca="1" si="365"/>
        <v>00</v>
      </c>
      <c r="AW601" s="52" t="str">
        <f t="shared" ca="1" si="363"/>
        <v>ZP</v>
      </c>
      <c r="AX601" s="53" t="e">
        <f ca="1">VLOOKUP(UPPER(F601)&amp;"-"&amp;AW601,Opcodes!$D$3:$E$160,2,FALSE)</f>
        <v>#N/A</v>
      </c>
      <c r="AY601" s="1">
        <f t="shared" ca="1" si="364"/>
        <v>0</v>
      </c>
    </row>
    <row r="602" spans="3:51" s="52" customFormat="1" x14ac:dyDescent="0.3">
      <c r="C602" s="11" t="str" cm="1">
        <f t="array" aca="1" ref="C602" ca="1">IF(AND(N602&amp;""&lt;&gt;"",K602&amp;""&lt;&gt;""),K602&amp;": "&amp;N602&amp;IF(O602&amp;""&lt;&gt;""," "&amp;O602,"")&amp;IF(P602&amp;""&lt;&gt;""," "&amp;P602,""),IF(Y602&amp;""&lt;&gt;"",K602&amp;": "&amp;TRIM(_xlfn.TEXTJOIN("",TRUE,MID(Y602,2*ROW(INDIRECT("1:"&amp;LEN(Y602)))-1,2)&amp;" ")),""))</f>
        <v/>
      </c>
      <c r="D602" s="20"/>
      <c r="E602" s="21"/>
      <c r="F602" s="22"/>
      <c r="G602" s="55"/>
      <c r="H602" s="56"/>
      <c r="I602" s="51"/>
      <c r="J602" s="51"/>
      <c r="K602" s="52" t="str">
        <f t="shared" ca="1" si="330"/>
        <v>302</v>
      </c>
      <c r="L602" s="52" t="str">
        <f t="shared" si="331"/>
        <v/>
      </c>
      <c r="M602" s="52" t="str">
        <f t="shared" ca="1" si="332"/>
        <v>$0302</v>
      </c>
      <c r="N602" s="53" t="str">
        <f t="shared" ca="1" si="333"/>
        <v/>
      </c>
      <c r="O602" s="53" t="str">
        <f t="shared" ca="1" si="334"/>
        <v>00</v>
      </c>
      <c r="P602" s="53" t="str">
        <f t="shared" ca="1" si="335"/>
        <v/>
      </c>
      <c r="Q602" s="54">
        <f t="shared" si="336"/>
        <v>-1</v>
      </c>
      <c r="R602" s="54" t="str">
        <f t="shared" si="337"/>
        <v/>
      </c>
      <c r="S602" s="3" t="str">
        <f t="shared" si="338"/>
        <v>my_code</v>
      </c>
      <c r="T602" s="54" t="b">
        <f t="shared" si="339"/>
        <v>0</v>
      </c>
      <c r="U602" s="54" t="b">
        <f t="shared" si="340"/>
        <v>0</v>
      </c>
      <c r="V602" s="54" t="b">
        <f t="shared" si="341"/>
        <v>0</v>
      </c>
      <c r="W602" s="54" t="b">
        <f t="shared" si="342"/>
        <v>0</v>
      </c>
      <c r="X602" s="54" t="b">
        <f>IF(NOT(ISERROR(VLOOKUP(UPPER(F602),Opcodes!$O$3:$O$10,1,FALSE))),TRUE,FALSE)</f>
        <v>0</v>
      </c>
      <c r="Y602" s="1" t="str" cm="1">
        <f t="array" aca="1" ref="Y602" ca="1">IF(OR(UPPER(F602)="STR",UPPER(F602)="ASC"),_xlfn.TEXTJOIN("",TRUE,DEC2HEX(128*(UPPER(F602)="STR")+CODE(MID(G602,ABS(ROW(INDIRECT("1:"&amp;LEN(G602)))),1)))),IF(UPPER(F602)="HEX",UPPER(SUBSTITUTE(G602," ","")),""))</f>
        <v/>
      </c>
      <c r="Z602" s="52" t="str">
        <f t="shared" si="343"/>
        <v/>
      </c>
      <c r="AA602" s="52" t="str">
        <f t="shared" si="344"/>
        <v/>
      </c>
      <c r="AB602" s="52" t="str">
        <f t="shared" si="345"/>
        <v/>
      </c>
      <c r="AC602" s="52" t="str">
        <f t="shared" si="346"/>
        <v/>
      </c>
      <c r="AD602" s="52" t="str">
        <f t="shared" si="347"/>
        <v/>
      </c>
      <c r="AE602" s="52">
        <f t="shared" ca="1" si="348"/>
        <v>0</v>
      </c>
      <c r="AF602" s="52" t="str">
        <f t="shared" si="349"/>
        <v/>
      </c>
      <c r="AG602" s="52" t="str">
        <f t="shared" ca="1" si="350"/>
        <v>mem</v>
      </c>
      <c r="AH602" s="52">
        <f t="shared" ca="1" si="351"/>
        <v>0</v>
      </c>
      <c r="AI602" s="52">
        <f t="shared" ca="1" si="352"/>
        <v>-1</v>
      </c>
      <c r="AJ602" s="52">
        <f t="shared" ca="1" si="353"/>
        <v>0</v>
      </c>
      <c r="AK602" s="52">
        <f t="shared" ca="1" si="354"/>
        <v>0</v>
      </c>
      <c r="AL602" s="52">
        <f t="shared" ca="1" si="355"/>
        <v>0</v>
      </c>
      <c r="AM602" s="52" t="e" cm="1">
        <f t="array" aca="1" ref="AM602" ca="1">INDEX($G$2:$G$1052,MATCH(1,(AL602=$E$2:$E$1052)*("EQU"=UPPER($F$2:$F$1052)),0))</f>
        <v>#N/A</v>
      </c>
      <c r="AN602" s="52" t="str">
        <f t="shared" ca="1" si="356"/>
        <v/>
      </c>
      <c r="AO602" s="1" t="e">
        <f t="shared" ca="1" si="357"/>
        <v>#N/A</v>
      </c>
      <c r="AP602" s="52" t="str">
        <f t="shared" ca="1" si="358"/>
        <v/>
      </c>
      <c r="AQ602" s="1" t="str" cm="1">
        <f t="array" aca="1" ref="AQ602" ca="1">IF(LEFT(AL602,1)=".",INDEX($M$12:$M$1052,MATCH(1,(AL602=$L$12:$L$1052)*(S602=($S$12:$S$1052)),0)),"")</f>
        <v/>
      </c>
      <c r="AR602" s="52">
        <f t="shared" ca="1" si="359"/>
        <v>0</v>
      </c>
      <c r="AS602" s="52">
        <f t="shared" ca="1" si="360"/>
        <v>0</v>
      </c>
      <c r="AT602" s="52" t="str">
        <f t="shared" ca="1" si="361"/>
        <v>00</v>
      </c>
      <c r="AU602" s="52" t="str">
        <f t="shared" ca="1" si="362"/>
        <v>00</v>
      </c>
      <c r="AV602" s="1" t="str">
        <f t="shared" ca="1" si="365"/>
        <v>00</v>
      </c>
      <c r="AW602" s="52" t="str">
        <f t="shared" ca="1" si="363"/>
        <v>ZP</v>
      </c>
      <c r="AX602" s="53" t="e">
        <f ca="1">VLOOKUP(UPPER(F602)&amp;"-"&amp;AW602,Opcodes!$D$3:$E$160,2,FALSE)</f>
        <v>#N/A</v>
      </c>
      <c r="AY602" s="1">
        <f t="shared" ca="1" si="364"/>
        <v>0</v>
      </c>
    </row>
    <row r="603" spans="3:51" s="52" customFormat="1" x14ac:dyDescent="0.3">
      <c r="C603" s="11" t="str" cm="1">
        <f t="array" aca="1" ref="C603" ca="1">IF(AND(N603&amp;""&lt;&gt;"",K603&amp;""&lt;&gt;""),K603&amp;": "&amp;N603&amp;IF(O603&amp;""&lt;&gt;""," "&amp;O603,"")&amp;IF(P603&amp;""&lt;&gt;""," "&amp;P603,""),IF(Y603&amp;""&lt;&gt;"",K603&amp;": "&amp;TRIM(_xlfn.TEXTJOIN("",TRUE,MID(Y603,2*ROW(INDIRECT("1:"&amp;LEN(Y603)))-1,2)&amp;" ")),""))</f>
        <v/>
      </c>
      <c r="D603" s="20"/>
      <c r="E603" s="21"/>
      <c r="F603" s="22"/>
      <c r="G603" s="55"/>
      <c r="H603" s="56"/>
      <c r="I603" s="51"/>
      <c r="J603" s="51"/>
      <c r="K603" s="52" t="str">
        <f t="shared" ca="1" si="330"/>
        <v>302</v>
      </c>
      <c r="L603" s="52" t="str">
        <f t="shared" si="331"/>
        <v/>
      </c>
      <c r="M603" s="52" t="str">
        <f t="shared" ca="1" si="332"/>
        <v>$0302</v>
      </c>
      <c r="N603" s="53" t="str">
        <f t="shared" ca="1" si="333"/>
        <v/>
      </c>
      <c r="O603" s="53" t="str">
        <f t="shared" ca="1" si="334"/>
        <v>00</v>
      </c>
      <c r="P603" s="53" t="str">
        <f t="shared" ca="1" si="335"/>
        <v/>
      </c>
      <c r="Q603" s="54">
        <f t="shared" si="336"/>
        <v>-1</v>
      </c>
      <c r="R603" s="54" t="str">
        <f t="shared" si="337"/>
        <v/>
      </c>
      <c r="S603" s="3" t="str">
        <f t="shared" si="338"/>
        <v>my_code</v>
      </c>
      <c r="T603" s="54" t="b">
        <f t="shared" si="339"/>
        <v>0</v>
      </c>
      <c r="U603" s="54" t="b">
        <f t="shared" si="340"/>
        <v>0</v>
      </c>
      <c r="V603" s="54" t="b">
        <f t="shared" si="341"/>
        <v>0</v>
      </c>
      <c r="W603" s="54" t="b">
        <f t="shared" si="342"/>
        <v>0</v>
      </c>
      <c r="X603" s="54" t="b">
        <f>IF(NOT(ISERROR(VLOOKUP(UPPER(F603),Opcodes!$O$3:$O$10,1,FALSE))),TRUE,FALSE)</f>
        <v>0</v>
      </c>
      <c r="Y603" s="1" t="str" cm="1">
        <f t="array" aca="1" ref="Y603" ca="1">IF(OR(UPPER(F603)="STR",UPPER(F603)="ASC"),_xlfn.TEXTJOIN("",TRUE,DEC2HEX(128*(UPPER(F603)="STR")+CODE(MID(G603,ABS(ROW(INDIRECT("1:"&amp;LEN(G603)))),1)))),IF(UPPER(F603)="HEX",UPPER(SUBSTITUTE(G603," ","")),""))</f>
        <v/>
      </c>
      <c r="Z603" s="52" t="str">
        <f t="shared" si="343"/>
        <v/>
      </c>
      <c r="AA603" s="52" t="str">
        <f t="shared" si="344"/>
        <v/>
      </c>
      <c r="AB603" s="52" t="str">
        <f t="shared" si="345"/>
        <v/>
      </c>
      <c r="AC603" s="52" t="str">
        <f t="shared" si="346"/>
        <v/>
      </c>
      <c r="AD603" s="52" t="str">
        <f t="shared" si="347"/>
        <v/>
      </c>
      <c r="AE603" s="52">
        <f t="shared" ca="1" si="348"/>
        <v>0</v>
      </c>
      <c r="AF603" s="52" t="str">
        <f t="shared" si="349"/>
        <v/>
      </c>
      <c r="AG603" s="52" t="str">
        <f t="shared" ca="1" si="350"/>
        <v>mem</v>
      </c>
      <c r="AH603" s="52">
        <f t="shared" ca="1" si="351"/>
        <v>0</v>
      </c>
      <c r="AI603" s="52">
        <f t="shared" ca="1" si="352"/>
        <v>-1</v>
      </c>
      <c r="AJ603" s="52">
        <f t="shared" ca="1" si="353"/>
        <v>0</v>
      </c>
      <c r="AK603" s="52">
        <f t="shared" ca="1" si="354"/>
        <v>0</v>
      </c>
      <c r="AL603" s="52">
        <f t="shared" ca="1" si="355"/>
        <v>0</v>
      </c>
      <c r="AM603" s="52" t="e" cm="1">
        <f t="array" aca="1" ref="AM603" ca="1">INDEX($G$2:$G$1052,MATCH(1,(AL603=$E$2:$E$1052)*("EQU"=UPPER($F$2:$F$1052)),0))</f>
        <v>#N/A</v>
      </c>
      <c r="AN603" s="52" t="str">
        <f t="shared" ca="1" si="356"/>
        <v/>
      </c>
      <c r="AO603" s="1" t="e">
        <f t="shared" ca="1" si="357"/>
        <v>#N/A</v>
      </c>
      <c r="AP603" s="52" t="str">
        <f t="shared" ca="1" si="358"/>
        <v/>
      </c>
      <c r="AQ603" s="1" t="str" cm="1">
        <f t="array" aca="1" ref="AQ603" ca="1">IF(LEFT(AL603,1)=".",INDEX($M$12:$M$1052,MATCH(1,(AL603=$L$12:$L$1052)*(S603=($S$12:$S$1052)),0)),"")</f>
        <v/>
      </c>
      <c r="AR603" s="52">
        <f t="shared" ca="1" si="359"/>
        <v>0</v>
      </c>
      <c r="AS603" s="52">
        <f t="shared" ca="1" si="360"/>
        <v>0</v>
      </c>
      <c r="AT603" s="52" t="str">
        <f t="shared" ca="1" si="361"/>
        <v>00</v>
      </c>
      <c r="AU603" s="52" t="str">
        <f t="shared" ca="1" si="362"/>
        <v>00</v>
      </c>
      <c r="AV603" s="1" t="str">
        <f t="shared" ca="1" si="365"/>
        <v>00</v>
      </c>
      <c r="AW603" s="52" t="str">
        <f t="shared" ca="1" si="363"/>
        <v>ZP</v>
      </c>
      <c r="AX603" s="53" t="e">
        <f ca="1">VLOOKUP(UPPER(F603)&amp;"-"&amp;AW603,Opcodes!$D$3:$E$160,2,FALSE)</f>
        <v>#N/A</v>
      </c>
      <c r="AY603" s="1">
        <f t="shared" ca="1" si="364"/>
        <v>0</v>
      </c>
    </row>
    <row r="604" spans="3:51" s="52" customFormat="1" x14ac:dyDescent="0.3">
      <c r="C604" s="11" t="str" cm="1">
        <f t="array" aca="1" ref="C604" ca="1">IF(AND(N604&amp;""&lt;&gt;"",K604&amp;""&lt;&gt;""),K604&amp;": "&amp;N604&amp;IF(O604&amp;""&lt;&gt;""," "&amp;O604,"")&amp;IF(P604&amp;""&lt;&gt;""," "&amp;P604,""),IF(Y604&amp;""&lt;&gt;"",K604&amp;": "&amp;TRIM(_xlfn.TEXTJOIN("",TRUE,MID(Y604,2*ROW(INDIRECT("1:"&amp;LEN(Y604)))-1,2)&amp;" ")),""))</f>
        <v/>
      </c>
      <c r="D604" s="20"/>
      <c r="E604" s="21"/>
      <c r="F604" s="22"/>
      <c r="G604" s="55"/>
      <c r="H604" s="56"/>
      <c r="I604" s="51"/>
      <c r="J604" s="51"/>
      <c r="K604" s="52" t="str">
        <f t="shared" ca="1" si="330"/>
        <v>302</v>
      </c>
      <c r="L604" s="52" t="str">
        <f t="shared" si="331"/>
        <v/>
      </c>
      <c r="M604" s="52" t="str">
        <f t="shared" ca="1" si="332"/>
        <v>$0302</v>
      </c>
      <c r="N604" s="53" t="str">
        <f t="shared" ca="1" si="333"/>
        <v/>
      </c>
      <c r="O604" s="53" t="str">
        <f t="shared" ca="1" si="334"/>
        <v>00</v>
      </c>
      <c r="P604" s="53" t="str">
        <f t="shared" ca="1" si="335"/>
        <v/>
      </c>
      <c r="Q604" s="54">
        <f t="shared" si="336"/>
        <v>-1</v>
      </c>
      <c r="R604" s="54" t="str">
        <f t="shared" si="337"/>
        <v/>
      </c>
      <c r="S604" s="3" t="str">
        <f t="shared" si="338"/>
        <v>my_code</v>
      </c>
      <c r="T604" s="54" t="b">
        <f t="shared" si="339"/>
        <v>0</v>
      </c>
      <c r="U604" s="54" t="b">
        <f t="shared" si="340"/>
        <v>0</v>
      </c>
      <c r="V604" s="54" t="b">
        <f t="shared" si="341"/>
        <v>0</v>
      </c>
      <c r="W604" s="54" t="b">
        <f t="shared" si="342"/>
        <v>0</v>
      </c>
      <c r="X604" s="54" t="b">
        <f>IF(NOT(ISERROR(VLOOKUP(UPPER(F604),Opcodes!$O$3:$O$10,1,FALSE))),TRUE,FALSE)</f>
        <v>0</v>
      </c>
      <c r="Y604" s="1" t="str" cm="1">
        <f t="array" aca="1" ref="Y604" ca="1">IF(OR(UPPER(F604)="STR",UPPER(F604)="ASC"),_xlfn.TEXTJOIN("",TRUE,DEC2HEX(128*(UPPER(F604)="STR")+CODE(MID(G604,ABS(ROW(INDIRECT("1:"&amp;LEN(G604)))),1)))),IF(UPPER(F604)="HEX",UPPER(SUBSTITUTE(G604," ","")),""))</f>
        <v/>
      </c>
      <c r="Z604" s="52" t="str">
        <f t="shared" si="343"/>
        <v/>
      </c>
      <c r="AA604" s="52" t="str">
        <f t="shared" si="344"/>
        <v/>
      </c>
      <c r="AB604" s="52" t="str">
        <f t="shared" si="345"/>
        <v/>
      </c>
      <c r="AC604" s="52" t="str">
        <f t="shared" si="346"/>
        <v/>
      </c>
      <c r="AD604" s="52" t="str">
        <f t="shared" si="347"/>
        <v/>
      </c>
      <c r="AE604" s="52">
        <f t="shared" ca="1" si="348"/>
        <v>0</v>
      </c>
      <c r="AF604" s="52" t="str">
        <f t="shared" si="349"/>
        <v/>
      </c>
      <c r="AG604" s="52" t="str">
        <f t="shared" ca="1" si="350"/>
        <v>mem</v>
      </c>
      <c r="AH604" s="52">
        <f t="shared" ca="1" si="351"/>
        <v>0</v>
      </c>
      <c r="AI604" s="52">
        <f t="shared" ca="1" si="352"/>
        <v>-1</v>
      </c>
      <c r="AJ604" s="52">
        <f t="shared" ca="1" si="353"/>
        <v>0</v>
      </c>
      <c r="AK604" s="52">
        <f t="shared" ca="1" si="354"/>
        <v>0</v>
      </c>
      <c r="AL604" s="52">
        <f t="shared" ca="1" si="355"/>
        <v>0</v>
      </c>
      <c r="AM604" s="52" t="e" cm="1">
        <f t="array" aca="1" ref="AM604" ca="1">INDEX($G$2:$G$1052,MATCH(1,(AL604=$E$2:$E$1052)*("EQU"=UPPER($F$2:$F$1052)),0))</f>
        <v>#N/A</v>
      </c>
      <c r="AN604" s="52" t="str">
        <f t="shared" ca="1" si="356"/>
        <v/>
      </c>
      <c r="AO604" s="1" t="e">
        <f t="shared" ca="1" si="357"/>
        <v>#N/A</v>
      </c>
      <c r="AP604" s="52" t="str">
        <f t="shared" ca="1" si="358"/>
        <v/>
      </c>
      <c r="AQ604" s="1" t="str" cm="1">
        <f t="array" aca="1" ref="AQ604" ca="1">IF(LEFT(AL604,1)=".",INDEX($M$12:$M$1052,MATCH(1,(AL604=$L$12:$L$1052)*(S604=($S$12:$S$1052)),0)),"")</f>
        <v/>
      </c>
      <c r="AR604" s="52">
        <f t="shared" ca="1" si="359"/>
        <v>0</v>
      </c>
      <c r="AS604" s="52">
        <f t="shared" ca="1" si="360"/>
        <v>0</v>
      </c>
      <c r="AT604" s="52" t="str">
        <f t="shared" ca="1" si="361"/>
        <v>00</v>
      </c>
      <c r="AU604" s="52" t="str">
        <f t="shared" ca="1" si="362"/>
        <v>00</v>
      </c>
      <c r="AV604" s="1" t="str">
        <f t="shared" ca="1" si="365"/>
        <v>00</v>
      </c>
      <c r="AW604" s="52" t="str">
        <f t="shared" ca="1" si="363"/>
        <v>ZP</v>
      </c>
      <c r="AX604" s="53" t="e">
        <f ca="1">VLOOKUP(UPPER(F604)&amp;"-"&amp;AW604,Opcodes!$D$3:$E$160,2,FALSE)</f>
        <v>#N/A</v>
      </c>
      <c r="AY604" s="1">
        <f t="shared" ca="1" si="364"/>
        <v>0</v>
      </c>
    </row>
    <row r="605" spans="3:51" s="52" customFormat="1" x14ac:dyDescent="0.3">
      <c r="C605" s="11" t="str" cm="1">
        <f t="array" aca="1" ref="C605" ca="1">IF(AND(N605&amp;""&lt;&gt;"",K605&amp;""&lt;&gt;""),K605&amp;": "&amp;N605&amp;IF(O605&amp;""&lt;&gt;""," "&amp;O605,"")&amp;IF(P605&amp;""&lt;&gt;""," "&amp;P605,""),IF(Y605&amp;""&lt;&gt;"",K605&amp;": "&amp;TRIM(_xlfn.TEXTJOIN("",TRUE,MID(Y605,2*ROW(INDIRECT("1:"&amp;LEN(Y605)))-1,2)&amp;" ")),""))</f>
        <v/>
      </c>
      <c r="D605" s="20"/>
      <c r="E605" s="21"/>
      <c r="F605" s="22"/>
      <c r="G605" s="55"/>
      <c r="H605" s="56"/>
      <c r="I605" s="51"/>
      <c r="J605" s="51"/>
      <c r="K605" s="52" t="str">
        <f t="shared" ca="1" si="330"/>
        <v>302</v>
      </c>
      <c r="L605" s="52" t="str">
        <f t="shared" si="331"/>
        <v/>
      </c>
      <c r="M605" s="52" t="str">
        <f t="shared" ca="1" si="332"/>
        <v>$0302</v>
      </c>
      <c r="N605" s="53" t="str">
        <f t="shared" ca="1" si="333"/>
        <v/>
      </c>
      <c r="O605" s="53" t="str">
        <f t="shared" ca="1" si="334"/>
        <v>00</v>
      </c>
      <c r="P605" s="53" t="str">
        <f t="shared" ca="1" si="335"/>
        <v/>
      </c>
      <c r="Q605" s="54">
        <f t="shared" si="336"/>
        <v>-1</v>
      </c>
      <c r="R605" s="54" t="str">
        <f t="shared" si="337"/>
        <v/>
      </c>
      <c r="S605" s="3" t="str">
        <f t="shared" si="338"/>
        <v>my_code</v>
      </c>
      <c r="T605" s="54" t="b">
        <f t="shared" si="339"/>
        <v>0</v>
      </c>
      <c r="U605" s="54" t="b">
        <f t="shared" si="340"/>
        <v>0</v>
      </c>
      <c r="V605" s="54" t="b">
        <f t="shared" si="341"/>
        <v>0</v>
      </c>
      <c r="W605" s="54" t="b">
        <f t="shared" si="342"/>
        <v>0</v>
      </c>
      <c r="X605" s="54" t="b">
        <f>IF(NOT(ISERROR(VLOOKUP(UPPER(F605),Opcodes!$O$3:$O$10,1,FALSE))),TRUE,FALSE)</f>
        <v>0</v>
      </c>
      <c r="Y605" s="1" t="str" cm="1">
        <f t="array" aca="1" ref="Y605" ca="1">IF(OR(UPPER(F605)="STR",UPPER(F605)="ASC"),_xlfn.TEXTJOIN("",TRUE,DEC2HEX(128*(UPPER(F605)="STR")+CODE(MID(G605,ABS(ROW(INDIRECT("1:"&amp;LEN(G605)))),1)))),IF(UPPER(F605)="HEX",UPPER(SUBSTITUTE(G605," ","")),""))</f>
        <v/>
      </c>
      <c r="Z605" s="52" t="str">
        <f t="shared" si="343"/>
        <v/>
      </c>
      <c r="AA605" s="52" t="str">
        <f t="shared" si="344"/>
        <v/>
      </c>
      <c r="AB605" s="52" t="str">
        <f t="shared" si="345"/>
        <v/>
      </c>
      <c r="AC605" s="52" t="str">
        <f t="shared" si="346"/>
        <v/>
      </c>
      <c r="AD605" s="52" t="str">
        <f t="shared" si="347"/>
        <v/>
      </c>
      <c r="AE605" s="52">
        <f t="shared" ca="1" si="348"/>
        <v>0</v>
      </c>
      <c r="AF605" s="52" t="str">
        <f t="shared" si="349"/>
        <v/>
      </c>
      <c r="AG605" s="52" t="str">
        <f t="shared" ca="1" si="350"/>
        <v>mem</v>
      </c>
      <c r="AH605" s="52">
        <f t="shared" ca="1" si="351"/>
        <v>0</v>
      </c>
      <c r="AI605" s="52">
        <f t="shared" ca="1" si="352"/>
        <v>-1</v>
      </c>
      <c r="AJ605" s="52">
        <f t="shared" ca="1" si="353"/>
        <v>0</v>
      </c>
      <c r="AK605" s="52">
        <f t="shared" ca="1" si="354"/>
        <v>0</v>
      </c>
      <c r="AL605" s="52">
        <f t="shared" ca="1" si="355"/>
        <v>0</v>
      </c>
      <c r="AM605" s="52" t="e" cm="1">
        <f t="array" aca="1" ref="AM605" ca="1">INDEX($G$2:$G$1052,MATCH(1,(AL605=$E$2:$E$1052)*("EQU"=UPPER($F$2:$F$1052)),0))</f>
        <v>#N/A</v>
      </c>
      <c r="AN605" s="52" t="str">
        <f t="shared" ca="1" si="356"/>
        <v/>
      </c>
      <c r="AO605" s="1" t="e">
        <f t="shared" ca="1" si="357"/>
        <v>#N/A</v>
      </c>
      <c r="AP605" s="52" t="str">
        <f t="shared" ca="1" si="358"/>
        <v/>
      </c>
      <c r="AQ605" s="1" t="str" cm="1">
        <f t="array" aca="1" ref="AQ605" ca="1">IF(LEFT(AL605,1)=".",INDEX($M$12:$M$1052,MATCH(1,(AL605=$L$12:$L$1052)*(S605=($S$12:$S$1052)),0)),"")</f>
        <v/>
      </c>
      <c r="AR605" s="52">
        <f t="shared" ca="1" si="359"/>
        <v>0</v>
      </c>
      <c r="AS605" s="52">
        <f t="shared" ca="1" si="360"/>
        <v>0</v>
      </c>
      <c r="AT605" s="52" t="str">
        <f t="shared" ca="1" si="361"/>
        <v>00</v>
      </c>
      <c r="AU605" s="52" t="str">
        <f t="shared" ca="1" si="362"/>
        <v>00</v>
      </c>
      <c r="AV605" s="1" t="str">
        <f t="shared" ca="1" si="365"/>
        <v>00</v>
      </c>
      <c r="AW605" s="52" t="str">
        <f t="shared" ca="1" si="363"/>
        <v>ZP</v>
      </c>
      <c r="AX605" s="53" t="e">
        <f ca="1">VLOOKUP(UPPER(F605)&amp;"-"&amp;AW605,Opcodes!$D$3:$E$160,2,FALSE)</f>
        <v>#N/A</v>
      </c>
      <c r="AY605" s="1">
        <f t="shared" ca="1" si="364"/>
        <v>0</v>
      </c>
    </row>
    <row r="606" spans="3:51" s="52" customFormat="1" x14ac:dyDescent="0.3">
      <c r="C606" s="11" t="str" cm="1">
        <f t="array" aca="1" ref="C606" ca="1">IF(AND(N606&amp;""&lt;&gt;"",K606&amp;""&lt;&gt;""),K606&amp;": "&amp;N606&amp;IF(O606&amp;""&lt;&gt;""," "&amp;O606,"")&amp;IF(P606&amp;""&lt;&gt;""," "&amp;P606,""),IF(Y606&amp;""&lt;&gt;"",K606&amp;": "&amp;TRIM(_xlfn.TEXTJOIN("",TRUE,MID(Y606,2*ROW(INDIRECT("1:"&amp;LEN(Y606)))-1,2)&amp;" ")),""))</f>
        <v/>
      </c>
      <c r="D606" s="20"/>
      <c r="E606" s="21"/>
      <c r="F606" s="22"/>
      <c r="G606" s="55"/>
      <c r="H606" s="56"/>
      <c r="I606" s="51"/>
      <c r="J606" s="51"/>
      <c r="K606" s="52" t="str">
        <f t="shared" ca="1" si="330"/>
        <v>302</v>
      </c>
      <c r="L606" s="52" t="str">
        <f t="shared" si="331"/>
        <v/>
      </c>
      <c r="M606" s="52" t="str">
        <f t="shared" ca="1" si="332"/>
        <v>$0302</v>
      </c>
      <c r="N606" s="53" t="str">
        <f t="shared" ca="1" si="333"/>
        <v/>
      </c>
      <c r="O606" s="53" t="str">
        <f t="shared" ca="1" si="334"/>
        <v>00</v>
      </c>
      <c r="P606" s="53" t="str">
        <f t="shared" ca="1" si="335"/>
        <v/>
      </c>
      <c r="Q606" s="54">
        <f t="shared" si="336"/>
        <v>-1</v>
      </c>
      <c r="R606" s="54" t="str">
        <f t="shared" si="337"/>
        <v/>
      </c>
      <c r="S606" s="3" t="str">
        <f t="shared" si="338"/>
        <v>my_code</v>
      </c>
      <c r="T606" s="54" t="b">
        <f t="shared" si="339"/>
        <v>0</v>
      </c>
      <c r="U606" s="54" t="b">
        <f t="shared" si="340"/>
        <v>0</v>
      </c>
      <c r="V606" s="54" t="b">
        <f t="shared" si="341"/>
        <v>0</v>
      </c>
      <c r="W606" s="54" t="b">
        <f t="shared" si="342"/>
        <v>0</v>
      </c>
      <c r="X606" s="54" t="b">
        <f>IF(NOT(ISERROR(VLOOKUP(UPPER(F606),Opcodes!$O$3:$O$10,1,FALSE))),TRUE,FALSE)</f>
        <v>0</v>
      </c>
      <c r="Y606" s="1" t="str" cm="1">
        <f t="array" aca="1" ref="Y606" ca="1">IF(OR(UPPER(F606)="STR",UPPER(F606)="ASC"),_xlfn.TEXTJOIN("",TRUE,DEC2HEX(128*(UPPER(F606)="STR")+CODE(MID(G606,ABS(ROW(INDIRECT("1:"&amp;LEN(G606)))),1)))),IF(UPPER(F606)="HEX",UPPER(SUBSTITUTE(G606," ","")),""))</f>
        <v/>
      </c>
      <c r="Z606" s="52" t="str">
        <f t="shared" si="343"/>
        <v/>
      </c>
      <c r="AA606" s="52" t="str">
        <f t="shared" si="344"/>
        <v/>
      </c>
      <c r="AB606" s="52" t="str">
        <f t="shared" si="345"/>
        <v/>
      </c>
      <c r="AC606" s="52" t="str">
        <f t="shared" si="346"/>
        <v/>
      </c>
      <c r="AD606" s="52" t="str">
        <f t="shared" si="347"/>
        <v/>
      </c>
      <c r="AE606" s="52">
        <f t="shared" ca="1" si="348"/>
        <v>0</v>
      </c>
      <c r="AF606" s="52" t="str">
        <f t="shared" si="349"/>
        <v/>
      </c>
      <c r="AG606" s="52" t="str">
        <f t="shared" ca="1" si="350"/>
        <v>mem</v>
      </c>
      <c r="AH606" s="52">
        <f t="shared" ca="1" si="351"/>
        <v>0</v>
      </c>
      <c r="AI606" s="52">
        <f t="shared" ca="1" si="352"/>
        <v>-1</v>
      </c>
      <c r="AJ606" s="52">
        <f t="shared" ca="1" si="353"/>
        <v>0</v>
      </c>
      <c r="AK606" s="52">
        <f t="shared" ca="1" si="354"/>
        <v>0</v>
      </c>
      <c r="AL606" s="52">
        <f t="shared" ca="1" si="355"/>
        <v>0</v>
      </c>
      <c r="AM606" s="52" t="e" cm="1">
        <f t="array" aca="1" ref="AM606" ca="1">INDEX($G$2:$G$1052,MATCH(1,(AL606=$E$2:$E$1052)*("EQU"=UPPER($F$2:$F$1052)),0))</f>
        <v>#N/A</v>
      </c>
      <c r="AN606" s="52" t="str">
        <f t="shared" ca="1" si="356"/>
        <v/>
      </c>
      <c r="AO606" s="1" t="e">
        <f t="shared" ca="1" si="357"/>
        <v>#N/A</v>
      </c>
      <c r="AP606" s="52" t="str">
        <f t="shared" ca="1" si="358"/>
        <v/>
      </c>
      <c r="AQ606" s="1" t="str" cm="1">
        <f t="array" aca="1" ref="AQ606" ca="1">IF(LEFT(AL606,1)=".",INDEX($M$12:$M$1052,MATCH(1,(AL606=$L$12:$L$1052)*(S606=($S$12:$S$1052)),0)),"")</f>
        <v/>
      </c>
      <c r="AR606" s="52">
        <f t="shared" ca="1" si="359"/>
        <v>0</v>
      </c>
      <c r="AS606" s="52">
        <f t="shared" ca="1" si="360"/>
        <v>0</v>
      </c>
      <c r="AT606" s="52" t="str">
        <f t="shared" ca="1" si="361"/>
        <v>00</v>
      </c>
      <c r="AU606" s="52" t="str">
        <f t="shared" ca="1" si="362"/>
        <v>00</v>
      </c>
      <c r="AV606" s="1" t="str">
        <f t="shared" ca="1" si="365"/>
        <v>00</v>
      </c>
      <c r="AW606" s="52" t="str">
        <f t="shared" ca="1" si="363"/>
        <v>ZP</v>
      </c>
      <c r="AX606" s="53" t="e">
        <f ca="1">VLOOKUP(UPPER(F606)&amp;"-"&amp;AW606,Opcodes!$D$3:$E$160,2,FALSE)</f>
        <v>#N/A</v>
      </c>
      <c r="AY606" s="1">
        <f t="shared" ca="1" si="364"/>
        <v>0</v>
      </c>
    </row>
    <row r="607" spans="3:51" s="52" customFormat="1" x14ac:dyDescent="0.3">
      <c r="C607" s="11" t="str" cm="1">
        <f t="array" aca="1" ref="C607" ca="1">IF(AND(N607&amp;""&lt;&gt;"",K607&amp;""&lt;&gt;""),K607&amp;": "&amp;N607&amp;IF(O607&amp;""&lt;&gt;""," "&amp;O607,"")&amp;IF(P607&amp;""&lt;&gt;""," "&amp;P607,""),IF(Y607&amp;""&lt;&gt;"",K607&amp;": "&amp;TRIM(_xlfn.TEXTJOIN("",TRUE,MID(Y607,2*ROW(INDIRECT("1:"&amp;LEN(Y607)))-1,2)&amp;" ")),""))</f>
        <v/>
      </c>
      <c r="D607" s="20"/>
      <c r="E607" s="21"/>
      <c r="F607" s="22"/>
      <c r="G607" s="55"/>
      <c r="H607" s="56"/>
      <c r="I607" s="51"/>
      <c r="J607" s="51"/>
      <c r="K607" s="52" t="str">
        <f t="shared" ca="1" si="330"/>
        <v>302</v>
      </c>
      <c r="L607" s="52" t="str">
        <f t="shared" si="331"/>
        <v/>
      </c>
      <c r="M607" s="52" t="str">
        <f t="shared" ca="1" si="332"/>
        <v>$0302</v>
      </c>
      <c r="N607" s="53" t="str">
        <f t="shared" ca="1" si="333"/>
        <v/>
      </c>
      <c r="O607" s="53" t="str">
        <f t="shared" ca="1" si="334"/>
        <v>00</v>
      </c>
      <c r="P607" s="53" t="str">
        <f t="shared" ca="1" si="335"/>
        <v/>
      </c>
      <c r="Q607" s="54">
        <f t="shared" si="336"/>
        <v>-1</v>
      </c>
      <c r="R607" s="54" t="str">
        <f t="shared" si="337"/>
        <v/>
      </c>
      <c r="S607" s="3" t="str">
        <f t="shared" si="338"/>
        <v>my_code</v>
      </c>
      <c r="T607" s="54" t="b">
        <f t="shared" si="339"/>
        <v>0</v>
      </c>
      <c r="U607" s="54" t="b">
        <f t="shared" si="340"/>
        <v>0</v>
      </c>
      <c r="V607" s="54" t="b">
        <f t="shared" si="341"/>
        <v>0</v>
      </c>
      <c r="W607" s="54" t="b">
        <f t="shared" si="342"/>
        <v>0</v>
      </c>
      <c r="X607" s="54" t="b">
        <f>IF(NOT(ISERROR(VLOOKUP(UPPER(F607),Opcodes!$O$3:$O$10,1,FALSE))),TRUE,FALSE)</f>
        <v>0</v>
      </c>
      <c r="Y607" s="1" t="str" cm="1">
        <f t="array" aca="1" ref="Y607" ca="1">IF(OR(UPPER(F607)="STR",UPPER(F607)="ASC"),_xlfn.TEXTJOIN("",TRUE,DEC2HEX(128*(UPPER(F607)="STR")+CODE(MID(G607,ABS(ROW(INDIRECT("1:"&amp;LEN(G607)))),1)))),IF(UPPER(F607)="HEX",UPPER(SUBSTITUTE(G607," ","")),""))</f>
        <v/>
      </c>
      <c r="Z607" s="52" t="str">
        <f t="shared" si="343"/>
        <v/>
      </c>
      <c r="AA607" s="52" t="str">
        <f t="shared" si="344"/>
        <v/>
      </c>
      <c r="AB607" s="52" t="str">
        <f t="shared" si="345"/>
        <v/>
      </c>
      <c r="AC607" s="52" t="str">
        <f t="shared" si="346"/>
        <v/>
      </c>
      <c r="AD607" s="52" t="str">
        <f t="shared" si="347"/>
        <v/>
      </c>
      <c r="AE607" s="52">
        <f t="shared" ca="1" si="348"/>
        <v>0</v>
      </c>
      <c r="AF607" s="52" t="str">
        <f t="shared" si="349"/>
        <v/>
      </c>
      <c r="AG607" s="52" t="str">
        <f t="shared" ca="1" si="350"/>
        <v>mem</v>
      </c>
      <c r="AH607" s="52">
        <f t="shared" ca="1" si="351"/>
        <v>0</v>
      </c>
      <c r="AI607" s="52">
        <f t="shared" ca="1" si="352"/>
        <v>-1</v>
      </c>
      <c r="AJ607" s="52">
        <f t="shared" ca="1" si="353"/>
        <v>0</v>
      </c>
      <c r="AK607" s="52">
        <f t="shared" ca="1" si="354"/>
        <v>0</v>
      </c>
      <c r="AL607" s="52">
        <f t="shared" ca="1" si="355"/>
        <v>0</v>
      </c>
      <c r="AM607" s="52" t="e" cm="1">
        <f t="array" aca="1" ref="AM607" ca="1">INDEX($G$2:$G$1052,MATCH(1,(AL607=$E$2:$E$1052)*("EQU"=UPPER($F$2:$F$1052)),0))</f>
        <v>#N/A</v>
      </c>
      <c r="AN607" s="52" t="str">
        <f t="shared" ca="1" si="356"/>
        <v/>
      </c>
      <c r="AO607" s="1" t="e">
        <f t="shared" ca="1" si="357"/>
        <v>#N/A</v>
      </c>
      <c r="AP607" s="52" t="str">
        <f t="shared" ca="1" si="358"/>
        <v/>
      </c>
      <c r="AQ607" s="1" t="str" cm="1">
        <f t="array" aca="1" ref="AQ607" ca="1">IF(LEFT(AL607,1)=".",INDEX($M$12:$M$1052,MATCH(1,(AL607=$L$12:$L$1052)*(S607=($S$12:$S$1052)),0)),"")</f>
        <v/>
      </c>
      <c r="AR607" s="52">
        <f t="shared" ca="1" si="359"/>
        <v>0</v>
      </c>
      <c r="AS607" s="52">
        <f t="shared" ca="1" si="360"/>
        <v>0</v>
      </c>
      <c r="AT607" s="52" t="str">
        <f t="shared" ca="1" si="361"/>
        <v>00</v>
      </c>
      <c r="AU607" s="52" t="str">
        <f t="shared" ca="1" si="362"/>
        <v>00</v>
      </c>
      <c r="AV607" s="1" t="str">
        <f t="shared" ca="1" si="365"/>
        <v>00</v>
      </c>
      <c r="AW607" s="52" t="str">
        <f t="shared" ca="1" si="363"/>
        <v>ZP</v>
      </c>
      <c r="AX607" s="53" t="e">
        <f ca="1">VLOOKUP(UPPER(F607)&amp;"-"&amp;AW607,Opcodes!$D$3:$E$160,2,FALSE)</f>
        <v>#N/A</v>
      </c>
      <c r="AY607" s="1">
        <f t="shared" ca="1" si="364"/>
        <v>0</v>
      </c>
    </row>
    <row r="608" spans="3:51" s="52" customFormat="1" x14ac:dyDescent="0.3">
      <c r="C608" s="11" t="str" cm="1">
        <f t="array" aca="1" ref="C608" ca="1">IF(AND(N608&amp;""&lt;&gt;"",K608&amp;""&lt;&gt;""),K608&amp;": "&amp;N608&amp;IF(O608&amp;""&lt;&gt;""," "&amp;O608,"")&amp;IF(P608&amp;""&lt;&gt;""," "&amp;P608,""),IF(Y608&amp;""&lt;&gt;"",K608&amp;": "&amp;TRIM(_xlfn.TEXTJOIN("",TRUE,MID(Y608,2*ROW(INDIRECT("1:"&amp;LEN(Y608)))-1,2)&amp;" ")),""))</f>
        <v/>
      </c>
      <c r="D608" s="20"/>
      <c r="E608" s="21"/>
      <c r="F608" s="22"/>
      <c r="G608" s="55"/>
      <c r="H608" s="56"/>
      <c r="I608" s="51"/>
      <c r="J608" s="51"/>
      <c r="K608" s="52" t="str">
        <f t="shared" ca="1" si="330"/>
        <v>302</v>
      </c>
      <c r="L608" s="52" t="str">
        <f t="shared" si="331"/>
        <v/>
      </c>
      <c r="M608" s="52" t="str">
        <f t="shared" ca="1" si="332"/>
        <v>$0302</v>
      </c>
      <c r="N608" s="53" t="str">
        <f t="shared" ca="1" si="333"/>
        <v/>
      </c>
      <c r="O608" s="53" t="str">
        <f t="shared" ca="1" si="334"/>
        <v>00</v>
      </c>
      <c r="P608" s="53" t="str">
        <f t="shared" ca="1" si="335"/>
        <v/>
      </c>
      <c r="Q608" s="54">
        <f t="shared" si="336"/>
        <v>-1</v>
      </c>
      <c r="R608" s="54" t="str">
        <f t="shared" si="337"/>
        <v/>
      </c>
      <c r="S608" s="3" t="str">
        <f t="shared" si="338"/>
        <v>my_code</v>
      </c>
      <c r="T608" s="54" t="b">
        <f t="shared" si="339"/>
        <v>0</v>
      </c>
      <c r="U608" s="54" t="b">
        <f t="shared" si="340"/>
        <v>0</v>
      </c>
      <c r="V608" s="54" t="b">
        <f t="shared" si="341"/>
        <v>0</v>
      </c>
      <c r="W608" s="54" t="b">
        <f t="shared" si="342"/>
        <v>0</v>
      </c>
      <c r="X608" s="54" t="b">
        <f>IF(NOT(ISERROR(VLOOKUP(UPPER(F608),Opcodes!$O$3:$O$10,1,FALSE))),TRUE,FALSE)</f>
        <v>0</v>
      </c>
      <c r="Y608" s="1" t="str" cm="1">
        <f t="array" aca="1" ref="Y608" ca="1">IF(OR(UPPER(F608)="STR",UPPER(F608)="ASC"),_xlfn.TEXTJOIN("",TRUE,DEC2HEX(128*(UPPER(F608)="STR")+CODE(MID(G608,ABS(ROW(INDIRECT("1:"&amp;LEN(G608)))),1)))),IF(UPPER(F608)="HEX",UPPER(SUBSTITUTE(G608," ","")),""))</f>
        <v/>
      </c>
      <c r="Z608" s="52" t="str">
        <f t="shared" si="343"/>
        <v/>
      </c>
      <c r="AA608" s="52" t="str">
        <f t="shared" si="344"/>
        <v/>
      </c>
      <c r="AB608" s="52" t="str">
        <f t="shared" si="345"/>
        <v/>
      </c>
      <c r="AC608" s="52" t="str">
        <f t="shared" si="346"/>
        <v/>
      </c>
      <c r="AD608" s="52" t="str">
        <f t="shared" si="347"/>
        <v/>
      </c>
      <c r="AE608" s="52">
        <f t="shared" ca="1" si="348"/>
        <v>0</v>
      </c>
      <c r="AF608" s="52" t="str">
        <f t="shared" si="349"/>
        <v/>
      </c>
      <c r="AG608" s="52" t="str">
        <f t="shared" ca="1" si="350"/>
        <v>mem</v>
      </c>
      <c r="AH608" s="52">
        <f t="shared" ca="1" si="351"/>
        <v>0</v>
      </c>
      <c r="AI608" s="52">
        <f t="shared" ca="1" si="352"/>
        <v>-1</v>
      </c>
      <c r="AJ608" s="52">
        <f t="shared" ca="1" si="353"/>
        <v>0</v>
      </c>
      <c r="AK608" s="52">
        <f t="shared" ca="1" si="354"/>
        <v>0</v>
      </c>
      <c r="AL608" s="52">
        <f t="shared" ca="1" si="355"/>
        <v>0</v>
      </c>
      <c r="AM608" s="52" t="e" cm="1">
        <f t="array" aca="1" ref="AM608" ca="1">INDEX($G$2:$G$1052,MATCH(1,(AL608=$E$2:$E$1052)*("EQU"=UPPER($F$2:$F$1052)),0))</f>
        <v>#N/A</v>
      </c>
      <c r="AN608" s="52" t="str">
        <f t="shared" ca="1" si="356"/>
        <v/>
      </c>
      <c r="AO608" s="1" t="e">
        <f t="shared" ca="1" si="357"/>
        <v>#N/A</v>
      </c>
      <c r="AP608" s="52" t="str">
        <f t="shared" ca="1" si="358"/>
        <v/>
      </c>
      <c r="AQ608" s="1" t="str" cm="1">
        <f t="array" aca="1" ref="AQ608" ca="1">IF(LEFT(AL608,1)=".",INDEX($M$12:$M$1052,MATCH(1,(AL608=$L$12:$L$1052)*(S608=($S$12:$S$1052)),0)),"")</f>
        <v/>
      </c>
      <c r="AR608" s="52">
        <f t="shared" ca="1" si="359"/>
        <v>0</v>
      </c>
      <c r="AS608" s="52">
        <f t="shared" ca="1" si="360"/>
        <v>0</v>
      </c>
      <c r="AT608" s="52" t="str">
        <f t="shared" ca="1" si="361"/>
        <v>00</v>
      </c>
      <c r="AU608" s="52" t="str">
        <f t="shared" ca="1" si="362"/>
        <v>00</v>
      </c>
      <c r="AV608" s="1" t="str">
        <f t="shared" ca="1" si="365"/>
        <v>00</v>
      </c>
      <c r="AW608" s="52" t="str">
        <f t="shared" ca="1" si="363"/>
        <v>ZP</v>
      </c>
      <c r="AX608" s="53" t="e">
        <f ca="1">VLOOKUP(UPPER(F608)&amp;"-"&amp;AW608,Opcodes!$D$3:$E$160,2,FALSE)</f>
        <v>#N/A</v>
      </c>
      <c r="AY608" s="1">
        <f t="shared" ca="1" si="364"/>
        <v>0</v>
      </c>
    </row>
    <row r="609" spans="3:51" s="52" customFormat="1" x14ac:dyDescent="0.3">
      <c r="C609" s="11" t="str" cm="1">
        <f t="array" aca="1" ref="C609" ca="1">IF(AND(N609&amp;""&lt;&gt;"",K609&amp;""&lt;&gt;""),K609&amp;": "&amp;N609&amp;IF(O609&amp;""&lt;&gt;""," "&amp;O609,"")&amp;IF(P609&amp;""&lt;&gt;""," "&amp;P609,""),IF(Y609&amp;""&lt;&gt;"",K609&amp;": "&amp;TRIM(_xlfn.TEXTJOIN("",TRUE,MID(Y609,2*ROW(INDIRECT("1:"&amp;LEN(Y609)))-1,2)&amp;" ")),""))</f>
        <v/>
      </c>
      <c r="D609" s="20"/>
      <c r="E609" s="21"/>
      <c r="F609" s="22"/>
      <c r="G609" s="55"/>
      <c r="H609" s="56"/>
      <c r="I609" s="51"/>
      <c r="J609" s="51"/>
      <c r="K609" s="52" t="str">
        <f t="shared" ca="1" si="330"/>
        <v>302</v>
      </c>
      <c r="L609" s="52" t="str">
        <f t="shared" si="331"/>
        <v/>
      </c>
      <c r="M609" s="52" t="str">
        <f t="shared" ca="1" si="332"/>
        <v>$0302</v>
      </c>
      <c r="N609" s="53" t="str">
        <f t="shared" ca="1" si="333"/>
        <v/>
      </c>
      <c r="O609" s="53" t="str">
        <f t="shared" ca="1" si="334"/>
        <v>00</v>
      </c>
      <c r="P609" s="53" t="str">
        <f t="shared" ca="1" si="335"/>
        <v/>
      </c>
      <c r="Q609" s="54">
        <f t="shared" si="336"/>
        <v>-1</v>
      </c>
      <c r="R609" s="54" t="str">
        <f t="shared" si="337"/>
        <v/>
      </c>
      <c r="S609" s="3" t="str">
        <f t="shared" si="338"/>
        <v>my_code</v>
      </c>
      <c r="T609" s="54" t="b">
        <f t="shared" si="339"/>
        <v>0</v>
      </c>
      <c r="U609" s="54" t="b">
        <f t="shared" si="340"/>
        <v>0</v>
      </c>
      <c r="V609" s="54" t="b">
        <f t="shared" si="341"/>
        <v>0</v>
      </c>
      <c r="W609" s="54" t="b">
        <f t="shared" si="342"/>
        <v>0</v>
      </c>
      <c r="X609" s="54" t="b">
        <f>IF(NOT(ISERROR(VLOOKUP(UPPER(F609),Opcodes!$O$3:$O$10,1,FALSE))),TRUE,FALSE)</f>
        <v>0</v>
      </c>
      <c r="Y609" s="1" t="str" cm="1">
        <f t="array" aca="1" ref="Y609" ca="1">IF(OR(UPPER(F609)="STR",UPPER(F609)="ASC"),_xlfn.TEXTJOIN("",TRUE,DEC2HEX(128*(UPPER(F609)="STR")+CODE(MID(G609,ABS(ROW(INDIRECT("1:"&amp;LEN(G609)))),1)))),IF(UPPER(F609)="HEX",UPPER(SUBSTITUTE(G609," ","")),""))</f>
        <v/>
      </c>
      <c r="Z609" s="52" t="str">
        <f t="shared" si="343"/>
        <v/>
      </c>
      <c r="AA609" s="52" t="str">
        <f t="shared" si="344"/>
        <v/>
      </c>
      <c r="AB609" s="52" t="str">
        <f t="shared" si="345"/>
        <v/>
      </c>
      <c r="AC609" s="52" t="str">
        <f t="shared" si="346"/>
        <v/>
      </c>
      <c r="AD609" s="52" t="str">
        <f t="shared" si="347"/>
        <v/>
      </c>
      <c r="AE609" s="52">
        <f t="shared" ca="1" si="348"/>
        <v>0</v>
      </c>
      <c r="AF609" s="52" t="str">
        <f t="shared" si="349"/>
        <v/>
      </c>
      <c r="AG609" s="52" t="str">
        <f t="shared" ca="1" si="350"/>
        <v>mem</v>
      </c>
      <c r="AH609" s="52">
        <f t="shared" ca="1" si="351"/>
        <v>0</v>
      </c>
      <c r="AI609" s="52">
        <f t="shared" ca="1" si="352"/>
        <v>-1</v>
      </c>
      <c r="AJ609" s="52">
        <f t="shared" ca="1" si="353"/>
        <v>0</v>
      </c>
      <c r="AK609" s="52">
        <f t="shared" ca="1" si="354"/>
        <v>0</v>
      </c>
      <c r="AL609" s="52">
        <f t="shared" ca="1" si="355"/>
        <v>0</v>
      </c>
      <c r="AM609" s="52" t="e" cm="1">
        <f t="array" aca="1" ref="AM609" ca="1">INDEX($G$2:$G$1052,MATCH(1,(AL609=$E$2:$E$1052)*("EQU"=UPPER($F$2:$F$1052)),0))</f>
        <v>#N/A</v>
      </c>
      <c r="AN609" s="52" t="str">
        <f t="shared" ca="1" si="356"/>
        <v/>
      </c>
      <c r="AO609" s="1" t="e">
        <f t="shared" ca="1" si="357"/>
        <v>#N/A</v>
      </c>
      <c r="AP609" s="52" t="str">
        <f t="shared" ca="1" si="358"/>
        <v/>
      </c>
      <c r="AQ609" s="1" t="str" cm="1">
        <f t="array" aca="1" ref="AQ609" ca="1">IF(LEFT(AL609,1)=".",INDEX($M$12:$M$1052,MATCH(1,(AL609=$L$12:$L$1052)*(S609=($S$12:$S$1052)),0)),"")</f>
        <v/>
      </c>
      <c r="AR609" s="52">
        <f t="shared" ca="1" si="359"/>
        <v>0</v>
      </c>
      <c r="AS609" s="52">
        <f t="shared" ca="1" si="360"/>
        <v>0</v>
      </c>
      <c r="AT609" s="52" t="str">
        <f t="shared" ca="1" si="361"/>
        <v>00</v>
      </c>
      <c r="AU609" s="52" t="str">
        <f t="shared" ca="1" si="362"/>
        <v>00</v>
      </c>
      <c r="AV609" s="1" t="str">
        <f t="shared" ca="1" si="365"/>
        <v>00</v>
      </c>
      <c r="AW609" s="52" t="str">
        <f t="shared" ca="1" si="363"/>
        <v>ZP</v>
      </c>
      <c r="AX609" s="53" t="e">
        <f ca="1">VLOOKUP(UPPER(F609)&amp;"-"&amp;AW609,Opcodes!$D$3:$E$160,2,FALSE)</f>
        <v>#N/A</v>
      </c>
      <c r="AY609" s="1">
        <f t="shared" ca="1" si="364"/>
        <v>0</v>
      </c>
    </row>
    <row r="610" spans="3:51" s="52" customFormat="1" x14ac:dyDescent="0.3">
      <c r="C610" s="11" t="str" cm="1">
        <f t="array" aca="1" ref="C610" ca="1">IF(AND(N610&amp;""&lt;&gt;"",K610&amp;""&lt;&gt;""),K610&amp;": "&amp;N610&amp;IF(O610&amp;""&lt;&gt;""," "&amp;O610,"")&amp;IF(P610&amp;""&lt;&gt;""," "&amp;P610,""),IF(Y610&amp;""&lt;&gt;"",K610&amp;": "&amp;TRIM(_xlfn.TEXTJOIN("",TRUE,MID(Y610,2*ROW(INDIRECT("1:"&amp;LEN(Y610)))-1,2)&amp;" ")),""))</f>
        <v/>
      </c>
      <c r="D610" s="20"/>
      <c r="E610" s="21"/>
      <c r="F610" s="22"/>
      <c r="G610" s="55"/>
      <c r="H610" s="56"/>
      <c r="I610" s="51"/>
      <c r="J610" s="51"/>
      <c r="K610" s="52" t="str">
        <f t="shared" ca="1" si="330"/>
        <v>302</v>
      </c>
      <c r="L610" s="52" t="str">
        <f t="shared" si="331"/>
        <v/>
      </c>
      <c r="M610" s="52" t="str">
        <f t="shared" ca="1" si="332"/>
        <v>$0302</v>
      </c>
      <c r="N610" s="53" t="str">
        <f t="shared" ca="1" si="333"/>
        <v/>
      </c>
      <c r="O610" s="53" t="str">
        <f t="shared" ca="1" si="334"/>
        <v>00</v>
      </c>
      <c r="P610" s="53" t="str">
        <f t="shared" ca="1" si="335"/>
        <v/>
      </c>
      <c r="Q610" s="54">
        <f t="shared" si="336"/>
        <v>-1</v>
      </c>
      <c r="R610" s="54" t="str">
        <f t="shared" si="337"/>
        <v/>
      </c>
      <c r="S610" s="3" t="str">
        <f t="shared" si="338"/>
        <v>my_code</v>
      </c>
      <c r="T610" s="54" t="b">
        <f t="shared" si="339"/>
        <v>0</v>
      </c>
      <c r="U610" s="54" t="b">
        <f t="shared" si="340"/>
        <v>0</v>
      </c>
      <c r="V610" s="54" t="b">
        <f t="shared" si="341"/>
        <v>0</v>
      </c>
      <c r="W610" s="54" t="b">
        <f t="shared" si="342"/>
        <v>0</v>
      </c>
      <c r="X610" s="54" t="b">
        <f>IF(NOT(ISERROR(VLOOKUP(UPPER(F610),Opcodes!$O$3:$O$10,1,FALSE))),TRUE,FALSE)</f>
        <v>0</v>
      </c>
      <c r="Y610" s="1" t="str" cm="1">
        <f t="array" aca="1" ref="Y610" ca="1">IF(OR(UPPER(F610)="STR",UPPER(F610)="ASC"),_xlfn.TEXTJOIN("",TRUE,DEC2HEX(128*(UPPER(F610)="STR")+CODE(MID(G610,ABS(ROW(INDIRECT("1:"&amp;LEN(G610)))),1)))),IF(UPPER(F610)="HEX",UPPER(SUBSTITUTE(G610," ","")),""))</f>
        <v/>
      </c>
      <c r="Z610" s="52" t="str">
        <f t="shared" si="343"/>
        <v/>
      </c>
      <c r="AA610" s="52" t="str">
        <f t="shared" si="344"/>
        <v/>
      </c>
      <c r="AB610" s="52" t="str">
        <f t="shared" si="345"/>
        <v/>
      </c>
      <c r="AC610" s="52" t="str">
        <f t="shared" si="346"/>
        <v/>
      </c>
      <c r="AD610" s="52" t="str">
        <f t="shared" si="347"/>
        <v/>
      </c>
      <c r="AE610" s="52">
        <f t="shared" ca="1" si="348"/>
        <v>0</v>
      </c>
      <c r="AF610" s="52" t="str">
        <f t="shared" si="349"/>
        <v/>
      </c>
      <c r="AG610" s="52" t="str">
        <f t="shared" ca="1" si="350"/>
        <v>mem</v>
      </c>
      <c r="AH610" s="52">
        <f t="shared" ca="1" si="351"/>
        <v>0</v>
      </c>
      <c r="AI610" s="52">
        <f t="shared" ca="1" si="352"/>
        <v>-1</v>
      </c>
      <c r="AJ610" s="52">
        <f t="shared" ca="1" si="353"/>
        <v>0</v>
      </c>
      <c r="AK610" s="52">
        <f t="shared" ca="1" si="354"/>
        <v>0</v>
      </c>
      <c r="AL610" s="52">
        <f t="shared" ca="1" si="355"/>
        <v>0</v>
      </c>
      <c r="AM610" s="52" t="e" cm="1">
        <f t="array" aca="1" ref="AM610" ca="1">INDEX($G$2:$G$1052,MATCH(1,(AL610=$E$2:$E$1052)*("EQU"=UPPER($F$2:$F$1052)),0))</f>
        <v>#N/A</v>
      </c>
      <c r="AN610" s="52" t="str">
        <f t="shared" ca="1" si="356"/>
        <v/>
      </c>
      <c r="AO610" s="1" t="e">
        <f t="shared" ca="1" si="357"/>
        <v>#N/A</v>
      </c>
      <c r="AP610" s="52" t="str">
        <f t="shared" ca="1" si="358"/>
        <v/>
      </c>
      <c r="AQ610" s="1" t="str" cm="1">
        <f t="array" aca="1" ref="AQ610" ca="1">IF(LEFT(AL610,1)=".",INDEX($M$12:$M$1052,MATCH(1,(AL610=$L$12:$L$1052)*(S610=($S$12:$S$1052)),0)),"")</f>
        <v/>
      </c>
      <c r="AR610" s="52">
        <f t="shared" ca="1" si="359"/>
        <v>0</v>
      </c>
      <c r="AS610" s="52">
        <f t="shared" ca="1" si="360"/>
        <v>0</v>
      </c>
      <c r="AT610" s="52" t="str">
        <f t="shared" ca="1" si="361"/>
        <v>00</v>
      </c>
      <c r="AU610" s="52" t="str">
        <f t="shared" ca="1" si="362"/>
        <v>00</v>
      </c>
      <c r="AV610" s="1" t="str">
        <f t="shared" ca="1" si="365"/>
        <v>00</v>
      </c>
      <c r="AW610" s="52" t="str">
        <f t="shared" ca="1" si="363"/>
        <v>ZP</v>
      </c>
      <c r="AX610" s="53" t="e">
        <f ca="1">VLOOKUP(UPPER(F610)&amp;"-"&amp;AW610,Opcodes!$D$3:$E$160,2,FALSE)</f>
        <v>#N/A</v>
      </c>
      <c r="AY610" s="1">
        <f t="shared" ca="1" si="364"/>
        <v>0</v>
      </c>
    </row>
    <row r="611" spans="3:51" s="52" customFormat="1" x14ac:dyDescent="0.3">
      <c r="C611" s="11" t="str" cm="1">
        <f t="array" aca="1" ref="C611" ca="1">IF(AND(N611&amp;""&lt;&gt;"",K611&amp;""&lt;&gt;""),K611&amp;": "&amp;N611&amp;IF(O611&amp;""&lt;&gt;""," "&amp;O611,"")&amp;IF(P611&amp;""&lt;&gt;""," "&amp;P611,""),IF(Y611&amp;""&lt;&gt;"",K611&amp;": "&amp;TRIM(_xlfn.TEXTJOIN("",TRUE,MID(Y611,2*ROW(INDIRECT("1:"&amp;LEN(Y611)))-1,2)&amp;" ")),""))</f>
        <v/>
      </c>
      <c r="D611" s="20"/>
      <c r="E611" s="21"/>
      <c r="F611" s="22"/>
      <c r="G611" s="55"/>
      <c r="H611" s="56"/>
      <c r="I611" s="51"/>
      <c r="J611" s="51"/>
      <c r="K611" s="52" t="str">
        <f t="shared" ca="1" si="330"/>
        <v>302</v>
      </c>
      <c r="L611" s="52" t="str">
        <f t="shared" si="331"/>
        <v/>
      </c>
      <c r="M611" s="52" t="str">
        <f t="shared" ca="1" si="332"/>
        <v>$0302</v>
      </c>
      <c r="N611" s="53" t="str">
        <f t="shared" ca="1" si="333"/>
        <v/>
      </c>
      <c r="O611" s="53" t="str">
        <f t="shared" ca="1" si="334"/>
        <v>00</v>
      </c>
      <c r="P611" s="53" t="str">
        <f t="shared" ca="1" si="335"/>
        <v/>
      </c>
      <c r="Q611" s="54">
        <f t="shared" si="336"/>
        <v>-1</v>
      </c>
      <c r="R611" s="54" t="str">
        <f t="shared" si="337"/>
        <v/>
      </c>
      <c r="S611" s="3" t="str">
        <f t="shared" si="338"/>
        <v>my_code</v>
      </c>
      <c r="T611" s="54" t="b">
        <f t="shared" si="339"/>
        <v>0</v>
      </c>
      <c r="U611" s="54" t="b">
        <f t="shared" si="340"/>
        <v>0</v>
      </c>
      <c r="V611" s="54" t="b">
        <f t="shared" si="341"/>
        <v>0</v>
      </c>
      <c r="W611" s="54" t="b">
        <f t="shared" si="342"/>
        <v>0</v>
      </c>
      <c r="X611" s="54" t="b">
        <f>IF(NOT(ISERROR(VLOOKUP(UPPER(F611),Opcodes!$O$3:$O$10,1,FALSE))),TRUE,FALSE)</f>
        <v>0</v>
      </c>
      <c r="Y611" s="1" t="str" cm="1">
        <f t="array" aca="1" ref="Y611" ca="1">IF(OR(UPPER(F611)="STR",UPPER(F611)="ASC"),_xlfn.TEXTJOIN("",TRUE,DEC2HEX(128*(UPPER(F611)="STR")+CODE(MID(G611,ABS(ROW(INDIRECT("1:"&amp;LEN(G611)))),1)))),IF(UPPER(F611)="HEX",UPPER(SUBSTITUTE(G611," ","")),""))</f>
        <v/>
      </c>
      <c r="Z611" s="52" t="str">
        <f t="shared" si="343"/>
        <v/>
      </c>
      <c r="AA611" s="52" t="str">
        <f t="shared" si="344"/>
        <v/>
      </c>
      <c r="AB611" s="52" t="str">
        <f t="shared" si="345"/>
        <v/>
      </c>
      <c r="AC611" s="52" t="str">
        <f t="shared" si="346"/>
        <v/>
      </c>
      <c r="AD611" s="52" t="str">
        <f t="shared" si="347"/>
        <v/>
      </c>
      <c r="AE611" s="52">
        <f t="shared" ca="1" si="348"/>
        <v>0</v>
      </c>
      <c r="AF611" s="52" t="str">
        <f t="shared" si="349"/>
        <v/>
      </c>
      <c r="AG611" s="52" t="str">
        <f t="shared" ca="1" si="350"/>
        <v>mem</v>
      </c>
      <c r="AH611" s="52">
        <f t="shared" ca="1" si="351"/>
        <v>0</v>
      </c>
      <c r="AI611" s="52">
        <f t="shared" ca="1" si="352"/>
        <v>-1</v>
      </c>
      <c r="AJ611" s="52">
        <f t="shared" ca="1" si="353"/>
        <v>0</v>
      </c>
      <c r="AK611" s="52">
        <f t="shared" ca="1" si="354"/>
        <v>0</v>
      </c>
      <c r="AL611" s="52">
        <f t="shared" ca="1" si="355"/>
        <v>0</v>
      </c>
      <c r="AM611" s="52" t="e" cm="1">
        <f t="array" aca="1" ref="AM611" ca="1">INDEX($G$2:$G$1052,MATCH(1,(AL611=$E$2:$E$1052)*("EQU"=UPPER($F$2:$F$1052)),0))</f>
        <v>#N/A</v>
      </c>
      <c r="AN611" s="52" t="str">
        <f t="shared" ca="1" si="356"/>
        <v/>
      </c>
      <c r="AO611" s="1" t="e">
        <f t="shared" ca="1" si="357"/>
        <v>#N/A</v>
      </c>
      <c r="AP611" s="52" t="str">
        <f t="shared" ca="1" si="358"/>
        <v/>
      </c>
      <c r="AQ611" s="1" t="str" cm="1">
        <f t="array" aca="1" ref="AQ611" ca="1">IF(LEFT(AL611,1)=".",INDEX($M$12:$M$1052,MATCH(1,(AL611=$L$12:$L$1052)*(S611=($S$12:$S$1052)),0)),"")</f>
        <v/>
      </c>
      <c r="AR611" s="52">
        <f t="shared" ca="1" si="359"/>
        <v>0</v>
      </c>
      <c r="AS611" s="52">
        <f t="shared" ca="1" si="360"/>
        <v>0</v>
      </c>
      <c r="AT611" s="52" t="str">
        <f t="shared" ca="1" si="361"/>
        <v>00</v>
      </c>
      <c r="AU611" s="52" t="str">
        <f t="shared" ca="1" si="362"/>
        <v>00</v>
      </c>
      <c r="AV611" s="1" t="str">
        <f t="shared" ca="1" si="365"/>
        <v>00</v>
      </c>
      <c r="AW611" s="52" t="str">
        <f t="shared" ca="1" si="363"/>
        <v>ZP</v>
      </c>
      <c r="AX611" s="53" t="e">
        <f ca="1">VLOOKUP(UPPER(F611)&amp;"-"&amp;AW611,Opcodes!$D$3:$E$160,2,FALSE)</f>
        <v>#N/A</v>
      </c>
      <c r="AY611" s="1">
        <f t="shared" ca="1" si="364"/>
        <v>0</v>
      </c>
    </row>
    <row r="612" spans="3:51" s="52" customFormat="1" x14ac:dyDescent="0.3">
      <c r="C612" s="11" t="str" cm="1">
        <f t="array" aca="1" ref="C612" ca="1">IF(AND(N612&amp;""&lt;&gt;"",K612&amp;""&lt;&gt;""),K612&amp;": "&amp;N612&amp;IF(O612&amp;""&lt;&gt;""," "&amp;O612,"")&amp;IF(P612&amp;""&lt;&gt;""," "&amp;P612,""),IF(Y612&amp;""&lt;&gt;"",K612&amp;": "&amp;TRIM(_xlfn.TEXTJOIN("",TRUE,MID(Y612,2*ROW(INDIRECT("1:"&amp;LEN(Y612)))-1,2)&amp;" ")),""))</f>
        <v/>
      </c>
      <c r="D612" s="20"/>
      <c r="E612" s="21"/>
      <c r="F612" s="22"/>
      <c r="G612" s="55"/>
      <c r="H612" s="56"/>
      <c r="I612" s="51"/>
      <c r="J612" s="51"/>
      <c r="K612" s="52" t="str">
        <f t="shared" ca="1" si="330"/>
        <v>302</v>
      </c>
      <c r="L612" s="52" t="str">
        <f t="shared" si="331"/>
        <v/>
      </c>
      <c r="M612" s="52" t="str">
        <f t="shared" ca="1" si="332"/>
        <v>$0302</v>
      </c>
      <c r="N612" s="53" t="str">
        <f t="shared" ca="1" si="333"/>
        <v/>
      </c>
      <c r="O612" s="53" t="str">
        <f t="shared" ca="1" si="334"/>
        <v>00</v>
      </c>
      <c r="P612" s="53" t="str">
        <f t="shared" ca="1" si="335"/>
        <v/>
      </c>
      <c r="Q612" s="54">
        <f t="shared" si="336"/>
        <v>-1</v>
      </c>
      <c r="R612" s="54" t="str">
        <f t="shared" si="337"/>
        <v/>
      </c>
      <c r="S612" s="3" t="str">
        <f t="shared" si="338"/>
        <v>my_code</v>
      </c>
      <c r="T612" s="54" t="b">
        <f t="shared" si="339"/>
        <v>0</v>
      </c>
      <c r="U612" s="54" t="b">
        <f t="shared" si="340"/>
        <v>0</v>
      </c>
      <c r="V612" s="54" t="b">
        <f t="shared" si="341"/>
        <v>0</v>
      </c>
      <c r="W612" s="54" t="b">
        <f t="shared" si="342"/>
        <v>0</v>
      </c>
      <c r="X612" s="54" t="b">
        <f>IF(NOT(ISERROR(VLOOKUP(UPPER(F612),Opcodes!$O$3:$O$10,1,FALSE))),TRUE,FALSE)</f>
        <v>0</v>
      </c>
      <c r="Y612" s="1" t="str" cm="1">
        <f t="array" aca="1" ref="Y612" ca="1">IF(OR(UPPER(F612)="STR",UPPER(F612)="ASC"),_xlfn.TEXTJOIN("",TRUE,DEC2HEX(128*(UPPER(F612)="STR")+CODE(MID(G612,ABS(ROW(INDIRECT("1:"&amp;LEN(G612)))),1)))),IF(UPPER(F612)="HEX",UPPER(SUBSTITUTE(G612," ","")),""))</f>
        <v/>
      </c>
      <c r="Z612" s="52" t="str">
        <f t="shared" si="343"/>
        <v/>
      </c>
      <c r="AA612" s="52" t="str">
        <f t="shared" si="344"/>
        <v/>
      </c>
      <c r="AB612" s="52" t="str">
        <f t="shared" si="345"/>
        <v/>
      </c>
      <c r="AC612" s="52" t="str">
        <f t="shared" si="346"/>
        <v/>
      </c>
      <c r="AD612" s="52" t="str">
        <f t="shared" si="347"/>
        <v/>
      </c>
      <c r="AE612" s="52">
        <f t="shared" ca="1" si="348"/>
        <v>0</v>
      </c>
      <c r="AF612" s="52" t="str">
        <f t="shared" si="349"/>
        <v/>
      </c>
      <c r="AG612" s="52" t="str">
        <f t="shared" ca="1" si="350"/>
        <v>mem</v>
      </c>
      <c r="AH612" s="52">
        <f t="shared" ca="1" si="351"/>
        <v>0</v>
      </c>
      <c r="AI612" s="52">
        <f t="shared" ca="1" si="352"/>
        <v>-1</v>
      </c>
      <c r="AJ612" s="52">
        <f t="shared" ca="1" si="353"/>
        <v>0</v>
      </c>
      <c r="AK612" s="52">
        <f t="shared" ca="1" si="354"/>
        <v>0</v>
      </c>
      <c r="AL612" s="52">
        <f t="shared" ca="1" si="355"/>
        <v>0</v>
      </c>
      <c r="AM612" s="52" t="e" cm="1">
        <f t="array" aca="1" ref="AM612" ca="1">INDEX($G$2:$G$1052,MATCH(1,(AL612=$E$2:$E$1052)*("EQU"=UPPER($F$2:$F$1052)),0))</f>
        <v>#N/A</v>
      </c>
      <c r="AN612" s="52" t="str">
        <f t="shared" ca="1" si="356"/>
        <v/>
      </c>
      <c r="AO612" s="1" t="e">
        <f t="shared" ca="1" si="357"/>
        <v>#N/A</v>
      </c>
      <c r="AP612" s="52" t="str">
        <f t="shared" ca="1" si="358"/>
        <v/>
      </c>
      <c r="AQ612" s="1" t="str" cm="1">
        <f t="array" aca="1" ref="AQ612" ca="1">IF(LEFT(AL612,1)=".",INDEX($M$12:$M$1052,MATCH(1,(AL612=$L$12:$L$1052)*(S612=($S$12:$S$1052)),0)),"")</f>
        <v/>
      </c>
      <c r="AR612" s="52">
        <f t="shared" ca="1" si="359"/>
        <v>0</v>
      </c>
      <c r="AS612" s="52">
        <f t="shared" ca="1" si="360"/>
        <v>0</v>
      </c>
      <c r="AT612" s="52" t="str">
        <f t="shared" ca="1" si="361"/>
        <v>00</v>
      </c>
      <c r="AU612" s="52" t="str">
        <f t="shared" ca="1" si="362"/>
        <v>00</v>
      </c>
      <c r="AV612" s="1" t="str">
        <f t="shared" ca="1" si="365"/>
        <v>00</v>
      </c>
      <c r="AW612" s="52" t="str">
        <f t="shared" ca="1" si="363"/>
        <v>ZP</v>
      </c>
      <c r="AX612" s="53" t="e">
        <f ca="1">VLOOKUP(UPPER(F612)&amp;"-"&amp;AW612,Opcodes!$D$3:$E$160,2,FALSE)</f>
        <v>#N/A</v>
      </c>
      <c r="AY612" s="1">
        <f t="shared" ca="1" si="364"/>
        <v>0</v>
      </c>
    </row>
    <row r="613" spans="3:51" s="52" customFormat="1" x14ac:dyDescent="0.3">
      <c r="C613" s="11" t="str" cm="1">
        <f t="array" aca="1" ref="C613" ca="1">IF(AND(N613&amp;""&lt;&gt;"",K613&amp;""&lt;&gt;""),K613&amp;": "&amp;N613&amp;IF(O613&amp;""&lt;&gt;""," "&amp;O613,"")&amp;IF(P613&amp;""&lt;&gt;""," "&amp;P613,""),IF(Y613&amp;""&lt;&gt;"",K613&amp;": "&amp;TRIM(_xlfn.TEXTJOIN("",TRUE,MID(Y613,2*ROW(INDIRECT("1:"&amp;LEN(Y613)))-1,2)&amp;" ")),""))</f>
        <v/>
      </c>
      <c r="D613" s="20"/>
      <c r="E613" s="21"/>
      <c r="F613" s="22"/>
      <c r="G613" s="55"/>
      <c r="H613" s="56"/>
      <c r="I613" s="51"/>
      <c r="J613" s="51"/>
      <c r="K613" s="52" t="str">
        <f t="shared" ca="1" si="330"/>
        <v>302</v>
      </c>
      <c r="L613" s="52" t="str">
        <f t="shared" si="331"/>
        <v/>
      </c>
      <c r="M613" s="52" t="str">
        <f t="shared" ca="1" si="332"/>
        <v>$0302</v>
      </c>
      <c r="N613" s="53" t="str">
        <f t="shared" ca="1" si="333"/>
        <v/>
      </c>
      <c r="O613" s="53" t="str">
        <f t="shared" ca="1" si="334"/>
        <v>00</v>
      </c>
      <c r="P613" s="53" t="str">
        <f t="shared" ca="1" si="335"/>
        <v/>
      </c>
      <c r="Q613" s="54">
        <f t="shared" si="336"/>
        <v>-1</v>
      </c>
      <c r="R613" s="54" t="str">
        <f t="shared" si="337"/>
        <v/>
      </c>
      <c r="S613" s="3" t="str">
        <f t="shared" si="338"/>
        <v>my_code</v>
      </c>
      <c r="T613" s="54" t="b">
        <f t="shared" si="339"/>
        <v>0</v>
      </c>
      <c r="U613" s="54" t="b">
        <f t="shared" si="340"/>
        <v>0</v>
      </c>
      <c r="V613" s="54" t="b">
        <f t="shared" si="341"/>
        <v>0</v>
      </c>
      <c r="W613" s="54" t="b">
        <f t="shared" si="342"/>
        <v>0</v>
      </c>
      <c r="X613" s="54" t="b">
        <f>IF(NOT(ISERROR(VLOOKUP(UPPER(F613),Opcodes!$O$3:$O$10,1,FALSE))),TRUE,FALSE)</f>
        <v>0</v>
      </c>
      <c r="Y613" s="1" t="str" cm="1">
        <f t="array" aca="1" ref="Y613" ca="1">IF(OR(UPPER(F613)="STR",UPPER(F613)="ASC"),_xlfn.TEXTJOIN("",TRUE,DEC2HEX(128*(UPPER(F613)="STR")+CODE(MID(G613,ABS(ROW(INDIRECT("1:"&amp;LEN(G613)))),1)))),IF(UPPER(F613)="HEX",UPPER(SUBSTITUTE(G613," ","")),""))</f>
        <v/>
      </c>
      <c r="Z613" s="52" t="str">
        <f t="shared" si="343"/>
        <v/>
      </c>
      <c r="AA613" s="52" t="str">
        <f t="shared" si="344"/>
        <v/>
      </c>
      <c r="AB613" s="52" t="str">
        <f t="shared" si="345"/>
        <v/>
      </c>
      <c r="AC613" s="52" t="str">
        <f t="shared" si="346"/>
        <v/>
      </c>
      <c r="AD613" s="52" t="str">
        <f t="shared" si="347"/>
        <v/>
      </c>
      <c r="AE613" s="52">
        <f t="shared" ca="1" si="348"/>
        <v>0</v>
      </c>
      <c r="AF613" s="52" t="str">
        <f t="shared" si="349"/>
        <v/>
      </c>
      <c r="AG613" s="52" t="str">
        <f t="shared" ca="1" si="350"/>
        <v>mem</v>
      </c>
      <c r="AH613" s="52">
        <f t="shared" ca="1" si="351"/>
        <v>0</v>
      </c>
      <c r="AI613" s="52">
        <f t="shared" ca="1" si="352"/>
        <v>-1</v>
      </c>
      <c r="AJ613" s="52">
        <f t="shared" ca="1" si="353"/>
        <v>0</v>
      </c>
      <c r="AK613" s="52">
        <f t="shared" ca="1" si="354"/>
        <v>0</v>
      </c>
      <c r="AL613" s="52">
        <f t="shared" ca="1" si="355"/>
        <v>0</v>
      </c>
      <c r="AM613" s="52" t="e" cm="1">
        <f t="array" aca="1" ref="AM613" ca="1">INDEX($G$2:$G$1052,MATCH(1,(AL613=$E$2:$E$1052)*("EQU"=UPPER($F$2:$F$1052)),0))</f>
        <v>#N/A</v>
      </c>
      <c r="AN613" s="52" t="str">
        <f t="shared" ca="1" si="356"/>
        <v/>
      </c>
      <c r="AO613" s="1" t="e">
        <f t="shared" ca="1" si="357"/>
        <v>#N/A</v>
      </c>
      <c r="AP613" s="52" t="str">
        <f t="shared" ca="1" si="358"/>
        <v/>
      </c>
      <c r="AQ613" s="1" t="str" cm="1">
        <f t="array" aca="1" ref="AQ613" ca="1">IF(LEFT(AL613,1)=".",INDEX($M$12:$M$1052,MATCH(1,(AL613=$L$12:$L$1052)*(S613=($S$12:$S$1052)),0)),"")</f>
        <v/>
      </c>
      <c r="AR613" s="52">
        <f t="shared" ca="1" si="359"/>
        <v>0</v>
      </c>
      <c r="AS613" s="52">
        <f t="shared" ca="1" si="360"/>
        <v>0</v>
      </c>
      <c r="AT613" s="52" t="str">
        <f t="shared" ca="1" si="361"/>
        <v>00</v>
      </c>
      <c r="AU613" s="52" t="str">
        <f t="shared" ca="1" si="362"/>
        <v>00</v>
      </c>
      <c r="AV613" s="1" t="str">
        <f t="shared" ca="1" si="365"/>
        <v>00</v>
      </c>
      <c r="AW613" s="52" t="str">
        <f t="shared" ca="1" si="363"/>
        <v>ZP</v>
      </c>
      <c r="AX613" s="53" t="e">
        <f ca="1">VLOOKUP(UPPER(F613)&amp;"-"&amp;AW613,Opcodes!$D$3:$E$160,2,FALSE)</f>
        <v>#N/A</v>
      </c>
      <c r="AY613" s="1">
        <f t="shared" ca="1" si="364"/>
        <v>0</v>
      </c>
    </row>
    <row r="614" spans="3:51" s="52" customFormat="1" x14ac:dyDescent="0.3">
      <c r="C614" s="11" t="str" cm="1">
        <f t="array" aca="1" ref="C614" ca="1">IF(AND(N614&amp;""&lt;&gt;"",K614&amp;""&lt;&gt;""),K614&amp;": "&amp;N614&amp;IF(O614&amp;""&lt;&gt;""," "&amp;O614,"")&amp;IF(P614&amp;""&lt;&gt;""," "&amp;P614,""),IF(Y614&amp;""&lt;&gt;"",K614&amp;": "&amp;TRIM(_xlfn.TEXTJOIN("",TRUE,MID(Y614,2*ROW(INDIRECT("1:"&amp;LEN(Y614)))-1,2)&amp;" ")),""))</f>
        <v/>
      </c>
      <c r="D614" s="20"/>
      <c r="E614" s="21"/>
      <c r="F614" s="22"/>
      <c r="G614" s="55"/>
      <c r="H614" s="56"/>
      <c r="I614" s="51"/>
      <c r="J614" s="51"/>
      <c r="K614" s="52" t="str">
        <f t="shared" ca="1" si="330"/>
        <v>302</v>
      </c>
      <c r="L614" s="52" t="str">
        <f t="shared" si="331"/>
        <v/>
      </c>
      <c r="M614" s="52" t="str">
        <f t="shared" ca="1" si="332"/>
        <v>$0302</v>
      </c>
      <c r="N614" s="53" t="str">
        <f t="shared" ca="1" si="333"/>
        <v/>
      </c>
      <c r="O614" s="53" t="str">
        <f t="shared" ca="1" si="334"/>
        <v>00</v>
      </c>
      <c r="P614" s="53" t="str">
        <f t="shared" ca="1" si="335"/>
        <v/>
      </c>
      <c r="Q614" s="54">
        <f t="shared" si="336"/>
        <v>-1</v>
      </c>
      <c r="R614" s="54" t="str">
        <f t="shared" si="337"/>
        <v/>
      </c>
      <c r="S614" s="3" t="str">
        <f t="shared" si="338"/>
        <v>my_code</v>
      </c>
      <c r="T614" s="54" t="b">
        <f t="shared" si="339"/>
        <v>0</v>
      </c>
      <c r="U614" s="54" t="b">
        <f t="shared" si="340"/>
        <v>0</v>
      </c>
      <c r="V614" s="54" t="b">
        <f t="shared" si="341"/>
        <v>0</v>
      </c>
      <c r="W614" s="54" t="b">
        <f t="shared" si="342"/>
        <v>0</v>
      </c>
      <c r="X614" s="54" t="b">
        <f>IF(NOT(ISERROR(VLOOKUP(UPPER(F614),Opcodes!$O$3:$O$10,1,FALSE))),TRUE,FALSE)</f>
        <v>0</v>
      </c>
      <c r="Y614" s="1" t="str" cm="1">
        <f t="array" aca="1" ref="Y614" ca="1">IF(OR(UPPER(F614)="STR",UPPER(F614)="ASC"),_xlfn.TEXTJOIN("",TRUE,DEC2HEX(128*(UPPER(F614)="STR")+CODE(MID(G614,ABS(ROW(INDIRECT("1:"&amp;LEN(G614)))),1)))),IF(UPPER(F614)="HEX",UPPER(SUBSTITUTE(G614," ","")),""))</f>
        <v/>
      </c>
      <c r="Z614" s="52" t="str">
        <f t="shared" si="343"/>
        <v/>
      </c>
      <c r="AA614" s="52" t="str">
        <f t="shared" si="344"/>
        <v/>
      </c>
      <c r="AB614" s="52" t="str">
        <f t="shared" si="345"/>
        <v/>
      </c>
      <c r="AC614" s="52" t="str">
        <f t="shared" si="346"/>
        <v/>
      </c>
      <c r="AD614" s="52" t="str">
        <f t="shared" si="347"/>
        <v/>
      </c>
      <c r="AE614" s="52">
        <f t="shared" ca="1" si="348"/>
        <v>0</v>
      </c>
      <c r="AF614" s="52" t="str">
        <f t="shared" si="349"/>
        <v/>
      </c>
      <c r="AG614" s="52" t="str">
        <f t="shared" ca="1" si="350"/>
        <v>mem</v>
      </c>
      <c r="AH614" s="52">
        <f t="shared" ca="1" si="351"/>
        <v>0</v>
      </c>
      <c r="AI614" s="52">
        <f t="shared" ca="1" si="352"/>
        <v>-1</v>
      </c>
      <c r="AJ614" s="52">
        <f t="shared" ca="1" si="353"/>
        <v>0</v>
      </c>
      <c r="AK614" s="52">
        <f t="shared" ca="1" si="354"/>
        <v>0</v>
      </c>
      <c r="AL614" s="52">
        <f t="shared" ca="1" si="355"/>
        <v>0</v>
      </c>
      <c r="AM614" s="52" t="e" cm="1">
        <f t="array" aca="1" ref="AM614" ca="1">INDEX($G$2:$G$1052,MATCH(1,(AL614=$E$2:$E$1052)*("EQU"=UPPER($F$2:$F$1052)),0))</f>
        <v>#N/A</v>
      </c>
      <c r="AN614" s="52" t="str">
        <f t="shared" ca="1" si="356"/>
        <v/>
      </c>
      <c r="AO614" s="1" t="e">
        <f t="shared" ca="1" si="357"/>
        <v>#N/A</v>
      </c>
      <c r="AP614" s="52" t="str">
        <f t="shared" ca="1" si="358"/>
        <v/>
      </c>
      <c r="AQ614" s="1" t="str" cm="1">
        <f t="array" aca="1" ref="AQ614" ca="1">IF(LEFT(AL614,1)=".",INDEX($M$12:$M$1052,MATCH(1,(AL614=$L$12:$L$1052)*(S614=($S$12:$S$1052)),0)),"")</f>
        <v/>
      </c>
      <c r="AR614" s="52">
        <f t="shared" ca="1" si="359"/>
        <v>0</v>
      </c>
      <c r="AS614" s="52">
        <f t="shared" ca="1" si="360"/>
        <v>0</v>
      </c>
      <c r="AT614" s="52" t="str">
        <f t="shared" ca="1" si="361"/>
        <v>00</v>
      </c>
      <c r="AU614" s="52" t="str">
        <f t="shared" ca="1" si="362"/>
        <v>00</v>
      </c>
      <c r="AV614" s="1" t="str">
        <f t="shared" ca="1" si="365"/>
        <v>00</v>
      </c>
      <c r="AW614" s="52" t="str">
        <f t="shared" ca="1" si="363"/>
        <v>ZP</v>
      </c>
      <c r="AX614" s="53" t="e">
        <f ca="1">VLOOKUP(UPPER(F614)&amp;"-"&amp;AW614,Opcodes!$D$3:$E$160,2,FALSE)</f>
        <v>#N/A</v>
      </c>
      <c r="AY614" s="1">
        <f t="shared" ca="1" si="364"/>
        <v>0</v>
      </c>
    </row>
    <row r="615" spans="3:51" s="52" customFormat="1" x14ac:dyDescent="0.3">
      <c r="C615" s="11" t="str" cm="1">
        <f t="array" aca="1" ref="C615" ca="1">IF(AND(N615&amp;""&lt;&gt;"",K615&amp;""&lt;&gt;""),K615&amp;": "&amp;N615&amp;IF(O615&amp;""&lt;&gt;""," "&amp;O615,"")&amp;IF(P615&amp;""&lt;&gt;""," "&amp;P615,""),IF(Y615&amp;""&lt;&gt;"",K615&amp;": "&amp;TRIM(_xlfn.TEXTJOIN("",TRUE,MID(Y615,2*ROW(INDIRECT("1:"&amp;LEN(Y615)))-1,2)&amp;" ")),""))</f>
        <v/>
      </c>
      <c r="D615" s="20"/>
      <c r="E615" s="21"/>
      <c r="F615" s="22"/>
      <c r="G615" s="55"/>
      <c r="H615" s="56"/>
      <c r="I615" s="51"/>
      <c r="J615" s="51"/>
      <c r="K615" s="52" t="str">
        <f t="shared" ca="1" si="330"/>
        <v>302</v>
      </c>
      <c r="L615" s="52" t="str">
        <f t="shared" si="331"/>
        <v/>
      </c>
      <c r="M615" s="52" t="str">
        <f t="shared" ca="1" si="332"/>
        <v>$0302</v>
      </c>
      <c r="N615" s="53" t="str">
        <f t="shared" ca="1" si="333"/>
        <v/>
      </c>
      <c r="O615" s="53" t="str">
        <f t="shared" ca="1" si="334"/>
        <v>00</v>
      </c>
      <c r="P615" s="53" t="str">
        <f t="shared" ca="1" si="335"/>
        <v/>
      </c>
      <c r="Q615" s="54">
        <f t="shared" si="336"/>
        <v>-1</v>
      </c>
      <c r="R615" s="54" t="str">
        <f t="shared" si="337"/>
        <v/>
      </c>
      <c r="S615" s="3" t="str">
        <f t="shared" si="338"/>
        <v>my_code</v>
      </c>
      <c r="T615" s="54" t="b">
        <f t="shared" si="339"/>
        <v>0</v>
      </c>
      <c r="U615" s="54" t="b">
        <f t="shared" si="340"/>
        <v>0</v>
      </c>
      <c r="V615" s="54" t="b">
        <f t="shared" si="341"/>
        <v>0</v>
      </c>
      <c r="W615" s="54" t="b">
        <f t="shared" si="342"/>
        <v>0</v>
      </c>
      <c r="X615" s="54" t="b">
        <f>IF(NOT(ISERROR(VLOOKUP(UPPER(F615),Opcodes!$O$3:$O$10,1,FALSE))),TRUE,FALSE)</f>
        <v>0</v>
      </c>
      <c r="Y615" s="1" t="str" cm="1">
        <f t="array" aca="1" ref="Y615" ca="1">IF(OR(UPPER(F615)="STR",UPPER(F615)="ASC"),_xlfn.TEXTJOIN("",TRUE,DEC2HEX(128*(UPPER(F615)="STR")+CODE(MID(G615,ABS(ROW(INDIRECT("1:"&amp;LEN(G615)))),1)))),IF(UPPER(F615)="HEX",UPPER(SUBSTITUTE(G615," ","")),""))</f>
        <v/>
      </c>
      <c r="Z615" s="52" t="str">
        <f t="shared" si="343"/>
        <v/>
      </c>
      <c r="AA615" s="52" t="str">
        <f t="shared" si="344"/>
        <v/>
      </c>
      <c r="AB615" s="52" t="str">
        <f t="shared" si="345"/>
        <v/>
      </c>
      <c r="AC615" s="52" t="str">
        <f t="shared" si="346"/>
        <v/>
      </c>
      <c r="AD615" s="52" t="str">
        <f t="shared" si="347"/>
        <v/>
      </c>
      <c r="AE615" s="52">
        <f t="shared" ca="1" si="348"/>
        <v>0</v>
      </c>
      <c r="AF615" s="52" t="str">
        <f t="shared" si="349"/>
        <v/>
      </c>
      <c r="AG615" s="52" t="str">
        <f t="shared" ca="1" si="350"/>
        <v>mem</v>
      </c>
      <c r="AH615" s="52">
        <f t="shared" ca="1" si="351"/>
        <v>0</v>
      </c>
      <c r="AI615" s="52">
        <f t="shared" ca="1" si="352"/>
        <v>-1</v>
      </c>
      <c r="AJ615" s="52">
        <f t="shared" ca="1" si="353"/>
        <v>0</v>
      </c>
      <c r="AK615" s="52">
        <f t="shared" ca="1" si="354"/>
        <v>0</v>
      </c>
      <c r="AL615" s="52">
        <f t="shared" ca="1" si="355"/>
        <v>0</v>
      </c>
      <c r="AM615" s="52" t="e" cm="1">
        <f t="array" aca="1" ref="AM615" ca="1">INDEX($G$2:$G$1052,MATCH(1,(AL615=$E$2:$E$1052)*("EQU"=UPPER($F$2:$F$1052)),0))</f>
        <v>#N/A</v>
      </c>
      <c r="AN615" s="52" t="str">
        <f t="shared" ca="1" si="356"/>
        <v/>
      </c>
      <c r="AO615" s="1" t="e">
        <f t="shared" ca="1" si="357"/>
        <v>#N/A</v>
      </c>
      <c r="AP615" s="52" t="str">
        <f t="shared" ca="1" si="358"/>
        <v/>
      </c>
      <c r="AQ615" s="1" t="str" cm="1">
        <f t="array" aca="1" ref="AQ615" ca="1">IF(LEFT(AL615,1)=".",INDEX($M$12:$M$1052,MATCH(1,(AL615=$L$12:$L$1052)*(S615=($S$12:$S$1052)),0)),"")</f>
        <v/>
      </c>
      <c r="AR615" s="52">
        <f t="shared" ca="1" si="359"/>
        <v>0</v>
      </c>
      <c r="AS615" s="52">
        <f t="shared" ca="1" si="360"/>
        <v>0</v>
      </c>
      <c r="AT615" s="52" t="str">
        <f t="shared" ca="1" si="361"/>
        <v>00</v>
      </c>
      <c r="AU615" s="52" t="str">
        <f t="shared" ca="1" si="362"/>
        <v>00</v>
      </c>
      <c r="AV615" s="1" t="str">
        <f t="shared" ca="1" si="365"/>
        <v>00</v>
      </c>
      <c r="AW615" s="52" t="str">
        <f t="shared" ca="1" si="363"/>
        <v>ZP</v>
      </c>
      <c r="AX615" s="53" t="e">
        <f ca="1">VLOOKUP(UPPER(F615)&amp;"-"&amp;AW615,Opcodes!$D$3:$E$160,2,FALSE)</f>
        <v>#N/A</v>
      </c>
      <c r="AY615" s="1">
        <f t="shared" ca="1" si="364"/>
        <v>0</v>
      </c>
    </row>
    <row r="616" spans="3:51" s="52" customFormat="1" x14ac:dyDescent="0.3">
      <c r="C616" s="11" t="str" cm="1">
        <f t="array" aca="1" ref="C616" ca="1">IF(AND(N616&amp;""&lt;&gt;"",K616&amp;""&lt;&gt;""),K616&amp;": "&amp;N616&amp;IF(O616&amp;""&lt;&gt;""," "&amp;O616,"")&amp;IF(P616&amp;""&lt;&gt;""," "&amp;P616,""),IF(Y616&amp;""&lt;&gt;"",K616&amp;": "&amp;TRIM(_xlfn.TEXTJOIN("",TRUE,MID(Y616,2*ROW(INDIRECT("1:"&amp;LEN(Y616)))-1,2)&amp;" ")),""))</f>
        <v/>
      </c>
      <c r="D616" s="20"/>
      <c r="E616" s="21"/>
      <c r="F616" s="22"/>
      <c r="G616" s="55"/>
      <c r="H616" s="56"/>
      <c r="I616" s="51"/>
      <c r="J616" s="51"/>
      <c r="K616" s="52" t="str">
        <f t="shared" ca="1" si="330"/>
        <v>302</v>
      </c>
      <c r="L616" s="52" t="str">
        <f t="shared" si="331"/>
        <v/>
      </c>
      <c r="M616" s="52" t="str">
        <f t="shared" ca="1" si="332"/>
        <v>$0302</v>
      </c>
      <c r="N616" s="53" t="str">
        <f t="shared" ca="1" si="333"/>
        <v/>
      </c>
      <c r="O616" s="53" t="str">
        <f t="shared" ca="1" si="334"/>
        <v>00</v>
      </c>
      <c r="P616" s="53" t="str">
        <f t="shared" ca="1" si="335"/>
        <v/>
      </c>
      <c r="Q616" s="54">
        <f t="shared" si="336"/>
        <v>-1</v>
      </c>
      <c r="R616" s="54" t="str">
        <f t="shared" si="337"/>
        <v/>
      </c>
      <c r="S616" s="3" t="str">
        <f t="shared" si="338"/>
        <v>my_code</v>
      </c>
      <c r="T616" s="54" t="b">
        <f t="shared" si="339"/>
        <v>0</v>
      </c>
      <c r="U616" s="54" t="b">
        <f t="shared" si="340"/>
        <v>0</v>
      </c>
      <c r="V616" s="54" t="b">
        <f t="shared" si="341"/>
        <v>0</v>
      </c>
      <c r="W616" s="54" t="b">
        <f t="shared" si="342"/>
        <v>0</v>
      </c>
      <c r="X616" s="54" t="b">
        <f>IF(NOT(ISERROR(VLOOKUP(UPPER(F616),Opcodes!$O$3:$O$10,1,FALSE))),TRUE,FALSE)</f>
        <v>0</v>
      </c>
      <c r="Y616" s="1" t="str" cm="1">
        <f t="array" aca="1" ref="Y616" ca="1">IF(OR(UPPER(F616)="STR",UPPER(F616)="ASC"),_xlfn.TEXTJOIN("",TRUE,DEC2HEX(128*(UPPER(F616)="STR")+CODE(MID(G616,ABS(ROW(INDIRECT("1:"&amp;LEN(G616)))),1)))),IF(UPPER(F616)="HEX",UPPER(SUBSTITUTE(G616," ","")),""))</f>
        <v/>
      </c>
      <c r="Z616" s="52" t="str">
        <f t="shared" si="343"/>
        <v/>
      </c>
      <c r="AA616" s="52" t="str">
        <f t="shared" si="344"/>
        <v/>
      </c>
      <c r="AB616" s="52" t="str">
        <f t="shared" si="345"/>
        <v/>
      </c>
      <c r="AC616" s="52" t="str">
        <f t="shared" si="346"/>
        <v/>
      </c>
      <c r="AD616" s="52" t="str">
        <f t="shared" si="347"/>
        <v/>
      </c>
      <c r="AE616" s="52">
        <f t="shared" ca="1" si="348"/>
        <v>0</v>
      </c>
      <c r="AF616" s="52" t="str">
        <f t="shared" si="349"/>
        <v/>
      </c>
      <c r="AG616" s="52" t="str">
        <f t="shared" ca="1" si="350"/>
        <v>mem</v>
      </c>
      <c r="AH616" s="52">
        <f t="shared" ca="1" si="351"/>
        <v>0</v>
      </c>
      <c r="AI616" s="52">
        <f t="shared" ca="1" si="352"/>
        <v>-1</v>
      </c>
      <c r="AJ616" s="52">
        <f t="shared" ca="1" si="353"/>
        <v>0</v>
      </c>
      <c r="AK616" s="52">
        <f t="shared" ca="1" si="354"/>
        <v>0</v>
      </c>
      <c r="AL616" s="52">
        <f t="shared" ca="1" si="355"/>
        <v>0</v>
      </c>
      <c r="AM616" s="52" t="e" cm="1">
        <f t="array" aca="1" ref="AM616" ca="1">INDEX($G$2:$G$1052,MATCH(1,(AL616=$E$2:$E$1052)*("EQU"=UPPER($F$2:$F$1052)),0))</f>
        <v>#N/A</v>
      </c>
      <c r="AN616" s="52" t="str">
        <f t="shared" ca="1" si="356"/>
        <v/>
      </c>
      <c r="AO616" s="1" t="e">
        <f t="shared" ca="1" si="357"/>
        <v>#N/A</v>
      </c>
      <c r="AP616" s="52" t="str">
        <f t="shared" ca="1" si="358"/>
        <v/>
      </c>
      <c r="AQ616" s="1" t="str" cm="1">
        <f t="array" aca="1" ref="AQ616" ca="1">IF(LEFT(AL616,1)=".",INDEX($M$12:$M$1052,MATCH(1,(AL616=$L$12:$L$1052)*(S616=($S$12:$S$1052)),0)),"")</f>
        <v/>
      </c>
      <c r="AR616" s="52">
        <f t="shared" ca="1" si="359"/>
        <v>0</v>
      </c>
      <c r="AS616" s="52">
        <f t="shared" ca="1" si="360"/>
        <v>0</v>
      </c>
      <c r="AT616" s="52" t="str">
        <f t="shared" ca="1" si="361"/>
        <v>00</v>
      </c>
      <c r="AU616" s="52" t="str">
        <f t="shared" ca="1" si="362"/>
        <v>00</v>
      </c>
      <c r="AV616" s="1" t="str">
        <f t="shared" ca="1" si="365"/>
        <v>00</v>
      </c>
      <c r="AW616" s="52" t="str">
        <f t="shared" ca="1" si="363"/>
        <v>ZP</v>
      </c>
      <c r="AX616" s="53" t="e">
        <f ca="1">VLOOKUP(UPPER(F616)&amp;"-"&amp;AW616,Opcodes!$D$3:$E$160,2,FALSE)</f>
        <v>#N/A</v>
      </c>
      <c r="AY616" s="1">
        <f t="shared" ca="1" si="364"/>
        <v>0</v>
      </c>
    </row>
    <row r="617" spans="3:51" s="52" customFormat="1" x14ac:dyDescent="0.3">
      <c r="C617" s="11" t="str" cm="1">
        <f t="array" aca="1" ref="C617" ca="1">IF(AND(N617&amp;""&lt;&gt;"",K617&amp;""&lt;&gt;""),K617&amp;": "&amp;N617&amp;IF(O617&amp;""&lt;&gt;""," "&amp;O617,"")&amp;IF(P617&amp;""&lt;&gt;""," "&amp;P617,""),IF(Y617&amp;""&lt;&gt;"",K617&amp;": "&amp;TRIM(_xlfn.TEXTJOIN("",TRUE,MID(Y617,2*ROW(INDIRECT("1:"&amp;LEN(Y617)))-1,2)&amp;" ")),""))</f>
        <v/>
      </c>
      <c r="D617" s="20"/>
      <c r="E617" s="21"/>
      <c r="F617" s="22"/>
      <c r="G617" s="55"/>
      <c r="H617" s="56"/>
      <c r="I617" s="51"/>
      <c r="J617" s="51"/>
      <c r="K617" s="52" t="str">
        <f t="shared" ca="1" si="330"/>
        <v>302</v>
      </c>
      <c r="L617" s="52" t="str">
        <f t="shared" si="331"/>
        <v/>
      </c>
      <c r="M617" s="52" t="str">
        <f t="shared" ca="1" si="332"/>
        <v>$0302</v>
      </c>
      <c r="N617" s="53" t="str">
        <f t="shared" ca="1" si="333"/>
        <v/>
      </c>
      <c r="O617" s="53" t="str">
        <f t="shared" ca="1" si="334"/>
        <v>00</v>
      </c>
      <c r="P617" s="53" t="str">
        <f t="shared" ca="1" si="335"/>
        <v/>
      </c>
      <c r="Q617" s="54">
        <f t="shared" si="336"/>
        <v>-1</v>
      </c>
      <c r="R617" s="54" t="str">
        <f t="shared" si="337"/>
        <v/>
      </c>
      <c r="S617" s="3" t="str">
        <f t="shared" si="338"/>
        <v>my_code</v>
      </c>
      <c r="T617" s="54" t="b">
        <f t="shared" si="339"/>
        <v>0</v>
      </c>
      <c r="U617" s="54" t="b">
        <f t="shared" si="340"/>
        <v>0</v>
      </c>
      <c r="V617" s="54" t="b">
        <f t="shared" si="341"/>
        <v>0</v>
      </c>
      <c r="W617" s="54" t="b">
        <f t="shared" si="342"/>
        <v>0</v>
      </c>
      <c r="X617" s="54" t="b">
        <f>IF(NOT(ISERROR(VLOOKUP(UPPER(F617),Opcodes!$O$3:$O$10,1,FALSE))),TRUE,FALSE)</f>
        <v>0</v>
      </c>
      <c r="Y617" s="1" t="str" cm="1">
        <f t="array" aca="1" ref="Y617" ca="1">IF(OR(UPPER(F617)="STR",UPPER(F617)="ASC"),_xlfn.TEXTJOIN("",TRUE,DEC2HEX(128*(UPPER(F617)="STR")+CODE(MID(G617,ABS(ROW(INDIRECT("1:"&amp;LEN(G617)))),1)))),IF(UPPER(F617)="HEX",UPPER(SUBSTITUTE(G617," ","")),""))</f>
        <v/>
      </c>
      <c r="Z617" s="52" t="str">
        <f t="shared" si="343"/>
        <v/>
      </c>
      <c r="AA617" s="52" t="str">
        <f t="shared" si="344"/>
        <v/>
      </c>
      <c r="AB617" s="52" t="str">
        <f t="shared" si="345"/>
        <v/>
      </c>
      <c r="AC617" s="52" t="str">
        <f t="shared" si="346"/>
        <v/>
      </c>
      <c r="AD617" s="52" t="str">
        <f t="shared" si="347"/>
        <v/>
      </c>
      <c r="AE617" s="52">
        <f t="shared" ca="1" si="348"/>
        <v>0</v>
      </c>
      <c r="AF617" s="52" t="str">
        <f t="shared" si="349"/>
        <v/>
      </c>
      <c r="AG617" s="52" t="str">
        <f t="shared" ca="1" si="350"/>
        <v>mem</v>
      </c>
      <c r="AH617" s="52">
        <f t="shared" ca="1" si="351"/>
        <v>0</v>
      </c>
      <c r="AI617" s="52">
        <f t="shared" ca="1" si="352"/>
        <v>-1</v>
      </c>
      <c r="AJ617" s="52">
        <f t="shared" ca="1" si="353"/>
        <v>0</v>
      </c>
      <c r="AK617" s="52">
        <f t="shared" ca="1" si="354"/>
        <v>0</v>
      </c>
      <c r="AL617" s="52">
        <f t="shared" ca="1" si="355"/>
        <v>0</v>
      </c>
      <c r="AM617" s="52" t="e" cm="1">
        <f t="array" aca="1" ref="AM617" ca="1">INDEX($G$2:$G$1052,MATCH(1,(AL617=$E$2:$E$1052)*("EQU"=UPPER($F$2:$F$1052)),0))</f>
        <v>#N/A</v>
      </c>
      <c r="AN617" s="52" t="str">
        <f t="shared" ca="1" si="356"/>
        <v/>
      </c>
      <c r="AO617" s="1" t="e">
        <f t="shared" ca="1" si="357"/>
        <v>#N/A</v>
      </c>
      <c r="AP617" s="52" t="str">
        <f t="shared" ca="1" si="358"/>
        <v/>
      </c>
      <c r="AQ617" s="1" t="str" cm="1">
        <f t="array" aca="1" ref="AQ617" ca="1">IF(LEFT(AL617,1)=".",INDEX($M$12:$M$1052,MATCH(1,(AL617=$L$12:$L$1052)*(S617=($S$12:$S$1052)),0)),"")</f>
        <v/>
      </c>
      <c r="AR617" s="52">
        <f t="shared" ca="1" si="359"/>
        <v>0</v>
      </c>
      <c r="AS617" s="52">
        <f t="shared" ca="1" si="360"/>
        <v>0</v>
      </c>
      <c r="AT617" s="52" t="str">
        <f t="shared" ca="1" si="361"/>
        <v>00</v>
      </c>
      <c r="AU617" s="52" t="str">
        <f t="shared" ca="1" si="362"/>
        <v>00</v>
      </c>
      <c r="AV617" s="1" t="str">
        <f t="shared" ca="1" si="365"/>
        <v>00</v>
      </c>
      <c r="AW617" s="52" t="str">
        <f t="shared" ca="1" si="363"/>
        <v>ZP</v>
      </c>
      <c r="AX617" s="53" t="e">
        <f ca="1">VLOOKUP(UPPER(F617)&amp;"-"&amp;AW617,Opcodes!$D$3:$E$160,2,FALSE)</f>
        <v>#N/A</v>
      </c>
      <c r="AY617" s="1">
        <f t="shared" ca="1" si="364"/>
        <v>0</v>
      </c>
    </row>
    <row r="618" spans="3:51" s="52" customFormat="1" x14ac:dyDescent="0.3">
      <c r="C618" s="11" t="str" cm="1">
        <f t="array" aca="1" ref="C618" ca="1">IF(AND(N618&amp;""&lt;&gt;"",K618&amp;""&lt;&gt;""),K618&amp;": "&amp;N618&amp;IF(O618&amp;""&lt;&gt;""," "&amp;O618,"")&amp;IF(P618&amp;""&lt;&gt;""," "&amp;P618,""),IF(Y618&amp;""&lt;&gt;"",K618&amp;": "&amp;TRIM(_xlfn.TEXTJOIN("",TRUE,MID(Y618,2*ROW(INDIRECT("1:"&amp;LEN(Y618)))-1,2)&amp;" ")),""))</f>
        <v/>
      </c>
      <c r="D618" s="20"/>
      <c r="E618" s="21"/>
      <c r="F618" s="22"/>
      <c r="G618" s="55"/>
      <c r="H618" s="56"/>
      <c r="I618" s="51"/>
      <c r="J618" s="51"/>
      <c r="K618" s="52" t="str">
        <f t="shared" ca="1" si="330"/>
        <v>302</v>
      </c>
      <c r="L618" s="52" t="str">
        <f t="shared" si="331"/>
        <v/>
      </c>
      <c r="M618" s="52" t="str">
        <f t="shared" ca="1" si="332"/>
        <v>$0302</v>
      </c>
      <c r="N618" s="53" t="str">
        <f t="shared" ca="1" si="333"/>
        <v/>
      </c>
      <c r="O618" s="53" t="str">
        <f t="shared" ca="1" si="334"/>
        <v>00</v>
      </c>
      <c r="P618" s="53" t="str">
        <f t="shared" ca="1" si="335"/>
        <v/>
      </c>
      <c r="Q618" s="54">
        <f t="shared" si="336"/>
        <v>-1</v>
      </c>
      <c r="R618" s="54" t="str">
        <f t="shared" si="337"/>
        <v/>
      </c>
      <c r="S618" s="3" t="str">
        <f t="shared" si="338"/>
        <v>my_code</v>
      </c>
      <c r="T618" s="54" t="b">
        <f t="shared" si="339"/>
        <v>0</v>
      </c>
      <c r="U618" s="54" t="b">
        <f t="shared" si="340"/>
        <v>0</v>
      </c>
      <c r="V618" s="54" t="b">
        <f t="shared" si="341"/>
        <v>0</v>
      </c>
      <c r="W618" s="54" t="b">
        <f t="shared" si="342"/>
        <v>0</v>
      </c>
      <c r="X618" s="54" t="b">
        <f>IF(NOT(ISERROR(VLOOKUP(UPPER(F618),Opcodes!$O$3:$O$10,1,FALSE))),TRUE,FALSE)</f>
        <v>0</v>
      </c>
      <c r="Y618" s="1" t="str" cm="1">
        <f t="array" aca="1" ref="Y618" ca="1">IF(OR(UPPER(F618)="STR",UPPER(F618)="ASC"),_xlfn.TEXTJOIN("",TRUE,DEC2HEX(128*(UPPER(F618)="STR")+CODE(MID(G618,ABS(ROW(INDIRECT("1:"&amp;LEN(G618)))),1)))),IF(UPPER(F618)="HEX",UPPER(SUBSTITUTE(G618," ","")),""))</f>
        <v/>
      </c>
      <c r="Z618" s="52" t="str">
        <f t="shared" si="343"/>
        <v/>
      </c>
      <c r="AA618" s="52" t="str">
        <f t="shared" si="344"/>
        <v/>
      </c>
      <c r="AB618" s="52" t="str">
        <f t="shared" si="345"/>
        <v/>
      </c>
      <c r="AC618" s="52" t="str">
        <f t="shared" si="346"/>
        <v/>
      </c>
      <c r="AD618" s="52" t="str">
        <f t="shared" si="347"/>
        <v/>
      </c>
      <c r="AE618" s="52">
        <f t="shared" ca="1" si="348"/>
        <v>0</v>
      </c>
      <c r="AF618" s="52" t="str">
        <f t="shared" si="349"/>
        <v/>
      </c>
      <c r="AG618" s="52" t="str">
        <f t="shared" ca="1" si="350"/>
        <v>mem</v>
      </c>
      <c r="AH618" s="52">
        <f t="shared" ca="1" si="351"/>
        <v>0</v>
      </c>
      <c r="AI618" s="52">
        <f t="shared" ca="1" si="352"/>
        <v>-1</v>
      </c>
      <c r="AJ618" s="52">
        <f t="shared" ca="1" si="353"/>
        <v>0</v>
      </c>
      <c r="AK618" s="52">
        <f t="shared" ca="1" si="354"/>
        <v>0</v>
      </c>
      <c r="AL618" s="52">
        <f t="shared" ca="1" si="355"/>
        <v>0</v>
      </c>
      <c r="AM618" s="52" t="e" cm="1">
        <f t="array" aca="1" ref="AM618" ca="1">INDEX($G$2:$G$1052,MATCH(1,(AL618=$E$2:$E$1052)*("EQU"=UPPER($F$2:$F$1052)),0))</f>
        <v>#N/A</v>
      </c>
      <c r="AN618" s="52" t="str">
        <f t="shared" ca="1" si="356"/>
        <v/>
      </c>
      <c r="AO618" s="1" t="e">
        <f t="shared" ca="1" si="357"/>
        <v>#N/A</v>
      </c>
      <c r="AP618" s="52" t="str">
        <f t="shared" ca="1" si="358"/>
        <v/>
      </c>
      <c r="AQ618" s="1" t="str" cm="1">
        <f t="array" aca="1" ref="AQ618" ca="1">IF(LEFT(AL618,1)=".",INDEX($M$12:$M$1052,MATCH(1,(AL618=$L$12:$L$1052)*(S618=($S$12:$S$1052)),0)),"")</f>
        <v/>
      </c>
      <c r="AR618" s="52">
        <f t="shared" ca="1" si="359"/>
        <v>0</v>
      </c>
      <c r="AS618" s="52">
        <f t="shared" ca="1" si="360"/>
        <v>0</v>
      </c>
      <c r="AT618" s="52" t="str">
        <f t="shared" ca="1" si="361"/>
        <v>00</v>
      </c>
      <c r="AU618" s="52" t="str">
        <f t="shared" ca="1" si="362"/>
        <v>00</v>
      </c>
      <c r="AV618" s="1" t="str">
        <f t="shared" ca="1" si="365"/>
        <v>00</v>
      </c>
      <c r="AW618" s="52" t="str">
        <f t="shared" ca="1" si="363"/>
        <v>ZP</v>
      </c>
      <c r="AX618" s="53" t="e">
        <f ca="1">VLOOKUP(UPPER(F618)&amp;"-"&amp;AW618,Opcodes!$D$3:$E$160,2,FALSE)</f>
        <v>#N/A</v>
      </c>
      <c r="AY618" s="1">
        <f t="shared" ca="1" si="364"/>
        <v>0</v>
      </c>
    </row>
    <row r="619" spans="3:51" s="52" customFormat="1" x14ac:dyDescent="0.3">
      <c r="C619" s="11" t="str" cm="1">
        <f t="array" aca="1" ref="C619" ca="1">IF(AND(N619&amp;""&lt;&gt;"",K619&amp;""&lt;&gt;""),K619&amp;": "&amp;N619&amp;IF(O619&amp;""&lt;&gt;""," "&amp;O619,"")&amp;IF(P619&amp;""&lt;&gt;""," "&amp;P619,""),IF(Y619&amp;""&lt;&gt;"",K619&amp;": "&amp;TRIM(_xlfn.TEXTJOIN("",TRUE,MID(Y619,2*ROW(INDIRECT("1:"&amp;LEN(Y619)))-1,2)&amp;" ")),""))</f>
        <v/>
      </c>
      <c r="D619" s="20"/>
      <c r="E619" s="21"/>
      <c r="F619" s="22"/>
      <c r="G619" s="55"/>
      <c r="H619" s="56"/>
      <c r="I619" s="51"/>
      <c r="J619" s="51"/>
      <c r="K619" s="52" t="str">
        <f t="shared" ca="1" si="330"/>
        <v>302</v>
      </c>
      <c r="L619" s="52" t="str">
        <f t="shared" si="331"/>
        <v/>
      </c>
      <c r="M619" s="52" t="str">
        <f t="shared" ca="1" si="332"/>
        <v>$0302</v>
      </c>
      <c r="N619" s="53" t="str">
        <f t="shared" ca="1" si="333"/>
        <v/>
      </c>
      <c r="O619" s="53" t="str">
        <f t="shared" ca="1" si="334"/>
        <v>00</v>
      </c>
      <c r="P619" s="53" t="str">
        <f t="shared" ca="1" si="335"/>
        <v/>
      </c>
      <c r="Q619" s="54">
        <f t="shared" si="336"/>
        <v>-1</v>
      </c>
      <c r="R619" s="54" t="str">
        <f t="shared" si="337"/>
        <v/>
      </c>
      <c r="S619" s="3" t="str">
        <f t="shared" si="338"/>
        <v>my_code</v>
      </c>
      <c r="T619" s="54" t="b">
        <f t="shared" si="339"/>
        <v>0</v>
      </c>
      <c r="U619" s="54" t="b">
        <f t="shared" si="340"/>
        <v>0</v>
      </c>
      <c r="V619" s="54" t="b">
        <f t="shared" si="341"/>
        <v>0</v>
      </c>
      <c r="W619" s="54" t="b">
        <f t="shared" si="342"/>
        <v>0</v>
      </c>
      <c r="X619" s="54" t="b">
        <f>IF(NOT(ISERROR(VLOOKUP(UPPER(F619),Opcodes!$O$3:$O$10,1,FALSE))),TRUE,FALSE)</f>
        <v>0</v>
      </c>
      <c r="Y619" s="1" t="str" cm="1">
        <f t="array" aca="1" ref="Y619" ca="1">IF(OR(UPPER(F619)="STR",UPPER(F619)="ASC"),_xlfn.TEXTJOIN("",TRUE,DEC2HEX(128*(UPPER(F619)="STR")+CODE(MID(G619,ABS(ROW(INDIRECT("1:"&amp;LEN(G619)))),1)))),IF(UPPER(F619)="HEX",UPPER(SUBSTITUTE(G619," ","")),""))</f>
        <v/>
      </c>
      <c r="Z619" s="52" t="str">
        <f t="shared" si="343"/>
        <v/>
      </c>
      <c r="AA619" s="52" t="str">
        <f t="shared" si="344"/>
        <v/>
      </c>
      <c r="AB619" s="52" t="str">
        <f t="shared" si="345"/>
        <v/>
      </c>
      <c r="AC619" s="52" t="str">
        <f t="shared" si="346"/>
        <v/>
      </c>
      <c r="AD619" s="52" t="str">
        <f t="shared" si="347"/>
        <v/>
      </c>
      <c r="AE619" s="52">
        <f t="shared" ca="1" si="348"/>
        <v>0</v>
      </c>
      <c r="AF619" s="52" t="str">
        <f t="shared" si="349"/>
        <v/>
      </c>
      <c r="AG619" s="52" t="str">
        <f t="shared" ca="1" si="350"/>
        <v>mem</v>
      </c>
      <c r="AH619" s="52">
        <f t="shared" ca="1" si="351"/>
        <v>0</v>
      </c>
      <c r="AI619" s="52">
        <f t="shared" ca="1" si="352"/>
        <v>-1</v>
      </c>
      <c r="AJ619" s="52">
        <f t="shared" ca="1" si="353"/>
        <v>0</v>
      </c>
      <c r="AK619" s="52">
        <f t="shared" ca="1" si="354"/>
        <v>0</v>
      </c>
      <c r="AL619" s="52">
        <f t="shared" ca="1" si="355"/>
        <v>0</v>
      </c>
      <c r="AM619" s="52" t="e" cm="1">
        <f t="array" aca="1" ref="AM619" ca="1">INDEX($G$2:$G$1052,MATCH(1,(AL619=$E$2:$E$1052)*("EQU"=UPPER($F$2:$F$1052)),0))</f>
        <v>#N/A</v>
      </c>
      <c r="AN619" s="52" t="str">
        <f t="shared" ca="1" si="356"/>
        <v/>
      </c>
      <c r="AO619" s="1" t="e">
        <f t="shared" ca="1" si="357"/>
        <v>#N/A</v>
      </c>
      <c r="AP619" s="52" t="str">
        <f t="shared" ca="1" si="358"/>
        <v/>
      </c>
      <c r="AQ619" s="1" t="str" cm="1">
        <f t="array" aca="1" ref="AQ619" ca="1">IF(LEFT(AL619,1)=".",INDEX($M$12:$M$1052,MATCH(1,(AL619=$L$12:$L$1052)*(S619=($S$12:$S$1052)),0)),"")</f>
        <v/>
      </c>
      <c r="AR619" s="52">
        <f t="shared" ca="1" si="359"/>
        <v>0</v>
      </c>
      <c r="AS619" s="52">
        <f t="shared" ca="1" si="360"/>
        <v>0</v>
      </c>
      <c r="AT619" s="52" t="str">
        <f t="shared" ca="1" si="361"/>
        <v>00</v>
      </c>
      <c r="AU619" s="52" t="str">
        <f t="shared" ca="1" si="362"/>
        <v>00</v>
      </c>
      <c r="AV619" s="1" t="str">
        <f t="shared" ca="1" si="365"/>
        <v>00</v>
      </c>
      <c r="AW619" s="52" t="str">
        <f t="shared" ca="1" si="363"/>
        <v>ZP</v>
      </c>
      <c r="AX619" s="53" t="e">
        <f ca="1">VLOOKUP(UPPER(F619)&amp;"-"&amp;AW619,Opcodes!$D$3:$E$160,2,FALSE)</f>
        <v>#N/A</v>
      </c>
      <c r="AY619" s="1">
        <f t="shared" ca="1" si="364"/>
        <v>0</v>
      </c>
    </row>
    <row r="620" spans="3:51" s="52" customFormat="1" x14ac:dyDescent="0.3">
      <c r="C620" s="11" t="str" cm="1">
        <f t="array" aca="1" ref="C620" ca="1">IF(AND(N620&amp;""&lt;&gt;"",K620&amp;""&lt;&gt;""),K620&amp;": "&amp;N620&amp;IF(O620&amp;""&lt;&gt;""," "&amp;O620,"")&amp;IF(P620&amp;""&lt;&gt;""," "&amp;P620,""),IF(Y620&amp;""&lt;&gt;"",K620&amp;": "&amp;TRIM(_xlfn.TEXTJOIN("",TRUE,MID(Y620,2*ROW(INDIRECT("1:"&amp;LEN(Y620)))-1,2)&amp;" ")),""))</f>
        <v/>
      </c>
      <c r="D620" s="20"/>
      <c r="E620" s="21"/>
      <c r="F620" s="22"/>
      <c r="G620" s="55"/>
      <c r="H620" s="56"/>
      <c r="I620" s="51"/>
      <c r="J620" s="51"/>
      <c r="K620" s="52" t="str">
        <f t="shared" ca="1" si="330"/>
        <v>302</v>
      </c>
      <c r="L620" s="52" t="str">
        <f t="shared" si="331"/>
        <v/>
      </c>
      <c r="M620" s="52" t="str">
        <f t="shared" ca="1" si="332"/>
        <v>$0302</v>
      </c>
      <c r="N620" s="53" t="str">
        <f t="shared" ca="1" si="333"/>
        <v/>
      </c>
      <c r="O620" s="53" t="str">
        <f t="shared" ca="1" si="334"/>
        <v>00</v>
      </c>
      <c r="P620" s="53" t="str">
        <f t="shared" ca="1" si="335"/>
        <v/>
      </c>
      <c r="Q620" s="54">
        <f t="shared" si="336"/>
        <v>-1</v>
      </c>
      <c r="R620" s="54" t="str">
        <f t="shared" si="337"/>
        <v/>
      </c>
      <c r="S620" s="3" t="str">
        <f t="shared" si="338"/>
        <v>my_code</v>
      </c>
      <c r="T620" s="54" t="b">
        <f t="shared" si="339"/>
        <v>0</v>
      </c>
      <c r="U620" s="54" t="b">
        <f t="shared" si="340"/>
        <v>0</v>
      </c>
      <c r="V620" s="54" t="b">
        <f t="shared" si="341"/>
        <v>0</v>
      </c>
      <c r="W620" s="54" t="b">
        <f t="shared" si="342"/>
        <v>0</v>
      </c>
      <c r="X620" s="54" t="b">
        <f>IF(NOT(ISERROR(VLOOKUP(UPPER(F620),Opcodes!$O$3:$O$10,1,FALSE))),TRUE,FALSE)</f>
        <v>0</v>
      </c>
      <c r="Y620" s="1" t="str" cm="1">
        <f t="array" aca="1" ref="Y620" ca="1">IF(OR(UPPER(F620)="STR",UPPER(F620)="ASC"),_xlfn.TEXTJOIN("",TRUE,DEC2HEX(128*(UPPER(F620)="STR")+CODE(MID(G620,ABS(ROW(INDIRECT("1:"&amp;LEN(G620)))),1)))),IF(UPPER(F620)="HEX",UPPER(SUBSTITUTE(G620," ","")),""))</f>
        <v/>
      </c>
      <c r="Z620" s="52" t="str">
        <f t="shared" si="343"/>
        <v/>
      </c>
      <c r="AA620" s="52" t="str">
        <f t="shared" si="344"/>
        <v/>
      </c>
      <c r="AB620" s="52" t="str">
        <f t="shared" si="345"/>
        <v/>
      </c>
      <c r="AC620" s="52" t="str">
        <f t="shared" si="346"/>
        <v/>
      </c>
      <c r="AD620" s="52" t="str">
        <f t="shared" si="347"/>
        <v/>
      </c>
      <c r="AE620" s="52">
        <f t="shared" ca="1" si="348"/>
        <v>0</v>
      </c>
      <c r="AF620" s="52" t="str">
        <f t="shared" si="349"/>
        <v/>
      </c>
      <c r="AG620" s="52" t="str">
        <f t="shared" ca="1" si="350"/>
        <v>mem</v>
      </c>
      <c r="AH620" s="52">
        <f t="shared" ca="1" si="351"/>
        <v>0</v>
      </c>
      <c r="AI620" s="52">
        <f t="shared" ca="1" si="352"/>
        <v>-1</v>
      </c>
      <c r="AJ620" s="52">
        <f t="shared" ca="1" si="353"/>
        <v>0</v>
      </c>
      <c r="AK620" s="52">
        <f t="shared" ca="1" si="354"/>
        <v>0</v>
      </c>
      <c r="AL620" s="52">
        <f t="shared" ca="1" si="355"/>
        <v>0</v>
      </c>
      <c r="AM620" s="52" t="e" cm="1">
        <f t="array" aca="1" ref="AM620" ca="1">INDEX($G$2:$G$1052,MATCH(1,(AL620=$E$2:$E$1052)*("EQU"=UPPER($F$2:$F$1052)),0))</f>
        <v>#N/A</v>
      </c>
      <c r="AN620" s="52" t="str">
        <f t="shared" ca="1" si="356"/>
        <v/>
      </c>
      <c r="AO620" s="1" t="e">
        <f t="shared" ca="1" si="357"/>
        <v>#N/A</v>
      </c>
      <c r="AP620" s="52" t="str">
        <f t="shared" ca="1" si="358"/>
        <v/>
      </c>
      <c r="AQ620" s="1" t="str" cm="1">
        <f t="array" aca="1" ref="AQ620" ca="1">IF(LEFT(AL620,1)=".",INDEX($M$12:$M$1052,MATCH(1,(AL620=$L$12:$L$1052)*(S620=($S$12:$S$1052)),0)),"")</f>
        <v/>
      </c>
      <c r="AR620" s="52">
        <f t="shared" ca="1" si="359"/>
        <v>0</v>
      </c>
      <c r="AS620" s="52">
        <f t="shared" ca="1" si="360"/>
        <v>0</v>
      </c>
      <c r="AT620" s="52" t="str">
        <f t="shared" ca="1" si="361"/>
        <v>00</v>
      </c>
      <c r="AU620" s="52" t="str">
        <f t="shared" ca="1" si="362"/>
        <v>00</v>
      </c>
      <c r="AV620" s="1" t="str">
        <f t="shared" ca="1" si="365"/>
        <v>00</v>
      </c>
      <c r="AW620" s="52" t="str">
        <f t="shared" ca="1" si="363"/>
        <v>ZP</v>
      </c>
      <c r="AX620" s="53" t="e">
        <f ca="1">VLOOKUP(UPPER(F620)&amp;"-"&amp;AW620,Opcodes!$D$3:$E$160,2,FALSE)</f>
        <v>#N/A</v>
      </c>
      <c r="AY620" s="1">
        <f t="shared" ca="1" si="364"/>
        <v>0</v>
      </c>
    </row>
    <row r="621" spans="3:51" s="52" customFormat="1" x14ac:dyDescent="0.3">
      <c r="C621" s="11" t="str" cm="1">
        <f t="array" aca="1" ref="C621" ca="1">IF(AND(N621&amp;""&lt;&gt;"",K621&amp;""&lt;&gt;""),K621&amp;": "&amp;N621&amp;IF(O621&amp;""&lt;&gt;""," "&amp;O621,"")&amp;IF(P621&amp;""&lt;&gt;""," "&amp;P621,""),IF(Y621&amp;""&lt;&gt;"",K621&amp;": "&amp;TRIM(_xlfn.TEXTJOIN("",TRUE,MID(Y621,2*ROW(INDIRECT("1:"&amp;LEN(Y621)))-1,2)&amp;" ")),""))</f>
        <v/>
      </c>
      <c r="D621" s="20"/>
      <c r="E621" s="21"/>
      <c r="F621" s="22"/>
      <c r="G621" s="55"/>
      <c r="H621" s="56"/>
      <c r="I621" s="51"/>
      <c r="J621" s="51"/>
      <c r="K621" s="52" t="str">
        <f t="shared" ca="1" si="330"/>
        <v>302</v>
      </c>
      <c r="L621" s="52" t="str">
        <f t="shared" si="331"/>
        <v/>
      </c>
      <c r="M621" s="52" t="str">
        <f t="shared" ca="1" si="332"/>
        <v>$0302</v>
      </c>
      <c r="N621" s="53" t="str">
        <f t="shared" ca="1" si="333"/>
        <v/>
      </c>
      <c r="O621" s="53" t="str">
        <f t="shared" ca="1" si="334"/>
        <v>00</v>
      </c>
      <c r="P621" s="53" t="str">
        <f t="shared" ca="1" si="335"/>
        <v/>
      </c>
      <c r="Q621" s="54">
        <f t="shared" si="336"/>
        <v>-1</v>
      </c>
      <c r="R621" s="54" t="str">
        <f t="shared" si="337"/>
        <v/>
      </c>
      <c r="S621" s="3" t="str">
        <f t="shared" si="338"/>
        <v>my_code</v>
      </c>
      <c r="T621" s="54" t="b">
        <f t="shared" si="339"/>
        <v>0</v>
      </c>
      <c r="U621" s="54" t="b">
        <f t="shared" si="340"/>
        <v>0</v>
      </c>
      <c r="V621" s="54" t="b">
        <f t="shared" si="341"/>
        <v>0</v>
      </c>
      <c r="W621" s="54" t="b">
        <f t="shared" si="342"/>
        <v>0</v>
      </c>
      <c r="X621" s="54" t="b">
        <f>IF(NOT(ISERROR(VLOOKUP(UPPER(F621),Opcodes!$O$3:$O$10,1,FALSE))),TRUE,FALSE)</f>
        <v>0</v>
      </c>
      <c r="Y621" s="1" t="str" cm="1">
        <f t="array" aca="1" ref="Y621" ca="1">IF(OR(UPPER(F621)="STR",UPPER(F621)="ASC"),_xlfn.TEXTJOIN("",TRUE,DEC2HEX(128*(UPPER(F621)="STR")+CODE(MID(G621,ABS(ROW(INDIRECT("1:"&amp;LEN(G621)))),1)))),IF(UPPER(F621)="HEX",UPPER(SUBSTITUTE(G621," ","")),""))</f>
        <v/>
      </c>
      <c r="Z621" s="52" t="str">
        <f t="shared" si="343"/>
        <v/>
      </c>
      <c r="AA621" s="52" t="str">
        <f t="shared" si="344"/>
        <v/>
      </c>
      <c r="AB621" s="52" t="str">
        <f t="shared" si="345"/>
        <v/>
      </c>
      <c r="AC621" s="52" t="str">
        <f t="shared" si="346"/>
        <v/>
      </c>
      <c r="AD621" s="52" t="str">
        <f t="shared" si="347"/>
        <v/>
      </c>
      <c r="AE621" s="52">
        <f t="shared" ca="1" si="348"/>
        <v>0</v>
      </c>
      <c r="AF621" s="52" t="str">
        <f t="shared" si="349"/>
        <v/>
      </c>
      <c r="AG621" s="52" t="str">
        <f t="shared" ca="1" si="350"/>
        <v>mem</v>
      </c>
      <c r="AH621" s="52">
        <f t="shared" ca="1" si="351"/>
        <v>0</v>
      </c>
      <c r="AI621" s="52">
        <f t="shared" ca="1" si="352"/>
        <v>-1</v>
      </c>
      <c r="AJ621" s="52">
        <f t="shared" ca="1" si="353"/>
        <v>0</v>
      </c>
      <c r="AK621" s="52">
        <f t="shared" ca="1" si="354"/>
        <v>0</v>
      </c>
      <c r="AL621" s="52">
        <f t="shared" ca="1" si="355"/>
        <v>0</v>
      </c>
      <c r="AM621" s="52" t="e" cm="1">
        <f t="array" aca="1" ref="AM621" ca="1">INDEX($G$2:$G$1052,MATCH(1,(AL621=$E$2:$E$1052)*("EQU"=UPPER($F$2:$F$1052)),0))</f>
        <v>#N/A</v>
      </c>
      <c r="AN621" s="52" t="str">
        <f t="shared" ca="1" si="356"/>
        <v/>
      </c>
      <c r="AO621" s="1" t="e">
        <f t="shared" ca="1" si="357"/>
        <v>#N/A</v>
      </c>
      <c r="AP621" s="52" t="str">
        <f t="shared" ca="1" si="358"/>
        <v/>
      </c>
      <c r="AQ621" s="1" t="str" cm="1">
        <f t="array" aca="1" ref="AQ621" ca="1">IF(LEFT(AL621,1)=".",INDEX($M$12:$M$1052,MATCH(1,(AL621=$L$12:$L$1052)*(S621=($S$12:$S$1052)),0)),"")</f>
        <v/>
      </c>
      <c r="AR621" s="52">
        <f t="shared" ca="1" si="359"/>
        <v>0</v>
      </c>
      <c r="AS621" s="52">
        <f t="shared" ca="1" si="360"/>
        <v>0</v>
      </c>
      <c r="AT621" s="52" t="str">
        <f t="shared" ca="1" si="361"/>
        <v>00</v>
      </c>
      <c r="AU621" s="52" t="str">
        <f t="shared" ca="1" si="362"/>
        <v>00</v>
      </c>
      <c r="AV621" s="1" t="str">
        <f t="shared" ca="1" si="365"/>
        <v>00</v>
      </c>
      <c r="AW621" s="52" t="str">
        <f t="shared" ca="1" si="363"/>
        <v>ZP</v>
      </c>
      <c r="AX621" s="53" t="e">
        <f ca="1">VLOOKUP(UPPER(F621)&amp;"-"&amp;AW621,Opcodes!$D$3:$E$160,2,FALSE)</f>
        <v>#N/A</v>
      </c>
      <c r="AY621" s="1">
        <f t="shared" ca="1" si="364"/>
        <v>0</v>
      </c>
    </row>
    <row r="622" spans="3:51" s="52" customFormat="1" x14ac:dyDescent="0.3">
      <c r="C622" s="11" t="str" cm="1">
        <f t="array" aca="1" ref="C622" ca="1">IF(AND(N622&amp;""&lt;&gt;"",K622&amp;""&lt;&gt;""),K622&amp;": "&amp;N622&amp;IF(O622&amp;""&lt;&gt;""," "&amp;O622,"")&amp;IF(P622&amp;""&lt;&gt;""," "&amp;P622,""),IF(Y622&amp;""&lt;&gt;"",K622&amp;": "&amp;TRIM(_xlfn.TEXTJOIN("",TRUE,MID(Y622,2*ROW(INDIRECT("1:"&amp;LEN(Y622)))-1,2)&amp;" ")),""))</f>
        <v/>
      </c>
      <c r="D622" s="20"/>
      <c r="E622" s="21"/>
      <c r="F622" s="22"/>
      <c r="G622" s="55"/>
      <c r="H622" s="56"/>
      <c r="I622" s="51"/>
      <c r="J622" s="51"/>
      <c r="K622" s="52" t="str">
        <f t="shared" ca="1" si="330"/>
        <v>302</v>
      </c>
      <c r="L622" s="52" t="str">
        <f t="shared" si="331"/>
        <v/>
      </c>
      <c r="M622" s="52" t="str">
        <f t="shared" ca="1" si="332"/>
        <v>$0302</v>
      </c>
      <c r="N622" s="53" t="str">
        <f t="shared" ca="1" si="333"/>
        <v/>
      </c>
      <c r="O622" s="53" t="str">
        <f t="shared" ca="1" si="334"/>
        <v>00</v>
      </c>
      <c r="P622" s="53" t="str">
        <f t="shared" ca="1" si="335"/>
        <v/>
      </c>
      <c r="Q622" s="54">
        <f t="shared" si="336"/>
        <v>-1</v>
      </c>
      <c r="R622" s="54" t="str">
        <f t="shared" si="337"/>
        <v/>
      </c>
      <c r="S622" s="3" t="str">
        <f t="shared" si="338"/>
        <v>my_code</v>
      </c>
      <c r="T622" s="54" t="b">
        <f t="shared" si="339"/>
        <v>0</v>
      </c>
      <c r="U622" s="54" t="b">
        <f t="shared" si="340"/>
        <v>0</v>
      </c>
      <c r="V622" s="54" t="b">
        <f t="shared" si="341"/>
        <v>0</v>
      </c>
      <c r="W622" s="54" t="b">
        <f t="shared" si="342"/>
        <v>0</v>
      </c>
      <c r="X622" s="54" t="b">
        <f>IF(NOT(ISERROR(VLOOKUP(UPPER(F622),Opcodes!$O$3:$O$10,1,FALSE))),TRUE,FALSE)</f>
        <v>0</v>
      </c>
      <c r="Y622" s="1" t="str" cm="1">
        <f t="array" aca="1" ref="Y622" ca="1">IF(OR(UPPER(F622)="STR",UPPER(F622)="ASC"),_xlfn.TEXTJOIN("",TRUE,DEC2HEX(128*(UPPER(F622)="STR")+CODE(MID(G622,ABS(ROW(INDIRECT("1:"&amp;LEN(G622)))),1)))),IF(UPPER(F622)="HEX",UPPER(SUBSTITUTE(G622," ","")),""))</f>
        <v/>
      </c>
      <c r="Z622" s="52" t="str">
        <f t="shared" si="343"/>
        <v/>
      </c>
      <c r="AA622" s="52" t="str">
        <f t="shared" si="344"/>
        <v/>
      </c>
      <c r="AB622" s="52" t="str">
        <f t="shared" si="345"/>
        <v/>
      </c>
      <c r="AC622" s="52" t="str">
        <f t="shared" si="346"/>
        <v/>
      </c>
      <c r="AD622" s="52" t="str">
        <f t="shared" si="347"/>
        <v/>
      </c>
      <c r="AE622" s="52">
        <f t="shared" ca="1" si="348"/>
        <v>0</v>
      </c>
      <c r="AF622" s="52" t="str">
        <f t="shared" si="349"/>
        <v/>
      </c>
      <c r="AG622" s="52" t="str">
        <f t="shared" ca="1" si="350"/>
        <v>mem</v>
      </c>
      <c r="AH622" s="52">
        <f t="shared" ca="1" si="351"/>
        <v>0</v>
      </c>
      <c r="AI622" s="52">
        <f t="shared" ca="1" si="352"/>
        <v>-1</v>
      </c>
      <c r="AJ622" s="52">
        <f t="shared" ca="1" si="353"/>
        <v>0</v>
      </c>
      <c r="AK622" s="52">
        <f t="shared" ca="1" si="354"/>
        <v>0</v>
      </c>
      <c r="AL622" s="52">
        <f t="shared" ca="1" si="355"/>
        <v>0</v>
      </c>
      <c r="AM622" s="52" t="e" cm="1">
        <f t="array" aca="1" ref="AM622" ca="1">INDEX($G$2:$G$1052,MATCH(1,(AL622=$E$2:$E$1052)*("EQU"=UPPER($F$2:$F$1052)),0))</f>
        <v>#N/A</v>
      </c>
      <c r="AN622" s="52" t="str">
        <f t="shared" ca="1" si="356"/>
        <v/>
      </c>
      <c r="AO622" s="1" t="e">
        <f t="shared" ca="1" si="357"/>
        <v>#N/A</v>
      </c>
      <c r="AP622" s="52" t="str">
        <f t="shared" ca="1" si="358"/>
        <v/>
      </c>
      <c r="AQ622" s="1" t="str" cm="1">
        <f t="array" aca="1" ref="AQ622" ca="1">IF(LEFT(AL622,1)=".",INDEX($M$12:$M$1052,MATCH(1,(AL622=$L$12:$L$1052)*(S622=($S$12:$S$1052)),0)),"")</f>
        <v/>
      </c>
      <c r="AR622" s="52">
        <f t="shared" ca="1" si="359"/>
        <v>0</v>
      </c>
      <c r="AS622" s="52">
        <f t="shared" ca="1" si="360"/>
        <v>0</v>
      </c>
      <c r="AT622" s="52" t="str">
        <f t="shared" ca="1" si="361"/>
        <v>00</v>
      </c>
      <c r="AU622" s="52" t="str">
        <f t="shared" ca="1" si="362"/>
        <v>00</v>
      </c>
      <c r="AV622" s="1" t="str">
        <f t="shared" ca="1" si="365"/>
        <v>00</v>
      </c>
      <c r="AW622" s="52" t="str">
        <f t="shared" ca="1" si="363"/>
        <v>ZP</v>
      </c>
      <c r="AX622" s="53" t="e">
        <f ca="1">VLOOKUP(UPPER(F622)&amp;"-"&amp;AW622,Opcodes!$D$3:$E$160,2,FALSE)</f>
        <v>#N/A</v>
      </c>
      <c r="AY622" s="1">
        <f t="shared" ca="1" si="364"/>
        <v>0</v>
      </c>
    </row>
    <row r="623" spans="3:51" s="52" customFormat="1" x14ac:dyDescent="0.3">
      <c r="C623" s="11" t="str" cm="1">
        <f t="array" aca="1" ref="C623" ca="1">IF(AND(N623&amp;""&lt;&gt;"",K623&amp;""&lt;&gt;""),K623&amp;": "&amp;N623&amp;IF(O623&amp;""&lt;&gt;""," "&amp;O623,"")&amp;IF(P623&amp;""&lt;&gt;""," "&amp;P623,""),IF(Y623&amp;""&lt;&gt;"",K623&amp;": "&amp;TRIM(_xlfn.TEXTJOIN("",TRUE,MID(Y623,2*ROW(INDIRECT("1:"&amp;LEN(Y623)))-1,2)&amp;" ")),""))</f>
        <v/>
      </c>
      <c r="D623" s="20"/>
      <c r="E623" s="21"/>
      <c r="F623" s="22"/>
      <c r="G623" s="55"/>
      <c r="H623" s="56"/>
      <c r="I623" s="51"/>
      <c r="J623" s="51"/>
      <c r="K623" s="52" t="str">
        <f t="shared" ca="1" si="330"/>
        <v>302</v>
      </c>
      <c r="L623" s="52" t="str">
        <f t="shared" si="331"/>
        <v/>
      </c>
      <c r="M623" s="52" t="str">
        <f t="shared" ca="1" si="332"/>
        <v>$0302</v>
      </c>
      <c r="N623" s="53" t="str">
        <f t="shared" ca="1" si="333"/>
        <v/>
      </c>
      <c r="O623" s="53" t="str">
        <f t="shared" ca="1" si="334"/>
        <v>00</v>
      </c>
      <c r="P623" s="53" t="str">
        <f t="shared" ca="1" si="335"/>
        <v/>
      </c>
      <c r="Q623" s="54">
        <f t="shared" si="336"/>
        <v>-1</v>
      </c>
      <c r="R623" s="54" t="str">
        <f t="shared" si="337"/>
        <v/>
      </c>
      <c r="S623" s="3" t="str">
        <f t="shared" si="338"/>
        <v>my_code</v>
      </c>
      <c r="T623" s="54" t="b">
        <f t="shared" si="339"/>
        <v>0</v>
      </c>
      <c r="U623" s="54" t="b">
        <f t="shared" si="340"/>
        <v>0</v>
      </c>
      <c r="V623" s="54" t="b">
        <f t="shared" si="341"/>
        <v>0</v>
      </c>
      <c r="W623" s="54" t="b">
        <f t="shared" si="342"/>
        <v>0</v>
      </c>
      <c r="X623" s="54" t="b">
        <f>IF(NOT(ISERROR(VLOOKUP(UPPER(F623),Opcodes!$O$3:$O$10,1,FALSE))),TRUE,FALSE)</f>
        <v>0</v>
      </c>
      <c r="Y623" s="1" t="str" cm="1">
        <f t="array" aca="1" ref="Y623" ca="1">IF(OR(UPPER(F623)="STR",UPPER(F623)="ASC"),_xlfn.TEXTJOIN("",TRUE,DEC2HEX(128*(UPPER(F623)="STR")+CODE(MID(G623,ABS(ROW(INDIRECT("1:"&amp;LEN(G623)))),1)))),IF(UPPER(F623)="HEX",UPPER(SUBSTITUTE(G623," ","")),""))</f>
        <v/>
      </c>
      <c r="Z623" s="52" t="str">
        <f t="shared" si="343"/>
        <v/>
      </c>
      <c r="AA623" s="52" t="str">
        <f t="shared" si="344"/>
        <v/>
      </c>
      <c r="AB623" s="52" t="str">
        <f t="shared" si="345"/>
        <v/>
      </c>
      <c r="AC623" s="52" t="str">
        <f t="shared" si="346"/>
        <v/>
      </c>
      <c r="AD623" s="52" t="str">
        <f t="shared" si="347"/>
        <v/>
      </c>
      <c r="AE623" s="52">
        <f t="shared" ca="1" si="348"/>
        <v>0</v>
      </c>
      <c r="AF623" s="52" t="str">
        <f t="shared" si="349"/>
        <v/>
      </c>
      <c r="AG623" s="52" t="str">
        <f t="shared" ca="1" si="350"/>
        <v>mem</v>
      </c>
      <c r="AH623" s="52">
        <f t="shared" ca="1" si="351"/>
        <v>0</v>
      </c>
      <c r="AI623" s="52">
        <f t="shared" ca="1" si="352"/>
        <v>-1</v>
      </c>
      <c r="AJ623" s="52">
        <f t="shared" ca="1" si="353"/>
        <v>0</v>
      </c>
      <c r="AK623" s="52">
        <f t="shared" ca="1" si="354"/>
        <v>0</v>
      </c>
      <c r="AL623" s="52">
        <f t="shared" ca="1" si="355"/>
        <v>0</v>
      </c>
      <c r="AM623" s="52" t="e" cm="1">
        <f t="array" aca="1" ref="AM623" ca="1">INDEX($G$2:$G$1052,MATCH(1,(AL623=$E$2:$E$1052)*("EQU"=UPPER($F$2:$F$1052)),0))</f>
        <v>#N/A</v>
      </c>
      <c r="AN623" s="52" t="str">
        <f t="shared" ca="1" si="356"/>
        <v/>
      </c>
      <c r="AO623" s="1" t="e">
        <f t="shared" ca="1" si="357"/>
        <v>#N/A</v>
      </c>
      <c r="AP623" s="52" t="str">
        <f t="shared" ca="1" si="358"/>
        <v/>
      </c>
      <c r="AQ623" s="1" t="str" cm="1">
        <f t="array" aca="1" ref="AQ623" ca="1">IF(LEFT(AL623,1)=".",INDEX($M$12:$M$1052,MATCH(1,(AL623=$L$12:$L$1052)*(S623=($S$12:$S$1052)),0)),"")</f>
        <v/>
      </c>
      <c r="AR623" s="52">
        <f t="shared" ca="1" si="359"/>
        <v>0</v>
      </c>
      <c r="AS623" s="52">
        <f t="shared" ca="1" si="360"/>
        <v>0</v>
      </c>
      <c r="AT623" s="52" t="str">
        <f t="shared" ca="1" si="361"/>
        <v>00</v>
      </c>
      <c r="AU623" s="52" t="str">
        <f t="shared" ca="1" si="362"/>
        <v>00</v>
      </c>
      <c r="AV623" s="1" t="str">
        <f t="shared" ca="1" si="365"/>
        <v>00</v>
      </c>
      <c r="AW623" s="52" t="str">
        <f t="shared" ca="1" si="363"/>
        <v>ZP</v>
      </c>
      <c r="AX623" s="53" t="e">
        <f ca="1">VLOOKUP(UPPER(F623)&amp;"-"&amp;AW623,Opcodes!$D$3:$E$160,2,FALSE)</f>
        <v>#N/A</v>
      </c>
      <c r="AY623" s="1">
        <f t="shared" ca="1" si="364"/>
        <v>0</v>
      </c>
    </row>
    <row r="624" spans="3:51" s="52" customFormat="1" x14ac:dyDescent="0.3">
      <c r="C624" s="11" t="str" cm="1">
        <f t="array" aca="1" ref="C624" ca="1">IF(AND(N624&amp;""&lt;&gt;"",K624&amp;""&lt;&gt;""),K624&amp;": "&amp;N624&amp;IF(O624&amp;""&lt;&gt;""," "&amp;O624,"")&amp;IF(P624&amp;""&lt;&gt;""," "&amp;P624,""),IF(Y624&amp;""&lt;&gt;"",K624&amp;": "&amp;TRIM(_xlfn.TEXTJOIN("",TRUE,MID(Y624,2*ROW(INDIRECT("1:"&amp;LEN(Y624)))-1,2)&amp;" ")),""))</f>
        <v/>
      </c>
      <c r="D624" s="20"/>
      <c r="E624" s="21"/>
      <c r="F624" s="22"/>
      <c r="G624" s="55"/>
      <c r="H624" s="56"/>
      <c r="I624" s="51"/>
      <c r="J624" s="51"/>
      <c r="K624" s="52" t="str">
        <f t="shared" ca="1" si="330"/>
        <v>302</v>
      </c>
      <c r="L624" s="52" t="str">
        <f t="shared" si="331"/>
        <v/>
      </c>
      <c r="M624" s="52" t="str">
        <f t="shared" ca="1" si="332"/>
        <v>$0302</v>
      </c>
      <c r="N624" s="53" t="str">
        <f t="shared" ca="1" si="333"/>
        <v/>
      </c>
      <c r="O624" s="53" t="str">
        <f t="shared" ca="1" si="334"/>
        <v>00</v>
      </c>
      <c r="P624" s="53" t="str">
        <f t="shared" ca="1" si="335"/>
        <v/>
      </c>
      <c r="Q624" s="54">
        <f t="shared" si="336"/>
        <v>-1</v>
      </c>
      <c r="R624" s="54" t="str">
        <f t="shared" si="337"/>
        <v/>
      </c>
      <c r="S624" s="3" t="str">
        <f t="shared" si="338"/>
        <v>my_code</v>
      </c>
      <c r="T624" s="54" t="b">
        <f t="shared" si="339"/>
        <v>0</v>
      </c>
      <c r="U624" s="54" t="b">
        <f t="shared" si="340"/>
        <v>0</v>
      </c>
      <c r="V624" s="54" t="b">
        <f t="shared" si="341"/>
        <v>0</v>
      </c>
      <c r="W624" s="54" t="b">
        <f t="shared" si="342"/>
        <v>0</v>
      </c>
      <c r="X624" s="54" t="b">
        <f>IF(NOT(ISERROR(VLOOKUP(UPPER(F624),Opcodes!$O$3:$O$10,1,FALSE))),TRUE,FALSE)</f>
        <v>0</v>
      </c>
      <c r="Y624" s="1" t="str" cm="1">
        <f t="array" aca="1" ref="Y624" ca="1">IF(OR(UPPER(F624)="STR",UPPER(F624)="ASC"),_xlfn.TEXTJOIN("",TRUE,DEC2HEX(128*(UPPER(F624)="STR")+CODE(MID(G624,ABS(ROW(INDIRECT("1:"&amp;LEN(G624)))),1)))),IF(UPPER(F624)="HEX",UPPER(SUBSTITUTE(G624," ","")),""))</f>
        <v/>
      </c>
      <c r="Z624" s="52" t="str">
        <f t="shared" si="343"/>
        <v/>
      </c>
      <c r="AA624" s="52" t="str">
        <f t="shared" si="344"/>
        <v/>
      </c>
      <c r="AB624" s="52" t="str">
        <f t="shared" si="345"/>
        <v/>
      </c>
      <c r="AC624" s="52" t="str">
        <f t="shared" si="346"/>
        <v/>
      </c>
      <c r="AD624" s="52" t="str">
        <f t="shared" si="347"/>
        <v/>
      </c>
      <c r="AE624" s="52">
        <f t="shared" ca="1" si="348"/>
        <v>0</v>
      </c>
      <c r="AF624" s="52" t="str">
        <f t="shared" si="349"/>
        <v/>
      </c>
      <c r="AG624" s="52" t="str">
        <f t="shared" ca="1" si="350"/>
        <v>mem</v>
      </c>
      <c r="AH624" s="52">
        <f t="shared" ca="1" si="351"/>
        <v>0</v>
      </c>
      <c r="AI624" s="52">
        <f t="shared" ca="1" si="352"/>
        <v>-1</v>
      </c>
      <c r="AJ624" s="52">
        <f t="shared" ca="1" si="353"/>
        <v>0</v>
      </c>
      <c r="AK624" s="52">
        <f t="shared" ca="1" si="354"/>
        <v>0</v>
      </c>
      <c r="AL624" s="52">
        <f t="shared" ca="1" si="355"/>
        <v>0</v>
      </c>
      <c r="AM624" s="52" t="e" cm="1">
        <f t="array" aca="1" ref="AM624" ca="1">INDEX($G$2:$G$1052,MATCH(1,(AL624=$E$2:$E$1052)*("EQU"=UPPER($F$2:$F$1052)),0))</f>
        <v>#N/A</v>
      </c>
      <c r="AN624" s="52" t="str">
        <f t="shared" ca="1" si="356"/>
        <v/>
      </c>
      <c r="AO624" s="1" t="e">
        <f t="shared" ca="1" si="357"/>
        <v>#N/A</v>
      </c>
      <c r="AP624" s="52" t="str">
        <f t="shared" ca="1" si="358"/>
        <v/>
      </c>
      <c r="AQ624" s="1" t="str" cm="1">
        <f t="array" aca="1" ref="AQ624" ca="1">IF(LEFT(AL624,1)=".",INDEX($M$12:$M$1052,MATCH(1,(AL624=$L$12:$L$1052)*(S624=($S$12:$S$1052)),0)),"")</f>
        <v/>
      </c>
      <c r="AR624" s="52">
        <f t="shared" ca="1" si="359"/>
        <v>0</v>
      </c>
      <c r="AS624" s="52">
        <f t="shared" ca="1" si="360"/>
        <v>0</v>
      </c>
      <c r="AT624" s="52" t="str">
        <f t="shared" ca="1" si="361"/>
        <v>00</v>
      </c>
      <c r="AU624" s="52" t="str">
        <f t="shared" ca="1" si="362"/>
        <v>00</v>
      </c>
      <c r="AV624" s="1" t="str">
        <f t="shared" ca="1" si="365"/>
        <v>00</v>
      </c>
      <c r="AW624" s="52" t="str">
        <f t="shared" ca="1" si="363"/>
        <v>ZP</v>
      </c>
      <c r="AX624" s="53" t="e">
        <f ca="1">VLOOKUP(UPPER(F624)&amp;"-"&amp;AW624,Opcodes!$D$3:$E$160,2,FALSE)</f>
        <v>#N/A</v>
      </c>
      <c r="AY624" s="1">
        <f t="shared" ca="1" si="364"/>
        <v>0</v>
      </c>
    </row>
    <row r="625" spans="3:51" s="52" customFormat="1" x14ac:dyDescent="0.3">
      <c r="C625" s="11" t="str" cm="1">
        <f t="array" aca="1" ref="C625" ca="1">IF(AND(N625&amp;""&lt;&gt;"",K625&amp;""&lt;&gt;""),K625&amp;": "&amp;N625&amp;IF(O625&amp;""&lt;&gt;""," "&amp;O625,"")&amp;IF(P625&amp;""&lt;&gt;""," "&amp;P625,""),IF(Y625&amp;""&lt;&gt;"",K625&amp;": "&amp;TRIM(_xlfn.TEXTJOIN("",TRUE,MID(Y625,2*ROW(INDIRECT("1:"&amp;LEN(Y625)))-1,2)&amp;" ")),""))</f>
        <v/>
      </c>
      <c r="D625" s="20"/>
      <c r="E625" s="21"/>
      <c r="F625" s="22"/>
      <c r="G625" s="55"/>
      <c r="H625" s="56"/>
      <c r="I625" s="51"/>
      <c r="J625" s="51"/>
      <c r="K625" s="52" t="str">
        <f t="shared" ca="1" si="330"/>
        <v>302</v>
      </c>
      <c r="L625" s="52" t="str">
        <f t="shared" si="331"/>
        <v/>
      </c>
      <c r="M625" s="52" t="str">
        <f t="shared" ca="1" si="332"/>
        <v>$0302</v>
      </c>
      <c r="N625" s="53" t="str">
        <f t="shared" ca="1" si="333"/>
        <v/>
      </c>
      <c r="O625" s="53" t="str">
        <f t="shared" ca="1" si="334"/>
        <v>00</v>
      </c>
      <c r="P625" s="53" t="str">
        <f t="shared" ca="1" si="335"/>
        <v/>
      </c>
      <c r="Q625" s="54">
        <f t="shared" si="336"/>
        <v>-1</v>
      </c>
      <c r="R625" s="54" t="str">
        <f t="shared" si="337"/>
        <v/>
      </c>
      <c r="S625" s="3" t="str">
        <f t="shared" si="338"/>
        <v>my_code</v>
      </c>
      <c r="T625" s="54" t="b">
        <f t="shared" si="339"/>
        <v>0</v>
      </c>
      <c r="U625" s="54" t="b">
        <f t="shared" si="340"/>
        <v>0</v>
      </c>
      <c r="V625" s="54" t="b">
        <f t="shared" si="341"/>
        <v>0</v>
      </c>
      <c r="W625" s="54" t="b">
        <f t="shared" si="342"/>
        <v>0</v>
      </c>
      <c r="X625" s="54" t="b">
        <f>IF(NOT(ISERROR(VLOOKUP(UPPER(F625),Opcodes!$O$3:$O$10,1,FALSE))),TRUE,FALSE)</f>
        <v>0</v>
      </c>
      <c r="Y625" s="1" t="str" cm="1">
        <f t="array" aca="1" ref="Y625" ca="1">IF(OR(UPPER(F625)="STR",UPPER(F625)="ASC"),_xlfn.TEXTJOIN("",TRUE,DEC2HEX(128*(UPPER(F625)="STR")+CODE(MID(G625,ABS(ROW(INDIRECT("1:"&amp;LEN(G625)))),1)))),IF(UPPER(F625)="HEX",UPPER(SUBSTITUTE(G625," ","")),""))</f>
        <v/>
      </c>
      <c r="Z625" s="52" t="str">
        <f t="shared" si="343"/>
        <v/>
      </c>
      <c r="AA625" s="52" t="str">
        <f t="shared" si="344"/>
        <v/>
      </c>
      <c r="AB625" s="52" t="str">
        <f t="shared" si="345"/>
        <v/>
      </c>
      <c r="AC625" s="52" t="str">
        <f t="shared" si="346"/>
        <v/>
      </c>
      <c r="AD625" s="52" t="str">
        <f t="shared" si="347"/>
        <v/>
      </c>
      <c r="AE625" s="52">
        <f t="shared" ca="1" si="348"/>
        <v>0</v>
      </c>
      <c r="AF625" s="52" t="str">
        <f t="shared" si="349"/>
        <v/>
      </c>
      <c r="AG625" s="52" t="str">
        <f t="shared" ca="1" si="350"/>
        <v>mem</v>
      </c>
      <c r="AH625" s="52">
        <f t="shared" ca="1" si="351"/>
        <v>0</v>
      </c>
      <c r="AI625" s="52">
        <f t="shared" ca="1" si="352"/>
        <v>-1</v>
      </c>
      <c r="AJ625" s="52">
        <f t="shared" ca="1" si="353"/>
        <v>0</v>
      </c>
      <c r="AK625" s="52">
        <f t="shared" ca="1" si="354"/>
        <v>0</v>
      </c>
      <c r="AL625" s="52">
        <f t="shared" ca="1" si="355"/>
        <v>0</v>
      </c>
      <c r="AM625" s="52" t="e" cm="1">
        <f t="array" aca="1" ref="AM625" ca="1">INDEX($G$2:$G$1052,MATCH(1,(AL625=$E$2:$E$1052)*("EQU"=UPPER($F$2:$F$1052)),0))</f>
        <v>#N/A</v>
      </c>
      <c r="AN625" s="52" t="str">
        <f t="shared" ca="1" si="356"/>
        <v/>
      </c>
      <c r="AO625" s="1" t="e">
        <f t="shared" ca="1" si="357"/>
        <v>#N/A</v>
      </c>
      <c r="AP625" s="52" t="str">
        <f t="shared" ca="1" si="358"/>
        <v/>
      </c>
      <c r="AQ625" s="1" t="str" cm="1">
        <f t="array" aca="1" ref="AQ625" ca="1">IF(LEFT(AL625,1)=".",INDEX($M$12:$M$1052,MATCH(1,(AL625=$L$12:$L$1052)*(S625=($S$12:$S$1052)),0)),"")</f>
        <v/>
      </c>
      <c r="AR625" s="52">
        <f t="shared" ca="1" si="359"/>
        <v>0</v>
      </c>
      <c r="AS625" s="52">
        <f t="shared" ca="1" si="360"/>
        <v>0</v>
      </c>
      <c r="AT625" s="52" t="str">
        <f t="shared" ca="1" si="361"/>
        <v>00</v>
      </c>
      <c r="AU625" s="52" t="str">
        <f t="shared" ca="1" si="362"/>
        <v>00</v>
      </c>
      <c r="AV625" s="1" t="str">
        <f t="shared" ca="1" si="365"/>
        <v>00</v>
      </c>
      <c r="AW625" s="52" t="str">
        <f t="shared" ca="1" si="363"/>
        <v>ZP</v>
      </c>
      <c r="AX625" s="53" t="e">
        <f ca="1">VLOOKUP(UPPER(F625)&amp;"-"&amp;AW625,Opcodes!$D$3:$E$160,2,FALSE)</f>
        <v>#N/A</v>
      </c>
      <c r="AY625" s="1">
        <f t="shared" ca="1" si="364"/>
        <v>0</v>
      </c>
    </row>
    <row r="626" spans="3:51" s="52" customFormat="1" x14ac:dyDescent="0.3">
      <c r="C626" s="11" t="str" cm="1">
        <f t="array" aca="1" ref="C626" ca="1">IF(AND(N626&amp;""&lt;&gt;"",K626&amp;""&lt;&gt;""),K626&amp;": "&amp;N626&amp;IF(O626&amp;""&lt;&gt;""," "&amp;O626,"")&amp;IF(P626&amp;""&lt;&gt;""," "&amp;P626,""),IF(Y626&amp;""&lt;&gt;"",K626&amp;": "&amp;TRIM(_xlfn.TEXTJOIN("",TRUE,MID(Y626,2*ROW(INDIRECT("1:"&amp;LEN(Y626)))-1,2)&amp;" ")),""))</f>
        <v/>
      </c>
      <c r="D626" s="20"/>
      <c r="E626" s="21"/>
      <c r="F626" s="22"/>
      <c r="G626" s="55"/>
      <c r="H626" s="56"/>
      <c r="I626" s="51"/>
      <c r="J626" s="51"/>
      <c r="K626" s="52" t="str">
        <f t="shared" ca="1" si="330"/>
        <v>302</v>
      </c>
      <c r="L626" s="52" t="str">
        <f t="shared" si="331"/>
        <v/>
      </c>
      <c r="M626" s="52" t="str">
        <f t="shared" ca="1" si="332"/>
        <v>$0302</v>
      </c>
      <c r="N626" s="53" t="str">
        <f t="shared" ca="1" si="333"/>
        <v/>
      </c>
      <c r="O626" s="53" t="str">
        <f t="shared" ca="1" si="334"/>
        <v>00</v>
      </c>
      <c r="P626" s="53" t="str">
        <f t="shared" ca="1" si="335"/>
        <v/>
      </c>
      <c r="Q626" s="54">
        <f t="shared" si="336"/>
        <v>-1</v>
      </c>
      <c r="R626" s="54" t="str">
        <f t="shared" si="337"/>
        <v/>
      </c>
      <c r="S626" s="3" t="str">
        <f t="shared" si="338"/>
        <v>my_code</v>
      </c>
      <c r="T626" s="54" t="b">
        <f t="shared" si="339"/>
        <v>0</v>
      </c>
      <c r="U626" s="54" t="b">
        <f t="shared" si="340"/>
        <v>0</v>
      </c>
      <c r="V626" s="54" t="b">
        <f t="shared" si="341"/>
        <v>0</v>
      </c>
      <c r="W626" s="54" t="b">
        <f t="shared" si="342"/>
        <v>0</v>
      </c>
      <c r="X626" s="54" t="b">
        <f>IF(NOT(ISERROR(VLOOKUP(UPPER(F626),Opcodes!$O$3:$O$10,1,FALSE))),TRUE,FALSE)</f>
        <v>0</v>
      </c>
      <c r="Y626" s="1" t="str" cm="1">
        <f t="array" aca="1" ref="Y626" ca="1">IF(OR(UPPER(F626)="STR",UPPER(F626)="ASC"),_xlfn.TEXTJOIN("",TRUE,DEC2HEX(128*(UPPER(F626)="STR")+CODE(MID(G626,ABS(ROW(INDIRECT("1:"&amp;LEN(G626)))),1)))),IF(UPPER(F626)="HEX",UPPER(SUBSTITUTE(G626," ","")),""))</f>
        <v/>
      </c>
      <c r="Z626" s="52" t="str">
        <f t="shared" si="343"/>
        <v/>
      </c>
      <c r="AA626" s="52" t="str">
        <f t="shared" si="344"/>
        <v/>
      </c>
      <c r="AB626" s="52" t="str">
        <f t="shared" si="345"/>
        <v/>
      </c>
      <c r="AC626" s="52" t="str">
        <f t="shared" si="346"/>
        <v/>
      </c>
      <c r="AD626" s="52" t="str">
        <f t="shared" si="347"/>
        <v/>
      </c>
      <c r="AE626" s="52">
        <f t="shared" ca="1" si="348"/>
        <v>0</v>
      </c>
      <c r="AF626" s="52" t="str">
        <f t="shared" si="349"/>
        <v/>
      </c>
      <c r="AG626" s="52" t="str">
        <f t="shared" ca="1" si="350"/>
        <v>mem</v>
      </c>
      <c r="AH626" s="52">
        <f t="shared" ca="1" si="351"/>
        <v>0</v>
      </c>
      <c r="AI626" s="52">
        <f t="shared" ca="1" si="352"/>
        <v>-1</v>
      </c>
      <c r="AJ626" s="52">
        <f t="shared" ca="1" si="353"/>
        <v>0</v>
      </c>
      <c r="AK626" s="52">
        <f t="shared" ca="1" si="354"/>
        <v>0</v>
      </c>
      <c r="AL626" s="52">
        <f t="shared" ca="1" si="355"/>
        <v>0</v>
      </c>
      <c r="AM626" s="52" t="e" cm="1">
        <f t="array" aca="1" ref="AM626" ca="1">INDEX($G$2:$G$1052,MATCH(1,(AL626=$E$2:$E$1052)*("EQU"=UPPER($F$2:$F$1052)),0))</f>
        <v>#N/A</v>
      </c>
      <c r="AN626" s="52" t="str">
        <f t="shared" ca="1" si="356"/>
        <v/>
      </c>
      <c r="AO626" s="1" t="e">
        <f t="shared" ca="1" si="357"/>
        <v>#N/A</v>
      </c>
      <c r="AP626" s="52" t="str">
        <f t="shared" ca="1" si="358"/>
        <v/>
      </c>
      <c r="AQ626" s="1" t="str" cm="1">
        <f t="array" aca="1" ref="AQ626" ca="1">IF(LEFT(AL626,1)=".",INDEX($M$12:$M$1052,MATCH(1,(AL626=$L$12:$L$1052)*(S626=($S$12:$S$1052)),0)),"")</f>
        <v/>
      </c>
      <c r="AR626" s="52">
        <f t="shared" ca="1" si="359"/>
        <v>0</v>
      </c>
      <c r="AS626" s="52">
        <f t="shared" ca="1" si="360"/>
        <v>0</v>
      </c>
      <c r="AT626" s="52" t="str">
        <f t="shared" ca="1" si="361"/>
        <v>00</v>
      </c>
      <c r="AU626" s="52" t="str">
        <f t="shared" ca="1" si="362"/>
        <v>00</v>
      </c>
      <c r="AV626" s="1" t="str">
        <f t="shared" ca="1" si="365"/>
        <v>00</v>
      </c>
      <c r="AW626" s="52" t="str">
        <f t="shared" ca="1" si="363"/>
        <v>ZP</v>
      </c>
      <c r="AX626" s="53" t="e">
        <f ca="1">VLOOKUP(UPPER(F626)&amp;"-"&amp;AW626,Opcodes!$D$3:$E$160,2,FALSE)</f>
        <v>#N/A</v>
      </c>
      <c r="AY626" s="1">
        <f t="shared" ca="1" si="364"/>
        <v>0</v>
      </c>
    </row>
    <row r="627" spans="3:51" s="52" customFormat="1" x14ac:dyDescent="0.3">
      <c r="C627" s="11" t="str" cm="1">
        <f t="array" aca="1" ref="C627" ca="1">IF(AND(N627&amp;""&lt;&gt;"",K627&amp;""&lt;&gt;""),K627&amp;": "&amp;N627&amp;IF(O627&amp;""&lt;&gt;""," "&amp;O627,"")&amp;IF(P627&amp;""&lt;&gt;""," "&amp;P627,""),IF(Y627&amp;""&lt;&gt;"",K627&amp;": "&amp;TRIM(_xlfn.TEXTJOIN("",TRUE,MID(Y627,2*ROW(INDIRECT("1:"&amp;LEN(Y627)))-1,2)&amp;" ")),""))</f>
        <v/>
      </c>
      <c r="D627" s="20"/>
      <c r="E627" s="21"/>
      <c r="F627" s="22"/>
      <c r="G627" s="55"/>
      <c r="H627" s="56"/>
      <c r="I627" s="51"/>
      <c r="J627" s="51"/>
      <c r="K627" s="52" t="str">
        <f t="shared" ca="1" si="330"/>
        <v>302</v>
      </c>
      <c r="L627" s="52" t="str">
        <f t="shared" si="331"/>
        <v/>
      </c>
      <c r="M627" s="52" t="str">
        <f t="shared" ca="1" si="332"/>
        <v>$0302</v>
      </c>
      <c r="N627" s="53" t="str">
        <f t="shared" ca="1" si="333"/>
        <v/>
      </c>
      <c r="O627" s="53" t="str">
        <f t="shared" ca="1" si="334"/>
        <v>00</v>
      </c>
      <c r="P627" s="53" t="str">
        <f t="shared" ca="1" si="335"/>
        <v/>
      </c>
      <c r="Q627" s="54">
        <f t="shared" si="336"/>
        <v>-1</v>
      </c>
      <c r="R627" s="54" t="str">
        <f t="shared" si="337"/>
        <v/>
      </c>
      <c r="S627" s="3" t="str">
        <f t="shared" si="338"/>
        <v>my_code</v>
      </c>
      <c r="T627" s="54" t="b">
        <f t="shared" si="339"/>
        <v>0</v>
      </c>
      <c r="U627" s="54" t="b">
        <f t="shared" si="340"/>
        <v>0</v>
      </c>
      <c r="V627" s="54" t="b">
        <f t="shared" si="341"/>
        <v>0</v>
      </c>
      <c r="W627" s="54" t="b">
        <f t="shared" si="342"/>
        <v>0</v>
      </c>
      <c r="X627" s="54" t="b">
        <f>IF(NOT(ISERROR(VLOOKUP(UPPER(F627),Opcodes!$O$3:$O$10,1,FALSE))),TRUE,FALSE)</f>
        <v>0</v>
      </c>
      <c r="Y627" s="1" t="str" cm="1">
        <f t="array" aca="1" ref="Y627" ca="1">IF(OR(UPPER(F627)="STR",UPPER(F627)="ASC"),_xlfn.TEXTJOIN("",TRUE,DEC2HEX(128*(UPPER(F627)="STR")+CODE(MID(G627,ABS(ROW(INDIRECT("1:"&amp;LEN(G627)))),1)))),IF(UPPER(F627)="HEX",UPPER(SUBSTITUTE(G627," ","")),""))</f>
        <v/>
      </c>
      <c r="Z627" s="52" t="str">
        <f t="shared" si="343"/>
        <v/>
      </c>
      <c r="AA627" s="52" t="str">
        <f t="shared" si="344"/>
        <v/>
      </c>
      <c r="AB627" s="52" t="str">
        <f t="shared" si="345"/>
        <v/>
      </c>
      <c r="AC627" s="52" t="str">
        <f t="shared" si="346"/>
        <v/>
      </c>
      <c r="AD627" s="52" t="str">
        <f t="shared" si="347"/>
        <v/>
      </c>
      <c r="AE627" s="52">
        <f t="shared" ca="1" si="348"/>
        <v>0</v>
      </c>
      <c r="AF627" s="52" t="str">
        <f t="shared" si="349"/>
        <v/>
      </c>
      <c r="AG627" s="52" t="str">
        <f t="shared" ca="1" si="350"/>
        <v>mem</v>
      </c>
      <c r="AH627" s="52">
        <f t="shared" ca="1" si="351"/>
        <v>0</v>
      </c>
      <c r="AI627" s="52">
        <f t="shared" ca="1" si="352"/>
        <v>-1</v>
      </c>
      <c r="AJ627" s="52">
        <f t="shared" ca="1" si="353"/>
        <v>0</v>
      </c>
      <c r="AK627" s="52">
        <f t="shared" ca="1" si="354"/>
        <v>0</v>
      </c>
      <c r="AL627" s="52">
        <f t="shared" ca="1" si="355"/>
        <v>0</v>
      </c>
      <c r="AM627" s="52" t="e" cm="1">
        <f t="array" aca="1" ref="AM627" ca="1">INDEX($G$2:$G$1052,MATCH(1,(AL627=$E$2:$E$1052)*("EQU"=UPPER($F$2:$F$1052)),0))</f>
        <v>#N/A</v>
      </c>
      <c r="AN627" s="52" t="str">
        <f t="shared" ca="1" si="356"/>
        <v/>
      </c>
      <c r="AO627" s="1" t="e">
        <f t="shared" ca="1" si="357"/>
        <v>#N/A</v>
      </c>
      <c r="AP627" s="52" t="str">
        <f t="shared" ca="1" si="358"/>
        <v/>
      </c>
      <c r="AQ627" s="1" t="str" cm="1">
        <f t="array" aca="1" ref="AQ627" ca="1">IF(LEFT(AL627,1)=".",INDEX($M$12:$M$1052,MATCH(1,(AL627=$L$12:$L$1052)*(S627=($S$12:$S$1052)),0)),"")</f>
        <v/>
      </c>
      <c r="AR627" s="52">
        <f t="shared" ca="1" si="359"/>
        <v>0</v>
      </c>
      <c r="AS627" s="52">
        <f t="shared" ca="1" si="360"/>
        <v>0</v>
      </c>
      <c r="AT627" s="52" t="str">
        <f t="shared" ca="1" si="361"/>
        <v>00</v>
      </c>
      <c r="AU627" s="52" t="str">
        <f t="shared" ca="1" si="362"/>
        <v>00</v>
      </c>
      <c r="AV627" s="1" t="str">
        <f t="shared" ca="1" si="365"/>
        <v>00</v>
      </c>
      <c r="AW627" s="52" t="str">
        <f t="shared" ca="1" si="363"/>
        <v>ZP</v>
      </c>
      <c r="AX627" s="53" t="e">
        <f ca="1">VLOOKUP(UPPER(F627)&amp;"-"&amp;AW627,Opcodes!$D$3:$E$160,2,FALSE)</f>
        <v>#N/A</v>
      </c>
      <c r="AY627" s="1">
        <f t="shared" ca="1" si="364"/>
        <v>0</v>
      </c>
    </row>
    <row r="628" spans="3:51" s="52" customFormat="1" x14ac:dyDescent="0.3">
      <c r="C628" s="11" t="str" cm="1">
        <f t="array" aca="1" ref="C628" ca="1">IF(AND(N628&amp;""&lt;&gt;"",K628&amp;""&lt;&gt;""),K628&amp;": "&amp;N628&amp;IF(O628&amp;""&lt;&gt;""," "&amp;O628,"")&amp;IF(P628&amp;""&lt;&gt;""," "&amp;P628,""),IF(Y628&amp;""&lt;&gt;"",K628&amp;": "&amp;TRIM(_xlfn.TEXTJOIN("",TRUE,MID(Y628,2*ROW(INDIRECT("1:"&amp;LEN(Y628)))-1,2)&amp;" ")),""))</f>
        <v/>
      </c>
      <c r="D628" s="20"/>
      <c r="E628" s="21"/>
      <c r="F628" s="22"/>
      <c r="G628" s="55"/>
      <c r="H628" s="56"/>
      <c r="I628" s="51"/>
      <c r="J628" s="51"/>
      <c r="K628" s="52" t="str">
        <f t="shared" ca="1" si="330"/>
        <v>302</v>
      </c>
      <c r="L628" s="52" t="str">
        <f t="shared" si="331"/>
        <v/>
      </c>
      <c r="M628" s="52" t="str">
        <f t="shared" ca="1" si="332"/>
        <v>$0302</v>
      </c>
      <c r="N628" s="53" t="str">
        <f t="shared" ca="1" si="333"/>
        <v/>
      </c>
      <c r="O628" s="53" t="str">
        <f t="shared" ca="1" si="334"/>
        <v>00</v>
      </c>
      <c r="P628" s="53" t="str">
        <f t="shared" ca="1" si="335"/>
        <v/>
      </c>
      <c r="Q628" s="54">
        <f t="shared" si="336"/>
        <v>-1</v>
      </c>
      <c r="R628" s="54" t="str">
        <f t="shared" si="337"/>
        <v/>
      </c>
      <c r="S628" s="3" t="str">
        <f t="shared" si="338"/>
        <v>my_code</v>
      </c>
      <c r="T628" s="54" t="b">
        <f t="shared" si="339"/>
        <v>0</v>
      </c>
      <c r="U628" s="54" t="b">
        <f t="shared" si="340"/>
        <v>0</v>
      </c>
      <c r="V628" s="54" t="b">
        <f t="shared" si="341"/>
        <v>0</v>
      </c>
      <c r="W628" s="54" t="b">
        <f t="shared" si="342"/>
        <v>0</v>
      </c>
      <c r="X628" s="54" t="b">
        <f>IF(NOT(ISERROR(VLOOKUP(UPPER(F628),Opcodes!$O$3:$O$10,1,FALSE))),TRUE,FALSE)</f>
        <v>0</v>
      </c>
      <c r="Y628" s="1" t="str" cm="1">
        <f t="array" aca="1" ref="Y628" ca="1">IF(OR(UPPER(F628)="STR",UPPER(F628)="ASC"),_xlfn.TEXTJOIN("",TRUE,DEC2HEX(128*(UPPER(F628)="STR")+CODE(MID(G628,ABS(ROW(INDIRECT("1:"&amp;LEN(G628)))),1)))),IF(UPPER(F628)="HEX",UPPER(SUBSTITUTE(G628," ","")),""))</f>
        <v/>
      </c>
      <c r="Z628" s="52" t="str">
        <f t="shared" si="343"/>
        <v/>
      </c>
      <c r="AA628" s="52" t="str">
        <f t="shared" si="344"/>
        <v/>
      </c>
      <c r="AB628" s="52" t="str">
        <f t="shared" si="345"/>
        <v/>
      </c>
      <c r="AC628" s="52" t="str">
        <f t="shared" si="346"/>
        <v/>
      </c>
      <c r="AD628" s="52" t="str">
        <f t="shared" si="347"/>
        <v/>
      </c>
      <c r="AE628" s="52">
        <f t="shared" ca="1" si="348"/>
        <v>0</v>
      </c>
      <c r="AF628" s="52" t="str">
        <f t="shared" si="349"/>
        <v/>
      </c>
      <c r="AG628" s="52" t="str">
        <f t="shared" ca="1" si="350"/>
        <v>mem</v>
      </c>
      <c r="AH628" s="52">
        <f t="shared" ca="1" si="351"/>
        <v>0</v>
      </c>
      <c r="AI628" s="52">
        <f t="shared" ca="1" si="352"/>
        <v>-1</v>
      </c>
      <c r="AJ628" s="52">
        <f t="shared" ca="1" si="353"/>
        <v>0</v>
      </c>
      <c r="AK628" s="52">
        <f t="shared" ca="1" si="354"/>
        <v>0</v>
      </c>
      <c r="AL628" s="52">
        <f t="shared" ca="1" si="355"/>
        <v>0</v>
      </c>
      <c r="AM628" s="52" t="e" cm="1">
        <f t="array" aca="1" ref="AM628" ca="1">INDEX($G$2:$G$1052,MATCH(1,(AL628=$E$2:$E$1052)*("EQU"=UPPER($F$2:$F$1052)),0))</f>
        <v>#N/A</v>
      </c>
      <c r="AN628" s="52" t="str">
        <f t="shared" ca="1" si="356"/>
        <v/>
      </c>
      <c r="AO628" s="1" t="e">
        <f t="shared" ca="1" si="357"/>
        <v>#N/A</v>
      </c>
      <c r="AP628" s="52" t="str">
        <f t="shared" ca="1" si="358"/>
        <v/>
      </c>
      <c r="AQ628" s="1" t="str" cm="1">
        <f t="array" aca="1" ref="AQ628" ca="1">IF(LEFT(AL628,1)=".",INDEX($M$12:$M$1052,MATCH(1,(AL628=$L$12:$L$1052)*(S628=($S$12:$S$1052)),0)),"")</f>
        <v/>
      </c>
      <c r="AR628" s="52">
        <f t="shared" ca="1" si="359"/>
        <v>0</v>
      </c>
      <c r="AS628" s="52">
        <f t="shared" ca="1" si="360"/>
        <v>0</v>
      </c>
      <c r="AT628" s="52" t="str">
        <f t="shared" ca="1" si="361"/>
        <v>00</v>
      </c>
      <c r="AU628" s="52" t="str">
        <f t="shared" ca="1" si="362"/>
        <v>00</v>
      </c>
      <c r="AV628" s="1" t="str">
        <f t="shared" ca="1" si="365"/>
        <v>00</v>
      </c>
      <c r="AW628" s="52" t="str">
        <f t="shared" ca="1" si="363"/>
        <v>ZP</v>
      </c>
      <c r="AX628" s="53" t="e">
        <f ca="1">VLOOKUP(UPPER(F628)&amp;"-"&amp;AW628,Opcodes!$D$3:$E$160,2,FALSE)</f>
        <v>#N/A</v>
      </c>
      <c r="AY628" s="1">
        <f t="shared" ca="1" si="364"/>
        <v>0</v>
      </c>
    </row>
    <row r="629" spans="3:51" s="52" customFormat="1" x14ac:dyDescent="0.3">
      <c r="C629" s="11" t="str" cm="1">
        <f t="array" aca="1" ref="C629" ca="1">IF(AND(N629&amp;""&lt;&gt;"",K629&amp;""&lt;&gt;""),K629&amp;": "&amp;N629&amp;IF(O629&amp;""&lt;&gt;""," "&amp;O629,"")&amp;IF(P629&amp;""&lt;&gt;""," "&amp;P629,""),IF(Y629&amp;""&lt;&gt;"",K629&amp;": "&amp;TRIM(_xlfn.TEXTJOIN("",TRUE,MID(Y629,2*ROW(INDIRECT("1:"&amp;LEN(Y629)))-1,2)&amp;" ")),""))</f>
        <v/>
      </c>
      <c r="D629" s="20"/>
      <c r="E629" s="21"/>
      <c r="F629" s="22"/>
      <c r="G629" s="55"/>
      <c r="H629" s="56"/>
      <c r="I629" s="51"/>
      <c r="J629" s="51"/>
      <c r="K629" s="52" t="str">
        <f t="shared" ca="1" si="330"/>
        <v>302</v>
      </c>
      <c r="L629" s="52" t="str">
        <f t="shared" si="331"/>
        <v/>
      </c>
      <c r="M629" s="52" t="str">
        <f t="shared" ca="1" si="332"/>
        <v>$0302</v>
      </c>
      <c r="N629" s="53" t="str">
        <f t="shared" ca="1" si="333"/>
        <v/>
      </c>
      <c r="O629" s="53" t="str">
        <f t="shared" ca="1" si="334"/>
        <v>00</v>
      </c>
      <c r="P629" s="53" t="str">
        <f t="shared" ca="1" si="335"/>
        <v/>
      </c>
      <c r="Q629" s="54">
        <f t="shared" si="336"/>
        <v>-1</v>
      </c>
      <c r="R629" s="54" t="str">
        <f t="shared" si="337"/>
        <v/>
      </c>
      <c r="S629" s="3" t="str">
        <f t="shared" si="338"/>
        <v>my_code</v>
      </c>
      <c r="T629" s="54" t="b">
        <f t="shared" si="339"/>
        <v>0</v>
      </c>
      <c r="U629" s="54" t="b">
        <f t="shared" si="340"/>
        <v>0</v>
      </c>
      <c r="V629" s="54" t="b">
        <f t="shared" si="341"/>
        <v>0</v>
      </c>
      <c r="W629" s="54" t="b">
        <f t="shared" si="342"/>
        <v>0</v>
      </c>
      <c r="X629" s="54" t="b">
        <f>IF(NOT(ISERROR(VLOOKUP(UPPER(F629),Opcodes!$O$3:$O$10,1,FALSE))),TRUE,FALSE)</f>
        <v>0</v>
      </c>
      <c r="Y629" s="1" t="str" cm="1">
        <f t="array" aca="1" ref="Y629" ca="1">IF(OR(UPPER(F629)="STR",UPPER(F629)="ASC"),_xlfn.TEXTJOIN("",TRUE,DEC2HEX(128*(UPPER(F629)="STR")+CODE(MID(G629,ABS(ROW(INDIRECT("1:"&amp;LEN(G629)))),1)))),IF(UPPER(F629)="HEX",UPPER(SUBSTITUTE(G629," ","")),""))</f>
        <v/>
      </c>
      <c r="Z629" s="52" t="str">
        <f t="shared" si="343"/>
        <v/>
      </c>
      <c r="AA629" s="52" t="str">
        <f t="shared" si="344"/>
        <v/>
      </c>
      <c r="AB629" s="52" t="str">
        <f t="shared" si="345"/>
        <v/>
      </c>
      <c r="AC629" s="52" t="str">
        <f t="shared" si="346"/>
        <v/>
      </c>
      <c r="AD629" s="52" t="str">
        <f t="shared" si="347"/>
        <v/>
      </c>
      <c r="AE629" s="52">
        <f t="shared" ca="1" si="348"/>
        <v>0</v>
      </c>
      <c r="AF629" s="52" t="str">
        <f t="shared" si="349"/>
        <v/>
      </c>
      <c r="AG629" s="52" t="str">
        <f t="shared" ca="1" si="350"/>
        <v>mem</v>
      </c>
      <c r="AH629" s="52">
        <f t="shared" ca="1" si="351"/>
        <v>0</v>
      </c>
      <c r="AI629" s="52">
        <f t="shared" ca="1" si="352"/>
        <v>-1</v>
      </c>
      <c r="AJ629" s="52">
        <f t="shared" ca="1" si="353"/>
        <v>0</v>
      </c>
      <c r="AK629" s="52">
        <f t="shared" ca="1" si="354"/>
        <v>0</v>
      </c>
      <c r="AL629" s="52">
        <f t="shared" ca="1" si="355"/>
        <v>0</v>
      </c>
      <c r="AM629" s="52" t="e" cm="1">
        <f t="array" aca="1" ref="AM629" ca="1">INDEX($G$2:$G$1052,MATCH(1,(AL629=$E$2:$E$1052)*("EQU"=UPPER($F$2:$F$1052)),0))</f>
        <v>#N/A</v>
      </c>
      <c r="AN629" s="52" t="str">
        <f t="shared" ca="1" si="356"/>
        <v/>
      </c>
      <c r="AO629" s="1" t="e">
        <f t="shared" ca="1" si="357"/>
        <v>#N/A</v>
      </c>
      <c r="AP629" s="52" t="str">
        <f t="shared" ca="1" si="358"/>
        <v/>
      </c>
      <c r="AQ629" s="1" t="str" cm="1">
        <f t="array" aca="1" ref="AQ629" ca="1">IF(LEFT(AL629,1)=".",INDEX($M$12:$M$1052,MATCH(1,(AL629=$L$12:$L$1052)*(S629=($S$12:$S$1052)),0)),"")</f>
        <v/>
      </c>
      <c r="AR629" s="52">
        <f t="shared" ca="1" si="359"/>
        <v>0</v>
      </c>
      <c r="AS629" s="52">
        <f t="shared" ca="1" si="360"/>
        <v>0</v>
      </c>
      <c r="AT629" s="52" t="str">
        <f t="shared" ca="1" si="361"/>
        <v>00</v>
      </c>
      <c r="AU629" s="52" t="str">
        <f t="shared" ca="1" si="362"/>
        <v>00</v>
      </c>
      <c r="AV629" s="1" t="str">
        <f t="shared" ca="1" si="365"/>
        <v>00</v>
      </c>
      <c r="AW629" s="52" t="str">
        <f t="shared" ca="1" si="363"/>
        <v>ZP</v>
      </c>
      <c r="AX629" s="53" t="e">
        <f ca="1">VLOOKUP(UPPER(F629)&amp;"-"&amp;AW629,Opcodes!$D$3:$E$160,2,FALSE)</f>
        <v>#N/A</v>
      </c>
      <c r="AY629" s="1">
        <f t="shared" ca="1" si="364"/>
        <v>0</v>
      </c>
    </row>
    <row r="630" spans="3:51" s="52" customFormat="1" x14ac:dyDescent="0.3">
      <c r="C630" s="11" t="str" cm="1">
        <f t="array" aca="1" ref="C630" ca="1">IF(AND(N630&amp;""&lt;&gt;"",K630&amp;""&lt;&gt;""),K630&amp;": "&amp;N630&amp;IF(O630&amp;""&lt;&gt;""," "&amp;O630,"")&amp;IF(P630&amp;""&lt;&gt;""," "&amp;P630,""),IF(Y630&amp;""&lt;&gt;"",K630&amp;": "&amp;TRIM(_xlfn.TEXTJOIN("",TRUE,MID(Y630,2*ROW(INDIRECT("1:"&amp;LEN(Y630)))-1,2)&amp;" ")),""))</f>
        <v/>
      </c>
      <c r="D630" s="20"/>
      <c r="E630" s="21"/>
      <c r="F630" s="22"/>
      <c r="G630" s="55"/>
      <c r="H630" s="56"/>
      <c r="I630" s="51"/>
      <c r="J630" s="51"/>
      <c r="K630" s="52" t="str">
        <f t="shared" ca="1" si="330"/>
        <v>302</v>
      </c>
      <c r="L630" s="52" t="str">
        <f t="shared" si="331"/>
        <v/>
      </c>
      <c r="M630" s="52" t="str">
        <f t="shared" ca="1" si="332"/>
        <v>$0302</v>
      </c>
      <c r="N630" s="53" t="str">
        <f t="shared" ca="1" si="333"/>
        <v/>
      </c>
      <c r="O630" s="53" t="str">
        <f t="shared" ca="1" si="334"/>
        <v>00</v>
      </c>
      <c r="P630" s="53" t="str">
        <f t="shared" ca="1" si="335"/>
        <v/>
      </c>
      <c r="Q630" s="54">
        <f t="shared" si="336"/>
        <v>-1</v>
      </c>
      <c r="R630" s="54" t="str">
        <f t="shared" si="337"/>
        <v/>
      </c>
      <c r="S630" s="3" t="str">
        <f t="shared" si="338"/>
        <v>my_code</v>
      </c>
      <c r="T630" s="54" t="b">
        <f t="shared" si="339"/>
        <v>0</v>
      </c>
      <c r="U630" s="54" t="b">
        <f t="shared" si="340"/>
        <v>0</v>
      </c>
      <c r="V630" s="54" t="b">
        <f t="shared" si="341"/>
        <v>0</v>
      </c>
      <c r="W630" s="54" t="b">
        <f t="shared" si="342"/>
        <v>0</v>
      </c>
      <c r="X630" s="54" t="b">
        <f>IF(NOT(ISERROR(VLOOKUP(UPPER(F630),Opcodes!$O$3:$O$10,1,FALSE))),TRUE,FALSE)</f>
        <v>0</v>
      </c>
      <c r="Y630" s="1" t="str" cm="1">
        <f t="array" aca="1" ref="Y630" ca="1">IF(OR(UPPER(F630)="STR",UPPER(F630)="ASC"),_xlfn.TEXTJOIN("",TRUE,DEC2HEX(128*(UPPER(F630)="STR")+CODE(MID(G630,ABS(ROW(INDIRECT("1:"&amp;LEN(G630)))),1)))),IF(UPPER(F630)="HEX",UPPER(SUBSTITUTE(G630," ","")),""))</f>
        <v/>
      </c>
      <c r="Z630" s="52" t="str">
        <f t="shared" si="343"/>
        <v/>
      </c>
      <c r="AA630" s="52" t="str">
        <f t="shared" si="344"/>
        <v/>
      </c>
      <c r="AB630" s="52" t="str">
        <f t="shared" si="345"/>
        <v/>
      </c>
      <c r="AC630" s="52" t="str">
        <f t="shared" si="346"/>
        <v/>
      </c>
      <c r="AD630" s="52" t="str">
        <f t="shared" si="347"/>
        <v/>
      </c>
      <c r="AE630" s="52">
        <f t="shared" ca="1" si="348"/>
        <v>0</v>
      </c>
      <c r="AF630" s="52" t="str">
        <f t="shared" si="349"/>
        <v/>
      </c>
      <c r="AG630" s="52" t="str">
        <f t="shared" ca="1" si="350"/>
        <v>mem</v>
      </c>
      <c r="AH630" s="52">
        <f t="shared" ca="1" si="351"/>
        <v>0</v>
      </c>
      <c r="AI630" s="52">
        <f t="shared" ca="1" si="352"/>
        <v>-1</v>
      </c>
      <c r="AJ630" s="52">
        <f t="shared" ca="1" si="353"/>
        <v>0</v>
      </c>
      <c r="AK630" s="52">
        <f t="shared" ca="1" si="354"/>
        <v>0</v>
      </c>
      <c r="AL630" s="52">
        <f t="shared" ca="1" si="355"/>
        <v>0</v>
      </c>
      <c r="AM630" s="52" t="e" cm="1">
        <f t="array" aca="1" ref="AM630" ca="1">INDEX($G$2:$G$1052,MATCH(1,(AL630=$E$2:$E$1052)*("EQU"=UPPER($F$2:$F$1052)),0))</f>
        <v>#N/A</v>
      </c>
      <c r="AN630" s="52" t="str">
        <f t="shared" ca="1" si="356"/>
        <v/>
      </c>
      <c r="AO630" s="1" t="e">
        <f t="shared" ca="1" si="357"/>
        <v>#N/A</v>
      </c>
      <c r="AP630" s="52" t="str">
        <f t="shared" ca="1" si="358"/>
        <v/>
      </c>
      <c r="AQ630" s="1" t="str" cm="1">
        <f t="array" aca="1" ref="AQ630" ca="1">IF(LEFT(AL630,1)=".",INDEX($M$12:$M$1052,MATCH(1,(AL630=$L$12:$L$1052)*(S630=($S$12:$S$1052)),0)),"")</f>
        <v/>
      </c>
      <c r="AR630" s="52">
        <f t="shared" ca="1" si="359"/>
        <v>0</v>
      </c>
      <c r="AS630" s="52">
        <f t="shared" ca="1" si="360"/>
        <v>0</v>
      </c>
      <c r="AT630" s="52" t="str">
        <f t="shared" ca="1" si="361"/>
        <v>00</v>
      </c>
      <c r="AU630" s="52" t="str">
        <f t="shared" ca="1" si="362"/>
        <v>00</v>
      </c>
      <c r="AV630" s="1" t="str">
        <f t="shared" ca="1" si="365"/>
        <v>00</v>
      </c>
      <c r="AW630" s="52" t="str">
        <f t="shared" ca="1" si="363"/>
        <v>ZP</v>
      </c>
      <c r="AX630" s="53" t="e">
        <f ca="1">VLOOKUP(UPPER(F630)&amp;"-"&amp;AW630,Opcodes!$D$3:$E$160,2,FALSE)</f>
        <v>#N/A</v>
      </c>
      <c r="AY630" s="1">
        <f t="shared" ca="1" si="364"/>
        <v>0</v>
      </c>
    </row>
    <row r="631" spans="3:51" s="52" customFormat="1" x14ac:dyDescent="0.3">
      <c r="C631" s="11" t="str" cm="1">
        <f t="array" aca="1" ref="C631" ca="1">IF(AND(N631&amp;""&lt;&gt;"",K631&amp;""&lt;&gt;""),K631&amp;": "&amp;N631&amp;IF(O631&amp;""&lt;&gt;""," "&amp;O631,"")&amp;IF(P631&amp;""&lt;&gt;""," "&amp;P631,""),IF(Y631&amp;""&lt;&gt;"",K631&amp;": "&amp;TRIM(_xlfn.TEXTJOIN("",TRUE,MID(Y631,2*ROW(INDIRECT("1:"&amp;LEN(Y631)))-1,2)&amp;" ")),""))</f>
        <v/>
      </c>
      <c r="D631" s="20"/>
      <c r="E631" s="21"/>
      <c r="F631" s="22"/>
      <c r="G631" s="55"/>
      <c r="H631" s="56"/>
      <c r="I631" s="51"/>
      <c r="J631" s="51"/>
      <c r="K631" s="52" t="str">
        <f t="shared" ref="K631:K694" ca="1" si="366">DEC2HEX(HEX2DEC(K630)+IF(ISERROR(AY630),0,IF(ISNUMBER(AY630),AY630,0)))</f>
        <v>302</v>
      </c>
      <c r="L631" s="52" t="str">
        <f t="shared" ref="L631:L694" si="367">IF(AND(E631&amp;""&lt;&gt;"",UPPER(F631&lt;&gt;"EQU")),E631,"")</f>
        <v/>
      </c>
      <c r="M631" s="52" t="str">
        <f t="shared" ref="M631:M694" ca="1" si="368">IF(K631&amp;""&lt;&gt;"","$"&amp;DEC2HEX(HEX2DEC(K631),4),"")</f>
        <v>$0302</v>
      </c>
      <c r="N631" s="53" t="str">
        <f t="shared" ref="N631:N694" ca="1" si="369">IF(AND(AW631&lt;&gt;"PSO",NOT(ISERROR(AX631))),AX631,"")</f>
        <v/>
      </c>
      <c r="O631" s="53" t="str">
        <f t="shared" ref="O631:O694" ca="1" si="370">IF(AW631="PSO","",IF(AV631&amp;""&lt;&gt;"",RIGHT(AV631,2),""))</f>
        <v>00</v>
      </c>
      <c r="P631" s="53" t="str">
        <f t="shared" ref="P631:P694" ca="1" si="371">IF(LEN(AV631)&gt;2,LEFT(AV631,2),"")</f>
        <v/>
      </c>
      <c r="Q631" s="54">
        <f t="shared" ref="Q631:Q694" si="372">IF(ISERROR(SEARCH(",",G631)),-1,SEARCH(",",G631))</f>
        <v>-1</v>
      </c>
      <c r="R631" s="54" t="str">
        <f t="shared" ref="R631:R694" si="373">IF(Q631&gt;=0,UPPER(MID(G631,Q631+1,1)),"")</f>
        <v/>
      </c>
      <c r="S631" s="3" t="str">
        <f t="shared" ref="S631:S694" si="374">IF(UPPER(F631)="SUB",E631,S630)</f>
        <v>my_code</v>
      </c>
      <c r="T631" s="54" t="b">
        <f t="shared" ref="T631:T694" si="375">IF(ISERROR(MATCH(UPPER(F631),BRANCH,0)),FALSE,TRUE)</f>
        <v>0</v>
      </c>
      <c r="U631" s="54" t="b">
        <f t="shared" ref="U631:U694" si="376">IF(AND(F631&amp;""&lt;&gt;"",G631&amp;""=""),TRUE,FALSE)</f>
        <v>0</v>
      </c>
      <c r="V631" s="54" t="b">
        <f t="shared" ref="V631:V694" si="377">LEFT(G631,1)="("</f>
        <v>0</v>
      </c>
      <c r="W631" s="54" t="b">
        <f t="shared" ref="W631:W694" si="378">RIGHT(G631,1)=")"</f>
        <v>0</v>
      </c>
      <c r="X631" s="54" t="b">
        <f>IF(NOT(ISERROR(VLOOKUP(UPPER(F631),Opcodes!$O$3:$O$10,1,FALSE))),TRUE,FALSE)</f>
        <v>0</v>
      </c>
      <c r="Y631" s="1" t="str" cm="1">
        <f t="array" aca="1" ref="Y631" ca="1">IF(OR(UPPER(F631)="STR",UPPER(F631)="ASC"),_xlfn.TEXTJOIN("",TRUE,DEC2HEX(128*(UPPER(F631)="STR")+CODE(MID(G631,ABS(ROW(INDIRECT("1:"&amp;LEN(G631)))),1)))),IF(UPPER(F631)="HEX",UPPER(SUBSTITUTE(G631," ","")),""))</f>
        <v/>
      </c>
      <c r="Z631" s="52" t="str">
        <f t="shared" ref="Z631:Z694" si="379">IF(AND(U631=FALSE,V631,W631,Q631&lt;0),MID(G631,2,LEN(G631)-2),"")</f>
        <v/>
      </c>
      <c r="AA631" s="52" t="str">
        <f t="shared" ref="AA631:AA694" si="380">IF(AND(Z631&amp;""="",Q631&gt;=0,V631,W631),MID(G631,2,Q631-2),"")</f>
        <v/>
      </c>
      <c r="AB631" s="52" t="str">
        <f t="shared" ref="AB631:AB694" si="381">IF(U631=FALSE,IF(AND(AA631="",Q631&gt;=0,V631),IF(MID(G631,LEN(G631)-2,1)=")",MID(G631,2,LEN(G631)-4),""),""),"")</f>
        <v/>
      </c>
      <c r="AC631" s="52" t="str">
        <f t="shared" ref="AC631:AC694" si="382">IF(AND(V631=FALSE,W631=FALSE,R631="X"),LEFT(G631,Q631-1),"")</f>
        <v/>
      </c>
      <c r="AD631" s="52" t="str">
        <f t="shared" ref="AD631:AD694" si="383">IF(AND(V631=FALSE,W631=FALSE,R631="Y"),LEFT(G631,Q631-1),"")</f>
        <v/>
      </c>
      <c r="AE631" s="52">
        <f t="shared" ref="AE631:AE694" ca="1" si="384">IF(AND(Y631&amp;""="",V631=FALSE,W631=FALSE,Q631&lt;0,U631=FALSE,LEFT(G631,1)&lt;&gt;"#"),G631,"")</f>
        <v>0</v>
      </c>
      <c r="AF631" s="52" t="str">
        <f t="shared" ref="AF631:AF694" si="385">IF(AND(V631=FALSE,W631=FALSE,Q631&lt;0,U631=FALSE,LEFT(G631,1)="#"),G631,"")</f>
        <v/>
      </c>
      <c r="AG631" s="52" t="str">
        <f t="shared" ref="AG631:AG694" ca="1" si="386">IF(Z631&amp;""&lt;&gt;"",Z$1,IF(AA631&amp;""&lt;&gt;"",AA$1,IF(AB631&amp;""&lt;&gt;"",AB$1,IF(AC631&amp;""&lt;&gt;"",AC$1,IF(AD631&amp;""&lt;&gt;"",AD$1,IF(AND(AE631&amp;""&lt;&gt;"",X631=FALSE),AE$1,IF(AF631&amp;""&lt;&gt;"","IMM",IF(X631,"PSO","DIR"))))))))</f>
        <v>mem</v>
      </c>
      <c r="AH631" s="52">
        <f t="shared" ref="AH631:AH694" ca="1" si="387">IF(Z631&amp;""&lt;&gt;"",Z631,IF(AA631&amp;""&lt;&gt;"",AA631,IF(AB631&amp;""&lt;&gt;"",AB631,IF(AC631&amp;""&lt;&gt;"",AC631,IF(AD631&amp;""&lt;&gt;"",AD631,IF(AE631&amp;""&lt;&gt;"",AE631,IF(AF631&amp;""&lt;&gt;"",RIGHT(AF631,LEN(AF631)-1),"")))))))</f>
        <v>0</v>
      </c>
      <c r="AI631" s="52">
        <f t="shared" ref="AI631:AI694" ca="1" si="388">IF(ISERROR(SEARCH("+",AH631)),IF(ISERROR(SEARCH("-",AH631)),-1,SEARCH("-",AH631)),SEARCH("+",AH631))</f>
        <v>-1</v>
      </c>
      <c r="AJ631" s="52">
        <f t="shared" ref="AJ631:AJ694" ca="1" si="389">IF(AI631&lt;0,0,_xlfn.NUMBERVALUE(RIGHT(AH631,LEN(AH631)-AI631+1)))</f>
        <v>0</v>
      </c>
      <c r="AK631" s="52">
        <f t="shared" ref="AK631:AK694" ca="1" si="390">IF(AI631&lt;0,AH631,LEFT(AH631,AI631-1))</f>
        <v>0</v>
      </c>
      <c r="AL631" s="52">
        <f t="shared" ref="AL631:AL694" ca="1" si="391">IF(OR(LEFT(AK631,1)="&lt;",LEFT(AK631,1)="&gt;"),MID(AK631,2,LEN(AK631)),AK631)</f>
        <v>0</v>
      </c>
      <c r="AM631" s="52" t="e" cm="1">
        <f t="array" aca="1" ref="AM631" ca="1">INDEX($G$2:$G$1052,MATCH(1,(AL631=$E$2:$E$1052)*("EQU"=UPPER($F$2:$F$1052)),0))</f>
        <v>#N/A</v>
      </c>
      <c r="AN631" s="52" t="str">
        <f t="shared" ref="AN631:AN694" ca="1" si="392">IF(OR(AL631&amp;""="",ISNA(AM631),AL631="*"),"",AM631)</f>
        <v/>
      </c>
      <c r="AO631" s="1" t="e">
        <f t="shared" ref="AO631:AO694" ca="1" si="393">IF(LEFT(AL631,1)&lt;&gt;".",VLOOKUP(AL631,$L$12:$M$1052,2,FALSE),"")</f>
        <v>#N/A</v>
      </c>
      <c r="AP631" s="52" t="str">
        <f t="shared" ref="AP631:AP694" ca="1" si="394">IF(OR(AL631&amp;""="",ISNA(AO631),AL631="*",AN631&amp;""&lt;&gt;""),IF(AL631&lt;&gt;"*","",M631),AO631)</f>
        <v/>
      </c>
      <c r="AQ631" s="1" t="str" cm="1">
        <f t="array" aca="1" ref="AQ631" ca="1">IF(LEFT(AL631,1)=".",INDEX($M$12:$M$1052,MATCH(1,(AL631=$L$12:$L$1052)*(S631=($S$12:$S$1052)),0)),"")</f>
        <v/>
      </c>
      <c r="AR631" s="52">
        <f t="shared" ref="AR631:AR694" ca="1" si="395">IF(AQ631&amp;""&lt;&gt;"",AQ631,IF(AP631&amp;""&lt;&gt;"",AP631,IF(AN631&amp;""&lt;&gt;"",AN631,IF(AL631&amp;""&lt;&gt;"",AL631,""))))</f>
        <v>0</v>
      </c>
      <c r="AS631" s="52">
        <f t="shared" ref="AS631:AS694" ca="1" si="396">IF(LEFT(AR631,1)="$",AJ631+HEX2DEC(RIGHT(AR631,LEN(AR631)-1)),IF(LEFT(AR631,1)="%",BIN2DEC(RIGHT(AR631,LEN(AR631)-1)),IF(AR631&amp;""&lt;&gt;"",AR631+AJ631,"")))</f>
        <v>0</v>
      </c>
      <c r="AT631" s="52" t="str">
        <f t="shared" ref="AT631:AT694" ca="1" si="397">IF(AS631&amp;""&lt;&gt;"",DEC2HEX(AS631,2+2*(AS631&gt;255)),"")</f>
        <v>00</v>
      </c>
      <c r="AU631" s="52" t="str">
        <f t="shared" ref="AU631:AU694" ca="1" si="398">IF(LEFT(AK631,1)="&gt;",LEFT(AT631,2),IF(LEFT(AK631,1)="&lt;",RIGHT(AT631,2),AT631))</f>
        <v>00</v>
      </c>
      <c r="AV631" s="1" t="str">
        <f t="shared" ca="1" si="365"/>
        <v>00</v>
      </c>
      <c r="AW631" s="52" t="str">
        <f t="shared" ref="AW631:AW694" ca="1" si="399">IF(LEFT(AG631,3)="mem",IF(AS631&lt;255,SUBSTITUTE(AG631,"mem","ZP"),IF(T631,"REL",SUBSTITUTE(AG631,"mem","ABS"))),IF(T631,"REL",AG631))</f>
        <v>ZP</v>
      </c>
      <c r="AX631" s="53" t="e">
        <f ca="1">VLOOKUP(UPPER(F631)&amp;"-"&amp;AW631,Opcodes!$D$3:$E$160,2,FALSE)</f>
        <v>#N/A</v>
      </c>
      <c r="AY631" s="1">
        <f t="shared" ref="AY631:AY694" ca="1" si="400">IF(OR(UPPER(F631)="JMP",UPPER(F631)="JSR"),3,IF(T631,2,1+IF(LEFT(AL631,1)=".",1,IF(OR(AND(Y631&amp;""="",AW631="PSO"),ISERROR(AX631)),-1,IF(Y631&amp;""&lt;&gt;"",LEN(Y631)/2-1,LEN(AV631)/2)))))</f>
        <v>0</v>
      </c>
    </row>
    <row r="632" spans="3:51" s="52" customFormat="1" x14ac:dyDescent="0.3">
      <c r="C632" s="11" t="str" cm="1">
        <f t="array" aca="1" ref="C632" ca="1">IF(AND(N632&amp;""&lt;&gt;"",K632&amp;""&lt;&gt;""),K632&amp;": "&amp;N632&amp;IF(O632&amp;""&lt;&gt;""," "&amp;O632,"")&amp;IF(P632&amp;""&lt;&gt;""," "&amp;P632,""),IF(Y632&amp;""&lt;&gt;"",K632&amp;": "&amp;TRIM(_xlfn.TEXTJOIN("",TRUE,MID(Y632,2*ROW(INDIRECT("1:"&amp;LEN(Y632)))-1,2)&amp;" ")),""))</f>
        <v/>
      </c>
      <c r="D632" s="20"/>
      <c r="E632" s="21"/>
      <c r="F632" s="22"/>
      <c r="G632" s="55"/>
      <c r="H632" s="56"/>
      <c r="I632" s="51"/>
      <c r="J632" s="51"/>
      <c r="K632" s="52" t="str">
        <f t="shared" ca="1" si="366"/>
        <v>302</v>
      </c>
      <c r="L632" s="52" t="str">
        <f t="shared" si="367"/>
        <v/>
      </c>
      <c r="M632" s="52" t="str">
        <f t="shared" ca="1" si="368"/>
        <v>$0302</v>
      </c>
      <c r="N632" s="53" t="str">
        <f t="shared" ca="1" si="369"/>
        <v/>
      </c>
      <c r="O632" s="53" t="str">
        <f t="shared" ca="1" si="370"/>
        <v>00</v>
      </c>
      <c r="P632" s="53" t="str">
        <f t="shared" ca="1" si="371"/>
        <v/>
      </c>
      <c r="Q632" s="54">
        <f t="shared" si="372"/>
        <v>-1</v>
      </c>
      <c r="R632" s="54" t="str">
        <f t="shared" si="373"/>
        <v/>
      </c>
      <c r="S632" s="3" t="str">
        <f t="shared" si="374"/>
        <v>my_code</v>
      </c>
      <c r="T632" s="54" t="b">
        <f t="shared" si="375"/>
        <v>0</v>
      </c>
      <c r="U632" s="54" t="b">
        <f t="shared" si="376"/>
        <v>0</v>
      </c>
      <c r="V632" s="54" t="b">
        <f t="shared" si="377"/>
        <v>0</v>
      </c>
      <c r="W632" s="54" t="b">
        <f t="shared" si="378"/>
        <v>0</v>
      </c>
      <c r="X632" s="54" t="b">
        <f>IF(NOT(ISERROR(VLOOKUP(UPPER(F632),Opcodes!$O$3:$O$10,1,FALSE))),TRUE,FALSE)</f>
        <v>0</v>
      </c>
      <c r="Y632" s="1" t="str" cm="1">
        <f t="array" aca="1" ref="Y632" ca="1">IF(OR(UPPER(F632)="STR",UPPER(F632)="ASC"),_xlfn.TEXTJOIN("",TRUE,DEC2HEX(128*(UPPER(F632)="STR")+CODE(MID(G632,ABS(ROW(INDIRECT("1:"&amp;LEN(G632)))),1)))),IF(UPPER(F632)="HEX",UPPER(SUBSTITUTE(G632," ","")),""))</f>
        <v/>
      </c>
      <c r="Z632" s="52" t="str">
        <f t="shared" si="379"/>
        <v/>
      </c>
      <c r="AA632" s="52" t="str">
        <f t="shared" si="380"/>
        <v/>
      </c>
      <c r="AB632" s="52" t="str">
        <f t="shared" si="381"/>
        <v/>
      </c>
      <c r="AC632" s="52" t="str">
        <f t="shared" si="382"/>
        <v/>
      </c>
      <c r="AD632" s="52" t="str">
        <f t="shared" si="383"/>
        <v/>
      </c>
      <c r="AE632" s="52">
        <f t="shared" ca="1" si="384"/>
        <v>0</v>
      </c>
      <c r="AF632" s="52" t="str">
        <f t="shared" si="385"/>
        <v/>
      </c>
      <c r="AG632" s="52" t="str">
        <f t="shared" ca="1" si="386"/>
        <v>mem</v>
      </c>
      <c r="AH632" s="52">
        <f t="shared" ca="1" si="387"/>
        <v>0</v>
      </c>
      <c r="AI632" s="52">
        <f t="shared" ca="1" si="388"/>
        <v>-1</v>
      </c>
      <c r="AJ632" s="52">
        <f t="shared" ca="1" si="389"/>
        <v>0</v>
      </c>
      <c r="AK632" s="52">
        <f t="shared" ca="1" si="390"/>
        <v>0</v>
      </c>
      <c r="AL632" s="52">
        <f t="shared" ca="1" si="391"/>
        <v>0</v>
      </c>
      <c r="AM632" s="52" t="e" cm="1">
        <f t="array" aca="1" ref="AM632" ca="1">INDEX($G$2:$G$1052,MATCH(1,(AL632=$E$2:$E$1052)*("EQU"=UPPER($F$2:$F$1052)),0))</f>
        <v>#N/A</v>
      </c>
      <c r="AN632" s="52" t="str">
        <f t="shared" ca="1" si="392"/>
        <v/>
      </c>
      <c r="AO632" s="1" t="e">
        <f t="shared" ca="1" si="393"/>
        <v>#N/A</v>
      </c>
      <c r="AP632" s="52" t="str">
        <f t="shared" ca="1" si="394"/>
        <v/>
      </c>
      <c r="AQ632" s="1" t="str" cm="1">
        <f t="array" aca="1" ref="AQ632" ca="1">IF(LEFT(AL632,1)=".",INDEX($M$12:$M$1052,MATCH(1,(AL632=$L$12:$L$1052)*(S632=($S$12:$S$1052)),0)),"")</f>
        <v/>
      </c>
      <c r="AR632" s="52">
        <f t="shared" ca="1" si="395"/>
        <v>0</v>
      </c>
      <c r="AS632" s="52">
        <f t="shared" ca="1" si="396"/>
        <v>0</v>
      </c>
      <c r="AT632" s="52" t="str">
        <f t="shared" ca="1" si="397"/>
        <v>00</v>
      </c>
      <c r="AU632" s="52" t="str">
        <f t="shared" ca="1" si="398"/>
        <v>00</v>
      </c>
      <c r="AV632" s="1" t="str">
        <f t="shared" ca="1" si="365"/>
        <v>00</v>
      </c>
      <c r="AW632" s="52" t="str">
        <f t="shared" ca="1" si="399"/>
        <v>ZP</v>
      </c>
      <c r="AX632" s="53" t="e">
        <f ca="1">VLOOKUP(UPPER(F632)&amp;"-"&amp;AW632,Opcodes!$D$3:$E$160,2,FALSE)</f>
        <v>#N/A</v>
      </c>
      <c r="AY632" s="1">
        <f t="shared" ca="1" si="400"/>
        <v>0</v>
      </c>
    </row>
    <row r="633" spans="3:51" s="52" customFormat="1" x14ac:dyDescent="0.3">
      <c r="C633" s="11" t="str" cm="1">
        <f t="array" aca="1" ref="C633" ca="1">IF(AND(N633&amp;""&lt;&gt;"",K633&amp;""&lt;&gt;""),K633&amp;": "&amp;N633&amp;IF(O633&amp;""&lt;&gt;""," "&amp;O633,"")&amp;IF(P633&amp;""&lt;&gt;""," "&amp;P633,""),IF(Y633&amp;""&lt;&gt;"",K633&amp;": "&amp;TRIM(_xlfn.TEXTJOIN("",TRUE,MID(Y633,2*ROW(INDIRECT("1:"&amp;LEN(Y633)))-1,2)&amp;" ")),""))</f>
        <v/>
      </c>
      <c r="D633" s="20"/>
      <c r="E633" s="21"/>
      <c r="F633" s="22"/>
      <c r="G633" s="55"/>
      <c r="H633" s="56"/>
      <c r="I633" s="51"/>
      <c r="J633" s="51"/>
      <c r="K633" s="52" t="str">
        <f t="shared" ca="1" si="366"/>
        <v>302</v>
      </c>
      <c r="L633" s="52" t="str">
        <f t="shared" si="367"/>
        <v/>
      </c>
      <c r="M633" s="52" t="str">
        <f t="shared" ca="1" si="368"/>
        <v>$0302</v>
      </c>
      <c r="N633" s="53" t="str">
        <f t="shared" ca="1" si="369"/>
        <v/>
      </c>
      <c r="O633" s="53" t="str">
        <f t="shared" ca="1" si="370"/>
        <v>00</v>
      </c>
      <c r="P633" s="53" t="str">
        <f t="shared" ca="1" si="371"/>
        <v/>
      </c>
      <c r="Q633" s="54">
        <f t="shared" si="372"/>
        <v>-1</v>
      </c>
      <c r="R633" s="54" t="str">
        <f t="shared" si="373"/>
        <v/>
      </c>
      <c r="S633" s="3" t="str">
        <f t="shared" si="374"/>
        <v>my_code</v>
      </c>
      <c r="T633" s="54" t="b">
        <f t="shared" si="375"/>
        <v>0</v>
      </c>
      <c r="U633" s="54" t="b">
        <f t="shared" si="376"/>
        <v>0</v>
      </c>
      <c r="V633" s="54" t="b">
        <f t="shared" si="377"/>
        <v>0</v>
      </c>
      <c r="W633" s="54" t="b">
        <f t="shared" si="378"/>
        <v>0</v>
      </c>
      <c r="X633" s="54" t="b">
        <f>IF(NOT(ISERROR(VLOOKUP(UPPER(F633),Opcodes!$O$3:$O$10,1,FALSE))),TRUE,FALSE)</f>
        <v>0</v>
      </c>
      <c r="Y633" s="1" t="str" cm="1">
        <f t="array" aca="1" ref="Y633" ca="1">IF(OR(UPPER(F633)="STR",UPPER(F633)="ASC"),_xlfn.TEXTJOIN("",TRUE,DEC2HEX(128*(UPPER(F633)="STR")+CODE(MID(G633,ABS(ROW(INDIRECT("1:"&amp;LEN(G633)))),1)))),IF(UPPER(F633)="HEX",UPPER(SUBSTITUTE(G633," ","")),""))</f>
        <v/>
      </c>
      <c r="Z633" s="52" t="str">
        <f t="shared" si="379"/>
        <v/>
      </c>
      <c r="AA633" s="52" t="str">
        <f t="shared" si="380"/>
        <v/>
      </c>
      <c r="AB633" s="52" t="str">
        <f t="shared" si="381"/>
        <v/>
      </c>
      <c r="AC633" s="52" t="str">
        <f t="shared" si="382"/>
        <v/>
      </c>
      <c r="AD633" s="52" t="str">
        <f t="shared" si="383"/>
        <v/>
      </c>
      <c r="AE633" s="52">
        <f t="shared" ca="1" si="384"/>
        <v>0</v>
      </c>
      <c r="AF633" s="52" t="str">
        <f t="shared" si="385"/>
        <v/>
      </c>
      <c r="AG633" s="52" t="str">
        <f t="shared" ca="1" si="386"/>
        <v>mem</v>
      </c>
      <c r="AH633" s="52">
        <f t="shared" ca="1" si="387"/>
        <v>0</v>
      </c>
      <c r="AI633" s="52">
        <f t="shared" ca="1" si="388"/>
        <v>-1</v>
      </c>
      <c r="AJ633" s="52">
        <f t="shared" ca="1" si="389"/>
        <v>0</v>
      </c>
      <c r="AK633" s="52">
        <f t="shared" ca="1" si="390"/>
        <v>0</v>
      </c>
      <c r="AL633" s="52">
        <f t="shared" ca="1" si="391"/>
        <v>0</v>
      </c>
      <c r="AM633" s="52" t="e" cm="1">
        <f t="array" aca="1" ref="AM633" ca="1">INDEX($G$2:$G$1052,MATCH(1,(AL633=$E$2:$E$1052)*("EQU"=UPPER($F$2:$F$1052)),0))</f>
        <v>#N/A</v>
      </c>
      <c r="AN633" s="52" t="str">
        <f t="shared" ca="1" si="392"/>
        <v/>
      </c>
      <c r="AO633" s="1" t="e">
        <f t="shared" ca="1" si="393"/>
        <v>#N/A</v>
      </c>
      <c r="AP633" s="52" t="str">
        <f t="shared" ca="1" si="394"/>
        <v/>
      </c>
      <c r="AQ633" s="1" t="str" cm="1">
        <f t="array" aca="1" ref="AQ633" ca="1">IF(LEFT(AL633,1)=".",INDEX($M$12:$M$1052,MATCH(1,(AL633=$L$12:$L$1052)*(S633=($S$12:$S$1052)),0)),"")</f>
        <v/>
      </c>
      <c r="AR633" s="52">
        <f t="shared" ca="1" si="395"/>
        <v>0</v>
      </c>
      <c r="AS633" s="52">
        <f t="shared" ca="1" si="396"/>
        <v>0</v>
      </c>
      <c r="AT633" s="52" t="str">
        <f t="shared" ca="1" si="397"/>
        <v>00</v>
      </c>
      <c r="AU633" s="52" t="str">
        <f t="shared" ca="1" si="398"/>
        <v>00</v>
      </c>
      <c r="AV633" s="1" t="str">
        <f t="shared" ca="1" si="365"/>
        <v>00</v>
      </c>
      <c r="AW633" s="52" t="str">
        <f t="shared" ca="1" si="399"/>
        <v>ZP</v>
      </c>
      <c r="AX633" s="53" t="e">
        <f ca="1">VLOOKUP(UPPER(F633)&amp;"-"&amp;AW633,Opcodes!$D$3:$E$160,2,FALSE)</f>
        <v>#N/A</v>
      </c>
      <c r="AY633" s="1">
        <f t="shared" ca="1" si="400"/>
        <v>0</v>
      </c>
    </row>
    <row r="634" spans="3:51" s="52" customFormat="1" x14ac:dyDescent="0.3">
      <c r="C634" s="11" t="str" cm="1">
        <f t="array" aca="1" ref="C634" ca="1">IF(AND(N634&amp;""&lt;&gt;"",K634&amp;""&lt;&gt;""),K634&amp;": "&amp;N634&amp;IF(O634&amp;""&lt;&gt;""," "&amp;O634,"")&amp;IF(P634&amp;""&lt;&gt;""," "&amp;P634,""),IF(Y634&amp;""&lt;&gt;"",K634&amp;": "&amp;TRIM(_xlfn.TEXTJOIN("",TRUE,MID(Y634,2*ROW(INDIRECT("1:"&amp;LEN(Y634)))-1,2)&amp;" ")),""))</f>
        <v/>
      </c>
      <c r="D634" s="20"/>
      <c r="E634" s="21"/>
      <c r="F634" s="22"/>
      <c r="G634" s="55"/>
      <c r="H634" s="56"/>
      <c r="I634" s="51"/>
      <c r="J634" s="51"/>
      <c r="K634" s="52" t="str">
        <f t="shared" ca="1" si="366"/>
        <v>302</v>
      </c>
      <c r="L634" s="52" t="str">
        <f t="shared" si="367"/>
        <v/>
      </c>
      <c r="M634" s="52" t="str">
        <f t="shared" ca="1" si="368"/>
        <v>$0302</v>
      </c>
      <c r="N634" s="53" t="str">
        <f t="shared" ca="1" si="369"/>
        <v/>
      </c>
      <c r="O634" s="53" t="str">
        <f t="shared" ca="1" si="370"/>
        <v>00</v>
      </c>
      <c r="P634" s="53" t="str">
        <f t="shared" ca="1" si="371"/>
        <v/>
      </c>
      <c r="Q634" s="54">
        <f t="shared" si="372"/>
        <v>-1</v>
      </c>
      <c r="R634" s="54" t="str">
        <f t="shared" si="373"/>
        <v/>
      </c>
      <c r="S634" s="3" t="str">
        <f t="shared" si="374"/>
        <v>my_code</v>
      </c>
      <c r="T634" s="54" t="b">
        <f t="shared" si="375"/>
        <v>0</v>
      </c>
      <c r="U634" s="54" t="b">
        <f t="shared" si="376"/>
        <v>0</v>
      </c>
      <c r="V634" s="54" t="b">
        <f t="shared" si="377"/>
        <v>0</v>
      </c>
      <c r="W634" s="54" t="b">
        <f t="shared" si="378"/>
        <v>0</v>
      </c>
      <c r="X634" s="54" t="b">
        <f>IF(NOT(ISERROR(VLOOKUP(UPPER(F634),Opcodes!$O$3:$O$10,1,FALSE))),TRUE,FALSE)</f>
        <v>0</v>
      </c>
      <c r="Y634" s="1" t="str" cm="1">
        <f t="array" aca="1" ref="Y634" ca="1">IF(OR(UPPER(F634)="STR",UPPER(F634)="ASC"),_xlfn.TEXTJOIN("",TRUE,DEC2HEX(128*(UPPER(F634)="STR")+CODE(MID(G634,ABS(ROW(INDIRECT("1:"&amp;LEN(G634)))),1)))),IF(UPPER(F634)="HEX",UPPER(SUBSTITUTE(G634," ","")),""))</f>
        <v/>
      </c>
      <c r="Z634" s="52" t="str">
        <f t="shared" si="379"/>
        <v/>
      </c>
      <c r="AA634" s="52" t="str">
        <f t="shared" si="380"/>
        <v/>
      </c>
      <c r="AB634" s="52" t="str">
        <f t="shared" si="381"/>
        <v/>
      </c>
      <c r="AC634" s="52" t="str">
        <f t="shared" si="382"/>
        <v/>
      </c>
      <c r="AD634" s="52" t="str">
        <f t="shared" si="383"/>
        <v/>
      </c>
      <c r="AE634" s="52">
        <f t="shared" ca="1" si="384"/>
        <v>0</v>
      </c>
      <c r="AF634" s="52" t="str">
        <f t="shared" si="385"/>
        <v/>
      </c>
      <c r="AG634" s="52" t="str">
        <f t="shared" ca="1" si="386"/>
        <v>mem</v>
      </c>
      <c r="AH634" s="52">
        <f t="shared" ca="1" si="387"/>
        <v>0</v>
      </c>
      <c r="AI634" s="52">
        <f t="shared" ca="1" si="388"/>
        <v>-1</v>
      </c>
      <c r="AJ634" s="52">
        <f t="shared" ca="1" si="389"/>
        <v>0</v>
      </c>
      <c r="AK634" s="52">
        <f t="shared" ca="1" si="390"/>
        <v>0</v>
      </c>
      <c r="AL634" s="52">
        <f t="shared" ca="1" si="391"/>
        <v>0</v>
      </c>
      <c r="AM634" s="52" t="e" cm="1">
        <f t="array" aca="1" ref="AM634" ca="1">INDEX($G$2:$G$1052,MATCH(1,(AL634=$E$2:$E$1052)*("EQU"=UPPER($F$2:$F$1052)),0))</f>
        <v>#N/A</v>
      </c>
      <c r="AN634" s="52" t="str">
        <f t="shared" ca="1" si="392"/>
        <v/>
      </c>
      <c r="AO634" s="1" t="e">
        <f t="shared" ca="1" si="393"/>
        <v>#N/A</v>
      </c>
      <c r="AP634" s="52" t="str">
        <f t="shared" ca="1" si="394"/>
        <v/>
      </c>
      <c r="AQ634" s="1" t="str" cm="1">
        <f t="array" aca="1" ref="AQ634" ca="1">IF(LEFT(AL634,1)=".",INDEX($M$12:$M$1052,MATCH(1,(AL634=$L$12:$L$1052)*(S634=($S$12:$S$1052)),0)),"")</f>
        <v/>
      </c>
      <c r="AR634" s="52">
        <f t="shared" ca="1" si="395"/>
        <v>0</v>
      </c>
      <c r="AS634" s="52">
        <f t="shared" ca="1" si="396"/>
        <v>0</v>
      </c>
      <c r="AT634" s="52" t="str">
        <f t="shared" ca="1" si="397"/>
        <v>00</v>
      </c>
      <c r="AU634" s="52" t="str">
        <f t="shared" ca="1" si="398"/>
        <v>00</v>
      </c>
      <c r="AV634" s="1" t="str">
        <f t="shared" ca="1" si="365"/>
        <v>00</v>
      </c>
      <c r="AW634" s="52" t="str">
        <f t="shared" ca="1" si="399"/>
        <v>ZP</v>
      </c>
      <c r="AX634" s="53" t="e">
        <f ca="1">VLOOKUP(UPPER(F634)&amp;"-"&amp;AW634,Opcodes!$D$3:$E$160,2,FALSE)</f>
        <v>#N/A</v>
      </c>
      <c r="AY634" s="1">
        <f t="shared" ca="1" si="400"/>
        <v>0</v>
      </c>
    </row>
    <row r="635" spans="3:51" s="52" customFormat="1" x14ac:dyDescent="0.3">
      <c r="C635" s="11" t="str" cm="1">
        <f t="array" aca="1" ref="C635" ca="1">IF(AND(N635&amp;""&lt;&gt;"",K635&amp;""&lt;&gt;""),K635&amp;": "&amp;N635&amp;IF(O635&amp;""&lt;&gt;""," "&amp;O635,"")&amp;IF(P635&amp;""&lt;&gt;""," "&amp;P635,""),IF(Y635&amp;""&lt;&gt;"",K635&amp;": "&amp;TRIM(_xlfn.TEXTJOIN("",TRUE,MID(Y635,2*ROW(INDIRECT("1:"&amp;LEN(Y635)))-1,2)&amp;" ")),""))</f>
        <v/>
      </c>
      <c r="D635" s="20"/>
      <c r="E635" s="21"/>
      <c r="F635" s="22"/>
      <c r="G635" s="55"/>
      <c r="H635" s="56"/>
      <c r="I635" s="51"/>
      <c r="J635" s="51"/>
      <c r="K635" s="52" t="str">
        <f t="shared" ca="1" si="366"/>
        <v>302</v>
      </c>
      <c r="L635" s="52" t="str">
        <f t="shared" si="367"/>
        <v/>
      </c>
      <c r="M635" s="52" t="str">
        <f t="shared" ca="1" si="368"/>
        <v>$0302</v>
      </c>
      <c r="N635" s="53" t="str">
        <f t="shared" ca="1" si="369"/>
        <v/>
      </c>
      <c r="O635" s="53" t="str">
        <f t="shared" ca="1" si="370"/>
        <v>00</v>
      </c>
      <c r="P635" s="53" t="str">
        <f t="shared" ca="1" si="371"/>
        <v/>
      </c>
      <c r="Q635" s="54">
        <f t="shared" si="372"/>
        <v>-1</v>
      </c>
      <c r="R635" s="54" t="str">
        <f t="shared" si="373"/>
        <v/>
      </c>
      <c r="S635" s="3" t="str">
        <f t="shared" si="374"/>
        <v>my_code</v>
      </c>
      <c r="T635" s="54" t="b">
        <f t="shared" si="375"/>
        <v>0</v>
      </c>
      <c r="U635" s="54" t="b">
        <f t="shared" si="376"/>
        <v>0</v>
      </c>
      <c r="V635" s="54" t="b">
        <f t="shared" si="377"/>
        <v>0</v>
      </c>
      <c r="W635" s="54" t="b">
        <f t="shared" si="378"/>
        <v>0</v>
      </c>
      <c r="X635" s="54" t="b">
        <f>IF(NOT(ISERROR(VLOOKUP(UPPER(F635),Opcodes!$O$3:$O$10,1,FALSE))),TRUE,FALSE)</f>
        <v>0</v>
      </c>
      <c r="Y635" s="1" t="str" cm="1">
        <f t="array" aca="1" ref="Y635" ca="1">IF(OR(UPPER(F635)="STR",UPPER(F635)="ASC"),_xlfn.TEXTJOIN("",TRUE,DEC2HEX(128*(UPPER(F635)="STR")+CODE(MID(G635,ABS(ROW(INDIRECT("1:"&amp;LEN(G635)))),1)))),IF(UPPER(F635)="HEX",UPPER(SUBSTITUTE(G635," ","")),""))</f>
        <v/>
      </c>
      <c r="Z635" s="52" t="str">
        <f t="shared" si="379"/>
        <v/>
      </c>
      <c r="AA635" s="52" t="str">
        <f t="shared" si="380"/>
        <v/>
      </c>
      <c r="AB635" s="52" t="str">
        <f t="shared" si="381"/>
        <v/>
      </c>
      <c r="AC635" s="52" t="str">
        <f t="shared" si="382"/>
        <v/>
      </c>
      <c r="AD635" s="52" t="str">
        <f t="shared" si="383"/>
        <v/>
      </c>
      <c r="AE635" s="52">
        <f t="shared" ca="1" si="384"/>
        <v>0</v>
      </c>
      <c r="AF635" s="52" t="str">
        <f t="shared" si="385"/>
        <v/>
      </c>
      <c r="AG635" s="52" t="str">
        <f t="shared" ca="1" si="386"/>
        <v>mem</v>
      </c>
      <c r="AH635" s="52">
        <f t="shared" ca="1" si="387"/>
        <v>0</v>
      </c>
      <c r="AI635" s="52">
        <f t="shared" ca="1" si="388"/>
        <v>-1</v>
      </c>
      <c r="AJ635" s="52">
        <f t="shared" ca="1" si="389"/>
        <v>0</v>
      </c>
      <c r="AK635" s="52">
        <f t="shared" ca="1" si="390"/>
        <v>0</v>
      </c>
      <c r="AL635" s="52">
        <f t="shared" ca="1" si="391"/>
        <v>0</v>
      </c>
      <c r="AM635" s="52" t="e" cm="1">
        <f t="array" aca="1" ref="AM635" ca="1">INDEX($G$2:$G$1052,MATCH(1,(AL635=$E$2:$E$1052)*("EQU"=UPPER($F$2:$F$1052)),0))</f>
        <v>#N/A</v>
      </c>
      <c r="AN635" s="52" t="str">
        <f t="shared" ca="1" si="392"/>
        <v/>
      </c>
      <c r="AO635" s="1" t="e">
        <f t="shared" ca="1" si="393"/>
        <v>#N/A</v>
      </c>
      <c r="AP635" s="52" t="str">
        <f t="shared" ca="1" si="394"/>
        <v/>
      </c>
      <c r="AQ635" s="1" t="str" cm="1">
        <f t="array" aca="1" ref="AQ635" ca="1">IF(LEFT(AL635,1)=".",INDEX($M$12:$M$1052,MATCH(1,(AL635=$L$12:$L$1052)*(S635=($S$12:$S$1052)),0)),"")</f>
        <v/>
      </c>
      <c r="AR635" s="52">
        <f t="shared" ca="1" si="395"/>
        <v>0</v>
      </c>
      <c r="AS635" s="52">
        <f t="shared" ca="1" si="396"/>
        <v>0</v>
      </c>
      <c r="AT635" s="52" t="str">
        <f t="shared" ca="1" si="397"/>
        <v>00</v>
      </c>
      <c r="AU635" s="52" t="str">
        <f t="shared" ca="1" si="398"/>
        <v>00</v>
      </c>
      <c r="AV635" s="1" t="str">
        <f t="shared" ca="1" si="365"/>
        <v>00</v>
      </c>
      <c r="AW635" s="52" t="str">
        <f t="shared" ca="1" si="399"/>
        <v>ZP</v>
      </c>
      <c r="AX635" s="53" t="e">
        <f ca="1">VLOOKUP(UPPER(F635)&amp;"-"&amp;AW635,Opcodes!$D$3:$E$160,2,FALSE)</f>
        <v>#N/A</v>
      </c>
      <c r="AY635" s="1">
        <f t="shared" ca="1" si="400"/>
        <v>0</v>
      </c>
    </row>
    <row r="636" spans="3:51" s="52" customFormat="1" x14ac:dyDescent="0.3">
      <c r="C636" s="11" t="str" cm="1">
        <f t="array" aca="1" ref="C636" ca="1">IF(AND(N636&amp;""&lt;&gt;"",K636&amp;""&lt;&gt;""),K636&amp;": "&amp;N636&amp;IF(O636&amp;""&lt;&gt;""," "&amp;O636,"")&amp;IF(P636&amp;""&lt;&gt;""," "&amp;P636,""),IF(Y636&amp;""&lt;&gt;"",K636&amp;": "&amp;TRIM(_xlfn.TEXTJOIN("",TRUE,MID(Y636,2*ROW(INDIRECT("1:"&amp;LEN(Y636)))-1,2)&amp;" ")),""))</f>
        <v/>
      </c>
      <c r="D636" s="20"/>
      <c r="E636" s="21"/>
      <c r="F636" s="22"/>
      <c r="G636" s="55"/>
      <c r="H636" s="56"/>
      <c r="I636" s="51"/>
      <c r="J636" s="51"/>
      <c r="K636" s="52" t="str">
        <f t="shared" ca="1" si="366"/>
        <v>302</v>
      </c>
      <c r="L636" s="52" t="str">
        <f t="shared" si="367"/>
        <v/>
      </c>
      <c r="M636" s="52" t="str">
        <f t="shared" ca="1" si="368"/>
        <v>$0302</v>
      </c>
      <c r="N636" s="53" t="str">
        <f t="shared" ca="1" si="369"/>
        <v/>
      </c>
      <c r="O636" s="53" t="str">
        <f t="shared" ca="1" si="370"/>
        <v>00</v>
      </c>
      <c r="P636" s="53" t="str">
        <f t="shared" ca="1" si="371"/>
        <v/>
      </c>
      <c r="Q636" s="54">
        <f t="shared" si="372"/>
        <v>-1</v>
      </c>
      <c r="R636" s="54" t="str">
        <f t="shared" si="373"/>
        <v/>
      </c>
      <c r="S636" s="3" t="str">
        <f t="shared" si="374"/>
        <v>my_code</v>
      </c>
      <c r="T636" s="54" t="b">
        <f t="shared" si="375"/>
        <v>0</v>
      </c>
      <c r="U636" s="54" t="b">
        <f t="shared" si="376"/>
        <v>0</v>
      </c>
      <c r="V636" s="54" t="b">
        <f t="shared" si="377"/>
        <v>0</v>
      </c>
      <c r="W636" s="54" t="b">
        <f t="shared" si="378"/>
        <v>0</v>
      </c>
      <c r="X636" s="54" t="b">
        <f>IF(NOT(ISERROR(VLOOKUP(UPPER(F636),Opcodes!$O$3:$O$10,1,FALSE))),TRUE,FALSE)</f>
        <v>0</v>
      </c>
      <c r="Y636" s="1" t="str" cm="1">
        <f t="array" aca="1" ref="Y636" ca="1">IF(OR(UPPER(F636)="STR",UPPER(F636)="ASC"),_xlfn.TEXTJOIN("",TRUE,DEC2HEX(128*(UPPER(F636)="STR")+CODE(MID(G636,ABS(ROW(INDIRECT("1:"&amp;LEN(G636)))),1)))),IF(UPPER(F636)="HEX",UPPER(SUBSTITUTE(G636," ","")),""))</f>
        <v/>
      </c>
      <c r="Z636" s="52" t="str">
        <f t="shared" si="379"/>
        <v/>
      </c>
      <c r="AA636" s="52" t="str">
        <f t="shared" si="380"/>
        <v/>
      </c>
      <c r="AB636" s="52" t="str">
        <f t="shared" si="381"/>
        <v/>
      </c>
      <c r="AC636" s="52" t="str">
        <f t="shared" si="382"/>
        <v/>
      </c>
      <c r="AD636" s="52" t="str">
        <f t="shared" si="383"/>
        <v/>
      </c>
      <c r="AE636" s="52">
        <f t="shared" ca="1" si="384"/>
        <v>0</v>
      </c>
      <c r="AF636" s="52" t="str">
        <f t="shared" si="385"/>
        <v/>
      </c>
      <c r="AG636" s="52" t="str">
        <f t="shared" ca="1" si="386"/>
        <v>mem</v>
      </c>
      <c r="AH636" s="52">
        <f t="shared" ca="1" si="387"/>
        <v>0</v>
      </c>
      <c r="AI636" s="52">
        <f t="shared" ca="1" si="388"/>
        <v>-1</v>
      </c>
      <c r="AJ636" s="52">
        <f t="shared" ca="1" si="389"/>
        <v>0</v>
      </c>
      <c r="AK636" s="52">
        <f t="shared" ca="1" si="390"/>
        <v>0</v>
      </c>
      <c r="AL636" s="52">
        <f t="shared" ca="1" si="391"/>
        <v>0</v>
      </c>
      <c r="AM636" s="52" t="e" cm="1">
        <f t="array" aca="1" ref="AM636" ca="1">INDEX($G$2:$G$1052,MATCH(1,(AL636=$E$2:$E$1052)*("EQU"=UPPER($F$2:$F$1052)),0))</f>
        <v>#N/A</v>
      </c>
      <c r="AN636" s="52" t="str">
        <f t="shared" ca="1" si="392"/>
        <v/>
      </c>
      <c r="AO636" s="1" t="e">
        <f t="shared" ca="1" si="393"/>
        <v>#N/A</v>
      </c>
      <c r="AP636" s="52" t="str">
        <f t="shared" ca="1" si="394"/>
        <v/>
      </c>
      <c r="AQ636" s="1" t="str" cm="1">
        <f t="array" aca="1" ref="AQ636" ca="1">IF(LEFT(AL636,1)=".",INDEX($M$12:$M$1052,MATCH(1,(AL636=$L$12:$L$1052)*(S636=($S$12:$S$1052)),0)),"")</f>
        <v/>
      </c>
      <c r="AR636" s="52">
        <f t="shared" ca="1" si="395"/>
        <v>0</v>
      </c>
      <c r="AS636" s="52">
        <f t="shared" ca="1" si="396"/>
        <v>0</v>
      </c>
      <c r="AT636" s="52" t="str">
        <f t="shared" ca="1" si="397"/>
        <v>00</v>
      </c>
      <c r="AU636" s="52" t="str">
        <f t="shared" ca="1" si="398"/>
        <v>00</v>
      </c>
      <c r="AV636" s="1" t="str">
        <f t="shared" ca="1" si="365"/>
        <v>00</v>
      </c>
      <c r="AW636" s="52" t="str">
        <f t="shared" ca="1" si="399"/>
        <v>ZP</v>
      </c>
      <c r="AX636" s="53" t="e">
        <f ca="1">VLOOKUP(UPPER(F636)&amp;"-"&amp;AW636,Opcodes!$D$3:$E$160,2,FALSE)</f>
        <v>#N/A</v>
      </c>
      <c r="AY636" s="1">
        <f t="shared" ca="1" si="400"/>
        <v>0</v>
      </c>
    </row>
    <row r="637" spans="3:51" s="52" customFormat="1" x14ac:dyDescent="0.3">
      <c r="C637" s="11" t="str" cm="1">
        <f t="array" aca="1" ref="C637" ca="1">IF(AND(N637&amp;""&lt;&gt;"",K637&amp;""&lt;&gt;""),K637&amp;": "&amp;N637&amp;IF(O637&amp;""&lt;&gt;""," "&amp;O637,"")&amp;IF(P637&amp;""&lt;&gt;""," "&amp;P637,""),IF(Y637&amp;""&lt;&gt;"",K637&amp;": "&amp;TRIM(_xlfn.TEXTJOIN("",TRUE,MID(Y637,2*ROW(INDIRECT("1:"&amp;LEN(Y637)))-1,2)&amp;" ")),""))</f>
        <v/>
      </c>
      <c r="D637" s="20"/>
      <c r="E637" s="21"/>
      <c r="F637" s="22"/>
      <c r="G637" s="55"/>
      <c r="H637" s="56"/>
      <c r="I637" s="51"/>
      <c r="J637" s="51"/>
      <c r="K637" s="52" t="str">
        <f t="shared" ca="1" si="366"/>
        <v>302</v>
      </c>
      <c r="L637" s="52" t="str">
        <f t="shared" si="367"/>
        <v/>
      </c>
      <c r="M637" s="52" t="str">
        <f t="shared" ca="1" si="368"/>
        <v>$0302</v>
      </c>
      <c r="N637" s="53" t="str">
        <f t="shared" ca="1" si="369"/>
        <v/>
      </c>
      <c r="O637" s="53" t="str">
        <f t="shared" ca="1" si="370"/>
        <v>00</v>
      </c>
      <c r="P637" s="53" t="str">
        <f t="shared" ca="1" si="371"/>
        <v/>
      </c>
      <c r="Q637" s="54">
        <f t="shared" si="372"/>
        <v>-1</v>
      </c>
      <c r="R637" s="54" t="str">
        <f t="shared" si="373"/>
        <v/>
      </c>
      <c r="S637" s="3" t="str">
        <f t="shared" si="374"/>
        <v>my_code</v>
      </c>
      <c r="T637" s="54" t="b">
        <f t="shared" si="375"/>
        <v>0</v>
      </c>
      <c r="U637" s="54" t="b">
        <f t="shared" si="376"/>
        <v>0</v>
      </c>
      <c r="V637" s="54" t="b">
        <f t="shared" si="377"/>
        <v>0</v>
      </c>
      <c r="W637" s="54" t="b">
        <f t="shared" si="378"/>
        <v>0</v>
      </c>
      <c r="X637" s="54" t="b">
        <f>IF(NOT(ISERROR(VLOOKUP(UPPER(F637),Opcodes!$O$3:$O$10,1,FALSE))),TRUE,FALSE)</f>
        <v>0</v>
      </c>
      <c r="Y637" s="1" t="str" cm="1">
        <f t="array" aca="1" ref="Y637" ca="1">IF(OR(UPPER(F637)="STR",UPPER(F637)="ASC"),_xlfn.TEXTJOIN("",TRUE,DEC2HEX(128*(UPPER(F637)="STR")+CODE(MID(G637,ABS(ROW(INDIRECT("1:"&amp;LEN(G637)))),1)))),IF(UPPER(F637)="HEX",UPPER(SUBSTITUTE(G637," ","")),""))</f>
        <v/>
      </c>
      <c r="Z637" s="52" t="str">
        <f t="shared" si="379"/>
        <v/>
      </c>
      <c r="AA637" s="52" t="str">
        <f t="shared" si="380"/>
        <v/>
      </c>
      <c r="AB637" s="52" t="str">
        <f t="shared" si="381"/>
        <v/>
      </c>
      <c r="AC637" s="52" t="str">
        <f t="shared" si="382"/>
        <v/>
      </c>
      <c r="AD637" s="52" t="str">
        <f t="shared" si="383"/>
        <v/>
      </c>
      <c r="AE637" s="52">
        <f t="shared" ca="1" si="384"/>
        <v>0</v>
      </c>
      <c r="AF637" s="52" t="str">
        <f t="shared" si="385"/>
        <v/>
      </c>
      <c r="AG637" s="52" t="str">
        <f t="shared" ca="1" si="386"/>
        <v>mem</v>
      </c>
      <c r="AH637" s="52">
        <f t="shared" ca="1" si="387"/>
        <v>0</v>
      </c>
      <c r="AI637" s="52">
        <f t="shared" ca="1" si="388"/>
        <v>-1</v>
      </c>
      <c r="AJ637" s="52">
        <f t="shared" ca="1" si="389"/>
        <v>0</v>
      </c>
      <c r="AK637" s="52">
        <f t="shared" ca="1" si="390"/>
        <v>0</v>
      </c>
      <c r="AL637" s="52">
        <f t="shared" ca="1" si="391"/>
        <v>0</v>
      </c>
      <c r="AM637" s="52" t="e" cm="1">
        <f t="array" aca="1" ref="AM637" ca="1">INDEX($G$2:$G$1052,MATCH(1,(AL637=$E$2:$E$1052)*("EQU"=UPPER($F$2:$F$1052)),0))</f>
        <v>#N/A</v>
      </c>
      <c r="AN637" s="52" t="str">
        <f t="shared" ca="1" si="392"/>
        <v/>
      </c>
      <c r="AO637" s="1" t="e">
        <f t="shared" ca="1" si="393"/>
        <v>#N/A</v>
      </c>
      <c r="AP637" s="52" t="str">
        <f t="shared" ca="1" si="394"/>
        <v/>
      </c>
      <c r="AQ637" s="1" t="str" cm="1">
        <f t="array" aca="1" ref="AQ637" ca="1">IF(LEFT(AL637,1)=".",INDEX($M$12:$M$1052,MATCH(1,(AL637=$L$12:$L$1052)*(S637=($S$12:$S$1052)),0)),"")</f>
        <v/>
      </c>
      <c r="AR637" s="52">
        <f t="shared" ca="1" si="395"/>
        <v>0</v>
      </c>
      <c r="AS637" s="52">
        <f t="shared" ca="1" si="396"/>
        <v>0</v>
      </c>
      <c r="AT637" s="52" t="str">
        <f t="shared" ca="1" si="397"/>
        <v>00</v>
      </c>
      <c r="AU637" s="52" t="str">
        <f t="shared" ca="1" si="398"/>
        <v>00</v>
      </c>
      <c r="AV637" s="1" t="str">
        <f t="shared" ca="1" si="365"/>
        <v>00</v>
      </c>
      <c r="AW637" s="52" t="str">
        <f t="shared" ca="1" si="399"/>
        <v>ZP</v>
      </c>
      <c r="AX637" s="53" t="e">
        <f ca="1">VLOOKUP(UPPER(F637)&amp;"-"&amp;AW637,Opcodes!$D$3:$E$160,2,FALSE)</f>
        <v>#N/A</v>
      </c>
      <c r="AY637" s="1">
        <f t="shared" ca="1" si="400"/>
        <v>0</v>
      </c>
    </row>
    <row r="638" spans="3:51" s="52" customFormat="1" x14ac:dyDescent="0.3">
      <c r="C638" s="11" t="str" cm="1">
        <f t="array" aca="1" ref="C638" ca="1">IF(AND(N638&amp;""&lt;&gt;"",K638&amp;""&lt;&gt;""),K638&amp;": "&amp;N638&amp;IF(O638&amp;""&lt;&gt;""," "&amp;O638,"")&amp;IF(P638&amp;""&lt;&gt;""," "&amp;P638,""),IF(Y638&amp;""&lt;&gt;"",K638&amp;": "&amp;TRIM(_xlfn.TEXTJOIN("",TRUE,MID(Y638,2*ROW(INDIRECT("1:"&amp;LEN(Y638)))-1,2)&amp;" ")),""))</f>
        <v/>
      </c>
      <c r="D638" s="20"/>
      <c r="E638" s="21"/>
      <c r="F638" s="22"/>
      <c r="G638" s="55"/>
      <c r="H638" s="56"/>
      <c r="I638" s="51"/>
      <c r="J638" s="51"/>
      <c r="K638" s="52" t="str">
        <f t="shared" ca="1" si="366"/>
        <v>302</v>
      </c>
      <c r="L638" s="52" t="str">
        <f t="shared" si="367"/>
        <v/>
      </c>
      <c r="M638" s="52" t="str">
        <f t="shared" ca="1" si="368"/>
        <v>$0302</v>
      </c>
      <c r="N638" s="53" t="str">
        <f t="shared" ca="1" si="369"/>
        <v/>
      </c>
      <c r="O638" s="53" t="str">
        <f t="shared" ca="1" si="370"/>
        <v>00</v>
      </c>
      <c r="P638" s="53" t="str">
        <f t="shared" ca="1" si="371"/>
        <v/>
      </c>
      <c r="Q638" s="54">
        <f t="shared" si="372"/>
        <v>-1</v>
      </c>
      <c r="R638" s="54" t="str">
        <f t="shared" si="373"/>
        <v/>
      </c>
      <c r="S638" s="3" t="str">
        <f t="shared" si="374"/>
        <v>my_code</v>
      </c>
      <c r="T638" s="54" t="b">
        <f t="shared" si="375"/>
        <v>0</v>
      </c>
      <c r="U638" s="54" t="b">
        <f t="shared" si="376"/>
        <v>0</v>
      </c>
      <c r="V638" s="54" t="b">
        <f t="shared" si="377"/>
        <v>0</v>
      </c>
      <c r="W638" s="54" t="b">
        <f t="shared" si="378"/>
        <v>0</v>
      </c>
      <c r="X638" s="54" t="b">
        <f>IF(NOT(ISERROR(VLOOKUP(UPPER(F638),Opcodes!$O$3:$O$10,1,FALSE))),TRUE,FALSE)</f>
        <v>0</v>
      </c>
      <c r="Y638" s="1" t="str" cm="1">
        <f t="array" aca="1" ref="Y638" ca="1">IF(OR(UPPER(F638)="STR",UPPER(F638)="ASC"),_xlfn.TEXTJOIN("",TRUE,DEC2HEX(128*(UPPER(F638)="STR")+CODE(MID(G638,ABS(ROW(INDIRECT("1:"&amp;LEN(G638)))),1)))),IF(UPPER(F638)="HEX",UPPER(SUBSTITUTE(G638," ","")),""))</f>
        <v/>
      </c>
      <c r="Z638" s="52" t="str">
        <f t="shared" si="379"/>
        <v/>
      </c>
      <c r="AA638" s="52" t="str">
        <f t="shared" si="380"/>
        <v/>
      </c>
      <c r="AB638" s="52" t="str">
        <f t="shared" si="381"/>
        <v/>
      </c>
      <c r="AC638" s="52" t="str">
        <f t="shared" si="382"/>
        <v/>
      </c>
      <c r="AD638" s="52" t="str">
        <f t="shared" si="383"/>
        <v/>
      </c>
      <c r="AE638" s="52">
        <f t="shared" ca="1" si="384"/>
        <v>0</v>
      </c>
      <c r="AF638" s="52" t="str">
        <f t="shared" si="385"/>
        <v/>
      </c>
      <c r="AG638" s="52" t="str">
        <f t="shared" ca="1" si="386"/>
        <v>mem</v>
      </c>
      <c r="AH638" s="52">
        <f t="shared" ca="1" si="387"/>
        <v>0</v>
      </c>
      <c r="AI638" s="52">
        <f t="shared" ca="1" si="388"/>
        <v>-1</v>
      </c>
      <c r="AJ638" s="52">
        <f t="shared" ca="1" si="389"/>
        <v>0</v>
      </c>
      <c r="AK638" s="52">
        <f t="shared" ca="1" si="390"/>
        <v>0</v>
      </c>
      <c r="AL638" s="52">
        <f t="shared" ca="1" si="391"/>
        <v>0</v>
      </c>
      <c r="AM638" s="52" t="e" cm="1">
        <f t="array" aca="1" ref="AM638" ca="1">INDEX($G$2:$G$1052,MATCH(1,(AL638=$E$2:$E$1052)*("EQU"=UPPER($F$2:$F$1052)),0))</f>
        <v>#N/A</v>
      </c>
      <c r="AN638" s="52" t="str">
        <f t="shared" ca="1" si="392"/>
        <v/>
      </c>
      <c r="AO638" s="1" t="e">
        <f t="shared" ca="1" si="393"/>
        <v>#N/A</v>
      </c>
      <c r="AP638" s="52" t="str">
        <f t="shared" ca="1" si="394"/>
        <v/>
      </c>
      <c r="AQ638" s="1" t="str" cm="1">
        <f t="array" aca="1" ref="AQ638" ca="1">IF(LEFT(AL638,1)=".",INDEX($M$12:$M$1052,MATCH(1,(AL638=$L$12:$L$1052)*(S638=($S$12:$S$1052)),0)),"")</f>
        <v/>
      </c>
      <c r="AR638" s="52">
        <f t="shared" ca="1" si="395"/>
        <v>0</v>
      </c>
      <c r="AS638" s="52">
        <f t="shared" ca="1" si="396"/>
        <v>0</v>
      </c>
      <c r="AT638" s="52" t="str">
        <f t="shared" ca="1" si="397"/>
        <v>00</v>
      </c>
      <c r="AU638" s="52" t="str">
        <f t="shared" ca="1" si="398"/>
        <v>00</v>
      </c>
      <c r="AV638" s="1" t="str">
        <f t="shared" ca="1" si="365"/>
        <v>00</v>
      </c>
      <c r="AW638" s="52" t="str">
        <f t="shared" ca="1" si="399"/>
        <v>ZP</v>
      </c>
      <c r="AX638" s="53" t="e">
        <f ca="1">VLOOKUP(UPPER(F638)&amp;"-"&amp;AW638,Opcodes!$D$3:$E$160,2,FALSE)</f>
        <v>#N/A</v>
      </c>
      <c r="AY638" s="1">
        <f t="shared" ca="1" si="400"/>
        <v>0</v>
      </c>
    </row>
    <row r="639" spans="3:51" s="52" customFormat="1" x14ac:dyDescent="0.3">
      <c r="C639" s="11" t="str" cm="1">
        <f t="array" aca="1" ref="C639" ca="1">IF(AND(N639&amp;""&lt;&gt;"",K639&amp;""&lt;&gt;""),K639&amp;": "&amp;N639&amp;IF(O639&amp;""&lt;&gt;""," "&amp;O639,"")&amp;IF(P639&amp;""&lt;&gt;""," "&amp;P639,""),IF(Y639&amp;""&lt;&gt;"",K639&amp;": "&amp;TRIM(_xlfn.TEXTJOIN("",TRUE,MID(Y639,2*ROW(INDIRECT("1:"&amp;LEN(Y639)))-1,2)&amp;" ")),""))</f>
        <v/>
      </c>
      <c r="D639" s="20"/>
      <c r="E639" s="21"/>
      <c r="F639" s="22"/>
      <c r="G639" s="55"/>
      <c r="H639" s="56"/>
      <c r="I639" s="51"/>
      <c r="J639" s="51"/>
      <c r="K639" s="52" t="str">
        <f t="shared" ca="1" si="366"/>
        <v>302</v>
      </c>
      <c r="L639" s="52" t="str">
        <f t="shared" si="367"/>
        <v/>
      </c>
      <c r="M639" s="52" t="str">
        <f t="shared" ca="1" si="368"/>
        <v>$0302</v>
      </c>
      <c r="N639" s="53" t="str">
        <f t="shared" ca="1" si="369"/>
        <v/>
      </c>
      <c r="O639" s="53" t="str">
        <f t="shared" ca="1" si="370"/>
        <v>00</v>
      </c>
      <c r="P639" s="53" t="str">
        <f t="shared" ca="1" si="371"/>
        <v/>
      </c>
      <c r="Q639" s="54">
        <f t="shared" si="372"/>
        <v>-1</v>
      </c>
      <c r="R639" s="54" t="str">
        <f t="shared" si="373"/>
        <v/>
      </c>
      <c r="S639" s="3" t="str">
        <f t="shared" si="374"/>
        <v>my_code</v>
      </c>
      <c r="T639" s="54" t="b">
        <f t="shared" si="375"/>
        <v>0</v>
      </c>
      <c r="U639" s="54" t="b">
        <f t="shared" si="376"/>
        <v>0</v>
      </c>
      <c r="V639" s="54" t="b">
        <f t="shared" si="377"/>
        <v>0</v>
      </c>
      <c r="W639" s="54" t="b">
        <f t="shared" si="378"/>
        <v>0</v>
      </c>
      <c r="X639" s="54" t="b">
        <f>IF(NOT(ISERROR(VLOOKUP(UPPER(F639),Opcodes!$O$3:$O$10,1,FALSE))),TRUE,FALSE)</f>
        <v>0</v>
      </c>
      <c r="Y639" s="1" t="str" cm="1">
        <f t="array" aca="1" ref="Y639" ca="1">IF(OR(UPPER(F639)="STR",UPPER(F639)="ASC"),_xlfn.TEXTJOIN("",TRUE,DEC2HEX(128*(UPPER(F639)="STR")+CODE(MID(G639,ABS(ROW(INDIRECT("1:"&amp;LEN(G639)))),1)))),IF(UPPER(F639)="HEX",UPPER(SUBSTITUTE(G639," ","")),""))</f>
        <v/>
      </c>
      <c r="Z639" s="52" t="str">
        <f t="shared" si="379"/>
        <v/>
      </c>
      <c r="AA639" s="52" t="str">
        <f t="shared" si="380"/>
        <v/>
      </c>
      <c r="AB639" s="52" t="str">
        <f t="shared" si="381"/>
        <v/>
      </c>
      <c r="AC639" s="52" t="str">
        <f t="shared" si="382"/>
        <v/>
      </c>
      <c r="AD639" s="52" t="str">
        <f t="shared" si="383"/>
        <v/>
      </c>
      <c r="AE639" s="52">
        <f t="shared" ca="1" si="384"/>
        <v>0</v>
      </c>
      <c r="AF639" s="52" t="str">
        <f t="shared" si="385"/>
        <v/>
      </c>
      <c r="AG639" s="52" t="str">
        <f t="shared" ca="1" si="386"/>
        <v>mem</v>
      </c>
      <c r="AH639" s="52">
        <f t="shared" ca="1" si="387"/>
        <v>0</v>
      </c>
      <c r="AI639" s="52">
        <f t="shared" ca="1" si="388"/>
        <v>-1</v>
      </c>
      <c r="AJ639" s="52">
        <f t="shared" ca="1" si="389"/>
        <v>0</v>
      </c>
      <c r="AK639" s="52">
        <f t="shared" ca="1" si="390"/>
        <v>0</v>
      </c>
      <c r="AL639" s="52">
        <f t="shared" ca="1" si="391"/>
        <v>0</v>
      </c>
      <c r="AM639" s="52" t="e" cm="1">
        <f t="array" aca="1" ref="AM639" ca="1">INDEX($G$2:$G$1052,MATCH(1,(AL639=$E$2:$E$1052)*("EQU"=UPPER($F$2:$F$1052)),0))</f>
        <v>#N/A</v>
      </c>
      <c r="AN639" s="52" t="str">
        <f t="shared" ca="1" si="392"/>
        <v/>
      </c>
      <c r="AO639" s="1" t="e">
        <f t="shared" ca="1" si="393"/>
        <v>#N/A</v>
      </c>
      <c r="AP639" s="52" t="str">
        <f t="shared" ca="1" si="394"/>
        <v/>
      </c>
      <c r="AQ639" s="1" t="str" cm="1">
        <f t="array" aca="1" ref="AQ639" ca="1">IF(LEFT(AL639,1)=".",INDEX($M$12:$M$1052,MATCH(1,(AL639=$L$12:$L$1052)*(S639=($S$12:$S$1052)),0)),"")</f>
        <v/>
      </c>
      <c r="AR639" s="52">
        <f t="shared" ca="1" si="395"/>
        <v>0</v>
      </c>
      <c r="AS639" s="52">
        <f t="shared" ca="1" si="396"/>
        <v>0</v>
      </c>
      <c r="AT639" s="52" t="str">
        <f t="shared" ca="1" si="397"/>
        <v>00</v>
      </c>
      <c r="AU639" s="52" t="str">
        <f t="shared" ca="1" si="398"/>
        <v>00</v>
      </c>
      <c r="AV639" s="1" t="str">
        <f t="shared" ca="1" si="365"/>
        <v>00</v>
      </c>
      <c r="AW639" s="52" t="str">
        <f t="shared" ca="1" si="399"/>
        <v>ZP</v>
      </c>
      <c r="AX639" s="53" t="e">
        <f ca="1">VLOOKUP(UPPER(F639)&amp;"-"&amp;AW639,Opcodes!$D$3:$E$160,2,FALSE)</f>
        <v>#N/A</v>
      </c>
      <c r="AY639" s="1">
        <f t="shared" ca="1" si="400"/>
        <v>0</v>
      </c>
    </row>
    <row r="640" spans="3:51" s="52" customFormat="1" x14ac:dyDescent="0.3">
      <c r="C640" s="11" t="str" cm="1">
        <f t="array" aca="1" ref="C640" ca="1">IF(AND(N640&amp;""&lt;&gt;"",K640&amp;""&lt;&gt;""),K640&amp;": "&amp;N640&amp;IF(O640&amp;""&lt;&gt;""," "&amp;O640,"")&amp;IF(P640&amp;""&lt;&gt;""," "&amp;P640,""),IF(Y640&amp;""&lt;&gt;"",K640&amp;": "&amp;TRIM(_xlfn.TEXTJOIN("",TRUE,MID(Y640,2*ROW(INDIRECT("1:"&amp;LEN(Y640)))-1,2)&amp;" ")),""))</f>
        <v/>
      </c>
      <c r="D640" s="20"/>
      <c r="E640" s="21"/>
      <c r="F640" s="22"/>
      <c r="G640" s="55"/>
      <c r="H640" s="56"/>
      <c r="I640" s="51"/>
      <c r="J640" s="51"/>
      <c r="K640" s="52" t="str">
        <f t="shared" ca="1" si="366"/>
        <v>302</v>
      </c>
      <c r="L640" s="52" t="str">
        <f t="shared" si="367"/>
        <v/>
      </c>
      <c r="M640" s="52" t="str">
        <f t="shared" ca="1" si="368"/>
        <v>$0302</v>
      </c>
      <c r="N640" s="53" t="str">
        <f t="shared" ca="1" si="369"/>
        <v/>
      </c>
      <c r="O640" s="53" t="str">
        <f t="shared" ca="1" si="370"/>
        <v>00</v>
      </c>
      <c r="P640" s="53" t="str">
        <f t="shared" ca="1" si="371"/>
        <v/>
      </c>
      <c r="Q640" s="54">
        <f t="shared" si="372"/>
        <v>-1</v>
      </c>
      <c r="R640" s="54" t="str">
        <f t="shared" si="373"/>
        <v/>
      </c>
      <c r="S640" s="3" t="str">
        <f t="shared" si="374"/>
        <v>my_code</v>
      </c>
      <c r="T640" s="54" t="b">
        <f t="shared" si="375"/>
        <v>0</v>
      </c>
      <c r="U640" s="54" t="b">
        <f t="shared" si="376"/>
        <v>0</v>
      </c>
      <c r="V640" s="54" t="b">
        <f t="shared" si="377"/>
        <v>0</v>
      </c>
      <c r="W640" s="54" t="b">
        <f t="shared" si="378"/>
        <v>0</v>
      </c>
      <c r="X640" s="54" t="b">
        <f>IF(NOT(ISERROR(VLOOKUP(UPPER(F640),Opcodes!$O$3:$O$10,1,FALSE))),TRUE,FALSE)</f>
        <v>0</v>
      </c>
      <c r="Y640" s="1" t="str" cm="1">
        <f t="array" aca="1" ref="Y640" ca="1">IF(OR(UPPER(F640)="STR",UPPER(F640)="ASC"),_xlfn.TEXTJOIN("",TRUE,DEC2HEX(128*(UPPER(F640)="STR")+CODE(MID(G640,ABS(ROW(INDIRECT("1:"&amp;LEN(G640)))),1)))),IF(UPPER(F640)="HEX",UPPER(SUBSTITUTE(G640," ","")),""))</f>
        <v/>
      </c>
      <c r="Z640" s="52" t="str">
        <f t="shared" si="379"/>
        <v/>
      </c>
      <c r="AA640" s="52" t="str">
        <f t="shared" si="380"/>
        <v/>
      </c>
      <c r="AB640" s="52" t="str">
        <f t="shared" si="381"/>
        <v/>
      </c>
      <c r="AC640" s="52" t="str">
        <f t="shared" si="382"/>
        <v/>
      </c>
      <c r="AD640" s="52" t="str">
        <f t="shared" si="383"/>
        <v/>
      </c>
      <c r="AE640" s="52">
        <f t="shared" ca="1" si="384"/>
        <v>0</v>
      </c>
      <c r="AF640" s="52" t="str">
        <f t="shared" si="385"/>
        <v/>
      </c>
      <c r="AG640" s="52" t="str">
        <f t="shared" ca="1" si="386"/>
        <v>mem</v>
      </c>
      <c r="AH640" s="52">
        <f t="shared" ca="1" si="387"/>
        <v>0</v>
      </c>
      <c r="AI640" s="52">
        <f t="shared" ca="1" si="388"/>
        <v>-1</v>
      </c>
      <c r="AJ640" s="52">
        <f t="shared" ca="1" si="389"/>
        <v>0</v>
      </c>
      <c r="AK640" s="52">
        <f t="shared" ca="1" si="390"/>
        <v>0</v>
      </c>
      <c r="AL640" s="52">
        <f t="shared" ca="1" si="391"/>
        <v>0</v>
      </c>
      <c r="AM640" s="52" t="e" cm="1">
        <f t="array" aca="1" ref="AM640" ca="1">INDEX($G$2:$G$1052,MATCH(1,(AL640=$E$2:$E$1052)*("EQU"=UPPER($F$2:$F$1052)),0))</f>
        <v>#N/A</v>
      </c>
      <c r="AN640" s="52" t="str">
        <f t="shared" ca="1" si="392"/>
        <v/>
      </c>
      <c r="AO640" s="1" t="e">
        <f t="shared" ca="1" si="393"/>
        <v>#N/A</v>
      </c>
      <c r="AP640" s="52" t="str">
        <f t="shared" ca="1" si="394"/>
        <v/>
      </c>
      <c r="AQ640" s="1" t="str" cm="1">
        <f t="array" aca="1" ref="AQ640" ca="1">IF(LEFT(AL640,1)=".",INDEX($M$12:$M$1052,MATCH(1,(AL640=$L$12:$L$1052)*(S640=($S$12:$S$1052)),0)),"")</f>
        <v/>
      </c>
      <c r="AR640" s="52">
        <f t="shared" ca="1" si="395"/>
        <v>0</v>
      </c>
      <c r="AS640" s="52">
        <f t="shared" ca="1" si="396"/>
        <v>0</v>
      </c>
      <c r="AT640" s="52" t="str">
        <f t="shared" ca="1" si="397"/>
        <v>00</v>
      </c>
      <c r="AU640" s="52" t="str">
        <f t="shared" ca="1" si="398"/>
        <v>00</v>
      </c>
      <c r="AV640" s="1" t="str">
        <f t="shared" ca="1" si="365"/>
        <v>00</v>
      </c>
      <c r="AW640" s="52" t="str">
        <f t="shared" ca="1" si="399"/>
        <v>ZP</v>
      </c>
      <c r="AX640" s="53" t="e">
        <f ca="1">VLOOKUP(UPPER(F640)&amp;"-"&amp;AW640,Opcodes!$D$3:$E$160,2,FALSE)</f>
        <v>#N/A</v>
      </c>
      <c r="AY640" s="1">
        <f t="shared" ca="1" si="400"/>
        <v>0</v>
      </c>
    </row>
    <row r="641" spans="3:51" s="52" customFormat="1" x14ac:dyDescent="0.3">
      <c r="C641" s="11" t="str" cm="1">
        <f t="array" aca="1" ref="C641" ca="1">IF(AND(N641&amp;""&lt;&gt;"",K641&amp;""&lt;&gt;""),K641&amp;": "&amp;N641&amp;IF(O641&amp;""&lt;&gt;""," "&amp;O641,"")&amp;IF(P641&amp;""&lt;&gt;""," "&amp;P641,""),IF(Y641&amp;""&lt;&gt;"",K641&amp;": "&amp;TRIM(_xlfn.TEXTJOIN("",TRUE,MID(Y641,2*ROW(INDIRECT("1:"&amp;LEN(Y641)))-1,2)&amp;" ")),""))</f>
        <v/>
      </c>
      <c r="D641" s="20"/>
      <c r="E641" s="21"/>
      <c r="F641" s="22"/>
      <c r="G641" s="55"/>
      <c r="H641" s="56"/>
      <c r="I641" s="51"/>
      <c r="J641" s="51"/>
      <c r="K641" s="52" t="str">
        <f t="shared" ca="1" si="366"/>
        <v>302</v>
      </c>
      <c r="L641" s="52" t="str">
        <f t="shared" si="367"/>
        <v/>
      </c>
      <c r="M641" s="52" t="str">
        <f t="shared" ca="1" si="368"/>
        <v>$0302</v>
      </c>
      <c r="N641" s="53" t="str">
        <f t="shared" ca="1" si="369"/>
        <v/>
      </c>
      <c r="O641" s="53" t="str">
        <f t="shared" ca="1" si="370"/>
        <v>00</v>
      </c>
      <c r="P641" s="53" t="str">
        <f t="shared" ca="1" si="371"/>
        <v/>
      </c>
      <c r="Q641" s="54">
        <f t="shared" si="372"/>
        <v>-1</v>
      </c>
      <c r="R641" s="54" t="str">
        <f t="shared" si="373"/>
        <v/>
      </c>
      <c r="S641" s="3" t="str">
        <f t="shared" si="374"/>
        <v>my_code</v>
      </c>
      <c r="T641" s="54" t="b">
        <f t="shared" si="375"/>
        <v>0</v>
      </c>
      <c r="U641" s="54" t="b">
        <f t="shared" si="376"/>
        <v>0</v>
      </c>
      <c r="V641" s="54" t="b">
        <f t="shared" si="377"/>
        <v>0</v>
      </c>
      <c r="W641" s="54" t="b">
        <f t="shared" si="378"/>
        <v>0</v>
      </c>
      <c r="X641" s="54" t="b">
        <f>IF(NOT(ISERROR(VLOOKUP(UPPER(F641),Opcodes!$O$3:$O$10,1,FALSE))),TRUE,FALSE)</f>
        <v>0</v>
      </c>
      <c r="Y641" s="1" t="str" cm="1">
        <f t="array" aca="1" ref="Y641" ca="1">IF(OR(UPPER(F641)="STR",UPPER(F641)="ASC"),_xlfn.TEXTJOIN("",TRUE,DEC2HEX(128*(UPPER(F641)="STR")+CODE(MID(G641,ABS(ROW(INDIRECT("1:"&amp;LEN(G641)))),1)))),IF(UPPER(F641)="HEX",UPPER(SUBSTITUTE(G641," ","")),""))</f>
        <v/>
      </c>
      <c r="Z641" s="52" t="str">
        <f t="shared" si="379"/>
        <v/>
      </c>
      <c r="AA641" s="52" t="str">
        <f t="shared" si="380"/>
        <v/>
      </c>
      <c r="AB641" s="52" t="str">
        <f t="shared" si="381"/>
        <v/>
      </c>
      <c r="AC641" s="52" t="str">
        <f t="shared" si="382"/>
        <v/>
      </c>
      <c r="AD641" s="52" t="str">
        <f t="shared" si="383"/>
        <v/>
      </c>
      <c r="AE641" s="52">
        <f t="shared" ca="1" si="384"/>
        <v>0</v>
      </c>
      <c r="AF641" s="52" t="str">
        <f t="shared" si="385"/>
        <v/>
      </c>
      <c r="AG641" s="52" t="str">
        <f t="shared" ca="1" si="386"/>
        <v>mem</v>
      </c>
      <c r="AH641" s="52">
        <f t="shared" ca="1" si="387"/>
        <v>0</v>
      </c>
      <c r="AI641" s="52">
        <f t="shared" ca="1" si="388"/>
        <v>-1</v>
      </c>
      <c r="AJ641" s="52">
        <f t="shared" ca="1" si="389"/>
        <v>0</v>
      </c>
      <c r="AK641" s="52">
        <f t="shared" ca="1" si="390"/>
        <v>0</v>
      </c>
      <c r="AL641" s="52">
        <f t="shared" ca="1" si="391"/>
        <v>0</v>
      </c>
      <c r="AM641" s="52" t="e" cm="1">
        <f t="array" aca="1" ref="AM641" ca="1">INDEX($G$2:$G$1052,MATCH(1,(AL641=$E$2:$E$1052)*("EQU"=UPPER($F$2:$F$1052)),0))</f>
        <v>#N/A</v>
      </c>
      <c r="AN641" s="52" t="str">
        <f t="shared" ca="1" si="392"/>
        <v/>
      </c>
      <c r="AO641" s="1" t="e">
        <f t="shared" ca="1" si="393"/>
        <v>#N/A</v>
      </c>
      <c r="AP641" s="52" t="str">
        <f t="shared" ca="1" si="394"/>
        <v/>
      </c>
      <c r="AQ641" s="1" t="str" cm="1">
        <f t="array" aca="1" ref="AQ641" ca="1">IF(LEFT(AL641,1)=".",INDEX($M$12:$M$1052,MATCH(1,(AL641=$L$12:$L$1052)*(S641=($S$12:$S$1052)),0)),"")</f>
        <v/>
      </c>
      <c r="AR641" s="52">
        <f t="shared" ca="1" si="395"/>
        <v>0</v>
      </c>
      <c r="AS641" s="52">
        <f t="shared" ca="1" si="396"/>
        <v>0</v>
      </c>
      <c r="AT641" s="52" t="str">
        <f t="shared" ca="1" si="397"/>
        <v>00</v>
      </c>
      <c r="AU641" s="52" t="str">
        <f t="shared" ca="1" si="398"/>
        <v>00</v>
      </c>
      <c r="AV641" s="1" t="str">
        <f t="shared" ca="1" si="365"/>
        <v>00</v>
      </c>
      <c r="AW641" s="52" t="str">
        <f t="shared" ca="1" si="399"/>
        <v>ZP</v>
      </c>
      <c r="AX641" s="53" t="e">
        <f ca="1">VLOOKUP(UPPER(F641)&amp;"-"&amp;AW641,Opcodes!$D$3:$E$160,2,FALSE)</f>
        <v>#N/A</v>
      </c>
      <c r="AY641" s="1">
        <f t="shared" ca="1" si="400"/>
        <v>0</v>
      </c>
    </row>
    <row r="642" spans="3:51" s="52" customFormat="1" x14ac:dyDescent="0.3">
      <c r="C642" s="11" t="str" cm="1">
        <f t="array" aca="1" ref="C642" ca="1">IF(AND(N642&amp;""&lt;&gt;"",K642&amp;""&lt;&gt;""),K642&amp;": "&amp;N642&amp;IF(O642&amp;""&lt;&gt;""," "&amp;O642,"")&amp;IF(P642&amp;""&lt;&gt;""," "&amp;P642,""),IF(Y642&amp;""&lt;&gt;"",K642&amp;": "&amp;TRIM(_xlfn.TEXTJOIN("",TRUE,MID(Y642,2*ROW(INDIRECT("1:"&amp;LEN(Y642)))-1,2)&amp;" ")),""))</f>
        <v/>
      </c>
      <c r="D642" s="20"/>
      <c r="E642" s="21"/>
      <c r="F642" s="22"/>
      <c r="G642" s="55"/>
      <c r="H642" s="56"/>
      <c r="I642" s="51"/>
      <c r="J642" s="51"/>
      <c r="K642" s="52" t="str">
        <f t="shared" ca="1" si="366"/>
        <v>302</v>
      </c>
      <c r="L642" s="52" t="str">
        <f t="shared" si="367"/>
        <v/>
      </c>
      <c r="M642" s="52" t="str">
        <f t="shared" ca="1" si="368"/>
        <v>$0302</v>
      </c>
      <c r="N642" s="53" t="str">
        <f t="shared" ca="1" si="369"/>
        <v/>
      </c>
      <c r="O642" s="53" t="str">
        <f t="shared" ca="1" si="370"/>
        <v>00</v>
      </c>
      <c r="P642" s="53" t="str">
        <f t="shared" ca="1" si="371"/>
        <v/>
      </c>
      <c r="Q642" s="54">
        <f t="shared" si="372"/>
        <v>-1</v>
      </c>
      <c r="R642" s="54" t="str">
        <f t="shared" si="373"/>
        <v/>
      </c>
      <c r="S642" s="3" t="str">
        <f t="shared" si="374"/>
        <v>my_code</v>
      </c>
      <c r="T642" s="54" t="b">
        <f t="shared" si="375"/>
        <v>0</v>
      </c>
      <c r="U642" s="54" t="b">
        <f t="shared" si="376"/>
        <v>0</v>
      </c>
      <c r="V642" s="54" t="b">
        <f t="shared" si="377"/>
        <v>0</v>
      </c>
      <c r="W642" s="54" t="b">
        <f t="shared" si="378"/>
        <v>0</v>
      </c>
      <c r="X642" s="54" t="b">
        <f>IF(NOT(ISERROR(VLOOKUP(UPPER(F642),Opcodes!$O$3:$O$10,1,FALSE))),TRUE,FALSE)</f>
        <v>0</v>
      </c>
      <c r="Y642" s="1" t="str" cm="1">
        <f t="array" aca="1" ref="Y642" ca="1">IF(OR(UPPER(F642)="STR",UPPER(F642)="ASC"),_xlfn.TEXTJOIN("",TRUE,DEC2HEX(128*(UPPER(F642)="STR")+CODE(MID(G642,ABS(ROW(INDIRECT("1:"&amp;LEN(G642)))),1)))),IF(UPPER(F642)="HEX",UPPER(SUBSTITUTE(G642," ","")),""))</f>
        <v/>
      </c>
      <c r="Z642" s="52" t="str">
        <f t="shared" si="379"/>
        <v/>
      </c>
      <c r="AA642" s="52" t="str">
        <f t="shared" si="380"/>
        <v/>
      </c>
      <c r="AB642" s="52" t="str">
        <f t="shared" si="381"/>
        <v/>
      </c>
      <c r="AC642" s="52" t="str">
        <f t="shared" si="382"/>
        <v/>
      </c>
      <c r="AD642" s="52" t="str">
        <f t="shared" si="383"/>
        <v/>
      </c>
      <c r="AE642" s="52">
        <f t="shared" ca="1" si="384"/>
        <v>0</v>
      </c>
      <c r="AF642" s="52" t="str">
        <f t="shared" si="385"/>
        <v/>
      </c>
      <c r="AG642" s="52" t="str">
        <f t="shared" ca="1" si="386"/>
        <v>mem</v>
      </c>
      <c r="AH642" s="52">
        <f t="shared" ca="1" si="387"/>
        <v>0</v>
      </c>
      <c r="AI642" s="52">
        <f t="shared" ca="1" si="388"/>
        <v>-1</v>
      </c>
      <c r="AJ642" s="52">
        <f t="shared" ca="1" si="389"/>
        <v>0</v>
      </c>
      <c r="AK642" s="52">
        <f t="shared" ca="1" si="390"/>
        <v>0</v>
      </c>
      <c r="AL642" s="52">
        <f t="shared" ca="1" si="391"/>
        <v>0</v>
      </c>
      <c r="AM642" s="52" t="e" cm="1">
        <f t="array" aca="1" ref="AM642" ca="1">INDEX($G$2:$G$1052,MATCH(1,(AL642=$E$2:$E$1052)*("EQU"=UPPER($F$2:$F$1052)),0))</f>
        <v>#N/A</v>
      </c>
      <c r="AN642" s="52" t="str">
        <f t="shared" ca="1" si="392"/>
        <v/>
      </c>
      <c r="AO642" s="1" t="e">
        <f t="shared" ca="1" si="393"/>
        <v>#N/A</v>
      </c>
      <c r="AP642" s="52" t="str">
        <f t="shared" ca="1" si="394"/>
        <v/>
      </c>
      <c r="AQ642" s="1" t="str" cm="1">
        <f t="array" aca="1" ref="AQ642" ca="1">IF(LEFT(AL642,1)=".",INDEX($M$12:$M$1052,MATCH(1,(AL642=$L$12:$L$1052)*(S642=($S$12:$S$1052)),0)),"")</f>
        <v/>
      </c>
      <c r="AR642" s="52">
        <f t="shared" ca="1" si="395"/>
        <v>0</v>
      </c>
      <c r="AS642" s="52">
        <f t="shared" ca="1" si="396"/>
        <v>0</v>
      </c>
      <c r="AT642" s="52" t="str">
        <f t="shared" ca="1" si="397"/>
        <v>00</v>
      </c>
      <c r="AU642" s="52" t="str">
        <f t="shared" ca="1" si="398"/>
        <v>00</v>
      </c>
      <c r="AV642" s="1" t="str">
        <f t="shared" ca="1" si="365"/>
        <v>00</v>
      </c>
      <c r="AW642" s="52" t="str">
        <f t="shared" ca="1" si="399"/>
        <v>ZP</v>
      </c>
      <c r="AX642" s="53" t="e">
        <f ca="1">VLOOKUP(UPPER(F642)&amp;"-"&amp;AW642,Opcodes!$D$3:$E$160,2,FALSE)</f>
        <v>#N/A</v>
      </c>
      <c r="AY642" s="1">
        <f t="shared" ca="1" si="400"/>
        <v>0</v>
      </c>
    </row>
    <row r="643" spans="3:51" s="52" customFormat="1" x14ac:dyDescent="0.3">
      <c r="C643" s="11" t="str" cm="1">
        <f t="array" aca="1" ref="C643" ca="1">IF(AND(N643&amp;""&lt;&gt;"",K643&amp;""&lt;&gt;""),K643&amp;": "&amp;N643&amp;IF(O643&amp;""&lt;&gt;""," "&amp;O643,"")&amp;IF(P643&amp;""&lt;&gt;""," "&amp;P643,""),IF(Y643&amp;""&lt;&gt;"",K643&amp;": "&amp;TRIM(_xlfn.TEXTJOIN("",TRUE,MID(Y643,2*ROW(INDIRECT("1:"&amp;LEN(Y643)))-1,2)&amp;" ")),""))</f>
        <v/>
      </c>
      <c r="D643" s="20"/>
      <c r="E643" s="21"/>
      <c r="F643" s="22"/>
      <c r="G643" s="55"/>
      <c r="H643" s="56"/>
      <c r="I643" s="51"/>
      <c r="J643" s="51"/>
      <c r="K643" s="52" t="str">
        <f t="shared" ca="1" si="366"/>
        <v>302</v>
      </c>
      <c r="L643" s="52" t="str">
        <f t="shared" si="367"/>
        <v/>
      </c>
      <c r="M643" s="52" t="str">
        <f t="shared" ca="1" si="368"/>
        <v>$0302</v>
      </c>
      <c r="N643" s="53" t="str">
        <f t="shared" ca="1" si="369"/>
        <v/>
      </c>
      <c r="O643" s="53" t="str">
        <f t="shared" ca="1" si="370"/>
        <v>00</v>
      </c>
      <c r="P643" s="53" t="str">
        <f t="shared" ca="1" si="371"/>
        <v/>
      </c>
      <c r="Q643" s="54">
        <f t="shared" si="372"/>
        <v>-1</v>
      </c>
      <c r="R643" s="54" t="str">
        <f t="shared" si="373"/>
        <v/>
      </c>
      <c r="S643" s="3" t="str">
        <f t="shared" si="374"/>
        <v>my_code</v>
      </c>
      <c r="T643" s="54" t="b">
        <f t="shared" si="375"/>
        <v>0</v>
      </c>
      <c r="U643" s="54" t="b">
        <f t="shared" si="376"/>
        <v>0</v>
      </c>
      <c r="V643" s="54" t="b">
        <f t="shared" si="377"/>
        <v>0</v>
      </c>
      <c r="W643" s="54" t="b">
        <f t="shared" si="378"/>
        <v>0</v>
      </c>
      <c r="X643" s="54" t="b">
        <f>IF(NOT(ISERROR(VLOOKUP(UPPER(F643),Opcodes!$O$3:$O$10,1,FALSE))),TRUE,FALSE)</f>
        <v>0</v>
      </c>
      <c r="Y643" s="1" t="str" cm="1">
        <f t="array" aca="1" ref="Y643" ca="1">IF(OR(UPPER(F643)="STR",UPPER(F643)="ASC"),_xlfn.TEXTJOIN("",TRUE,DEC2HEX(128*(UPPER(F643)="STR")+CODE(MID(G643,ABS(ROW(INDIRECT("1:"&amp;LEN(G643)))),1)))),IF(UPPER(F643)="HEX",UPPER(SUBSTITUTE(G643," ","")),""))</f>
        <v/>
      </c>
      <c r="Z643" s="52" t="str">
        <f t="shared" si="379"/>
        <v/>
      </c>
      <c r="AA643" s="52" t="str">
        <f t="shared" si="380"/>
        <v/>
      </c>
      <c r="AB643" s="52" t="str">
        <f t="shared" si="381"/>
        <v/>
      </c>
      <c r="AC643" s="52" t="str">
        <f t="shared" si="382"/>
        <v/>
      </c>
      <c r="AD643" s="52" t="str">
        <f t="shared" si="383"/>
        <v/>
      </c>
      <c r="AE643" s="52">
        <f t="shared" ca="1" si="384"/>
        <v>0</v>
      </c>
      <c r="AF643" s="52" t="str">
        <f t="shared" si="385"/>
        <v/>
      </c>
      <c r="AG643" s="52" t="str">
        <f t="shared" ca="1" si="386"/>
        <v>mem</v>
      </c>
      <c r="AH643" s="52">
        <f t="shared" ca="1" si="387"/>
        <v>0</v>
      </c>
      <c r="AI643" s="52">
        <f t="shared" ca="1" si="388"/>
        <v>-1</v>
      </c>
      <c r="AJ643" s="52">
        <f t="shared" ca="1" si="389"/>
        <v>0</v>
      </c>
      <c r="AK643" s="52">
        <f t="shared" ca="1" si="390"/>
        <v>0</v>
      </c>
      <c r="AL643" s="52">
        <f t="shared" ca="1" si="391"/>
        <v>0</v>
      </c>
      <c r="AM643" s="52" t="e" cm="1">
        <f t="array" aca="1" ref="AM643" ca="1">INDEX($G$2:$G$1052,MATCH(1,(AL643=$E$2:$E$1052)*("EQU"=UPPER($F$2:$F$1052)),0))</f>
        <v>#N/A</v>
      </c>
      <c r="AN643" s="52" t="str">
        <f t="shared" ca="1" si="392"/>
        <v/>
      </c>
      <c r="AO643" s="1" t="e">
        <f t="shared" ca="1" si="393"/>
        <v>#N/A</v>
      </c>
      <c r="AP643" s="52" t="str">
        <f t="shared" ca="1" si="394"/>
        <v/>
      </c>
      <c r="AQ643" s="1" t="str" cm="1">
        <f t="array" aca="1" ref="AQ643" ca="1">IF(LEFT(AL643,1)=".",INDEX($M$12:$M$1052,MATCH(1,(AL643=$L$12:$L$1052)*(S643=($S$12:$S$1052)),0)),"")</f>
        <v/>
      </c>
      <c r="AR643" s="52">
        <f t="shared" ca="1" si="395"/>
        <v>0</v>
      </c>
      <c r="AS643" s="52">
        <f t="shared" ca="1" si="396"/>
        <v>0</v>
      </c>
      <c r="AT643" s="52" t="str">
        <f t="shared" ca="1" si="397"/>
        <v>00</v>
      </c>
      <c r="AU643" s="52" t="str">
        <f t="shared" ca="1" si="398"/>
        <v>00</v>
      </c>
      <c r="AV643" s="1" t="str">
        <f t="shared" ca="1" si="365"/>
        <v>00</v>
      </c>
      <c r="AW643" s="52" t="str">
        <f t="shared" ca="1" si="399"/>
        <v>ZP</v>
      </c>
      <c r="AX643" s="53" t="e">
        <f ca="1">VLOOKUP(UPPER(F643)&amp;"-"&amp;AW643,Opcodes!$D$3:$E$160,2,FALSE)</f>
        <v>#N/A</v>
      </c>
      <c r="AY643" s="1">
        <f t="shared" ca="1" si="400"/>
        <v>0</v>
      </c>
    </row>
    <row r="644" spans="3:51" s="52" customFormat="1" x14ac:dyDescent="0.3">
      <c r="C644" s="11" t="str" cm="1">
        <f t="array" aca="1" ref="C644" ca="1">IF(AND(N644&amp;""&lt;&gt;"",K644&amp;""&lt;&gt;""),K644&amp;": "&amp;N644&amp;IF(O644&amp;""&lt;&gt;""," "&amp;O644,"")&amp;IF(P644&amp;""&lt;&gt;""," "&amp;P644,""),IF(Y644&amp;""&lt;&gt;"",K644&amp;": "&amp;TRIM(_xlfn.TEXTJOIN("",TRUE,MID(Y644,2*ROW(INDIRECT("1:"&amp;LEN(Y644)))-1,2)&amp;" ")),""))</f>
        <v/>
      </c>
      <c r="D644" s="20"/>
      <c r="E644" s="21"/>
      <c r="F644" s="22"/>
      <c r="G644" s="55"/>
      <c r="H644" s="56"/>
      <c r="I644" s="51"/>
      <c r="J644" s="51"/>
      <c r="K644" s="52" t="str">
        <f t="shared" ca="1" si="366"/>
        <v>302</v>
      </c>
      <c r="L644" s="52" t="str">
        <f t="shared" si="367"/>
        <v/>
      </c>
      <c r="M644" s="52" t="str">
        <f t="shared" ca="1" si="368"/>
        <v>$0302</v>
      </c>
      <c r="N644" s="53" t="str">
        <f t="shared" ca="1" si="369"/>
        <v/>
      </c>
      <c r="O644" s="53" t="str">
        <f t="shared" ca="1" si="370"/>
        <v>00</v>
      </c>
      <c r="P644" s="53" t="str">
        <f t="shared" ca="1" si="371"/>
        <v/>
      </c>
      <c r="Q644" s="54">
        <f t="shared" si="372"/>
        <v>-1</v>
      </c>
      <c r="R644" s="54" t="str">
        <f t="shared" si="373"/>
        <v/>
      </c>
      <c r="S644" s="3" t="str">
        <f t="shared" si="374"/>
        <v>my_code</v>
      </c>
      <c r="T644" s="54" t="b">
        <f t="shared" si="375"/>
        <v>0</v>
      </c>
      <c r="U644" s="54" t="b">
        <f t="shared" si="376"/>
        <v>0</v>
      </c>
      <c r="V644" s="54" t="b">
        <f t="shared" si="377"/>
        <v>0</v>
      </c>
      <c r="W644" s="54" t="b">
        <f t="shared" si="378"/>
        <v>0</v>
      </c>
      <c r="X644" s="54" t="b">
        <f>IF(NOT(ISERROR(VLOOKUP(UPPER(F644),Opcodes!$O$3:$O$10,1,FALSE))),TRUE,FALSE)</f>
        <v>0</v>
      </c>
      <c r="Y644" s="1" t="str" cm="1">
        <f t="array" aca="1" ref="Y644" ca="1">IF(OR(UPPER(F644)="STR",UPPER(F644)="ASC"),_xlfn.TEXTJOIN("",TRUE,DEC2HEX(128*(UPPER(F644)="STR")+CODE(MID(G644,ABS(ROW(INDIRECT("1:"&amp;LEN(G644)))),1)))),IF(UPPER(F644)="HEX",UPPER(SUBSTITUTE(G644," ","")),""))</f>
        <v/>
      </c>
      <c r="Z644" s="52" t="str">
        <f t="shared" si="379"/>
        <v/>
      </c>
      <c r="AA644" s="52" t="str">
        <f t="shared" si="380"/>
        <v/>
      </c>
      <c r="AB644" s="52" t="str">
        <f t="shared" si="381"/>
        <v/>
      </c>
      <c r="AC644" s="52" t="str">
        <f t="shared" si="382"/>
        <v/>
      </c>
      <c r="AD644" s="52" t="str">
        <f t="shared" si="383"/>
        <v/>
      </c>
      <c r="AE644" s="52">
        <f t="shared" ca="1" si="384"/>
        <v>0</v>
      </c>
      <c r="AF644" s="52" t="str">
        <f t="shared" si="385"/>
        <v/>
      </c>
      <c r="AG644" s="52" t="str">
        <f t="shared" ca="1" si="386"/>
        <v>mem</v>
      </c>
      <c r="AH644" s="52">
        <f t="shared" ca="1" si="387"/>
        <v>0</v>
      </c>
      <c r="AI644" s="52">
        <f t="shared" ca="1" si="388"/>
        <v>-1</v>
      </c>
      <c r="AJ644" s="52">
        <f t="shared" ca="1" si="389"/>
        <v>0</v>
      </c>
      <c r="AK644" s="52">
        <f t="shared" ca="1" si="390"/>
        <v>0</v>
      </c>
      <c r="AL644" s="52">
        <f t="shared" ca="1" si="391"/>
        <v>0</v>
      </c>
      <c r="AM644" s="52" t="e" cm="1">
        <f t="array" aca="1" ref="AM644" ca="1">INDEX($G$2:$G$1052,MATCH(1,(AL644=$E$2:$E$1052)*("EQU"=UPPER($F$2:$F$1052)),0))</f>
        <v>#N/A</v>
      </c>
      <c r="AN644" s="52" t="str">
        <f t="shared" ca="1" si="392"/>
        <v/>
      </c>
      <c r="AO644" s="1" t="e">
        <f t="shared" ca="1" si="393"/>
        <v>#N/A</v>
      </c>
      <c r="AP644" s="52" t="str">
        <f t="shared" ca="1" si="394"/>
        <v/>
      </c>
      <c r="AQ644" s="1" t="str" cm="1">
        <f t="array" aca="1" ref="AQ644" ca="1">IF(LEFT(AL644,1)=".",INDEX($M$12:$M$1052,MATCH(1,(AL644=$L$12:$L$1052)*(S644=($S$12:$S$1052)),0)),"")</f>
        <v/>
      </c>
      <c r="AR644" s="52">
        <f t="shared" ca="1" si="395"/>
        <v>0</v>
      </c>
      <c r="AS644" s="52">
        <f t="shared" ca="1" si="396"/>
        <v>0</v>
      </c>
      <c r="AT644" s="52" t="str">
        <f t="shared" ca="1" si="397"/>
        <v>00</v>
      </c>
      <c r="AU644" s="52" t="str">
        <f t="shared" ca="1" si="398"/>
        <v>00</v>
      </c>
      <c r="AV644" s="1" t="str">
        <f t="shared" ca="1" si="365"/>
        <v>00</v>
      </c>
      <c r="AW644" s="52" t="str">
        <f t="shared" ca="1" si="399"/>
        <v>ZP</v>
      </c>
      <c r="AX644" s="53" t="e">
        <f ca="1">VLOOKUP(UPPER(F644)&amp;"-"&amp;AW644,Opcodes!$D$3:$E$160,2,FALSE)</f>
        <v>#N/A</v>
      </c>
      <c r="AY644" s="1">
        <f t="shared" ca="1" si="400"/>
        <v>0</v>
      </c>
    </row>
    <row r="645" spans="3:51" s="52" customFormat="1" x14ac:dyDescent="0.3">
      <c r="C645" s="11" t="str" cm="1">
        <f t="array" aca="1" ref="C645" ca="1">IF(AND(N645&amp;""&lt;&gt;"",K645&amp;""&lt;&gt;""),K645&amp;": "&amp;N645&amp;IF(O645&amp;""&lt;&gt;""," "&amp;O645,"")&amp;IF(P645&amp;""&lt;&gt;""," "&amp;P645,""),IF(Y645&amp;""&lt;&gt;"",K645&amp;": "&amp;TRIM(_xlfn.TEXTJOIN("",TRUE,MID(Y645,2*ROW(INDIRECT("1:"&amp;LEN(Y645)))-1,2)&amp;" ")),""))</f>
        <v/>
      </c>
      <c r="D645" s="20"/>
      <c r="E645" s="21"/>
      <c r="F645" s="22"/>
      <c r="G645" s="55"/>
      <c r="H645" s="56"/>
      <c r="I645" s="51"/>
      <c r="J645" s="51"/>
      <c r="K645" s="52" t="str">
        <f t="shared" ca="1" si="366"/>
        <v>302</v>
      </c>
      <c r="L645" s="52" t="str">
        <f t="shared" si="367"/>
        <v/>
      </c>
      <c r="M645" s="52" t="str">
        <f t="shared" ca="1" si="368"/>
        <v>$0302</v>
      </c>
      <c r="N645" s="53" t="str">
        <f t="shared" ca="1" si="369"/>
        <v/>
      </c>
      <c r="O645" s="53" t="str">
        <f t="shared" ca="1" si="370"/>
        <v>00</v>
      </c>
      <c r="P645" s="53" t="str">
        <f t="shared" ca="1" si="371"/>
        <v/>
      </c>
      <c r="Q645" s="54">
        <f t="shared" si="372"/>
        <v>-1</v>
      </c>
      <c r="R645" s="54" t="str">
        <f t="shared" si="373"/>
        <v/>
      </c>
      <c r="S645" s="3" t="str">
        <f t="shared" si="374"/>
        <v>my_code</v>
      </c>
      <c r="T645" s="54" t="b">
        <f t="shared" si="375"/>
        <v>0</v>
      </c>
      <c r="U645" s="54" t="b">
        <f t="shared" si="376"/>
        <v>0</v>
      </c>
      <c r="V645" s="54" t="b">
        <f t="shared" si="377"/>
        <v>0</v>
      </c>
      <c r="W645" s="54" t="b">
        <f t="shared" si="378"/>
        <v>0</v>
      </c>
      <c r="X645" s="54" t="b">
        <f>IF(NOT(ISERROR(VLOOKUP(UPPER(F645),Opcodes!$O$3:$O$10,1,FALSE))),TRUE,FALSE)</f>
        <v>0</v>
      </c>
      <c r="Y645" s="1" t="str" cm="1">
        <f t="array" aca="1" ref="Y645" ca="1">IF(OR(UPPER(F645)="STR",UPPER(F645)="ASC"),_xlfn.TEXTJOIN("",TRUE,DEC2HEX(128*(UPPER(F645)="STR")+CODE(MID(G645,ABS(ROW(INDIRECT("1:"&amp;LEN(G645)))),1)))),IF(UPPER(F645)="HEX",UPPER(SUBSTITUTE(G645," ","")),""))</f>
        <v/>
      </c>
      <c r="Z645" s="52" t="str">
        <f t="shared" si="379"/>
        <v/>
      </c>
      <c r="AA645" s="52" t="str">
        <f t="shared" si="380"/>
        <v/>
      </c>
      <c r="AB645" s="52" t="str">
        <f t="shared" si="381"/>
        <v/>
      </c>
      <c r="AC645" s="52" t="str">
        <f t="shared" si="382"/>
        <v/>
      </c>
      <c r="AD645" s="52" t="str">
        <f t="shared" si="383"/>
        <v/>
      </c>
      <c r="AE645" s="52">
        <f t="shared" ca="1" si="384"/>
        <v>0</v>
      </c>
      <c r="AF645" s="52" t="str">
        <f t="shared" si="385"/>
        <v/>
      </c>
      <c r="AG645" s="52" t="str">
        <f t="shared" ca="1" si="386"/>
        <v>mem</v>
      </c>
      <c r="AH645" s="52">
        <f t="shared" ca="1" si="387"/>
        <v>0</v>
      </c>
      <c r="AI645" s="52">
        <f t="shared" ca="1" si="388"/>
        <v>-1</v>
      </c>
      <c r="AJ645" s="52">
        <f t="shared" ca="1" si="389"/>
        <v>0</v>
      </c>
      <c r="AK645" s="52">
        <f t="shared" ca="1" si="390"/>
        <v>0</v>
      </c>
      <c r="AL645" s="52">
        <f t="shared" ca="1" si="391"/>
        <v>0</v>
      </c>
      <c r="AM645" s="52" t="e" cm="1">
        <f t="array" aca="1" ref="AM645" ca="1">INDEX($G$2:$G$1052,MATCH(1,(AL645=$E$2:$E$1052)*("EQU"=UPPER($F$2:$F$1052)),0))</f>
        <v>#N/A</v>
      </c>
      <c r="AN645" s="52" t="str">
        <f t="shared" ca="1" si="392"/>
        <v/>
      </c>
      <c r="AO645" s="1" t="e">
        <f t="shared" ca="1" si="393"/>
        <v>#N/A</v>
      </c>
      <c r="AP645" s="52" t="str">
        <f t="shared" ca="1" si="394"/>
        <v/>
      </c>
      <c r="AQ645" s="1" t="str" cm="1">
        <f t="array" aca="1" ref="AQ645" ca="1">IF(LEFT(AL645,1)=".",INDEX($M$12:$M$1052,MATCH(1,(AL645=$L$12:$L$1052)*(S645=($S$12:$S$1052)),0)),"")</f>
        <v/>
      </c>
      <c r="AR645" s="52">
        <f t="shared" ca="1" si="395"/>
        <v>0</v>
      </c>
      <c r="AS645" s="52">
        <f t="shared" ca="1" si="396"/>
        <v>0</v>
      </c>
      <c r="AT645" s="52" t="str">
        <f t="shared" ca="1" si="397"/>
        <v>00</v>
      </c>
      <c r="AU645" s="52" t="str">
        <f t="shared" ca="1" si="398"/>
        <v>00</v>
      </c>
      <c r="AV645" s="1" t="str">
        <f t="shared" ca="1" si="365"/>
        <v>00</v>
      </c>
      <c r="AW645" s="52" t="str">
        <f t="shared" ca="1" si="399"/>
        <v>ZP</v>
      </c>
      <c r="AX645" s="53" t="e">
        <f ca="1">VLOOKUP(UPPER(F645)&amp;"-"&amp;AW645,Opcodes!$D$3:$E$160,2,FALSE)</f>
        <v>#N/A</v>
      </c>
      <c r="AY645" s="1">
        <f t="shared" ca="1" si="400"/>
        <v>0</v>
      </c>
    </row>
    <row r="646" spans="3:51" s="52" customFormat="1" x14ac:dyDescent="0.3">
      <c r="C646" s="11" t="str" cm="1">
        <f t="array" aca="1" ref="C646" ca="1">IF(AND(N646&amp;""&lt;&gt;"",K646&amp;""&lt;&gt;""),K646&amp;": "&amp;N646&amp;IF(O646&amp;""&lt;&gt;""," "&amp;O646,"")&amp;IF(P646&amp;""&lt;&gt;""," "&amp;P646,""),IF(Y646&amp;""&lt;&gt;"",K646&amp;": "&amp;TRIM(_xlfn.TEXTJOIN("",TRUE,MID(Y646,2*ROW(INDIRECT("1:"&amp;LEN(Y646)))-1,2)&amp;" ")),""))</f>
        <v/>
      </c>
      <c r="D646" s="20"/>
      <c r="E646" s="21"/>
      <c r="F646" s="22"/>
      <c r="G646" s="55"/>
      <c r="H646" s="56"/>
      <c r="I646" s="51"/>
      <c r="J646" s="51"/>
      <c r="K646" s="52" t="str">
        <f t="shared" ca="1" si="366"/>
        <v>302</v>
      </c>
      <c r="L646" s="52" t="str">
        <f t="shared" si="367"/>
        <v/>
      </c>
      <c r="M646" s="52" t="str">
        <f t="shared" ca="1" si="368"/>
        <v>$0302</v>
      </c>
      <c r="N646" s="53" t="str">
        <f t="shared" ca="1" si="369"/>
        <v/>
      </c>
      <c r="O646" s="53" t="str">
        <f t="shared" ca="1" si="370"/>
        <v>00</v>
      </c>
      <c r="P646" s="53" t="str">
        <f t="shared" ca="1" si="371"/>
        <v/>
      </c>
      <c r="Q646" s="54">
        <f t="shared" si="372"/>
        <v>-1</v>
      </c>
      <c r="R646" s="54" t="str">
        <f t="shared" si="373"/>
        <v/>
      </c>
      <c r="S646" s="3" t="str">
        <f t="shared" si="374"/>
        <v>my_code</v>
      </c>
      <c r="T646" s="54" t="b">
        <f t="shared" si="375"/>
        <v>0</v>
      </c>
      <c r="U646" s="54" t="b">
        <f t="shared" si="376"/>
        <v>0</v>
      </c>
      <c r="V646" s="54" t="b">
        <f t="shared" si="377"/>
        <v>0</v>
      </c>
      <c r="W646" s="54" t="b">
        <f t="shared" si="378"/>
        <v>0</v>
      </c>
      <c r="X646" s="54" t="b">
        <f>IF(NOT(ISERROR(VLOOKUP(UPPER(F646),Opcodes!$O$3:$O$10,1,FALSE))),TRUE,FALSE)</f>
        <v>0</v>
      </c>
      <c r="Y646" s="1" t="str" cm="1">
        <f t="array" aca="1" ref="Y646" ca="1">IF(OR(UPPER(F646)="STR",UPPER(F646)="ASC"),_xlfn.TEXTJOIN("",TRUE,DEC2HEX(128*(UPPER(F646)="STR")+CODE(MID(G646,ABS(ROW(INDIRECT("1:"&amp;LEN(G646)))),1)))),IF(UPPER(F646)="HEX",UPPER(SUBSTITUTE(G646," ","")),""))</f>
        <v/>
      </c>
      <c r="Z646" s="52" t="str">
        <f t="shared" si="379"/>
        <v/>
      </c>
      <c r="AA646" s="52" t="str">
        <f t="shared" si="380"/>
        <v/>
      </c>
      <c r="AB646" s="52" t="str">
        <f t="shared" si="381"/>
        <v/>
      </c>
      <c r="AC646" s="52" t="str">
        <f t="shared" si="382"/>
        <v/>
      </c>
      <c r="AD646" s="52" t="str">
        <f t="shared" si="383"/>
        <v/>
      </c>
      <c r="AE646" s="52">
        <f t="shared" ca="1" si="384"/>
        <v>0</v>
      </c>
      <c r="AF646" s="52" t="str">
        <f t="shared" si="385"/>
        <v/>
      </c>
      <c r="AG646" s="52" t="str">
        <f t="shared" ca="1" si="386"/>
        <v>mem</v>
      </c>
      <c r="AH646" s="52">
        <f t="shared" ca="1" si="387"/>
        <v>0</v>
      </c>
      <c r="AI646" s="52">
        <f t="shared" ca="1" si="388"/>
        <v>-1</v>
      </c>
      <c r="AJ646" s="52">
        <f t="shared" ca="1" si="389"/>
        <v>0</v>
      </c>
      <c r="AK646" s="52">
        <f t="shared" ca="1" si="390"/>
        <v>0</v>
      </c>
      <c r="AL646" s="52">
        <f t="shared" ca="1" si="391"/>
        <v>0</v>
      </c>
      <c r="AM646" s="52" t="e" cm="1">
        <f t="array" aca="1" ref="AM646" ca="1">INDEX($G$2:$G$1052,MATCH(1,(AL646=$E$2:$E$1052)*("EQU"=UPPER($F$2:$F$1052)),0))</f>
        <v>#N/A</v>
      </c>
      <c r="AN646" s="52" t="str">
        <f t="shared" ca="1" si="392"/>
        <v/>
      </c>
      <c r="AO646" s="1" t="e">
        <f t="shared" ca="1" si="393"/>
        <v>#N/A</v>
      </c>
      <c r="AP646" s="52" t="str">
        <f t="shared" ca="1" si="394"/>
        <v/>
      </c>
      <c r="AQ646" s="1" t="str" cm="1">
        <f t="array" aca="1" ref="AQ646" ca="1">IF(LEFT(AL646,1)=".",INDEX($M$12:$M$1052,MATCH(1,(AL646=$L$12:$L$1052)*(S646=($S$12:$S$1052)),0)),"")</f>
        <v/>
      </c>
      <c r="AR646" s="52">
        <f t="shared" ca="1" si="395"/>
        <v>0</v>
      </c>
      <c r="AS646" s="52">
        <f t="shared" ca="1" si="396"/>
        <v>0</v>
      </c>
      <c r="AT646" s="52" t="str">
        <f t="shared" ca="1" si="397"/>
        <v>00</v>
      </c>
      <c r="AU646" s="52" t="str">
        <f t="shared" ca="1" si="398"/>
        <v>00</v>
      </c>
      <c r="AV646" s="1" t="str">
        <f t="shared" ca="1" si="365"/>
        <v>00</v>
      </c>
      <c r="AW646" s="52" t="str">
        <f t="shared" ca="1" si="399"/>
        <v>ZP</v>
      </c>
      <c r="AX646" s="53" t="e">
        <f ca="1">VLOOKUP(UPPER(F646)&amp;"-"&amp;AW646,Opcodes!$D$3:$E$160,2,FALSE)</f>
        <v>#N/A</v>
      </c>
      <c r="AY646" s="1">
        <f t="shared" ca="1" si="400"/>
        <v>0</v>
      </c>
    </row>
    <row r="647" spans="3:51" s="52" customFormat="1" x14ac:dyDescent="0.3">
      <c r="C647" s="11" t="str" cm="1">
        <f t="array" aca="1" ref="C647" ca="1">IF(AND(N647&amp;""&lt;&gt;"",K647&amp;""&lt;&gt;""),K647&amp;": "&amp;N647&amp;IF(O647&amp;""&lt;&gt;""," "&amp;O647,"")&amp;IF(P647&amp;""&lt;&gt;""," "&amp;P647,""),IF(Y647&amp;""&lt;&gt;"",K647&amp;": "&amp;TRIM(_xlfn.TEXTJOIN("",TRUE,MID(Y647,2*ROW(INDIRECT("1:"&amp;LEN(Y647)))-1,2)&amp;" ")),""))</f>
        <v/>
      </c>
      <c r="D647" s="20"/>
      <c r="E647" s="21"/>
      <c r="F647" s="22"/>
      <c r="G647" s="55"/>
      <c r="H647" s="56"/>
      <c r="I647" s="51"/>
      <c r="J647" s="51"/>
      <c r="K647" s="52" t="str">
        <f t="shared" ca="1" si="366"/>
        <v>302</v>
      </c>
      <c r="L647" s="52" t="str">
        <f t="shared" si="367"/>
        <v/>
      </c>
      <c r="M647" s="52" t="str">
        <f t="shared" ca="1" si="368"/>
        <v>$0302</v>
      </c>
      <c r="N647" s="53" t="str">
        <f t="shared" ca="1" si="369"/>
        <v/>
      </c>
      <c r="O647" s="53" t="str">
        <f t="shared" ca="1" si="370"/>
        <v>00</v>
      </c>
      <c r="P647" s="53" t="str">
        <f t="shared" ca="1" si="371"/>
        <v/>
      </c>
      <c r="Q647" s="54">
        <f t="shared" si="372"/>
        <v>-1</v>
      </c>
      <c r="R647" s="54" t="str">
        <f t="shared" si="373"/>
        <v/>
      </c>
      <c r="S647" s="3" t="str">
        <f t="shared" si="374"/>
        <v>my_code</v>
      </c>
      <c r="T647" s="54" t="b">
        <f t="shared" si="375"/>
        <v>0</v>
      </c>
      <c r="U647" s="54" t="b">
        <f t="shared" si="376"/>
        <v>0</v>
      </c>
      <c r="V647" s="54" t="b">
        <f t="shared" si="377"/>
        <v>0</v>
      </c>
      <c r="W647" s="54" t="b">
        <f t="shared" si="378"/>
        <v>0</v>
      </c>
      <c r="X647" s="54" t="b">
        <f>IF(NOT(ISERROR(VLOOKUP(UPPER(F647),Opcodes!$O$3:$O$10,1,FALSE))),TRUE,FALSE)</f>
        <v>0</v>
      </c>
      <c r="Y647" s="1" t="str" cm="1">
        <f t="array" aca="1" ref="Y647" ca="1">IF(OR(UPPER(F647)="STR",UPPER(F647)="ASC"),_xlfn.TEXTJOIN("",TRUE,DEC2HEX(128*(UPPER(F647)="STR")+CODE(MID(G647,ABS(ROW(INDIRECT("1:"&amp;LEN(G647)))),1)))),IF(UPPER(F647)="HEX",UPPER(SUBSTITUTE(G647," ","")),""))</f>
        <v/>
      </c>
      <c r="Z647" s="52" t="str">
        <f t="shared" si="379"/>
        <v/>
      </c>
      <c r="AA647" s="52" t="str">
        <f t="shared" si="380"/>
        <v/>
      </c>
      <c r="AB647" s="52" t="str">
        <f t="shared" si="381"/>
        <v/>
      </c>
      <c r="AC647" s="52" t="str">
        <f t="shared" si="382"/>
        <v/>
      </c>
      <c r="AD647" s="52" t="str">
        <f t="shared" si="383"/>
        <v/>
      </c>
      <c r="AE647" s="52">
        <f t="shared" ca="1" si="384"/>
        <v>0</v>
      </c>
      <c r="AF647" s="52" t="str">
        <f t="shared" si="385"/>
        <v/>
      </c>
      <c r="AG647" s="52" t="str">
        <f t="shared" ca="1" si="386"/>
        <v>mem</v>
      </c>
      <c r="AH647" s="52">
        <f t="shared" ca="1" si="387"/>
        <v>0</v>
      </c>
      <c r="AI647" s="52">
        <f t="shared" ca="1" si="388"/>
        <v>-1</v>
      </c>
      <c r="AJ647" s="52">
        <f t="shared" ca="1" si="389"/>
        <v>0</v>
      </c>
      <c r="AK647" s="52">
        <f t="shared" ca="1" si="390"/>
        <v>0</v>
      </c>
      <c r="AL647" s="52">
        <f t="shared" ca="1" si="391"/>
        <v>0</v>
      </c>
      <c r="AM647" s="52" t="e" cm="1">
        <f t="array" aca="1" ref="AM647" ca="1">INDEX($G$2:$G$1052,MATCH(1,(AL647=$E$2:$E$1052)*("EQU"=UPPER($F$2:$F$1052)),0))</f>
        <v>#N/A</v>
      </c>
      <c r="AN647" s="52" t="str">
        <f t="shared" ca="1" si="392"/>
        <v/>
      </c>
      <c r="AO647" s="1" t="e">
        <f t="shared" ca="1" si="393"/>
        <v>#N/A</v>
      </c>
      <c r="AP647" s="52" t="str">
        <f t="shared" ca="1" si="394"/>
        <v/>
      </c>
      <c r="AQ647" s="1" t="str" cm="1">
        <f t="array" aca="1" ref="AQ647" ca="1">IF(LEFT(AL647,1)=".",INDEX($M$12:$M$1052,MATCH(1,(AL647=$L$12:$L$1052)*(S647=($S$12:$S$1052)),0)),"")</f>
        <v/>
      </c>
      <c r="AR647" s="52">
        <f t="shared" ca="1" si="395"/>
        <v>0</v>
      </c>
      <c r="AS647" s="52">
        <f t="shared" ca="1" si="396"/>
        <v>0</v>
      </c>
      <c r="AT647" s="52" t="str">
        <f t="shared" ca="1" si="397"/>
        <v>00</v>
      </c>
      <c r="AU647" s="52" t="str">
        <f t="shared" ca="1" si="398"/>
        <v>00</v>
      </c>
      <c r="AV647" s="1" t="str">
        <f t="shared" ca="1" si="365"/>
        <v>00</v>
      </c>
      <c r="AW647" s="52" t="str">
        <f t="shared" ca="1" si="399"/>
        <v>ZP</v>
      </c>
      <c r="AX647" s="53" t="e">
        <f ca="1">VLOOKUP(UPPER(F647)&amp;"-"&amp;AW647,Opcodes!$D$3:$E$160,2,FALSE)</f>
        <v>#N/A</v>
      </c>
      <c r="AY647" s="1">
        <f t="shared" ca="1" si="400"/>
        <v>0</v>
      </c>
    </row>
    <row r="648" spans="3:51" s="52" customFormat="1" x14ac:dyDescent="0.3">
      <c r="C648" s="11" t="str" cm="1">
        <f t="array" aca="1" ref="C648" ca="1">IF(AND(N648&amp;""&lt;&gt;"",K648&amp;""&lt;&gt;""),K648&amp;": "&amp;N648&amp;IF(O648&amp;""&lt;&gt;""," "&amp;O648,"")&amp;IF(P648&amp;""&lt;&gt;""," "&amp;P648,""),IF(Y648&amp;""&lt;&gt;"",K648&amp;": "&amp;TRIM(_xlfn.TEXTJOIN("",TRUE,MID(Y648,2*ROW(INDIRECT("1:"&amp;LEN(Y648)))-1,2)&amp;" ")),""))</f>
        <v/>
      </c>
      <c r="D648" s="20"/>
      <c r="E648" s="21"/>
      <c r="F648" s="22"/>
      <c r="G648" s="55"/>
      <c r="H648" s="56"/>
      <c r="I648" s="51"/>
      <c r="J648" s="51"/>
      <c r="K648" s="52" t="str">
        <f t="shared" ca="1" si="366"/>
        <v>302</v>
      </c>
      <c r="L648" s="52" t="str">
        <f t="shared" si="367"/>
        <v/>
      </c>
      <c r="M648" s="52" t="str">
        <f t="shared" ca="1" si="368"/>
        <v>$0302</v>
      </c>
      <c r="N648" s="53" t="str">
        <f t="shared" ca="1" si="369"/>
        <v/>
      </c>
      <c r="O648" s="53" t="str">
        <f t="shared" ca="1" si="370"/>
        <v>00</v>
      </c>
      <c r="P648" s="53" t="str">
        <f t="shared" ca="1" si="371"/>
        <v/>
      </c>
      <c r="Q648" s="54">
        <f t="shared" si="372"/>
        <v>-1</v>
      </c>
      <c r="R648" s="54" t="str">
        <f t="shared" si="373"/>
        <v/>
      </c>
      <c r="S648" s="3" t="str">
        <f t="shared" si="374"/>
        <v>my_code</v>
      </c>
      <c r="T648" s="54" t="b">
        <f t="shared" si="375"/>
        <v>0</v>
      </c>
      <c r="U648" s="54" t="b">
        <f t="shared" si="376"/>
        <v>0</v>
      </c>
      <c r="V648" s="54" t="b">
        <f t="shared" si="377"/>
        <v>0</v>
      </c>
      <c r="W648" s="54" t="b">
        <f t="shared" si="378"/>
        <v>0</v>
      </c>
      <c r="X648" s="54" t="b">
        <f>IF(NOT(ISERROR(VLOOKUP(UPPER(F648),Opcodes!$O$3:$O$10,1,FALSE))),TRUE,FALSE)</f>
        <v>0</v>
      </c>
      <c r="Y648" s="1" t="str" cm="1">
        <f t="array" aca="1" ref="Y648" ca="1">IF(OR(UPPER(F648)="STR",UPPER(F648)="ASC"),_xlfn.TEXTJOIN("",TRUE,DEC2HEX(128*(UPPER(F648)="STR")+CODE(MID(G648,ABS(ROW(INDIRECT("1:"&amp;LEN(G648)))),1)))),IF(UPPER(F648)="HEX",UPPER(SUBSTITUTE(G648," ","")),""))</f>
        <v/>
      </c>
      <c r="Z648" s="52" t="str">
        <f t="shared" si="379"/>
        <v/>
      </c>
      <c r="AA648" s="52" t="str">
        <f t="shared" si="380"/>
        <v/>
      </c>
      <c r="AB648" s="52" t="str">
        <f t="shared" si="381"/>
        <v/>
      </c>
      <c r="AC648" s="52" t="str">
        <f t="shared" si="382"/>
        <v/>
      </c>
      <c r="AD648" s="52" t="str">
        <f t="shared" si="383"/>
        <v/>
      </c>
      <c r="AE648" s="52">
        <f t="shared" ca="1" si="384"/>
        <v>0</v>
      </c>
      <c r="AF648" s="52" t="str">
        <f t="shared" si="385"/>
        <v/>
      </c>
      <c r="AG648" s="52" t="str">
        <f t="shared" ca="1" si="386"/>
        <v>mem</v>
      </c>
      <c r="AH648" s="52">
        <f t="shared" ca="1" si="387"/>
        <v>0</v>
      </c>
      <c r="AI648" s="52">
        <f t="shared" ca="1" si="388"/>
        <v>-1</v>
      </c>
      <c r="AJ648" s="52">
        <f t="shared" ca="1" si="389"/>
        <v>0</v>
      </c>
      <c r="AK648" s="52">
        <f t="shared" ca="1" si="390"/>
        <v>0</v>
      </c>
      <c r="AL648" s="52">
        <f t="shared" ca="1" si="391"/>
        <v>0</v>
      </c>
      <c r="AM648" s="52" t="e" cm="1">
        <f t="array" aca="1" ref="AM648" ca="1">INDEX($G$2:$G$1052,MATCH(1,(AL648=$E$2:$E$1052)*("EQU"=UPPER($F$2:$F$1052)),0))</f>
        <v>#N/A</v>
      </c>
      <c r="AN648" s="52" t="str">
        <f t="shared" ca="1" si="392"/>
        <v/>
      </c>
      <c r="AO648" s="1" t="e">
        <f t="shared" ca="1" si="393"/>
        <v>#N/A</v>
      </c>
      <c r="AP648" s="52" t="str">
        <f t="shared" ca="1" si="394"/>
        <v/>
      </c>
      <c r="AQ648" s="1" t="str" cm="1">
        <f t="array" aca="1" ref="AQ648" ca="1">IF(LEFT(AL648,1)=".",INDEX($M$12:$M$1052,MATCH(1,(AL648=$L$12:$L$1052)*(S648=($S$12:$S$1052)),0)),"")</f>
        <v/>
      </c>
      <c r="AR648" s="52">
        <f t="shared" ca="1" si="395"/>
        <v>0</v>
      </c>
      <c r="AS648" s="52">
        <f t="shared" ca="1" si="396"/>
        <v>0</v>
      </c>
      <c r="AT648" s="52" t="str">
        <f t="shared" ca="1" si="397"/>
        <v>00</v>
      </c>
      <c r="AU648" s="52" t="str">
        <f t="shared" ca="1" si="398"/>
        <v>00</v>
      </c>
      <c r="AV648" s="1" t="str">
        <f t="shared" ca="1" si="365"/>
        <v>00</v>
      </c>
      <c r="AW648" s="52" t="str">
        <f t="shared" ca="1" si="399"/>
        <v>ZP</v>
      </c>
      <c r="AX648" s="53" t="e">
        <f ca="1">VLOOKUP(UPPER(F648)&amp;"-"&amp;AW648,Opcodes!$D$3:$E$160,2,FALSE)</f>
        <v>#N/A</v>
      </c>
      <c r="AY648" s="1">
        <f t="shared" ca="1" si="400"/>
        <v>0</v>
      </c>
    </row>
    <row r="649" spans="3:51" s="52" customFormat="1" x14ac:dyDescent="0.3">
      <c r="C649" s="11" t="str" cm="1">
        <f t="array" aca="1" ref="C649" ca="1">IF(AND(N649&amp;""&lt;&gt;"",K649&amp;""&lt;&gt;""),K649&amp;": "&amp;N649&amp;IF(O649&amp;""&lt;&gt;""," "&amp;O649,"")&amp;IF(P649&amp;""&lt;&gt;""," "&amp;P649,""),IF(Y649&amp;""&lt;&gt;"",K649&amp;": "&amp;TRIM(_xlfn.TEXTJOIN("",TRUE,MID(Y649,2*ROW(INDIRECT("1:"&amp;LEN(Y649)))-1,2)&amp;" ")),""))</f>
        <v/>
      </c>
      <c r="D649" s="20"/>
      <c r="E649" s="21"/>
      <c r="F649" s="22"/>
      <c r="G649" s="55"/>
      <c r="H649" s="56"/>
      <c r="I649" s="51"/>
      <c r="J649" s="51"/>
      <c r="K649" s="52" t="str">
        <f t="shared" ca="1" si="366"/>
        <v>302</v>
      </c>
      <c r="L649" s="52" t="str">
        <f t="shared" si="367"/>
        <v/>
      </c>
      <c r="M649" s="52" t="str">
        <f t="shared" ca="1" si="368"/>
        <v>$0302</v>
      </c>
      <c r="N649" s="53" t="str">
        <f t="shared" ca="1" si="369"/>
        <v/>
      </c>
      <c r="O649" s="53" t="str">
        <f t="shared" ca="1" si="370"/>
        <v>00</v>
      </c>
      <c r="P649" s="53" t="str">
        <f t="shared" ca="1" si="371"/>
        <v/>
      </c>
      <c r="Q649" s="54">
        <f t="shared" si="372"/>
        <v>-1</v>
      </c>
      <c r="R649" s="54" t="str">
        <f t="shared" si="373"/>
        <v/>
      </c>
      <c r="S649" s="3" t="str">
        <f t="shared" si="374"/>
        <v>my_code</v>
      </c>
      <c r="T649" s="54" t="b">
        <f t="shared" si="375"/>
        <v>0</v>
      </c>
      <c r="U649" s="54" t="b">
        <f t="shared" si="376"/>
        <v>0</v>
      </c>
      <c r="V649" s="54" t="b">
        <f t="shared" si="377"/>
        <v>0</v>
      </c>
      <c r="W649" s="54" t="b">
        <f t="shared" si="378"/>
        <v>0</v>
      </c>
      <c r="X649" s="54" t="b">
        <f>IF(NOT(ISERROR(VLOOKUP(UPPER(F649),Opcodes!$O$3:$O$10,1,FALSE))),TRUE,FALSE)</f>
        <v>0</v>
      </c>
      <c r="Y649" s="1" t="str" cm="1">
        <f t="array" aca="1" ref="Y649" ca="1">IF(OR(UPPER(F649)="STR",UPPER(F649)="ASC"),_xlfn.TEXTJOIN("",TRUE,DEC2HEX(128*(UPPER(F649)="STR")+CODE(MID(G649,ABS(ROW(INDIRECT("1:"&amp;LEN(G649)))),1)))),IF(UPPER(F649)="HEX",UPPER(SUBSTITUTE(G649," ","")),""))</f>
        <v/>
      </c>
      <c r="Z649" s="52" t="str">
        <f t="shared" si="379"/>
        <v/>
      </c>
      <c r="AA649" s="52" t="str">
        <f t="shared" si="380"/>
        <v/>
      </c>
      <c r="AB649" s="52" t="str">
        <f t="shared" si="381"/>
        <v/>
      </c>
      <c r="AC649" s="52" t="str">
        <f t="shared" si="382"/>
        <v/>
      </c>
      <c r="AD649" s="52" t="str">
        <f t="shared" si="383"/>
        <v/>
      </c>
      <c r="AE649" s="52">
        <f t="shared" ca="1" si="384"/>
        <v>0</v>
      </c>
      <c r="AF649" s="52" t="str">
        <f t="shared" si="385"/>
        <v/>
      </c>
      <c r="AG649" s="52" t="str">
        <f t="shared" ca="1" si="386"/>
        <v>mem</v>
      </c>
      <c r="AH649" s="52">
        <f t="shared" ca="1" si="387"/>
        <v>0</v>
      </c>
      <c r="AI649" s="52">
        <f t="shared" ca="1" si="388"/>
        <v>-1</v>
      </c>
      <c r="AJ649" s="52">
        <f t="shared" ca="1" si="389"/>
        <v>0</v>
      </c>
      <c r="AK649" s="52">
        <f t="shared" ca="1" si="390"/>
        <v>0</v>
      </c>
      <c r="AL649" s="52">
        <f t="shared" ca="1" si="391"/>
        <v>0</v>
      </c>
      <c r="AM649" s="52" t="e" cm="1">
        <f t="array" aca="1" ref="AM649" ca="1">INDEX($G$2:$G$1052,MATCH(1,(AL649=$E$2:$E$1052)*("EQU"=UPPER($F$2:$F$1052)),0))</f>
        <v>#N/A</v>
      </c>
      <c r="AN649" s="52" t="str">
        <f t="shared" ca="1" si="392"/>
        <v/>
      </c>
      <c r="AO649" s="1" t="e">
        <f t="shared" ca="1" si="393"/>
        <v>#N/A</v>
      </c>
      <c r="AP649" s="52" t="str">
        <f t="shared" ca="1" si="394"/>
        <v/>
      </c>
      <c r="AQ649" s="1" t="str" cm="1">
        <f t="array" aca="1" ref="AQ649" ca="1">IF(LEFT(AL649,1)=".",INDEX($M$12:$M$1052,MATCH(1,(AL649=$L$12:$L$1052)*(S649=($S$12:$S$1052)),0)),"")</f>
        <v/>
      </c>
      <c r="AR649" s="52">
        <f t="shared" ca="1" si="395"/>
        <v>0</v>
      </c>
      <c r="AS649" s="52">
        <f t="shared" ca="1" si="396"/>
        <v>0</v>
      </c>
      <c r="AT649" s="52" t="str">
        <f t="shared" ca="1" si="397"/>
        <v>00</v>
      </c>
      <c r="AU649" s="52" t="str">
        <f t="shared" ca="1" si="398"/>
        <v>00</v>
      </c>
      <c r="AV649" s="1" t="str">
        <f t="shared" ca="1" si="365"/>
        <v>00</v>
      </c>
      <c r="AW649" s="52" t="str">
        <f t="shared" ca="1" si="399"/>
        <v>ZP</v>
      </c>
      <c r="AX649" s="53" t="e">
        <f ca="1">VLOOKUP(UPPER(F649)&amp;"-"&amp;AW649,Opcodes!$D$3:$E$160,2,FALSE)</f>
        <v>#N/A</v>
      </c>
      <c r="AY649" s="1">
        <f t="shared" ca="1" si="400"/>
        <v>0</v>
      </c>
    </row>
    <row r="650" spans="3:51" s="52" customFormat="1" x14ac:dyDescent="0.3">
      <c r="C650" s="11" t="str" cm="1">
        <f t="array" aca="1" ref="C650" ca="1">IF(AND(N650&amp;""&lt;&gt;"",K650&amp;""&lt;&gt;""),K650&amp;": "&amp;N650&amp;IF(O650&amp;""&lt;&gt;""," "&amp;O650,"")&amp;IF(P650&amp;""&lt;&gt;""," "&amp;P650,""),IF(Y650&amp;""&lt;&gt;"",K650&amp;": "&amp;TRIM(_xlfn.TEXTJOIN("",TRUE,MID(Y650,2*ROW(INDIRECT("1:"&amp;LEN(Y650)))-1,2)&amp;" ")),""))</f>
        <v/>
      </c>
      <c r="D650" s="20"/>
      <c r="E650" s="21"/>
      <c r="F650" s="22"/>
      <c r="G650" s="55"/>
      <c r="H650" s="56"/>
      <c r="I650" s="51"/>
      <c r="J650" s="51"/>
      <c r="K650" s="52" t="str">
        <f t="shared" ca="1" si="366"/>
        <v>302</v>
      </c>
      <c r="L650" s="52" t="str">
        <f t="shared" si="367"/>
        <v/>
      </c>
      <c r="M650" s="52" t="str">
        <f t="shared" ca="1" si="368"/>
        <v>$0302</v>
      </c>
      <c r="N650" s="53" t="str">
        <f t="shared" ca="1" si="369"/>
        <v/>
      </c>
      <c r="O650" s="53" t="str">
        <f t="shared" ca="1" si="370"/>
        <v>00</v>
      </c>
      <c r="P650" s="53" t="str">
        <f t="shared" ca="1" si="371"/>
        <v/>
      </c>
      <c r="Q650" s="54">
        <f t="shared" si="372"/>
        <v>-1</v>
      </c>
      <c r="R650" s="54" t="str">
        <f t="shared" si="373"/>
        <v/>
      </c>
      <c r="S650" s="3" t="str">
        <f t="shared" si="374"/>
        <v>my_code</v>
      </c>
      <c r="T650" s="54" t="b">
        <f t="shared" si="375"/>
        <v>0</v>
      </c>
      <c r="U650" s="54" t="b">
        <f t="shared" si="376"/>
        <v>0</v>
      </c>
      <c r="V650" s="54" t="b">
        <f t="shared" si="377"/>
        <v>0</v>
      </c>
      <c r="W650" s="54" t="b">
        <f t="shared" si="378"/>
        <v>0</v>
      </c>
      <c r="X650" s="54" t="b">
        <f>IF(NOT(ISERROR(VLOOKUP(UPPER(F650),Opcodes!$O$3:$O$10,1,FALSE))),TRUE,FALSE)</f>
        <v>0</v>
      </c>
      <c r="Y650" s="1" t="str" cm="1">
        <f t="array" aca="1" ref="Y650" ca="1">IF(OR(UPPER(F650)="STR",UPPER(F650)="ASC"),_xlfn.TEXTJOIN("",TRUE,DEC2HEX(128*(UPPER(F650)="STR")+CODE(MID(G650,ABS(ROW(INDIRECT("1:"&amp;LEN(G650)))),1)))),IF(UPPER(F650)="HEX",UPPER(SUBSTITUTE(G650," ","")),""))</f>
        <v/>
      </c>
      <c r="Z650" s="52" t="str">
        <f t="shared" si="379"/>
        <v/>
      </c>
      <c r="AA650" s="52" t="str">
        <f t="shared" si="380"/>
        <v/>
      </c>
      <c r="AB650" s="52" t="str">
        <f t="shared" si="381"/>
        <v/>
      </c>
      <c r="AC650" s="52" t="str">
        <f t="shared" si="382"/>
        <v/>
      </c>
      <c r="AD650" s="52" t="str">
        <f t="shared" si="383"/>
        <v/>
      </c>
      <c r="AE650" s="52">
        <f t="shared" ca="1" si="384"/>
        <v>0</v>
      </c>
      <c r="AF650" s="52" t="str">
        <f t="shared" si="385"/>
        <v/>
      </c>
      <c r="AG650" s="52" t="str">
        <f t="shared" ca="1" si="386"/>
        <v>mem</v>
      </c>
      <c r="AH650" s="52">
        <f t="shared" ca="1" si="387"/>
        <v>0</v>
      </c>
      <c r="AI650" s="52">
        <f t="shared" ca="1" si="388"/>
        <v>-1</v>
      </c>
      <c r="AJ650" s="52">
        <f t="shared" ca="1" si="389"/>
        <v>0</v>
      </c>
      <c r="AK650" s="52">
        <f t="shared" ca="1" si="390"/>
        <v>0</v>
      </c>
      <c r="AL650" s="52">
        <f t="shared" ca="1" si="391"/>
        <v>0</v>
      </c>
      <c r="AM650" s="52" t="e" cm="1">
        <f t="array" aca="1" ref="AM650" ca="1">INDEX($G$2:$G$1052,MATCH(1,(AL650=$E$2:$E$1052)*("EQU"=UPPER($F$2:$F$1052)),0))</f>
        <v>#N/A</v>
      </c>
      <c r="AN650" s="52" t="str">
        <f t="shared" ca="1" si="392"/>
        <v/>
      </c>
      <c r="AO650" s="1" t="e">
        <f t="shared" ca="1" si="393"/>
        <v>#N/A</v>
      </c>
      <c r="AP650" s="52" t="str">
        <f t="shared" ca="1" si="394"/>
        <v/>
      </c>
      <c r="AQ650" s="1" t="str" cm="1">
        <f t="array" aca="1" ref="AQ650" ca="1">IF(LEFT(AL650,1)=".",INDEX($M$12:$M$1052,MATCH(1,(AL650=$L$12:$L$1052)*(S650=($S$12:$S$1052)),0)),"")</f>
        <v/>
      </c>
      <c r="AR650" s="52">
        <f t="shared" ca="1" si="395"/>
        <v>0</v>
      </c>
      <c r="AS650" s="52">
        <f t="shared" ca="1" si="396"/>
        <v>0</v>
      </c>
      <c r="AT650" s="52" t="str">
        <f t="shared" ca="1" si="397"/>
        <v>00</v>
      </c>
      <c r="AU650" s="52" t="str">
        <f t="shared" ca="1" si="398"/>
        <v>00</v>
      </c>
      <c r="AV650" s="1" t="str">
        <f t="shared" ca="1" si="365"/>
        <v>00</v>
      </c>
      <c r="AW650" s="52" t="str">
        <f t="shared" ca="1" si="399"/>
        <v>ZP</v>
      </c>
      <c r="AX650" s="53" t="e">
        <f ca="1">VLOOKUP(UPPER(F650)&amp;"-"&amp;AW650,Opcodes!$D$3:$E$160,2,FALSE)</f>
        <v>#N/A</v>
      </c>
      <c r="AY650" s="1">
        <f t="shared" ca="1" si="400"/>
        <v>0</v>
      </c>
    </row>
    <row r="651" spans="3:51" s="52" customFormat="1" x14ac:dyDescent="0.3">
      <c r="C651" s="11" t="str" cm="1">
        <f t="array" aca="1" ref="C651" ca="1">IF(AND(N651&amp;""&lt;&gt;"",K651&amp;""&lt;&gt;""),K651&amp;": "&amp;N651&amp;IF(O651&amp;""&lt;&gt;""," "&amp;O651,"")&amp;IF(P651&amp;""&lt;&gt;""," "&amp;P651,""),IF(Y651&amp;""&lt;&gt;"",K651&amp;": "&amp;TRIM(_xlfn.TEXTJOIN("",TRUE,MID(Y651,2*ROW(INDIRECT("1:"&amp;LEN(Y651)))-1,2)&amp;" ")),""))</f>
        <v/>
      </c>
      <c r="D651" s="20"/>
      <c r="E651" s="21"/>
      <c r="F651" s="22"/>
      <c r="G651" s="55"/>
      <c r="H651" s="56"/>
      <c r="I651" s="51"/>
      <c r="J651" s="51"/>
      <c r="K651" s="52" t="str">
        <f t="shared" ca="1" si="366"/>
        <v>302</v>
      </c>
      <c r="L651" s="52" t="str">
        <f t="shared" si="367"/>
        <v/>
      </c>
      <c r="M651" s="52" t="str">
        <f t="shared" ca="1" si="368"/>
        <v>$0302</v>
      </c>
      <c r="N651" s="53" t="str">
        <f t="shared" ca="1" si="369"/>
        <v/>
      </c>
      <c r="O651" s="53" t="str">
        <f t="shared" ca="1" si="370"/>
        <v>00</v>
      </c>
      <c r="P651" s="53" t="str">
        <f t="shared" ca="1" si="371"/>
        <v/>
      </c>
      <c r="Q651" s="54">
        <f t="shared" si="372"/>
        <v>-1</v>
      </c>
      <c r="R651" s="54" t="str">
        <f t="shared" si="373"/>
        <v/>
      </c>
      <c r="S651" s="3" t="str">
        <f t="shared" si="374"/>
        <v>my_code</v>
      </c>
      <c r="T651" s="54" t="b">
        <f t="shared" si="375"/>
        <v>0</v>
      </c>
      <c r="U651" s="54" t="b">
        <f t="shared" si="376"/>
        <v>0</v>
      </c>
      <c r="V651" s="54" t="b">
        <f t="shared" si="377"/>
        <v>0</v>
      </c>
      <c r="W651" s="54" t="b">
        <f t="shared" si="378"/>
        <v>0</v>
      </c>
      <c r="X651" s="54" t="b">
        <f>IF(NOT(ISERROR(VLOOKUP(UPPER(F651),Opcodes!$O$3:$O$10,1,FALSE))),TRUE,FALSE)</f>
        <v>0</v>
      </c>
      <c r="Y651" s="1" t="str" cm="1">
        <f t="array" aca="1" ref="Y651" ca="1">IF(OR(UPPER(F651)="STR",UPPER(F651)="ASC"),_xlfn.TEXTJOIN("",TRUE,DEC2HEX(128*(UPPER(F651)="STR")+CODE(MID(G651,ABS(ROW(INDIRECT("1:"&amp;LEN(G651)))),1)))),IF(UPPER(F651)="HEX",UPPER(SUBSTITUTE(G651," ","")),""))</f>
        <v/>
      </c>
      <c r="Z651" s="52" t="str">
        <f t="shared" si="379"/>
        <v/>
      </c>
      <c r="AA651" s="52" t="str">
        <f t="shared" si="380"/>
        <v/>
      </c>
      <c r="AB651" s="52" t="str">
        <f t="shared" si="381"/>
        <v/>
      </c>
      <c r="AC651" s="52" t="str">
        <f t="shared" si="382"/>
        <v/>
      </c>
      <c r="AD651" s="52" t="str">
        <f t="shared" si="383"/>
        <v/>
      </c>
      <c r="AE651" s="52">
        <f t="shared" ca="1" si="384"/>
        <v>0</v>
      </c>
      <c r="AF651" s="52" t="str">
        <f t="shared" si="385"/>
        <v/>
      </c>
      <c r="AG651" s="52" t="str">
        <f t="shared" ca="1" si="386"/>
        <v>mem</v>
      </c>
      <c r="AH651" s="52">
        <f t="shared" ca="1" si="387"/>
        <v>0</v>
      </c>
      <c r="AI651" s="52">
        <f t="shared" ca="1" si="388"/>
        <v>-1</v>
      </c>
      <c r="AJ651" s="52">
        <f t="shared" ca="1" si="389"/>
        <v>0</v>
      </c>
      <c r="AK651" s="52">
        <f t="shared" ca="1" si="390"/>
        <v>0</v>
      </c>
      <c r="AL651" s="52">
        <f t="shared" ca="1" si="391"/>
        <v>0</v>
      </c>
      <c r="AM651" s="52" t="e" cm="1">
        <f t="array" aca="1" ref="AM651" ca="1">INDEX($G$2:$G$1052,MATCH(1,(AL651=$E$2:$E$1052)*("EQU"=UPPER($F$2:$F$1052)),0))</f>
        <v>#N/A</v>
      </c>
      <c r="AN651" s="52" t="str">
        <f t="shared" ca="1" si="392"/>
        <v/>
      </c>
      <c r="AO651" s="1" t="e">
        <f t="shared" ca="1" si="393"/>
        <v>#N/A</v>
      </c>
      <c r="AP651" s="52" t="str">
        <f t="shared" ca="1" si="394"/>
        <v/>
      </c>
      <c r="AQ651" s="1" t="str" cm="1">
        <f t="array" aca="1" ref="AQ651" ca="1">IF(LEFT(AL651,1)=".",INDEX($M$12:$M$1052,MATCH(1,(AL651=$L$12:$L$1052)*(S651=($S$12:$S$1052)),0)),"")</f>
        <v/>
      </c>
      <c r="AR651" s="52">
        <f t="shared" ca="1" si="395"/>
        <v>0</v>
      </c>
      <c r="AS651" s="52">
        <f t="shared" ca="1" si="396"/>
        <v>0</v>
      </c>
      <c r="AT651" s="52" t="str">
        <f t="shared" ca="1" si="397"/>
        <v>00</v>
      </c>
      <c r="AU651" s="52" t="str">
        <f t="shared" ca="1" si="398"/>
        <v>00</v>
      </c>
      <c r="AV651" s="1" t="str">
        <f t="shared" ca="1" si="365"/>
        <v>00</v>
      </c>
      <c r="AW651" s="52" t="str">
        <f t="shared" ca="1" si="399"/>
        <v>ZP</v>
      </c>
      <c r="AX651" s="53" t="e">
        <f ca="1">VLOOKUP(UPPER(F651)&amp;"-"&amp;AW651,Opcodes!$D$3:$E$160,2,FALSE)</f>
        <v>#N/A</v>
      </c>
      <c r="AY651" s="1">
        <f t="shared" ca="1" si="400"/>
        <v>0</v>
      </c>
    </row>
    <row r="652" spans="3:51" s="52" customFormat="1" x14ac:dyDescent="0.3">
      <c r="C652" s="11" t="str" cm="1">
        <f t="array" aca="1" ref="C652" ca="1">IF(AND(N652&amp;""&lt;&gt;"",K652&amp;""&lt;&gt;""),K652&amp;": "&amp;N652&amp;IF(O652&amp;""&lt;&gt;""," "&amp;O652,"")&amp;IF(P652&amp;""&lt;&gt;""," "&amp;P652,""),IF(Y652&amp;""&lt;&gt;"",K652&amp;": "&amp;TRIM(_xlfn.TEXTJOIN("",TRUE,MID(Y652,2*ROW(INDIRECT("1:"&amp;LEN(Y652)))-1,2)&amp;" ")),""))</f>
        <v/>
      </c>
      <c r="D652" s="20"/>
      <c r="E652" s="21"/>
      <c r="F652" s="22"/>
      <c r="G652" s="55"/>
      <c r="H652" s="56"/>
      <c r="I652" s="51"/>
      <c r="J652" s="51"/>
      <c r="K652" s="52" t="str">
        <f t="shared" ca="1" si="366"/>
        <v>302</v>
      </c>
      <c r="L652" s="52" t="str">
        <f t="shared" si="367"/>
        <v/>
      </c>
      <c r="M652" s="52" t="str">
        <f t="shared" ca="1" si="368"/>
        <v>$0302</v>
      </c>
      <c r="N652" s="53" t="str">
        <f t="shared" ca="1" si="369"/>
        <v/>
      </c>
      <c r="O652" s="53" t="str">
        <f t="shared" ca="1" si="370"/>
        <v>00</v>
      </c>
      <c r="P652" s="53" t="str">
        <f t="shared" ca="1" si="371"/>
        <v/>
      </c>
      <c r="Q652" s="54">
        <f t="shared" si="372"/>
        <v>-1</v>
      </c>
      <c r="R652" s="54" t="str">
        <f t="shared" si="373"/>
        <v/>
      </c>
      <c r="S652" s="3" t="str">
        <f t="shared" si="374"/>
        <v>my_code</v>
      </c>
      <c r="T652" s="54" t="b">
        <f t="shared" si="375"/>
        <v>0</v>
      </c>
      <c r="U652" s="54" t="b">
        <f t="shared" si="376"/>
        <v>0</v>
      </c>
      <c r="V652" s="54" t="b">
        <f t="shared" si="377"/>
        <v>0</v>
      </c>
      <c r="W652" s="54" t="b">
        <f t="shared" si="378"/>
        <v>0</v>
      </c>
      <c r="X652" s="54" t="b">
        <f>IF(NOT(ISERROR(VLOOKUP(UPPER(F652),Opcodes!$O$3:$O$10,1,FALSE))),TRUE,FALSE)</f>
        <v>0</v>
      </c>
      <c r="Y652" s="1" t="str" cm="1">
        <f t="array" aca="1" ref="Y652" ca="1">IF(OR(UPPER(F652)="STR",UPPER(F652)="ASC"),_xlfn.TEXTJOIN("",TRUE,DEC2HEX(128*(UPPER(F652)="STR")+CODE(MID(G652,ABS(ROW(INDIRECT("1:"&amp;LEN(G652)))),1)))),IF(UPPER(F652)="HEX",UPPER(SUBSTITUTE(G652," ","")),""))</f>
        <v/>
      </c>
      <c r="Z652" s="52" t="str">
        <f t="shared" si="379"/>
        <v/>
      </c>
      <c r="AA652" s="52" t="str">
        <f t="shared" si="380"/>
        <v/>
      </c>
      <c r="AB652" s="52" t="str">
        <f t="shared" si="381"/>
        <v/>
      </c>
      <c r="AC652" s="52" t="str">
        <f t="shared" si="382"/>
        <v/>
      </c>
      <c r="AD652" s="52" t="str">
        <f t="shared" si="383"/>
        <v/>
      </c>
      <c r="AE652" s="52">
        <f t="shared" ca="1" si="384"/>
        <v>0</v>
      </c>
      <c r="AF652" s="52" t="str">
        <f t="shared" si="385"/>
        <v/>
      </c>
      <c r="AG652" s="52" t="str">
        <f t="shared" ca="1" si="386"/>
        <v>mem</v>
      </c>
      <c r="AH652" s="52">
        <f t="shared" ca="1" si="387"/>
        <v>0</v>
      </c>
      <c r="AI652" s="52">
        <f t="shared" ca="1" si="388"/>
        <v>-1</v>
      </c>
      <c r="AJ652" s="52">
        <f t="shared" ca="1" si="389"/>
        <v>0</v>
      </c>
      <c r="AK652" s="52">
        <f t="shared" ca="1" si="390"/>
        <v>0</v>
      </c>
      <c r="AL652" s="52">
        <f t="shared" ca="1" si="391"/>
        <v>0</v>
      </c>
      <c r="AM652" s="52" t="e" cm="1">
        <f t="array" aca="1" ref="AM652" ca="1">INDEX($G$2:$G$1052,MATCH(1,(AL652=$E$2:$E$1052)*("EQU"=UPPER($F$2:$F$1052)),0))</f>
        <v>#N/A</v>
      </c>
      <c r="AN652" s="52" t="str">
        <f t="shared" ca="1" si="392"/>
        <v/>
      </c>
      <c r="AO652" s="1" t="e">
        <f t="shared" ca="1" si="393"/>
        <v>#N/A</v>
      </c>
      <c r="AP652" s="52" t="str">
        <f t="shared" ca="1" si="394"/>
        <v/>
      </c>
      <c r="AQ652" s="1" t="str" cm="1">
        <f t="array" aca="1" ref="AQ652" ca="1">IF(LEFT(AL652,1)=".",INDEX($M$12:$M$1052,MATCH(1,(AL652=$L$12:$L$1052)*(S652=($S$12:$S$1052)),0)),"")</f>
        <v/>
      </c>
      <c r="AR652" s="52">
        <f t="shared" ca="1" si="395"/>
        <v>0</v>
      </c>
      <c r="AS652" s="52">
        <f t="shared" ca="1" si="396"/>
        <v>0</v>
      </c>
      <c r="AT652" s="52" t="str">
        <f t="shared" ca="1" si="397"/>
        <v>00</v>
      </c>
      <c r="AU652" s="52" t="str">
        <f t="shared" ca="1" si="398"/>
        <v>00</v>
      </c>
      <c r="AV652" s="1" t="str">
        <f t="shared" ref="AV652:AV715" ca="1" si="401">IF(T652,IF(AF652&amp;""="",IF(AND(HEX2DEC(AU652)-HEX2DEC(K652)-2&gt;=-128,HEX2DEC(AU652)-HEX2DEC(K652)-2&lt;128),RIGHT(DEC2HEX(HEX2DEC(AU652)-HEX2DEC(K652)-2,2),2),NA()),AU652),AU652)</f>
        <v>00</v>
      </c>
      <c r="AW652" s="52" t="str">
        <f t="shared" ca="1" si="399"/>
        <v>ZP</v>
      </c>
      <c r="AX652" s="53" t="e">
        <f ca="1">VLOOKUP(UPPER(F652)&amp;"-"&amp;AW652,Opcodes!$D$3:$E$160,2,FALSE)</f>
        <v>#N/A</v>
      </c>
      <c r="AY652" s="1">
        <f t="shared" ca="1" si="400"/>
        <v>0</v>
      </c>
    </row>
    <row r="653" spans="3:51" s="52" customFormat="1" x14ac:dyDescent="0.3">
      <c r="C653" s="11" t="str" cm="1">
        <f t="array" aca="1" ref="C653" ca="1">IF(AND(N653&amp;""&lt;&gt;"",K653&amp;""&lt;&gt;""),K653&amp;": "&amp;N653&amp;IF(O653&amp;""&lt;&gt;""," "&amp;O653,"")&amp;IF(P653&amp;""&lt;&gt;""," "&amp;P653,""),IF(Y653&amp;""&lt;&gt;"",K653&amp;": "&amp;TRIM(_xlfn.TEXTJOIN("",TRUE,MID(Y653,2*ROW(INDIRECT("1:"&amp;LEN(Y653)))-1,2)&amp;" ")),""))</f>
        <v/>
      </c>
      <c r="D653" s="20"/>
      <c r="E653" s="21"/>
      <c r="F653" s="22"/>
      <c r="G653" s="55"/>
      <c r="H653" s="56"/>
      <c r="I653" s="51"/>
      <c r="J653" s="51"/>
      <c r="K653" s="52" t="str">
        <f t="shared" ca="1" si="366"/>
        <v>302</v>
      </c>
      <c r="L653" s="52" t="str">
        <f t="shared" si="367"/>
        <v/>
      </c>
      <c r="M653" s="52" t="str">
        <f t="shared" ca="1" si="368"/>
        <v>$0302</v>
      </c>
      <c r="N653" s="53" t="str">
        <f t="shared" ca="1" si="369"/>
        <v/>
      </c>
      <c r="O653" s="53" t="str">
        <f t="shared" ca="1" si="370"/>
        <v>00</v>
      </c>
      <c r="P653" s="53" t="str">
        <f t="shared" ca="1" si="371"/>
        <v/>
      </c>
      <c r="Q653" s="54">
        <f t="shared" si="372"/>
        <v>-1</v>
      </c>
      <c r="R653" s="54" t="str">
        <f t="shared" si="373"/>
        <v/>
      </c>
      <c r="S653" s="3" t="str">
        <f t="shared" si="374"/>
        <v>my_code</v>
      </c>
      <c r="T653" s="54" t="b">
        <f t="shared" si="375"/>
        <v>0</v>
      </c>
      <c r="U653" s="54" t="b">
        <f t="shared" si="376"/>
        <v>0</v>
      </c>
      <c r="V653" s="54" t="b">
        <f t="shared" si="377"/>
        <v>0</v>
      </c>
      <c r="W653" s="54" t="b">
        <f t="shared" si="378"/>
        <v>0</v>
      </c>
      <c r="X653" s="54" t="b">
        <f>IF(NOT(ISERROR(VLOOKUP(UPPER(F653),Opcodes!$O$3:$O$10,1,FALSE))),TRUE,FALSE)</f>
        <v>0</v>
      </c>
      <c r="Y653" s="1" t="str" cm="1">
        <f t="array" aca="1" ref="Y653" ca="1">IF(OR(UPPER(F653)="STR",UPPER(F653)="ASC"),_xlfn.TEXTJOIN("",TRUE,DEC2HEX(128*(UPPER(F653)="STR")+CODE(MID(G653,ABS(ROW(INDIRECT("1:"&amp;LEN(G653)))),1)))),IF(UPPER(F653)="HEX",UPPER(SUBSTITUTE(G653," ","")),""))</f>
        <v/>
      </c>
      <c r="Z653" s="52" t="str">
        <f t="shared" si="379"/>
        <v/>
      </c>
      <c r="AA653" s="52" t="str">
        <f t="shared" si="380"/>
        <v/>
      </c>
      <c r="AB653" s="52" t="str">
        <f t="shared" si="381"/>
        <v/>
      </c>
      <c r="AC653" s="52" t="str">
        <f t="shared" si="382"/>
        <v/>
      </c>
      <c r="AD653" s="52" t="str">
        <f t="shared" si="383"/>
        <v/>
      </c>
      <c r="AE653" s="52">
        <f t="shared" ca="1" si="384"/>
        <v>0</v>
      </c>
      <c r="AF653" s="52" t="str">
        <f t="shared" si="385"/>
        <v/>
      </c>
      <c r="AG653" s="52" t="str">
        <f t="shared" ca="1" si="386"/>
        <v>mem</v>
      </c>
      <c r="AH653" s="52">
        <f t="shared" ca="1" si="387"/>
        <v>0</v>
      </c>
      <c r="AI653" s="52">
        <f t="shared" ca="1" si="388"/>
        <v>-1</v>
      </c>
      <c r="AJ653" s="52">
        <f t="shared" ca="1" si="389"/>
        <v>0</v>
      </c>
      <c r="AK653" s="52">
        <f t="shared" ca="1" si="390"/>
        <v>0</v>
      </c>
      <c r="AL653" s="52">
        <f t="shared" ca="1" si="391"/>
        <v>0</v>
      </c>
      <c r="AM653" s="52" t="e" cm="1">
        <f t="array" aca="1" ref="AM653" ca="1">INDEX($G$2:$G$1052,MATCH(1,(AL653=$E$2:$E$1052)*("EQU"=UPPER($F$2:$F$1052)),0))</f>
        <v>#N/A</v>
      </c>
      <c r="AN653" s="52" t="str">
        <f t="shared" ca="1" si="392"/>
        <v/>
      </c>
      <c r="AO653" s="1" t="e">
        <f t="shared" ca="1" si="393"/>
        <v>#N/A</v>
      </c>
      <c r="AP653" s="52" t="str">
        <f t="shared" ca="1" si="394"/>
        <v/>
      </c>
      <c r="AQ653" s="1" t="str" cm="1">
        <f t="array" aca="1" ref="AQ653" ca="1">IF(LEFT(AL653,1)=".",INDEX($M$12:$M$1052,MATCH(1,(AL653=$L$12:$L$1052)*(S653=($S$12:$S$1052)),0)),"")</f>
        <v/>
      </c>
      <c r="AR653" s="52">
        <f t="shared" ca="1" si="395"/>
        <v>0</v>
      </c>
      <c r="AS653" s="52">
        <f t="shared" ca="1" si="396"/>
        <v>0</v>
      </c>
      <c r="AT653" s="52" t="str">
        <f t="shared" ca="1" si="397"/>
        <v>00</v>
      </c>
      <c r="AU653" s="52" t="str">
        <f t="shared" ca="1" si="398"/>
        <v>00</v>
      </c>
      <c r="AV653" s="1" t="str">
        <f t="shared" ca="1" si="401"/>
        <v>00</v>
      </c>
      <c r="AW653" s="52" t="str">
        <f t="shared" ca="1" si="399"/>
        <v>ZP</v>
      </c>
      <c r="AX653" s="53" t="e">
        <f ca="1">VLOOKUP(UPPER(F653)&amp;"-"&amp;AW653,Opcodes!$D$3:$E$160,2,FALSE)</f>
        <v>#N/A</v>
      </c>
      <c r="AY653" s="1">
        <f t="shared" ca="1" si="400"/>
        <v>0</v>
      </c>
    </row>
    <row r="654" spans="3:51" s="52" customFormat="1" x14ac:dyDescent="0.3">
      <c r="C654" s="11" t="str" cm="1">
        <f t="array" aca="1" ref="C654" ca="1">IF(AND(N654&amp;""&lt;&gt;"",K654&amp;""&lt;&gt;""),K654&amp;": "&amp;N654&amp;IF(O654&amp;""&lt;&gt;""," "&amp;O654,"")&amp;IF(P654&amp;""&lt;&gt;""," "&amp;P654,""),IF(Y654&amp;""&lt;&gt;"",K654&amp;": "&amp;TRIM(_xlfn.TEXTJOIN("",TRUE,MID(Y654,2*ROW(INDIRECT("1:"&amp;LEN(Y654)))-1,2)&amp;" ")),""))</f>
        <v/>
      </c>
      <c r="D654" s="20"/>
      <c r="E654" s="21"/>
      <c r="F654" s="22"/>
      <c r="G654" s="55"/>
      <c r="H654" s="56"/>
      <c r="I654" s="51"/>
      <c r="J654" s="51"/>
      <c r="K654" s="52" t="str">
        <f t="shared" ca="1" si="366"/>
        <v>302</v>
      </c>
      <c r="L654" s="52" t="str">
        <f t="shared" si="367"/>
        <v/>
      </c>
      <c r="M654" s="52" t="str">
        <f t="shared" ca="1" si="368"/>
        <v>$0302</v>
      </c>
      <c r="N654" s="53" t="str">
        <f t="shared" ca="1" si="369"/>
        <v/>
      </c>
      <c r="O654" s="53" t="str">
        <f t="shared" ca="1" si="370"/>
        <v>00</v>
      </c>
      <c r="P654" s="53" t="str">
        <f t="shared" ca="1" si="371"/>
        <v/>
      </c>
      <c r="Q654" s="54">
        <f t="shared" si="372"/>
        <v>-1</v>
      </c>
      <c r="R654" s="54" t="str">
        <f t="shared" si="373"/>
        <v/>
      </c>
      <c r="S654" s="3" t="str">
        <f t="shared" si="374"/>
        <v>my_code</v>
      </c>
      <c r="T654" s="54" t="b">
        <f t="shared" si="375"/>
        <v>0</v>
      </c>
      <c r="U654" s="54" t="b">
        <f t="shared" si="376"/>
        <v>0</v>
      </c>
      <c r="V654" s="54" t="b">
        <f t="shared" si="377"/>
        <v>0</v>
      </c>
      <c r="W654" s="54" t="b">
        <f t="shared" si="378"/>
        <v>0</v>
      </c>
      <c r="X654" s="54" t="b">
        <f>IF(NOT(ISERROR(VLOOKUP(UPPER(F654),Opcodes!$O$3:$O$10,1,FALSE))),TRUE,FALSE)</f>
        <v>0</v>
      </c>
      <c r="Y654" s="1" t="str" cm="1">
        <f t="array" aca="1" ref="Y654" ca="1">IF(OR(UPPER(F654)="STR",UPPER(F654)="ASC"),_xlfn.TEXTJOIN("",TRUE,DEC2HEX(128*(UPPER(F654)="STR")+CODE(MID(G654,ABS(ROW(INDIRECT("1:"&amp;LEN(G654)))),1)))),IF(UPPER(F654)="HEX",UPPER(SUBSTITUTE(G654," ","")),""))</f>
        <v/>
      </c>
      <c r="Z654" s="52" t="str">
        <f t="shared" si="379"/>
        <v/>
      </c>
      <c r="AA654" s="52" t="str">
        <f t="shared" si="380"/>
        <v/>
      </c>
      <c r="AB654" s="52" t="str">
        <f t="shared" si="381"/>
        <v/>
      </c>
      <c r="AC654" s="52" t="str">
        <f t="shared" si="382"/>
        <v/>
      </c>
      <c r="AD654" s="52" t="str">
        <f t="shared" si="383"/>
        <v/>
      </c>
      <c r="AE654" s="52">
        <f t="shared" ca="1" si="384"/>
        <v>0</v>
      </c>
      <c r="AF654" s="52" t="str">
        <f t="shared" si="385"/>
        <v/>
      </c>
      <c r="AG654" s="52" t="str">
        <f t="shared" ca="1" si="386"/>
        <v>mem</v>
      </c>
      <c r="AH654" s="52">
        <f t="shared" ca="1" si="387"/>
        <v>0</v>
      </c>
      <c r="AI654" s="52">
        <f t="shared" ca="1" si="388"/>
        <v>-1</v>
      </c>
      <c r="AJ654" s="52">
        <f t="shared" ca="1" si="389"/>
        <v>0</v>
      </c>
      <c r="AK654" s="52">
        <f t="shared" ca="1" si="390"/>
        <v>0</v>
      </c>
      <c r="AL654" s="52">
        <f t="shared" ca="1" si="391"/>
        <v>0</v>
      </c>
      <c r="AM654" s="52" t="e" cm="1">
        <f t="array" aca="1" ref="AM654" ca="1">INDEX($G$2:$G$1052,MATCH(1,(AL654=$E$2:$E$1052)*("EQU"=UPPER($F$2:$F$1052)),0))</f>
        <v>#N/A</v>
      </c>
      <c r="AN654" s="52" t="str">
        <f t="shared" ca="1" si="392"/>
        <v/>
      </c>
      <c r="AO654" s="1" t="e">
        <f t="shared" ca="1" si="393"/>
        <v>#N/A</v>
      </c>
      <c r="AP654" s="52" t="str">
        <f t="shared" ca="1" si="394"/>
        <v/>
      </c>
      <c r="AQ654" s="1" t="str" cm="1">
        <f t="array" aca="1" ref="AQ654" ca="1">IF(LEFT(AL654,1)=".",INDEX($M$12:$M$1052,MATCH(1,(AL654=$L$12:$L$1052)*(S654=($S$12:$S$1052)),0)),"")</f>
        <v/>
      </c>
      <c r="AR654" s="52">
        <f t="shared" ca="1" si="395"/>
        <v>0</v>
      </c>
      <c r="AS654" s="52">
        <f t="shared" ca="1" si="396"/>
        <v>0</v>
      </c>
      <c r="AT654" s="52" t="str">
        <f t="shared" ca="1" si="397"/>
        <v>00</v>
      </c>
      <c r="AU654" s="52" t="str">
        <f t="shared" ca="1" si="398"/>
        <v>00</v>
      </c>
      <c r="AV654" s="1" t="str">
        <f t="shared" ca="1" si="401"/>
        <v>00</v>
      </c>
      <c r="AW654" s="52" t="str">
        <f t="shared" ca="1" si="399"/>
        <v>ZP</v>
      </c>
      <c r="AX654" s="53" t="e">
        <f ca="1">VLOOKUP(UPPER(F654)&amp;"-"&amp;AW654,Opcodes!$D$3:$E$160,2,FALSE)</f>
        <v>#N/A</v>
      </c>
      <c r="AY654" s="1">
        <f t="shared" ca="1" si="400"/>
        <v>0</v>
      </c>
    </row>
    <row r="655" spans="3:51" s="52" customFormat="1" x14ac:dyDescent="0.3">
      <c r="C655" s="11" t="str" cm="1">
        <f t="array" aca="1" ref="C655" ca="1">IF(AND(N655&amp;""&lt;&gt;"",K655&amp;""&lt;&gt;""),K655&amp;": "&amp;N655&amp;IF(O655&amp;""&lt;&gt;""," "&amp;O655,"")&amp;IF(P655&amp;""&lt;&gt;""," "&amp;P655,""),IF(Y655&amp;""&lt;&gt;"",K655&amp;": "&amp;TRIM(_xlfn.TEXTJOIN("",TRUE,MID(Y655,2*ROW(INDIRECT("1:"&amp;LEN(Y655)))-1,2)&amp;" ")),""))</f>
        <v/>
      </c>
      <c r="D655" s="20"/>
      <c r="E655" s="21"/>
      <c r="F655" s="22"/>
      <c r="G655" s="55"/>
      <c r="H655" s="56"/>
      <c r="I655" s="51"/>
      <c r="J655" s="51"/>
      <c r="K655" s="52" t="str">
        <f t="shared" ca="1" si="366"/>
        <v>302</v>
      </c>
      <c r="L655" s="52" t="str">
        <f t="shared" si="367"/>
        <v/>
      </c>
      <c r="M655" s="52" t="str">
        <f t="shared" ca="1" si="368"/>
        <v>$0302</v>
      </c>
      <c r="N655" s="53" t="str">
        <f t="shared" ca="1" si="369"/>
        <v/>
      </c>
      <c r="O655" s="53" t="str">
        <f t="shared" ca="1" si="370"/>
        <v>00</v>
      </c>
      <c r="P655" s="53" t="str">
        <f t="shared" ca="1" si="371"/>
        <v/>
      </c>
      <c r="Q655" s="54">
        <f t="shared" si="372"/>
        <v>-1</v>
      </c>
      <c r="R655" s="54" t="str">
        <f t="shared" si="373"/>
        <v/>
      </c>
      <c r="S655" s="3" t="str">
        <f t="shared" si="374"/>
        <v>my_code</v>
      </c>
      <c r="T655" s="54" t="b">
        <f t="shared" si="375"/>
        <v>0</v>
      </c>
      <c r="U655" s="54" t="b">
        <f t="shared" si="376"/>
        <v>0</v>
      </c>
      <c r="V655" s="54" t="b">
        <f t="shared" si="377"/>
        <v>0</v>
      </c>
      <c r="W655" s="54" t="b">
        <f t="shared" si="378"/>
        <v>0</v>
      </c>
      <c r="X655" s="54" t="b">
        <f>IF(NOT(ISERROR(VLOOKUP(UPPER(F655),Opcodes!$O$3:$O$10,1,FALSE))),TRUE,FALSE)</f>
        <v>0</v>
      </c>
      <c r="Y655" s="1" t="str" cm="1">
        <f t="array" aca="1" ref="Y655" ca="1">IF(OR(UPPER(F655)="STR",UPPER(F655)="ASC"),_xlfn.TEXTJOIN("",TRUE,DEC2HEX(128*(UPPER(F655)="STR")+CODE(MID(G655,ABS(ROW(INDIRECT("1:"&amp;LEN(G655)))),1)))),IF(UPPER(F655)="HEX",UPPER(SUBSTITUTE(G655," ","")),""))</f>
        <v/>
      </c>
      <c r="Z655" s="52" t="str">
        <f t="shared" si="379"/>
        <v/>
      </c>
      <c r="AA655" s="52" t="str">
        <f t="shared" si="380"/>
        <v/>
      </c>
      <c r="AB655" s="52" t="str">
        <f t="shared" si="381"/>
        <v/>
      </c>
      <c r="AC655" s="52" t="str">
        <f t="shared" si="382"/>
        <v/>
      </c>
      <c r="AD655" s="52" t="str">
        <f t="shared" si="383"/>
        <v/>
      </c>
      <c r="AE655" s="52">
        <f t="shared" ca="1" si="384"/>
        <v>0</v>
      </c>
      <c r="AF655" s="52" t="str">
        <f t="shared" si="385"/>
        <v/>
      </c>
      <c r="AG655" s="52" t="str">
        <f t="shared" ca="1" si="386"/>
        <v>mem</v>
      </c>
      <c r="AH655" s="52">
        <f t="shared" ca="1" si="387"/>
        <v>0</v>
      </c>
      <c r="AI655" s="52">
        <f t="shared" ca="1" si="388"/>
        <v>-1</v>
      </c>
      <c r="AJ655" s="52">
        <f t="shared" ca="1" si="389"/>
        <v>0</v>
      </c>
      <c r="AK655" s="52">
        <f t="shared" ca="1" si="390"/>
        <v>0</v>
      </c>
      <c r="AL655" s="52">
        <f t="shared" ca="1" si="391"/>
        <v>0</v>
      </c>
      <c r="AM655" s="52" t="e" cm="1">
        <f t="array" aca="1" ref="AM655" ca="1">INDEX($G$2:$G$1052,MATCH(1,(AL655=$E$2:$E$1052)*("EQU"=UPPER($F$2:$F$1052)),0))</f>
        <v>#N/A</v>
      </c>
      <c r="AN655" s="52" t="str">
        <f t="shared" ca="1" si="392"/>
        <v/>
      </c>
      <c r="AO655" s="1" t="e">
        <f t="shared" ca="1" si="393"/>
        <v>#N/A</v>
      </c>
      <c r="AP655" s="52" t="str">
        <f t="shared" ca="1" si="394"/>
        <v/>
      </c>
      <c r="AQ655" s="1" t="str" cm="1">
        <f t="array" aca="1" ref="AQ655" ca="1">IF(LEFT(AL655,1)=".",INDEX($M$12:$M$1052,MATCH(1,(AL655=$L$12:$L$1052)*(S655=($S$12:$S$1052)),0)),"")</f>
        <v/>
      </c>
      <c r="AR655" s="52">
        <f t="shared" ca="1" si="395"/>
        <v>0</v>
      </c>
      <c r="AS655" s="52">
        <f t="shared" ca="1" si="396"/>
        <v>0</v>
      </c>
      <c r="AT655" s="52" t="str">
        <f t="shared" ca="1" si="397"/>
        <v>00</v>
      </c>
      <c r="AU655" s="52" t="str">
        <f t="shared" ca="1" si="398"/>
        <v>00</v>
      </c>
      <c r="AV655" s="1" t="str">
        <f t="shared" ca="1" si="401"/>
        <v>00</v>
      </c>
      <c r="AW655" s="52" t="str">
        <f t="shared" ca="1" si="399"/>
        <v>ZP</v>
      </c>
      <c r="AX655" s="53" t="e">
        <f ca="1">VLOOKUP(UPPER(F655)&amp;"-"&amp;AW655,Opcodes!$D$3:$E$160,2,FALSE)</f>
        <v>#N/A</v>
      </c>
      <c r="AY655" s="1">
        <f t="shared" ca="1" si="400"/>
        <v>0</v>
      </c>
    </row>
    <row r="656" spans="3:51" s="52" customFormat="1" x14ac:dyDescent="0.3">
      <c r="C656" s="11" t="str" cm="1">
        <f t="array" aca="1" ref="C656" ca="1">IF(AND(N656&amp;""&lt;&gt;"",K656&amp;""&lt;&gt;""),K656&amp;": "&amp;N656&amp;IF(O656&amp;""&lt;&gt;""," "&amp;O656,"")&amp;IF(P656&amp;""&lt;&gt;""," "&amp;P656,""),IF(Y656&amp;""&lt;&gt;"",K656&amp;": "&amp;TRIM(_xlfn.TEXTJOIN("",TRUE,MID(Y656,2*ROW(INDIRECT("1:"&amp;LEN(Y656)))-1,2)&amp;" ")),""))</f>
        <v/>
      </c>
      <c r="D656" s="20"/>
      <c r="E656" s="21"/>
      <c r="F656" s="22"/>
      <c r="G656" s="55"/>
      <c r="H656" s="56"/>
      <c r="I656" s="51"/>
      <c r="J656" s="51"/>
      <c r="K656" s="52" t="str">
        <f t="shared" ca="1" si="366"/>
        <v>302</v>
      </c>
      <c r="L656" s="52" t="str">
        <f t="shared" si="367"/>
        <v/>
      </c>
      <c r="M656" s="52" t="str">
        <f t="shared" ca="1" si="368"/>
        <v>$0302</v>
      </c>
      <c r="N656" s="53" t="str">
        <f t="shared" ca="1" si="369"/>
        <v/>
      </c>
      <c r="O656" s="53" t="str">
        <f t="shared" ca="1" si="370"/>
        <v>00</v>
      </c>
      <c r="P656" s="53" t="str">
        <f t="shared" ca="1" si="371"/>
        <v/>
      </c>
      <c r="Q656" s="54">
        <f t="shared" si="372"/>
        <v>-1</v>
      </c>
      <c r="R656" s="54" t="str">
        <f t="shared" si="373"/>
        <v/>
      </c>
      <c r="S656" s="3" t="str">
        <f t="shared" si="374"/>
        <v>my_code</v>
      </c>
      <c r="T656" s="54" t="b">
        <f t="shared" si="375"/>
        <v>0</v>
      </c>
      <c r="U656" s="54" t="b">
        <f t="shared" si="376"/>
        <v>0</v>
      </c>
      <c r="V656" s="54" t="b">
        <f t="shared" si="377"/>
        <v>0</v>
      </c>
      <c r="W656" s="54" t="b">
        <f t="shared" si="378"/>
        <v>0</v>
      </c>
      <c r="X656" s="54" t="b">
        <f>IF(NOT(ISERROR(VLOOKUP(UPPER(F656),Opcodes!$O$3:$O$10,1,FALSE))),TRUE,FALSE)</f>
        <v>0</v>
      </c>
      <c r="Y656" s="1" t="str" cm="1">
        <f t="array" aca="1" ref="Y656" ca="1">IF(OR(UPPER(F656)="STR",UPPER(F656)="ASC"),_xlfn.TEXTJOIN("",TRUE,DEC2HEX(128*(UPPER(F656)="STR")+CODE(MID(G656,ABS(ROW(INDIRECT("1:"&amp;LEN(G656)))),1)))),IF(UPPER(F656)="HEX",UPPER(SUBSTITUTE(G656," ","")),""))</f>
        <v/>
      </c>
      <c r="Z656" s="52" t="str">
        <f t="shared" si="379"/>
        <v/>
      </c>
      <c r="AA656" s="52" t="str">
        <f t="shared" si="380"/>
        <v/>
      </c>
      <c r="AB656" s="52" t="str">
        <f t="shared" si="381"/>
        <v/>
      </c>
      <c r="AC656" s="52" t="str">
        <f t="shared" si="382"/>
        <v/>
      </c>
      <c r="AD656" s="52" t="str">
        <f t="shared" si="383"/>
        <v/>
      </c>
      <c r="AE656" s="52">
        <f t="shared" ca="1" si="384"/>
        <v>0</v>
      </c>
      <c r="AF656" s="52" t="str">
        <f t="shared" si="385"/>
        <v/>
      </c>
      <c r="AG656" s="52" t="str">
        <f t="shared" ca="1" si="386"/>
        <v>mem</v>
      </c>
      <c r="AH656" s="52">
        <f t="shared" ca="1" si="387"/>
        <v>0</v>
      </c>
      <c r="AI656" s="52">
        <f t="shared" ca="1" si="388"/>
        <v>-1</v>
      </c>
      <c r="AJ656" s="52">
        <f t="shared" ca="1" si="389"/>
        <v>0</v>
      </c>
      <c r="AK656" s="52">
        <f t="shared" ca="1" si="390"/>
        <v>0</v>
      </c>
      <c r="AL656" s="52">
        <f t="shared" ca="1" si="391"/>
        <v>0</v>
      </c>
      <c r="AM656" s="52" t="e" cm="1">
        <f t="array" aca="1" ref="AM656" ca="1">INDEX($G$2:$G$1052,MATCH(1,(AL656=$E$2:$E$1052)*("EQU"=UPPER($F$2:$F$1052)),0))</f>
        <v>#N/A</v>
      </c>
      <c r="AN656" s="52" t="str">
        <f t="shared" ca="1" si="392"/>
        <v/>
      </c>
      <c r="AO656" s="1" t="e">
        <f t="shared" ca="1" si="393"/>
        <v>#N/A</v>
      </c>
      <c r="AP656" s="52" t="str">
        <f t="shared" ca="1" si="394"/>
        <v/>
      </c>
      <c r="AQ656" s="1" t="str" cm="1">
        <f t="array" aca="1" ref="AQ656" ca="1">IF(LEFT(AL656,1)=".",INDEX($M$12:$M$1052,MATCH(1,(AL656=$L$12:$L$1052)*(S656=($S$12:$S$1052)),0)),"")</f>
        <v/>
      </c>
      <c r="AR656" s="52">
        <f t="shared" ca="1" si="395"/>
        <v>0</v>
      </c>
      <c r="AS656" s="52">
        <f t="shared" ca="1" si="396"/>
        <v>0</v>
      </c>
      <c r="AT656" s="52" t="str">
        <f t="shared" ca="1" si="397"/>
        <v>00</v>
      </c>
      <c r="AU656" s="52" t="str">
        <f t="shared" ca="1" si="398"/>
        <v>00</v>
      </c>
      <c r="AV656" s="1" t="str">
        <f t="shared" ca="1" si="401"/>
        <v>00</v>
      </c>
      <c r="AW656" s="52" t="str">
        <f t="shared" ca="1" si="399"/>
        <v>ZP</v>
      </c>
      <c r="AX656" s="53" t="e">
        <f ca="1">VLOOKUP(UPPER(F656)&amp;"-"&amp;AW656,Opcodes!$D$3:$E$160,2,FALSE)</f>
        <v>#N/A</v>
      </c>
      <c r="AY656" s="1">
        <f t="shared" ca="1" si="400"/>
        <v>0</v>
      </c>
    </row>
    <row r="657" spans="3:51" s="52" customFormat="1" x14ac:dyDescent="0.3">
      <c r="C657" s="11" t="str" cm="1">
        <f t="array" aca="1" ref="C657" ca="1">IF(AND(N657&amp;""&lt;&gt;"",K657&amp;""&lt;&gt;""),K657&amp;": "&amp;N657&amp;IF(O657&amp;""&lt;&gt;""," "&amp;O657,"")&amp;IF(P657&amp;""&lt;&gt;""," "&amp;P657,""),IF(Y657&amp;""&lt;&gt;"",K657&amp;": "&amp;TRIM(_xlfn.TEXTJOIN("",TRUE,MID(Y657,2*ROW(INDIRECT("1:"&amp;LEN(Y657)))-1,2)&amp;" ")),""))</f>
        <v/>
      </c>
      <c r="D657" s="20"/>
      <c r="E657" s="21"/>
      <c r="F657" s="22"/>
      <c r="G657" s="55"/>
      <c r="H657" s="56"/>
      <c r="I657" s="51"/>
      <c r="J657" s="51"/>
      <c r="K657" s="52" t="str">
        <f t="shared" ca="1" si="366"/>
        <v>302</v>
      </c>
      <c r="L657" s="52" t="str">
        <f t="shared" si="367"/>
        <v/>
      </c>
      <c r="M657" s="52" t="str">
        <f t="shared" ca="1" si="368"/>
        <v>$0302</v>
      </c>
      <c r="N657" s="53" t="str">
        <f t="shared" ca="1" si="369"/>
        <v/>
      </c>
      <c r="O657" s="53" t="str">
        <f t="shared" ca="1" si="370"/>
        <v>00</v>
      </c>
      <c r="P657" s="53" t="str">
        <f t="shared" ca="1" si="371"/>
        <v/>
      </c>
      <c r="Q657" s="54">
        <f t="shared" si="372"/>
        <v>-1</v>
      </c>
      <c r="R657" s="54" t="str">
        <f t="shared" si="373"/>
        <v/>
      </c>
      <c r="S657" s="3" t="str">
        <f t="shared" si="374"/>
        <v>my_code</v>
      </c>
      <c r="T657" s="54" t="b">
        <f t="shared" si="375"/>
        <v>0</v>
      </c>
      <c r="U657" s="54" t="b">
        <f t="shared" si="376"/>
        <v>0</v>
      </c>
      <c r="V657" s="54" t="b">
        <f t="shared" si="377"/>
        <v>0</v>
      </c>
      <c r="W657" s="54" t="b">
        <f t="shared" si="378"/>
        <v>0</v>
      </c>
      <c r="X657" s="54" t="b">
        <f>IF(NOT(ISERROR(VLOOKUP(UPPER(F657),Opcodes!$O$3:$O$10,1,FALSE))),TRUE,FALSE)</f>
        <v>0</v>
      </c>
      <c r="Y657" s="1" t="str" cm="1">
        <f t="array" aca="1" ref="Y657" ca="1">IF(OR(UPPER(F657)="STR",UPPER(F657)="ASC"),_xlfn.TEXTJOIN("",TRUE,DEC2HEX(128*(UPPER(F657)="STR")+CODE(MID(G657,ABS(ROW(INDIRECT("1:"&amp;LEN(G657)))),1)))),IF(UPPER(F657)="HEX",UPPER(SUBSTITUTE(G657," ","")),""))</f>
        <v/>
      </c>
      <c r="Z657" s="52" t="str">
        <f t="shared" si="379"/>
        <v/>
      </c>
      <c r="AA657" s="52" t="str">
        <f t="shared" si="380"/>
        <v/>
      </c>
      <c r="AB657" s="52" t="str">
        <f t="shared" si="381"/>
        <v/>
      </c>
      <c r="AC657" s="52" t="str">
        <f t="shared" si="382"/>
        <v/>
      </c>
      <c r="AD657" s="52" t="str">
        <f t="shared" si="383"/>
        <v/>
      </c>
      <c r="AE657" s="52">
        <f t="shared" ca="1" si="384"/>
        <v>0</v>
      </c>
      <c r="AF657" s="52" t="str">
        <f t="shared" si="385"/>
        <v/>
      </c>
      <c r="AG657" s="52" t="str">
        <f t="shared" ca="1" si="386"/>
        <v>mem</v>
      </c>
      <c r="AH657" s="52">
        <f t="shared" ca="1" si="387"/>
        <v>0</v>
      </c>
      <c r="AI657" s="52">
        <f t="shared" ca="1" si="388"/>
        <v>-1</v>
      </c>
      <c r="AJ657" s="52">
        <f t="shared" ca="1" si="389"/>
        <v>0</v>
      </c>
      <c r="AK657" s="52">
        <f t="shared" ca="1" si="390"/>
        <v>0</v>
      </c>
      <c r="AL657" s="52">
        <f t="shared" ca="1" si="391"/>
        <v>0</v>
      </c>
      <c r="AM657" s="52" t="e" cm="1">
        <f t="array" aca="1" ref="AM657" ca="1">INDEX($G$2:$G$1052,MATCH(1,(AL657=$E$2:$E$1052)*("EQU"=UPPER($F$2:$F$1052)),0))</f>
        <v>#N/A</v>
      </c>
      <c r="AN657" s="52" t="str">
        <f t="shared" ca="1" si="392"/>
        <v/>
      </c>
      <c r="AO657" s="1" t="e">
        <f t="shared" ca="1" si="393"/>
        <v>#N/A</v>
      </c>
      <c r="AP657" s="52" t="str">
        <f t="shared" ca="1" si="394"/>
        <v/>
      </c>
      <c r="AQ657" s="1" t="str" cm="1">
        <f t="array" aca="1" ref="AQ657" ca="1">IF(LEFT(AL657,1)=".",INDEX($M$12:$M$1052,MATCH(1,(AL657=$L$12:$L$1052)*(S657=($S$12:$S$1052)),0)),"")</f>
        <v/>
      </c>
      <c r="AR657" s="52">
        <f t="shared" ca="1" si="395"/>
        <v>0</v>
      </c>
      <c r="AS657" s="52">
        <f t="shared" ca="1" si="396"/>
        <v>0</v>
      </c>
      <c r="AT657" s="52" t="str">
        <f t="shared" ca="1" si="397"/>
        <v>00</v>
      </c>
      <c r="AU657" s="52" t="str">
        <f t="shared" ca="1" si="398"/>
        <v>00</v>
      </c>
      <c r="AV657" s="1" t="str">
        <f t="shared" ca="1" si="401"/>
        <v>00</v>
      </c>
      <c r="AW657" s="52" t="str">
        <f t="shared" ca="1" si="399"/>
        <v>ZP</v>
      </c>
      <c r="AX657" s="53" t="e">
        <f ca="1">VLOOKUP(UPPER(F657)&amp;"-"&amp;AW657,Opcodes!$D$3:$E$160,2,FALSE)</f>
        <v>#N/A</v>
      </c>
      <c r="AY657" s="1">
        <f t="shared" ca="1" si="400"/>
        <v>0</v>
      </c>
    </row>
    <row r="658" spans="3:51" s="52" customFormat="1" x14ac:dyDescent="0.3">
      <c r="C658" s="11" t="str" cm="1">
        <f t="array" aca="1" ref="C658" ca="1">IF(AND(N658&amp;""&lt;&gt;"",K658&amp;""&lt;&gt;""),K658&amp;": "&amp;N658&amp;IF(O658&amp;""&lt;&gt;""," "&amp;O658,"")&amp;IF(P658&amp;""&lt;&gt;""," "&amp;P658,""),IF(Y658&amp;""&lt;&gt;"",K658&amp;": "&amp;TRIM(_xlfn.TEXTJOIN("",TRUE,MID(Y658,2*ROW(INDIRECT("1:"&amp;LEN(Y658)))-1,2)&amp;" ")),""))</f>
        <v/>
      </c>
      <c r="D658" s="20"/>
      <c r="E658" s="21"/>
      <c r="F658" s="22"/>
      <c r="G658" s="55"/>
      <c r="H658" s="56"/>
      <c r="I658" s="51"/>
      <c r="J658" s="51"/>
      <c r="K658" s="52" t="str">
        <f t="shared" ca="1" si="366"/>
        <v>302</v>
      </c>
      <c r="L658" s="52" t="str">
        <f t="shared" si="367"/>
        <v/>
      </c>
      <c r="M658" s="52" t="str">
        <f t="shared" ca="1" si="368"/>
        <v>$0302</v>
      </c>
      <c r="N658" s="53" t="str">
        <f t="shared" ca="1" si="369"/>
        <v/>
      </c>
      <c r="O658" s="53" t="str">
        <f t="shared" ca="1" si="370"/>
        <v>00</v>
      </c>
      <c r="P658" s="53" t="str">
        <f t="shared" ca="1" si="371"/>
        <v/>
      </c>
      <c r="Q658" s="54">
        <f t="shared" si="372"/>
        <v>-1</v>
      </c>
      <c r="R658" s="54" t="str">
        <f t="shared" si="373"/>
        <v/>
      </c>
      <c r="S658" s="3" t="str">
        <f t="shared" si="374"/>
        <v>my_code</v>
      </c>
      <c r="T658" s="54" t="b">
        <f t="shared" si="375"/>
        <v>0</v>
      </c>
      <c r="U658" s="54" t="b">
        <f t="shared" si="376"/>
        <v>0</v>
      </c>
      <c r="V658" s="54" t="b">
        <f t="shared" si="377"/>
        <v>0</v>
      </c>
      <c r="W658" s="54" t="b">
        <f t="shared" si="378"/>
        <v>0</v>
      </c>
      <c r="X658" s="54" t="b">
        <f>IF(NOT(ISERROR(VLOOKUP(UPPER(F658),Opcodes!$O$3:$O$10,1,FALSE))),TRUE,FALSE)</f>
        <v>0</v>
      </c>
      <c r="Y658" s="1" t="str" cm="1">
        <f t="array" aca="1" ref="Y658" ca="1">IF(OR(UPPER(F658)="STR",UPPER(F658)="ASC"),_xlfn.TEXTJOIN("",TRUE,DEC2HEX(128*(UPPER(F658)="STR")+CODE(MID(G658,ABS(ROW(INDIRECT("1:"&amp;LEN(G658)))),1)))),IF(UPPER(F658)="HEX",UPPER(SUBSTITUTE(G658," ","")),""))</f>
        <v/>
      </c>
      <c r="Z658" s="52" t="str">
        <f t="shared" si="379"/>
        <v/>
      </c>
      <c r="AA658" s="52" t="str">
        <f t="shared" si="380"/>
        <v/>
      </c>
      <c r="AB658" s="52" t="str">
        <f t="shared" si="381"/>
        <v/>
      </c>
      <c r="AC658" s="52" t="str">
        <f t="shared" si="382"/>
        <v/>
      </c>
      <c r="AD658" s="52" t="str">
        <f t="shared" si="383"/>
        <v/>
      </c>
      <c r="AE658" s="52">
        <f t="shared" ca="1" si="384"/>
        <v>0</v>
      </c>
      <c r="AF658" s="52" t="str">
        <f t="shared" si="385"/>
        <v/>
      </c>
      <c r="AG658" s="52" t="str">
        <f t="shared" ca="1" si="386"/>
        <v>mem</v>
      </c>
      <c r="AH658" s="52">
        <f t="shared" ca="1" si="387"/>
        <v>0</v>
      </c>
      <c r="AI658" s="52">
        <f t="shared" ca="1" si="388"/>
        <v>-1</v>
      </c>
      <c r="AJ658" s="52">
        <f t="shared" ca="1" si="389"/>
        <v>0</v>
      </c>
      <c r="AK658" s="52">
        <f t="shared" ca="1" si="390"/>
        <v>0</v>
      </c>
      <c r="AL658" s="52">
        <f t="shared" ca="1" si="391"/>
        <v>0</v>
      </c>
      <c r="AM658" s="52" t="e" cm="1">
        <f t="array" aca="1" ref="AM658" ca="1">INDEX($G$2:$G$1052,MATCH(1,(AL658=$E$2:$E$1052)*("EQU"=UPPER($F$2:$F$1052)),0))</f>
        <v>#N/A</v>
      </c>
      <c r="AN658" s="52" t="str">
        <f t="shared" ca="1" si="392"/>
        <v/>
      </c>
      <c r="AO658" s="1" t="e">
        <f t="shared" ca="1" si="393"/>
        <v>#N/A</v>
      </c>
      <c r="AP658" s="52" t="str">
        <f t="shared" ca="1" si="394"/>
        <v/>
      </c>
      <c r="AQ658" s="1" t="str" cm="1">
        <f t="array" aca="1" ref="AQ658" ca="1">IF(LEFT(AL658,1)=".",INDEX($M$12:$M$1052,MATCH(1,(AL658=$L$12:$L$1052)*(S658=($S$12:$S$1052)),0)),"")</f>
        <v/>
      </c>
      <c r="AR658" s="52">
        <f t="shared" ca="1" si="395"/>
        <v>0</v>
      </c>
      <c r="AS658" s="52">
        <f t="shared" ca="1" si="396"/>
        <v>0</v>
      </c>
      <c r="AT658" s="52" t="str">
        <f t="shared" ca="1" si="397"/>
        <v>00</v>
      </c>
      <c r="AU658" s="52" t="str">
        <f t="shared" ca="1" si="398"/>
        <v>00</v>
      </c>
      <c r="AV658" s="1" t="str">
        <f t="shared" ca="1" si="401"/>
        <v>00</v>
      </c>
      <c r="AW658" s="52" t="str">
        <f t="shared" ca="1" si="399"/>
        <v>ZP</v>
      </c>
      <c r="AX658" s="53" t="e">
        <f ca="1">VLOOKUP(UPPER(F658)&amp;"-"&amp;AW658,Opcodes!$D$3:$E$160,2,FALSE)</f>
        <v>#N/A</v>
      </c>
      <c r="AY658" s="1">
        <f t="shared" ca="1" si="400"/>
        <v>0</v>
      </c>
    </row>
    <row r="659" spans="3:51" s="52" customFormat="1" x14ac:dyDescent="0.3">
      <c r="C659" s="11" t="str" cm="1">
        <f t="array" aca="1" ref="C659" ca="1">IF(AND(N659&amp;""&lt;&gt;"",K659&amp;""&lt;&gt;""),K659&amp;": "&amp;N659&amp;IF(O659&amp;""&lt;&gt;""," "&amp;O659,"")&amp;IF(P659&amp;""&lt;&gt;""," "&amp;P659,""),IF(Y659&amp;""&lt;&gt;"",K659&amp;": "&amp;TRIM(_xlfn.TEXTJOIN("",TRUE,MID(Y659,2*ROW(INDIRECT("1:"&amp;LEN(Y659)))-1,2)&amp;" ")),""))</f>
        <v/>
      </c>
      <c r="D659" s="20"/>
      <c r="E659" s="21"/>
      <c r="F659" s="22"/>
      <c r="G659" s="55"/>
      <c r="H659" s="56"/>
      <c r="I659" s="51"/>
      <c r="J659" s="51"/>
      <c r="K659" s="52" t="str">
        <f t="shared" ca="1" si="366"/>
        <v>302</v>
      </c>
      <c r="L659" s="52" t="str">
        <f t="shared" si="367"/>
        <v/>
      </c>
      <c r="M659" s="52" t="str">
        <f t="shared" ca="1" si="368"/>
        <v>$0302</v>
      </c>
      <c r="N659" s="53" t="str">
        <f t="shared" ca="1" si="369"/>
        <v/>
      </c>
      <c r="O659" s="53" t="str">
        <f t="shared" ca="1" si="370"/>
        <v>00</v>
      </c>
      <c r="P659" s="53" t="str">
        <f t="shared" ca="1" si="371"/>
        <v/>
      </c>
      <c r="Q659" s="54">
        <f t="shared" si="372"/>
        <v>-1</v>
      </c>
      <c r="R659" s="54" t="str">
        <f t="shared" si="373"/>
        <v/>
      </c>
      <c r="S659" s="3" t="str">
        <f t="shared" si="374"/>
        <v>my_code</v>
      </c>
      <c r="T659" s="54" t="b">
        <f t="shared" si="375"/>
        <v>0</v>
      </c>
      <c r="U659" s="54" t="b">
        <f t="shared" si="376"/>
        <v>0</v>
      </c>
      <c r="V659" s="54" t="b">
        <f t="shared" si="377"/>
        <v>0</v>
      </c>
      <c r="W659" s="54" t="b">
        <f t="shared" si="378"/>
        <v>0</v>
      </c>
      <c r="X659" s="54" t="b">
        <f>IF(NOT(ISERROR(VLOOKUP(UPPER(F659),Opcodes!$O$3:$O$10,1,FALSE))),TRUE,FALSE)</f>
        <v>0</v>
      </c>
      <c r="Y659" s="1" t="str" cm="1">
        <f t="array" aca="1" ref="Y659" ca="1">IF(OR(UPPER(F659)="STR",UPPER(F659)="ASC"),_xlfn.TEXTJOIN("",TRUE,DEC2HEX(128*(UPPER(F659)="STR")+CODE(MID(G659,ABS(ROW(INDIRECT("1:"&amp;LEN(G659)))),1)))),IF(UPPER(F659)="HEX",UPPER(SUBSTITUTE(G659," ","")),""))</f>
        <v/>
      </c>
      <c r="Z659" s="52" t="str">
        <f t="shared" si="379"/>
        <v/>
      </c>
      <c r="AA659" s="52" t="str">
        <f t="shared" si="380"/>
        <v/>
      </c>
      <c r="AB659" s="52" t="str">
        <f t="shared" si="381"/>
        <v/>
      </c>
      <c r="AC659" s="52" t="str">
        <f t="shared" si="382"/>
        <v/>
      </c>
      <c r="AD659" s="52" t="str">
        <f t="shared" si="383"/>
        <v/>
      </c>
      <c r="AE659" s="52">
        <f t="shared" ca="1" si="384"/>
        <v>0</v>
      </c>
      <c r="AF659" s="52" t="str">
        <f t="shared" si="385"/>
        <v/>
      </c>
      <c r="AG659" s="52" t="str">
        <f t="shared" ca="1" si="386"/>
        <v>mem</v>
      </c>
      <c r="AH659" s="52">
        <f t="shared" ca="1" si="387"/>
        <v>0</v>
      </c>
      <c r="AI659" s="52">
        <f t="shared" ca="1" si="388"/>
        <v>-1</v>
      </c>
      <c r="AJ659" s="52">
        <f t="shared" ca="1" si="389"/>
        <v>0</v>
      </c>
      <c r="AK659" s="52">
        <f t="shared" ca="1" si="390"/>
        <v>0</v>
      </c>
      <c r="AL659" s="52">
        <f t="shared" ca="1" si="391"/>
        <v>0</v>
      </c>
      <c r="AM659" s="52" t="e" cm="1">
        <f t="array" aca="1" ref="AM659" ca="1">INDEX($G$2:$G$1052,MATCH(1,(AL659=$E$2:$E$1052)*("EQU"=UPPER($F$2:$F$1052)),0))</f>
        <v>#N/A</v>
      </c>
      <c r="AN659" s="52" t="str">
        <f t="shared" ca="1" si="392"/>
        <v/>
      </c>
      <c r="AO659" s="1" t="e">
        <f t="shared" ca="1" si="393"/>
        <v>#N/A</v>
      </c>
      <c r="AP659" s="52" t="str">
        <f t="shared" ca="1" si="394"/>
        <v/>
      </c>
      <c r="AQ659" s="1" t="str" cm="1">
        <f t="array" aca="1" ref="AQ659" ca="1">IF(LEFT(AL659,1)=".",INDEX($M$12:$M$1052,MATCH(1,(AL659=$L$12:$L$1052)*(S659=($S$12:$S$1052)),0)),"")</f>
        <v/>
      </c>
      <c r="AR659" s="52">
        <f t="shared" ca="1" si="395"/>
        <v>0</v>
      </c>
      <c r="AS659" s="52">
        <f t="shared" ca="1" si="396"/>
        <v>0</v>
      </c>
      <c r="AT659" s="52" t="str">
        <f t="shared" ca="1" si="397"/>
        <v>00</v>
      </c>
      <c r="AU659" s="52" t="str">
        <f t="shared" ca="1" si="398"/>
        <v>00</v>
      </c>
      <c r="AV659" s="1" t="str">
        <f t="shared" ca="1" si="401"/>
        <v>00</v>
      </c>
      <c r="AW659" s="52" t="str">
        <f t="shared" ca="1" si="399"/>
        <v>ZP</v>
      </c>
      <c r="AX659" s="53" t="e">
        <f ca="1">VLOOKUP(UPPER(F659)&amp;"-"&amp;AW659,Opcodes!$D$3:$E$160,2,FALSE)</f>
        <v>#N/A</v>
      </c>
      <c r="AY659" s="1">
        <f t="shared" ca="1" si="400"/>
        <v>0</v>
      </c>
    </row>
    <row r="660" spans="3:51" s="52" customFormat="1" x14ac:dyDescent="0.3">
      <c r="C660" s="11" t="str" cm="1">
        <f t="array" aca="1" ref="C660" ca="1">IF(AND(N660&amp;""&lt;&gt;"",K660&amp;""&lt;&gt;""),K660&amp;": "&amp;N660&amp;IF(O660&amp;""&lt;&gt;""," "&amp;O660,"")&amp;IF(P660&amp;""&lt;&gt;""," "&amp;P660,""),IF(Y660&amp;""&lt;&gt;"",K660&amp;": "&amp;TRIM(_xlfn.TEXTJOIN("",TRUE,MID(Y660,2*ROW(INDIRECT("1:"&amp;LEN(Y660)))-1,2)&amp;" ")),""))</f>
        <v/>
      </c>
      <c r="D660" s="20"/>
      <c r="E660" s="21"/>
      <c r="F660" s="22"/>
      <c r="G660" s="55"/>
      <c r="H660" s="56"/>
      <c r="I660" s="51"/>
      <c r="J660" s="51"/>
      <c r="K660" s="52" t="str">
        <f t="shared" ca="1" si="366"/>
        <v>302</v>
      </c>
      <c r="L660" s="52" t="str">
        <f t="shared" si="367"/>
        <v/>
      </c>
      <c r="M660" s="52" t="str">
        <f t="shared" ca="1" si="368"/>
        <v>$0302</v>
      </c>
      <c r="N660" s="53" t="str">
        <f t="shared" ca="1" si="369"/>
        <v/>
      </c>
      <c r="O660" s="53" t="str">
        <f t="shared" ca="1" si="370"/>
        <v>00</v>
      </c>
      <c r="P660" s="53" t="str">
        <f t="shared" ca="1" si="371"/>
        <v/>
      </c>
      <c r="Q660" s="54">
        <f t="shared" si="372"/>
        <v>-1</v>
      </c>
      <c r="R660" s="54" t="str">
        <f t="shared" si="373"/>
        <v/>
      </c>
      <c r="S660" s="3" t="str">
        <f t="shared" si="374"/>
        <v>my_code</v>
      </c>
      <c r="T660" s="54" t="b">
        <f t="shared" si="375"/>
        <v>0</v>
      </c>
      <c r="U660" s="54" t="b">
        <f t="shared" si="376"/>
        <v>0</v>
      </c>
      <c r="V660" s="54" t="b">
        <f t="shared" si="377"/>
        <v>0</v>
      </c>
      <c r="W660" s="54" t="b">
        <f t="shared" si="378"/>
        <v>0</v>
      </c>
      <c r="X660" s="54" t="b">
        <f>IF(NOT(ISERROR(VLOOKUP(UPPER(F660),Opcodes!$O$3:$O$10,1,FALSE))),TRUE,FALSE)</f>
        <v>0</v>
      </c>
      <c r="Y660" s="1" t="str" cm="1">
        <f t="array" aca="1" ref="Y660" ca="1">IF(OR(UPPER(F660)="STR",UPPER(F660)="ASC"),_xlfn.TEXTJOIN("",TRUE,DEC2HEX(128*(UPPER(F660)="STR")+CODE(MID(G660,ABS(ROW(INDIRECT("1:"&amp;LEN(G660)))),1)))),IF(UPPER(F660)="HEX",UPPER(SUBSTITUTE(G660," ","")),""))</f>
        <v/>
      </c>
      <c r="Z660" s="52" t="str">
        <f t="shared" si="379"/>
        <v/>
      </c>
      <c r="AA660" s="52" t="str">
        <f t="shared" si="380"/>
        <v/>
      </c>
      <c r="AB660" s="52" t="str">
        <f t="shared" si="381"/>
        <v/>
      </c>
      <c r="AC660" s="52" t="str">
        <f t="shared" si="382"/>
        <v/>
      </c>
      <c r="AD660" s="52" t="str">
        <f t="shared" si="383"/>
        <v/>
      </c>
      <c r="AE660" s="52">
        <f t="shared" ca="1" si="384"/>
        <v>0</v>
      </c>
      <c r="AF660" s="52" t="str">
        <f t="shared" si="385"/>
        <v/>
      </c>
      <c r="AG660" s="52" t="str">
        <f t="shared" ca="1" si="386"/>
        <v>mem</v>
      </c>
      <c r="AH660" s="52">
        <f t="shared" ca="1" si="387"/>
        <v>0</v>
      </c>
      <c r="AI660" s="52">
        <f t="shared" ca="1" si="388"/>
        <v>-1</v>
      </c>
      <c r="AJ660" s="52">
        <f t="shared" ca="1" si="389"/>
        <v>0</v>
      </c>
      <c r="AK660" s="52">
        <f t="shared" ca="1" si="390"/>
        <v>0</v>
      </c>
      <c r="AL660" s="52">
        <f t="shared" ca="1" si="391"/>
        <v>0</v>
      </c>
      <c r="AM660" s="52" t="e" cm="1">
        <f t="array" aca="1" ref="AM660" ca="1">INDEX($G$2:$G$1052,MATCH(1,(AL660=$E$2:$E$1052)*("EQU"=UPPER($F$2:$F$1052)),0))</f>
        <v>#N/A</v>
      </c>
      <c r="AN660" s="52" t="str">
        <f t="shared" ca="1" si="392"/>
        <v/>
      </c>
      <c r="AO660" s="1" t="e">
        <f t="shared" ca="1" si="393"/>
        <v>#N/A</v>
      </c>
      <c r="AP660" s="52" t="str">
        <f t="shared" ca="1" si="394"/>
        <v/>
      </c>
      <c r="AQ660" s="1" t="str" cm="1">
        <f t="array" aca="1" ref="AQ660" ca="1">IF(LEFT(AL660,1)=".",INDEX($M$12:$M$1052,MATCH(1,(AL660=$L$12:$L$1052)*(S660=($S$12:$S$1052)),0)),"")</f>
        <v/>
      </c>
      <c r="AR660" s="52">
        <f t="shared" ca="1" si="395"/>
        <v>0</v>
      </c>
      <c r="AS660" s="52">
        <f t="shared" ca="1" si="396"/>
        <v>0</v>
      </c>
      <c r="AT660" s="52" t="str">
        <f t="shared" ca="1" si="397"/>
        <v>00</v>
      </c>
      <c r="AU660" s="52" t="str">
        <f t="shared" ca="1" si="398"/>
        <v>00</v>
      </c>
      <c r="AV660" s="1" t="str">
        <f t="shared" ca="1" si="401"/>
        <v>00</v>
      </c>
      <c r="AW660" s="52" t="str">
        <f t="shared" ca="1" si="399"/>
        <v>ZP</v>
      </c>
      <c r="AX660" s="53" t="e">
        <f ca="1">VLOOKUP(UPPER(F660)&amp;"-"&amp;AW660,Opcodes!$D$3:$E$160,2,FALSE)</f>
        <v>#N/A</v>
      </c>
      <c r="AY660" s="1">
        <f t="shared" ca="1" si="400"/>
        <v>0</v>
      </c>
    </row>
    <row r="661" spans="3:51" s="52" customFormat="1" x14ac:dyDescent="0.3">
      <c r="C661" s="11" t="str" cm="1">
        <f t="array" aca="1" ref="C661" ca="1">IF(AND(N661&amp;""&lt;&gt;"",K661&amp;""&lt;&gt;""),K661&amp;": "&amp;N661&amp;IF(O661&amp;""&lt;&gt;""," "&amp;O661,"")&amp;IF(P661&amp;""&lt;&gt;""," "&amp;P661,""),IF(Y661&amp;""&lt;&gt;"",K661&amp;": "&amp;TRIM(_xlfn.TEXTJOIN("",TRUE,MID(Y661,2*ROW(INDIRECT("1:"&amp;LEN(Y661)))-1,2)&amp;" ")),""))</f>
        <v/>
      </c>
      <c r="D661" s="20"/>
      <c r="E661" s="21"/>
      <c r="F661" s="22"/>
      <c r="G661" s="55"/>
      <c r="H661" s="56"/>
      <c r="I661" s="51"/>
      <c r="J661" s="51"/>
      <c r="K661" s="52" t="str">
        <f t="shared" ca="1" si="366"/>
        <v>302</v>
      </c>
      <c r="L661" s="52" t="str">
        <f t="shared" si="367"/>
        <v/>
      </c>
      <c r="M661" s="52" t="str">
        <f t="shared" ca="1" si="368"/>
        <v>$0302</v>
      </c>
      <c r="N661" s="53" t="str">
        <f t="shared" ca="1" si="369"/>
        <v/>
      </c>
      <c r="O661" s="53" t="str">
        <f t="shared" ca="1" si="370"/>
        <v>00</v>
      </c>
      <c r="P661" s="53" t="str">
        <f t="shared" ca="1" si="371"/>
        <v/>
      </c>
      <c r="Q661" s="54">
        <f t="shared" si="372"/>
        <v>-1</v>
      </c>
      <c r="R661" s="54" t="str">
        <f t="shared" si="373"/>
        <v/>
      </c>
      <c r="S661" s="3" t="str">
        <f t="shared" si="374"/>
        <v>my_code</v>
      </c>
      <c r="T661" s="54" t="b">
        <f t="shared" si="375"/>
        <v>0</v>
      </c>
      <c r="U661" s="54" t="b">
        <f t="shared" si="376"/>
        <v>0</v>
      </c>
      <c r="V661" s="54" t="b">
        <f t="shared" si="377"/>
        <v>0</v>
      </c>
      <c r="W661" s="54" t="b">
        <f t="shared" si="378"/>
        <v>0</v>
      </c>
      <c r="X661" s="54" t="b">
        <f>IF(NOT(ISERROR(VLOOKUP(UPPER(F661),Opcodes!$O$3:$O$10,1,FALSE))),TRUE,FALSE)</f>
        <v>0</v>
      </c>
      <c r="Y661" s="1" t="str" cm="1">
        <f t="array" aca="1" ref="Y661" ca="1">IF(OR(UPPER(F661)="STR",UPPER(F661)="ASC"),_xlfn.TEXTJOIN("",TRUE,DEC2HEX(128*(UPPER(F661)="STR")+CODE(MID(G661,ABS(ROW(INDIRECT("1:"&amp;LEN(G661)))),1)))),IF(UPPER(F661)="HEX",UPPER(SUBSTITUTE(G661," ","")),""))</f>
        <v/>
      </c>
      <c r="Z661" s="52" t="str">
        <f t="shared" si="379"/>
        <v/>
      </c>
      <c r="AA661" s="52" t="str">
        <f t="shared" si="380"/>
        <v/>
      </c>
      <c r="AB661" s="52" t="str">
        <f t="shared" si="381"/>
        <v/>
      </c>
      <c r="AC661" s="52" t="str">
        <f t="shared" si="382"/>
        <v/>
      </c>
      <c r="AD661" s="52" t="str">
        <f t="shared" si="383"/>
        <v/>
      </c>
      <c r="AE661" s="52">
        <f t="shared" ca="1" si="384"/>
        <v>0</v>
      </c>
      <c r="AF661" s="52" t="str">
        <f t="shared" si="385"/>
        <v/>
      </c>
      <c r="AG661" s="52" t="str">
        <f t="shared" ca="1" si="386"/>
        <v>mem</v>
      </c>
      <c r="AH661" s="52">
        <f t="shared" ca="1" si="387"/>
        <v>0</v>
      </c>
      <c r="AI661" s="52">
        <f t="shared" ca="1" si="388"/>
        <v>-1</v>
      </c>
      <c r="AJ661" s="52">
        <f t="shared" ca="1" si="389"/>
        <v>0</v>
      </c>
      <c r="AK661" s="52">
        <f t="shared" ca="1" si="390"/>
        <v>0</v>
      </c>
      <c r="AL661" s="52">
        <f t="shared" ca="1" si="391"/>
        <v>0</v>
      </c>
      <c r="AM661" s="52" t="e" cm="1">
        <f t="array" aca="1" ref="AM661" ca="1">INDEX($G$2:$G$1052,MATCH(1,(AL661=$E$2:$E$1052)*("EQU"=UPPER($F$2:$F$1052)),0))</f>
        <v>#N/A</v>
      </c>
      <c r="AN661" s="52" t="str">
        <f t="shared" ca="1" si="392"/>
        <v/>
      </c>
      <c r="AO661" s="1" t="e">
        <f t="shared" ca="1" si="393"/>
        <v>#N/A</v>
      </c>
      <c r="AP661" s="52" t="str">
        <f t="shared" ca="1" si="394"/>
        <v/>
      </c>
      <c r="AQ661" s="1" t="str" cm="1">
        <f t="array" aca="1" ref="AQ661" ca="1">IF(LEFT(AL661,1)=".",INDEX($M$12:$M$1052,MATCH(1,(AL661=$L$12:$L$1052)*(S661=($S$12:$S$1052)),0)),"")</f>
        <v/>
      </c>
      <c r="AR661" s="52">
        <f t="shared" ca="1" si="395"/>
        <v>0</v>
      </c>
      <c r="AS661" s="52">
        <f t="shared" ca="1" si="396"/>
        <v>0</v>
      </c>
      <c r="AT661" s="52" t="str">
        <f t="shared" ca="1" si="397"/>
        <v>00</v>
      </c>
      <c r="AU661" s="52" t="str">
        <f t="shared" ca="1" si="398"/>
        <v>00</v>
      </c>
      <c r="AV661" s="1" t="str">
        <f t="shared" ca="1" si="401"/>
        <v>00</v>
      </c>
      <c r="AW661" s="52" t="str">
        <f t="shared" ca="1" si="399"/>
        <v>ZP</v>
      </c>
      <c r="AX661" s="53" t="e">
        <f ca="1">VLOOKUP(UPPER(F661)&amp;"-"&amp;AW661,Opcodes!$D$3:$E$160,2,FALSE)</f>
        <v>#N/A</v>
      </c>
      <c r="AY661" s="1">
        <f t="shared" ca="1" si="400"/>
        <v>0</v>
      </c>
    </row>
    <row r="662" spans="3:51" s="52" customFormat="1" x14ac:dyDescent="0.3">
      <c r="C662" s="11" t="str" cm="1">
        <f t="array" aca="1" ref="C662" ca="1">IF(AND(N662&amp;""&lt;&gt;"",K662&amp;""&lt;&gt;""),K662&amp;": "&amp;N662&amp;IF(O662&amp;""&lt;&gt;""," "&amp;O662,"")&amp;IF(P662&amp;""&lt;&gt;""," "&amp;P662,""),IF(Y662&amp;""&lt;&gt;"",K662&amp;": "&amp;TRIM(_xlfn.TEXTJOIN("",TRUE,MID(Y662,2*ROW(INDIRECT("1:"&amp;LEN(Y662)))-1,2)&amp;" ")),""))</f>
        <v/>
      </c>
      <c r="D662" s="20"/>
      <c r="E662" s="21"/>
      <c r="F662" s="22"/>
      <c r="G662" s="55"/>
      <c r="H662" s="56"/>
      <c r="I662" s="51"/>
      <c r="J662" s="51"/>
      <c r="K662" s="52" t="str">
        <f t="shared" ca="1" si="366"/>
        <v>302</v>
      </c>
      <c r="L662" s="52" t="str">
        <f t="shared" si="367"/>
        <v/>
      </c>
      <c r="M662" s="52" t="str">
        <f t="shared" ca="1" si="368"/>
        <v>$0302</v>
      </c>
      <c r="N662" s="53" t="str">
        <f t="shared" ca="1" si="369"/>
        <v/>
      </c>
      <c r="O662" s="53" t="str">
        <f t="shared" ca="1" si="370"/>
        <v>00</v>
      </c>
      <c r="P662" s="53" t="str">
        <f t="shared" ca="1" si="371"/>
        <v/>
      </c>
      <c r="Q662" s="54">
        <f t="shared" si="372"/>
        <v>-1</v>
      </c>
      <c r="R662" s="54" t="str">
        <f t="shared" si="373"/>
        <v/>
      </c>
      <c r="S662" s="3" t="str">
        <f t="shared" si="374"/>
        <v>my_code</v>
      </c>
      <c r="T662" s="54" t="b">
        <f t="shared" si="375"/>
        <v>0</v>
      </c>
      <c r="U662" s="54" t="b">
        <f t="shared" si="376"/>
        <v>0</v>
      </c>
      <c r="V662" s="54" t="b">
        <f t="shared" si="377"/>
        <v>0</v>
      </c>
      <c r="W662" s="54" t="b">
        <f t="shared" si="378"/>
        <v>0</v>
      </c>
      <c r="X662" s="54" t="b">
        <f>IF(NOT(ISERROR(VLOOKUP(UPPER(F662),Opcodes!$O$3:$O$10,1,FALSE))),TRUE,FALSE)</f>
        <v>0</v>
      </c>
      <c r="Y662" s="1" t="str" cm="1">
        <f t="array" aca="1" ref="Y662" ca="1">IF(OR(UPPER(F662)="STR",UPPER(F662)="ASC"),_xlfn.TEXTJOIN("",TRUE,DEC2HEX(128*(UPPER(F662)="STR")+CODE(MID(G662,ABS(ROW(INDIRECT("1:"&amp;LEN(G662)))),1)))),IF(UPPER(F662)="HEX",UPPER(SUBSTITUTE(G662," ","")),""))</f>
        <v/>
      </c>
      <c r="Z662" s="52" t="str">
        <f t="shared" si="379"/>
        <v/>
      </c>
      <c r="AA662" s="52" t="str">
        <f t="shared" si="380"/>
        <v/>
      </c>
      <c r="AB662" s="52" t="str">
        <f t="shared" si="381"/>
        <v/>
      </c>
      <c r="AC662" s="52" t="str">
        <f t="shared" si="382"/>
        <v/>
      </c>
      <c r="AD662" s="52" t="str">
        <f t="shared" si="383"/>
        <v/>
      </c>
      <c r="AE662" s="52">
        <f t="shared" ca="1" si="384"/>
        <v>0</v>
      </c>
      <c r="AF662" s="52" t="str">
        <f t="shared" si="385"/>
        <v/>
      </c>
      <c r="AG662" s="52" t="str">
        <f t="shared" ca="1" si="386"/>
        <v>mem</v>
      </c>
      <c r="AH662" s="52">
        <f t="shared" ca="1" si="387"/>
        <v>0</v>
      </c>
      <c r="AI662" s="52">
        <f t="shared" ca="1" si="388"/>
        <v>-1</v>
      </c>
      <c r="AJ662" s="52">
        <f t="shared" ca="1" si="389"/>
        <v>0</v>
      </c>
      <c r="AK662" s="52">
        <f t="shared" ca="1" si="390"/>
        <v>0</v>
      </c>
      <c r="AL662" s="52">
        <f t="shared" ca="1" si="391"/>
        <v>0</v>
      </c>
      <c r="AM662" s="52" t="e" cm="1">
        <f t="array" aca="1" ref="AM662" ca="1">INDEX($G$2:$G$1052,MATCH(1,(AL662=$E$2:$E$1052)*("EQU"=UPPER($F$2:$F$1052)),0))</f>
        <v>#N/A</v>
      </c>
      <c r="AN662" s="52" t="str">
        <f t="shared" ca="1" si="392"/>
        <v/>
      </c>
      <c r="AO662" s="1" t="e">
        <f t="shared" ca="1" si="393"/>
        <v>#N/A</v>
      </c>
      <c r="AP662" s="52" t="str">
        <f t="shared" ca="1" si="394"/>
        <v/>
      </c>
      <c r="AQ662" s="1" t="str" cm="1">
        <f t="array" aca="1" ref="AQ662" ca="1">IF(LEFT(AL662,1)=".",INDEX($M$12:$M$1052,MATCH(1,(AL662=$L$12:$L$1052)*(S662=($S$12:$S$1052)),0)),"")</f>
        <v/>
      </c>
      <c r="AR662" s="52">
        <f t="shared" ca="1" si="395"/>
        <v>0</v>
      </c>
      <c r="AS662" s="52">
        <f t="shared" ca="1" si="396"/>
        <v>0</v>
      </c>
      <c r="AT662" s="52" t="str">
        <f t="shared" ca="1" si="397"/>
        <v>00</v>
      </c>
      <c r="AU662" s="52" t="str">
        <f t="shared" ca="1" si="398"/>
        <v>00</v>
      </c>
      <c r="AV662" s="1" t="str">
        <f t="shared" ca="1" si="401"/>
        <v>00</v>
      </c>
      <c r="AW662" s="52" t="str">
        <f t="shared" ca="1" si="399"/>
        <v>ZP</v>
      </c>
      <c r="AX662" s="53" t="e">
        <f ca="1">VLOOKUP(UPPER(F662)&amp;"-"&amp;AW662,Opcodes!$D$3:$E$160,2,FALSE)</f>
        <v>#N/A</v>
      </c>
      <c r="AY662" s="1">
        <f t="shared" ca="1" si="400"/>
        <v>0</v>
      </c>
    </row>
    <row r="663" spans="3:51" s="52" customFormat="1" x14ac:dyDescent="0.3">
      <c r="C663" s="11" t="str" cm="1">
        <f t="array" aca="1" ref="C663" ca="1">IF(AND(N663&amp;""&lt;&gt;"",K663&amp;""&lt;&gt;""),K663&amp;": "&amp;N663&amp;IF(O663&amp;""&lt;&gt;""," "&amp;O663,"")&amp;IF(P663&amp;""&lt;&gt;""," "&amp;P663,""),IF(Y663&amp;""&lt;&gt;"",K663&amp;": "&amp;TRIM(_xlfn.TEXTJOIN("",TRUE,MID(Y663,2*ROW(INDIRECT("1:"&amp;LEN(Y663)))-1,2)&amp;" ")),""))</f>
        <v/>
      </c>
      <c r="D663" s="20"/>
      <c r="E663" s="21"/>
      <c r="F663" s="22"/>
      <c r="G663" s="55"/>
      <c r="H663" s="56"/>
      <c r="I663" s="51"/>
      <c r="J663" s="51"/>
      <c r="K663" s="52" t="str">
        <f t="shared" ca="1" si="366"/>
        <v>302</v>
      </c>
      <c r="L663" s="52" t="str">
        <f t="shared" si="367"/>
        <v/>
      </c>
      <c r="M663" s="52" t="str">
        <f t="shared" ca="1" si="368"/>
        <v>$0302</v>
      </c>
      <c r="N663" s="53" t="str">
        <f t="shared" ca="1" si="369"/>
        <v/>
      </c>
      <c r="O663" s="53" t="str">
        <f t="shared" ca="1" si="370"/>
        <v>00</v>
      </c>
      <c r="P663" s="53" t="str">
        <f t="shared" ca="1" si="371"/>
        <v/>
      </c>
      <c r="Q663" s="54">
        <f t="shared" si="372"/>
        <v>-1</v>
      </c>
      <c r="R663" s="54" t="str">
        <f t="shared" si="373"/>
        <v/>
      </c>
      <c r="S663" s="3" t="str">
        <f t="shared" si="374"/>
        <v>my_code</v>
      </c>
      <c r="T663" s="54" t="b">
        <f t="shared" si="375"/>
        <v>0</v>
      </c>
      <c r="U663" s="54" t="b">
        <f t="shared" si="376"/>
        <v>0</v>
      </c>
      <c r="V663" s="54" t="b">
        <f t="shared" si="377"/>
        <v>0</v>
      </c>
      <c r="W663" s="54" t="b">
        <f t="shared" si="378"/>
        <v>0</v>
      </c>
      <c r="X663" s="54" t="b">
        <f>IF(NOT(ISERROR(VLOOKUP(UPPER(F663),Opcodes!$O$3:$O$10,1,FALSE))),TRUE,FALSE)</f>
        <v>0</v>
      </c>
      <c r="Y663" s="1" t="str" cm="1">
        <f t="array" aca="1" ref="Y663" ca="1">IF(OR(UPPER(F663)="STR",UPPER(F663)="ASC"),_xlfn.TEXTJOIN("",TRUE,DEC2HEX(128*(UPPER(F663)="STR")+CODE(MID(G663,ABS(ROW(INDIRECT("1:"&amp;LEN(G663)))),1)))),IF(UPPER(F663)="HEX",UPPER(SUBSTITUTE(G663," ","")),""))</f>
        <v/>
      </c>
      <c r="Z663" s="52" t="str">
        <f t="shared" si="379"/>
        <v/>
      </c>
      <c r="AA663" s="52" t="str">
        <f t="shared" si="380"/>
        <v/>
      </c>
      <c r="AB663" s="52" t="str">
        <f t="shared" si="381"/>
        <v/>
      </c>
      <c r="AC663" s="52" t="str">
        <f t="shared" si="382"/>
        <v/>
      </c>
      <c r="AD663" s="52" t="str">
        <f t="shared" si="383"/>
        <v/>
      </c>
      <c r="AE663" s="52">
        <f t="shared" ca="1" si="384"/>
        <v>0</v>
      </c>
      <c r="AF663" s="52" t="str">
        <f t="shared" si="385"/>
        <v/>
      </c>
      <c r="AG663" s="52" t="str">
        <f t="shared" ca="1" si="386"/>
        <v>mem</v>
      </c>
      <c r="AH663" s="52">
        <f t="shared" ca="1" si="387"/>
        <v>0</v>
      </c>
      <c r="AI663" s="52">
        <f t="shared" ca="1" si="388"/>
        <v>-1</v>
      </c>
      <c r="AJ663" s="52">
        <f t="shared" ca="1" si="389"/>
        <v>0</v>
      </c>
      <c r="AK663" s="52">
        <f t="shared" ca="1" si="390"/>
        <v>0</v>
      </c>
      <c r="AL663" s="52">
        <f t="shared" ca="1" si="391"/>
        <v>0</v>
      </c>
      <c r="AM663" s="52" t="e" cm="1">
        <f t="array" aca="1" ref="AM663" ca="1">INDEX($G$2:$G$1052,MATCH(1,(AL663=$E$2:$E$1052)*("EQU"=UPPER($F$2:$F$1052)),0))</f>
        <v>#N/A</v>
      </c>
      <c r="AN663" s="52" t="str">
        <f t="shared" ca="1" si="392"/>
        <v/>
      </c>
      <c r="AO663" s="1" t="e">
        <f t="shared" ca="1" si="393"/>
        <v>#N/A</v>
      </c>
      <c r="AP663" s="52" t="str">
        <f t="shared" ca="1" si="394"/>
        <v/>
      </c>
      <c r="AQ663" s="1" t="str" cm="1">
        <f t="array" aca="1" ref="AQ663" ca="1">IF(LEFT(AL663,1)=".",INDEX($M$12:$M$1052,MATCH(1,(AL663=$L$12:$L$1052)*(S663=($S$12:$S$1052)),0)),"")</f>
        <v/>
      </c>
      <c r="AR663" s="52">
        <f t="shared" ca="1" si="395"/>
        <v>0</v>
      </c>
      <c r="AS663" s="52">
        <f t="shared" ca="1" si="396"/>
        <v>0</v>
      </c>
      <c r="AT663" s="52" t="str">
        <f t="shared" ca="1" si="397"/>
        <v>00</v>
      </c>
      <c r="AU663" s="52" t="str">
        <f t="shared" ca="1" si="398"/>
        <v>00</v>
      </c>
      <c r="AV663" s="1" t="str">
        <f t="shared" ca="1" si="401"/>
        <v>00</v>
      </c>
      <c r="AW663" s="52" t="str">
        <f t="shared" ca="1" si="399"/>
        <v>ZP</v>
      </c>
      <c r="AX663" s="53" t="e">
        <f ca="1">VLOOKUP(UPPER(F663)&amp;"-"&amp;AW663,Opcodes!$D$3:$E$160,2,FALSE)</f>
        <v>#N/A</v>
      </c>
      <c r="AY663" s="1">
        <f t="shared" ca="1" si="400"/>
        <v>0</v>
      </c>
    </row>
    <row r="664" spans="3:51" s="52" customFormat="1" x14ac:dyDescent="0.3">
      <c r="C664" s="11" t="str" cm="1">
        <f t="array" aca="1" ref="C664" ca="1">IF(AND(N664&amp;""&lt;&gt;"",K664&amp;""&lt;&gt;""),K664&amp;": "&amp;N664&amp;IF(O664&amp;""&lt;&gt;""," "&amp;O664,"")&amp;IF(P664&amp;""&lt;&gt;""," "&amp;P664,""),IF(Y664&amp;""&lt;&gt;"",K664&amp;": "&amp;TRIM(_xlfn.TEXTJOIN("",TRUE,MID(Y664,2*ROW(INDIRECT("1:"&amp;LEN(Y664)))-1,2)&amp;" ")),""))</f>
        <v/>
      </c>
      <c r="D664" s="20"/>
      <c r="E664" s="21"/>
      <c r="F664" s="22"/>
      <c r="G664" s="55"/>
      <c r="H664" s="56"/>
      <c r="I664" s="51"/>
      <c r="J664" s="51"/>
      <c r="K664" s="52" t="str">
        <f t="shared" ca="1" si="366"/>
        <v>302</v>
      </c>
      <c r="L664" s="52" t="str">
        <f t="shared" si="367"/>
        <v/>
      </c>
      <c r="M664" s="52" t="str">
        <f t="shared" ca="1" si="368"/>
        <v>$0302</v>
      </c>
      <c r="N664" s="53" t="str">
        <f t="shared" ca="1" si="369"/>
        <v/>
      </c>
      <c r="O664" s="53" t="str">
        <f t="shared" ca="1" si="370"/>
        <v>00</v>
      </c>
      <c r="P664" s="53" t="str">
        <f t="shared" ca="1" si="371"/>
        <v/>
      </c>
      <c r="Q664" s="54">
        <f t="shared" si="372"/>
        <v>-1</v>
      </c>
      <c r="R664" s="54" t="str">
        <f t="shared" si="373"/>
        <v/>
      </c>
      <c r="S664" s="3" t="str">
        <f t="shared" si="374"/>
        <v>my_code</v>
      </c>
      <c r="T664" s="54" t="b">
        <f t="shared" si="375"/>
        <v>0</v>
      </c>
      <c r="U664" s="54" t="b">
        <f t="shared" si="376"/>
        <v>0</v>
      </c>
      <c r="V664" s="54" t="b">
        <f t="shared" si="377"/>
        <v>0</v>
      </c>
      <c r="W664" s="54" t="b">
        <f t="shared" si="378"/>
        <v>0</v>
      </c>
      <c r="X664" s="54" t="b">
        <f>IF(NOT(ISERROR(VLOOKUP(UPPER(F664),Opcodes!$O$3:$O$10,1,FALSE))),TRUE,FALSE)</f>
        <v>0</v>
      </c>
      <c r="Y664" s="1" t="str" cm="1">
        <f t="array" aca="1" ref="Y664" ca="1">IF(OR(UPPER(F664)="STR",UPPER(F664)="ASC"),_xlfn.TEXTJOIN("",TRUE,DEC2HEX(128*(UPPER(F664)="STR")+CODE(MID(G664,ABS(ROW(INDIRECT("1:"&amp;LEN(G664)))),1)))),IF(UPPER(F664)="HEX",UPPER(SUBSTITUTE(G664," ","")),""))</f>
        <v/>
      </c>
      <c r="Z664" s="52" t="str">
        <f t="shared" si="379"/>
        <v/>
      </c>
      <c r="AA664" s="52" t="str">
        <f t="shared" si="380"/>
        <v/>
      </c>
      <c r="AB664" s="52" t="str">
        <f t="shared" si="381"/>
        <v/>
      </c>
      <c r="AC664" s="52" t="str">
        <f t="shared" si="382"/>
        <v/>
      </c>
      <c r="AD664" s="52" t="str">
        <f t="shared" si="383"/>
        <v/>
      </c>
      <c r="AE664" s="52">
        <f t="shared" ca="1" si="384"/>
        <v>0</v>
      </c>
      <c r="AF664" s="52" t="str">
        <f t="shared" si="385"/>
        <v/>
      </c>
      <c r="AG664" s="52" t="str">
        <f t="shared" ca="1" si="386"/>
        <v>mem</v>
      </c>
      <c r="AH664" s="52">
        <f t="shared" ca="1" si="387"/>
        <v>0</v>
      </c>
      <c r="AI664" s="52">
        <f t="shared" ca="1" si="388"/>
        <v>-1</v>
      </c>
      <c r="AJ664" s="52">
        <f t="shared" ca="1" si="389"/>
        <v>0</v>
      </c>
      <c r="AK664" s="52">
        <f t="shared" ca="1" si="390"/>
        <v>0</v>
      </c>
      <c r="AL664" s="52">
        <f t="shared" ca="1" si="391"/>
        <v>0</v>
      </c>
      <c r="AM664" s="52" t="e" cm="1">
        <f t="array" aca="1" ref="AM664" ca="1">INDEX($G$2:$G$1052,MATCH(1,(AL664=$E$2:$E$1052)*("EQU"=UPPER($F$2:$F$1052)),0))</f>
        <v>#N/A</v>
      </c>
      <c r="AN664" s="52" t="str">
        <f t="shared" ca="1" si="392"/>
        <v/>
      </c>
      <c r="AO664" s="1" t="e">
        <f t="shared" ca="1" si="393"/>
        <v>#N/A</v>
      </c>
      <c r="AP664" s="52" t="str">
        <f t="shared" ca="1" si="394"/>
        <v/>
      </c>
      <c r="AQ664" s="1" t="str" cm="1">
        <f t="array" aca="1" ref="AQ664" ca="1">IF(LEFT(AL664,1)=".",INDEX($M$12:$M$1052,MATCH(1,(AL664=$L$12:$L$1052)*(S664=($S$12:$S$1052)),0)),"")</f>
        <v/>
      </c>
      <c r="AR664" s="52">
        <f t="shared" ca="1" si="395"/>
        <v>0</v>
      </c>
      <c r="AS664" s="52">
        <f t="shared" ca="1" si="396"/>
        <v>0</v>
      </c>
      <c r="AT664" s="52" t="str">
        <f t="shared" ca="1" si="397"/>
        <v>00</v>
      </c>
      <c r="AU664" s="52" t="str">
        <f t="shared" ca="1" si="398"/>
        <v>00</v>
      </c>
      <c r="AV664" s="1" t="str">
        <f t="shared" ca="1" si="401"/>
        <v>00</v>
      </c>
      <c r="AW664" s="52" t="str">
        <f t="shared" ca="1" si="399"/>
        <v>ZP</v>
      </c>
      <c r="AX664" s="53" t="e">
        <f ca="1">VLOOKUP(UPPER(F664)&amp;"-"&amp;AW664,Opcodes!$D$3:$E$160,2,FALSE)</f>
        <v>#N/A</v>
      </c>
      <c r="AY664" s="1">
        <f t="shared" ca="1" si="400"/>
        <v>0</v>
      </c>
    </row>
    <row r="665" spans="3:51" s="52" customFormat="1" x14ac:dyDescent="0.3">
      <c r="C665" s="11" t="str" cm="1">
        <f t="array" aca="1" ref="C665" ca="1">IF(AND(N665&amp;""&lt;&gt;"",K665&amp;""&lt;&gt;""),K665&amp;": "&amp;N665&amp;IF(O665&amp;""&lt;&gt;""," "&amp;O665,"")&amp;IF(P665&amp;""&lt;&gt;""," "&amp;P665,""),IF(Y665&amp;""&lt;&gt;"",K665&amp;": "&amp;TRIM(_xlfn.TEXTJOIN("",TRUE,MID(Y665,2*ROW(INDIRECT("1:"&amp;LEN(Y665)))-1,2)&amp;" ")),""))</f>
        <v/>
      </c>
      <c r="D665" s="20"/>
      <c r="E665" s="21"/>
      <c r="F665" s="22"/>
      <c r="G665" s="55"/>
      <c r="H665" s="56"/>
      <c r="I665" s="51"/>
      <c r="J665" s="51"/>
      <c r="K665" s="52" t="str">
        <f t="shared" ca="1" si="366"/>
        <v>302</v>
      </c>
      <c r="L665" s="52" t="str">
        <f t="shared" si="367"/>
        <v/>
      </c>
      <c r="M665" s="52" t="str">
        <f t="shared" ca="1" si="368"/>
        <v>$0302</v>
      </c>
      <c r="N665" s="53" t="str">
        <f t="shared" ca="1" si="369"/>
        <v/>
      </c>
      <c r="O665" s="53" t="str">
        <f t="shared" ca="1" si="370"/>
        <v>00</v>
      </c>
      <c r="P665" s="53" t="str">
        <f t="shared" ca="1" si="371"/>
        <v/>
      </c>
      <c r="Q665" s="54">
        <f t="shared" si="372"/>
        <v>-1</v>
      </c>
      <c r="R665" s="54" t="str">
        <f t="shared" si="373"/>
        <v/>
      </c>
      <c r="S665" s="3" t="str">
        <f t="shared" si="374"/>
        <v>my_code</v>
      </c>
      <c r="T665" s="54" t="b">
        <f t="shared" si="375"/>
        <v>0</v>
      </c>
      <c r="U665" s="54" t="b">
        <f t="shared" si="376"/>
        <v>0</v>
      </c>
      <c r="V665" s="54" t="b">
        <f t="shared" si="377"/>
        <v>0</v>
      </c>
      <c r="W665" s="54" t="b">
        <f t="shared" si="378"/>
        <v>0</v>
      </c>
      <c r="X665" s="54" t="b">
        <f>IF(NOT(ISERROR(VLOOKUP(UPPER(F665),Opcodes!$O$3:$O$10,1,FALSE))),TRUE,FALSE)</f>
        <v>0</v>
      </c>
      <c r="Y665" s="1" t="str" cm="1">
        <f t="array" aca="1" ref="Y665" ca="1">IF(OR(UPPER(F665)="STR",UPPER(F665)="ASC"),_xlfn.TEXTJOIN("",TRUE,DEC2HEX(128*(UPPER(F665)="STR")+CODE(MID(G665,ABS(ROW(INDIRECT("1:"&amp;LEN(G665)))),1)))),IF(UPPER(F665)="HEX",UPPER(SUBSTITUTE(G665," ","")),""))</f>
        <v/>
      </c>
      <c r="Z665" s="52" t="str">
        <f t="shared" si="379"/>
        <v/>
      </c>
      <c r="AA665" s="52" t="str">
        <f t="shared" si="380"/>
        <v/>
      </c>
      <c r="AB665" s="52" t="str">
        <f t="shared" si="381"/>
        <v/>
      </c>
      <c r="AC665" s="52" t="str">
        <f t="shared" si="382"/>
        <v/>
      </c>
      <c r="AD665" s="52" t="str">
        <f t="shared" si="383"/>
        <v/>
      </c>
      <c r="AE665" s="52">
        <f t="shared" ca="1" si="384"/>
        <v>0</v>
      </c>
      <c r="AF665" s="52" t="str">
        <f t="shared" si="385"/>
        <v/>
      </c>
      <c r="AG665" s="52" t="str">
        <f t="shared" ca="1" si="386"/>
        <v>mem</v>
      </c>
      <c r="AH665" s="52">
        <f t="shared" ca="1" si="387"/>
        <v>0</v>
      </c>
      <c r="AI665" s="52">
        <f t="shared" ca="1" si="388"/>
        <v>-1</v>
      </c>
      <c r="AJ665" s="52">
        <f t="shared" ca="1" si="389"/>
        <v>0</v>
      </c>
      <c r="AK665" s="52">
        <f t="shared" ca="1" si="390"/>
        <v>0</v>
      </c>
      <c r="AL665" s="52">
        <f t="shared" ca="1" si="391"/>
        <v>0</v>
      </c>
      <c r="AM665" s="52" t="e" cm="1">
        <f t="array" aca="1" ref="AM665" ca="1">INDEX($G$2:$G$1052,MATCH(1,(AL665=$E$2:$E$1052)*("EQU"=UPPER($F$2:$F$1052)),0))</f>
        <v>#N/A</v>
      </c>
      <c r="AN665" s="52" t="str">
        <f t="shared" ca="1" si="392"/>
        <v/>
      </c>
      <c r="AO665" s="1" t="e">
        <f t="shared" ca="1" si="393"/>
        <v>#N/A</v>
      </c>
      <c r="AP665" s="52" t="str">
        <f t="shared" ca="1" si="394"/>
        <v/>
      </c>
      <c r="AQ665" s="1" t="str" cm="1">
        <f t="array" aca="1" ref="AQ665" ca="1">IF(LEFT(AL665,1)=".",INDEX($M$12:$M$1052,MATCH(1,(AL665=$L$12:$L$1052)*(S665=($S$12:$S$1052)),0)),"")</f>
        <v/>
      </c>
      <c r="AR665" s="52">
        <f t="shared" ca="1" si="395"/>
        <v>0</v>
      </c>
      <c r="AS665" s="52">
        <f t="shared" ca="1" si="396"/>
        <v>0</v>
      </c>
      <c r="AT665" s="52" t="str">
        <f t="shared" ca="1" si="397"/>
        <v>00</v>
      </c>
      <c r="AU665" s="52" t="str">
        <f t="shared" ca="1" si="398"/>
        <v>00</v>
      </c>
      <c r="AV665" s="1" t="str">
        <f t="shared" ca="1" si="401"/>
        <v>00</v>
      </c>
      <c r="AW665" s="52" t="str">
        <f t="shared" ca="1" si="399"/>
        <v>ZP</v>
      </c>
      <c r="AX665" s="53" t="e">
        <f ca="1">VLOOKUP(UPPER(F665)&amp;"-"&amp;AW665,Opcodes!$D$3:$E$160,2,FALSE)</f>
        <v>#N/A</v>
      </c>
      <c r="AY665" s="1">
        <f t="shared" ca="1" si="400"/>
        <v>0</v>
      </c>
    </row>
    <row r="666" spans="3:51" s="52" customFormat="1" x14ac:dyDescent="0.3">
      <c r="C666" s="11" t="str" cm="1">
        <f t="array" aca="1" ref="C666" ca="1">IF(AND(N666&amp;""&lt;&gt;"",K666&amp;""&lt;&gt;""),K666&amp;": "&amp;N666&amp;IF(O666&amp;""&lt;&gt;""," "&amp;O666,"")&amp;IF(P666&amp;""&lt;&gt;""," "&amp;P666,""),IF(Y666&amp;""&lt;&gt;"",K666&amp;": "&amp;TRIM(_xlfn.TEXTJOIN("",TRUE,MID(Y666,2*ROW(INDIRECT("1:"&amp;LEN(Y666)))-1,2)&amp;" ")),""))</f>
        <v/>
      </c>
      <c r="D666" s="20"/>
      <c r="E666" s="21"/>
      <c r="F666" s="22"/>
      <c r="G666" s="55"/>
      <c r="H666" s="56"/>
      <c r="I666" s="51"/>
      <c r="J666" s="51"/>
      <c r="K666" s="52" t="str">
        <f t="shared" ca="1" si="366"/>
        <v>302</v>
      </c>
      <c r="L666" s="52" t="str">
        <f t="shared" si="367"/>
        <v/>
      </c>
      <c r="M666" s="52" t="str">
        <f t="shared" ca="1" si="368"/>
        <v>$0302</v>
      </c>
      <c r="N666" s="53" t="str">
        <f t="shared" ca="1" si="369"/>
        <v/>
      </c>
      <c r="O666" s="53" t="str">
        <f t="shared" ca="1" si="370"/>
        <v>00</v>
      </c>
      <c r="P666" s="53" t="str">
        <f t="shared" ca="1" si="371"/>
        <v/>
      </c>
      <c r="Q666" s="54">
        <f t="shared" si="372"/>
        <v>-1</v>
      </c>
      <c r="R666" s="54" t="str">
        <f t="shared" si="373"/>
        <v/>
      </c>
      <c r="S666" s="3" t="str">
        <f t="shared" si="374"/>
        <v>my_code</v>
      </c>
      <c r="T666" s="54" t="b">
        <f t="shared" si="375"/>
        <v>0</v>
      </c>
      <c r="U666" s="54" t="b">
        <f t="shared" si="376"/>
        <v>0</v>
      </c>
      <c r="V666" s="54" t="b">
        <f t="shared" si="377"/>
        <v>0</v>
      </c>
      <c r="W666" s="54" t="b">
        <f t="shared" si="378"/>
        <v>0</v>
      </c>
      <c r="X666" s="54" t="b">
        <f>IF(NOT(ISERROR(VLOOKUP(UPPER(F666),Opcodes!$O$3:$O$10,1,FALSE))),TRUE,FALSE)</f>
        <v>0</v>
      </c>
      <c r="Y666" s="1" t="str" cm="1">
        <f t="array" aca="1" ref="Y666" ca="1">IF(OR(UPPER(F666)="STR",UPPER(F666)="ASC"),_xlfn.TEXTJOIN("",TRUE,DEC2HEX(128*(UPPER(F666)="STR")+CODE(MID(G666,ABS(ROW(INDIRECT("1:"&amp;LEN(G666)))),1)))),IF(UPPER(F666)="HEX",UPPER(SUBSTITUTE(G666," ","")),""))</f>
        <v/>
      </c>
      <c r="Z666" s="52" t="str">
        <f t="shared" si="379"/>
        <v/>
      </c>
      <c r="AA666" s="52" t="str">
        <f t="shared" si="380"/>
        <v/>
      </c>
      <c r="AB666" s="52" t="str">
        <f t="shared" si="381"/>
        <v/>
      </c>
      <c r="AC666" s="52" t="str">
        <f t="shared" si="382"/>
        <v/>
      </c>
      <c r="AD666" s="52" t="str">
        <f t="shared" si="383"/>
        <v/>
      </c>
      <c r="AE666" s="52">
        <f t="shared" ca="1" si="384"/>
        <v>0</v>
      </c>
      <c r="AF666" s="52" t="str">
        <f t="shared" si="385"/>
        <v/>
      </c>
      <c r="AG666" s="52" t="str">
        <f t="shared" ca="1" si="386"/>
        <v>mem</v>
      </c>
      <c r="AH666" s="52">
        <f t="shared" ca="1" si="387"/>
        <v>0</v>
      </c>
      <c r="AI666" s="52">
        <f t="shared" ca="1" si="388"/>
        <v>-1</v>
      </c>
      <c r="AJ666" s="52">
        <f t="shared" ca="1" si="389"/>
        <v>0</v>
      </c>
      <c r="AK666" s="52">
        <f t="shared" ca="1" si="390"/>
        <v>0</v>
      </c>
      <c r="AL666" s="52">
        <f t="shared" ca="1" si="391"/>
        <v>0</v>
      </c>
      <c r="AM666" s="52" t="e" cm="1">
        <f t="array" aca="1" ref="AM666" ca="1">INDEX($G$2:$G$1052,MATCH(1,(AL666=$E$2:$E$1052)*("EQU"=UPPER($F$2:$F$1052)),0))</f>
        <v>#N/A</v>
      </c>
      <c r="AN666" s="52" t="str">
        <f t="shared" ca="1" si="392"/>
        <v/>
      </c>
      <c r="AO666" s="1" t="e">
        <f t="shared" ca="1" si="393"/>
        <v>#N/A</v>
      </c>
      <c r="AP666" s="52" t="str">
        <f t="shared" ca="1" si="394"/>
        <v/>
      </c>
      <c r="AQ666" s="1" t="str" cm="1">
        <f t="array" aca="1" ref="AQ666" ca="1">IF(LEFT(AL666,1)=".",INDEX($M$12:$M$1052,MATCH(1,(AL666=$L$12:$L$1052)*(S666=($S$12:$S$1052)),0)),"")</f>
        <v/>
      </c>
      <c r="AR666" s="52">
        <f t="shared" ca="1" si="395"/>
        <v>0</v>
      </c>
      <c r="AS666" s="52">
        <f t="shared" ca="1" si="396"/>
        <v>0</v>
      </c>
      <c r="AT666" s="52" t="str">
        <f t="shared" ca="1" si="397"/>
        <v>00</v>
      </c>
      <c r="AU666" s="52" t="str">
        <f t="shared" ca="1" si="398"/>
        <v>00</v>
      </c>
      <c r="AV666" s="1" t="str">
        <f t="shared" ca="1" si="401"/>
        <v>00</v>
      </c>
      <c r="AW666" s="52" t="str">
        <f t="shared" ca="1" si="399"/>
        <v>ZP</v>
      </c>
      <c r="AX666" s="53" t="e">
        <f ca="1">VLOOKUP(UPPER(F666)&amp;"-"&amp;AW666,Opcodes!$D$3:$E$160,2,FALSE)</f>
        <v>#N/A</v>
      </c>
      <c r="AY666" s="1">
        <f t="shared" ca="1" si="400"/>
        <v>0</v>
      </c>
    </row>
    <row r="667" spans="3:51" s="52" customFormat="1" x14ac:dyDescent="0.3">
      <c r="C667" s="11" t="str" cm="1">
        <f t="array" aca="1" ref="C667" ca="1">IF(AND(N667&amp;""&lt;&gt;"",K667&amp;""&lt;&gt;""),K667&amp;": "&amp;N667&amp;IF(O667&amp;""&lt;&gt;""," "&amp;O667,"")&amp;IF(P667&amp;""&lt;&gt;""," "&amp;P667,""),IF(Y667&amp;""&lt;&gt;"",K667&amp;": "&amp;TRIM(_xlfn.TEXTJOIN("",TRUE,MID(Y667,2*ROW(INDIRECT("1:"&amp;LEN(Y667)))-1,2)&amp;" ")),""))</f>
        <v/>
      </c>
      <c r="D667" s="20"/>
      <c r="E667" s="21"/>
      <c r="F667" s="22"/>
      <c r="G667" s="55"/>
      <c r="H667" s="56"/>
      <c r="I667" s="51"/>
      <c r="J667" s="51"/>
      <c r="K667" s="52" t="str">
        <f t="shared" ca="1" si="366"/>
        <v>302</v>
      </c>
      <c r="L667" s="52" t="str">
        <f t="shared" si="367"/>
        <v/>
      </c>
      <c r="M667" s="52" t="str">
        <f t="shared" ca="1" si="368"/>
        <v>$0302</v>
      </c>
      <c r="N667" s="53" t="str">
        <f t="shared" ca="1" si="369"/>
        <v/>
      </c>
      <c r="O667" s="53" t="str">
        <f t="shared" ca="1" si="370"/>
        <v>00</v>
      </c>
      <c r="P667" s="53" t="str">
        <f t="shared" ca="1" si="371"/>
        <v/>
      </c>
      <c r="Q667" s="54">
        <f t="shared" si="372"/>
        <v>-1</v>
      </c>
      <c r="R667" s="54" t="str">
        <f t="shared" si="373"/>
        <v/>
      </c>
      <c r="S667" s="3" t="str">
        <f t="shared" si="374"/>
        <v>my_code</v>
      </c>
      <c r="T667" s="54" t="b">
        <f t="shared" si="375"/>
        <v>0</v>
      </c>
      <c r="U667" s="54" t="b">
        <f t="shared" si="376"/>
        <v>0</v>
      </c>
      <c r="V667" s="54" t="b">
        <f t="shared" si="377"/>
        <v>0</v>
      </c>
      <c r="W667" s="54" t="b">
        <f t="shared" si="378"/>
        <v>0</v>
      </c>
      <c r="X667" s="54" t="b">
        <f>IF(NOT(ISERROR(VLOOKUP(UPPER(F667),Opcodes!$O$3:$O$10,1,FALSE))),TRUE,FALSE)</f>
        <v>0</v>
      </c>
      <c r="Y667" s="1" t="str" cm="1">
        <f t="array" aca="1" ref="Y667" ca="1">IF(OR(UPPER(F667)="STR",UPPER(F667)="ASC"),_xlfn.TEXTJOIN("",TRUE,DEC2HEX(128*(UPPER(F667)="STR")+CODE(MID(G667,ABS(ROW(INDIRECT("1:"&amp;LEN(G667)))),1)))),IF(UPPER(F667)="HEX",UPPER(SUBSTITUTE(G667," ","")),""))</f>
        <v/>
      </c>
      <c r="Z667" s="52" t="str">
        <f t="shared" si="379"/>
        <v/>
      </c>
      <c r="AA667" s="52" t="str">
        <f t="shared" si="380"/>
        <v/>
      </c>
      <c r="AB667" s="52" t="str">
        <f t="shared" si="381"/>
        <v/>
      </c>
      <c r="AC667" s="52" t="str">
        <f t="shared" si="382"/>
        <v/>
      </c>
      <c r="AD667" s="52" t="str">
        <f t="shared" si="383"/>
        <v/>
      </c>
      <c r="AE667" s="52">
        <f t="shared" ca="1" si="384"/>
        <v>0</v>
      </c>
      <c r="AF667" s="52" t="str">
        <f t="shared" si="385"/>
        <v/>
      </c>
      <c r="AG667" s="52" t="str">
        <f t="shared" ca="1" si="386"/>
        <v>mem</v>
      </c>
      <c r="AH667" s="52">
        <f t="shared" ca="1" si="387"/>
        <v>0</v>
      </c>
      <c r="AI667" s="52">
        <f t="shared" ca="1" si="388"/>
        <v>-1</v>
      </c>
      <c r="AJ667" s="52">
        <f t="shared" ca="1" si="389"/>
        <v>0</v>
      </c>
      <c r="AK667" s="52">
        <f t="shared" ca="1" si="390"/>
        <v>0</v>
      </c>
      <c r="AL667" s="52">
        <f t="shared" ca="1" si="391"/>
        <v>0</v>
      </c>
      <c r="AM667" s="52" t="e" cm="1">
        <f t="array" aca="1" ref="AM667" ca="1">INDEX($G$2:$G$1052,MATCH(1,(AL667=$E$2:$E$1052)*("EQU"=UPPER($F$2:$F$1052)),0))</f>
        <v>#N/A</v>
      </c>
      <c r="AN667" s="52" t="str">
        <f t="shared" ca="1" si="392"/>
        <v/>
      </c>
      <c r="AO667" s="1" t="e">
        <f t="shared" ca="1" si="393"/>
        <v>#N/A</v>
      </c>
      <c r="AP667" s="52" t="str">
        <f t="shared" ca="1" si="394"/>
        <v/>
      </c>
      <c r="AQ667" s="1" t="str" cm="1">
        <f t="array" aca="1" ref="AQ667" ca="1">IF(LEFT(AL667,1)=".",INDEX($M$12:$M$1052,MATCH(1,(AL667=$L$12:$L$1052)*(S667=($S$12:$S$1052)),0)),"")</f>
        <v/>
      </c>
      <c r="AR667" s="52">
        <f t="shared" ca="1" si="395"/>
        <v>0</v>
      </c>
      <c r="AS667" s="52">
        <f t="shared" ca="1" si="396"/>
        <v>0</v>
      </c>
      <c r="AT667" s="52" t="str">
        <f t="shared" ca="1" si="397"/>
        <v>00</v>
      </c>
      <c r="AU667" s="52" t="str">
        <f t="shared" ca="1" si="398"/>
        <v>00</v>
      </c>
      <c r="AV667" s="1" t="str">
        <f t="shared" ca="1" si="401"/>
        <v>00</v>
      </c>
      <c r="AW667" s="52" t="str">
        <f t="shared" ca="1" si="399"/>
        <v>ZP</v>
      </c>
      <c r="AX667" s="53" t="e">
        <f ca="1">VLOOKUP(UPPER(F667)&amp;"-"&amp;AW667,Opcodes!$D$3:$E$160,2,FALSE)</f>
        <v>#N/A</v>
      </c>
      <c r="AY667" s="1">
        <f t="shared" ca="1" si="400"/>
        <v>0</v>
      </c>
    </row>
    <row r="668" spans="3:51" s="52" customFormat="1" x14ac:dyDescent="0.3">
      <c r="C668" s="11" t="str" cm="1">
        <f t="array" aca="1" ref="C668" ca="1">IF(AND(N668&amp;""&lt;&gt;"",K668&amp;""&lt;&gt;""),K668&amp;": "&amp;N668&amp;IF(O668&amp;""&lt;&gt;""," "&amp;O668,"")&amp;IF(P668&amp;""&lt;&gt;""," "&amp;P668,""),IF(Y668&amp;""&lt;&gt;"",K668&amp;": "&amp;TRIM(_xlfn.TEXTJOIN("",TRUE,MID(Y668,2*ROW(INDIRECT("1:"&amp;LEN(Y668)))-1,2)&amp;" ")),""))</f>
        <v/>
      </c>
      <c r="D668" s="20"/>
      <c r="E668" s="21"/>
      <c r="F668" s="22"/>
      <c r="G668" s="55"/>
      <c r="H668" s="56"/>
      <c r="I668" s="51"/>
      <c r="J668" s="51"/>
      <c r="K668" s="52" t="str">
        <f t="shared" ca="1" si="366"/>
        <v>302</v>
      </c>
      <c r="L668" s="52" t="str">
        <f t="shared" si="367"/>
        <v/>
      </c>
      <c r="M668" s="52" t="str">
        <f t="shared" ca="1" si="368"/>
        <v>$0302</v>
      </c>
      <c r="N668" s="53" t="str">
        <f t="shared" ca="1" si="369"/>
        <v/>
      </c>
      <c r="O668" s="53" t="str">
        <f t="shared" ca="1" si="370"/>
        <v>00</v>
      </c>
      <c r="P668" s="53" t="str">
        <f t="shared" ca="1" si="371"/>
        <v/>
      </c>
      <c r="Q668" s="54">
        <f t="shared" si="372"/>
        <v>-1</v>
      </c>
      <c r="R668" s="54" t="str">
        <f t="shared" si="373"/>
        <v/>
      </c>
      <c r="S668" s="3" t="str">
        <f t="shared" si="374"/>
        <v>my_code</v>
      </c>
      <c r="T668" s="54" t="b">
        <f t="shared" si="375"/>
        <v>0</v>
      </c>
      <c r="U668" s="54" t="b">
        <f t="shared" si="376"/>
        <v>0</v>
      </c>
      <c r="V668" s="54" t="b">
        <f t="shared" si="377"/>
        <v>0</v>
      </c>
      <c r="W668" s="54" t="b">
        <f t="shared" si="378"/>
        <v>0</v>
      </c>
      <c r="X668" s="54" t="b">
        <f>IF(NOT(ISERROR(VLOOKUP(UPPER(F668),Opcodes!$O$3:$O$10,1,FALSE))),TRUE,FALSE)</f>
        <v>0</v>
      </c>
      <c r="Y668" s="1" t="str" cm="1">
        <f t="array" aca="1" ref="Y668" ca="1">IF(OR(UPPER(F668)="STR",UPPER(F668)="ASC"),_xlfn.TEXTJOIN("",TRUE,DEC2HEX(128*(UPPER(F668)="STR")+CODE(MID(G668,ABS(ROW(INDIRECT("1:"&amp;LEN(G668)))),1)))),IF(UPPER(F668)="HEX",UPPER(SUBSTITUTE(G668," ","")),""))</f>
        <v/>
      </c>
      <c r="Z668" s="52" t="str">
        <f t="shared" si="379"/>
        <v/>
      </c>
      <c r="AA668" s="52" t="str">
        <f t="shared" si="380"/>
        <v/>
      </c>
      <c r="AB668" s="52" t="str">
        <f t="shared" si="381"/>
        <v/>
      </c>
      <c r="AC668" s="52" t="str">
        <f t="shared" si="382"/>
        <v/>
      </c>
      <c r="AD668" s="52" t="str">
        <f t="shared" si="383"/>
        <v/>
      </c>
      <c r="AE668" s="52">
        <f t="shared" ca="1" si="384"/>
        <v>0</v>
      </c>
      <c r="AF668" s="52" t="str">
        <f t="shared" si="385"/>
        <v/>
      </c>
      <c r="AG668" s="52" t="str">
        <f t="shared" ca="1" si="386"/>
        <v>mem</v>
      </c>
      <c r="AH668" s="52">
        <f t="shared" ca="1" si="387"/>
        <v>0</v>
      </c>
      <c r="AI668" s="52">
        <f t="shared" ca="1" si="388"/>
        <v>-1</v>
      </c>
      <c r="AJ668" s="52">
        <f t="shared" ca="1" si="389"/>
        <v>0</v>
      </c>
      <c r="AK668" s="52">
        <f t="shared" ca="1" si="390"/>
        <v>0</v>
      </c>
      <c r="AL668" s="52">
        <f t="shared" ca="1" si="391"/>
        <v>0</v>
      </c>
      <c r="AM668" s="52" t="e" cm="1">
        <f t="array" aca="1" ref="AM668" ca="1">INDEX($G$2:$G$1052,MATCH(1,(AL668=$E$2:$E$1052)*("EQU"=UPPER($F$2:$F$1052)),0))</f>
        <v>#N/A</v>
      </c>
      <c r="AN668" s="52" t="str">
        <f t="shared" ca="1" si="392"/>
        <v/>
      </c>
      <c r="AO668" s="1" t="e">
        <f t="shared" ca="1" si="393"/>
        <v>#N/A</v>
      </c>
      <c r="AP668" s="52" t="str">
        <f t="shared" ca="1" si="394"/>
        <v/>
      </c>
      <c r="AQ668" s="1" t="str" cm="1">
        <f t="array" aca="1" ref="AQ668" ca="1">IF(LEFT(AL668,1)=".",INDEX($M$12:$M$1052,MATCH(1,(AL668=$L$12:$L$1052)*(S668=($S$12:$S$1052)),0)),"")</f>
        <v/>
      </c>
      <c r="AR668" s="52">
        <f t="shared" ca="1" si="395"/>
        <v>0</v>
      </c>
      <c r="AS668" s="52">
        <f t="shared" ca="1" si="396"/>
        <v>0</v>
      </c>
      <c r="AT668" s="52" t="str">
        <f t="shared" ca="1" si="397"/>
        <v>00</v>
      </c>
      <c r="AU668" s="52" t="str">
        <f t="shared" ca="1" si="398"/>
        <v>00</v>
      </c>
      <c r="AV668" s="1" t="str">
        <f t="shared" ca="1" si="401"/>
        <v>00</v>
      </c>
      <c r="AW668" s="52" t="str">
        <f t="shared" ca="1" si="399"/>
        <v>ZP</v>
      </c>
      <c r="AX668" s="53" t="e">
        <f ca="1">VLOOKUP(UPPER(F668)&amp;"-"&amp;AW668,Opcodes!$D$3:$E$160,2,FALSE)</f>
        <v>#N/A</v>
      </c>
      <c r="AY668" s="1">
        <f t="shared" ca="1" si="400"/>
        <v>0</v>
      </c>
    </row>
    <row r="669" spans="3:51" s="52" customFormat="1" x14ac:dyDescent="0.3">
      <c r="C669" s="11" t="str" cm="1">
        <f t="array" aca="1" ref="C669" ca="1">IF(AND(N669&amp;""&lt;&gt;"",K669&amp;""&lt;&gt;""),K669&amp;": "&amp;N669&amp;IF(O669&amp;""&lt;&gt;""," "&amp;O669,"")&amp;IF(P669&amp;""&lt;&gt;""," "&amp;P669,""),IF(Y669&amp;""&lt;&gt;"",K669&amp;": "&amp;TRIM(_xlfn.TEXTJOIN("",TRUE,MID(Y669,2*ROW(INDIRECT("1:"&amp;LEN(Y669)))-1,2)&amp;" ")),""))</f>
        <v/>
      </c>
      <c r="D669" s="20"/>
      <c r="E669" s="21"/>
      <c r="F669" s="22"/>
      <c r="G669" s="55"/>
      <c r="H669" s="56"/>
      <c r="I669" s="51"/>
      <c r="J669" s="51"/>
      <c r="K669" s="52" t="str">
        <f t="shared" ca="1" si="366"/>
        <v>302</v>
      </c>
      <c r="L669" s="52" t="str">
        <f t="shared" si="367"/>
        <v/>
      </c>
      <c r="M669" s="52" t="str">
        <f t="shared" ca="1" si="368"/>
        <v>$0302</v>
      </c>
      <c r="N669" s="53" t="str">
        <f t="shared" ca="1" si="369"/>
        <v/>
      </c>
      <c r="O669" s="53" t="str">
        <f t="shared" ca="1" si="370"/>
        <v>00</v>
      </c>
      <c r="P669" s="53" t="str">
        <f t="shared" ca="1" si="371"/>
        <v/>
      </c>
      <c r="Q669" s="54">
        <f t="shared" si="372"/>
        <v>-1</v>
      </c>
      <c r="R669" s="54" t="str">
        <f t="shared" si="373"/>
        <v/>
      </c>
      <c r="S669" s="3" t="str">
        <f t="shared" si="374"/>
        <v>my_code</v>
      </c>
      <c r="T669" s="54" t="b">
        <f t="shared" si="375"/>
        <v>0</v>
      </c>
      <c r="U669" s="54" t="b">
        <f t="shared" si="376"/>
        <v>0</v>
      </c>
      <c r="V669" s="54" t="b">
        <f t="shared" si="377"/>
        <v>0</v>
      </c>
      <c r="W669" s="54" t="b">
        <f t="shared" si="378"/>
        <v>0</v>
      </c>
      <c r="X669" s="54" t="b">
        <f>IF(NOT(ISERROR(VLOOKUP(UPPER(F669),Opcodes!$O$3:$O$10,1,FALSE))),TRUE,FALSE)</f>
        <v>0</v>
      </c>
      <c r="Y669" s="1" t="str" cm="1">
        <f t="array" aca="1" ref="Y669" ca="1">IF(OR(UPPER(F669)="STR",UPPER(F669)="ASC"),_xlfn.TEXTJOIN("",TRUE,DEC2HEX(128*(UPPER(F669)="STR")+CODE(MID(G669,ABS(ROW(INDIRECT("1:"&amp;LEN(G669)))),1)))),IF(UPPER(F669)="HEX",UPPER(SUBSTITUTE(G669," ","")),""))</f>
        <v/>
      </c>
      <c r="Z669" s="52" t="str">
        <f t="shared" si="379"/>
        <v/>
      </c>
      <c r="AA669" s="52" t="str">
        <f t="shared" si="380"/>
        <v/>
      </c>
      <c r="AB669" s="52" t="str">
        <f t="shared" si="381"/>
        <v/>
      </c>
      <c r="AC669" s="52" t="str">
        <f t="shared" si="382"/>
        <v/>
      </c>
      <c r="AD669" s="52" t="str">
        <f t="shared" si="383"/>
        <v/>
      </c>
      <c r="AE669" s="52">
        <f t="shared" ca="1" si="384"/>
        <v>0</v>
      </c>
      <c r="AF669" s="52" t="str">
        <f t="shared" si="385"/>
        <v/>
      </c>
      <c r="AG669" s="52" t="str">
        <f t="shared" ca="1" si="386"/>
        <v>mem</v>
      </c>
      <c r="AH669" s="52">
        <f t="shared" ca="1" si="387"/>
        <v>0</v>
      </c>
      <c r="AI669" s="52">
        <f t="shared" ca="1" si="388"/>
        <v>-1</v>
      </c>
      <c r="AJ669" s="52">
        <f t="shared" ca="1" si="389"/>
        <v>0</v>
      </c>
      <c r="AK669" s="52">
        <f t="shared" ca="1" si="390"/>
        <v>0</v>
      </c>
      <c r="AL669" s="52">
        <f t="shared" ca="1" si="391"/>
        <v>0</v>
      </c>
      <c r="AM669" s="52" t="e" cm="1">
        <f t="array" aca="1" ref="AM669" ca="1">INDEX($G$2:$G$1052,MATCH(1,(AL669=$E$2:$E$1052)*("EQU"=UPPER($F$2:$F$1052)),0))</f>
        <v>#N/A</v>
      </c>
      <c r="AN669" s="52" t="str">
        <f t="shared" ca="1" si="392"/>
        <v/>
      </c>
      <c r="AO669" s="1" t="e">
        <f t="shared" ca="1" si="393"/>
        <v>#N/A</v>
      </c>
      <c r="AP669" s="52" t="str">
        <f t="shared" ca="1" si="394"/>
        <v/>
      </c>
      <c r="AQ669" s="1" t="str" cm="1">
        <f t="array" aca="1" ref="AQ669" ca="1">IF(LEFT(AL669,1)=".",INDEX($M$12:$M$1052,MATCH(1,(AL669=$L$12:$L$1052)*(S669=($S$12:$S$1052)),0)),"")</f>
        <v/>
      </c>
      <c r="AR669" s="52">
        <f t="shared" ca="1" si="395"/>
        <v>0</v>
      </c>
      <c r="AS669" s="52">
        <f t="shared" ca="1" si="396"/>
        <v>0</v>
      </c>
      <c r="AT669" s="52" t="str">
        <f t="shared" ca="1" si="397"/>
        <v>00</v>
      </c>
      <c r="AU669" s="52" t="str">
        <f t="shared" ca="1" si="398"/>
        <v>00</v>
      </c>
      <c r="AV669" s="1" t="str">
        <f t="shared" ca="1" si="401"/>
        <v>00</v>
      </c>
      <c r="AW669" s="52" t="str">
        <f t="shared" ca="1" si="399"/>
        <v>ZP</v>
      </c>
      <c r="AX669" s="53" t="e">
        <f ca="1">VLOOKUP(UPPER(F669)&amp;"-"&amp;AW669,Opcodes!$D$3:$E$160,2,FALSE)</f>
        <v>#N/A</v>
      </c>
      <c r="AY669" s="1">
        <f t="shared" ca="1" si="400"/>
        <v>0</v>
      </c>
    </row>
    <row r="670" spans="3:51" s="52" customFormat="1" x14ac:dyDescent="0.3">
      <c r="C670" s="11" t="str" cm="1">
        <f t="array" aca="1" ref="C670" ca="1">IF(AND(N670&amp;""&lt;&gt;"",K670&amp;""&lt;&gt;""),K670&amp;": "&amp;N670&amp;IF(O670&amp;""&lt;&gt;""," "&amp;O670,"")&amp;IF(P670&amp;""&lt;&gt;""," "&amp;P670,""),IF(Y670&amp;""&lt;&gt;"",K670&amp;": "&amp;TRIM(_xlfn.TEXTJOIN("",TRUE,MID(Y670,2*ROW(INDIRECT("1:"&amp;LEN(Y670)))-1,2)&amp;" ")),""))</f>
        <v/>
      </c>
      <c r="D670" s="20"/>
      <c r="E670" s="21"/>
      <c r="F670" s="22"/>
      <c r="G670" s="55"/>
      <c r="H670" s="56"/>
      <c r="I670" s="51"/>
      <c r="J670" s="51"/>
      <c r="K670" s="52" t="str">
        <f t="shared" ca="1" si="366"/>
        <v>302</v>
      </c>
      <c r="L670" s="52" t="str">
        <f t="shared" si="367"/>
        <v/>
      </c>
      <c r="M670" s="52" t="str">
        <f t="shared" ca="1" si="368"/>
        <v>$0302</v>
      </c>
      <c r="N670" s="53" t="str">
        <f t="shared" ca="1" si="369"/>
        <v/>
      </c>
      <c r="O670" s="53" t="str">
        <f t="shared" ca="1" si="370"/>
        <v>00</v>
      </c>
      <c r="P670" s="53" t="str">
        <f t="shared" ca="1" si="371"/>
        <v/>
      </c>
      <c r="Q670" s="54">
        <f t="shared" si="372"/>
        <v>-1</v>
      </c>
      <c r="R670" s="54" t="str">
        <f t="shared" si="373"/>
        <v/>
      </c>
      <c r="S670" s="3" t="str">
        <f t="shared" si="374"/>
        <v>my_code</v>
      </c>
      <c r="T670" s="54" t="b">
        <f t="shared" si="375"/>
        <v>0</v>
      </c>
      <c r="U670" s="54" t="b">
        <f t="shared" si="376"/>
        <v>0</v>
      </c>
      <c r="V670" s="54" t="b">
        <f t="shared" si="377"/>
        <v>0</v>
      </c>
      <c r="W670" s="54" t="b">
        <f t="shared" si="378"/>
        <v>0</v>
      </c>
      <c r="X670" s="54" t="b">
        <f>IF(NOT(ISERROR(VLOOKUP(UPPER(F670),Opcodes!$O$3:$O$10,1,FALSE))),TRUE,FALSE)</f>
        <v>0</v>
      </c>
      <c r="Y670" s="1" t="str" cm="1">
        <f t="array" aca="1" ref="Y670" ca="1">IF(OR(UPPER(F670)="STR",UPPER(F670)="ASC"),_xlfn.TEXTJOIN("",TRUE,DEC2HEX(128*(UPPER(F670)="STR")+CODE(MID(G670,ABS(ROW(INDIRECT("1:"&amp;LEN(G670)))),1)))),IF(UPPER(F670)="HEX",UPPER(SUBSTITUTE(G670," ","")),""))</f>
        <v/>
      </c>
      <c r="Z670" s="52" t="str">
        <f t="shared" si="379"/>
        <v/>
      </c>
      <c r="AA670" s="52" t="str">
        <f t="shared" si="380"/>
        <v/>
      </c>
      <c r="AB670" s="52" t="str">
        <f t="shared" si="381"/>
        <v/>
      </c>
      <c r="AC670" s="52" t="str">
        <f t="shared" si="382"/>
        <v/>
      </c>
      <c r="AD670" s="52" t="str">
        <f t="shared" si="383"/>
        <v/>
      </c>
      <c r="AE670" s="52">
        <f t="shared" ca="1" si="384"/>
        <v>0</v>
      </c>
      <c r="AF670" s="52" t="str">
        <f t="shared" si="385"/>
        <v/>
      </c>
      <c r="AG670" s="52" t="str">
        <f t="shared" ca="1" si="386"/>
        <v>mem</v>
      </c>
      <c r="AH670" s="52">
        <f t="shared" ca="1" si="387"/>
        <v>0</v>
      </c>
      <c r="AI670" s="52">
        <f t="shared" ca="1" si="388"/>
        <v>-1</v>
      </c>
      <c r="AJ670" s="52">
        <f t="shared" ca="1" si="389"/>
        <v>0</v>
      </c>
      <c r="AK670" s="52">
        <f t="shared" ca="1" si="390"/>
        <v>0</v>
      </c>
      <c r="AL670" s="52">
        <f t="shared" ca="1" si="391"/>
        <v>0</v>
      </c>
      <c r="AM670" s="52" t="e" cm="1">
        <f t="array" aca="1" ref="AM670" ca="1">INDEX($G$2:$G$1052,MATCH(1,(AL670=$E$2:$E$1052)*("EQU"=UPPER($F$2:$F$1052)),0))</f>
        <v>#N/A</v>
      </c>
      <c r="AN670" s="52" t="str">
        <f t="shared" ca="1" si="392"/>
        <v/>
      </c>
      <c r="AO670" s="1" t="e">
        <f t="shared" ca="1" si="393"/>
        <v>#N/A</v>
      </c>
      <c r="AP670" s="52" t="str">
        <f t="shared" ca="1" si="394"/>
        <v/>
      </c>
      <c r="AQ670" s="1" t="str" cm="1">
        <f t="array" aca="1" ref="AQ670" ca="1">IF(LEFT(AL670,1)=".",INDEX($M$12:$M$1052,MATCH(1,(AL670=$L$12:$L$1052)*(S670=($S$12:$S$1052)),0)),"")</f>
        <v/>
      </c>
      <c r="AR670" s="52">
        <f t="shared" ca="1" si="395"/>
        <v>0</v>
      </c>
      <c r="AS670" s="52">
        <f t="shared" ca="1" si="396"/>
        <v>0</v>
      </c>
      <c r="AT670" s="52" t="str">
        <f t="shared" ca="1" si="397"/>
        <v>00</v>
      </c>
      <c r="AU670" s="52" t="str">
        <f t="shared" ca="1" si="398"/>
        <v>00</v>
      </c>
      <c r="AV670" s="1" t="str">
        <f t="shared" ca="1" si="401"/>
        <v>00</v>
      </c>
      <c r="AW670" s="52" t="str">
        <f t="shared" ca="1" si="399"/>
        <v>ZP</v>
      </c>
      <c r="AX670" s="53" t="e">
        <f ca="1">VLOOKUP(UPPER(F670)&amp;"-"&amp;AW670,Opcodes!$D$3:$E$160,2,FALSE)</f>
        <v>#N/A</v>
      </c>
      <c r="AY670" s="1">
        <f t="shared" ca="1" si="400"/>
        <v>0</v>
      </c>
    </row>
    <row r="671" spans="3:51" s="52" customFormat="1" x14ac:dyDescent="0.3">
      <c r="C671" s="11" t="str" cm="1">
        <f t="array" aca="1" ref="C671" ca="1">IF(AND(N671&amp;""&lt;&gt;"",K671&amp;""&lt;&gt;""),K671&amp;": "&amp;N671&amp;IF(O671&amp;""&lt;&gt;""," "&amp;O671,"")&amp;IF(P671&amp;""&lt;&gt;""," "&amp;P671,""),IF(Y671&amp;""&lt;&gt;"",K671&amp;": "&amp;TRIM(_xlfn.TEXTJOIN("",TRUE,MID(Y671,2*ROW(INDIRECT("1:"&amp;LEN(Y671)))-1,2)&amp;" ")),""))</f>
        <v/>
      </c>
      <c r="D671" s="20"/>
      <c r="E671" s="21"/>
      <c r="F671" s="22"/>
      <c r="G671" s="55"/>
      <c r="H671" s="56"/>
      <c r="I671" s="51"/>
      <c r="J671" s="51"/>
      <c r="K671" s="52" t="str">
        <f t="shared" ca="1" si="366"/>
        <v>302</v>
      </c>
      <c r="L671" s="52" t="str">
        <f t="shared" si="367"/>
        <v/>
      </c>
      <c r="M671" s="52" t="str">
        <f t="shared" ca="1" si="368"/>
        <v>$0302</v>
      </c>
      <c r="N671" s="53" t="str">
        <f t="shared" ca="1" si="369"/>
        <v/>
      </c>
      <c r="O671" s="53" t="str">
        <f t="shared" ca="1" si="370"/>
        <v>00</v>
      </c>
      <c r="P671" s="53" t="str">
        <f t="shared" ca="1" si="371"/>
        <v/>
      </c>
      <c r="Q671" s="54">
        <f t="shared" si="372"/>
        <v>-1</v>
      </c>
      <c r="R671" s="54" t="str">
        <f t="shared" si="373"/>
        <v/>
      </c>
      <c r="S671" s="3" t="str">
        <f t="shared" si="374"/>
        <v>my_code</v>
      </c>
      <c r="T671" s="54" t="b">
        <f t="shared" si="375"/>
        <v>0</v>
      </c>
      <c r="U671" s="54" t="b">
        <f t="shared" si="376"/>
        <v>0</v>
      </c>
      <c r="V671" s="54" t="b">
        <f t="shared" si="377"/>
        <v>0</v>
      </c>
      <c r="W671" s="54" t="b">
        <f t="shared" si="378"/>
        <v>0</v>
      </c>
      <c r="X671" s="54" t="b">
        <f>IF(NOT(ISERROR(VLOOKUP(UPPER(F671),Opcodes!$O$3:$O$10,1,FALSE))),TRUE,FALSE)</f>
        <v>0</v>
      </c>
      <c r="Y671" s="1" t="str" cm="1">
        <f t="array" aca="1" ref="Y671" ca="1">IF(OR(UPPER(F671)="STR",UPPER(F671)="ASC"),_xlfn.TEXTJOIN("",TRUE,DEC2HEX(128*(UPPER(F671)="STR")+CODE(MID(G671,ABS(ROW(INDIRECT("1:"&amp;LEN(G671)))),1)))),IF(UPPER(F671)="HEX",UPPER(SUBSTITUTE(G671," ","")),""))</f>
        <v/>
      </c>
      <c r="Z671" s="52" t="str">
        <f t="shared" si="379"/>
        <v/>
      </c>
      <c r="AA671" s="52" t="str">
        <f t="shared" si="380"/>
        <v/>
      </c>
      <c r="AB671" s="52" t="str">
        <f t="shared" si="381"/>
        <v/>
      </c>
      <c r="AC671" s="52" t="str">
        <f t="shared" si="382"/>
        <v/>
      </c>
      <c r="AD671" s="52" t="str">
        <f t="shared" si="383"/>
        <v/>
      </c>
      <c r="AE671" s="52">
        <f t="shared" ca="1" si="384"/>
        <v>0</v>
      </c>
      <c r="AF671" s="52" t="str">
        <f t="shared" si="385"/>
        <v/>
      </c>
      <c r="AG671" s="52" t="str">
        <f t="shared" ca="1" si="386"/>
        <v>mem</v>
      </c>
      <c r="AH671" s="52">
        <f t="shared" ca="1" si="387"/>
        <v>0</v>
      </c>
      <c r="AI671" s="52">
        <f t="shared" ca="1" si="388"/>
        <v>-1</v>
      </c>
      <c r="AJ671" s="52">
        <f t="shared" ca="1" si="389"/>
        <v>0</v>
      </c>
      <c r="AK671" s="52">
        <f t="shared" ca="1" si="390"/>
        <v>0</v>
      </c>
      <c r="AL671" s="52">
        <f t="shared" ca="1" si="391"/>
        <v>0</v>
      </c>
      <c r="AM671" s="52" t="e" cm="1">
        <f t="array" aca="1" ref="AM671" ca="1">INDEX($G$2:$G$1052,MATCH(1,(AL671=$E$2:$E$1052)*("EQU"=UPPER($F$2:$F$1052)),0))</f>
        <v>#N/A</v>
      </c>
      <c r="AN671" s="52" t="str">
        <f t="shared" ca="1" si="392"/>
        <v/>
      </c>
      <c r="AO671" s="1" t="e">
        <f t="shared" ca="1" si="393"/>
        <v>#N/A</v>
      </c>
      <c r="AP671" s="52" t="str">
        <f t="shared" ca="1" si="394"/>
        <v/>
      </c>
      <c r="AQ671" s="1" t="str" cm="1">
        <f t="array" aca="1" ref="AQ671" ca="1">IF(LEFT(AL671,1)=".",INDEX($M$12:$M$1052,MATCH(1,(AL671=$L$12:$L$1052)*(S671=($S$12:$S$1052)),0)),"")</f>
        <v/>
      </c>
      <c r="AR671" s="52">
        <f t="shared" ca="1" si="395"/>
        <v>0</v>
      </c>
      <c r="AS671" s="52">
        <f t="shared" ca="1" si="396"/>
        <v>0</v>
      </c>
      <c r="AT671" s="52" t="str">
        <f t="shared" ca="1" si="397"/>
        <v>00</v>
      </c>
      <c r="AU671" s="52" t="str">
        <f t="shared" ca="1" si="398"/>
        <v>00</v>
      </c>
      <c r="AV671" s="1" t="str">
        <f t="shared" ca="1" si="401"/>
        <v>00</v>
      </c>
      <c r="AW671" s="52" t="str">
        <f t="shared" ca="1" si="399"/>
        <v>ZP</v>
      </c>
      <c r="AX671" s="53" t="e">
        <f ca="1">VLOOKUP(UPPER(F671)&amp;"-"&amp;AW671,Opcodes!$D$3:$E$160,2,FALSE)</f>
        <v>#N/A</v>
      </c>
      <c r="AY671" s="1">
        <f t="shared" ca="1" si="400"/>
        <v>0</v>
      </c>
    </row>
    <row r="672" spans="3:51" s="52" customFormat="1" x14ac:dyDescent="0.3">
      <c r="C672" s="11" t="str" cm="1">
        <f t="array" aca="1" ref="C672" ca="1">IF(AND(N672&amp;""&lt;&gt;"",K672&amp;""&lt;&gt;""),K672&amp;": "&amp;N672&amp;IF(O672&amp;""&lt;&gt;""," "&amp;O672,"")&amp;IF(P672&amp;""&lt;&gt;""," "&amp;P672,""),IF(Y672&amp;""&lt;&gt;"",K672&amp;": "&amp;TRIM(_xlfn.TEXTJOIN("",TRUE,MID(Y672,2*ROW(INDIRECT("1:"&amp;LEN(Y672)))-1,2)&amp;" ")),""))</f>
        <v/>
      </c>
      <c r="D672" s="20"/>
      <c r="E672" s="21"/>
      <c r="F672" s="22"/>
      <c r="G672" s="55"/>
      <c r="H672" s="56"/>
      <c r="I672" s="51"/>
      <c r="J672" s="51"/>
      <c r="K672" s="52" t="str">
        <f t="shared" ca="1" si="366"/>
        <v>302</v>
      </c>
      <c r="L672" s="52" t="str">
        <f t="shared" si="367"/>
        <v/>
      </c>
      <c r="M672" s="52" t="str">
        <f t="shared" ca="1" si="368"/>
        <v>$0302</v>
      </c>
      <c r="N672" s="53" t="str">
        <f t="shared" ca="1" si="369"/>
        <v/>
      </c>
      <c r="O672" s="53" t="str">
        <f t="shared" ca="1" si="370"/>
        <v>00</v>
      </c>
      <c r="P672" s="53" t="str">
        <f t="shared" ca="1" si="371"/>
        <v/>
      </c>
      <c r="Q672" s="54">
        <f t="shared" si="372"/>
        <v>-1</v>
      </c>
      <c r="R672" s="54" t="str">
        <f t="shared" si="373"/>
        <v/>
      </c>
      <c r="S672" s="3" t="str">
        <f t="shared" si="374"/>
        <v>my_code</v>
      </c>
      <c r="T672" s="54" t="b">
        <f t="shared" si="375"/>
        <v>0</v>
      </c>
      <c r="U672" s="54" t="b">
        <f t="shared" si="376"/>
        <v>0</v>
      </c>
      <c r="V672" s="54" t="b">
        <f t="shared" si="377"/>
        <v>0</v>
      </c>
      <c r="W672" s="54" t="b">
        <f t="shared" si="378"/>
        <v>0</v>
      </c>
      <c r="X672" s="54" t="b">
        <f>IF(NOT(ISERROR(VLOOKUP(UPPER(F672),Opcodes!$O$3:$O$10,1,FALSE))),TRUE,FALSE)</f>
        <v>0</v>
      </c>
      <c r="Y672" s="1" t="str" cm="1">
        <f t="array" aca="1" ref="Y672" ca="1">IF(OR(UPPER(F672)="STR",UPPER(F672)="ASC"),_xlfn.TEXTJOIN("",TRUE,DEC2HEX(128*(UPPER(F672)="STR")+CODE(MID(G672,ABS(ROW(INDIRECT("1:"&amp;LEN(G672)))),1)))),IF(UPPER(F672)="HEX",UPPER(SUBSTITUTE(G672," ","")),""))</f>
        <v/>
      </c>
      <c r="Z672" s="52" t="str">
        <f t="shared" si="379"/>
        <v/>
      </c>
      <c r="AA672" s="52" t="str">
        <f t="shared" si="380"/>
        <v/>
      </c>
      <c r="AB672" s="52" t="str">
        <f t="shared" si="381"/>
        <v/>
      </c>
      <c r="AC672" s="52" t="str">
        <f t="shared" si="382"/>
        <v/>
      </c>
      <c r="AD672" s="52" t="str">
        <f t="shared" si="383"/>
        <v/>
      </c>
      <c r="AE672" s="52">
        <f t="shared" ca="1" si="384"/>
        <v>0</v>
      </c>
      <c r="AF672" s="52" t="str">
        <f t="shared" si="385"/>
        <v/>
      </c>
      <c r="AG672" s="52" t="str">
        <f t="shared" ca="1" si="386"/>
        <v>mem</v>
      </c>
      <c r="AH672" s="52">
        <f t="shared" ca="1" si="387"/>
        <v>0</v>
      </c>
      <c r="AI672" s="52">
        <f t="shared" ca="1" si="388"/>
        <v>-1</v>
      </c>
      <c r="AJ672" s="52">
        <f t="shared" ca="1" si="389"/>
        <v>0</v>
      </c>
      <c r="AK672" s="52">
        <f t="shared" ca="1" si="390"/>
        <v>0</v>
      </c>
      <c r="AL672" s="52">
        <f t="shared" ca="1" si="391"/>
        <v>0</v>
      </c>
      <c r="AM672" s="52" t="e" cm="1">
        <f t="array" aca="1" ref="AM672" ca="1">INDEX($G$2:$G$1052,MATCH(1,(AL672=$E$2:$E$1052)*("EQU"=UPPER($F$2:$F$1052)),0))</f>
        <v>#N/A</v>
      </c>
      <c r="AN672" s="52" t="str">
        <f t="shared" ca="1" si="392"/>
        <v/>
      </c>
      <c r="AO672" s="1" t="e">
        <f t="shared" ca="1" si="393"/>
        <v>#N/A</v>
      </c>
      <c r="AP672" s="52" t="str">
        <f t="shared" ca="1" si="394"/>
        <v/>
      </c>
      <c r="AQ672" s="1" t="str" cm="1">
        <f t="array" aca="1" ref="AQ672" ca="1">IF(LEFT(AL672,1)=".",INDEX($M$12:$M$1052,MATCH(1,(AL672=$L$12:$L$1052)*(S672=($S$12:$S$1052)),0)),"")</f>
        <v/>
      </c>
      <c r="AR672" s="52">
        <f t="shared" ca="1" si="395"/>
        <v>0</v>
      </c>
      <c r="AS672" s="52">
        <f t="shared" ca="1" si="396"/>
        <v>0</v>
      </c>
      <c r="AT672" s="52" t="str">
        <f t="shared" ca="1" si="397"/>
        <v>00</v>
      </c>
      <c r="AU672" s="52" t="str">
        <f t="shared" ca="1" si="398"/>
        <v>00</v>
      </c>
      <c r="AV672" s="1" t="str">
        <f t="shared" ca="1" si="401"/>
        <v>00</v>
      </c>
      <c r="AW672" s="52" t="str">
        <f t="shared" ca="1" si="399"/>
        <v>ZP</v>
      </c>
      <c r="AX672" s="53" t="e">
        <f ca="1">VLOOKUP(UPPER(F672)&amp;"-"&amp;AW672,Opcodes!$D$3:$E$160,2,FALSE)</f>
        <v>#N/A</v>
      </c>
      <c r="AY672" s="1">
        <f t="shared" ca="1" si="400"/>
        <v>0</v>
      </c>
    </row>
    <row r="673" spans="3:51" s="52" customFormat="1" x14ac:dyDescent="0.3">
      <c r="C673" s="11" t="str" cm="1">
        <f t="array" aca="1" ref="C673" ca="1">IF(AND(N673&amp;""&lt;&gt;"",K673&amp;""&lt;&gt;""),K673&amp;": "&amp;N673&amp;IF(O673&amp;""&lt;&gt;""," "&amp;O673,"")&amp;IF(P673&amp;""&lt;&gt;""," "&amp;P673,""),IF(Y673&amp;""&lt;&gt;"",K673&amp;": "&amp;TRIM(_xlfn.TEXTJOIN("",TRUE,MID(Y673,2*ROW(INDIRECT("1:"&amp;LEN(Y673)))-1,2)&amp;" ")),""))</f>
        <v/>
      </c>
      <c r="D673" s="20"/>
      <c r="E673" s="21"/>
      <c r="F673" s="22"/>
      <c r="G673" s="55"/>
      <c r="H673" s="56"/>
      <c r="I673" s="51"/>
      <c r="J673" s="51"/>
      <c r="K673" s="52" t="str">
        <f t="shared" ca="1" si="366"/>
        <v>302</v>
      </c>
      <c r="L673" s="52" t="str">
        <f t="shared" si="367"/>
        <v/>
      </c>
      <c r="M673" s="52" t="str">
        <f t="shared" ca="1" si="368"/>
        <v>$0302</v>
      </c>
      <c r="N673" s="53" t="str">
        <f t="shared" ca="1" si="369"/>
        <v/>
      </c>
      <c r="O673" s="53" t="str">
        <f t="shared" ca="1" si="370"/>
        <v>00</v>
      </c>
      <c r="P673" s="53" t="str">
        <f t="shared" ca="1" si="371"/>
        <v/>
      </c>
      <c r="Q673" s="54">
        <f t="shared" si="372"/>
        <v>-1</v>
      </c>
      <c r="R673" s="54" t="str">
        <f t="shared" si="373"/>
        <v/>
      </c>
      <c r="S673" s="3" t="str">
        <f t="shared" si="374"/>
        <v>my_code</v>
      </c>
      <c r="T673" s="54" t="b">
        <f t="shared" si="375"/>
        <v>0</v>
      </c>
      <c r="U673" s="54" t="b">
        <f t="shared" si="376"/>
        <v>0</v>
      </c>
      <c r="V673" s="54" t="b">
        <f t="shared" si="377"/>
        <v>0</v>
      </c>
      <c r="W673" s="54" t="b">
        <f t="shared" si="378"/>
        <v>0</v>
      </c>
      <c r="X673" s="54" t="b">
        <f>IF(NOT(ISERROR(VLOOKUP(UPPER(F673),Opcodes!$O$3:$O$10,1,FALSE))),TRUE,FALSE)</f>
        <v>0</v>
      </c>
      <c r="Y673" s="1" t="str" cm="1">
        <f t="array" aca="1" ref="Y673" ca="1">IF(OR(UPPER(F673)="STR",UPPER(F673)="ASC"),_xlfn.TEXTJOIN("",TRUE,DEC2HEX(128*(UPPER(F673)="STR")+CODE(MID(G673,ABS(ROW(INDIRECT("1:"&amp;LEN(G673)))),1)))),IF(UPPER(F673)="HEX",UPPER(SUBSTITUTE(G673," ","")),""))</f>
        <v/>
      </c>
      <c r="Z673" s="52" t="str">
        <f t="shared" si="379"/>
        <v/>
      </c>
      <c r="AA673" s="52" t="str">
        <f t="shared" si="380"/>
        <v/>
      </c>
      <c r="AB673" s="52" t="str">
        <f t="shared" si="381"/>
        <v/>
      </c>
      <c r="AC673" s="52" t="str">
        <f t="shared" si="382"/>
        <v/>
      </c>
      <c r="AD673" s="52" t="str">
        <f t="shared" si="383"/>
        <v/>
      </c>
      <c r="AE673" s="52">
        <f t="shared" ca="1" si="384"/>
        <v>0</v>
      </c>
      <c r="AF673" s="52" t="str">
        <f t="shared" si="385"/>
        <v/>
      </c>
      <c r="AG673" s="52" t="str">
        <f t="shared" ca="1" si="386"/>
        <v>mem</v>
      </c>
      <c r="AH673" s="52">
        <f t="shared" ca="1" si="387"/>
        <v>0</v>
      </c>
      <c r="AI673" s="52">
        <f t="shared" ca="1" si="388"/>
        <v>-1</v>
      </c>
      <c r="AJ673" s="52">
        <f t="shared" ca="1" si="389"/>
        <v>0</v>
      </c>
      <c r="AK673" s="52">
        <f t="shared" ca="1" si="390"/>
        <v>0</v>
      </c>
      <c r="AL673" s="52">
        <f t="shared" ca="1" si="391"/>
        <v>0</v>
      </c>
      <c r="AM673" s="52" t="e" cm="1">
        <f t="array" aca="1" ref="AM673" ca="1">INDEX($G$2:$G$1052,MATCH(1,(AL673=$E$2:$E$1052)*("EQU"=UPPER($F$2:$F$1052)),0))</f>
        <v>#N/A</v>
      </c>
      <c r="AN673" s="52" t="str">
        <f t="shared" ca="1" si="392"/>
        <v/>
      </c>
      <c r="AO673" s="1" t="e">
        <f t="shared" ca="1" si="393"/>
        <v>#N/A</v>
      </c>
      <c r="AP673" s="52" t="str">
        <f t="shared" ca="1" si="394"/>
        <v/>
      </c>
      <c r="AQ673" s="1" t="str" cm="1">
        <f t="array" aca="1" ref="AQ673" ca="1">IF(LEFT(AL673,1)=".",INDEX($M$12:$M$1052,MATCH(1,(AL673=$L$12:$L$1052)*(S673=($S$12:$S$1052)),0)),"")</f>
        <v/>
      </c>
      <c r="AR673" s="52">
        <f t="shared" ca="1" si="395"/>
        <v>0</v>
      </c>
      <c r="AS673" s="52">
        <f t="shared" ca="1" si="396"/>
        <v>0</v>
      </c>
      <c r="AT673" s="52" t="str">
        <f t="shared" ca="1" si="397"/>
        <v>00</v>
      </c>
      <c r="AU673" s="52" t="str">
        <f t="shared" ca="1" si="398"/>
        <v>00</v>
      </c>
      <c r="AV673" s="1" t="str">
        <f t="shared" ca="1" si="401"/>
        <v>00</v>
      </c>
      <c r="AW673" s="52" t="str">
        <f t="shared" ca="1" si="399"/>
        <v>ZP</v>
      </c>
      <c r="AX673" s="53" t="e">
        <f ca="1">VLOOKUP(UPPER(F673)&amp;"-"&amp;AW673,Opcodes!$D$3:$E$160,2,FALSE)</f>
        <v>#N/A</v>
      </c>
      <c r="AY673" s="1">
        <f t="shared" ca="1" si="400"/>
        <v>0</v>
      </c>
    </row>
    <row r="674" spans="3:51" s="52" customFormat="1" x14ac:dyDescent="0.3">
      <c r="C674" s="11" t="str" cm="1">
        <f t="array" aca="1" ref="C674" ca="1">IF(AND(N674&amp;""&lt;&gt;"",K674&amp;""&lt;&gt;""),K674&amp;": "&amp;N674&amp;IF(O674&amp;""&lt;&gt;""," "&amp;O674,"")&amp;IF(P674&amp;""&lt;&gt;""," "&amp;P674,""),IF(Y674&amp;""&lt;&gt;"",K674&amp;": "&amp;TRIM(_xlfn.TEXTJOIN("",TRUE,MID(Y674,2*ROW(INDIRECT("1:"&amp;LEN(Y674)))-1,2)&amp;" ")),""))</f>
        <v/>
      </c>
      <c r="D674" s="20"/>
      <c r="E674" s="21"/>
      <c r="F674" s="22"/>
      <c r="G674" s="55"/>
      <c r="H674" s="56"/>
      <c r="I674" s="51"/>
      <c r="J674" s="51"/>
      <c r="K674" s="52" t="str">
        <f t="shared" ca="1" si="366"/>
        <v>302</v>
      </c>
      <c r="L674" s="52" t="str">
        <f t="shared" si="367"/>
        <v/>
      </c>
      <c r="M674" s="52" t="str">
        <f t="shared" ca="1" si="368"/>
        <v>$0302</v>
      </c>
      <c r="N674" s="53" t="str">
        <f t="shared" ca="1" si="369"/>
        <v/>
      </c>
      <c r="O674" s="53" t="str">
        <f t="shared" ca="1" si="370"/>
        <v>00</v>
      </c>
      <c r="P674" s="53" t="str">
        <f t="shared" ca="1" si="371"/>
        <v/>
      </c>
      <c r="Q674" s="54">
        <f t="shared" si="372"/>
        <v>-1</v>
      </c>
      <c r="R674" s="54" t="str">
        <f t="shared" si="373"/>
        <v/>
      </c>
      <c r="S674" s="3" t="str">
        <f t="shared" si="374"/>
        <v>my_code</v>
      </c>
      <c r="T674" s="54" t="b">
        <f t="shared" si="375"/>
        <v>0</v>
      </c>
      <c r="U674" s="54" t="b">
        <f t="shared" si="376"/>
        <v>0</v>
      </c>
      <c r="V674" s="54" t="b">
        <f t="shared" si="377"/>
        <v>0</v>
      </c>
      <c r="W674" s="54" t="b">
        <f t="shared" si="378"/>
        <v>0</v>
      </c>
      <c r="X674" s="54" t="b">
        <f>IF(NOT(ISERROR(VLOOKUP(UPPER(F674),Opcodes!$O$3:$O$10,1,FALSE))),TRUE,FALSE)</f>
        <v>0</v>
      </c>
      <c r="Y674" s="1" t="str" cm="1">
        <f t="array" aca="1" ref="Y674" ca="1">IF(OR(UPPER(F674)="STR",UPPER(F674)="ASC"),_xlfn.TEXTJOIN("",TRUE,DEC2HEX(128*(UPPER(F674)="STR")+CODE(MID(G674,ABS(ROW(INDIRECT("1:"&amp;LEN(G674)))),1)))),IF(UPPER(F674)="HEX",UPPER(SUBSTITUTE(G674," ","")),""))</f>
        <v/>
      </c>
      <c r="Z674" s="52" t="str">
        <f t="shared" si="379"/>
        <v/>
      </c>
      <c r="AA674" s="52" t="str">
        <f t="shared" si="380"/>
        <v/>
      </c>
      <c r="AB674" s="52" t="str">
        <f t="shared" si="381"/>
        <v/>
      </c>
      <c r="AC674" s="52" t="str">
        <f t="shared" si="382"/>
        <v/>
      </c>
      <c r="AD674" s="52" t="str">
        <f t="shared" si="383"/>
        <v/>
      </c>
      <c r="AE674" s="52">
        <f t="shared" ca="1" si="384"/>
        <v>0</v>
      </c>
      <c r="AF674" s="52" t="str">
        <f t="shared" si="385"/>
        <v/>
      </c>
      <c r="AG674" s="52" t="str">
        <f t="shared" ca="1" si="386"/>
        <v>mem</v>
      </c>
      <c r="AH674" s="52">
        <f t="shared" ca="1" si="387"/>
        <v>0</v>
      </c>
      <c r="AI674" s="52">
        <f t="shared" ca="1" si="388"/>
        <v>-1</v>
      </c>
      <c r="AJ674" s="52">
        <f t="shared" ca="1" si="389"/>
        <v>0</v>
      </c>
      <c r="AK674" s="52">
        <f t="shared" ca="1" si="390"/>
        <v>0</v>
      </c>
      <c r="AL674" s="52">
        <f t="shared" ca="1" si="391"/>
        <v>0</v>
      </c>
      <c r="AM674" s="52" t="e" cm="1">
        <f t="array" aca="1" ref="AM674" ca="1">INDEX($G$2:$G$1052,MATCH(1,(AL674=$E$2:$E$1052)*("EQU"=UPPER($F$2:$F$1052)),0))</f>
        <v>#N/A</v>
      </c>
      <c r="AN674" s="52" t="str">
        <f t="shared" ca="1" si="392"/>
        <v/>
      </c>
      <c r="AO674" s="1" t="e">
        <f t="shared" ca="1" si="393"/>
        <v>#N/A</v>
      </c>
      <c r="AP674" s="52" t="str">
        <f t="shared" ca="1" si="394"/>
        <v/>
      </c>
      <c r="AQ674" s="1" t="str" cm="1">
        <f t="array" aca="1" ref="AQ674" ca="1">IF(LEFT(AL674,1)=".",INDEX($M$12:$M$1052,MATCH(1,(AL674=$L$12:$L$1052)*(S674=($S$12:$S$1052)),0)),"")</f>
        <v/>
      </c>
      <c r="AR674" s="52">
        <f t="shared" ca="1" si="395"/>
        <v>0</v>
      </c>
      <c r="AS674" s="52">
        <f t="shared" ca="1" si="396"/>
        <v>0</v>
      </c>
      <c r="AT674" s="52" t="str">
        <f t="shared" ca="1" si="397"/>
        <v>00</v>
      </c>
      <c r="AU674" s="52" t="str">
        <f t="shared" ca="1" si="398"/>
        <v>00</v>
      </c>
      <c r="AV674" s="1" t="str">
        <f t="shared" ca="1" si="401"/>
        <v>00</v>
      </c>
      <c r="AW674" s="52" t="str">
        <f t="shared" ca="1" si="399"/>
        <v>ZP</v>
      </c>
      <c r="AX674" s="53" t="e">
        <f ca="1">VLOOKUP(UPPER(F674)&amp;"-"&amp;AW674,Opcodes!$D$3:$E$160,2,FALSE)</f>
        <v>#N/A</v>
      </c>
      <c r="AY674" s="1">
        <f t="shared" ca="1" si="400"/>
        <v>0</v>
      </c>
    </row>
    <row r="675" spans="3:51" s="52" customFormat="1" x14ac:dyDescent="0.3">
      <c r="C675" s="11" t="str" cm="1">
        <f t="array" aca="1" ref="C675" ca="1">IF(AND(N675&amp;""&lt;&gt;"",K675&amp;""&lt;&gt;""),K675&amp;": "&amp;N675&amp;IF(O675&amp;""&lt;&gt;""," "&amp;O675,"")&amp;IF(P675&amp;""&lt;&gt;""," "&amp;P675,""),IF(Y675&amp;""&lt;&gt;"",K675&amp;": "&amp;TRIM(_xlfn.TEXTJOIN("",TRUE,MID(Y675,2*ROW(INDIRECT("1:"&amp;LEN(Y675)))-1,2)&amp;" ")),""))</f>
        <v/>
      </c>
      <c r="D675" s="20"/>
      <c r="E675" s="21"/>
      <c r="F675" s="22"/>
      <c r="G675" s="55"/>
      <c r="H675" s="56"/>
      <c r="I675" s="51"/>
      <c r="J675" s="51"/>
      <c r="K675" s="52" t="str">
        <f t="shared" ca="1" si="366"/>
        <v>302</v>
      </c>
      <c r="L675" s="52" t="str">
        <f t="shared" si="367"/>
        <v/>
      </c>
      <c r="M675" s="52" t="str">
        <f t="shared" ca="1" si="368"/>
        <v>$0302</v>
      </c>
      <c r="N675" s="53" t="str">
        <f t="shared" ca="1" si="369"/>
        <v/>
      </c>
      <c r="O675" s="53" t="str">
        <f t="shared" ca="1" si="370"/>
        <v>00</v>
      </c>
      <c r="P675" s="53" t="str">
        <f t="shared" ca="1" si="371"/>
        <v/>
      </c>
      <c r="Q675" s="54">
        <f t="shared" si="372"/>
        <v>-1</v>
      </c>
      <c r="R675" s="54" t="str">
        <f t="shared" si="373"/>
        <v/>
      </c>
      <c r="S675" s="3" t="str">
        <f t="shared" si="374"/>
        <v>my_code</v>
      </c>
      <c r="T675" s="54" t="b">
        <f t="shared" si="375"/>
        <v>0</v>
      </c>
      <c r="U675" s="54" t="b">
        <f t="shared" si="376"/>
        <v>0</v>
      </c>
      <c r="V675" s="54" t="b">
        <f t="shared" si="377"/>
        <v>0</v>
      </c>
      <c r="W675" s="54" t="b">
        <f t="shared" si="378"/>
        <v>0</v>
      </c>
      <c r="X675" s="54" t="b">
        <f>IF(NOT(ISERROR(VLOOKUP(UPPER(F675),Opcodes!$O$3:$O$10,1,FALSE))),TRUE,FALSE)</f>
        <v>0</v>
      </c>
      <c r="Y675" s="1" t="str" cm="1">
        <f t="array" aca="1" ref="Y675" ca="1">IF(OR(UPPER(F675)="STR",UPPER(F675)="ASC"),_xlfn.TEXTJOIN("",TRUE,DEC2HEX(128*(UPPER(F675)="STR")+CODE(MID(G675,ABS(ROW(INDIRECT("1:"&amp;LEN(G675)))),1)))),IF(UPPER(F675)="HEX",UPPER(SUBSTITUTE(G675," ","")),""))</f>
        <v/>
      </c>
      <c r="Z675" s="52" t="str">
        <f t="shared" si="379"/>
        <v/>
      </c>
      <c r="AA675" s="52" t="str">
        <f t="shared" si="380"/>
        <v/>
      </c>
      <c r="AB675" s="52" t="str">
        <f t="shared" si="381"/>
        <v/>
      </c>
      <c r="AC675" s="52" t="str">
        <f t="shared" si="382"/>
        <v/>
      </c>
      <c r="AD675" s="52" t="str">
        <f t="shared" si="383"/>
        <v/>
      </c>
      <c r="AE675" s="52">
        <f t="shared" ca="1" si="384"/>
        <v>0</v>
      </c>
      <c r="AF675" s="52" t="str">
        <f t="shared" si="385"/>
        <v/>
      </c>
      <c r="AG675" s="52" t="str">
        <f t="shared" ca="1" si="386"/>
        <v>mem</v>
      </c>
      <c r="AH675" s="52">
        <f t="shared" ca="1" si="387"/>
        <v>0</v>
      </c>
      <c r="AI675" s="52">
        <f t="shared" ca="1" si="388"/>
        <v>-1</v>
      </c>
      <c r="AJ675" s="52">
        <f t="shared" ca="1" si="389"/>
        <v>0</v>
      </c>
      <c r="AK675" s="52">
        <f t="shared" ca="1" si="390"/>
        <v>0</v>
      </c>
      <c r="AL675" s="52">
        <f t="shared" ca="1" si="391"/>
        <v>0</v>
      </c>
      <c r="AM675" s="52" t="e" cm="1">
        <f t="array" aca="1" ref="AM675" ca="1">INDEX($G$2:$G$1052,MATCH(1,(AL675=$E$2:$E$1052)*("EQU"=UPPER($F$2:$F$1052)),0))</f>
        <v>#N/A</v>
      </c>
      <c r="AN675" s="52" t="str">
        <f t="shared" ca="1" si="392"/>
        <v/>
      </c>
      <c r="AO675" s="1" t="e">
        <f t="shared" ca="1" si="393"/>
        <v>#N/A</v>
      </c>
      <c r="AP675" s="52" t="str">
        <f t="shared" ca="1" si="394"/>
        <v/>
      </c>
      <c r="AQ675" s="1" t="str" cm="1">
        <f t="array" aca="1" ref="AQ675" ca="1">IF(LEFT(AL675,1)=".",INDEX($M$12:$M$1052,MATCH(1,(AL675=$L$12:$L$1052)*(S675=($S$12:$S$1052)),0)),"")</f>
        <v/>
      </c>
      <c r="AR675" s="52">
        <f t="shared" ca="1" si="395"/>
        <v>0</v>
      </c>
      <c r="AS675" s="52">
        <f t="shared" ca="1" si="396"/>
        <v>0</v>
      </c>
      <c r="AT675" s="52" t="str">
        <f t="shared" ca="1" si="397"/>
        <v>00</v>
      </c>
      <c r="AU675" s="52" t="str">
        <f t="shared" ca="1" si="398"/>
        <v>00</v>
      </c>
      <c r="AV675" s="1" t="str">
        <f t="shared" ca="1" si="401"/>
        <v>00</v>
      </c>
      <c r="AW675" s="52" t="str">
        <f t="shared" ca="1" si="399"/>
        <v>ZP</v>
      </c>
      <c r="AX675" s="53" t="e">
        <f ca="1">VLOOKUP(UPPER(F675)&amp;"-"&amp;AW675,Opcodes!$D$3:$E$160,2,FALSE)</f>
        <v>#N/A</v>
      </c>
      <c r="AY675" s="1">
        <f t="shared" ca="1" si="400"/>
        <v>0</v>
      </c>
    </row>
    <row r="676" spans="3:51" s="52" customFormat="1" x14ac:dyDescent="0.3">
      <c r="C676" s="11" t="str" cm="1">
        <f t="array" aca="1" ref="C676" ca="1">IF(AND(N676&amp;""&lt;&gt;"",K676&amp;""&lt;&gt;""),K676&amp;": "&amp;N676&amp;IF(O676&amp;""&lt;&gt;""," "&amp;O676,"")&amp;IF(P676&amp;""&lt;&gt;""," "&amp;P676,""),IF(Y676&amp;""&lt;&gt;"",K676&amp;": "&amp;TRIM(_xlfn.TEXTJOIN("",TRUE,MID(Y676,2*ROW(INDIRECT("1:"&amp;LEN(Y676)))-1,2)&amp;" ")),""))</f>
        <v/>
      </c>
      <c r="D676" s="20"/>
      <c r="E676" s="21"/>
      <c r="F676" s="22"/>
      <c r="G676" s="55"/>
      <c r="H676" s="56"/>
      <c r="I676" s="51"/>
      <c r="J676" s="51"/>
      <c r="K676" s="52" t="str">
        <f t="shared" ca="1" si="366"/>
        <v>302</v>
      </c>
      <c r="L676" s="52" t="str">
        <f t="shared" si="367"/>
        <v/>
      </c>
      <c r="M676" s="52" t="str">
        <f t="shared" ca="1" si="368"/>
        <v>$0302</v>
      </c>
      <c r="N676" s="53" t="str">
        <f t="shared" ca="1" si="369"/>
        <v/>
      </c>
      <c r="O676" s="53" t="str">
        <f t="shared" ca="1" si="370"/>
        <v>00</v>
      </c>
      <c r="P676" s="53" t="str">
        <f t="shared" ca="1" si="371"/>
        <v/>
      </c>
      <c r="Q676" s="54">
        <f t="shared" si="372"/>
        <v>-1</v>
      </c>
      <c r="R676" s="54" t="str">
        <f t="shared" si="373"/>
        <v/>
      </c>
      <c r="S676" s="3" t="str">
        <f t="shared" si="374"/>
        <v>my_code</v>
      </c>
      <c r="T676" s="54" t="b">
        <f t="shared" si="375"/>
        <v>0</v>
      </c>
      <c r="U676" s="54" t="b">
        <f t="shared" si="376"/>
        <v>0</v>
      </c>
      <c r="V676" s="54" t="b">
        <f t="shared" si="377"/>
        <v>0</v>
      </c>
      <c r="W676" s="54" t="b">
        <f t="shared" si="378"/>
        <v>0</v>
      </c>
      <c r="X676" s="54" t="b">
        <f>IF(NOT(ISERROR(VLOOKUP(UPPER(F676),Opcodes!$O$3:$O$10,1,FALSE))),TRUE,FALSE)</f>
        <v>0</v>
      </c>
      <c r="Y676" s="1" t="str" cm="1">
        <f t="array" aca="1" ref="Y676" ca="1">IF(OR(UPPER(F676)="STR",UPPER(F676)="ASC"),_xlfn.TEXTJOIN("",TRUE,DEC2HEX(128*(UPPER(F676)="STR")+CODE(MID(G676,ABS(ROW(INDIRECT("1:"&amp;LEN(G676)))),1)))),IF(UPPER(F676)="HEX",UPPER(SUBSTITUTE(G676," ","")),""))</f>
        <v/>
      </c>
      <c r="Z676" s="52" t="str">
        <f t="shared" si="379"/>
        <v/>
      </c>
      <c r="AA676" s="52" t="str">
        <f t="shared" si="380"/>
        <v/>
      </c>
      <c r="AB676" s="52" t="str">
        <f t="shared" si="381"/>
        <v/>
      </c>
      <c r="AC676" s="52" t="str">
        <f t="shared" si="382"/>
        <v/>
      </c>
      <c r="AD676" s="52" t="str">
        <f t="shared" si="383"/>
        <v/>
      </c>
      <c r="AE676" s="52">
        <f t="shared" ca="1" si="384"/>
        <v>0</v>
      </c>
      <c r="AF676" s="52" t="str">
        <f t="shared" si="385"/>
        <v/>
      </c>
      <c r="AG676" s="52" t="str">
        <f t="shared" ca="1" si="386"/>
        <v>mem</v>
      </c>
      <c r="AH676" s="52">
        <f t="shared" ca="1" si="387"/>
        <v>0</v>
      </c>
      <c r="AI676" s="52">
        <f t="shared" ca="1" si="388"/>
        <v>-1</v>
      </c>
      <c r="AJ676" s="52">
        <f t="shared" ca="1" si="389"/>
        <v>0</v>
      </c>
      <c r="AK676" s="52">
        <f t="shared" ca="1" si="390"/>
        <v>0</v>
      </c>
      <c r="AL676" s="52">
        <f t="shared" ca="1" si="391"/>
        <v>0</v>
      </c>
      <c r="AM676" s="52" t="e" cm="1">
        <f t="array" aca="1" ref="AM676" ca="1">INDEX($G$2:$G$1052,MATCH(1,(AL676=$E$2:$E$1052)*("EQU"=UPPER($F$2:$F$1052)),0))</f>
        <v>#N/A</v>
      </c>
      <c r="AN676" s="52" t="str">
        <f t="shared" ca="1" si="392"/>
        <v/>
      </c>
      <c r="AO676" s="1" t="e">
        <f t="shared" ca="1" si="393"/>
        <v>#N/A</v>
      </c>
      <c r="AP676" s="52" t="str">
        <f t="shared" ca="1" si="394"/>
        <v/>
      </c>
      <c r="AQ676" s="1" t="str" cm="1">
        <f t="array" aca="1" ref="AQ676" ca="1">IF(LEFT(AL676,1)=".",INDEX($M$12:$M$1052,MATCH(1,(AL676=$L$12:$L$1052)*(S676=($S$12:$S$1052)),0)),"")</f>
        <v/>
      </c>
      <c r="AR676" s="52">
        <f t="shared" ca="1" si="395"/>
        <v>0</v>
      </c>
      <c r="AS676" s="52">
        <f t="shared" ca="1" si="396"/>
        <v>0</v>
      </c>
      <c r="AT676" s="52" t="str">
        <f t="shared" ca="1" si="397"/>
        <v>00</v>
      </c>
      <c r="AU676" s="52" t="str">
        <f t="shared" ca="1" si="398"/>
        <v>00</v>
      </c>
      <c r="AV676" s="1" t="str">
        <f t="shared" ca="1" si="401"/>
        <v>00</v>
      </c>
      <c r="AW676" s="52" t="str">
        <f t="shared" ca="1" si="399"/>
        <v>ZP</v>
      </c>
      <c r="AX676" s="53" t="e">
        <f ca="1">VLOOKUP(UPPER(F676)&amp;"-"&amp;AW676,Opcodes!$D$3:$E$160,2,FALSE)</f>
        <v>#N/A</v>
      </c>
      <c r="AY676" s="1">
        <f t="shared" ca="1" si="400"/>
        <v>0</v>
      </c>
    </row>
    <row r="677" spans="3:51" s="52" customFormat="1" x14ac:dyDescent="0.3">
      <c r="C677" s="11" t="str" cm="1">
        <f t="array" aca="1" ref="C677" ca="1">IF(AND(N677&amp;""&lt;&gt;"",K677&amp;""&lt;&gt;""),K677&amp;": "&amp;N677&amp;IF(O677&amp;""&lt;&gt;""," "&amp;O677,"")&amp;IF(P677&amp;""&lt;&gt;""," "&amp;P677,""),IF(Y677&amp;""&lt;&gt;"",K677&amp;": "&amp;TRIM(_xlfn.TEXTJOIN("",TRUE,MID(Y677,2*ROW(INDIRECT("1:"&amp;LEN(Y677)))-1,2)&amp;" ")),""))</f>
        <v/>
      </c>
      <c r="D677" s="20"/>
      <c r="E677" s="21"/>
      <c r="F677" s="22"/>
      <c r="G677" s="55"/>
      <c r="H677" s="56"/>
      <c r="I677" s="51"/>
      <c r="J677" s="51"/>
      <c r="K677" s="52" t="str">
        <f t="shared" ca="1" si="366"/>
        <v>302</v>
      </c>
      <c r="L677" s="52" t="str">
        <f t="shared" si="367"/>
        <v/>
      </c>
      <c r="M677" s="52" t="str">
        <f t="shared" ca="1" si="368"/>
        <v>$0302</v>
      </c>
      <c r="N677" s="53" t="str">
        <f t="shared" ca="1" si="369"/>
        <v/>
      </c>
      <c r="O677" s="53" t="str">
        <f t="shared" ca="1" si="370"/>
        <v>00</v>
      </c>
      <c r="P677" s="53" t="str">
        <f t="shared" ca="1" si="371"/>
        <v/>
      </c>
      <c r="Q677" s="54">
        <f t="shared" si="372"/>
        <v>-1</v>
      </c>
      <c r="R677" s="54" t="str">
        <f t="shared" si="373"/>
        <v/>
      </c>
      <c r="S677" s="3" t="str">
        <f t="shared" si="374"/>
        <v>my_code</v>
      </c>
      <c r="T677" s="54" t="b">
        <f t="shared" si="375"/>
        <v>0</v>
      </c>
      <c r="U677" s="54" t="b">
        <f t="shared" si="376"/>
        <v>0</v>
      </c>
      <c r="V677" s="54" t="b">
        <f t="shared" si="377"/>
        <v>0</v>
      </c>
      <c r="W677" s="54" t="b">
        <f t="shared" si="378"/>
        <v>0</v>
      </c>
      <c r="X677" s="54" t="b">
        <f>IF(NOT(ISERROR(VLOOKUP(UPPER(F677),Opcodes!$O$3:$O$10,1,FALSE))),TRUE,FALSE)</f>
        <v>0</v>
      </c>
      <c r="Y677" s="1" t="str" cm="1">
        <f t="array" aca="1" ref="Y677" ca="1">IF(OR(UPPER(F677)="STR",UPPER(F677)="ASC"),_xlfn.TEXTJOIN("",TRUE,DEC2HEX(128*(UPPER(F677)="STR")+CODE(MID(G677,ABS(ROW(INDIRECT("1:"&amp;LEN(G677)))),1)))),IF(UPPER(F677)="HEX",UPPER(SUBSTITUTE(G677," ","")),""))</f>
        <v/>
      </c>
      <c r="Z677" s="52" t="str">
        <f t="shared" si="379"/>
        <v/>
      </c>
      <c r="AA677" s="52" t="str">
        <f t="shared" si="380"/>
        <v/>
      </c>
      <c r="AB677" s="52" t="str">
        <f t="shared" si="381"/>
        <v/>
      </c>
      <c r="AC677" s="52" t="str">
        <f t="shared" si="382"/>
        <v/>
      </c>
      <c r="AD677" s="52" t="str">
        <f t="shared" si="383"/>
        <v/>
      </c>
      <c r="AE677" s="52">
        <f t="shared" ca="1" si="384"/>
        <v>0</v>
      </c>
      <c r="AF677" s="52" t="str">
        <f t="shared" si="385"/>
        <v/>
      </c>
      <c r="AG677" s="52" t="str">
        <f t="shared" ca="1" si="386"/>
        <v>mem</v>
      </c>
      <c r="AH677" s="52">
        <f t="shared" ca="1" si="387"/>
        <v>0</v>
      </c>
      <c r="AI677" s="52">
        <f t="shared" ca="1" si="388"/>
        <v>-1</v>
      </c>
      <c r="AJ677" s="52">
        <f t="shared" ca="1" si="389"/>
        <v>0</v>
      </c>
      <c r="AK677" s="52">
        <f t="shared" ca="1" si="390"/>
        <v>0</v>
      </c>
      <c r="AL677" s="52">
        <f t="shared" ca="1" si="391"/>
        <v>0</v>
      </c>
      <c r="AM677" s="52" t="e" cm="1">
        <f t="array" aca="1" ref="AM677" ca="1">INDEX($G$2:$G$1052,MATCH(1,(AL677=$E$2:$E$1052)*("EQU"=UPPER($F$2:$F$1052)),0))</f>
        <v>#N/A</v>
      </c>
      <c r="AN677" s="52" t="str">
        <f t="shared" ca="1" si="392"/>
        <v/>
      </c>
      <c r="AO677" s="1" t="e">
        <f t="shared" ca="1" si="393"/>
        <v>#N/A</v>
      </c>
      <c r="AP677" s="52" t="str">
        <f t="shared" ca="1" si="394"/>
        <v/>
      </c>
      <c r="AQ677" s="1" t="str" cm="1">
        <f t="array" aca="1" ref="AQ677" ca="1">IF(LEFT(AL677,1)=".",INDEX($M$12:$M$1052,MATCH(1,(AL677=$L$12:$L$1052)*(S677=($S$12:$S$1052)),0)),"")</f>
        <v/>
      </c>
      <c r="AR677" s="52">
        <f t="shared" ca="1" si="395"/>
        <v>0</v>
      </c>
      <c r="AS677" s="52">
        <f t="shared" ca="1" si="396"/>
        <v>0</v>
      </c>
      <c r="AT677" s="52" t="str">
        <f t="shared" ca="1" si="397"/>
        <v>00</v>
      </c>
      <c r="AU677" s="52" t="str">
        <f t="shared" ca="1" si="398"/>
        <v>00</v>
      </c>
      <c r="AV677" s="1" t="str">
        <f t="shared" ca="1" si="401"/>
        <v>00</v>
      </c>
      <c r="AW677" s="52" t="str">
        <f t="shared" ca="1" si="399"/>
        <v>ZP</v>
      </c>
      <c r="AX677" s="53" t="e">
        <f ca="1">VLOOKUP(UPPER(F677)&amp;"-"&amp;AW677,Opcodes!$D$3:$E$160,2,FALSE)</f>
        <v>#N/A</v>
      </c>
      <c r="AY677" s="1">
        <f t="shared" ca="1" si="400"/>
        <v>0</v>
      </c>
    </row>
    <row r="678" spans="3:51" s="52" customFormat="1" x14ac:dyDescent="0.3">
      <c r="C678" s="11" t="str" cm="1">
        <f t="array" aca="1" ref="C678" ca="1">IF(AND(N678&amp;""&lt;&gt;"",K678&amp;""&lt;&gt;""),K678&amp;": "&amp;N678&amp;IF(O678&amp;""&lt;&gt;""," "&amp;O678,"")&amp;IF(P678&amp;""&lt;&gt;""," "&amp;P678,""),IF(Y678&amp;""&lt;&gt;"",K678&amp;": "&amp;TRIM(_xlfn.TEXTJOIN("",TRUE,MID(Y678,2*ROW(INDIRECT("1:"&amp;LEN(Y678)))-1,2)&amp;" ")),""))</f>
        <v/>
      </c>
      <c r="D678" s="20"/>
      <c r="E678" s="21"/>
      <c r="F678" s="22"/>
      <c r="G678" s="55"/>
      <c r="H678" s="56"/>
      <c r="I678" s="51"/>
      <c r="J678" s="51"/>
      <c r="K678" s="52" t="str">
        <f t="shared" ca="1" si="366"/>
        <v>302</v>
      </c>
      <c r="L678" s="52" t="str">
        <f t="shared" si="367"/>
        <v/>
      </c>
      <c r="M678" s="52" t="str">
        <f t="shared" ca="1" si="368"/>
        <v>$0302</v>
      </c>
      <c r="N678" s="53" t="str">
        <f t="shared" ca="1" si="369"/>
        <v/>
      </c>
      <c r="O678" s="53" t="str">
        <f t="shared" ca="1" si="370"/>
        <v>00</v>
      </c>
      <c r="P678" s="53" t="str">
        <f t="shared" ca="1" si="371"/>
        <v/>
      </c>
      <c r="Q678" s="54">
        <f t="shared" si="372"/>
        <v>-1</v>
      </c>
      <c r="R678" s="54" t="str">
        <f t="shared" si="373"/>
        <v/>
      </c>
      <c r="S678" s="3" t="str">
        <f t="shared" si="374"/>
        <v>my_code</v>
      </c>
      <c r="T678" s="54" t="b">
        <f t="shared" si="375"/>
        <v>0</v>
      </c>
      <c r="U678" s="54" t="b">
        <f t="shared" si="376"/>
        <v>0</v>
      </c>
      <c r="V678" s="54" t="b">
        <f t="shared" si="377"/>
        <v>0</v>
      </c>
      <c r="W678" s="54" t="b">
        <f t="shared" si="378"/>
        <v>0</v>
      </c>
      <c r="X678" s="54" t="b">
        <f>IF(NOT(ISERROR(VLOOKUP(UPPER(F678),Opcodes!$O$3:$O$10,1,FALSE))),TRUE,FALSE)</f>
        <v>0</v>
      </c>
      <c r="Y678" s="1" t="str" cm="1">
        <f t="array" aca="1" ref="Y678" ca="1">IF(OR(UPPER(F678)="STR",UPPER(F678)="ASC"),_xlfn.TEXTJOIN("",TRUE,DEC2HEX(128*(UPPER(F678)="STR")+CODE(MID(G678,ABS(ROW(INDIRECT("1:"&amp;LEN(G678)))),1)))),IF(UPPER(F678)="HEX",UPPER(SUBSTITUTE(G678," ","")),""))</f>
        <v/>
      </c>
      <c r="Z678" s="52" t="str">
        <f t="shared" si="379"/>
        <v/>
      </c>
      <c r="AA678" s="52" t="str">
        <f t="shared" si="380"/>
        <v/>
      </c>
      <c r="AB678" s="52" t="str">
        <f t="shared" si="381"/>
        <v/>
      </c>
      <c r="AC678" s="52" t="str">
        <f t="shared" si="382"/>
        <v/>
      </c>
      <c r="AD678" s="52" t="str">
        <f t="shared" si="383"/>
        <v/>
      </c>
      <c r="AE678" s="52">
        <f t="shared" ca="1" si="384"/>
        <v>0</v>
      </c>
      <c r="AF678" s="52" t="str">
        <f t="shared" si="385"/>
        <v/>
      </c>
      <c r="AG678" s="52" t="str">
        <f t="shared" ca="1" si="386"/>
        <v>mem</v>
      </c>
      <c r="AH678" s="52">
        <f t="shared" ca="1" si="387"/>
        <v>0</v>
      </c>
      <c r="AI678" s="52">
        <f t="shared" ca="1" si="388"/>
        <v>-1</v>
      </c>
      <c r="AJ678" s="52">
        <f t="shared" ca="1" si="389"/>
        <v>0</v>
      </c>
      <c r="AK678" s="52">
        <f t="shared" ca="1" si="390"/>
        <v>0</v>
      </c>
      <c r="AL678" s="52">
        <f t="shared" ca="1" si="391"/>
        <v>0</v>
      </c>
      <c r="AM678" s="52" t="e" cm="1">
        <f t="array" aca="1" ref="AM678" ca="1">INDEX($G$2:$G$1052,MATCH(1,(AL678=$E$2:$E$1052)*("EQU"=UPPER($F$2:$F$1052)),0))</f>
        <v>#N/A</v>
      </c>
      <c r="AN678" s="52" t="str">
        <f t="shared" ca="1" si="392"/>
        <v/>
      </c>
      <c r="AO678" s="1" t="e">
        <f t="shared" ca="1" si="393"/>
        <v>#N/A</v>
      </c>
      <c r="AP678" s="52" t="str">
        <f t="shared" ca="1" si="394"/>
        <v/>
      </c>
      <c r="AQ678" s="1" t="str" cm="1">
        <f t="array" aca="1" ref="AQ678" ca="1">IF(LEFT(AL678,1)=".",INDEX($M$12:$M$1052,MATCH(1,(AL678=$L$12:$L$1052)*(S678=($S$12:$S$1052)),0)),"")</f>
        <v/>
      </c>
      <c r="AR678" s="52">
        <f t="shared" ca="1" si="395"/>
        <v>0</v>
      </c>
      <c r="AS678" s="52">
        <f t="shared" ca="1" si="396"/>
        <v>0</v>
      </c>
      <c r="AT678" s="52" t="str">
        <f t="shared" ca="1" si="397"/>
        <v>00</v>
      </c>
      <c r="AU678" s="52" t="str">
        <f t="shared" ca="1" si="398"/>
        <v>00</v>
      </c>
      <c r="AV678" s="1" t="str">
        <f t="shared" ca="1" si="401"/>
        <v>00</v>
      </c>
      <c r="AW678" s="52" t="str">
        <f t="shared" ca="1" si="399"/>
        <v>ZP</v>
      </c>
      <c r="AX678" s="53" t="e">
        <f ca="1">VLOOKUP(UPPER(F678)&amp;"-"&amp;AW678,Opcodes!$D$3:$E$160,2,FALSE)</f>
        <v>#N/A</v>
      </c>
      <c r="AY678" s="1">
        <f t="shared" ca="1" si="400"/>
        <v>0</v>
      </c>
    </row>
    <row r="679" spans="3:51" s="52" customFormat="1" x14ac:dyDescent="0.3">
      <c r="C679" s="11" t="str" cm="1">
        <f t="array" aca="1" ref="C679" ca="1">IF(AND(N679&amp;""&lt;&gt;"",K679&amp;""&lt;&gt;""),K679&amp;": "&amp;N679&amp;IF(O679&amp;""&lt;&gt;""," "&amp;O679,"")&amp;IF(P679&amp;""&lt;&gt;""," "&amp;P679,""),IF(Y679&amp;""&lt;&gt;"",K679&amp;": "&amp;TRIM(_xlfn.TEXTJOIN("",TRUE,MID(Y679,2*ROW(INDIRECT("1:"&amp;LEN(Y679)))-1,2)&amp;" ")),""))</f>
        <v/>
      </c>
      <c r="D679" s="20"/>
      <c r="E679" s="21"/>
      <c r="F679" s="22"/>
      <c r="G679" s="55"/>
      <c r="H679" s="56"/>
      <c r="I679" s="51"/>
      <c r="J679" s="51"/>
      <c r="K679" s="52" t="str">
        <f t="shared" ca="1" si="366"/>
        <v>302</v>
      </c>
      <c r="L679" s="52" t="str">
        <f t="shared" si="367"/>
        <v/>
      </c>
      <c r="M679" s="52" t="str">
        <f t="shared" ca="1" si="368"/>
        <v>$0302</v>
      </c>
      <c r="N679" s="53" t="str">
        <f t="shared" ca="1" si="369"/>
        <v/>
      </c>
      <c r="O679" s="53" t="str">
        <f t="shared" ca="1" si="370"/>
        <v>00</v>
      </c>
      <c r="P679" s="53" t="str">
        <f t="shared" ca="1" si="371"/>
        <v/>
      </c>
      <c r="Q679" s="54">
        <f t="shared" si="372"/>
        <v>-1</v>
      </c>
      <c r="R679" s="54" t="str">
        <f t="shared" si="373"/>
        <v/>
      </c>
      <c r="S679" s="3" t="str">
        <f t="shared" si="374"/>
        <v>my_code</v>
      </c>
      <c r="T679" s="54" t="b">
        <f t="shared" si="375"/>
        <v>0</v>
      </c>
      <c r="U679" s="54" t="b">
        <f t="shared" si="376"/>
        <v>0</v>
      </c>
      <c r="V679" s="54" t="b">
        <f t="shared" si="377"/>
        <v>0</v>
      </c>
      <c r="W679" s="54" t="b">
        <f t="shared" si="378"/>
        <v>0</v>
      </c>
      <c r="X679" s="54" t="b">
        <f>IF(NOT(ISERROR(VLOOKUP(UPPER(F679),Opcodes!$O$3:$O$10,1,FALSE))),TRUE,FALSE)</f>
        <v>0</v>
      </c>
      <c r="Y679" s="1" t="str" cm="1">
        <f t="array" aca="1" ref="Y679" ca="1">IF(OR(UPPER(F679)="STR",UPPER(F679)="ASC"),_xlfn.TEXTJOIN("",TRUE,DEC2HEX(128*(UPPER(F679)="STR")+CODE(MID(G679,ABS(ROW(INDIRECT("1:"&amp;LEN(G679)))),1)))),IF(UPPER(F679)="HEX",UPPER(SUBSTITUTE(G679," ","")),""))</f>
        <v/>
      </c>
      <c r="Z679" s="52" t="str">
        <f t="shared" si="379"/>
        <v/>
      </c>
      <c r="AA679" s="52" t="str">
        <f t="shared" si="380"/>
        <v/>
      </c>
      <c r="AB679" s="52" t="str">
        <f t="shared" si="381"/>
        <v/>
      </c>
      <c r="AC679" s="52" t="str">
        <f t="shared" si="382"/>
        <v/>
      </c>
      <c r="AD679" s="52" t="str">
        <f t="shared" si="383"/>
        <v/>
      </c>
      <c r="AE679" s="52">
        <f t="shared" ca="1" si="384"/>
        <v>0</v>
      </c>
      <c r="AF679" s="52" t="str">
        <f t="shared" si="385"/>
        <v/>
      </c>
      <c r="AG679" s="52" t="str">
        <f t="shared" ca="1" si="386"/>
        <v>mem</v>
      </c>
      <c r="AH679" s="52">
        <f t="shared" ca="1" si="387"/>
        <v>0</v>
      </c>
      <c r="AI679" s="52">
        <f t="shared" ca="1" si="388"/>
        <v>-1</v>
      </c>
      <c r="AJ679" s="52">
        <f t="shared" ca="1" si="389"/>
        <v>0</v>
      </c>
      <c r="AK679" s="52">
        <f t="shared" ca="1" si="390"/>
        <v>0</v>
      </c>
      <c r="AL679" s="52">
        <f t="shared" ca="1" si="391"/>
        <v>0</v>
      </c>
      <c r="AM679" s="52" t="e" cm="1">
        <f t="array" aca="1" ref="AM679" ca="1">INDEX($G$2:$G$1052,MATCH(1,(AL679=$E$2:$E$1052)*("EQU"=UPPER($F$2:$F$1052)),0))</f>
        <v>#N/A</v>
      </c>
      <c r="AN679" s="52" t="str">
        <f t="shared" ca="1" si="392"/>
        <v/>
      </c>
      <c r="AO679" s="1" t="e">
        <f t="shared" ca="1" si="393"/>
        <v>#N/A</v>
      </c>
      <c r="AP679" s="52" t="str">
        <f t="shared" ca="1" si="394"/>
        <v/>
      </c>
      <c r="AQ679" s="1" t="str" cm="1">
        <f t="array" aca="1" ref="AQ679" ca="1">IF(LEFT(AL679,1)=".",INDEX($M$12:$M$1052,MATCH(1,(AL679=$L$12:$L$1052)*(S679=($S$12:$S$1052)),0)),"")</f>
        <v/>
      </c>
      <c r="AR679" s="52">
        <f t="shared" ca="1" si="395"/>
        <v>0</v>
      </c>
      <c r="AS679" s="52">
        <f t="shared" ca="1" si="396"/>
        <v>0</v>
      </c>
      <c r="AT679" s="52" t="str">
        <f t="shared" ca="1" si="397"/>
        <v>00</v>
      </c>
      <c r="AU679" s="52" t="str">
        <f t="shared" ca="1" si="398"/>
        <v>00</v>
      </c>
      <c r="AV679" s="1" t="str">
        <f t="shared" ca="1" si="401"/>
        <v>00</v>
      </c>
      <c r="AW679" s="52" t="str">
        <f t="shared" ca="1" si="399"/>
        <v>ZP</v>
      </c>
      <c r="AX679" s="53" t="e">
        <f ca="1">VLOOKUP(UPPER(F679)&amp;"-"&amp;AW679,Opcodes!$D$3:$E$160,2,FALSE)</f>
        <v>#N/A</v>
      </c>
      <c r="AY679" s="1">
        <f t="shared" ca="1" si="400"/>
        <v>0</v>
      </c>
    </row>
    <row r="680" spans="3:51" s="52" customFormat="1" x14ac:dyDescent="0.3">
      <c r="C680" s="11" t="str" cm="1">
        <f t="array" aca="1" ref="C680" ca="1">IF(AND(N680&amp;""&lt;&gt;"",K680&amp;""&lt;&gt;""),K680&amp;": "&amp;N680&amp;IF(O680&amp;""&lt;&gt;""," "&amp;O680,"")&amp;IF(P680&amp;""&lt;&gt;""," "&amp;P680,""),IF(Y680&amp;""&lt;&gt;"",K680&amp;": "&amp;TRIM(_xlfn.TEXTJOIN("",TRUE,MID(Y680,2*ROW(INDIRECT("1:"&amp;LEN(Y680)))-1,2)&amp;" ")),""))</f>
        <v/>
      </c>
      <c r="D680" s="20"/>
      <c r="E680" s="21"/>
      <c r="F680" s="22"/>
      <c r="G680" s="55"/>
      <c r="H680" s="56"/>
      <c r="I680" s="51"/>
      <c r="J680" s="51"/>
      <c r="K680" s="52" t="str">
        <f t="shared" ca="1" si="366"/>
        <v>302</v>
      </c>
      <c r="L680" s="52" t="str">
        <f t="shared" si="367"/>
        <v/>
      </c>
      <c r="M680" s="52" t="str">
        <f t="shared" ca="1" si="368"/>
        <v>$0302</v>
      </c>
      <c r="N680" s="53" t="str">
        <f t="shared" ca="1" si="369"/>
        <v/>
      </c>
      <c r="O680" s="53" t="str">
        <f t="shared" ca="1" si="370"/>
        <v>00</v>
      </c>
      <c r="P680" s="53" t="str">
        <f t="shared" ca="1" si="371"/>
        <v/>
      </c>
      <c r="Q680" s="54">
        <f t="shared" si="372"/>
        <v>-1</v>
      </c>
      <c r="R680" s="54" t="str">
        <f t="shared" si="373"/>
        <v/>
      </c>
      <c r="S680" s="3" t="str">
        <f t="shared" si="374"/>
        <v>my_code</v>
      </c>
      <c r="T680" s="54" t="b">
        <f t="shared" si="375"/>
        <v>0</v>
      </c>
      <c r="U680" s="54" t="b">
        <f t="shared" si="376"/>
        <v>0</v>
      </c>
      <c r="V680" s="54" t="b">
        <f t="shared" si="377"/>
        <v>0</v>
      </c>
      <c r="W680" s="54" t="b">
        <f t="shared" si="378"/>
        <v>0</v>
      </c>
      <c r="X680" s="54" t="b">
        <f>IF(NOT(ISERROR(VLOOKUP(UPPER(F680),Opcodes!$O$3:$O$10,1,FALSE))),TRUE,FALSE)</f>
        <v>0</v>
      </c>
      <c r="Y680" s="1" t="str" cm="1">
        <f t="array" aca="1" ref="Y680" ca="1">IF(OR(UPPER(F680)="STR",UPPER(F680)="ASC"),_xlfn.TEXTJOIN("",TRUE,DEC2HEX(128*(UPPER(F680)="STR")+CODE(MID(G680,ABS(ROW(INDIRECT("1:"&amp;LEN(G680)))),1)))),IF(UPPER(F680)="HEX",UPPER(SUBSTITUTE(G680," ","")),""))</f>
        <v/>
      </c>
      <c r="Z680" s="52" t="str">
        <f t="shared" si="379"/>
        <v/>
      </c>
      <c r="AA680" s="52" t="str">
        <f t="shared" si="380"/>
        <v/>
      </c>
      <c r="AB680" s="52" t="str">
        <f t="shared" si="381"/>
        <v/>
      </c>
      <c r="AC680" s="52" t="str">
        <f t="shared" si="382"/>
        <v/>
      </c>
      <c r="AD680" s="52" t="str">
        <f t="shared" si="383"/>
        <v/>
      </c>
      <c r="AE680" s="52">
        <f t="shared" ca="1" si="384"/>
        <v>0</v>
      </c>
      <c r="AF680" s="52" t="str">
        <f t="shared" si="385"/>
        <v/>
      </c>
      <c r="AG680" s="52" t="str">
        <f t="shared" ca="1" si="386"/>
        <v>mem</v>
      </c>
      <c r="AH680" s="52">
        <f t="shared" ca="1" si="387"/>
        <v>0</v>
      </c>
      <c r="AI680" s="52">
        <f t="shared" ca="1" si="388"/>
        <v>-1</v>
      </c>
      <c r="AJ680" s="52">
        <f t="shared" ca="1" si="389"/>
        <v>0</v>
      </c>
      <c r="AK680" s="52">
        <f t="shared" ca="1" si="390"/>
        <v>0</v>
      </c>
      <c r="AL680" s="52">
        <f t="shared" ca="1" si="391"/>
        <v>0</v>
      </c>
      <c r="AM680" s="52" t="e" cm="1">
        <f t="array" aca="1" ref="AM680" ca="1">INDEX($G$2:$G$1052,MATCH(1,(AL680=$E$2:$E$1052)*("EQU"=UPPER($F$2:$F$1052)),0))</f>
        <v>#N/A</v>
      </c>
      <c r="AN680" s="52" t="str">
        <f t="shared" ca="1" si="392"/>
        <v/>
      </c>
      <c r="AO680" s="1" t="e">
        <f t="shared" ca="1" si="393"/>
        <v>#N/A</v>
      </c>
      <c r="AP680" s="52" t="str">
        <f t="shared" ca="1" si="394"/>
        <v/>
      </c>
      <c r="AQ680" s="1" t="str" cm="1">
        <f t="array" aca="1" ref="AQ680" ca="1">IF(LEFT(AL680,1)=".",INDEX($M$12:$M$1052,MATCH(1,(AL680=$L$12:$L$1052)*(S680=($S$12:$S$1052)),0)),"")</f>
        <v/>
      </c>
      <c r="AR680" s="52">
        <f t="shared" ca="1" si="395"/>
        <v>0</v>
      </c>
      <c r="AS680" s="52">
        <f t="shared" ca="1" si="396"/>
        <v>0</v>
      </c>
      <c r="AT680" s="52" t="str">
        <f t="shared" ca="1" si="397"/>
        <v>00</v>
      </c>
      <c r="AU680" s="52" t="str">
        <f t="shared" ca="1" si="398"/>
        <v>00</v>
      </c>
      <c r="AV680" s="1" t="str">
        <f t="shared" ca="1" si="401"/>
        <v>00</v>
      </c>
      <c r="AW680" s="52" t="str">
        <f t="shared" ca="1" si="399"/>
        <v>ZP</v>
      </c>
      <c r="AX680" s="53" t="e">
        <f ca="1">VLOOKUP(UPPER(F680)&amp;"-"&amp;AW680,Opcodes!$D$3:$E$160,2,FALSE)</f>
        <v>#N/A</v>
      </c>
      <c r="AY680" s="1">
        <f t="shared" ca="1" si="400"/>
        <v>0</v>
      </c>
    </row>
    <row r="681" spans="3:51" s="52" customFormat="1" x14ac:dyDescent="0.3">
      <c r="C681" s="11" t="str" cm="1">
        <f t="array" aca="1" ref="C681" ca="1">IF(AND(N681&amp;""&lt;&gt;"",K681&amp;""&lt;&gt;""),K681&amp;": "&amp;N681&amp;IF(O681&amp;""&lt;&gt;""," "&amp;O681,"")&amp;IF(P681&amp;""&lt;&gt;""," "&amp;P681,""),IF(Y681&amp;""&lt;&gt;"",K681&amp;": "&amp;TRIM(_xlfn.TEXTJOIN("",TRUE,MID(Y681,2*ROW(INDIRECT("1:"&amp;LEN(Y681)))-1,2)&amp;" ")),""))</f>
        <v/>
      </c>
      <c r="D681" s="20"/>
      <c r="E681" s="21"/>
      <c r="F681" s="22"/>
      <c r="G681" s="55"/>
      <c r="H681" s="56"/>
      <c r="I681" s="51"/>
      <c r="J681" s="51"/>
      <c r="K681" s="52" t="str">
        <f t="shared" ca="1" si="366"/>
        <v>302</v>
      </c>
      <c r="L681" s="52" t="str">
        <f t="shared" si="367"/>
        <v/>
      </c>
      <c r="M681" s="52" t="str">
        <f t="shared" ca="1" si="368"/>
        <v>$0302</v>
      </c>
      <c r="N681" s="53" t="str">
        <f t="shared" ca="1" si="369"/>
        <v/>
      </c>
      <c r="O681" s="53" t="str">
        <f t="shared" ca="1" si="370"/>
        <v>00</v>
      </c>
      <c r="P681" s="53" t="str">
        <f t="shared" ca="1" si="371"/>
        <v/>
      </c>
      <c r="Q681" s="54">
        <f t="shared" si="372"/>
        <v>-1</v>
      </c>
      <c r="R681" s="54" t="str">
        <f t="shared" si="373"/>
        <v/>
      </c>
      <c r="S681" s="3" t="str">
        <f t="shared" si="374"/>
        <v>my_code</v>
      </c>
      <c r="T681" s="54" t="b">
        <f t="shared" si="375"/>
        <v>0</v>
      </c>
      <c r="U681" s="54" t="b">
        <f t="shared" si="376"/>
        <v>0</v>
      </c>
      <c r="V681" s="54" t="b">
        <f t="shared" si="377"/>
        <v>0</v>
      </c>
      <c r="W681" s="54" t="b">
        <f t="shared" si="378"/>
        <v>0</v>
      </c>
      <c r="X681" s="54" t="b">
        <f>IF(NOT(ISERROR(VLOOKUP(UPPER(F681),Opcodes!$O$3:$O$10,1,FALSE))),TRUE,FALSE)</f>
        <v>0</v>
      </c>
      <c r="Y681" s="1" t="str" cm="1">
        <f t="array" aca="1" ref="Y681" ca="1">IF(OR(UPPER(F681)="STR",UPPER(F681)="ASC"),_xlfn.TEXTJOIN("",TRUE,DEC2HEX(128*(UPPER(F681)="STR")+CODE(MID(G681,ABS(ROW(INDIRECT("1:"&amp;LEN(G681)))),1)))),IF(UPPER(F681)="HEX",UPPER(SUBSTITUTE(G681," ","")),""))</f>
        <v/>
      </c>
      <c r="Z681" s="52" t="str">
        <f t="shared" si="379"/>
        <v/>
      </c>
      <c r="AA681" s="52" t="str">
        <f t="shared" si="380"/>
        <v/>
      </c>
      <c r="AB681" s="52" t="str">
        <f t="shared" si="381"/>
        <v/>
      </c>
      <c r="AC681" s="52" t="str">
        <f t="shared" si="382"/>
        <v/>
      </c>
      <c r="AD681" s="52" t="str">
        <f t="shared" si="383"/>
        <v/>
      </c>
      <c r="AE681" s="52">
        <f t="shared" ca="1" si="384"/>
        <v>0</v>
      </c>
      <c r="AF681" s="52" t="str">
        <f t="shared" si="385"/>
        <v/>
      </c>
      <c r="AG681" s="52" t="str">
        <f t="shared" ca="1" si="386"/>
        <v>mem</v>
      </c>
      <c r="AH681" s="52">
        <f t="shared" ca="1" si="387"/>
        <v>0</v>
      </c>
      <c r="AI681" s="52">
        <f t="shared" ca="1" si="388"/>
        <v>-1</v>
      </c>
      <c r="AJ681" s="52">
        <f t="shared" ca="1" si="389"/>
        <v>0</v>
      </c>
      <c r="AK681" s="52">
        <f t="shared" ca="1" si="390"/>
        <v>0</v>
      </c>
      <c r="AL681" s="52">
        <f t="shared" ca="1" si="391"/>
        <v>0</v>
      </c>
      <c r="AM681" s="52" t="e" cm="1">
        <f t="array" aca="1" ref="AM681" ca="1">INDEX($G$2:$G$1052,MATCH(1,(AL681=$E$2:$E$1052)*("EQU"=UPPER($F$2:$F$1052)),0))</f>
        <v>#N/A</v>
      </c>
      <c r="AN681" s="52" t="str">
        <f t="shared" ca="1" si="392"/>
        <v/>
      </c>
      <c r="AO681" s="1" t="e">
        <f t="shared" ca="1" si="393"/>
        <v>#N/A</v>
      </c>
      <c r="AP681" s="52" t="str">
        <f t="shared" ca="1" si="394"/>
        <v/>
      </c>
      <c r="AQ681" s="1" t="str" cm="1">
        <f t="array" aca="1" ref="AQ681" ca="1">IF(LEFT(AL681,1)=".",INDEX($M$12:$M$1052,MATCH(1,(AL681=$L$12:$L$1052)*(S681=($S$12:$S$1052)),0)),"")</f>
        <v/>
      </c>
      <c r="AR681" s="52">
        <f t="shared" ca="1" si="395"/>
        <v>0</v>
      </c>
      <c r="AS681" s="52">
        <f t="shared" ca="1" si="396"/>
        <v>0</v>
      </c>
      <c r="AT681" s="52" t="str">
        <f t="shared" ca="1" si="397"/>
        <v>00</v>
      </c>
      <c r="AU681" s="52" t="str">
        <f t="shared" ca="1" si="398"/>
        <v>00</v>
      </c>
      <c r="AV681" s="1" t="str">
        <f t="shared" ca="1" si="401"/>
        <v>00</v>
      </c>
      <c r="AW681" s="52" t="str">
        <f t="shared" ca="1" si="399"/>
        <v>ZP</v>
      </c>
      <c r="AX681" s="53" t="e">
        <f ca="1">VLOOKUP(UPPER(F681)&amp;"-"&amp;AW681,Opcodes!$D$3:$E$160,2,FALSE)</f>
        <v>#N/A</v>
      </c>
      <c r="AY681" s="1">
        <f t="shared" ca="1" si="400"/>
        <v>0</v>
      </c>
    </row>
    <row r="682" spans="3:51" s="52" customFormat="1" x14ac:dyDescent="0.3">
      <c r="C682" s="11" t="str" cm="1">
        <f t="array" aca="1" ref="C682" ca="1">IF(AND(N682&amp;""&lt;&gt;"",K682&amp;""&lt;&gt;""),K682&amp;": "&amp;N682&amp;IF(O682&amp;""&lt;&gt;""," "&amp;O682,"")&amp;IF(P682&amp;""&lt;&gt;""," "&amp;P682,""),IF(Y682&amp;""&lt;&gt;"",K682&amp;": "&amp;TRIM(_xlfn.TEXTJOIN("",TRUE,MID(Y682,2*ROW(INDIRECT("1:"&amp;LEN(Y682)))-1,2)&amp;" ")),""))</f>
        <v/>
      </c>
      <c r="D682" s="20"/>
      <c r="E682" s="21"/>
      <c r="F682" s="22"/>
      <c r="G682" s="55"/>
      <c r="H682" s="56"/>
      <c r="I682" s="51"/>
      <c r="J682" s="51"/>
      <c r="K682" s="52" t="str">
        <f t="shared" ca="1" si="366"/>
        <v>302</v>
      </c>
      <c r="L682" s="52" t="str">
        <f t="shared" si="367"/>
        <v/>
      </c>
      <c r="M682" s="52" t="str">
        <f t="shared" ca="1" si="368"/>
        <v>$0302</v>
      </c>
      <c r="N682" s="53" t="str">
        <f t="shared" ca="1" si="369"/>
        <v/>
      </c>
      <c r="O682" s="53" t="str">
        <f t="shared" ca="1" si="370"/>
        <v>00</v>
      </c>
      <c r="P682" s="53" t="str">
        <f t="shared" ca="1" si="371"/>
        <v/>
      </c>
      <c r="Q682" s="54">
        <f t="shared" si="372"/>
        <v>-1</v>
      </c>
      <c r="R682" s="54" t="str">
        <f t="shared" si="373"/>
        <v/>
      </c>
      <c r="S682" s="3" t="str">
        <f t="shared" si="374"/>
        <v>my_code</v>
      </c>
      <c r="T682" s="54" t="b">
        <f t="shared" si="375"/>
        <v>0</v>
      </c>
      <c r="U682" s="54" t="b">
        <f t="shared" si="376"/>
        <v>0</v>
      </c>
      <c r="V682" s="54" t="b">
        <f t="shared" si="377"/>
        <v>0</v>
      </c>
      <c r="W682" s="54" t="b">
        <f t="shared" si="378"/>
        <v>0</v>
      </c>
      <c r="X682" s="54" t="b">
        <f>IF(NOT(ISERROR(VLOOKUP(UPPER(F682),Opcodes!$O$3:$O$10,1,FALSE))),TRUE,FALSE)</f>
        <v>0</v>
      </c>
      <c r="Y682" s="1" t="str" cm="1">
        <f t="array" aca="1" ref="Y682" ca="1">IF(OR(UPPER(F682)="STR",UPPER(F682)="ASC"),_xlfn.TEXTJOIN("",TRUE,DEC2HEX(128*(UPPER(F682)="STR")+CODE(MID(G682,ABS(ROW(INDIRECT("1:"&amp;LEN(G682)))),1)))),IF(UPPER(F682)="HEX",UPPER(SUBSTITUTE(G682," ","")),""))</f>
        <v/>
      </c>
      <c r="Z682" s="52" t="str">
        <f t="shared" si="379"/>
        <v/>
      </c>
      <c r="AA682" s="52" t="str">
        <f t="shared" si="380"/>
        <v/>
      </c>
      <c r="AB682" s="52" t="str">
        <f t="shared" si="381"/>
        <v/>
      </c>
      <c r="AC682" s="52" t="str">
        <f t="shared" si="382"/>
        <v/>
      </c>
      <c r="AD682" s="52" t="str">
        <f t="shared" si="383"/>
        <v/>
      </c>
      <c r="AE682" s="52">
        <f t="shared" ca="1" si="384"/>
        <v>0</v>
      </c>
      <c r="AF682" s="52" t="str">
        <f t="shared" si="385"/>
        <v/>
      </c>
      <c r="AG682" s="52" t="str">
        <f t="shared" ca="1" si="386"/>
        <v>mem</v>
      </c>
      <c r="AH682" s="52">
        <f t="shared" ca="1" si="387"/>
        <v>0</v>
      </c>
      <c r="AI682" s="52">
        <f t="shared" ca="1" si="388"/>
        <v>-1</v>
      </c>
      <c r="AJ682" s="52">
        <f t="shared" ca="1" si="389"/>
        <v>0</v>
      </c>
      <c r="AK682" s="52">
        <f t="shared" ca="1" si="390"/>
        <v>0</v>
      </c>
      <c r="AL682" s="52">
        <f t="shared" ca="1" si="391"/>
        <v>0</v>
      </c>
      <c r="AM682" s="52" t="e" cm="1">
        <f t="array" aca="1" ref="AM682" ca="1">INDEX($G$2:$G$1052,MATCH(1,(AL682=$E$2:$E$1052)*("EQU"=UPPER($F$2:$F$1052)),0))</f>
        <v>#N/A</v>
      </c>
      <c r="AN682" s="52" t="str">
        <f t="shared" ca="1" si="392"/>
        <v/>
      </c>
      <c r="AO682" s="1" t="e">
        <f t="shared" ca="1" si="393"/>
        <v>#N/A</v>
      </c>
      <c r="AP682" s="52" t="str">
        <f t="shared" ca="1" si="394"/>
        <v/>
      </c>
      <c r="AQ682" s="1" t="str" cm="1">
        <f t="array" aca="1" ref="AQ682" ca="1">IF(LEFT(AL682,1)=".",INDEX($M$12:$M$1052,MATCH(1,(AL682=$L$12:$L$1052)*(S682=($S$12:$S$1052)),0)),"")</f>
        <v/>
      </c>
      <c r="AR682" s="52">
        <f t="shared" ca="1" si="395"/>
        <v>0</v>
      </c>
      <c r="AS682" s="52">
        <f t="shared" ca="1" si="396"/>
        <v>0</v>
      </c>
      <c r="AT682" s="52" t="str">
        <f t="shared" ca="1" si="397"/>
        <v>00</v>
      </c>
      <c r="AU682" s="52" t="str">
        <f t="shared" ca="1" si="398"/>
        <v>00</v>
      </c>
      <c r="AV682" s="1" t="str">
        <f t="shared" ca="1" si="401"/>
        <v>00</v>
      </c>
      <c r="AW682" s="52" t="str">
        <f t="shared" ca="1" si="399"/>
        <v>ZP</v>
      </c>
      <c r="AX682" s="53" t="e">
        <f ca="1">VLOOKUP(UPPER(F682)&amp;"-"&amp;AW682,Opcodes!$D$3:$E$160,2,FALSE)</f>
        <v>#N/A</v>
      </c>
      <c r="AY682" s="1">
        <f t="shared" ca="1" si="400"/>
        <v>0</v>
      </c>
    </row>
    <row r="683" spans="3:51" s="52" customFormat="1" x14ac:dyDescent="0.3">
      <c r="C683" s="11" t="str" cm="1">
        <f t="array" aca="1" ref="C683" ca="1">IF(AND(N683&amp;""&lt;&gt;"",K683&amp;""&lt;&gt;""),K683&amp;": "&amp;N683&amp;IF(O683&amp;""&lt;&gt;""," "&amp;O683,"")&amp;IF(P683&amp;""&lt;&gt;""," "&amp;P683,""),IF(Y683&amp;""&lt;&gt;"",K683&amp;": "&amp;TRIM(_xlfn.TEXTJOIN("",TRUE,MID(Y683,2*ROW(INDIRECT("1:"&amp;LEN(Y683)))-1,2)&amp;" ")),""))</f>
        <v/>
      </c>
      <c r="D683" s="20"/>
      <c r="E683" s="21"/>
      <c r="F683" s="22"/>
      <c r="G683" s="55"/>
      <c r="H683" s="56"/>
      <c r="I683" s="51"/>
      <c r="J683" s="51"/>
      <c r="K683" s="52" t="str">
        <f t="shared" ca="1" si="366"/>
        <v>302</v>
      </c>
      <c r="L683" s="52" t="str">
        <f t="shared" si="367"/>
        <v/>
      </c>
      <c r="M683" s="52" t="str">
        <f t="shared" ca="1" si="368"/>
        <v>$0302</v>
      </c>
      <c r="N683" s="53" t="str">
        <f t="shared" ca="1" si="369"/>
        <v/>
      </c>
      <c r="O683" s="53" t="str">
        <f t="shared" ca="1" si="370"/>
        <v>00</v>
      </c>
      <c r="P683" s="53" t="str">
        <f t="shared" ca="1" si="371"/>
        <v/>
      </c>
      <c r="Q683" s="54">
        <f t="shared" si="372"/>
        <v>-1</v>
      </c>
      <c r="R683" s="54" t="str">
        <f t="shared" si="373"/>
        <v/>
      </c>
      <c r="S683" s="3" t="str">
        <f t="shared" si="374"/>
        <v>my_code</v>
      </c>
      <c r="T683" s="54" t="b">
        <f t="shared" si="375"/>
        <v>0</v>
      </c>
      <c r="U683" s="54" t="b">
        <f t="shared" si="376"/>
        <v>0</v>
      </c>
      <c r="V683" s="54" t="b">
        <f t="shared" si="377"/>
        <v>0</v>
      </c>
      <c r="W683" s="54" t="b">
        <f t="shared" si="378"/>
        <v>0</v>
      </c>
      <c r="X683" s="54" t="b">
        <f>IF(NOT(ISERROR(VLOOKUP(UPPER(F683),Opcodes!$O$3:$O$10,1,FALSE))),TRUE,FALSE)</f>
        <v>0</v>
      </c>
      <c r="Y683" s="1" t="str" cm="1">
        <f t="array" aca="1" ref="Y683" ca="1">IF(OR(UPPER(F683)="STR",UPPER(F683)="ASC"),_xlfn.TEXTJOIN("",TRUE,DEC2HEX(128*(UPPER(F683)="STR")+CODE(MID(G683,ABS(ROW(INDIRECT("1:"&amp;LEN(G683)))),1)))),IF(UPPER(F683)="HEX",UPPER(SUBSTITUTE(G683," ","")),""))</f>
        <v/>
      </c>
      <c r="Z683" s="52" t="str">
        <f t="shared" si="379"/>
        <v/>
      </c>
      <c r="AA683" s="52" t="str">
        <f t="shared" si="380"/>
        <v/>
      </c>
      <c r="AB683" s="52" t="str">
        <f t="shared" si="381"/>
        <v/>
      </c>
      <c r="AC683" s="52" t="str">
        <f t="shared" si="382"/>
        <v/>
      </c>
      <c r="AD683" s="52" t="str">
        <f t="shared" si="383"/>
        <v/>
      </c>
      <c r="AE683" s="52">
        <f t="shared" ca="1" si="384"/>
        <v>0</v>
      </c>
      <c r="AF683" s="52" t="str">
        <f t="shared" si="385"/>
        <v/>
      </c>
      <c r="AG683" s="52" t="str">
        <f t="shared" ca="1" si="386"/>
        <v>mem</v>
      </c>
      <c r="AH683" s="52">
        <f t="shared" ca="1" si="387"/>
        <v>0</v>
      </c>
      <c r="AI683" s="52">
        <f t="shared" ca="1" si="388"/>
        <v>-1</v>
      </c>
      <c r="AJ683" s="52">
        <f t="shared" ca="1" si="389"/>
        <v>0</v>
      </c>
      <c r="AK683" s="52">
        <f t="shared" ca="1" si="390"/>
        <v>0</v>
      </c>
      <c r="AL683" s="52">
        <f t="shared" ca="1" si="391"/>
        <v>0</v>
      </c>
      <c r="AM683" s="52" t="e" cm="1">
        <f t="array" aca="1" ref="AM683" ca="1">INDEX($G$2:$G$1052,MATCH(1,(AL683=$E$2:$E$1052)*("EQU"=UPPER($F$2:$F$1052)),0))</f>
        <v>#N/A</v>
      </c>
      <c r="AN683" s="52" t="str">
        <f t="shared" ca="1" si="392"/>
        <v/>
      </c>
      <c r="AO683" s="1" t="e">
        <f t="shared" ca="1" si="393"/>
        <v>#N/A</v>
      </c>
      <c r="AP683" s="52" t="str">
        <f t="shared" ca="1" si="394"/>
        <v/>
      </c>
      <c r="AQ683" s="1" t="str" cm="1">
        <f t="array" aca="1" ref="AQ683" ca="1">IF(LEFT(AL683,1)=".",INDEX($M$12:$M$1052,MATCH(1,(AL683=$L$12:$L$1052)*(S683=($S$12:$S$1052)),0)),"")</f>
        <v/>
      </c>
      <c r="AR683" s="52">
        <f t="shared" ca="1" si="395"/>
        <v>0</v>
      </c>
      <c r="AS683" s="52">
        <f t="shared" ca="1" si="396"/>
        <v>0</v>
      </c>
      <c r="AT683" s="52" t="str">
        <f t="shared" ca="1" si="397"/>
        <v>00</v>
      </c>
      <c r="AU683" s="52" t="str">
        <f t="shared" ca="1" si="398"/>
        <v>00</v>
      </c>
      <c r="AV683" s="1" t="str">
        <f t="shared" ca="1" si="401"/>
        <v>00</v>
      </c>
      <c r="AW683" s="52" t="str">
        <f t="shared" ca="1" si="399"/>
        <v>ZP</v>
      </c>
      <c r="AX683" s="53" t="e">
        <f ca="1">VLOOKUP(UPPER(F683)&amp;"-"&amp;AW683,Opcodes!$D$3:$E$160,2,FALSE)</f>
        <v>#N/A</v>
      </c>
      <c r="AY683" s="1">
        <f t="shared" ca="1" si="400"/>
        <v>0</v>
      </c>
    </row>
    <row r="684" spans="3:51" s="52" customFormat="1" x14ac:dyDescent="0.3">
      <c r="C684" s="11" t="str" cm="1">
        <f t="array" aca="1" ref="C684" ca="1">IF(AND(N684&amp;""&lt;&gt;"",K684&amp;""&lt;&gt;""),K684&amp;": "&amp;N684&amp;IF(O684&amp;""&lt;&gt;""," "&amp;O684,"")&amp;IF(P684&amp;""&lt;&gt;""," "&amp;P684,""),IF(Y684&amp;""&lt;&gt;"",K684&amp;": "&amp;TRIM(_xlfn.TEXTJOIN("",TRUE,MID(Y684,2*ROW(INDIRECT("1:"&amp;LEN(Y684)))-1,2)&amp;" ")),""))</f>
        <v/>
      </c>
      <c r="D684" s="20"/>
      <c r="E684" s="21"/>
      <c r="F684" s="22"/>
      <c r="G684" s="55"/>
      <c r="H684" s="56"/>
      <c r="I684" s="51"/>
      <c r="J684" s="51"/>
      <c r="K684" s="52" t="str">
        <f t="shared" ca="1" si="366"/>
        <v>302</v>
      </c>
      <c r="L684" s="52" t="str">
        <f t="shared" si="367"/>
        <v/>
      </c>
      <c r="M684" s="52" t="str">
        <f t="shared" ca="1" si="368"/>
        <v>$0302</v>
      </c>
      <c r="N684" s="53" t="str">
        <f t="shared" ca="1" si="369"/>
        <v/>
      </c>
      <c r="O684" s="53" t="str">
        <f t="shared" ca="1" si="370"/>
        <v>00</v>
      </c>
      <c r="P684" s="53" t="str">
        <f t="shared" ca="1" si="371"/>
        <v/>
      </c>
      <c r="Q684" s="54">
        <f t="shared" si="372"/>
        <v>-1</v>
      </c>
      <c r="R684" s="54" t="str">
        <f t="shared" si="373"/>
        <v/>
      </c>
      <c r="S684" s="3" t="str">
        <f t="shared" si="374"/>
        <v>my_code</v>
      </c>
      <c r="T684" s="54" t="b">
        <f t="shared" si="375"/>
        <v>0</v>
      </c>
      <c r="U684" s="54" t="b">
        <f t="shared" si="376"/>
        <v>0</v>
      </c>
      <c r="V684" s="54" t="b">
        <f t="shared" si="377"/>
        <v>0</v>
      </c>
      <c r="W684" s="54" t="b">
        <f t="shared" si="378"/>
        <v>0</v>
      </c>
      <c r="X684" s="54" t="b">
        <f>IF(NOT(ISERROR(VLOOKUP(UPPER(F684),Opcodes!$O$3:$O$10,1,FALSE))),TRUE,FALSE)</f>
        <v>0</v>
      </c>
      <c r="Y684" s="1" t="str" cm="1">
        <f t="array" aca="1" ref="Y684" ca="1">IF(OR(UPPER(F684)="STR",UPPER(F684)="ASC"),_xlfn.TEXTJOIN("",TRUE,DEC2HEX(128*(UPPER(F684)="STR")+CODE(MID(G684,ABS(ROW(INDIRECT("1:"&amp;LEN(G684)))),1)))),IF(UPPER(F684)="HEX",UPPER(SUBSTITUTE(G684," ","")),""))</f>
        <v/>
      </c>
      <c r="Z684" s="52" t="str">
        <f t="shared" si="379"/>
        <v/>
      </c>
      <c r="AA684" s="52" t="str">
        <f t="shared" si="380"/>
        <v/>
      </c>
      <c r="AB684" s="52" t="str">
        <f t="shared" si="381"/>
        <v/>
      </c>
      <c r="AC684" s="52" t="str">
        <f t="shared" si="382"/>
        <v/>
      </c>
      <c r="AD684" s="52" t="str">
        <f t="shared" si="383"/>
        <v/>
      </c>
      <c r="AE684" s="52">
        <f t="shared" ca="1" si="384"/>
        <v>0</v>
      </c>
      <c r="AF684" s="52" t="str">
        <f t="shared" si="385"/>
        <v/>
      </c>
      <c r="AG684" s="52" t="str">
        <f t="shared" ca="1" si="386"/>
        <v>mem</v>
      </c>
      <c r="AH684" s="52">
        <f t="shared" ca="1" si="387"/>
        <v>0</v>
      </c>
      <c r="AI684" s="52">
        <f t="shared" ca="1" si="388"/>
        <v>-1</v>
      </c>
      <c r="AJ684" s="52">
        <f t="shared" ca="1" si="389"/>
        <v>0</v>
      </c>
      <c r="AK684" s="52">
        <f t="shared" ca="1" si="390"/>
        <v>0</v>
      </c>
      <c r="AL684" s="52">
        <f t="shared" ca="1" si="391"/>
        <v>0</v>
      </c>
      <c r="AM684" s="52" t="e" cm="1">
        <f t="array" aca="1" ref="AM684" ca="1">INDEX($G$2:$G$1052,MATCH(1,(AL684=$E$2:$E$1052)*("EQU"=UPPER($F$2:$F$1052)),0))</f>
        <v>#N/A</v>
      </c>
      <c r="AN684" s="52" t="str">
        <f t="shared" ca="1" si="392"/>
        <v/>
      </c>
      <c r="AO684" s="1" t="e">
        <f t="shared" ca="1" si="393"/>
        <v>#N/A</v>
      </c>
      <c r="AP684" s="52" t="str">
        <f t="shared" ca="1" si="394"/>
        <v/>
      </c>
      <c r="AQ684" s="1" t="str" cm="1">
        <f t="array" aca="1" ref="AQ684" ca="1">IF(LEFT(AL684,1)=".",INDEX($M$12:$M$1052,MATCH(1,(AL684=$L$12:$L$1052)*(S684=($S$12:$S$1052)),0)),"")</f>
        <v/>
      </c>
      <c r="AR684" s="52">
        <f t="shared" ca="1" si="395"/>
        <v>0</v>
      </c>
      <c r="AS684" s="52">
        <f t="shared" ca="1" si="396"/>
        <v>0</v>
      </c>
      <c r="AT684" s="52" t="str">
        <f t="shared" ca="1" si="397"/>
        <v>00</v>
      </c>
      <c r="AU684" s="52" t="str">
        <f t="shared" ca="1" si="398"/>
        <v>00</v>
      </c>
      <c r="AV684" s="1" t="str">
        <f t="shared" ca="1" si="401"/>
        <v>00</v>
      </c>
      <c r="AW684" s="52" t="str">
        <f t="shared" ca="1" si="399"/>
        <v>ZP</v>
      </c>
      <c r="AX684" s="53" t="e">
        <f ca="1">VLOOKUP(UPPER(F684)&amp;"-"&amp;AW684,Opcodes!$D$3:$E$160,2,FALSE)</f>
        <v>#N/A</v>
      </c>
      <c r="AY684" s="1">
        <f t="shared" ca="1" si="400"/>
        <v>0</v>
      </c>
    </row>
    <row r="685" spans="3:51" s="52" customFormat="1" x14ac:dyDescent="0.3">
      <c r="C685" s="11" t="str" cm="1">
        <f t="array" aca="1" ref="C685" ca="1">IF(AND(N685&amp;""&lt;&gt;"",K685&amp;""&lt;&gt;""),K685&amp;": "&amp;N685&amp;IF(O685&amp;""&lt;&gt;""," "&amp;O685,"")&amp;IF(P685&amp;""&lt;&gt;""," "&amp;P685,""),IF(Y685&amp;""&lt;&gt;"",K685&amp;": "&amp;TRIM(_xlfn.TEXTJOIN("",TRUE,MID(Y685,2*ROW(INDIRECT("1:"&amp;LEN(Y685)))-1,2)&amp;" ")),""))</f>
        <v/>
      </c>
      <c r="D685" s="20"/>
      <c r="E685" s="21"/>
      <c r="F685" s="22"/>
      <c r="G685" s="55"/>
      <c r="H685" s="56"/>
      <c r="I685" s="51"/>
      <c r="J685" s="51"/>
      <c r="K685" s="52" t="str">
        <f t="shared" ca="1" si="366"/>
        <v>302</v>
      </c>
      <c r="L685" s="52" t="str">
        <f t="shared" si="367"/>
        <v/>
      </c>
      <c r="M685" s="52" t="str">
        <f t="shared" ca="1" si="368"/>
        <v>$0302</v>
      </c>
      <c r="N685" s="53" t="str">
        <f t="shared" ca="1" si="369"/>
        <v/>
      </c>
      <c r="O685" s="53" t="str">
        <f t="shared" ca="1" si="370"/>
        <v>00</v>
      </c>
      <c r="P685" s="53" t="str">
        <f t="shared" ca="1" si="371"/>
        <v/>
      </c>
      <c r="Q685" s="54">
        <f t="shared" si="372"/>
        <v>-1</v>
      </c>
      <c r="R685" s="54" t="str">
        <f t="shared" si="373"/>
        <v/>
      </c>
      <c r="S685" s="3" t="str">
        <f t="shared" si="374"/>
        <v>my_code</v>
      </c>
      <c r="T685" s="54" t="b">
        <f t="shared" si="375"/>
        <v>0</v>
      </c>
      <c r="U685" s="54" t="b">
        <f t="shared" si="376"/>
        <v>0</v>
      </c>
      <c r="V685" s="54" t="b">
        <f t="shared" si="377"/>
        <v>0</v>
      </c>
      <c r="W685" s="54" t="b">
        <f t="shared" si="378"/>
        <v>0</v>
      </c>
      <c r="X685" s="54" t="b">
        <f>IF(NOT(ISERROR(VLOOKUP(UPPER(F685),Opcodes!$O$3:$O$10,1,FALSE))),TRUE,FALSE)</f>
        <v>0</v>
      </c>
      <c r="Y685" s="1" t="str" cm="1">
        <f t="array" aca="1" ref="Y685" ca="1">IF(OR(UPPER(F685)="STR",UPPER(F685)="ASC"),_xlfn.TEXTJOIN("",TRUE,DEC2HEX(128*(UPPER(F685)="STR")+CODE(MID(G685,ABS(ROW(INDIRECT("1:"&amp;LEN(G685)))),1)))),IF(UPPER(F685)="HEX",UPPER(SUBSTITUTE(G685," ","")),""))</f>
        <v/>
      </c>
      <c r="Z685" s="52" t="str">
        <f t="shared" si="379"/>
        <v/>
      </c>
      <c r="AA685" s="52" t="str">
        <f t="shared" si="380"/>
        <v/>
      </c>
      <c r="AB685" s="52" t="str">
        <f t="shared" si="381"/>
        <v/>
      </c>
      <c r="AC685" s="52" t="str">
        <f t="shared" si="382"/>
        <v/>
      </c>
      <c r="AD685" s="52" t="str">
        <f t="shared" si="383"/>
        <v/>
      </c>
      <c r="AE685" s="52">
        <f t="shared" ca="1" si="384"/>
        <v>0</v>
      </c>
      <c r="AF685" s="52" t="str">
        <f t="shared" si="385"/>
        <v/>
      </c>
      <c r="AG685" s="52" t="str">
        <f t="shared" ca="1" si="386"/>
        <v>mem</v>
      </c>
      <c r="AH685" s="52">
        <f t="shared" ca="1" si="387"/>
        <v>0</v>
      </c>
      <c r="AI685" s="52">
        <f t="shared" ca="1" si="388"/>
        <v>-1</v>
      </c>
      <c r="AJ685" s="52">
        <f t="shared" ca="1" si="389"/>
        <v>0</v>
      </c>
      <c r="AK685" s="52">
        <f t="shared" ca="1" si="390"/>
        <v>0</v>
      </c>
      <c r="AL685" s="52">
        <f t="shared" ca="1" si="391"/>
        <v>0</v>
      </c>
      <c r="AM685" s="52" t="e" cm="1">
        <f t="array" aca="1" ref="AM685" ca="1">INDEX($G$2:$G$1052,MATCH(1,(AL685=$E$2:$E$1052)*("EQU"=UPPER($F$2:$F$1052)),0))</f>
        <v>#N/A</v>
      </c>
      <c r="AN685" s="52" t="str">
        <f t="shared" ca="1" si="392"/>
        <v/>
      </c>
      <c r="AO685" s="1" t="e">
        <f t="shared" ca="1" si="393"/>
        <v>#N/A</v>
      </c>
      <c r="AP685" s="52" t="str">
        <f t="shared" ca="1" si="394"/>
        <v/>
      </c>
      <c r="AQ685" s="1" t="str" cm="1">
        <f t="array" aca="1" ref="AQ685" ca="1">IF(LEFT(AL685,1)=".",INDEX($M$12:$M$1052,MATCH(1,(AL685=$L$12:$L$1052)*(S685=($S$12:$S$1052)),0)),"")</f>
        <v/>
      </c>
      <c r="AR685" s="52">
        <f t="shared" ca="1" si="395"/>
        <v>0</v>
      </c>
      <c r="AS685" s="52">
        <f t="shared" ca="1" si="396"/>
        <v>0</v>
      </c>
      <c r="AT685" s="52" t="str">
        <f t="shared" ca="1" si="397"/>
        <v>00</v>
      </c>
      <c r="AU685" s="52" t="str">
        <f t="shared" ca="1" si="398"/>
        <v>00</v>
      </c>
      <c r="AV685" s="1" t="str">
        <f t="shared" ca="1" si="401"/>
        <v>00</v>
      </c>
      <c r="AW685" s="52" t="str">
        <f t="shared" ca="1" si="399"/>
        <v>ZP</v>
      </c>
      <c r="AX685" s="53" t="e">
        <f ca="1">VLOOKUP(UPPER(F685)&amp;"-"&amp;AW685,Opcodes!$D$3:$E$160,2,FALSE)</f>
        <v>#N/A</v>
      </c>
      <c r="AY685" s="1">
        <f t="shared" ca="1" si="400"/>
        <v>0</v>
      </c>
    </row>
    <row r="686" spans="3:51" s="52" customFormat="1" x14ac:dyDescent="0.3">
      <c r="C686" s="11" t="str" cm="1">
        <f t="array" aca="1" ref="C686" ca="1">IF(AND(N686&amp;""&lt;&gt;"",K686&amp;""&lt;&gt;""),K686&amp;": "&amp;N686&amp;IF(O686&amp;""&lt;&gt;""," "&amp;O686,"")&amp;IF(P686&amp;""&lt;&gt;""," "&amp;P686,""),IF(Y686&amp;""&lt;&gt;"",K686&amp;": "&amp;TRIM(_xlfn.TEXTJOIN("",TRUE,MID(Y686,2*ROW(INDIRECT("1:"&amp;LEN(Y686)))-1,2)&amp;" ")),""))</f>
        <v/>
      </c>
      <c r="D686" s="20"/>
      <c r="E686" s="21"/>
      <c r="F686" s="22"/>
      <c r="G686" s="55"/>
      <c r="H686" s="56"/>
      <c r="I686" s="51"/>
      <c r="J686" s="51"/>
      <c r="K686" s="52" t="str">
        <f t="shared" ca="1" si="366"/>
        <v>302</v>
      </c>
      <c r="L686" s="52" t="str">
        <f t="shared" si="367"/>
        <v/>
      </c>
      <c r="M686" s="52" t="str">
        <f t="shared" ca="1" si="368"/>
        <v>$0302</v>
      </c>
      <c r="N686" s="53" t="str">
        <f t="shared" ca="1" si="369"/>
        <v/>
      </c>
      <c r="O686" s="53" t="str">
        <f t="shared" ca="1" si="370"/>
        <v>00</v>
      </c>
      <c r="P686" s="53" t="str">
        <f t="shared" ca="1" si="371"/>
        <v/>
      </c>
      <c r="Q686" s="54">
        <f t="shared" si="372"/>
        <v>-1</v>
      </c>
      <c r="R686" s="54" t="str">
        <f t="shared" si="373"/>
        <v/>
      </c>
      <c r="S686" s="3" t="str">
        <f t="shared" si="374"/>
        <v>my_code</v>
      </c>
      <c r="T686" s="54" t="b">
        <f t="shared" si="375"/>
        <v>0</v>
      </c>
      <c r="U686" s="54" t="b">
        <f t="shared" si="376"/>
        <v>0</v>
      </c>
      <c r="V686" s="54" t="b">
        <f t="shared" si="377"/>
        <v>0</v>
      </c>
      <c r="W686" s="54" t="b">
        <f t="shared" si="378"/>
        <v>0</v>
      </c>
      <c r="X686" s="54" t="b">
        <f>IF(NOT(ISERROR(VLOOKUP(UPPER(F686),Opcodes!$O$3:$O$10,1,FALSE))),TRUE,FALSE)</f>
        <v>0</v>
      </c>
      <c r="Y686" s="1" t="str" cm="1">
        <f t="array" aca="1" ref="Y686" ca="1">IF(OR(UPPER(F686)="STR",UPPER(F686)="ASC"),_xlfn.TEXTJOIN("",TRUE,DEC2HEX(128*(UPPER(F686)="STR")+CODE(MID(G686,ABS(ROW(INDIRECT("1:"&amp;LEN(G686)))),1)))),IF(UPPER(F686)="HEX",UPPER(SUBSTITUTE(G686," ","")),""))</f>
        <v/>
      </c>
      <c r="Z686" s="52" t="str">
        <f t="shared" si="379"/>
        <v/>
      </c>
      <c r="AA686" s="52" t="str">
        <f t="shared" si="380"/>
        <v/>
      </c>
      <c r="AB686" s="52" t="str">
        <f t="shared" si="381"/>
        <v/>
      </c>
      <c r="AC686" s="52" t="str">
        <f t="shared" si="382"/>
        <v/>
      </c>
      <c r="AD686" s="52" t="str">
        <f t="shared" si="383"/>
        <v/>
      </c>
      <c r="AE686" s="52">
        <f t="shared" ca="1" si="384"/>
        <v>0</v>
      </c>
      <c r="AF686" s="52" t="str">
        <f t="shared" si="385"/>
        <v/>
      </c>
      <c r="AG686" s="52" t="str">
        <f t="shared" ca="1" si="386"/>
        <v>mem</v>
      </c>
      <c r="AH686" s="52">
        <f t="shared" ca="1" si="387"/>
        <v>0</v>
      </c>
      <c r="AI686" s="52">
        <f t="shared" ca="1" si="388"/>
        <v>-1</v>
      </c>
      <c r="AJ686" s="52">
        <f t="shared" ca="1" si="389"/>
        <v>0</v>
      </c>
      <c r="AK686" s="52">
        <f t="shared" ca="1" si="390"/>
        <v>0</v>
      </c>
      <c r="AL686" s="52">
        <f t="shared" ca="1" si="391"/>
        <v>0</v>
      </c>
      <c r="AM686" s="52" t="e" cm="1">
        <f t="array" aca="1" ref="AM686" ca="1">INDEX($G$2:$G$1052,MATCH(1,(AL686=$E$2:$E$1052)*("EQU"=UPPER($F$2:$F$1052)),0))</f>
        <v>#N/A</v>
      </c>
      <c r="AN686" s="52" t="str">
        <f t="shared" ca="1" si="392"/>
        <v/>
      </c>
      <c r="AO686" s="1" t="e">
        <f t="shared" ca="1" si="393"/>
        <v>#N/A</v>
      </c>
      <c r="AP686" s="52" t="str">
        <f t="shared" ca="1" si="394"/>
        <v/>
      </c>
      <c r="AQ686" s="1" t="str" cm="1">
        <f t="array" aca="1" ref="AQ686" ca="1">IF(LEFT(AL686,1)=".",INDEX($M$12:$M$1052,MATCH(1,(AL686=$L$12:$L$1052)*(S686=($S$12:$S$1052)),0)),"")</f>
        <v/>
      </c>
      <c r="AR686" s="52">
        <f t="shared" ca="1" si="395"/>
        <v>0</v>
      </c>
      <c r="AS686" s="52">
        <f t="shared" ca="1" si="396"/>
        <v>0</v>
      </c>
      <c r="AT686" s="52" t="str">
        <f t="shared" ca="1" si="397"/>
        <v>00</v>
      </c>
      <c r="AU686" s="52" t="str">
        <f t="shared" ca="1" si="398"/>
        <v>00</v>
      </c>
      <c r="AV686" s="1" t="str">
        <f t="shared" ca="1" si="401"/>
        <v>00</v>
      </c>
      <c r="AW686" s="52" t="str">
        <f t="shared" ca="1" si="399"/>
        <v>ZP</v>
      </c>
      <c r="AX686" s="53" t="e">
        <f ca="1">VLOOKUP(UPPER(F686)&amp;"-"&amp;AW686,Opcodes!$D$3:$E$160,2,FALSE)</f>
        <v>#N/A</v>
      </c>
      <c r="AY686" s="1">
        <f t="shared" ca="1" si="400"/>
        <v>0</v>
      </c>
    </row>
    <row r="687" spans="3:51" s="52" customFormat="1" x14ac:dyDescent="0.3">
      <c r="C687" s="11" t="str" cm="1">
        <f t="array" aca="1" ref="C687" ca="1">IF(AND(N687&amp;""&lt;&gt;"",K687&amp;""&lt;&gt;""),K687&amp;": "&amp;N687&amp;IF(O687&amp;""&lt;&gt;""," "&amp;O687,"")&amp;IF(P687&amp;""&lt;&gt;""," "&amp;P687,""),IF(Y687&amp;""&lt;&gt;"",K687&amp;": "&amp;TRIM(_xlfn.TEXTJOIN("",TRUE,MID(Y687,2*ROW(INDIRECT("1:"&amp;LEN(Y687)))-1,2)&amp;" ")),""))</f>
        <v/>
      </c>
      <c r="D687" s="20"/>
      <c r="E687" s="21"/>
      <c r="F687" s="22"/>
      <c r="G687" s="55"/>
      <c r="H687" s="56"/>
      <c r="I687" s="51"/>
      <c r="J687" s="51"/>
      <c r="K687" s="52" t="str">
        <f t="shared" ca="1" si="366"/>
        <v>302</v>
      </c>
      <c r="L687" s="52" t="str">
        <f t="shared" si="367"/>
        <v/>
      </c>
      <c r="M687" s="52" t="str">
        <f t="shared" ca="1" si="368"/>
        <v>$0302</v>
      </c>
      <c r="N687" s="53" t="str">
        <f t="shared" ca="1" si="369"/>
        <v/>
      </c>
      <c r="O687" s="53" t="str">
        <f t="shared" ca="1" si="370"/>
        <v>00</v>
      </c>
      <c r="P687" s="53" t="str">
        <f t="shared" ca="1" si="371"/>
        <v/>
      </c>
      <c r="Q687" s="54">
        <f t="shared" si="372"/>
        <v>-1</v>
      </c>
      <c r="R687" s="54" t="str">
        <f t="shared" si="373"/>
        <v/>
      </c>
      <c r="S687" s="3" t="str">
        <f t="shared" si="374"/>
        <v>my_code</v>
      </c>
      <c r="T687" s="54" t="b">
        <f t="shared" si="375"/>
        <v>0</v>
      </c>
      <c r="U687" s="54" t="b">
        <f t="shared" si="376"/>
        <v>0</v>
      </c>
      <c r="V687" s="54" t="b">
        <f t="shared" si="377"/>
        <v>0</v>
      </c>
      <c r="W687" s="54" t="b">
        <f t="shared" si="378"/>
        <v>0</v>
      </c>
      <c r="X687" s="54" t="b">
        <f>IF(NOT(ISERROR(VLOOKUP(UPPER(F687),Opcodes!$O$3:$O$10,1,FALSE))),TRUE,FALSE)</f>
        <v>0</v>
      </c>
      <c r="Y687" s="1" t="str" cm="1">
        <f t="array" aca="1" ref="Y687" ca="1">IF(OR(UPPER(F687)="STR",UPPER(F687)="ASC"),_xlfn.TEXTJOIN("",TRUE,DEC2HEX(128*(UPPER(F687)="STR")+CODE(MID(G687,ABS(ROW(INDIRECT("1:"&amp;LEN(G687)))),1)))),IF(UPPER(F687)="HEX",UPPER(SUBSTITUTE(G687," ","")),""))</f>
        <v/>
      </c>
      <c r="Z687" s="52" t="str">
        <f t="shared" si="379"/>
        <v/>
      </c>
      <c r="AA687" s="52" t="str">
        <f t="shared" si="380"/>
        <v/>
      </c>
      <c r="AB687" s="52" t="str">
        <f t="shared" si="381"/>
        <v/>
      </c>
      <c r="AC687" s="52" t="str">
        <f t="shared" si="382"/>
        <v/>
      </c>
      <c r="AD687" s="52" t="str">
        <f t="shared" si="383"/>
        <v/>
      </c>
      <c r="AE687" s="52">
        <f t="shared" ca="1" si="384"/>
        <v>0</v>
      </c>
      <c r="AF687" s="52" t="str">
        <f t="shared" si="385"/>
        <v/>
      </c>
      <c r="AG687" s="52" t="str">
        <f t="shared" ca="1" si="386"/>
        <v>mem</v>
      </c>
      <c r="AH687" s="52">
        <f t="shared" ca="1" si="387"/>
        <v>0</v>
      </c>
      <c r="AI687" s="52">
        <f t="shared" ca="1" si="388"/>
        <v>-1</v>
      </c>
      <c r="AJ687" s="52">
        <f t="shared" ca="1" si="389"/>
        <v>0</v>
      </c>
      <c r="AK687" s="52">
        <f t="shared" ca="1" si="390"/>
        <v>0</v>
      </c>
      <c r="AL687" s="52">
        <f t="shared" ca="1" si="391"/>
        <v>0</v>
      </c>
      <c r="AM687" s="52" t="e" cm="1">
        <f t="array" aca="1" ref="AM687" ca="1">INDEX($G$2:$G$1052,MATCH(1,(AL687=$E$2:$E$1052)*("EQU"=UPPER($F$2:$F$1052)),0))</f>
        <v>#N/A</v>
      </c>
      <c r="AN687" s="52" t="str">
        <f t="shared" ca="1" si="392"/>
        <v/>
      </c>
      <c r="AO687" s="1" t="e">
        <f t="shared" ca="1" si="393"/>
        <v>#N/A</v>
      </c>
      <c r="AP687" s="52" t="str">
        <f t="shared" ca="1" si="394"/>
        <v/>
      </c>
      <c r="AQ687" s="1" t="str" cm="1">
        <f t="array" aca="1" ref="AQ687" ca="1">IF(LEFT(AL687,1)=".",INDEX($M$12:$M$1052,MATCH(1,(AL687=$L$12:$L$1052)*(S687=($S$12:$S$1052)),0)),"")</f>
        <v/>
      </c>
      <c r="AR687" s="52">
        <f t="shared" ca="1" si="395"/>
        <v>0</v>
      </c>
      <c r="AS687" s="52">
        <f t="shared" ca="1" si="396"/>
        <v>0</v>
      </c>
      <c r="AT687" s="52" t="str">
        <f t="shared" ca="1" si="397"/>
        <v>00</v>
      </c>
      <c r="AU687" s="52" t="str">
        <f t="shared" ca="1" si="398"/>
        <v>00</v>
      </c>
      <c r="AV687" s="1" t="str">
        <f t="shared" ca="1" si="401"/>
        <v>00</v>
      </c>
      <c r="AW687" s="52" t="str">
        <f t="shared" ca="1" si="399"/>
        <v>ZP</v>
      </c>
      <c r="AX687" s="53" t="e">
        <f ca="1">VLOOKUP(UPPER(F687)&amp;"-"&amp;AW687,Opcodes!$D$3:$E$160,2,FALSE)</f>
        <v>#N/A</v>
      </c>
      <c r="AY687" s="1">
        <f t="shared" ca="1" si="400"/>
        <v>0</v>
      </c>
    </row>
    <row r="688" spans="3:51" s="52" customFormat="1" x14ac:dyDescent="0.3">
      <c r="C688" s="11" t="str" cm="1">
        <f t="array" aca="1" ref="C688" ca="1">IF(AND(N688&amp;""&lt;&gt;"",K688&amp;""&lt;&gt;""),K688&amp;": "&amp;N688&amp;IF(O688&amp;""&lt;&gt;""," "&amp;O688,"")&amp;IF(P688&amp;""&lt;&gt;""," "&amp;P688,""),IF(Y688&amp;""&lt;&gt;"",K688&amp;": "&amp;TRIM(_xlfn.TEXTJOIN("",TRUE,MID(Y688,2*ROW(INDIRECT("1:"&amp;LEN(Y688)))-1,2)&amp;" ")),""))</f>
        <v/>
      </c>
      <c r="D688" s="20"/>
      <c r="E688" s="21"/>
      <c r="F688" s="22"/>
      <c r="G688" s="55"/>
      <c r="H688" s="56"/>
      <c r="I688" s="51"/>
      <c r="J688" s="51"/>
      <c r="K688" s="52" t="str">
        <f t="shared" ca="1" si="366"/>
        <v>302</v>
      </c>
      <c r="L688" s="52" t="str">
        <f t="shared" si="367"/>
        <v/>
      </c>
      <c r="M688" s="52" t="str">
        <f t="shared" ca="1" si="368"/>
        <v>$0302</v>
      </c>
      <c r="N688" s="53" t="str">
        <f t="shared" ca="1" si="369"/>
        <v/>
      </c>
      <c r="O688" s="53" t="str">
        <f t="shared" ca="1" si="370"/>
        <v>00</v>
      </c>
      <c r="P688" s="53" t="str">
        <f t="shared" ca="1" si="371"/>
        <v/>
      </c>
      <c r="Q688" s="54">
        <f t="shared" si="372"/>
        <v>-1</v>
      </c>
      <c r="R688" s="54" t="str">
        <f t="shared" si="373"/>
        <v/>
      </c>
      <c r="S688" s="3" t="str">
        <f t="shared" si="374"/>
        <v>my_code</v>
      </c>
      <c r="T688" s="54" t="b">
        <f t="shared" si="375"/>
        <v>0</v>
      </c>
      <c r="U688" s="54" t="b">
        <f t="shared" si="376"/>
        <v>0</v>
      </c>
      <c r="V688" s="54" t="b">
        <f t="shared" si="377"/>
        <v>0</v>
      </c>
      <c r="W688" s="54" t="b">
        <f t="shared" si="378"/>
        <v>0</v>
      </c>
      <c r="X688" s="54" t="b">
        <f>IF(NOT(ISERROR(VLOOKUP(UPPER(F688),Opcodes!$O$3:$O$10,1,FALSE))),TRUE,FALSE)</f>
        <v>0</v>
      </c>
      <c r="Y688" s="1" t="str" cm="1">
        <f t="array" aca="1" ref="Y688" ca="1">IF(OR(UPPER(F688)="STR",UPPER(F688)="ASC"),_xlfn.TEXTJOIN("",TRUE,DEC2HEX(128*(UPPER(F688)="STR")+CODE(MID(G688,ABS(ROW(INDIRECT("1:"&amp;LEN(G688)))),1)))),IF(UPPER(F688)="HEX",UPPER(SUBSTITUTE(G688," ","")),""))</f>
        <v/>
      </c>
      <c r="Z688" s="52" t="str">
        <f t="shared" si="379"/>
        <v/>
      </c>
      <c r="AA688" s="52" t="str">
        <f t="shared" si="380"/>
        <v/>
      </c>
      <c r="AB688" s="52" t="str">
        <f t="shared" si="381"/>
        <v/>
      </c>
      <c r="AC688" s="52" t="str">
        <f t="shared" si="382"/>
        <v/>
      </c>
      <c r="AD688" s="52" t="str">
        <f t="shared" si="383"/>
        <v/>
      </c>
      <c r="AE688" s="52">
        <f t="shared" ca="1" si="384"/>
        <v>0</v>
      </c>
      <c r="AF688" s="52" t="str">
        <f t="shared" si="385"/>
        <v/>
      </c>
      <c r="AG688" s="52" t="str">
        <f t="shared" ca="1" si="386"/>
        <v>mem</v>
      </c>
      <c r="AH688" s="52">
        <f t="shared" ca="1" si="387"/>
        <v>0</v>
      </c>
      <c r="AI688" s="52">
        <f t="shared" ca="1" si="388"/>
        <v>-1</v>
      </c>
      <c r="AJ688" s="52">
        <f t="shared" ca="1" si="389"/>
        <v>0</v>
      </c>
      <c r="AK688" s="52">
        <f t="shared" ca="1" si="390"/>
        <v>0</v>
      </c>
      <c r="AL688" s="52">
        <f t="shared" ca="1" si="391"/>
        <v>0</v>
      </c>
      <c r="AM688" s="52" t="e" cm="1">
        <f t="array" aca="1" ref="AM688" ca="1">INDEX($G$2:$G$1052,MATCH(1,(AL688=$E$2:$E$1052)*("EQU"=UPPER($F$2:$F$1052)),0))</f>
        <v>#N/A</v>
      </c>
      <c r="AN688" s="52" t="str">
        <f t="shared" ca="1" si="392"/>
        <v/>
      </c>
      <c r="AO688" s="1" t="e">
        <f t="shared" ca="1" si="393"/>
        <v>#N/A</v>
      </c>
      <c r="AP688" s="52" t="str">
        <f t="shared" ca="1" si="394"/>
        <v/>
      </c>
      <c r="AQ688" s="1" t="str" cm="1">
        <f t="array" aca="1" ref="AQ688" ca="1">IF(LEFT(AL688,1)=".",INDEX($M$12:$M$1052,MATCH(1,(AL688=$L$12:$L$1052)*(S688=($S$12:$S$1052)),0)),"")</f>
        <v/>
      </c>
      <c r="AR688" s="52">
        <f t="shared" ca="1" si="395"/>
        <v>0</v>
      </c>
      <c r="AS688" s="52">
        <f t="shared" ca="1" si="396"/>
        <v>0</v>
      </c>
      <c r="AT688" s="52" t="str">
        <f t="shared" ca="1" si="397"/>
        <v>00</v>
      </c>
      <c r="AU688" s="52" t="str">
        <f t="shared" ca="1" si="398"/>
        <v>00</v>
      </c>
      <c r="AV688" s="1" t="str">
        <f t="shared" ca="1" si="401"/>
        <v>00</v>
      </c>
      <c r="AW688" s="52" t="str">
        <f t="shared" ca="1" si="399"/>
        <v>ZP</v>
      </c>
      <c r="AX688" s="53" t="e">
        <f ca="1">VLOOKUP(UPPER(F688)&amp;"-"&amp;AW688,Opcodes!$D$3:$E$160,2,FALSE)</f>
        <v>#N/A</v>
      </c>
      <c r="AY688" s="1">
        <f t="shared" ca="1" si="400"/>
        <v>0</v>
      </c>
    </row>
    <row r="689" spans="3:51" s="52" customFormat="1" x14ac:dyDescent="0.3">
      <c r="C689" s="11" t="str" cm="1">
        <f t="array" aca="1" ref="C689" ca="1">IF(AND(N689&amp;""&lt;&gt;"",K689&amp;""&lt;&gt;""),K689&amp;": "&amp;N689&amp;IF(O689&amp;""&lt;&gt;""," "&amp;O689,"")&amp;IF(P689&amp;""&lt;&gt;""," "&amp;P689,""),IF(Y689&amp;""&lt;&gt;"",K689&amp;": "&amp;TRIM(_xlfn.TEXTJOIN("",TRUE,MID(Y689,2*ROW(INDIRECT("1:"&amp;LEN(Y689)))-1,2)&amp;" ")),""))</f>
        <v/>
      </c>
      <c r="D689" s="20"/>
      <c r="E689" s="21"/>
      <c r="F689" s="22"/>
      <c r="G689" s="55"/>
      <c r="H689" s="56"/>
      <c r="I689" s="51"/>
      <c r="J689" s="51"/>
      <c r="K689" s="52" t="str">
        <f t="shared" ca="1" si="366"/>
        <v>302</v>
      </c>
      <c r="L689" s="52" t="str">
        <f t="shared" si="367"/>
        <v/>
      </c>
      <c r="M689" s="52" t="str">
        <f t="shared" ca="1" si="368"/>
        <v>$0302</v>
      </c>
      <c r="N689" s="53" t="str">
        <f t="shared" ca="1" si="369"/>
        <v/>
      </c>
      <c r="O689" s="53" t="str">
        <f t="shared" ca="1" si="370"/>
        <v>00</v>
      </c>
      <c r="P689" s="53" t="str">
        <f t="shared" ca="1" si="371"/>
        <v/>
      </c>
      <c r="Q689" s="54">
        <f t="shared" si="372"/>
        <v>-1</v>
      </c>
      <c r="R689" s="54" t="str">
        <f t="shared" si="373"/>
        <v/>
      </c>
      <c r="S689" s="3" t="str">
        <f t="shared" si="374"/>
        <v>my_code</v>
      </c>
      <c r="T689" s="54" t="b">
        <f t="shared" si="375"/>
        <v>0</v>
      </c>
      <c r="U689" s="54" t="b">
        <f t="shared" si="376"/>
        <v>0</v>
      </c>
      <c r="V689" s="54" t="b">
        <f t="shared" si="377"/>
        <v>0</v>
      </c>
      <c r="W689" s="54" t="b">
        <f t="shared" si="378"/>
        <v>0</v>
      </c>
      <c r="X689" s="54" t="b">
        <f>IF(NOT(ISERROR(VLOOKUP(UPPER(F689),Opcodes!$O$3:$O$10,1,FALSE))),TRUE,FALSE)</f>
        <v>0</v>
      </c>
      <c r="Y689" s="1" t="str" cm="1">
        <f t="array" aca="1" ref="Y689" ca="1">IF(OR(UPPER(F689)="STR",UPPER(F689)="ASC"),_xlfn.TEXTJOIN("",TRUE,DEC2HEX(128*(UPPER(F689)="STR")+CODE(MID(G689,ABS(ROW(INDIRECT("1:"&amp;LEN(G689)))),1)))),IF(UPPER(F689)="HEX",UPPER(SUBSTITUTE(G689," ","")),""))</f>
        <v/>
      </c>
      <c r="Z689" s="52" t="str">
        <f t="shared" si="379"/>
        <v/>
      </c>
      <c r="AA689" s="52" t="str">
        <f t="shared" si="380"/>
        <v/>
      </c>
      <c r="AB689" s="52" t="str">
        <f t="shared" si="381"/>
        <v/>
      </c>
      <c r="AC689" s="52" t="str">
        <f t="shared" si="382"/>
        <v/>
      </c>
      <c r="AD689" s="52" t="str">
        <f t="shared" si="383"/>
        <v/>
      </c>
      <c r="AE689" s="52">
        <f t="shared" ca="1" si="384"/>
        <v>0</v>
      </c>
      <c r="AF689" s="52" t="str">
        <f t="shared" si="385"/>
        <v/>
      </c>
      <c r="AG689" s="52" t="str">
        <f t="shared" ca="1" si="386"/>
        <v>mem</v>
      </c>
      <c r="AH689" s="52">
        <f t="shared" ca="1" si="387"/>
        <v>0</v>
      </c>
      <c r="AI689" s="52">
        <f t="shared" ca="1" si="388"/>
        <v>-1</v>
      </c>
      <c r="AJ689" s="52">
        <f t="shared" ca="1" si="389"/>
        <v>0</v>
      </c>
      <c r="AK689" s="52">
        <f t="shared" ca="1" si="390"/>
        <v>0</v>
      </c>
      <c r="AL689" s="52">
        <f t="shared" ca="1" si="391"/>
        <v>0</v>
      </c>
      <c r="AM689" s="52" t="e" cm="1">
        <f t="array" aca="1" ref="AM689" ca="1">INDEX($G$2:$G$1052,MATCH(1,(AL689=$E$2:$E$1052)*("EQU"=UPPER($F$2:$F$1052)),0))</f>
        <v>#N/A</v>
      </c>
      <c r="AN689" s="52" t="str">
        <f t="shared" ca="1" si="392"/>
        <v/>
      </c>
      <c r="AO689" s="1" t="e">
        <f t="shared" ca="1" si="393"/>
        <v>#N/A</v>
      </c>
      <c r="AP689" s="52" t="str">
        <f t="shared" ca="1" si="394"/>
        <v/>
      </c>
      <c r="AQ689" s="1" t="str" cm="1">
        <f t="array" aca="1" ref="AQ689" ca="1">IF(LEFT(AL689,1)=".",INDEX($M$12:$M$1052,MATCH(1,(AL689=$L$12:$L$1052)*(S689=($S$12:$S$1052)),0)),"")</f>
        <v/>
      </c>
      <c r="AR689" s="52">
        <f t="shared" ca="1" si="395"/>
        <v>0</v>
      </c>
      <c r="AS689" s="52">
        <f t="shared" ca="1" si="396"/>
        <v>0</v>
      </c>
      <c r="AT689" s="52" t="str">
        <f t="shared" ca="1" si="397"/>
        <v>00</v>
      </c>
      <c r="AU689" s="52" t="str">
        <f t="shared" ca="1" si="398"/>
        <v>00</v>
      </c>
      <c r="AV689" s="1" t="str">
        <f t="shared" ca="1" si="401"/>
        <v>00</v>
      </c>
      <c r="AW689" s="52" t="str">
        <f t="shared" ca="1" si="399"/>
        <v>ZP</v>
      </c>
      <c r="AX689" s="53" t="e">
        <f ca="1">VLOOKUP(UPPER(F689)&amp;"-"&amp;AW689,Opcodes!$D$3:$E$160,2,FALSE)</f>
        <v>#N/A</v>
      </c>
      <c r="AY689" s="1">
        <f t="shared" ca="1" si="400"/>
        <v>0</v>
      </c>
    </row>
    <row r="690" spans="3:51" s="52" customFormat="1" x14ac:dyDescent="0.3">
      <c r="C690" s="11" t="str" cm="1">
        <f t="array" aca="1" ref="C690" ca="1">IF(AND(N690&amp;""&lt;&gt;"",K690&amp;""&lt;&gt;""),K690&amp;": "&amp;N690&amp;IF(O690&amp;""&lt;&gt;""," "&amp;O690,"")&amp;IF(P690&amp;""&lt;&gt;""," "&amp;P690,""),IF(Y690&amp;""&lt;&gt;"",K690&amp;": "&amp;TRIM(_xlfn.TEXTJOIN("",TRUE,MID(Y690,2*ROW(INDIRECT("1:"&amp;LEN(Y690)))-1,2)&amp;" ")),""))</f>
        <v/>
      </c>
      <c r="D690" s="20"/>
      <c r="E690" s="21"/>
      <c r="F690" s="22"/>
      <c r="G690" s="55"/>
      <c r="H690" s="56"/>
      <c r="I690" s="51"/>
      <c r="J690" s="51"/>
      <c r="K690" s="52" t="str">
        <f t="shared" ca="1" si="366"/>
        <v>302</v>
      </c>
      <c r="L690" s="52" t="str">
        <f t="shared" si="367"/>
        <v/>
      </c>
      <c r="M690" s="52" t="str">
        <f t="shared" ca="1" si="368"/>
        <v>$0302</v>
      </c>
      <c r="N690" s="53" t="str">
        <f t="shared" ca="1" si="369"/>
        <v/>
      </c>
      <c r="O690" s="53" t="str">
        <f t="shared" ca="1" si="370"/>
        <v>00</v>
      </c>
      <c r="P690" s="53" t="str">
        <f t="shared" ca="1" si="371"/>
        <v/>
      </c>
      <c r="Q690" s="54">
        <f t="shared" si="372"/>
        <v>-1</v>
      </c>
      <c r="R690" s="54" t="str">
        <f t="shared" si="373"/>
        <v/>
      </c>
      <c r="S690" s="3" t="str">
        <f t="shared" si="374"/>
        <v>my_code</v>
      </c>
      <c r="T690" s="54" t="b">
        <f t="shared" si="375"/>
        <v>0</v>
      </c>
      <c r="U690" s="54" t="b">
        <f t="shared" si="376"/>
        <v>0</v>
      </c>
      <c r="V690" s="54" t="b">
        <f t="shared" si="377"/>
        <v>0</v>
      </c>
      <c r="W690" s="54" t="b">
        <f t="shared" si="378"/>
        <v>0</v>
      </c>
      <c r="X690" s="54" t="b">
        <f>IF(NOT(ISERROR(VLOOKUP(UPPER(F690),Opcodes!$O$3:$O$10,1,FALSE))),TRUE,FALSE)</f>
        <v>0</v>
      </c>
      <c r="Y690" s="1" t="str" cm="1">
        <f t="array" aca="1" ref="Y690" ca="1">IF(OR(UPPER(F690)="STR",UPPER(F690)="ASC"),_xlfn.TEXTJOIN("",TRUE,DEC2HEX(128*(UPPER(F690)="STR")+CODE(MID(G690,ABS(ROW(INDIRECT("1:"&amp;LEN(G690)))),1)))),IF(UPPER(F690)="HEX",UPPER(SUBSTITUTE(G690," ","")),""))</f>
        <v/>
      </c>
      <c r="Z690" s="52" t="str">
        <f t="shared" si="379"/>
        <v/>
      </c>
      <c r="AA690" s="52" t="str">
        <f t="shared" si="380"/>
        <v/>
      </c>
      <c r="AB690" s="52" t="str">
        <f t="shared" si="381"/>
        <v/>
      </c>
      <c r="AC690" s="52" t="str">
        <f t="shared" si="382"/>
        <v/>
      </c>
      <c r="AD690" s="52" t="str">
        <f t="shared" si="383"/>
        <v/>
      </c>
      <c r="AE690" s="52">
        <f t="shared" ca="1" si="384"/>
        <v>0</v>
      </c>
      <c r="AF690" s="52" t="str">
        <f t="shared" si="385"/>
        <v/>
      </c>
      <c r="AG690" s="52" t="str">
        <f t="shared" ca="1" si="386"/>
        <v>mem</v>
      </c>
      <c r="AH690" s="52">
        <f t="shared" ca="1" si="387"/>
        <v>0</v>
      </c>
      <c r="AI690" s="52">
        <f t="shared" ca="1" si="388"/>
        <v>-1</v>
      </c>
      <c r="AJ690" s="52">
        <f t="shared" ca="1" si="389"/>
        <v>0</v>
      </c>
      <c r="AK690" s="52">
        <f t="shared" ca="1" si="390"/>
        <v>0</v>
      </c>
      <c r="AL690" s="52">
        <f t="shared" ca="1" si="391"/>
        <v>0</v>
      </c>
      <c r="AM690" s="52" t="e" cm="1">
        <f t="array" aca="1" ref="AM690" ca="1">INDEX($G$2:$G$1052,MATCH(1,(AL690=$E$2:$E$1052)*("EQU"=UPPER($F$2:$F$1052)),0))</f>
        <v>#N/A</v>
      </c>
      <c r="AN690" s="52" t="str">
        <f t="shared" ca="1" si="392"/>
        <v/>
      </c>
      <c r="AO690" s="1" t="e">
        <f t="shared" ca="1" si="393"/>
        <v>#N/A</v>
      </c>
      <c r="AP690" s="52" t="str">
        <f t="shared" ca="1" si="394"/>
        <v/>
      </c>
      <c r="AQ690" s="1" t="str" cm="1">
        <f t="array" aca="1" ref="AQ690" ca="1">IF(LEFT(AL690,1)=".",INDEX($M$12:$M$1052,MATCH(1,(AL690=$L$12:$L$1052)*(S690=($S$12:$S$1052)),0)),"")</f>
        <v/>
      </c>
      <c r="AR690" s="52">
        <f t="shared" ca="1" si="395"/>
        <v>0</v>
      </c>
      <c r="AS690" s="52">
        <f t="shared" ca="1" si="396"/>
        <v>0</v>
      </c>
      <c r="AT690" s="52" t="str">
        <f t="shared" ca="1" si="397"/>
        <v>00</v>
      </c>
      <c r="AU690" s="52" t="str">
        <f t="shared" ca="1" si="398"/>
        <v>00</v>
      </c>
      <c r="AV690" s="1" t="str">
        <f t="shared" ca="1" si="401"/>
        <v>00</v>
      </c>
      <c r="AW690" s="52" t="str">
        <f t="shared" ca="1" si="399"/>
        <v>ZP</v>
      </c>
      <c r="AX690" s="53" t="e">
        <f ca="1">VLOOKUP(UPPER(F690)&amp;"-"&amp;AW690,Opcodes!$D$3:$E$160,2,FALSE)</f>
        <v>#N/A</v>
      </c>
      <c r="AY690" s="1">
        <f t="shared" ca="1" si="400"/>
        <v>0</v>
      </c>
    </row>
    <row r="691" spans="3:51" s="52" customFormat="1" x14ac:dyDescent="0.3">
      <c r="C691" s="11" t="str" cm="1">
        <f t="array" aca="1" ref="C691" ca="1">IF(AND(N691&amp;""&lt;&gt;"",K691&amp;""&lt;&gt;""),K691&amp;": "&amp;N691&amp;IF(O691&amp;""&lt;&gt;""," "&amp;O691,"")&amp;IF(P691&amp;""&lt;&gt;""," "&amp;P691,""),IF(Y691&amp;""&lt;&gt;"",K691&amp;": "&amp;TRIM(_xlfn.TEXTJOIN("",TRUE,MID(Y691,2*ROW(INDIRECT("1:"&amp;LEN(Y691)))-1,2)&amp;" ")),""))</f>
        <v/>
      </c>
      <c r="D691" s="20"/>
      <c r="E691" s="21"/>
      <c r="F691" s="22"/>
      <c r="G691" s="55"/>
      <c r="H691" s="56"/>
      <c r="I691" s="51"/>
      <c r="J691" s="51"/>
      <c r="K691" s="52" t="str">
        <f t="shared" ca="1" si="366"/>
        <v>302</v>
      </c>
      <c r="L691" s="52" t="str">
        <f t="shared" si="367"/>
        <v/>
      </c>
      <c r="M691" s="52" t="str">
        <f t="shared" ca="1" si="368"/>
        <v>$0302</v>
      </c>
      <c r="N691" s="53" t="str">
        <f t="shared" ca="1" si="369"/>
        <v/>
      </c>
      <c r="O691" s="53" t="str">
        <f t="shared" ca="1" si="370"/>
        <v>00</v>
      </c>
      <c r="P691" s="53" t="str">
        <f t="shared" ca="1" si="371"/>
        <v/>
      </c>
      <c r="Q691" s="54">
        <f t="shared" si="372"/>
        <v>-1</v>
      </c>
      <c r="R691" s="54" t="str">
        <f t="shared" si="373"/>
        <v/>
      </c>
      <c r="S691" s="3" t="str">
        <f t="shared" si="374"/>
        <v>my_code</v>
      </c>
      <c r="T691" s="54" t="b">
        <f t="shared" si="375"/>
        <v>0</v>
      </c>
      <c r="U691" s="54" t="b">
        <f t="shared" si="376"/>
        <v>0</v>
      </c>
      <c r="V691" s="54" t="b">
        <f t="shared" si="377"/>
        <v>0</v>
      </c>
      <c r="W691" s="54" t="b">
        <f t="shared" si="378"/>
        <v>0</v>
      </c>
      <c r="X691" s="54" t="b">
        <f>IF(NOT(ISERROR(VLOOKUP(UPPER(F691),Opcodes!$O$3:$O$10,1,FALSE))),TRUE,FALSE)</f>
        <v>0</v>
      </c>
      <c r="Y691" s="1" t="str" cm="1">
        <f t="array" aca="1" ref="Y691" ca="1">IF(OR(UPPER(F691)="STR",UPPER(F691)="ASC"),_xlfn.TEXTJOIN("",TRUE,DEC2HEX(128*(UPPER(F691)="STR")+CODE(MID(G691,ABS(ROW(INDIRECT("1:"&amp;LEN(G691)))),1)))),IF(UPPER(F691)="HEX",UPPER(SUBSTITUTE(G691," ","")),""))</f>
        <v/>
      </c>
      <c r="Z691" s="52" t="str">
        <f t="shared" si="379"/>
        <v/>
      </c>
      <c r="AA691" s="52" t="str">
        <f t="shared" si="380"/>
        <v/>
      </c>
      <c r="AB691" s="52" t="str">
        <f t="shared" si="381"/>
        <v/>
      </c>
      <c r="AC691" s="52" t="str">
        <f t="shared" si="382"/>
        <v/>
      </c>
      <c r="AD691" s="52" t="str">
        <f t="shared" si="383"/>
        <v/>
      </c>
      <c r="AE691" s="52">
        <f t="shared" ca="1" si="384"/>
        <v>0</v>
      </c>
      <c r="AF691" s="52" t="str">
        <f t="shared" si="385"/>
        <v/>
      </c>
      <c r="AG691" s="52" t="str">
        <f t="shared" ca="1" si="386"/>
        <v>mem</v>
      </c>
      <c r="AH691" s="52">
        <f t="shared" ca="1" si="387"/>
        <v>0</v>
      </c>
      <c r="AI691" s="52">
        <f t="shared" ca="1" si="388"/>
        <v>-1</v>
      </c>
      <c r="AJ691" s="52">
        <f t="shared" ca="1" si="389"/>
        <v>0</v>
      </c>
      <c r="AK691" s="52">
        <f t="shared" ca="1" si="390"/>
        <v>0</v>
      </c>
      <c r="AL691" s="52">
        <f t="shared" ca="1" si="391"/>
        <v>0</v>
      </c>
      <c r="AM691" s="52" t="e" cm="1">
        <f t="array" aca="1" ref="AM691" ca="1">INDEX($G$2:$G$1052,MATCH(1,(AL691=$E$2:$E$1052)*("EQU"=UPPER($F$2:$F$1052)),0))</f>
        <v>#N/A</v>
      </c>
      <c r="AN691" s="52" t="str">
        <f t="shared" ca="1" si="392"/>
        <v/>
      </c>
      <c r="AO691" s="1" t="e">
        <f t="shared" ca="1" si="393"/>
        <v>#N/A</v>
      </c>
      <c r="AP691" s="52" t="str">
        <f t="shared" ca="1" si="394"/>
        <v/>
      </c>
      <c r="AQ691" s="1" t="str" cm="1">
        <f t="array" aca="1" ref="AQ691" ca="1">IF(LEFT(AL691,1)=".",INDEX($M$12:$M$1052,MATCH(1,(AL691=$L$12:$L$1052)*(S691=($S$12:$S$1052)),0)),"")</f>
        <v/>
      </c>
      <c r="AR691" s="52">
        <f t="shared" ca="1" si="395"/>
        <v>0</v>
      </c>
      <c r="AS691" s="52">
        <f t="shared" ca="1" si="396"/>
        <v>0</v>
      </c>
      <c r="AT691" s="52" t="str">
        <f t="shared" ca="1" si="397"/>
        <v>00</v>
      </c>
      <c r="AU691" s="52" t="str">
        <f t="shared" ca="1" si="398"/>
        <v>00</v>
      </c>
      <c r="AV691" s="1" t="str">
        <f t="shared" ca="1" si="401"/>
        <v>00</v>
      </c>
      <c r="AW691" s="52" t="str">
        <f t="shared" ca="1" si="399"/>
        <v>ZP</v>
      </c>
      <c r="AX691" s="53" t="e">
        <f ca="1">VLOOKUP(UPPER(F691)&amp;"-"&amp;AW691,Opcodes!$D$3:$E$160,2,FALSE)</f>
        <v>#N/A</v>
      </c>
      <c r="AY691" s="1">
        <f t="shared" ca="1" si="400"/>
        <v>0</v>
      </c>
    </row>
    <row r="692" spans="3:51" s="52" customFormat="1" x14ac:dyDescent="0.3">
      <c r="C692" s="11" t="str" cm="1">
        <f t="array" aca="1" ref="C692" ca="1">IF(AND(N692&amp;""&lt;&gt;"",K692&amp;""&lt;&gt;""),K692&amp;": "&amp;N692&amp;IF(O692&amp;""&lt;&gt;""," "&amp;O692,"")&amp;IF(P692&amp;""&lt;&gt;""," "&amp;P692,""),IF(Y692&amp;""&lt;&gt;"",K692&amp;": "&amp;TRIM(_xlfn.TEXTJOIN("",TRUE,MID(Y692,2*ROW(INDIRECT("1:"&amp;LEN(Y692)))-1,2)&amp;" ")),""))</f>
        <v/>
      </c>
      <c r="D692" s="20"/>
      <c r="E692" s="21"/>
      <c r="F692" s="22"/>
      <c r="G692" s="55"/>
      <c r="H692" s="56"/>
      <c r="I692" s="51"/>
      <c r="J692" s="51"/>
      <c r="K692" s="52" t="str">
        <f t="shared" ca="1" si="366"/>
        <v>302</v>
      </c>
      <c r="L692" s="52" t="str">
        <f t="shared" si="367"/>
        <v/>
      </c>
      <c r="M692" s="52" t="str">
        <f t="shared" ca="1" si="368"/>
        <v>$0302</v>
      </c>
      <c r="N692" s="53" t="str">
        <f t="shared" ca="1" si="369"/>
        <v/>
      </c>
      <c r="O692" s="53" t="str">
        <f t="shared" ca="1" si="370"/>
        <v>00</v>
      </c>
      <c r="P692" s="53" t="str">
        <f t="shared" ca="1" si="371"/>
        <v/>
      </c>
      <c r="Q692" s="54">
        <f t="shared" si="372"/>
        <v>-1</v>
      </c>
      <c r="R692" s="54" t="str">
        <f t="shared" si="373"/>
        <v/>
      </c>
      <c r="S692" s="3" t="str">
        <f t="shared" si="374"/>
        <v>my_code</v>
      </c>
      <c r="T692" s="54" t="b">
        <f t="shared" si="375"/>
        <v>0</v>
      </c>
      <c r="U692" s="54" t="b">
        <f t="shared" si="376"/>
        <v>0</v>
      </c>
      <c r="V692" s="54" t="b">
        <f t="shared" si="377"/>
        <v>0</v>
      </c>
      <c r="W692" s="54" t="b">
        <f t="shared" si="378"/>
        <v>0</v>
      </c>
      <c r="X692" s="54" t="b">
        <f>IF(NOT(ISERROR(VLOOKUP(UPPER(F692),Opcodes!$O$3:$O$10,1,FALSE))),TRUE,FALSE)</f>
        <v>0</v>
      </c>
      <c r="Y692" s="1" t="str" cm="1">
        <f t="array" aca="1" ref="Y692" ca="1">IF(OR(UPPER(F692)="STR",UPPER(F692)="ASC"),_xlfn.TEXTJOIN("",TRUE,DEC2HEX(128*(UPPER(F692)="STR")+CODE(MID(G692,ABS(ROW(INDIRECT("1:"&amp;LEN(G692)))),1)))),IF(UPPER(F692)="HEX",UPPER(SUBSTITUTE(G692," ","")),""))</f>
        <v/>
      </c>
      <c r="Z692" s="52" t="str">
        <f t="shared" si="379"/>
        <v/>
      </c>
      <c r="AA692" s="52" t="str">
        <f t="shared" si="380"/>
        <v/>
      </c>
      <c r="AB692" s="52" t="str">
        <f t="shared" si="381"/>
        <v/>
      </c>
      <c r="AC692" s="52" t="str">
        <f t="shared" si="382"/>
        <v/>
      </c>
      <c r="AD692" s="52" t="str">
        <f t="shared" si="383"/>
        <v/>
      </c>
      <c r="AE692" s="52">
        <f t="shared" ca="1" si="384"/>
        <v>0</v>
      </c>
      <c r="AF692" s="52" t="str">
        <f t="shared" si="385"/>
        <v/>
      </c>
      <c r="AG692" s="52" t="str">
        <f t="shared" ca="1" si="386"/>
        <v>mem</v>
      </c>
      <c r="AH692" s="52">
        <f t="shared" ca="1" si="387"/>
        <v>0</v>
      </c>
      <c r="AI692" s="52">
        <f t="shared" ca="1" si="388"/>
        <v>-1</v>
      </c>
      <c r="AJ692" s="52">
        <f t="shared" ca="1" si="389"/>
        <v>0</v>
      </c>
      <c r="AK692" s="52">
        <f t="shared" ca="1" si="390"/>
        <v>0</v>
      </c>
      <c r="AL692" s="52">
        <f t="shared" ca="1" si="391"/>
        <v>0</v>
      </c>
      <c r="AM692" s="52" t="e" cm="1">
        <f t="array" aca="1" ref="AM692" ca="1">INDEX($G$2:$G$1052,MATCH(1,(AL692=$E$2:$E$1052)*("EQU"=UPPER($F$2:$F$1052)),0))</f>
        <v>#N/A</v>
      </c>
      <c r="AN692" s="52" t="str">
        <f t="shared" ca="1" si="392"/>
        <v/>
      </c>
      <c r="AO692" s="1" t="e">
        <f t="shared" ca="1" si="393"/>
        <v>#N/A</v>
      </c>
      <c r="AP692" s="52" t="str">
        <f t="shared" ca="1" si="394"/>
        <v/>
      </c>
      <c r="AQ692" s="1" t="str" cm="1">
        <f t="array" aca="1" ref="AQ692" ca="1">IF(LEFT(AL692,1)=".",INDEX($M$12:$M$1052,MATCH(1,(AL692=$L$12:$L$1052)*(S692=($S$12:$S$1052)),0)),"")</f>
        <v/>
      </c>
      <c r="AR692" s="52">
        <f t="shared" ca="1" si="395"/>
        <v>0</v>
      </c>
      <c r="AS692" s="52">
        <f t="shared" ca="1" si="396"/>
        <v>0</v>
      </c>
      <c r="AT692" s="52" t="str">
        <f t="shared" ca="1" si="397"/>
        <v>00</v>
      </c>
      <c r="AU692" s="52" t="str">
        <f t="shared" ca="1" si="398"/>
        <v>00</v>
      </c>
      <c r="AV692" s="1" t="str">
        <f t="shared" ca="1" si="401"/>
        <v>00</v>
      </c>
      <c r="AW692" s="52" t="str">
        <f t="shared" ca="1" si="399"/>
        <v>ZP</v>
      </c>
      <c r="AX692" s="53" t="e">
        <f ca="1">VLOOKUP(UPPER(F692)&amp;"-"&amp;AW692,Opcodes!$D$3:$E$160,2,FALSE)</f>
        <v>#N/A</v>
      </c>
      <c r="AY692" s="1">
        <f t="shared" ca="1" si="400"/>
        <v>0</v>
      </c>
    </row>
    <row r="693" spans="3:51" s="52" customFormat="1" x14ac:dyDescent="0.3">
      <c r="C693" s="11" t="str" cm="1">
        <f t="array" aca="1" ref="C693" ca="1">IF(AND(N693&amp;""&lt;&gt;"",K693&amp;""&lt;&gt;""),K693&amp;": "&amp;N693&amp;IF(O693&amp;""&lt;&gt;""," "&amp;O693,"")&amp;IF(P693&amp;""&lt;&gt;""," "&amp;P693,""),IF(Y693&amp;""&lt;&gt;"",K693&amp;": "&amp;TRIM(_xlfn.TEXTJOIN("",TRUE,MID(Y693,2*ROW(INDIRECT("1:"&amp;LEN(Y693)))-1,2)&amp;" ")),""))</f>
        <v/>
      </c>
      <c r="D693" s="20"/>
      <c r="E693" s="21"/>
      <c r="F693" s="22"/>
      <c r="G693" s="55"/>
      <c r="H693" s="56"/>
      <c r="I693" s="51"/>
      <c r="J693" s="51"/>
      <c r="K693" s="52" t="str">
        <f t="shared" ca="1" si="366"/>
        <v>302</v>
      </c>
      <c r="L693" s="52" t="str">
        <f t="shared" si="367"/>
        <v/>
      </c>
      <c r="M693" s="52" t="str">
        <f t="shared" ca="1" si="368"/>
        <v>$0302</v>
      </c>
      <c r="N693" s="53" t="str">
        <f t="shared" ca="1" si="369"/>
        <v/>
      </c>
      <c r="O693" s="53" t="str">
        <f t="shared" ca="1" si="370"/>
        <v>00</v>
      </c>
      <c r="P693" s="53" t="str">
        <f t="shared" ca="1" si="371"/>
        <v/>
      </c>
      <c r="Q693" s="54">
        <f t="shared" si="372"/>
        <v>-1</v>
      </c>
      <c r="R693" s="54" t="str">
        <f t="shared" si="373"/>
        <v/>
      </c>
      <c r="S693" s="3" t="str">
        <f t="shared" si="374"/>
        <v>my_code</v>
      </c>
      <c r="T693" s="54" t="b">
        <f t="shared" si="375"/>
        <v>0</v>
      </c>
      <c r="U693" s="54" t="b">
        <f t="shared" si="376"/>
        <v>0</v>
      </c>
      <c r="V693" s="54" t="b">
        <f t="shared" si="377"/>
        <v>0</v>
      </c>
      <c r="W693" s="54" t="b">
        <f t="shared" si="378"/>
        <v>0</v>
      </c>
      <c r="X693" s="54" t="b">
        <f>IF(NOT(ISERROR(VLOOKUP(UPPER(F693),Opcodes!$O$3:$O$10,1,FALSE))),TRUE,FALSE)</f>
        <v>0</v>
      </c>
      <c r="Y693" s="1" t="str" cm="1">
        <f t="array" aca="1" ref="Y693" ca="1">IF(OR(UPPER(F693)="STR",UPPER(F693)="ASC"),_xlfn.TEXTJOIN("",TRUE,DEC2HEX(128*(UPPER(F693)="STR")+CODE(MID(G693,ABS(ROW(INDIRECT("1:"&amp;LEN(G693)))),1)))),IF(UPPER(F693)="HEX",UPPER(SUBSTITUTE(G693," ","")),""))</f>
        <v/>
      </c>
      <c r="Z693" s="52" t="str">
        <f t="shared" si="379"/>
        <v/>
      </c>
      <c r="AA693" s="52" t="str">
        <f t="shared" si="380"/>
        <v/>
      </c>
      <c r="AB693" s="52" t="str">
        <f t="shared" si="381"/>
        <v/>
      </c>
      <c r="AC693" s="52" t="str">
        <f t="shared" si="382"/>
        <v/>
      </c>
      <c r="AD693" s="52" t="str">
        <f t="shared" si="383"/>
        <v/>
      </c>
      <c r="AE693" s="52">
        <f t="shared" ca="1" si="384"/>
        <v>0</v>
      </c>
      <c r="AF693" s="52" t="str">
        <f t="shared" si="385"/>
        <v/>
      </c>
      <c r="AG693" s="52" t="str">
        <f t="shared" ca="1" si="386"/>
        <v>mem</v>
      </c>
      <c r="AH693" s="52">
        <f t="shared" ca="1" si="387"/>
        <v>0</v>
      </c>
      <c r="AI693" s="52">
        <f t="shared" ca="1" si="388"/>
        <v>-1</v>
      </c>
      <c r="AJ693" s="52">
        <f t="shared" ca="1" si="389"/>
        <v>0</v>
      </c>
      <c r="AK693" s="52">
        <f t="shared" ca="1" si="390"/>
        <v>0</v>
      </c>
      <c r="AL693" s="52">
        <f t="shared" ca="1" si="391"/>
        <v>0</v>
      </c>
      <c r="AM693" s="52" t="e" cm="1">
        <f t="array" aca="1" ref="AM693" ca="1">INDEX($G$2:$G$1052,MATCH(1,(AL693=$E$2:$E$1052)*("EQU"=UPPER($F$2:$F$1052)),0))</f>
        <v>#N/A</v>
      </c>
      <c r="AN693" s="52" t="str">
        <f t="shared" ca="1" si="392"/>
        <v/>
      </c>
      <c r="AO693" s="1" t="e">
        <f t="shared" ca="1" si="393"/>
        <v>#N/A</v>
      </c>
      <c r="AP693" s="52" t="str">
        <f t="shared" ca="1" si="394"/>
        <v/>
      </c>
      <c r="AQ693" s="1" t="str" cm="1">
        <f t="array" aca="1" ref="AQ693" ca="1">IF(LEFT(AL693,1)=".",INDEX($M$12:$M$1052,MATCH(1,(AL693=$L$12:$L$1052)*(S693=($S$12:$S$1052)),0)),"")</f>
        <v/>
      </c>
      <c r="AR693" s="52">
        <f t="shared" ca="1" si="395"/>
        <v>0</v>
      </c>
      <c r="AS693" s="52">
        <f t="shared" ca="1" si="396"/>
        <v>0</v>
      </c>
      <c r="AT693" s="52" t="str">
        <f t="shared" ca="1" si="397"/>
        <v>00</v>
      </c>
      <c r="AU693" s="52" t="str">
        <f t="shared" ca="1" si="398"/>
        <v>00</v>
      </c>
      <c r="AV693" s="1" t="str">
        <f t="shared" ca="1" si="401"/>
        <v>00</v>
      </c>
      <c r="AW693" s="52" t="str">
        <f t="shared" ca="1" si="399"/>
        <v>ZP</v>
      </c>
      <c r="AX693" s="53" t="e">
        <f ca="1">VLOOKUP(UPPER(F693)&amp;"-"&amp;AW693,Opcodes!$D$3:$E$160,2,FALSE)</f>
        <v>#N/A</v>
      </c>
      <c r="AY693" s="1">
        <f t="shared" ca="1" si="400"/>
        <v>0</v>
      </c>
    </row>
    <row r="694" spans="3:51" s="52" customFormat="1" x14ac:dyDescent="0.3">
      <c r="C694" s="11" t="str" cm="1">
        <f t="array" aca="1" ref="C694" ca="1">IF(AND(N694&amp;""&lt;&gt;"",K694&amp;""&lt;&gt;""),K694&amp;": "&amp;N694&amp;IF(O694&amp;""&lt;&gt;""," "&amp;O694,"")&amp;IF(P694&amp;""&lt;&gt;""," "&amp;P694,""),IF(Y694&amp;""&lt;&gt;"",K694&amp;": "&amp;TRIM(_xlfn.TEXTJOIN("",TRUE,MID(Y694,2*ROW(INDIRECT("1:"&amp;LEN(Y694)))-1,2)&amp;" ")),""))</f>
        <v/>
      </c>
      <c r="D694" s="20"/>
      <c r="E694" s="21"/>
      <c r="F694" s="22"/>
      <c r="G694" s="55"/>
      <c r="H694" s="56"/>
      <c r="I694" s="51"/>
      <c r="J694" s="51"/>
      <c r="K694" s="52" t="str">
        <f t="shared" ca="1" si="366"/>
        <v>302</v>
      </c>
      <c r="L694" s="52" t="str">
        <f t="shared" si="367"/>
        <v/>
      </c>
      <c r="M694" s="52" t="str">
        <f t="shared" ca="1" si="368"/>
        <v>$0302</v>
      </c>
      <c r="N694" s="53" t="str">
        <f t="shared" ca="1" si="369"/>
        <v/>
      </c>
      <c r="O694" s="53" t="str">
        <f t="shared" ca="1" si="370"/>
        <v>00</v>
      </c>
      <c r="P694" s="53" t="str">
        <f t="shared" ca="1" si="371"/>
        <v/>
      </c>
      <c r="Q694" s="54">
        <f t="shared" si="372"/>
        <v>-1</v>
      </c>
      <c r="R694" s="54" t="str">
        <f t="shared" si="373"/>
        <v/>
      </c>
      <c r="S694" s="3" t="str">
        <f t="shared" si="374"/>
        <v>my_code</v>
      </c>
      <c r="T694" s="54" t="b">
        <f t="shared" si="375"/>
        <v>0</v>
      </c>
      <c r="U694" s="54" t="b">
        <f t="shared" si="376"/>
        <v>0</v>
      </c>
      <c r="V694" s="54" t="b">
        <f t="shared" si="377"/>
        <v>0</v>
      </c>
      <c r="W694" s="54" t="b">
        <f t="shared" si="378"/>
        <v>0</v>
      </c>
      <c r="X694" s="54" t="b">
        <f>IF(NOT(ISERROR(VLOOKUP(UPPER(F694),Opcodes!$O$3:$O$10,1,FALSE))),TRUE,FALSE)</f>
        <v>0</v>
      </c>
      <c r="Y694" s="1" t="str" cm="1">
        <f t="array" aca="1" ref="Y694" ca="1">IF(OR(UPPER(F694)="STR",UPPER(F694)="ASC"),_xlfn.TEXTJOIN("",TRUE,DEC2HEX(128*(UPPER(F694)="STR")+CODE(MID(G694,ABS(ROW(INDIRECT("1:"&amp;LEN(G694)))),1)))),IF(UPPER(F694)="HEX",UPPER(SUBSTITUTE(G694," ","")),""))</f>
        <v/>
      </c>
      <c r="Z694" s="52" t="str">
        <f t="shared" si="379"/>
        <v/>
      </c>
      <c r="AA694" s="52" t="str">
        <f t="shared" si="380"/>
        <v/>
      </c>
      <c r="AB694" s="52" t="str">
        <f t="shared" si="381"/>
        <v/>
      </c>
      <c r="AC694" s="52" t="str">
        <f t="shared" si="382"/>
        <v/>
      </c>
      <c r="AD694" s="52" t="str">
        <f t="shared" si="383"/>
        <v/>
      </c>
      <c r="AE694" s="52">
        <f t="shared" ca="1" si="384"/>
        <v>0</v>
      </c>
      <c r="AF694" s="52" t="str">
        <f t="shared" si="385"/>
        <v/>
      </c>
      <c r="AG694" s="52" t="str">
        <f t="shared" ca="1" si="386"/>
        <v>mem</v>
      </c>
      <c r="AH694" s="52">
        <f t="shared" ca="1" si="387"/>
        <v>0</v>
      </c>
      <c r="AI694" s="52">
        <f t="shared" ca="1" si="388"/>
        <v>-1</v>
      </c>
      <c r="AJ694" s="52">
        <f t="shared" ca="1" si="389"/>
        <v>0</v>
      </c>
      <c r="AK694" s="52">
        <f t="shared" ca="1" si="390"/>
        <v>0</v>
      </c>
      <c r="AL694" s="52">
        <f t="shared" ca="1" si="391"/>
        <v>0</v>
      </c>
      <c r="AM694" s="52" t="e" cm="1">
        <f t="array" aca="1" ref="AM694" ca="1">INDEX($G$2:$G$1052,MATCH(1,(AL694=$E$2:$E$1052)*("EQU"=UPPER($F$2:$F$1052)),0))</f>
        <v>#N/A</v>
      </c>
      <c r="AN694" s="52" t="str">
        <f t="shared" ca="1" si="392"/>
        <v/>
      </c>
      <c r="AO694" s="1" t="e">
        <f t="shared" ca="1" si="393"/>
        <v>#N/A</v>
      </c>
      <c r="AP694" s="52" t="str">
        <f t="shared" ca="1" si="394"/>
        <v/>
      </c>
      <c r="AQ694" s="1" t="str" cm="1">
        <f t="array" aca="1" ref="AQ694" ca="1">IF(LEFT(AL694,1)=".",INDEX($M$12:$M$1052,MATCH(1,(AL694=$L$12:$L$1052)*(S694=($S$12:$S$1052)),0)),"")</f>
        <v/>
      </c>
      <c r="AR694" s="52">
        <f t="shared" ca="1" si="395"/>
        <v>0</v>
      </c>
      <c r="AS694" s="52">
        <f t="shared" ca="1" si="396"/>
        <v>0</v>
      </c>
      <c r="AT694" s="52" t="str">
        <f t="shared" ca="1" si="397"/>
        <v>00</v>
      </c>
      <c r="AU694" s="52" t="str">
        <f t="shared" ca="1" si="398"/>
        <v>00</v>
      </c>
      <c r="AV694" s="1" t="str">
        <f t="shared" ca="1" si="401"/>
        <v>00</v>
      </c>
      <c r="AW694" s="52" t="str">
        <f t="shared" ca="1" si="399"/>
        <v>ZP</v>
      </c>
      <c r="AX694" s="53" t="e">
        <f ca="1">VLOOKUP(UPPER(F694)&amp;"-"&amp;AW694,Opcodes!$D$3:$E$160,2,FALSE)</f>
        <v>#N/A</v>
      </c>
      <c r="AY694" s="1">
        <f t="shared" ca="1" si="400"/>
        <v>0</v>
      </c>
    </row>
    <row r="695" spans="3:51" s="52" customFormat="1" x14ac:dyDescent="0.3">
      <c r="C695" s="11" t="str" cm="1">
        <f t="array" aca="1" ref="C695" ca="1">IF(AND(N695&amp;""&lt;&gt;"",K695&amp;""&lt;&gt;""),K695&amp;": "&amp;N695&amp;IF(O695&amp;""&lt;&gt;""," "&amp;O695,"")&amp;IF(P695&amp;""&lt;&gt;""," "&amp;P695,""),IF(Y695&amp;""&lt;&gt;"",K695&amp;": "&amp;TRIM(_xlfn.TEXTJOIN("",TRUE,MID(Y695,2*ROW(INDIRECT("1:"&amp;LEN(Y695)))-1,2)&amp;" ")),""))</f>
        <v/>
      </c>
      <c r="D695" s="20"/>
      <c r="E695" s="21"/>
      <c r="F695" s="22"/>
      <c r="G695" s="55"/>
      <c r="H695" s="56"/>
      <c r="I695" s="51"/>
      <c r="J695" s="51"/>
      <c r="K695" s="52" t="str">
        <f t="shared" ref="K695:K758" ca="1" si="402">DEC2HEX(HEX2DEC(K694)+IF(ISERROR(AY694),0,IF(ISNUMBER(AY694),AY694,0)))</f>
        <v>302</v>
      </c>
      <c r="L695" s="52" t="str">
        <f t="shared" ref="L695:L758" si="403">IF(AND(E695&amp;""&lt;&gt;"",UPPER(F695&lt;&gt;"EQU")),E695,"")</f>
        <v/>
      </c>
      <c r="M695" s="52" t="str">
        <f t="shared" ref="M695:M758" ca="1" si="404">IF(K695&amp;""&lt;&gt;"","$"&amp;DEC2HEX(HEX2DEC(K695),4),"")</f>
        <v>$0302</v>
      </c>
      <c r="N695" s="53" t="str">
        <f t="shared" ref="N695:N758" ca="1" si="405">IF(AND(AW695&lt;&gt;"PSO",NOT(ISERROR(AX695))),AX695,"")</f>
        <v/>
      </c>
      <c r="O695" s="53" t="str">
        <f t="shared" ref="O695:O758" ca="1" si="406">IF(AW695="PSO","",IF(AV695&amp;""&lt;&gt;"",RIGHT(AV695,2),""))</f>
        <v>00</v>
      </c>
      <c r="P695" s="53" t="str">
        <f t="shared" ref="P695:P758" ca="1" si="407">IF(LEN(AV695)&gt;2,LEFT(AV695,2),"")</f>
        <v/>
      </c>
      <c r="Q695" s="54">
        <f t="shared" ref="Q695:Q758" si="408">IF(ISERROR(SEARCH(",",G695)),-1,SEARCH(",",G695))</f>
        <v>-1</v>
      </c>
      <c r="R695" s="54" t="str">
        <f t="shared" ref="R695:R758" si="409">IF(Q695&gt;=0,UPPER(MID(G695,Q695+1,1)),"")</f>
        <v/>
      </c>
      <c r="S695" s="3" t="str">
        <f t="shared" ref="S695:S758" si="410">IF(UPPER(F695)="SUB",E695,S694)</f>
        <v>my_code</v>
      </c>
      <c r="T695" s="54" t="b">
        <f t="shared" ref="T695:T758" si="411">IF(ISERROR(MATCH(UPPER(F695),BRANCH,0)),FALSE,TRUE)</f>
        <v>0</v>
      </c>
      <c r="U695" s="54" t="b">
        <f t="shared" ref="U695:U758" si="412">IF(AND(F695&amp;""&lt;&gt;"",G695&amp;""=""),TRUE,FALSE)</f>
        <v>0</v>
      </c>
      <c r="V695" s="54" t="b">
        <f t="shared" ref="V695:V758" si="413">LEFT(G695,1)="("</f>
        <v>0</v>
      </c>
      <c r="W695" s="54" t="b">
        <f t="shared" ref="W695:W758" si="414">RIGHT(G695,1)=")"</f>
        <v>0</v>
      </c>
      <c r="X695" s="54" t="b">
        <f>IF(NOT(ISERROR(VLOOKUP(UPPER(F695),Opcodes!$O$3:$O$10,1,FALSE))),TRUE,FALSE)</f>
        <v>0</v>
      </c>
      <c r="Y695" s="1" t="str" cm="1">
        <f t="array" aca="1" ref="Y695" ca="1">IF(OR(UPPER(F695)="STR",UPPER(F695)="ASC"),_xlfn.TEXTJOIN("",TRUE,DEC2HEX(128*(UPPER(F695)="STR")+CODE(MID(G695,ABS(ROW(INDIRECT("1:"&amp;LEN(G695)))),1)))),IF(UPPER(F695)="HEX",UPPER(SUBSTITUTE(G695," ","")),""))</f>
        <v/>
      </c>
      <c r="Z695" s="52" t="str">
        <f t="shared" ref="Z695:Z758" si="415">IF(AND(U695=FALSE,V695,W695,Q695&lt;0),MID(G695,2,LEN(G695)-2),"")</f>
        <v/>
      </c>
      <c r="AA695" s="52" t="str">
        <f t="shared" ref="AA695:AA758" si="416">IF(AND(Z695&amp;""="",Q695&gt;=0,V695,W695),MID(G695,2,Q695-2),"")</f>
        <v/>
      </c>
      <c r="AB695" s="52" t="str">
        <f t="shared" ref="AB695:AB758" si="417">IF(U695=FALSE,IF(AND(AA695="",Q695&gt;=0,V695),IF(MID(G695,LEN(G695)-2,1)=")",MID(G695,2,LEN(G695)-4),""),""),"")</f>
        <v/>
      </c>
      <c r="AC695" s="52" t="str">
        <f t="shared" ref="AC695:AC758" si="418">IF(AND(V695=FALSE,W695=FALSE,R695="X"),LEFT(G695,Q695-1),"")</f>
        <v/>
      </c>
      <c r="AD695" s="52" t="str">
        <f t="shared" ref="AD695:AD758" si="419">IF(AND(V695=FALSE,W695=FALSE,R695="Y"),LEFT(G695,Q695-1),"")</f>
        <v/>
      </c>
      <c r="AE695" s="52">
        <f t="shared" ref="AE695:AE758" ca="1" si="420">IF(AND(Y695&amp;""="",V695=FALSE,W695=FALSE,Q695&lt;0,U695=FALSE,LEFT(G695,1)&lt;&gt;"#"),G695,"")</f>
        <v>0</v>
      </c>
      <c r="AF695" s="52" t="str">
        <f t="shared" ref="AF695:AF758" si="421">IF(AND(V695=FALSE,W695=FALSE,Q695&lt;0,U695=FALSE,LEFT(G695,1)="#"),G695,"")</f>
        <v/>
      </c>
      <c r="AG695" s="52" t="str">
        <f t="shared" ref="AG695:AG758" ca="1" si="422">IF(Z695&amp;""&lt;&gt;"",Z$1,IF(AA695&amp;""&lt;&gt;"",AA$1,IF(AB695&amp;""&lt;&gt;"",AB$1,IF(AC695&amp;""&lt;&gt;"",AC$1,IF(AD695&amp;""&lt;&gt;"",AD$1,IF(AND(AE695&amp;""&lt;&gt;"",X695=FALSE),AE$1,IF(AF695&amp;""&lt;&gt;"","IMM",IF(X695,"PSO","DIR"))))))))</f>
        <v>mem</v>
      </c>
      <c r="AH695" s="52">
        <f t="shared" ref="AH695:AH758" ca="1" si="423">IF(Z695&amp;""&lt;&gt;"",Z695,IF(AA695&amp;""&lt;&gt;"",AA695,IF(AB695&amp;""&lt;&gt;"",AB695,IF(AC695&amp;""&lt;&gt;"",AC695,IF(AD695&amp;""&lt;&gt;"",AD695,IF(AE695&amp;""&lt;&gt;"",AE695,IF(AF695&amp;""&lt;&gt;"",RIGHT(AF695,LEN(AF695)-1),"")))))))</f>
        <v>0</v>
      </c>
      <c r="AI695" s="52">
        <f t="shared" ref="AI695:AI758" ca="1" si="424">IF(ISERROR(SEARCH("+",AH695)),IF(ISERROR(SEARCH("-",AH695)),-1,SEARCH("-",AH695)),SEARCH("+",AH695))</f>
        <v>-1</v>
      </c>
      <c r="AJ695" s="52">
        <f t="shared" ref="AJ695:AJ758" ca="1" si="425">IF(AI695&lt;0,0,_xlfn.NUMBERVALUE(RIGHT(AH695,LEN(AH695)-AI695+1)))</f>
        <v>0</v>
      </c>
      <c r="AK695" s="52">
        <f t="shared" ref="AK695:AK758" ca="1" si="426">IF(AI695&lt;0,AH695,LEFT(AH695,AI695-1))</f>
        <v>0</v>
      </c>
      <c r="AL695" s="52">
        <f t="shared" ref="AL695:AL758" ca="1" si="427">IF(OR(LEFT(AK695,1)="&lt;",LEFT(AK695,1)="&gt;"),MID(AK695,2,LEN(AK695)),AK695)</f>
        <v>0</v>
      </c>
      <c r="AM695" s="52" t="e" cm="1">
        <f t="array" aca="1" ref="AM695" ca="1">INDEX($G$2:$G$1052,MATCH(1,(AL695=$E$2:$E$1052)*("EQU"=UPPER($F$2:$F$1052)),0))</f>
        <v>#N/A</v>
      </c>
      <c r="AN695" s="52" t="str">
        <f t="shared" ref="AN695:AN758" ca="1" si="428">IF(OR(AL695&amp;""="",ISNA(AM695),AL695="*"),"",AM695)</f>
        <v/>
      </c>
      <c r="AO695" s="1" t="e">
        <f t="shared" ref="AO695:AO758" ca="1" si="429">IF(LEFT(AL695,1)&lt;&gt;".",VLOOKUP(AL695,$L$12:$M$1052,2,FALSE),"")</f>
        <v>#N/A</v>
      </c>
      <c r="AP695" s="52" t="str">
        <f t="shared" ref="AP695:AP758" ca="1" si="430">IF(OR(AL695&amp;""="",ISNA(AO695),AL695="*",AN695&amp;""&lt;&gt;""),IF(AL695&lt;&gt;"*","",M695),AO695)</f>
        <v/>
      </c>
      <c r="AQ695" s="1" t="str" cm="1">
        <f t="array" aca="1" ref="AQ695" ca="1">IF(LEFT(AL695,1)=".",INDEX($M$12:$M$1052,MATCH(1,(AL695=$L$12:$L$1052)*(S695=($S$12:$S$1052)),0)),"")</f>
        <v/>
      </c>
      <c r="AR695" s="52">
        <f t="shared" ref="AR695:AR758" ca="1" si="431">IF(AQ695&amp;""&lt;&gt;"",AQ695,IF(AP695&amp;""&lt;&gt;"",AP695,IF(AN695&amp;""&lt;&gt;"",AN695,IF(AL695&amp;""&lt;&gt;"",AL695,""))))</f>
        <v>0</v>
      </c>
      <c r="AS695" s="52">
        <f t="shared" ref="AS695:AS758" ca="1" si="432">IF(LEFT(AR695,1)="$",AJ695+HEX2DEC(RIGHT(AR695,LEN(AR695)-1)),IF(LEFT(AR695,1)="%",BIN2DEC(RIGHT(AR695,LEN(AR695)-1)),IF(AR695&amp;""&lt;&gt;"",AR695+AJ695,"")))</f>
        <v>0</v>
      </c>
      <c r="AT695" s="52" t="str">
        <f t="shared" ref="AT695:AT758" ca="1" si="433">IF(AS695&amp;""&lt;&gt;"",DEC2HEX(AS695,2+2*(AS695&gt;255)),"")</f>
        <v>00</v>
      </c>
      <c r="AU695" s="52" t="str">
        <f t="shared" ref="AU695:AU758" ca="1" si="434">IF(LEFT(AK695,1)="&gt;",LEFT(AT695,2),IF(LEFT(AK695,1)="&lt;",RIGHT(AT695,2),AT695))</f>
        <v>00</v>
      </c>
      <c r="AV695" s="1" t="str">
        <f t="shared" ca="1" si="401"/>
        <v>00</v>
      </c>
      <c r="AW695" s="52" t="str">
        <f t="shared" ref="AW695:AW758" ca="1" si="435">IF(LEFT(AG695,3)="mem",IF(AS695&lt;255,SUBSTITUTE(AG695,"mem","ZP"),IF(T695,"REL",SUBSTITUTE(AG695,"mem","ABS"))),IF(T695,"REL",AG695))</f>
        <v>ZP</v>
      </c>
      <c r="AX695" s="53" t="e">
        <f ca="1">VLOOKUP(UPPER(F695)&amp;"-"&amp;AW695,Opcodes!$D$3:$E$160,2,FALSE)</f>
        <v>#N/A</v>
      </c>
      <c r="AY695" s="1">
        <f t="shared" ref="AY695:AY758" ca="1" si="436">IF(OR(UPPER(F695)="JMP",UPPER(F695)="JSR"),3,IF(T695,2,1+IF(LEFT(AL695,1)=".",1,IF(OR(AND(Y695&amp;""="",AW695="PSO"),ISERROR(AX695)),-1,IF(Y695&amp;""&lt;&gt;"",LEN(Y695)/2-1,LEN(AV695)/2)))))</f>
        <v>0</v>
      </c>
    </row>
    <row r="696" spans="3:51" s="52" customFormat="1" x14ac:dyDescent="0.3">
      <c r="C696" s="11" t="str" cm="1">
        <f t="array" aca="1" ref="C696" ca="1">IF(AND(N696&amp;""&lt;&gt;"",K696&amp;""&lt;&gt;""),K696&amp;": "&amp;N696&amp;IF(O696&amp;""&lt;&gt;""," "&amp;O696,"")&amp;IF(P696&amp;""&lt;&gt;""," "&amp;P696,""),IF(Y696&amp;""&lt;&gt;"",K696&amp;": "&amp;TRIM(_xlfn.TEXTJOIN("",TRUE,MID(Y696,2*ROW(INDIRECT("1:"&amp;LEN(Y696)))-1,2)&amp;" ")),""))</f>
        <v/>
      </c>
      <c r="D696" s="20"/>
      <c r="E696" s="21"/>
      <c r="F696" s="22"/>
      <c r="G696" s="55"/>
      <c r="H696" s="56"/>
      <c r="I696" s="51"/>
      <c r="J696" s="51"/>
      <c r="K696" s="52" t="str">
        <f t="shared" ca="1" si="402"/>
        <v>302</v>
      </c>
      <c r="L696" s="52" t="str">
        <f t="shared" si="403"/>
        <v/>
      </c>
      <c r="M696" s="52" t="str">
        <f t="shared" ca="1" si="404"/>
        <v>$0302</v>
      </c>
      <c r="N696" s="53" t="str">
        <f t="shared" ca="1" si="405"/>
        <v/>
      </c>
      <c r="O696" s="53" t="str">
        <f t="shared" ca="1" si="406"/>
        <v>00</v>
      </c>
      <c r="P696" s="53" t="str">
        <f t="shared" ca="1" si="407"/>
        <v/>
      </c>
      <c r="Q696" s="54">
        <f t="shared" si="408"/>
        <v>-1</v>
      </c>
      <c r="R696" s="54" t="str">
        <f t="shared" si="409"/>
        <v/>
      </c>
      <c r="S696" s="3" t="str">
        <f t="shared" si="410"/>
        <v>my_code</v>
      </c>
      <c r="T696" s="54" t="b">
        <f t="shared" si="411"/>
        <v>0</v>
      </c>
      <c r="U696" s="54" t="b">
        <f t="shared" si="412"/>
        <v>0</v>
      </c>
      <c r="V696" s="54" t="b">
        <f t="shared" si="413"/>
        <v>0</v>
      </c>
      <c r="W696" s="54" t="b">
        <f t="shared" si="414"/>
        <v>0</v>
      </c>
      <c r="X696" s="54" t="b">
        <f>IF(NOT(ISERROR(VLOOKUP(UPPER(F696),Opcodes!$O$3:$O$10,1,FALSE))),TRUE,FALSE)</f>
        <v>0</v>
      </c>
      <c r="Y696" s="1" t="str" cm="1">
        <f t="array" aca="1" ref="Y696" ca="1">IF(OR(UPPER(F696)="STR",UPPER(F696)="ASC"),_xlfn.TEXTJOIN("",TRUE,DEC2HEX(128*(UPPER(F696)="STR")+CODE(MID(G696,ABS(ROW(INDIRECT("1:"&amp;LEN(G696)))),1)))),IF(UPPER(F696)="HEX",UPPER(SUBSTITUTE(G696," ","")),""))</f>
        <v/>
      </c>
      <c r="Z696" s="52" t="str">
        <f t="shared" si="415"/>
        <v/>
      </c>
      <c r="AA696" s="52" t="str">
        <f t="shared" si="416"/>
        <v/>
      </c>
      <c r="AB696" s="52" t="str">
        <f t="shared" si="417"/>
        <v/>
      </c>
      <c r="AC696" s="52" t="str">
        <f t="shared" si="418"/>
        <v/>
      </c>
      <c r="AD696" s="52" t="str">
        <f t="shared" si="419"/>
        <v/>
      </c>
      <c r="AE696" s="52">
        <f t="shared" ca="1" si="420"/>
        <v>0</v>
      </c>
      <c r="AF696" s="52" t="str">
        <f t="shared" si="421"/>
        <v/>
      </c>
      <c r="AG696" s="52" t="str">
        <f t="shared" ca="1" si="422"/>
        <v>mem</v>
      </c>
      <c r="AH696" s="52">
        <f t="shared" ca="1" si="423"/>
        <v>0</v>
      </c>
      <c r="AI696" s="52">
        <f t="shared" ca="1" si="424"/>
        <v>-1</v>
      </c>
      <c r="AJ696" s="52">
        <f t="shared" ca="1" si="425"/>
        <v>0</v>
      </c>
      <c r="AK696" s="52">
        <f t="shared" ca="1" si="426"/>
        <v>0</v>
      </c>
      <c r="AL696" s="52">
        <f t="shared" ca="1" si="427"/>
        <v>0</v>
      </c>
      <c r="AM696" s="52" t="e" cm="1">
        <f t="array" aca="1" ref="AM696" ca="1">INDEX($G$2:$G$1052,MATCH(1,(AL696=$E$2:$E$1052)*("EQU"=UPPER($F$2:$F$1052)),0))</f>
        <v>#N/A</v>
      </c>
      <c r="AN696" s="52" t="str">
        <f t="shared" ca="1" si="428"/>
        <v/>
      </c>
      <c r="AO696" s="1" t="e">
        <f t="shared" ca="1" si="429"/>
        <v>#N/A</v>
      </c>
      <c r="AP696" s="52" t="str">
        <f t="shared" ca="1" si="430"/>
        <v/>
      </c>
      <c r="AQ696" s="1" t="str" cm="1">
        <f t="array" aca="1" ref="AQ696" ca="1">IF(LEFT(AL696,1)=".",INDEX($M$12:$M$1052,MATCH(1,(AL696=$L$12:$L$1052)*(S696=($S$12:$S$1052)),0)),"")</f>
        <v/>
      </c>
      <c r="AR696" s="52">
        <f t="shared" ca="1" si="431"/>
        <v>0</v>
      </c>
      <c r="AS696" s="52">
        <f t="shared" ca="1" si="432"/>
        <v>0</v>
      </c>
      <c r="AT696" s="52" t="str">
        <f t="shared" ca="1" si="433"/>
        <v>00</v>
      </c>
      <c r="AU696" s="52" t="str">
        <f t="shared" ca="1" si="434"/>
        <v>00</v>
      </c>
      <c r="AV696" s="1" t="str">
        <f t="shared" ca="1" si="401"/>
        <v>00</v>
      </c>
      <c r="AW696" s="52" t="str">
        <f t="shared" ca="1" si="435"/>
        <v>ZP</v>
      </c>
      <c r="AX696" s="53" t="e">
        <f ca="1">VLOOKUP(UPPER(F696)&amp;"-"&amp;AW696,Opcodes!$D$3:$E$160,2,FALSE)</f>
        <v>#N/A</v>
      </c>
      <c r="AY696" s="1">
        <f t="shared" ca="1" si="436"/>
        <v>0</v>
      </c>
    </row>
    <row r="697" spans="3:51" s="52" customFormat="1" x14ac:dyDescent="0.3">
      <c r="C697" s="11" t="str" cm="1">
        <f t="array" aca="1" ref="C697" ca="1">IF(AND(N697&amp;""&lt;&gt;"",K697&amp;""&lt;&gt;""),K697&amp;": "&amp;N697&amp;IF(O697&amp;""&lt;&gt;""," "&amp;O697,"")&amp;IF(P697&amp;""&lt;&gt;""," "&amp;P697,""),IF(Y697&amp;""&lt;&gt;"",K697&amp;": "&amp;TRIM(_xlfn.TEXTJOIN("",TRUE,MID(Y697,2*ROW(INDIRECT("1:"&amp;LEN(Y697)))-1,2)&amp;" ")),""))</f>
        <v/>
      </c>
      <c r="D697" s="20"/>
      <c r="E697" s="21"/>
      <c r="F697" s="22"/>
      <c r="G697" s="55"/>
      <c r="H697" s="56"/>
      <c r="I697" s="51"/>
      <c r="J697" s="51"/>
      <c r="K697" s="52" t="str">
        <f t="shared" ca="1" si="402"/>
        <v>302</v>
      </c>
      <c r="L697" s="52" t="str">
        <f t="shared" si="403"/>
        <v/>
      </c>
      <c r="M697" s="52" t="str">
        <f t="shared" ca="1" si="404"/>
        <v>$0302</v>
      </c>
      <c r="N697" s="53" t="str">
        <f t="shared" ca="1" si="405"/>
        <v/>
      </c>
      <c r="O697" s="53" t="str">
        <f t="shared" ca="1" si="406"/>
        <v>00</v>
      </c>
      <c r="P697" s="53" t="str">
        <f t="shared" ca="1" si="407"/>
        <v/>
      </c>
      <c r="Q697" s="54">
        <f t="shared" si="408"/>
        <v>-1</v>
      </c>
      <c r="R697" s="54" t="str">
        <f t="shared" si="409"/>
        <v/>
      </c>
      <c r="S697" s="3" t="str">
        <f t="shared" si="410"/>
        <v>my_code</v>
      </c>
      <c r="T697" s="54" t="b">
        <f t="shared" si="411"/>
        <v>0</v>
      </c>
      <c r="U697" s="54" t="b">
        <f t="shared" si="412"/>
        <v>0</v>
      </c>
      <c r="V697" s="54" t="b">
        <f t="shared" si="413"/>
        <v>0</v>
      </c>
      <c r="W697" s="54" t="b">
        <f t="shared" si="414"/>
        <v>0</v>
      </c>
      <c r="X697" s="54" t="b">
        <f>IF(NOT(ISERROR(VLOOKUP(UPPER(F697),Opcodes!$O$3:$O$10,1,FALSE))),TRUE,FALSE)</f>
        <v>0</v>
      </c>
      <c r="Y697" s="1" t="str" cm="1">
        <f t="array" aca="1" ref="Y697" ca="1">IF(OR(UPPER(F697)="STR",UPPER(F697)="ASC"),_xlfn.TEXTJOIN("",TRUE,DEC2HEX(128*(UPPER(F697)="STR")+CODE(MID(G697,ABS(ROW(INDIRECT("1:"&amp;LEN(G697)))),1)))),IF(UPPER(F697)="HEX",UPPER(SUBSTITUTE(G697," ","")),""))</f>
        <v/>
      </c>
      <c r="Z697" s="52" t="str">
        <f t="shared" si="415"/>
        <v/>
      </c>
      <c r="AA697" s="52" t="str">
        <f t="shared" si="416"/>
        <v/>
      </c>
      <c r="AB697" s="52" t="str">
        <f t="shared" si="417"/>
        <v/>
      </c>
      <c r="AC697" s="52" t="str">
        <f t="shared" si="418"/>
        <v/>
      </c>
      <c r="AD697" s="52" t="str">
        <f t="shared" si="419"/>
        <v/>
      </c>
      <c r="AE697" s="52">
        <f t="shared" ca="1" si="420"/>
        <v>0</v>
      </c>
      <c r="AF697" s="52" t="str">
        <f t="shared" si="421"/>
        <v/>
      </c>
      <c r="AG697" s="52" t="str">
        <f t="shared" ca="1" si="422"/>
        <v>mem</v>
      </c>
      <c r="AH697" s="52">
        <f t="shared" ca="1" si="423"/>
        <v>0</v>
      </c>
      <c r="AI697" s="52">
        <f t="shared" ca="1" si="424"/>
        <v>-1</v>
      </c>
      <c r="AJ697" s="52">
        <f t="shared" ca="1" si="425"/>
        <v>0</v>
      </c>
      <c r="AK697" s="52">
        <f t="shared" ca="1" si="426"/>
        <v>0</v>
      </c>
      <c r="AL697" s="52">
        <f t="shared" ca="1" si="427"/>
        <v>0</v>
      </c>
      <c r="AM697" s="52" t="e" cm="1">
        <f t="array" aca="1" ref="AM697" ca="1">INDEX($G$2:$G$1052,MATCH(1,(AL697=$E$2:$E$1052)*("EQU"=UPPER($F$2:$F$1052)),0))</f>
        <v>#N/A</v>
      </c>
      <c r="AN697" s="52" t="str">
        <f t="shared" ca="1" si="428"/>
        <v/>
      </c>
      <c r="AO697" s="1" t="e">
        <f t="shared" ca="1" si="429"/>
        <v>#N/A</v>
      </c>
      <c r="AP697" s="52" t="str">
        <f t="shared" ca="1" si="430"/>
        <v/>
      </c>
      <c r="AQ697" s="1" t="str" cm="1">
        <f t="array" aca="1" ref="AQ697" ca="1">IF(LEFT(AL697,1)=".",INDEX($M$12:$M$1052,MATCH(1,(AL697=$L$12:$L$1052)*(S697=($S$12:$S$1052)),0)),"")</f>
        <v/>
      </c>
      <c r="AR697" s="52">
        <f t="shared" ca="1" si="431"/>
        <v>0</v>
      </c>
      <c r="AS697" s="52">
        <f t="shared" ca="1" si="432"/>
        <v>0</v>
      </c>
      <c r="AT697" s="52" t="str">
        <f t="shared" ca="1" si="433"/>
        <v>00</v>
      </c>
      <c r="AU697" s="52" t="str">
        <f t="shared" ca="1" si="434"/>
        <v>00</v>
      </c>
      <c r="AV697" s="1" t="str">
        <f t="shared" ca="1" si="401"/>
        <v>00</v>
      </c>
      <c r="AW697" s="52" t="str">
        <f t="shared" ca="1" si="435"/>
        <v>ZP</v>
      </c>
      <c r="AX697" s="53" t="e">
        <f ca="1">VLOOKUP(UPPER(F697)&amp;"-"&amp;AW697,Opcodes!$D$3:$E$160,2,FALSE)</f>
        <v>#N/A</v>
      </c>
      <c r="AY697" s="1">
        <f t="shared" ca="1" si="436"/>
        <v>0</v>
      </c>
    </row>
    <row r="698" spans="3:51" s="52" customFormat="1" x14ac:dyDescent="0.3">
      <c r="C698" s="11" t="str" cm="1">
        <f t="array" aca="1" ref="C698" ca="1">IF(AND(N698&amp;""&lt;&gt;"",K698&amp;""&lt;&gt;""),K698&amp;": "&amp;N698&amp;IF(O698&amp;""&lt;&gt;""," "&amp;O698,"")&amp;IF(P698&amp;""&lt;&gt;""," "&amp;P698,""),IF(Y698&amp;""&lt;&gt;"",K698&amp;": "&amp;TRIM(_xlfn.TEXTJOIN("",TRUE,MID(Y698,2*ROW(INDIRECT("1:"&amp;LEN(Y698)))-1,2)&amp;" ")),""))</f>
        <v/>
      </c>
      <c r="D698" s="20"/>
      <c r="E698" s="21"/>
      <c r="F698" s="22"/>
      <c r="G698" s="55"/>
      <c r="H698" s="56"/>
      <c r="I698" s="51"/>
      <c r="J698" s="51"/>
      <c r="K698" s="52" t="str">
        <f t="shared" ca="1" si="402"/>
        <v>302</v>
      </c>
      <c r="L698" s="52" t="str">
        <f t="shared" si="403"/>
        <v/>
      </c>
      <c r="M698" s="52" t="str">
        <f t="shared" ca="1" si="404"/>
        <v>$0302</v>
      </c>
      <c r="N698" s="53" t="str">
        <f t="shared" ca="1" si="405"/>
        <v/>
      </c>
      <c r="O698" s="53" t="str">
        <f t="shared" ca="1" si="406"/>
        <v>00</v>
      </c>
      <c r="P698" s="53" t="str">
        <f t="shared" ca="1" si="407"/>
        <v/>
      </c>
      <c r="Q698" s="54">
        <f t="shared" si="408"/>
        <v>-1</v>
      </c>
      <c r="R698" s="54" t="str">
        <f t="shared" si="409"/>
        <v/>
      </c>
      <c r="S698" s="3" t="str">
        <f t="shared" si="410"/>
        <v>my_code</v>
      </c>
      <c r="T698" s="54" t="b">
        <f t="shared" si="411"/>
        <v>0</v>
      </c>
      <c r="U698" s="54" t="b">
        <f t="shared" si="412"/>
        <v>0</v>
      </c>
      <c r="V698" s="54" t="b">
        <f t="shared" si="413"/>
        <v>0</v>
      </c>
      <c r="W698" s="54" t="b">
        <f t="shared" si="414"/>
        <v>0</v>
      </c>
      <c r="X698" s="54" t="b">
        <f>IF(NOT(ISERROR(VLOOKUP(UPPER(F698),Opcodes!$O$3:$O$10,1,FALSE))),TRUE,FALSE)</f>
        <v>0</v>
      </c>
      <c r="Y698" s="1" t="str" cm="1">
        <f t="array" aca="1" ref="Y698" ca="1">IF(OR(UPPER(F698)="STR",UPPER(F698)="ASC"),_xlfn.TEXTJOIN("",TRUE,DEC2HEX(128*(UPPER(F698)="STR")+CODE(MID(G698,ABS(ROW(INDIRECT("1:"&amp;LEN(G698)))),1)))),IF(UPPER(F698)="HEX",UPPER(SUBSTITUTE(G698," ","")),""))</f>
        <v/>
      </c>
      <c r="Z698" s="52" t="str">
        <f t="shared" si="415"/>
        <v/>
      </c>
      <c r="AA698" s="52" t="str">
        <f t="shared" si="416"/>
        <v/>
      </c>
      <c r="AB698" s="52" t="str">
        <f t="shared" si="417"/>
        <v/>
      </c>
      <c r="AC698" s="52" t="str">
        <f t="shared" si="418"/>
        <v/>
      </c>
      <c r="AD698" s="52" t="str">
        <f t="shared" si="419"/>
        <v/>
      </c>
      <c r="AE698" s="52">
        <f t="shared" ca="1" si="420"/>
        <v>0</v>
      </c>
      <c r="AF698" s="52" t="str">
        <f t="shared" si="421"/>
        <v/>
      </c>
      <c r="AG698" s="52" t="str">
        <f t="shared" ca="1" si="422"/>
        <v>mem</v>
      </c>
      <c r="AH698" s="52">
        <f t="shared" ca="1" si="423"/>
        <v>0</v>
      </c>
      <c r="AI698" s="52">
        <f t="shared" ca="1" si="424"/>
        <v>-1</v>
      </c>
      <c r="AJ698" s="52">
        <f t="shared" ca="1" si="425"/>
        <v>0</v>
      </c>
      <c r="AK698" s="52">
        <f t="shared" ca="1" si="426"/>
        <v>0</v>
      </c>
      <c r="AL698" s="52">
        <f t="shared" ca="1" si="427"/>
        <v>0</v>
      </c>
      <c r="AM698" s="52" t="e" cm="1">
        <f t="array" aca="1" ref="AM698" ca="1">INDEX($G$2:$G$1052,MATCH(1,(AL698=$E$2:$E$1052)*("EQU"=UPPER($F$2:$F$1052)),0))</f>
        <v>#N/A</v>
      </c>
      <c r="AN698" s="52" t="str">
        <f t="shared" ca="1" si="428"/>
        <v/>
      </c>
      <c r="AO698" s="1" t="e">
        <f t="shared" ca="1" si="429"/>
        <v>#N/A</v>
      </c>
      <c r="AP698" s="52" t="str">
        <f t="shared" ca="1" si="430"/>
        <v/>
      </c>
      <c r="AQ698" s="1" t="str" cm="1">
        <f t="array" aca="1" ref="AQ698" ca="1">IF(LEFT(AL698,1)=".",INDEX($M$12:$M$1052,MATCH(1,(AL698=$L$12:$L$1052)*(S698=($S$12:$S$1052)),0)),"")</f>
        <v/>
      </c>
      <c r="AR698" s="52">
        <f t="shared" ca="1" si="431"/>
        <v>0</v>
      </c>
      <c r="AS698" s="52">
        <f t="shared" ca="1" si="432"/>
        <v>0</v>
      </c>
      <c r="AT698" s="52" t="str">
        <f t="shared" ca="1" si="433"/>
        <v>00</v>
      </c>
      <c r="AU698" s="52" t="str">
        <f t="shared" ca="1" si="434"/>
        <v>00</v>
      </c>
      <c r="AV698" s="1" t="str">
        <f t="shared" ca="1" si="401"/>
        <v>00</v>
      </c>
      <c r="AW698" s="52" t="str">
        <f t="shared" ca="1" si="435"/>
        <v>ZP</v>
      </c>
      <c r="AX698" s="53" t="e">
        <f ca="1">VLOOKUP(UPPER(F698)&amp;"-"&amp;AW698,Opcodes!$D$3:$E$160,2,FALSE)</f>
        <v>#N/A</v>
      </c>
      <c r="AY698" s="1">
        <f t="shared" ca="1" si="436"/>
        <v>0</v>
      </c>
    </row>
    <row r="699" spans="3:51" s="52" customFormat="1" x14ac:dyDescent="0.3">
      <c r="C699" s="11" t="str" cm="1">
        <f t="array" aca="1" ref="C699" ca="1">IF(AND(N699&amp;""&lt;&gt;"",K699&amp;""&lt;&gt;""),K699&amp;": "&amp;N699&amp;IF(O699&amp;""&lt;&gt;""," "&amp;O699,"")&amp;IF(P699&amp;""&lt;&gt;""," "&amp;P699,""),IF(Y699&amp;""&lt;&gt;"",K699&amp;": "&amp;TRIM(_xlfn.TEXTJOIN("",TRUE,MID(Y699,2*ROW(INDIRECT("1:"&amp;LEN(Y699)))-1,2)&amp;" ")),""))</f>
        <v/>
      </c>
      <c r="D699" s="20"/>
      <c r="E699" s="21"/>
      <c r="F699" s="22"/>
      <c r="G699" s="55"/>
      <c r="H699" s="56"/>
      <c r="I699" s="51"/>
      <c r="J699" s="51"/>
      <c r="K699" s="52" t="str">
        <f t="shared" ca="1" si="402"/>
        <v>302</v>
      </c>
      <c r="L699" s="52" t="str">
        <f t="shared" si="403"/>
        <v/>
      </c>
      <c r="M699" s="52" t="str">
        <f t="shared" ca="1" si="404"/>
        <v>$0302</v>
      </c>
      <c r="N699" s="53" t="str">
        <f t="shared" ca="1" si="405"/>
        <v/>
      </c>
      <c r="O699" s="53" t="str">
        <f t="shared" ca="1" si="406"/>
        <v>00</v>
      </c>
      <c r="P699" s="53" t="str">
        <f t="shared" ca="1" si="407"/>
        <v/>
      </c>
      <c r="Q699" s="54">
        <f t="shared" si="408"/>
        <v>-1</v>
      </c>
      <c r="R699" s="54" t="str">
        <f t="shared" si="409"/>
        <v/>
      </c>
      <c r="S699" s="3" t="str">
        <f t="shared" si="410"/>
        <v>my_code</v>
      </c>
      <c r="T699" s="54" t="b">
        <f t="shared" si="411"/>
        <v>0</v>
      </c>
      <c r="U699" s="54" t="b">
        <f t="shared" si="412"/>
        <v>0</v>
      </c>
      <c r="V699" s="54" t="b">
        <f t="shared" si="413"/>
        <v>0</v>
      </c>
      <c r="W699" s="54" t="b">
        <f t="shared" si="414"/>
        <v>0</v>
      </c>
      <c r="X699" s="54" t="b">
        <f>IF(NOT(ISERROR(VLOOKUP(UPPER(F699),Opcodes!$O$3:$O$10,1,FALSE))),TRUE,FALSE)</f>
        <v>0</v>
      </c>
      <c r="Y699" s="1" t="str" cm="1">
        <f t="array" aca="1" ref="Y699" ca="1">IF(OR(UPPER(F699)="STR",UPPER(F699)="ASC"),_xlfn.TEXTJOIN("",TRUE,DEC2HEX(128*(UPPER(F699)="STR")+CODE(MID(G699,ABS(ROW(INDIRECT("1:"&amp;LEN(G699)))),1)))),IF(UPPER(F699)="HEX",UPPER(SUBSTITUTE(G699," ","")),""))</f>
        <v/>
      </c>
      <c r="Z699" s="52" t="str">
        <f t="shared" si="415"/>
        <v/>
      </c>
      <c r="AA699" s="52" t="str">
        <f t="shared" si="416"/>
        <v/>
      </c>
      <c r="AB699" s="52" t="str">
        <f t="shared" si="417"/>
        <v/>
      </c>
      <c r="AC699" s="52" t="str">
        <f t="shared" si="418"/>
        <v/>
      </c>
      <c r="AD699" s="52" t="str">
        <f t="shared" si="419"/>
        <v/>
      </c>
      <c r="AE699" s="52">
        <f t="shared" ca="1" si="420"/>
        <v>0</v>
      </c>
      <c r="AF699" s="52" t="str">
        <f t="shared" si="421"/>
        <v/>
      </c>
      <c r="AG699" s="52" t="str">
        <f t="shared" ca="1" si="422"/>
        <v>mem</v>
      </c>
      <c r="AH699" s="52">
        <f t="shared" ca="1" si="423"/>
        <v>0</v>
      </c>
      <c r="AI699" s="52">
        <f t="shared" ca="1" si="424"/>
        <v>-1</v>
      </c>
      <c r="AJ699" s="52">
        <f t="shared" ca="1" si="425"/>
        <v>0</v>
      </c>
      <c r="AK699" s="52">
        <f t="shared" ca="1" si="426"/>
        <v>0</v>
      </c>
      <c r="AL699" s="52">
        <f t="shared" ca="1" si="427"/>
        <v>0</v>
      </c>
      <c r="AM699" s="52" t="e" cm="1">
        <f t="array" aca="1" ref="AM699" ca="1">INDEX($G$2:$G$1052,MATCH(1,(AL699=$E$2:$E$1052)*("EQU"=UPPER($F$2:$F$1052)),0))</f>
        <v>#N/A</v>
      </c>
      <c r="AN699" s="52" t="str">
        <f t="shared" ca="1" si="428"/>
        <v/>
      </c>
      <c r="AO699" s="1" t="e">
        <f t="shared" ca="1" si="429"/>
        <v>#N/A</v>
      </c>
      <c r="AP699" s="52" t="str">
        <f t="shared" ca="1" si="430"/>
        <v/>
      </c>
      <c r="AQ699" s="1" t="str" cm="1">
        <f t="array" aca="1" ref="AQ699" ca="1">IF(LEFT(AL699,1)=".",INDEX($M$12:$M$1052,MATCH(1,(AL699=$L$12:$L$1052)*(S699=($S$12:$S$1052)),0)),"")</f>
        <v/>
      </c>
      <c r="AR699" s="52">
        <f t="shared" ca="1" si="431"/>
        <v>0</v>
      </c>
      <c r="AS699" s="52">
        <f t="shared" ca="1" si="432"/>
        <v>0</v>
      </c>
      <c r="AT699" s="52" t="str">
        <f t="shared" ca="1" si="433"/>
        <v>00</v>
      </c>
      <c r="AU699" s="52" t="str">
        <f t="shared" ca="1" si="434"/>
        <v>00</v>
      </c>
      <c r="AV699" s="1" t="str">
        <f t="shared" ca="1" si="401"/>
        <v>00</v>
      </c>
      <c r="AW699" s="52" t="str">
        <f t="shared" ca="1" si="435"/>
        <v>ZP</v>
      </c>
      <c r="AX699" s="53" t="e">
        <f ca="1">VLOOKUP(UPPER(F699)&amp;"-"&amp;AW699,Opcodes!$D$3:$E$160,2,FALSE)</f>
        <v>#N/A</v>
      </c>
      <c r="AY699" s="1">
        <f t="shared" ca="1" si="436"/>
        <v>0</v>
      </c>
    </row>
    <row r="700" spans="3:51" s="52" customFormat="1" x14ac:dyDescent="0.3">
      <c r="C700" s="11" t="str" cm="1">
        <f t="array" aca="1" ref="C700" ca="1">IF(AND(N700&amp;""&lt;&gt;"",K700&amp;""&lt;&gt;""),K700&amp;": "&amp;N700&amp;IF(O700&amp;""&lt;&gt;""," "&amp;O700,"")&amp;IF(P700&amp;""&lt;&gt;""," "&amp;P700,""),IF(Y700&amp;""&lt;&gt;"",K700&amp;": "&amp;TRIM(_xlfn.TEXTJOIN("",TRUE,MID(Y700,2*ROW(INDIRECT("1:"&amp;LEN(Y700)))-1,2)&amp;" ")),""))</f>
        <v/>
      </c>
      <c r="D700" s="20"/>
      <c r="E700" s="21"/>
      <c r="F700" s="22"/>
      <c r="G700" s="55"/>
      <c r="H700" s="56"/>
      <c r="I700" s="51"/>
      <c r="J700" s="51"/>
      <c r="K700" s="52" t="str">
        <f t="shared" ca="1" si="402"/>
        <v>302</v>
      </c>
      <c r="L700" s="52" t="str">
        <f t="shared" si="403"/>
        <v/>
      </c>
      <c r="M700" s="52" t="str">
        <f t="shared" ca="1" si="404"/>
        <v>$0302</v>
      </c>
      <c r="N700" s="53" t="str">
        <f t="shared" ca="1" si="405"/>
        <v/>
      </c>
      <c r="O700" s="53" t="str">
        <f t="shared" ca="1" si="406"/>
        <v>00</v>
      </c>
      <c r="P700" s="53" t="str">
        <f t="shared" ca="1" si="407"/>
        <v/>
      </c>
      <c r="Q700" s="54">
        <f t="shared" si="408"/>
        <v>-1</v>
      </c>
      <c r="R700" s="54" t="str">
        <f t="shared" si="409"/>
        <v/>
      </c>
      <c r="S700" s="3" t="str">
        <f t="shared" si="410"/>
        <v>my_code</v>
      </c>
      <c r="T700" s="54" t="b">
        <f t="shared" si="411"/>
        <v>0</v>
      </c>
      <c r="U700" s="54" t="b">
        <f t="shared" si="412"/>
        <v>0</v>
      </c>
      <c r="V700" s="54" t="b">
        <f t="shared" si="413"/>
        <v>0</v>
      </c>
      <c r="W700" s="54" t="b">
        <f t="shared" si="414"/>
        <v>0</v>
      </c>
      <c r="X700" s="54" t="b">
        <f>IF(NOT(ISERROR(VLOOKUP(UPPER(F700),Opcodes!$O$3:$O$10,1,FALSE))),TRUE,FALSE)</f>
        <v>0</v>
      </c>
      <c r="Y700" s="1" t="str" cm="1">
        <f t="array" aca="1" ref="Y700" ca="1">IF(OR(UPPER(F700)="STR",UPPER(F700)="ASC"),_xlfn.TEXTJOIN("",TRUE,DEC2HEX(128*(UPPER(F700)="STR")+CODE(MID(G700,ABS(ROW(INDIRECT("1:"&amp;LEN(G700)))),1)))),IF(UPPER(F700)="HEX",UPPER(SUBSTITUTE(G700," ","")),""))</f>
        <v/>
      </c>
      <c r="Z700" s="52" t="str">
        <f t="shared" si="415"/>
        <v/>
      </c>
      <c r="AA700" s="52" t="str">
        <f t="shared" si="416"/>
        <v/>
      </c>
      <c r="AB700" s="52" t="str">
        <f t="shared" si="417"/>
        <v/>
      </c>
      <c r="AC700" s="52" t="str">
        <f t="shared" si="418"/>
        <v/>
      </c>
      <c r="AD700" s="52" t="str">
        <f t="shared" si="419"/>
        <v/>
      </c>
      <c r="AE700" s="52">
        <f t="shared" ca="1" si="420"/>
        <v>0</v>
      </c>
      <c r="AF700" s="52" t="str">
        <f t="shared" si="421"/>
        <v/>
      </c>
      <c r="AG700" s="52" t="str">
        <f t="shared" ca="1" si="422"/>
        <v>mem</v>
      </c>
      <c r="AH700" s="52">
        <f t="shared" ca="1" si="423"/>
        <v>0</v>
      </c>
      <c r="AI700" s="52">
        <f t="shared" ca="1" si="424"/>
        <v>-1</v>
      </c>
      <c r="AJ700" s="52">
        <f t="shared" ca="1" si="425"/>
        <v>0</v>
      </c>
      <c r="AK700" s="52">
        <f t="shared" ca="1" si="426"/>
        <v>0</v>
      </c>
      <c r="AL700" s="52">
        <f t="shared" ca="1" si="427"/>
        <v>0</v>
      </c>
      <c r="AM700" s="52" t="e" cm="1">
        <f t="array" aca="1" ref="AM700" ca="1">INDEX($G$2:$G$1052,MATCH(1,(AL700=$E$2:$E$1052)*("EQU"=UPPER($F$2:$F$1052)),0))</f>
        <v>#N/A</v>
      </c>
      <c r="AN700" s="52" t="str">
        <f t="shared" ca="1" si="428"/>
        <v/>
      </c>
      <c r="AO700" s="1" t="e">
        <f t="shared" ca="1" si="429"/>
        <v>#N/A</v>
      </c>
      <c r="AP700" s="52" t="str">
        <f t="shared" ca="1" si="430"/>
        <v/>
      </c>
      <c r="AQ700" s="1" t="str" cm="1">
        <f t="array" aca="1" ref="AQ700" ca="1">IF(LEFT(AL700,1)=".",INDEX($M$12:$M$1052,MATCH(1,(AL700=$L$12:$L$1052)*(S700=($S$12:$S$1052)),0)),"")</f>
        <v/>
      </c>
      <c r="AR700" s="52">
        <f t="shared" ca="1" si="431"/>
        <v>0</v>
      </c>
      <c r="AS700" s="52">
        <f t="shared" ca="1" si="432"/>
        <v>0</v>
      </c>
      <c r="AT700" s="52" t="str">
        <f t="shared" ca="1" si="433"/>
        <v>00</v>
      </c>
      <c r="AU700" s="52" t="str">
        <f t="shared" ca="1" si="434"/>
        <v>00</v>
      </c>
      <c r="AV700" s="1" t="str">
        <f t="shared" ca="1" si="401"/>
        <v>00</v>
      </c>
      <c r="AW700" s="52" t="str">
        <f t="shared" ca="1" si="435"/>
        <v>ZP</v>
      </c>
      <c r="AX700" s="53" t="e">
        <f ca="1">VLOOKUP(UPPER(F700)&amp;"-"&amp;AW700,Opcodes!$D$3:$E$160,2,FALSE)</f>
        <v>#N/A</v>
      </c>
      <c r="AY700" s="1">
        <f t="shared" ca="1" si="436"/>
        <v>0</v>
      </c>
    </row>
    <row r="701" spans="3:51" s="52" customFormat="1" x14ac:dyDescent="0.3">
      <c r="C701" s="11" t="str" cm="1">
        <f t="array" aca="1" ref="C701" ca="1">IF(AND(N701&amp;""&lt;&gt;"",K701&amp;""&lt;&gt;""),K701&amp;": "&amp;N701&amp;IF(O701&amp;""&lt;&gt;""," "&amp;O701,"")&amp;IF(P701&amp;""&lt;&gt;""," "&amp;P701,""),IF(Y701&amp;""&lt;&gt;"",K701&amp;": "&amp;TRIM(_xlfn.TEXTJOIN("",TRUE,MID(Y701,2*ROW(INDIRECT("1:"&amp;LEN(Y701)))-1,2)&amp;" ")),""))</f>
        <v/>
      </c>
      <c r="D701" s="20"/>
      <c r="E701" s="21"/>
      <c r="F701" s="22"/>
      <c r="G701" s="55"/>
      <c r="H701" s="56"/>
      <c r="I701" s="51"/>
      <c r="J701" s="51"/>
      <c r="K701" s="52" t="str">
        <f t="shared" ca="1" si="402"/>
        <v>302</v>
      </c>
      <c r="L701" s="52" t="str">
        <f t="shared" si="403"/>
        <v/>
      </c>
      <c r="M701" s="52" t="str">
        <f t="shared" ca="1" si="404"/>
        <v>$0302</v>
      </c>
      <c r="N701" s="53" t="str">
        <f t="shared" ca="1" si="405"/>
        <v/>
      </c>
      <c r="O701" s="53" t="str">
        <f t="shared" ca="1" si="406"/>
        <v>00</v>
      </c>
      <c r="P701" s="53" t="str">
        <f t="shared" ca="1" si="407"/>
        <v/>
      </c>
      <c r="Q701" s="54">
        <f t="shared" si="408"/>
        <v>-1</v>
      </c>
      <c r="R701" s="54" t="str">
        <f t="shared" si="409"/>
        <v/>
      </c>
      <c r="S701" s="3" t="str">
        <f t="shared" si="410"/>
        <v>my_code</v>
      </c>
      <c r="T701" s="54" t="b">
        <f t="shared" si="411"/>
        <v>0</v>
      </c>
      <c r="U701" s="54" t="b">
        <f t="shared" si="412"/>
        <v>0</v>
      </c>
      <c r="V701" s="54" t="b">
        <f t="shared" si="413"/>
        <v>0</v>
      </c>
      <c r="W701" s="54" t="b">
        <f t="shared" si="414"/>
        <v>0</v>
      </c>
      <c r="X701" s="54" t="b">
        <f>IF(NOT(ISERROR(VLOOKUP(UPPER(F701),Opcodes!$O$3:$O$10,1,FALSE))),TRUE,FALSE)</f>
        <v>0</v>
      </c>
      <c r="Y701" s="1" t="str" cm="1">
        <f t="array" aca="1" ref="Y701" ca="1">IF(OR(UPPER(F701)="STR",UPPER(F701)="ASC"),_xlfn.TEXTJOIN("",TRUE,DEC2HEX(128*(UPPER(F701)="STR")+CODE(MID(G701,ABS(ROW(INDIRECT("1:"&amp;LEN(G701)))),1)))),IF(UPPER(F701)="HEX",UPPER(SUBSTITUTE(G701," ","")),""))</f>
        <v/>
      </c>
      <c r="Z701" s="52" t="str">
        <f t="shared" si="415"/>
        <v/>
      </c>
      <c r="AA701" s="52" t="str">
        <f t="shared" si="416"/>
        <v/>
      </c>
      <c r="AB701" s="52" t="str">
        <f t="shared" si="417"/>
        <v/>
      </c>
      <c r="AC701" s="52" t="str">
        <f t="shared" si="418"/>
        <v/>
      </c>
      <c r="AD701" s="52" t="str">
        <f t="shared" si="419"/>
        <v/>
      </c>
      <c r="AE701" s="52">
        <f t="shared" ca="1" si="420"/>
        <v>0</v>
      </c>
      <c r="AF701" s="52" t="str">
        <f t="shared" si="421"/>
        <v/>
      </c>
      <c r="AG701" s="52" t="str">
        <f t="shared" ca="1" si="422"/>
        <v>mem</v>
      </c>
      <c r="AH701" s="52">
        <f t="shared" ca="1" si="423"/>
        <v>0</v>
      </c>
      <c r="AI701" s="52">
        <f t="shared" ca="1" si="424"/>
        <v>-1</v>
      </c>
      <c r="AJ701" s="52">
        <f t="shared" ca="1" si="425"/>
        <v>0</v>
      </c>
      <c r="AK701" s="52">
        <f t="shared" ca="1" si="426"/>
        <v>0</v>
      </c>
      <c r="AL701" s="52">
        <f t="shared" ca="1" si="427"/>
        <v>0</v>
      </c>
      <c r="AM701" s="52" t="e" cm="1">
        <f t="array" aca="1" ref="AM701" ca="1">INDEX($G$2:$G$1052,MATCH(1,(AL701=$E$2:$E$1052)*("EQU"=UPPER($F$2:$F$1052)),0))</f>
        <v>#N/A</v>
      </c>
      <c r="AN701" s="52" t="str">
        <f t="shared" ca="1" si="428"/>
        <v/>
      </c>
      <c r="AO701" s="1" t="e">
        <f t="shared" ca="1" si="429"/>
        <v>#N/A</v>
      </c>
      <c r="AP701" s="52" t="str">
        <f t="shared" ca="1" si="430"/>
        <v/>
      </c>
      <c r="AQ701" s="1" t="str" cm="1">
        <f t="array" aca="1" ref="AQ701" ca="1">IF(LEFT(AL701,1)=".",INDEX($M$12:$M$1052,MATCH(1,(AL701=$L$12:$L$1052)*(S701=($S$12:$S$1052)),0)),"")</f>
        <v/>
      </c>
      <c r="AR701" s="52">
        <f t="shared" ca="1" si="431"/>
        <v>0</v>
      </c>
      <c r="AS701" s="52">
        <f t="shared" ca="1" si="432"/>
        <v>0</v>
      </c>
      <c r="AT701" s="52" t="str">
        <f t="shared" ca="1" si="433"/>
        <v>00</v>
      </c>
      <c r="AU701" s="52" t="str">
        <f t="shared" ca="1" si="434"/>
        <v>00</v>
      </c>
      <c r="AV701" s="1" t="str">
        <f t="shared" ca="1" si="401"/>
        <v>00</v>
      </c>
      <c r="AW701" s="52" t="str">
        <f t="shared" ca="1" si="435"/>
        <v>ZP</v>
      </c>
      <c r="AX701" s="53" t="e">
        <f ca="1">VLOOKUP(UPPER(F701)&amp;"-"&amp;AW701,Opcodes!$D$3:$E$160,2,FALSE)</f>
        <v>#N/A</v>
      </c>
      <c r="AY701" s="1">
        <f t="shared" ca="1" si="436"/>
        <v>0</v>
      </c>
    </row>
    <row r="702" spans="3:51" s="52" customFormat="1" x14ac:dyDescent="0.3">
      <c r="C702" s="11" t="str" cm="1">
        <f t="array" aca="1" ref="C702" ca="1">IF(AND(N702&amp;""&lt;&gt;"",K702&amp;""&lt;&gt;""),K702&amp;": "&amp;N702&amp;IF(O702&amp;""&lt;&gt;""," "&amp;O702,"")&amp;IF(P702&amp;""&lt;&gt;""," "&amp;P702,""),IF(Y702&amp;""&lt;&gt;"",K702&amp;": "&amp;TRIM(_xlfn.TEXTJOIN("",TRUE,MID(Y702,2*ROW(INDIRECT("1:"&amp;LEN(Y702)))-1,2)&amp;" ")),""))</f>
        <v/>
      </c>
      <c r="D702" s="20"/>
      <c r="E702" s="21"/>
      <c r="F702" s="22"/>
      <c r="G702" s="55"/>
      <c r="H702" s="56"/>
      <c r="I702" s="51"/>
      <c r="J702" s="51"/>
      <c r="K702" s="52" t="str">
        <f t="shared" ca="1" si="402"/>
        <v>302</v>
      </c>
      <c r="L702" s="52" t="str">
        <f t="shared" si="403"/>
        <v/>
      </c>
      <c r="M702" s="52" t="str">
        <f t="shared" ca="1" si="404"/>
        <v>$0302</v>
      </c>
      <c r="N702" s="53" t="str">
        <f t="shared" ca="1" si="405"/>
        <v/>
      </c>
      <c r="O702" s="53" t="str">
        <f t="shared" ca="1" si="406"/>
        <v>00</v>
      </c>
      <c r="P702" s="53" t="str">
        <f t="shared" ca="1" si="407"/>
        <v/>
      </c>
      <c r="Q702" s="54">
        <f t="shared" si="408"/>
        <v>-1</v>
      </c>
      <c r="R702" s="54" t="str">
        <f t="shared" si="409"/>
        <v/>
      </c>
      <c r="S702" s="3" t="str">
        <f t="shared" si="410"/>
        <v>my_code</v>
      </c>
      <c r="T702" s="54" t="b">
        <f t="shared" si="411"/>
        <v>0</v>
      </c>
      <c r="U702" s="54" t="b">
        <f t="shared" si="412"/>
        <v>0</v>
      </c>
      <c r="V702" s="54" t="b">
        <f t="shared" si="413"/>
        <v>0</v>
      </c>
      <c r="W702" s="54" t="b">
        <f t="shared" si="414"/>
        <v>0</v>
      </c>
      <c r="X702" s="54" t="b">
        <f>IF(NOT(ISERROR(VLOOKUP(UPPER(F702),Opcodes!$O$3:$O$10,1,FALSE))),TRUE,FALSE)</f>
        <v>0</v>
      </c>
      <c r="Y702" s="1" t="str" cm="1">
        <f t="array" aca="1" ref="Y702" ca="1">IF(OR(UPPER(F702)="STR",UPPER(F702)="ASC"),_xlfn.TEXTJOIN("",TRUE,DEC2HEX(128*(UPPER(F702)="STR")+CODE(MID(G702,ABS(ROW(INDIRECT("1:"&amp;LEN(G702)))),1)))),IF(UPPER(F702)="HEX",UPPER(SUBSTITUTE(G702," ","")),""))</f>
        <v/>
      </c>
      <c r="Z702" s="52" t="str">
        <f t="shared" si="415"/>
        <v/>
      </c>
      <c r="AA702" s="52" t="str">
        <f t="shared" si="416"/>
        <v/>
      </c>
      <c r="AB702" s="52" t="str">
        <f t="shared" si="417"/>
        <v/>
      </c>
      <c r="AC702" s="52" t="str">
        <f t="shared" si="418"/>
        <v/>
      </c>
      <c r="AD702" s="52" t="str">
        <f t="shared" si="419"/>
        <v/>
      </c>
      <c r="AE702" s="52">
        <f t="shared" ca="1" si="420"/>
        <v>0</v>
      </c>
      <c r="AF702" s="52" t="str">
        <f t="shared" si="421"/>
        <v/>
      </c>
      <c r="AG702" s="52" t="str">
        <f t="shared" ca="1" si="422"/>
        <v>mem</v>
      </c>
      <c r="AH702" s="52">
        <f t="shared" ca="1" si="423"/>
        <v>0</v>
      </c>
      <c r="AI702" s="52">
        <f t="shared" ca="1" si="424"/>
        <v>-1</v>
      </c>
      <c r="AJ702" s="52">
        <f t="shared" ca="1" si="425"/>
        <v>0</v>
      </c>
      <c r="AK702" s="52">
        <f t="shared" ca="1" si="426"/>
        <v>0</v>
      </c>
      <c r="AL702" s="52">
        <f t="shared" ca="1" si="427"/>
        <v>0</v>
      </c>
      <c r="AM702" s="52" t="e" cm="1">
        <f t="array" aca="1" ref="AM702" ca="1">INDEX($G$2:$G$1052,MATCH(1,(AL702=$E$2:$E$1052)*("EQU"=UPPER($F$2:$F$1052)),0))</f>
        <v>#N/A</v>
      </c>
      <c r="AN702" s="52" t="str">
        <f t="shared" ca="1" si="428"/>
        <v/>
      </c>
      <c r="AO702" s="1" t="e">
        <f t="shared" ca="1" si="429"/>
        <v>#N/A</v>
      </c>
      <c r="AP702" s="52" t="str">
        <f t="shared" ca="1" si="430"/>
        <v/>
      </c>
      <c r="AQ702" s="1" t="str" cm="1">
        <f t="array" aca="1" ref="AQ702" ca="1">IF(LEFT(AL702,1)=".",INDEX($M$12:$M$1052,MATCH(1,(AL702=$L$12:$L$1052)*(S702=($S$12:$S$1052)),0)),"")</f>
        <v/>
      </c>
      <c r="AR702" s="52">
        <f t="shared" ca="1" si="431"/>
        <v>0</v>
      </c>
      <c r="AS702" s="52">
        <f t="shared" ca="1" si="432"/>
        <v>0</v>
      </c>
      <c r="AT702" s="52" t="str">
        <f t="shared" ca="1" si="433"/>
        <v>00</v>
      </c>
      <c r="AU702" s="52" t="str">
        <f t="shared" ca="1" si="434"/>
        <v>00</v>
      </c>
      <c r="AV702" s="1" t="str">
        <f t="shared" ca="1" si="401"/>
        <v>00</v>
      </c>
      <c r="AW702" s="52" t="str">
        <f t="shared" ca="1" si="435"/>
        <v>ZP</v>
      </c>
      <c r="AX702" s="53" t="e">
        <f ca="1">VLOOKUP(UPPER(F702)&amp;"-"&amp;AW702,Opcodes!$D$3:$E$160,2,FALSE)</f>
        <v>#N/A</v>
      </c>
      <c r="AY702" s="1">
        <f t="shared" ca="1" si="436"/>
        <v>0</v>
      </c>
    </row>
    <row r="703" spans="3:51" s="52" customFormat="1" x14ac:dyDescent="0.3">
      <c r="C703" s="11" t="str" cm="1">
        <f t="array" aca="1" ref="C703" ca="1">IF(AND(N703&amp;""&lt;&gt;"",K703&amp;""&lt;&gt;""),K703&amp;": "&amp;N703&amp;IF(O703&amp;""&lt;&gt;""," "&amp;O703,"")&amp;IF(P703&amp;""&lt;&gt;""," "&amp;P703,""),IF(Y703&amp;""&lt;&gt;"",K703&amp;": "&amp;TRIM(_xlfn.TEXTJOIN("",TRUE,MID(Y703,2*ROW(INDIRECT("1:"&amp;LEN(Y703)))-1,2)&amp;" ")),""))</f>
        <v/>
      </c>
      <c r="D703" s="20"/>
      <c r="E703" s="21"/>
      <c r="F703" s="22"/>
      <c r="G703" s="55"/>
      <c r="H703" s="56"/>
      <c r="I703" s="51"/>
      <c r="J703" s="51"/>
      <c r="K703" s="52" t="str">
        <f t="shared" ca="1" si="402"/>
        <v>302</v>
      </c>
      <c r="L703" s="52" t="str">
        <f t="shared" si="403"/>
        <v/>
      </c>
      <c r="M703" s="52" t="str">
        <f t="shared" ca="1" si="404"/>
        <v>$0302</v>
      </c>
      <c r="N703" s="53" t="str">
        <f t="shared" ca="1" si="405"/>
        <v/>
      </c>
      <c r="O703" s="53" t="str">
        <f t="shared" ca="1" si="406"/>
        <v>00</v>
      </c>
      <c r="P703" s="53" t="str">
        <f t="shared" ca="1" si="407"/>
        <v/>
      </c>
      <c r="Q703" s="54">
        <f t="shared" si="408"/>
        <v>-1</v>
      </c>
      <c r="R703" s="54" t="str">
        <f t="shared" si="409"/>
        <v/>
      </c>
      <c r="S703" s="3" t="str">
        <f t="shared" si="410"/>
        <v>my_code</v>
      </c>
      <c r="T703" s="54" t="b">
        <f t="shared" si="411"/>
        <v>0</v>
      </c>
      <c r="U703" s="54" t="b">
        <f t="shared" si="412"/>
        <v>0</v>
      </c>
      <c r="V703" s="54" t="b">
        <f t="shared" si="413"/>
        <v>0</v>
      </c>
      <c r="W703" s="54" t="b">
        <f t="shared" si="414"/>
        <v>0</v>
      </c>
      <c r="X703" s="54" t="b">
        <f>IF(NOT(ISERROR(VLOOKUP(UPPER(F703),Opcodes!$O$3:$O$10,1,FALSE))),TRUE,FALSE)</f>
        <v>0</v>
      </c>
      <c r="Y703" s="1" t="str" cm="1">
        <f t="array" aca="1" ref="Y703" ca="1">IF(OR(UPPER(F703)="STR",UPPER(F703)="ASC"),_xlfn.TEXTJOIN("",TRUE,DEC2HEX(128*(UPPER(F703)="STR")+CODE(MID(G703,ABS(ROW(INDIRECT("1:"&amp;LEN(G703)))),1)))),IF(UPPER(F703)="HEX",UPPER(SUBSTITUTE(G703," ","")),""))</f>
        <v/>
      </c>
      <c r="Z703" s="52" t="str">
        <f t="shared" si="415"/>
        <v/>
      </c>
      <c r="AA703" s="52" t="str">
        <f t="shared" si="416"/>
        <v/>
      </c>
      <c r="AB703" s="52" t="str">
        <f t="shared" si="417"/>
        <v/>
      </c>
      <c r="AC703" s="52" t="str">
        <f t="shared" si="418"/>
        <v/>
      </c>
      <c r="AD703" s="52" t="str">
        <f t="shared" si="419"/>
        <v/>
      </c>
      <c r="AE703" s="52">
        <f t="shared" ca="1" si="420"/>
        <v>0</v>
      </c>
      <c r="AF703" s="52" t="str">
        <f t="shared" si="421"/>
        <v/>
      </c>
      <c r="AG703" s="52" t="str">
        <f t="shared" ca="1" si="422"/>
        <v>mem</v>
      </c>
      <c r="AH703" s="52">
        <f t="shared" ca="1" si="423"/>
        <v>0</v>
      </c>
      <c r="AI703" s="52">
        <f t="shared" ca="1" si="424"/>
        <v>-1</v>
      </c>
      <c r="AJ703" s="52">
        <f t="shared" ca="1" si="425"/>
        <v>0</v>
      </c>
      <c r="AK703" s="52">
        <f t="shared" ca="1" si="426"/>
        <v>0</v>
      </c>
      <c r="AL703" s="52">
        <f t="shared" ca="1" si="427"/>
        <v>0</v>
      </c>
      <c r="AM703" s="52" t="e" cm="1">
        <f t="array" aca="1" ref="AM703" ca="1">INDEX($G$2:$G$1052,MATCH(1,(AL703=$E$2:$E$1052)*("EQU"=UPPER($F$2:$F$1052)),0))</f>
        <v>#N/A</v>
      </c>
      <c r="AN703" s="52" t="str">
        <f t="shared" ca="1" si="428"/>
        <v/>
      </c>
      <c r="AO703" s="1" t="e">
        <f t="shared" ca="1" si="429"/>
        <v>#N/A</v>
      </c>
      <c r="AP703" s="52" t="str">
        <f t="shared" ca="1" si="430"/>
        <v/>
      </c>
      <c r="AQ703" s="1" t="str" cm="1">
        <f t="array" aca="1" ref="AQ703" ca="1">IF(LEFT(AL703,1)=".",INDEX($M$12:$M$1052,MATCH(1,(AL703=$L$12:$L$1052)*(S703=($S$12:$S$1052)),0)),"")</f>
        <v/>
      </c>
      <c r="AR703" s="52">
        <f t="shared" ca="1" si="431"/>
        <v>0</v>
      </c>
      <c r="AS703" s="52">
        <f t="shared" ca="1" si="432"/>
        <v>0</v>
      </c>
      <c r="AT703" s="52" t="str">
        <f t="shared" ca="1" si="433"/>
        <v>00</v>
      </c>
      <c r="AU703" s="52" t="str">
        <f t="shared" ca="1" si="434"/>
        <v>00</v>
      </c>
      <c r="AV703" s="1" t="str">
        <f t="shared" ca="1" si="401"/>
        <v>00</v>
      </c>
      <c r="AW703" s="52" t="str">
        <f t="shared" ca="1" si="435"/>
        <v>ZP</v>
      </c>
      <c r="AX703" s="53" t="e">
        <f ca="1">VLOOKUP(UPPER(F703)&amp;"-"&amp;AW703,Opcodes!$D$3:$E$160,2,FALSE)</f>
        <v>#N/A</v>
      </c>
      <c r="AY703" s="1">
        <f t="shared" ca="1" si="436"/>
        <v>0</v>
      </c>
    </row>
    <row r="704" spans="3:51" s="52" customFormat="1" x14ac:dyDescent="0.3">
      <c r="C704" s="11" t="str" cm="1">
        <f t="array" aca="1" ref="C704" ca="1">IF(AND(N704&amp;""&lt;&gt;"",K704&amp;""&lt;&gt;""),K704&amp;": "&amp;N704&amp;IF(O704&amp;""&lt;&gt;""," "&amp;O704,"")&amp;IF(P704&amp;""&lt;&gt;""," "&amp;P704,""),IF(Y704&amp;""&lt;&gt;"",K704&amp;": "&amp;TRIM(_xlfn.TEXTJOIN("",TRUE,MID(Y704,2*ROW(INDIRECT("1:"&amp;LEN(Y704)))-1,2)&amp;" ")),""))</f>
        <v/>
      </c>
      <c r="D704" s="20"/>
      <c r="E704" s="21"/>
      <c r="F704" s="22"/>
      <c r="G704" s="55"/>
      <c r="H704" s="56"/>
      <c r="I704" s="51"/>
      <c r="J704" s="51"/>
      <c r="K704" s="52" t="str">
        <f t="shared" ca="1" si="402"/>
        <v>302</v>
      </c>
      <c r="L704" s="52" t="str">
        <f t="shared" si="403"/>
        <v/>
      </c>
      <c r="M704" s="52" t="str">
        <f t="shared" ca="1" si="404"/>
        <v>$0302</v>
      </c>
      <c r="N704" s="53" t="str">
        <f t="shared" ca="1" si="405"/>
        <v/>
      </c>
      <c r="O704" s="53" t="str">
        <f t="shared" ca="1" si="406"/>
        <v>00</v>
      </c>
      <c r="P704" s="53" t="str">
        <f t="shared" ca="1" si="407"/>
        <v/>
      </c>
      <c r="Q704" s="54">
        <f t="shared" si="408"/>
        <v>-1</v>
      </c>
      <c r="R704" s="54" t="str">
        <f t="shared" si="409"/>
        <v/>
      </c>
      <c r="S704" s="3" t="str">
        <f t="shared" si="410"/>
        <v>my_code</v>
      </c>
      <c r="T704" s="54" t="b">
        <f t="shared" si="411"/>
        <v>0</v>
      </c>
      <c r="U704" s="54" t="b">
        <f t="shared" si="412"/>
        <v>0</v>
      </c>
      <c r="V704" s="54" t="b">
        <f t="shared" si="413"/>
        <v>0</v>
      </c>
      <c r="W704" s="54" t="b">
        <f t="shared" si="414"/>
        <v>0</v>
      </c>
      <c r="X704" s="54" t="b">
        <f>IF(NOT(ISERROR(VLOOKUP(UPPER(F704),Opcodes!$O$3:$O$10,1,FALSE))),TRUE,FALSE)</f>
        <v>0</v>
      </c>
      <c r="Y704" s="1" t="str" cm="1">
        <f t="array" aca="1" ref="Y704" ca="1">IF(OR(UPPER(F704)="STR",UPPER(F704)="ASC"),_xlfn.TEXTJOIN("",TRUE,DEC2HEX(128*(UPPER(F704)="STR")+CODE(MID(G704,ABS(ROW(INDIRECT("1:"&amp;LEN(G704)))),1)))),IF(UPPER(F704)="HEX",UPPER(SUBSTITUTE(G704," ","")),""))</f>
        <v/>
      </c>
      <c r="Z704" s="52" t="str">
        <f t="shared" si="415"/>
        <v/>
      </c>
      <c r="AA704" s="52" t="str">
        <f t="shared" si="416"/>
        <v/>
      </c>
      <c r="AB704" s="52" t="str">
        <f t="shared" si="417"/>
        <v/>
      </c>
      <c r="AC704" s="52" t="str">
        <f t="shared" si="418"/>
        <v/>
      </c>
      <c r="AD704" s="52" t="str">
        <f t="shared" si="419"/>
        <v/>
      </c>
      <c r="AE704" s="52">
        <f t="shared" ca="1" si="420"/>
        <v>0</v>
      </c>
      <c r="AF704" s="52" t="str">
        <f t="shared" si="421"/>
        <v/>
      </c>
      <c r="AG704" s="52" t="str">
        <f t="shared" ca="1" si="422"/>
        <v>mem</v>
      </c>
      <c r="AH704" s="52">
        <f t="shared" ca="1" si="423"/>
        <v>0</v>
      </c>
      <c r="AI704" s="52">
        <f t="shared" ca="1" si="424"/>
        <v>-1</v>
      </c>
      <c r="AJ704" s="52">
        <f t="shared" ca="1" si="425"/>
        <v>0</v>
      </c>
      <c r="AK704" s="52">
        <f t="shared" ca="1" si="426"/>
        <v>0</v>
      </c>
      <c r="AL704" s="52">
        <f t="shared" ca="1" si="427"/>
        <v>0</v>
      </c>
      <c r="AM704" s="52" t="e" cm="1">
        <f t="array" aca="1" ref="AM704" ca="1">INDEX($G$2:$G$1052,MATCH(1,(AL704=$E$2:$E$1052)*("EQU"=UPPER($F$2:$F$1052)),0))</f>
        <v>#N/A</v>
      </c>
      <c r="AN704" s="52" t="str">
        <f t="shared" ca="1" si="428"/>
        <v/>
      </c>
      <c r="AO704" s="1" t="e">
        <f t="shared" ca="1" si="429"/>
        <v>#N/A</v>
      </c>
      <c r="AP704" s="52" t="str">
        <f t="shared" ca="1" si="430"/>
        <v/>
      </c>
      <c r="AQ704" s="1" t="str" cm="1">
        <f t="array" aca="1" ref="AQ704" ca="1">IF(LEFT(AL704,1)=".",INDEX($M$12:$M$1052,MATCH(1,(AL704=$L$12:$L$1052)*(S704=($S$12:$S$1052)),0)),"")</f>
        <v/>
      </c>
      <c r="AR704" s="52">
        <f t="shared" ca="1" si="431"/>
        <v>0</v>
      </c>
      <c r="AS704" s="52">
        <f t="shared" ca="1" si="432"/>
        <v>0</v>
      </c>
      <c r="AT704" s="52" t="str">
        <f t="shared" ca="1" si="433"/>
        <v>00</v>
      </c>
      <c r="AU704" s="52" t="str">
        <f t="shared" ca="1" si="434"/>
        <v>00</v>
      </c>
      <c r="AV704" s="1" t="str">
        <f t="shared" ca="1" si="401"/>
        <v>00</v>
      </c>
      <c r="AW704" s="52" t="str">
        <f t="shared" ca="1" si="435"/>
        <v>ZP</v>
      </c>
      <c r="AX704" s="53" t="e">
        <f ca="1">VLOOKUP(UPPER(F704)&amp;"-"&amp;AW704,Opcodes!$D$3:$E$160,2,FALSE)</f>
        <v>#N/A</v>
      </c>
      <c r="AY704" s="1">
        <f t="shared" ca="1" si="436"/>
        <v>0</v>
      </c>
    </row>
    <row r="705" spans="3:51" s="52" customFormat="1" x14ac:dyDescent="0.3">
      <c r="C705" s="11" t="str" cm="1">
        <f t="array" aca="1" ref="C705" ca="1">IF(AND(N705&amp;""&lt;&gt;"",K705&amp;""&lt;&gt;""),K705&amp;": "&amp;N705&amp;IF(O705&amp;""&lt;&gt;""," "&amp;O705,"")&amp;IF(P705&amp;""&lt;&gt;""," "&amp;P705,""),IF(Y705&amp;""&lt;&gt;"",K705&amp;": "&amp;TRIM(_xlfn.TEXTJOIN("",TRUE,MID(Y705,2*ROW(INDIRECT("1:"&amp;LEN(Y705)))-1,2)&amp;" ")),""))</f>
        <v/>
      </c>
      <c r="D705" s="20"/>
      <c r="E705" s="21"/>
      <c r="F705" s="22"/>
      <c r="G705" s="55"/>
      <c r="H705" s="56"/>
      <c r="I705" s="51"/>
      <c r="J705" s="51"/>
      <c r="K705" s="52" t="str">
        <f t="shared" ca="1" si="402"/>
        <v>302</v>
      </c>
      <c r="L705" s="52" t="str">
        <f t="shared" si="403"/>
        <v/>
      </c>
      <c r="M705" s="52" t="str">
        <f t="shared" ca="1" si="404"/>
        <v>$0302</v>
      </c>
      <c r="N705" s="53" t="str">
        <f t="shared" ca="1" si="405"/>
        <v/>
      </c>
      <c r="O705" s="53" t="str">
        <f t="shared" ca="1" si="406"/>
        <v>00</v>
      </c>
      <c r="P705" s="53" t="str">
        <f t="shared" ca="1" si="407"/>
        <v/>
      </c>
      <c r="Q705" s="54">
        <f t="shared" si="408"/>
        <v>-1</v>
      </c>
      <c r="R705" s="54" t="str">
        <f t="shared" si="409"/>
        <v/>
      </c>
      <c r="S705" s="3" t="str">
        <f t="shared" si="410"/>
        <v>my_code</v>
      </c>
      <c r="T705" s="54" t="b">
        <f t="shared" si="411"/>
        <v>0</v>
      </c>
      <c r="U705" s="54" t="b">
        <f t="shared" si="412"/>
        <v>0</v>
      </c>
      <c r="V705" s="54" t="b">
        <f t="shared" si="413"/>
        <v>0</v>
      </c>
      <c r="W705" s="54" t="b">
        <f t="shared" si="414"/>
        <v>0</v>
      </c>
      <c r="X705" s="54" t="b">
        <f>IF(NOT(ISERROR(VLOOKUP(UPPER(F705),Opcodes!$O$3:$O$10,1,FALSE))),TRUE,FALSE)</f>
        <v>0</v>
      </c>
      <c r="Y705" s="1" t="str" cm="1">
        <f t="array" aca="1" ref="Y705" ca="1">IF(OR(UPPER(F705)="STR",UPPER(F705)="ASC"),_xlfn.TEXTJOIN("",TRUE,DEC2HEX(128*(UPPER(F705)="STR")+CODE(MID(G705,ABS(ROW(INDIRECT("1:"&amp;LEN(G705)))),1)))),IF(UPPER(F705)="HEX",UPPER(SUBSTITUTE(G705," ","")),""))</f>
        <v/>
      </c>
      <c r="Z705" s="52" t="str">
        <f t="shared" si="415"/>
        <v/>
      </c>
      <c r="AA705" s="52" t="str">
        <f t="shared" si="416"/>
        <v/>
      </c>
      <c r="AB705" s="52" t="str">
        <f t="shared" si="417"/>
        <v/>
      </c>
      <c r="AC705" s="52" t="str">
        <f t="shared" si="418"/>
        <v/>
      </c>
      <c r="AD705" s="52" t="str">
        <f t="shared" si="419"/>
        <v/>
      </c>
      <c r="AE705" s="52">
        <f t="shared" ca="1" si="420"/>
        <v>0</v>
      </c>
      <c r="AF705" s="52" t="str">
        <f t="shared" si="421"/>
        <v/>
      </c>
      <c r="AG705" s="52" t="str">
        <f t="shared" ca="1" si="422"/>
        <v>mem</v>
      </c>
      <c r="AH705" s="52">
        <f t="shared" ca="1" si="423"/>
        <v>0</v>
      </c>
      <c r="AI705" s="52">
        <f t="shared" ca="1" si="424"/>
        <v>-1</v>
      </c>
      <c r="AJ705" s="52">
        <f t="shared" ca="1" si="425"/>
        <v>0</v>
      </c>
      <c r="AK705" s="52">
        <f t="shared" ca="1" si="426"/>
        <v>0</v>
      </c>
      <c r="AL705" s="52">
        <f t="shared" ca="1" si="427"/>
        <v>0</v>
      </c>
      <c r="AM705" s="52" t="e" cm="1">
        <f t="array" aca="1" ref="AM705" ca="1">INDEX($G$2:$G$1052,MATCH(1,(AL705=$E$2:$E$1052)*("EQU"=UPPER($F$2:$F$1052)),0))</f>
        <v>#N/A</v>
      </c>
      <c r="AN705" s="52" t="str">
        <f t="shared" ca="1" si="428"/>
        <v/>
      </c>
      <c r="AO705" s="1" t="e">
        <f t="shared" ca="1" si="429"/>
        <v>#N/A</v>
      </c>
      <c r="AP705" s="52" t="str">
        <f t="shared" ca="1" si="430"/>
        <v/>
      </c>
      <c r="AQ705" s="1" t="str" cm="1">
        <f t="array" aca="1" ref="AQ705" ca="1">IF(LEFT(AL705,1)=".",INDEX($M$12:$M$1052,MATCH(1,(AL705=$L$12:$L$1052)*(S705=($S$12:$S$1052)),0)),"")</f>
        <v/>
      </c>
      <c r="AR705" s="52">
        <f t="shared" ca="1" si="431"/>
        <v>0</v>
      </c>
      <c r="AS705" s="52">
        <f t="shared" ca="1" si="432"/>
        <v>0</v>
      </c>
      <c r="AT705" s="52" t="str">
        <f t="shared" ca="1" si="433"/>
        <v>00</v>
      </c>
      <c r="AU705" s="52" t="str">
        <f t="shared" ca="1" si="434"/>
        <v>00</v>
      </c>
      <c r="AV705" s="1" t="str">
        <f t="shared" ca="1" si="401"/>
        <v>00</v>
      </c>
      <c r="AW705" s="52" t="str">
        <f t="shared" ca="1" si="435"/>
        <v>ZP</v>
      </c>
      <c r="AX705" s="53" t="e">
        <f ca="1">VLOOKUP(UPPER(F705)&amp;"-"&amp;AW705,Opcodes!$D$3:$E$160,2,FALSE)</f>
        <v>#N/A</v>
      </c>
      <c r="AY705" s="1">
        <f t="shared" ca="1" si="436"/>
        <v>0</v>
      </c>
    </row>
    <row r="706" spans="3:51" s="52" customFormat="1" x14ac:dyDescent="0.3">
      <c r="C706" s="11" t="str" cm="1">
        <f t="array" aca="1" ref="C706" ca="1">IF(AND(N706&amp;""&lt;&gt;"",K706&amp;""&lt;&gt;""),K706&amp;": "&amp;N706&amp;IF(O706&amp;""&lt;&gt;""," "&amp;O706,"")&amp;IF(P706&amp;""&lt;&gt;""," "&amp;P706,""),IF(Y706&amp;""&lt;&gt;"",K706&amp;": "&amp;TRIM(_xlfn.TEXTJOIN("",TRUE,MID(Y706,2*ROW(INDIRECT("1:"&amp;LEN(Y706)))-1,2)&amp;" ")),""))</f>
        <v/>
      </c>
      <c r="D706" s="20"/>
      <c r="E706" s="21"/>
      <c r="F706" s="22"/>
      <c r="G706" s="55"/>
      <c r="H706" s="56"/>
      <c r="I706" s="51"/>
      <c r="J706" s="51"/>
      <c r="K706" s="52" t="str">
        <f t="shared" ca="1" si="402"/>
        <v>302</v>
      </c>
      <c r="L706" s="52" t="str">
        <f t="shared" si="403"/>
        <v/>
      </c>
      <c r="M706" s="52" t="str">
        <f t="shared" ca="1" si="404"/>
        <v>$0302</v>
      </c>
      <c r="N706" s="53" t="str">
        <f t="shared" ca="1" si="405"/>
        <v/>
      </c>
      <c r="O706" s="53" t="str">
        <f t="shared" ca="1" si="406"/>
        <v>00</v>
      </c>
      <c r="P706" s="53" t="str">
        <f t="shared" ca="1" si="407"/>
        <v/>
      </c>
      <c r="Q706" s="54">
        <f t="shared" si="408"/>
        <v>-1</v>
      </c>
      <c r="R706" s="54" t="str">
        <f t="shared" si="409"/>
        <v/>
      </c>
      <c r="S706" s="3" t="str">
        <f t="shared" si="410"/>
        <v>my_code</v>
      </c>
      <c r="T706" s="54" t="b">
        <f t="shared" si="411"/>
        <v>0</v>
      </c>
      <c r="U706" s="54" t="b">
        <f t="shared" si="412"/>
        <v>0</v>
      </c>
      <c r="V706" s="54" t="b">
        <f t="shared" si="413"/>
        <v>0</v>
      </c>
      <c r="W706" s="54" t="b">
        <f t="shared" si="414"/>
        <v>0</v>
      </c>
      <c r="X706" s="54" t="b">
        <f>IF(NOT(ISERROR(VLOOKUP(UPPER(F706),Opcodes!$O$3:$O$10,1,FALSE))),TRUE,FALSE)</f>
        <v>0</v>
      </c>
      <c r="Y706" s="1" t="str" cm="1">
        <f t="array" aca="1" ref="Y706" ca="1">IF(OR(UPPER(F706)="STR",UPPER(F706)="ASC"),_xlfn.TEXTJOIN("",TRUE,DEC2HEX(128*(UPPER(F706)="STR")+CODE(MID(G706,ABS(ROW(INDIRECT("1:"&amp;LEN(G706)))),1)))),IF(UPPER(F706)="HEX",UPPER(SUBSTITUTE(G706," ","")),""))</f>
        <v/>
      </c>
      <c r="Z706" s="52" t="str">
        <f t="shared" si="415"/>
        <v/>
      </c>
      <c r="AA706" s="52" t="str">
        <f t="shared" si="416"/>
        <v/>
      </c>
      <c r="AB706" s="52" t="str">
        <f t="shared" si="417"/>
        <v/>
      </c>
      <c r="AC706" s="52" t="str">
        <f t="shared" si="418"/>
        <v/>
      </c>
      <c r="AD706" s="52" t="str">
        <f t="shared" si="419"/>
        <v/>
      </c>
      <c r="AE706" s="52">
        <f t="shared" ca="1" si="420"/>
        <v>0</v>
      </c>
      <c r="AF706" s="52" t="str">
        <f t="shared" si="421"/>
        <v/>
      </c>
      <c r="AG706" s="52" t="str">
        <f t="shared" ca="1" si="422"/>
        <v>mem</v>
      </c>
      <c r="AH706" s="52">
        <f t="shared" ca="1" si="423"/>
        <v>0</v>
      </c>
      <c r="AI706" s="52">
        <f t="shared" ca="1" si="424"/>
        <v>-1</v>
      </c>
      <c r="AJ706" s="52">
        <f t="shared" ca="1" si="425"/>
        <v>0</v>
      </c>
      <c r="AK706" s="52">
        <f t="shared" ca="1" si="426"/>
        <v>0</v>
      </c>
      <c r="AL706" s="52">
        <f t="shared" ca="1" si="427"/>
        <v>0</v>
      </c>
      <c r="AM706" s="52" t="e" cm="1">
        <f t="array" aca="1" ref="AM706" ca="1">INDEX($G$2:$G$1052,MATCH(1,(AL706=$E$2:$E$1052)*("EQU"=UPPER($F$2:$F$1052)),0))</f>
        <v>#N/A</v>
      </c>
      <c r="AN706" s="52" t="str">
        <f t="shared" ca="1" si="428"/>
        <v/>
      </c>
      <c r="AO706" s="1" t="e">
        <f t="shared" ca="1" si="429"/>
        <v>#N/A</v>
      </c>
      <c r="AP706" s="52" t="str">
        <f t="shared" ca="1" si="430"/>
        <v/>
      </c>
      <c r="AQ706" s="1" t="str" cm="1">
        <f t="array" aca="1" ref="AQ706" ca="1">IF(LEFT(AL706,1)=".",INDEX($M$12:$M$1052,MATCH(1,(AL706=$L$12:$L$1052)*(S706=($S$12:$S$1052)),0)),"")</f>
        <v/>
      </c>
      <c r="AR706" s="52">
        <f t="shared" ca="1" si="431"/>
        <v>0</v>
      </c>
      <c r="AS706" s="52">
        <f t="shared" ca="1" si="432"/>
        <v>0</v>
      </c>
      <c r="AT706" s="52" t="str">
        <f t="shared" ca="1" si="433"/>
        <v>00</v>
      </c>
      <c r="AU706" s="52" t="str">
        <f t="shared" ca="1" si="434"/>
        <v>00</v>
      </c>
      <c r="AV706" s="1" t="str">
        <f t="shared" ca="1" si="401"/>
        <v>00</v>
      </c>
      <c r="AW706" s="52" t="str">
        <f t="shared" ca="1" si="435"/>
        <v>ZP</v>
      </c>
      <c r="AX706" s="53" t="e">
        <f ca="1">VLOOKUP(UPPER(F706)&amp;"-"&amp;AW706,Opcodes!$D$3:$E$160,2,FALSE)</f>
        <v>#N/A</v>
      </c>
      <c r="AY706" s="1">
        <f t="shared" ca="1" si="436"/>
        <v>0</v>
      </c>
    </row>
    <row r="707" spans="3:51" s="52" customFormat="1" x14ac:dyDescent="0.3">
      <c r="C707" s="11" t="str" cm="1">
        <f t="array" aca="1" ref="C707" ca="1">IF(AND(N707&amp;""&lt;&gt;"",K707&amp;""&lt;&gt;""),K707&amp;": "&amp;N707&amp;IF(O707&amp;""&lt;&gt;""," "&amp;O707,"")&amp;IF(P707&amp;""&lt;&gt;""," "&amp;P707,""),IF(Y707&amp;""&lt;&gt;"",K707&amp;": "&amp;TRIM(_xlfn.TEXTJOIN("",TRUE,MID(Y707,2*ROW(INDIRECT("1:"&amp;LEN(Y707)))-1,2)&amp;" ")),""))</f>
        <v/>
      </c>
      <c r="D707" s="20"/>
      <c r="E707" s="21"/>
      <c r="F707" s="22"/>
      <c r="G707" s="55"/>
      <c r="H707" s="56"/>
      <c r="I707" s="51"/>
      <c r="J707" s="51"/>
      <c r="K707" s="52" t="str">
        <f t="shared" ca="1" si="402"/>
        <v>302</v>
      </c>
      <c r="L707" s="52" t="str">
        <f t="shared" si="403"/>
        <v/>
      </c>
      <c r="M707" s="52" t="str">
        <f t="shared" ca="1" si="404"/>
        <v>$0302</v>
      </c>
      <c r="N707" s="53" t="str">
        <f t="shared" ca="1" si="405"/>
        <v/>
      </c>
      <c r="O707" s="53" t="str">
        <f t="shared" ca="1" si="406"/>
        <v>00</v>
      </c>
      <c r="P707" s="53" t="str">
        <f t="shared" ca="1" si="407"/>
        <v/>
      </c>
      <c r="Q707" s="54">
        <f t="shared" si="408"/>
        <v>-1</v>
      </c>
      <c r="R707" s="54" t="str">
        <f t="shared" si="409"/>
        <v/>
      </c>
      <c r="S707" s="3" t="str">
        <f t="shared" si="410"/>
        <v>my_code</v>
      </c>
      <c r="T707" s="54" t="b">
        <f t="shared" si="411"/>
        <v>0</v>
      </c>
      <c r="U707" s="54" t="b">
        <f t="shared" si="412"/>
        <v>0</v>
      </c>
      <c r="V707" s="54" t="b">
        <f t="shared" si="413"/>
        <v>0</v>
      </c>
      <c r="W707" s="54" t="b">
        <f t="shared" si="414"/>
        <v>0</v>
      </c>
      <c r="X707" s="54" t="b">
        <f>IF(NOT(ISERROR(VLOOKUP(UPPER(F707),Opcodes!$O$3:$O$10,1,FALSE))),TRUE,FALSE)</f>
        <v>0</v>
      </c>
      <c r="Y707" s="1" t="str" cm="1">
        <f t="array" aca="1" ref="Y707" ca="1">IF(OR(UPPER(F707)="STR",UPPER(F707)="ASC"),_xlfn.TEXTJOIN("",TRUE,DEC2HEX(128*(UPPER(F707)="STR")+CODE(MID(G707,ABS(ROW(INDIRECT("1:"&amp;LEN(G707)))),1)))),IF(UPPER(F707)="HEX",UPPER(SUBSTITUTE(G707," ","")),""))</f>
        <v/>
      </c>
      <c r="Z707" s="52" t="str">
        <f t="shared" si="415"/>
        <v/>
      </c>
      <c r="AA707" s="52" t="str">
        <f t="shared" si="416"/>
        <v/>
      </c>
      <c r="AB707" s="52" t="str">
        <f t="shared" si="417"/>
        <v/>
      </c>
      <c r="AC707" s="52" t="str">
        <f t="shared" si="418"/>
        <v/>
      </c>
      <c r="AD707" s="52" t="str">
        <f t="shared" si="419"/>
        <v/>
      </c>
      <c r="AE707" s="52">
        <f t="shared" ca="1" si="420"/>
        <v>0</v>
      </c>
      <c r="AF707" s="52" t="str">
        <f t="shared" si="421"/>
        <v/>
      </c>
      <c r="AG707" s="52" t="str">
        <f t="shared" ca="1" si="422"/>
        <v>mem</v>
      </c>
      <c r="AH707" s="52">
        <f t="shared" ca="1" si="423"/>
        <v>0</v>
      </c>
      <c r="AI707" s="52">
        <f t="shared" ca="1" si="424"/>
        <v>-1</v>
      </c>
      <c r="AJ707" s="52">
        <f t="shared" ca="1" si="425"/>
        <v>0</v>
      </c>
      <c r="AK707" s="52">
        <f t="shared" ca="1" si="426"/>
        <v>0</v>
      </c>
      <c r="AL707" s="52">
        <f t="shared" ca="1" si="427"/>
        <v>0</v>
      </c>
      <c r="AM707" s="52" t="e" cm="1">
        <f t="array" aca="1" ref="AM707" ca="1">INDEX($G$2:$G$1052,MATCH(1,(AL707=$E$2:$E$1052)*("EQU"=UPPER($F$2:$F$1052)),0))</f>
        <v>#N/A</v>
      </c>
      <c r="AN707" s="52" t="str">
        <f t="shared" ca="1" si="428"/>
        <v/>
      </c>
      <c r="AO707" s="1" t="e">
        <f t="shared" ca="1" si="429"/>
        <v>#N/A</v>
      </c>
      <c r="AP707" s="52" t="str">
        <f t="shared" ca="1" si="430"/>
        <v/>
      </c>
      <c r="AQ707" s="1" t="str" cm="1">
        <f t="array" aca="1" ref="AQ707" ca="1">IF(LEFT(AL707,1)=".",INDEX($M$12:$M$1052,MATCH(1,(AL707=$L$12:$L$1052)*(S707=($S$12:$S$1052)),0)),"")</f>
        <v/>
      </c>
      <c r="AR707" s="52">
        <f t="shared" ca="1" si="431"/>
        <v>0</v>
      </c>
      <c r="AS707" s="52">
        <f t="shared" ca="1" si="432"/>
        <v>0</v>
      </c>
      <c r="AT707" s="52" t="str">
        <f t="shared" ca="1" si="433"/>
        <v>00</v>
      </c>
      <c r="AU707" s="52" t="str">
        <f t="shared" ca="1" si="434"/>
        <v>00</v>
      </c>
      <c r="AV707" s="1" t="str">
        <f t="shared" ca="1" si="401"/>
        <v>00</v>
      </c>
      <c r="AW707" s="52" t="str">
        <f t="shared" ca="1" si="435"/>
        <v>ZP</v>
      </c>
      <c r="AX707" s="53" t="e">
        <f ca="1">VLOOKUP(UPPER(F707)&amp;"-"&amp;AW707,Opcodes!$D$3:$E$160,2,FALSE)</f>
        <v>#N/A</v>
      </c>
      <c r="AY707" s="1">
        <f t="shared" ca="1" si="436"/>
        <v>0</v>
      </c>
    </row>
    <row r="708" spans="3:51" s="52" customFormat="1" x14ac:dyDescent="0.3">
      <c r="C708" s="11" t="str" cm="1">
        <f t="array" aca="1" ref="C708" ca="1">IF(AND(N708&amp;""&lt;&gt;"",K708&amp;""&lt;&gt;""),K708&amp;": "&amp;N708&amp;IF(O708&amp;""&lt;&gt;""," "&amp;O708,"")&amp;IF(P708&amp;""&lt;&gt;""," "&amp;P708,""),IF(Y708&amp;""&lt;&gt;"",K708&amp;": "&amp;TRIM(_xlfn.TEXTJOIN("",TRUE,MID(Y708,2*ROW(INDIRECT("1:"&amp;LEN(Y708)))-1,2)&amp;" ")),""))</f>
        <v/>
      </c>
      <c r="D708" s="20"/>
      <c r="E708" s="21"/>
      <c r="F708" s="22"/>
      <c r="G708" s="55"/>
      <c r="H708" s="56"/>
      <c r="I708" s="51"/>
      <c r="J708" s="51"/>
      <c r="K708" s="52" t="str">
        <f t="shared" ca="1" si="402"/>
        <v>302</v>
      </c>
      <c r="L708" s="52" t="str">
        <f t="shared" si="403"/>
        <v/>
      </c>
      <c r="M708" s="52" t="str">
        <f t="shared" ca="1" si="404"/>
        <v>$0302</v>
      </c>
      <c r="N708" s="53" t="str">
        <f t="shared" ca="1" si="405"/>
        <v/>
      </c>
      <c r="O708" s="53" t="str">
        <f t="shared" ca="1" si="406"/>
        <v>00</v>
      </c>
      <c r="P708" s="53" t="str">
        <f t="shared" ca="1" si="407"/>
        <v/>
      </c>
      <c r="Q708" s="54">
        <f t="shared" si="408"/>
        <v>-1</v>
      </c>
      <c r="R708" s="54" t="str">
        <f t="shared" si="409"/>
        <v/>
      </c>
      <c r="S708" s="3" t="str">
        <f t="shared" si="410"/>
        <v>my_code</v>
      </c>
      <c r="T708" s="54" t="b">
        <f t="shared" si="411"/>
        <v>0</v>
      </c>
      <c r="U708" s="54" t="b">
        <f t="shared" si="412"/>
        <v>0</v>
      </c>
      <c r="V708" s="54" t="b">
        <f t="shared" si="413"/>
        <v>0</v>
      </c>
      <c r="W708" s="54" t="b">
        <f t="shared" si="414"/>
        <v>0</v>
      </c>
      <c r="X708" s="54" t="b">
        <f>IF(NOT(ISERROR(VLOOKUP(UPPER(F708),Opcodes!$O$3:$O$10,1,FALSE))),TRUE,FALSE)</f>
        <v>0</v>
      </c>
      <c r="Y708" s="1" t="str" cm="1">
        <f t="array" aca="1" ref="Y708" ca="1">IF(OR(UPPER(F708)="STR",UPPER(F708)="ASC"),_xlfn.TEXTJOIN("",TRUE,DEC2HEX(128*(UPPER(F708)="STR")+CODE(MID(G708,ABS(ROW(INDIRECT("1:"&amp;LEN(G708)))),1)))),IF(UPPER(F708)="HEX",UPPER(SUBSTITUTE(G708," ","")),""))</f>
        <v/>
      </c>
      <c r="Z708" s="52" t="str">
        <f t="shared" si="415"/>
        <v/>
      </c>
      <c r="AA708" s="52" t="str">
        <f t="shared" si="416"/>
        <v/>
      </c>
      <c r="AB708" s="52" t="str">
        <f t="shared" si="417"/>
        <v/>
      </c>
      <c r="AC708" s="52" t="str">
        <f t="shared" si="418"/>
        <v/>
      </c>
      <c r="AD708" s="52" t="str">
        <f t="shared" si="419"/>
        <v/>
      </c>
      <c r="AE708" s="52">
        <f t="shared" ca="1" si="420"/>
        <v>0</v>
      </c>
      <c r="AF708" s="52" t="str">
        <f t="shared" si="421"/>
        <v/>
      </c>
      <c r="AG708" s="52" t="str">
        <f t="shared" ca="1" si="422"/>
        <v>mem</v>
      </c>
      <c r="AH708" s="52">
        <f t="shared" ca="1" si="423"/>
        <v>0</v>
      </c>
      <c r="AI708" s="52">
        <f t="shared" ca="1" si="424"/>
        <v>-1</v>
      </c>
      <c r="AJ708" s="52">
        <f t="shared" ca="1" si="425"/>
        <v>0</v>
      </c>
      <c r="AK708" s="52">
        <f t="shared" ca="1" si="426"/>
        <v>0</v>
      </c>
      <c r="AL708" s="52">
        <f t="shared" ca="1" si="427"/>
        <v>0</v>
      </c>
      <c r="AM708" s="52" t="e" cm="1">
        <f t="array" aca="1" ref="AM708" ca="1">INDEX($G$2:$G$1052,MATCH(1,(AL708=$E$2:$E$1052)*("EQU"=UPPER($F$2:$F$1052)),0))</f>
        <v>#N/A</v>
      </c>
      <c r="AN708" s="52" t="str">
        <f t="shared" ca="1" si="428"/>
        <v/>
      </c>
      <c r="AO708" s="1" t="e">
        <f t="shared" ca="1" si="429"/>
        <v>#N/A</v>
      </c>
      <c r="AP708" s="52" t="str">
        <f t="shared" ca="1" si="430"/>
        <v/>
      </c>
      <c r="AQ708" s="1" t="str" cm="1">
        <f t="array" aca="1" ref="AQ708" ca="1">IF(LEFT(AL708,1)=".",INDEX($M$12:$M$1052,MATCH(1,(AL708=$L$12:$L$1052)*(S708=($S$12:$S$1052)),0)),"")</f>
        <v/>
      </c>
      <c r="AR708" s="52">
        <f t="shared" ca="1" si="431"/>
        <v>0</v>
      </c>
      <c r="AS708" s="52">
        <f t="shared" ca="1" si="432"/>
        <v>0</v>
      </c>
      <c r="AT708" s="52" t="str">
        <f t="shared" ca="1" si="433"/>
        <v>00</v>
      </c>
      <c r="AU708" s="52" t="str">
        <f t="shared" ca="1" si="434"/>
        <v>00</v>
      </c>
      <c r="AV708" s="1" t="str">
        <f t="shared" ca="1" si="401"/>
        <v>00</v>
      </c>
      <c r="AW708" s="52" t="str">
        <f t="shared" ca="1" si="435"/>
        <v>ZP</v>
      </c>
      <c r="AX708" s="53" t="e">
        <f ca="1">VLOOKUP(UPPER(F708)&amp;"-"&amp;AW708,Opcodes!$D$3:$E$160,2,FALSE)</f>
        <v>#N/A</v>
      </c>
      <c r="AY708" s="1">
        <f t="shared" ca="1" si="436"/>
        <v>0</v>
      </c>
    </row>
    <row r="709" spans="3:51" s="52" customFormat="1" x14ac:dyDescent="0.3">
      <c r="C709" s="11" t="str" cm="1">
        <f t="array" aca="1" ref="C709" ca="1">IF(AND(N709&amp;""&lt;&gt;"",K709&amp;""&lt;&gt;""),K709&amp;": "&amp;N709&amp;IF(O709&amp;""&lt;&gt;""," "&amp;O709,"")&amp;IF(P709&amp;""&lt;&gt;""," "&amp;P709,""),IF(Y709&amp;""&lt;&gt;"",K709&amp;": "&amp;TRIM(_xlfn.TEXTJOIN("",TRUE,MID(Y709,2*ROW(INDIRECT("1:"&amp;LEN(Y709)))-1,2)&amp;" ")),""))</f>
        <v/>
      </c>
      <c r="D709" s="20"/>
      <c r="E709" s="21"/>
      <c r="F709" s="22"/>
      <c r="G709" s="55"/>
      <c r="H709" s="56"/>
      <c r="I709" s="51"/>
      <c r="J709" s="51"/>
      <c r="K709" s="52" t="str">
        <f t="shared" ca="1" si="402"/>
        <v>302</v>
      </c>
      <c r="L709" s="52" t="str">
        <f t="shared" si="403"/>
        <v/>
      </c>
      <c r="M709" s="52" t="str">
        <f t="shared" ca="1" si="404"/>
        <v>$0302</v>
      </c>
      <c r="N709" s="53" t="str">
        <f t="shared" ca="1" si="405"/>
        <v/>
      </c>
      <c r="O709" s="53" t="str">
        <f t="shared" ca="1" si="406"/>
        <v>00</v>
      </c>
      <c r="P709" s="53" t="str">
        <f t="shared" ca="1" si="407"/>
        <v/>
      </c>
      <c r="Q709" s="54">
        <f t="shared" si="408"/>
        <v>-1</v>
      </c>
      <c r="R709" s="54" t="str">
        <f t="shared" si="409"/>
        <v/>
      </c>
      <c r="S709" s="3" t="str">
        <f t="shared" si="410"/>
        <v>my_code</v>
      </c>
      <c r="T709" s="54" t="b">
        <f t="shared" si="411"/>
        <v>0</v>
      </c>
      <c r="U709" s="54" t="b">
        <f t="shared" si="412"/>
        <v>0</v>
      </c>
      <c r="V709" s="54" t="b">
        <f t="shared" si="413"/>
        <v>0</v>
      </c>
      <c r="W709" s="54" t="b">
        <f t="shared" si="414"/>
        <v>0</v>
      </c>
      <c r="X709" s="54" t="b">
        <f>IF(NOT(ISERROR(VLOOKUP(UPPER(F709),Opcodes!$O$3:$O$10,1,FALSE))),TRUE,FALSE)</f>
        <v>0</v>
      </c>
      <c r="Y709" s="1" t="str" cm="1">
        <f t="array" aca="1" ref="Y709" ca="1">IF(OR(UPPER(F709)="STR",UPPER(F709)="ASC"),_xlfn.TEXTJOIN("",TRUE,DEC2HEX(128*(UPPER(F709)="STR")+CODE(MID(G709,ABS(ROW(INDIRECT("1:"&amp;LEN(G709)))),1)))),IF(UPPER(F709)="HEX",UPPER(SUBSTITUTE(G709," ","")),""))</f>
        <v/>
      </c>
      <c r="Z709" s="52" t="str">
        <f t="shared" si="415"/>
        <v/>
      </c>
      <c r="AA709" s="52" t="str">
        <f t="shared" si="416"/>
        <v/>
      </c>
      <c r="AB709" s="52" t="str">
        <f t="shared" si="417"/>
        <v/>
      </c>
      <c r="AC709" s="52" t="str">
        <f t="shared" si="418"/>
        <v/>
      </c>
      <c r="AD709" s="52" t="str">
        <f t="shared" si="419"/>
        <v/>
      </c>
      <c r="AE709" s="52">
        <f t="shared" ca="1" si="420"/>
        <v>0</v>
      </c>
      <c r="AF709" s="52" t="str">
        <f t="shared" si="421"/>
        <v/>
      </c>
      <c r="AG709" s="52" t="str">
        <f t="shared" ca="1" si="422"/>
        <v>mem</v>
      </c>
      <c r="AH709" s="52">
        <f t="shared" ca="1" si="423"/>
        <v>0</v>
      </c>
      <c r="AI709" s="52">
        <f t="shared" ca="1" si="424"/>
        <v>-1</v>
      </c>
      <c r="AJ709" s="52">
        <f t="shared" ca="1" si="425"/>
        <v>0</v>
      </c>
      <c r="AK709" s="52">
        <f t="shared" ca="1" si="426"/>
        <v>0</v>
      </c>
      <c r="AL709" s="52">
        <f t="shared" ca="1" si="427"/>
        <v>0</v>
      </c>
      <c r="AM709" s="52" t="e" cm="1">
        <f t="array" aca="1" ref="AM709" ca="1">INDEX($G$2:$G$1052,MATCH(1,(AL709=$E$2:$E$1052)*("EQU"=UPPER($F$2:$F$1052)),0))</f>
        <v>#N/A</v>
      </c>
      <c r="AN709" s="52" t="str">
        <f t="shared" ca="1" si="428"/>
        <v/>
      </c>
      <c r="AO709" s="1" t="e">
        <f t="shared" ca="1" si="429"/>
        <v>#N/A</v>
      </c>
      <c r="AP709" s="52" t="str">
        <f t="shared" ca="1" si="430"/>
        <v/>
      </c>
      <c r="AQ709" s="1" t="str" cm="1">
        <f t="array" aca="1" ref="AQ709" ca="1">IF(LEFT(AL709,1)=".",INDEX($M$12:$M$1052,MATCH(1,(AL709=$L$12:$L$1052)*(S709=($S$12:$S$1052)),0)),"")</f>
        <v/>
      </c>
      <c r="AR709" s="52">
        <f t="shared" ca="1" si="431"/>
        <v>0</v>
      </c>
      <c r="AS709" s="52">
        <f t="shared" ca="1" si="432"/>
        <v>0</v>
      </c>
      <c r="AT709" s="52" t="str">
        <f t="shared" ca="1" si="433"/>
        <v>00</v>
      </c>
      <c r="AU709" s="52" t="str">
        <f t="shared" ca="1" si="434"/>
        <v>00</v>
      </c>
      <c r="AV709" s="1" t="str">
        <f t="shared" ca="1" si="401"/>
        <v>00</v>
      </c>
      <c r="AW709" s="52" t="str">
        <f t="shared" ca="1" si="435"/>
        <v>ZP</v>
      </c>
      <c r="AX709" s="53" t="e">
        <f ca="1">VLOOKUP(UPPER(F709)&amp;"-"&amp;AW709,Opcodes!$D$3:$E$160,2,FALSE)</f>
        <v>#N/A</v>
      </c>
      <c r="AY709" s="1">
        <f t="shared" ca="1" si="436"/>
        <v>0</v>
      </c>
    </row>
    <row r="710" spans="3:51" s="52" customFormat="1" x14ac:dyDescent="0.3">
      <c r="C710" s="11" t="str" cm="1">
        <f t="array" aca="1" ref="C710" ca="1">IF(AND(N710&amp;""&lt;&gt;"",K710&amp;""&lt;&gt;""),K710&amp;": "&amp;N710&amp;IF(O710&amp;""&lt;&gt;""," "&amp;O710,"")&amp;IF(P710&amp;""&lt;&gt;""," "&amp;P710,""),IF(Y710&amp;""&lt;&gt;"",K710&amp;": "&amp;TRIM(_xlfn.TEXTJOIN("",TRUE,MID(Y710,2*ROW(INDIRECT("1:"&amp;LEN(Y710)))-1,2)&amp;" ")),""))</f>
        <v/>
      </c>
      <c r="D710" s="20"/>
      <c r="E710" s="21"/>
      <c r="F710" s="22"/>
      <c r="G710" s="55"/>
      <c r="H710" s="56"/>
      <c r="I710" s="51"/>
      <c r="J710" s="51"/>
      <c r="K710" s="52" t="str">
        <f t="shared" ca="1" si="402"/>
        <v>302</v>
      </c>
      <c r="L710" s="52" t="str">
        <f t="shared" si="403"/>
        <v/>
      </c>
      <c r="M710" s="52" t="str">
        <f t="shared" ca="1" si="404"/>
        <v>$0302</v>
      </c>
      <c r="N710" s="53" t="str">
        <f t="shared" ca="1" si="405"/>
        <v/>
      </c>
      <c r="O710" s="53" t="str">
        <f t="shared" ca="1" si="406"/>
        <v>00</v>
      </c>
      <c r="P710" s="53" t="str">
        <f t="shared" ca="1" si="407"/>
        <v/>
      </c>
      <c r="Q710" s="54">
        <f t="shared" si="408"/>
        <v>-1</v>
      </c>
      <c r="R710" s="54" t="str">
        <f t="shared" si="409"/>
        <v/>
      </c>
      <c r="S710" s="3" t="str">
        <f t="shared" si="410"/>
        <v>my_code</v>
      </c>
      <c r="T710" s="54" t="b">
        <f t="shared" si="411"/>
        <v>0</v>
      </c>
      <c r="U710" s="54" t="b">
        <f t="shared" si="412"/>
        <v>0</v>
      </c>
      <c r="V710" s="54" t="b">
        <f t="shared" si="413"/>
        <v>0</v>
      </c>
      <c r="W710" s="54" t="b">
        <f t="shared" si="414"/>
        <v>0</v>
      </c>
      <c r="X710" s="54" t="b">
        <f>IF(NOT(ISERROR(VLOOKUP(UPPER(F710),Opcodes!$O$3:$O$10,1,FALSE))),TRUE,FALSE)</f>
        <v>0</v>
      </c>
      <c r="Y710" s="1" t="str" cm="1">
        <f t="array" aca="1" ref="Y710" ca="1">IF(OR(UPPER(F710)="STR",UPPER(F710)="ASC"),_xlfn.TEXTJOIN("",TRUE,DEC2HEX(128*(UPPER(F710)="STR")+CODE(MID(G710,ABS(ROW(INDIRECT("1:"&amp;LEN(G710)))),1)))),IF(UPPER(F710)="HEX",UPPER(SUBSTITUTE(G710," ","")),""))</f>
        <v/>
      </c>
      <c r="Z710" s="52" t="str">
        <f t="shared" si="415"/>
        <v/>
      </c>
      <c r="AA710" s="52" t="str">
        <f t="shared" si="416"/>
        <v/>
      </c>
      <c r="AB710" s="52" t="str">
        <f t="shared" si="417"/>
        <v/>
      </c>
      <c r="AC710" s="52" t="str">
        <f t="shared" si="418"/>
        <v/>
      </c>
      <c r="AD710" s="52" t="str">
        <f t="shared" si="419"/>
        <v/>
      </c>
      <c r="AE710" s="52">
        <f t="shared" ca="1" si="420"/>
        <v>0</v>
      </c>
      <c r="AF710" s="52" t="str">
        <f t="shared" si="421"/>
        <v/>
      </c>
      <c r="AG710" s="52" t="str">
        <f t="shared" ca="1" si="422"/>
        <v>mem</v>
      </c>
      <c r="AH710" s="52">
        <f t="shared" ca="1" si="423"/>
        <v>0</v>
      </c>
      <c r="AI710" s="52">
        <f t="shared" ca="1" si="424"/>
        <v>-1</v>
      </c>
      <c r="AJ710" s="52">
        <f t="shared" ca="1" si="425"/>
        <v>0</v>
      </c>
      <c r="AK710" s="52">
        <f t="shared" ca="1" si="426"/>
        <v>0</v>
      </c>
      <c r="AL710" s="52">
        <f t="shared" ca="1" si="427"/>
        <v>0</v>
      </c>
      <c r="AM710" s="52" t="e" cm="1">
        <f t="array" aca="1" ref="AM710" ca="1">INDEX($G$2:$G$1052,MATCH(1,(AL710=$E$2:$E$1052)*("EQU"=UPPER($F$2:$F$1052)),0))</f>
        <v>#N/A</v>
      </c>
      <c r="AN710" s="52" t="str">
        <f t="shared" ca="1" si="428"/>
        <v/>
      </c>
      <c r="AO710" s="1" t="e">
        <f t="shared" ca="1" si="429"/>
        <v>#N/A</v>
      </c>
      <c r="AP710" s="52" t="str">
        <f t="shared" ca="1" si="430"/>
        <v/>
      </c>
      <c r="AQ710" s="1" t="str" cm="1">
        <f t="array" aca="1" ref="AQ710" ca="1">IF(LEFT(AL710,1)=".",INDEX($M$12:$M$1052,MATCH(1,(AL710=$L$12:$L$1052)*(S710=($S$12:$S$1052)),0)),"")</f>
        <v/>
      </c>
      <c r="AR710" s="52">
        <f t="shared" ca="1" si="431"/>
        <v>0</v>
      </c>
      <c r="AS710" s="52">
        <f t="shared" ca="1" si="432"/>
        <v>0</v>
      </c>
      <c r="AT710" s="52" t="str">
        <f t="shared" ca="1" si="433"/>
        <v>00</v>
      </c>
      <c r="AU710" s="52" t="str">
        <f t="shared" ca="1" si="434"/>
        <v>00</v>
      </c>
      <c r="AV710" s="1" t="str">
        <f t="shared" ca="1" si="401"/>
        <v>00</v>
      </c>
      <c r="AW710" s="52" t="str">
        <f t="shared" ca="1" si="435"/>
        <v>ZP</v>
      </c>
      <c r="AX710" s="53" t="e">
        <f ca="1">VLOOKUP(UPPER(F710)&amp;"-"&amp;AW710,Opcodes!$D$3:$E$160,2,FALSE)</f>
        <v>#N/A</v>
      </c>
      <c r="AY710" s="1">
        <f t="shared" ca="1" si="436"/>
        <v>0</v>
      </c>
    </row>
    <row r="711" spans="3:51" s="52" customFormat="1" x14ac:dyDescent="0.3">
      <c r="C711" s="11" t="str" cm="1">
        <f t="array" aca="1" ref="C711" ca="1">IF(AND(N711&amp;""&lt;&gt;"",K711&amp;""&lt;&gt;""),K711&amp;": "&amp;N711&amp;IF(O711&amp;""&lt;&gt;""," "&amp;O711,"")&amp;IF(P711&amp;""&lt;&gt;""," "&amp;P711,""),IF(Y711&amp;""&lt;&gt;"",K711&amp;": "&amp;TRIM(_xlfn.TEXTJOIN("",TRUE,MID(Y711,2*ROW(INDIRECT("1:"&amp;LEN(Y711)))-1,2)&amp;" ")),""))</f>
        <v/>
      </c>
      <c r="D711" s="20"/>
      <c r="E711" s="21"/>
      <c r="F711" s="22"/>
      <c r="G711" s="55"/>
      <c r="H711" s="56"/>
      <c r="I711" s="51"/>
      <c r="J711" s="51"/>
      <c r="K711" s="52" t="str">
        <f t="shared" ca="1" si="402"/>
        <v>302</v>
      </c>
      <c r="L711" s="52" t="str">
        <f t="shared" si="403"/>
        <v/>
      </c>
      <c r="M711" s="52" t="str">
        <f t="shared" ca="1" si="404"/>
        <v>$0302</v>
      </c>
      <c r="N711" s="53" t="str">
        <f t="shared" ca="1" si="405"/>
        <v/>
      </c>
      <c r="O711" s="53" t="str">
        <f t="shared" ca="1" si="406"/>
        <v>00</v>
      </c>
      <c r="P711" s="53" t="str">
        <f t="shared" ca="1" si="407"/>
        <v/>
      </c>
      <c r="Q711" s="54">
        <f t="shared" si="408"/>
        <v>-1</v>
      </c>
      <c r="R711" s="54" t="str">
        <f t="shared" si="409"/>
        <v/>
      </c>
      <c r="S711" s="3" t="str">
        <f t="shared" si="410"/>
        <v>my_code</v>
      </c>
      <c r="T711" s="54" t="b">
        <f t="shared" si="411"/>
        <v>0</v>
      </c>
      <c r="U711" s="54" t="b">
        <f t="shared" si="412"/>
        <v>0</v>
      </c>
      <c r="V711" s="54" t="b">
        <f t="shared" si="413"/>
        <v>0</v>
      </c>
      <c r="W711" s="54" t="b">
        <f t="shared" si="414"/>
        <v>0</v>
      </c>
      <c r="X711" s="54" t="b">
        <f>IF(NOT(ISERROR(VLOOKUP(UPPER(F711),Opcodes!$O$3:$O$10,1,FALSE))),TRUE,FALSE)</f>
        <v>0</v>
      </c>
      <c r="Y711" s="1" t="str" cm="1">
        <f t="array" aca="1" ref="Y711" ca="1">IF(OR(UPPER(F711)="STR",UPPER(F711)="ASC"),_xlfn.TEXTJOIN("",TRUE,DEC2HEX(128*(UPPER(F711)="STR")+CODE(MID(G711,ABS(ROW(INDIRECT("1:"&amp;LEN(G711)))),1)))),IF(UPPER(F711)="HEX",UPPER(SUBSTITUTE(G711," ","")),""))</f>
        <v/>
      </c>
      <c r="Z711" s="52" t="str">
        <f t="shared" si="415"/>
        <v/>
      </c>
      <c r="AA711" s="52" t="str">
        <f t="shared" si="416"/>
        <v/>
      </c>
      <c r="AB711" s="52" t="str">
        <f t="shared" si="417"/>
        <v/>
      </c>
      <c r="AC711" s="52" t="str">
        <f t="shared" si="418"/>
        <v/>
      </c>
      <c r="AD711" s="52" t="str">
        <f t="shared" si="419"/>
        <v/>
      </c>
      <c r="AE711" s="52">
        <f t="shared" ca="1" si="420"/>
        <v>0</v>
      </c>
      <c r="AF711" s="52" t="str">
        <f t="shared" si="421"/>
        <v/>
      </c>
      <c r="AG711" s="52" t="str">
        <f t="shared" ca="1" si="422"/>
        <v>mem</v>
      </c>
      <c r="AH711" s="52">
        <f t="shared" ca="1" si="423"/>
        <v>0</v>
      </c>
      <c r="AI711" s="52">
        <f t="shared" ca="1" si="424"/>
        <v>-1</v>
      </c>
      <c r="AJ711" s="52">
        <f t="shared" ca="1" si="425"/>
        <v>0</v>
      </c>
      <c r="AK711" s="52">
        <f t="shared" ca="1" si="426"/>
        <v>0</v>
      </c>
      <c r="AL711" s="52">
        <f t="shared" ca="1" si="427"/>
        <v>0</v>
      </c>
      <c r="AM711" s="52" t="e" cm="1">
        <f t="array" aca="1" ref="AM711" ca="1">INDEX($G$2:$G$1052,MATCH(1,(AL711=$E$2:$E$1052)*("EQU"=UPPER($F$2:$F$1052)),0))</f>
        <v>#N/A</v>
      </c>
      <c r="AN711" s="52" t="str">
        <f t="shared" ca="1" si="428"/>
        <v/>
      </c>
      <c r="AO711" s="1" t="e">
        <f t="shared" ca="1" si="429"/>
        <v>#N/A</v>
      </c>
      <c r="AP711" s="52" t="str">
        <f t="shared" ca="1" si="430"/>
        <v/>
      </c>
      <c r="AQ711" s="1" t="str" cm="1">
        <f t="array" aca="1" ref="AQ711" ca="1">IF(LEFT(AL711,1)=".",INDEX($M$12:$M$1052,MATCH(1,(AL711=$L$12:$L$1052)*(S711=($S$12:$S$1052)),0)),"")</f>
        <v/>
      </c>
      <c r="AR711" s="52">
        <f t="shared" ca="1" si="431"/>
        <v>0</v>
      </c>
      <c r="AS711" s="52">
        <f t="shared" ca="1" si="432"/>
        <v>0</v>
      </c>
      <c r="AT711" s="52" t="str">
        <f t="shared" ca="1" si="433"/>
        <v>00</v>
      </c>
      <c r="AU711" s="52" t="str">
        <f t="shared" ca="1" si="434"/>
        <v>00</v>
      </c>
      <c r="AV711" s="1" t="str">
        <f t="shared" ca="1" si="401"/>
        <v>00</v>
      </c>
      <c r="AW711" s="52" t="str">
        <f t="shared" ca="1" si="435"/>
        <v>ZP</v>
      </c>
      <c r="AX711" s="53" t="e">
        <f ca="1">VLOOKUP(UPPER(F711)&amp;"-"&amp;AW711,Opcodes!$D$3:$E$160,2,FALSE)</f>
        <v>#N/A</v>
      </c>
      <c r="AY711" s="1">
        <f t="shared" ca="1" si="436"/>
        <v>0</v>
      </c>
    </row>
    <row r="712" spans="3:51" s="52" customFormat="1" x14ac:dyDescent="0.3">
      <c r="C712" s="11" t="str" cm="1">
        <f t="array" aca="1" ref="C712" ca="1">IF(AND(N712&amp;""&lt;&gt;"",K712&amp;""&lt;&gt;""),K712&amp;": "&amp;N712&amp;IF(O712&amp;""&lt;&gt;""," "&amp;O712,"")&amp;IF(P712&amp;""&lt;&gt;""," "&amp;P712,""),IF(Y712&amp;""&lt;&gt;"",K712&amp;": "&amp;TRIM(_xlfn.TEXTJOIN("",TRUE,MID(Y712,2*ROW(INDIRECT("1:"&amp;LEN(Y712)))-1,2)&amp;" ")),""))</f>
        <v/>
      </c>
      <c r="D712" s="20"/>
      <c r="E712" s="21"/>
      <c r="F712" s="22"/>
      <c r="G712" s="55"/>
      <c r="H712" s="56"/>
      <c r="I712" s="51"/>
      <c r="J712" s="51"/>
      <c r="K712" s="52" t="str">
        <f t="shared" ca="1" si="402"/>
        <v>302</v>
      </c>
      <c r="L712" s="52" t="str">
        <f t="shared" si="403"/>
        <v/>
      </c>
      <c r="M712" s="52" t="str">
        <f t="shared" ca="1" si="404"/>
        <v>$0302</v>
      </c>
      <c r="N712" s="53" t="str">
        <f t="shared" ca="1" si="405"/>
        <v/>
      </c>
      <c r="O712" s="53" t="str">
        <f t="shared" ca="1" si="406"/>
        <v>00</v>
      </c>
      <c r="P712" s="53" t="str">
        <f t="shared" ca="1" si="407"/>
        <v/>
      </c>
      <c r="Q712" s="54">
        <f t="shared" si="408"/>
        <v>-1</v>
      </c>
      <c r="R712" s="54" t="str">
        <f t="shared" si="409"/>
        <v/>
      </c>
      <c r="S712" s="3" t="str">
        <f t="shared" si="410"/>
        <v>my_code</v>
      </c>
      <c r="T712" s="54" t="b">
        <f t="shared" si="411"/>
        <v>0</v>
      </c>
      <c r="U712" s="54" t="b">
        <f t="shared" si="412"/>
        <v>0</v>
      </c>
      <c r="V712" s="54" t="b">
        <f t="shared" si="413"/>
        <v>0</v>
      </c>
      <c r="W712" s="54" t="b">
        <f t="shared" si="414"/>
        <v>0</v>
      </c>
      <c r="X712" s="54" t="b">
        <f>IF(NOT(ISERROR(VLOOKUP(UPPER(F712),Opcodes!$O$3:$O$10,1,FALSE))),TRUE,FALSE)</f>
        <v>0</v>
      </c>
      <c r="Y712" s="1" t="str" cm="1">
        <f t="array" aca="1" ref="Y712" ca="1">IF(OR(UPPER(F712)="STR",UPPER(F712)="ASC"),_xlfn.TEXTJOIN("",TRUE,DEC2HEX(128*(UPPER(F712)="STR")+CODE(MID(G712,ABS(ROW(INDIRECT("1:"&amp;LEN(G712)))),1)))),IF(UPPER(F712)="HEX",UPPER(SUBSTITUTE(G712," ","")),""))</f>
        <v/>
      </c>
      <c r="Z712" s="52" t="str">
        <f t="shared" si="415"/>
        <v/>
      </c>
      <c r="AA712" s="52" t="str">
        <f t="shared" si="416"/>
        <v/>
      </c>
      <c r="AB712" s="52" t="str">
        <f t="shared" si="417"/>
        <v/>
      </c>
      <c r="AC712" s="52" t="str">
        <f t="shared" si="418"/>
        <v/>
      </c>
      <c r="AD712" s="52" t="str">
        <f t="shared" si="419"/>
        <v/>
      </c>
      <c r="AE712" s="52">
        <f t="shared" ca="1" si="420"/>
        <v>0</v>
      </c>
      <c r="AF712" s="52" t="str">
        <f t="shared" si="421"/>
        <v/>
      </c>
      <c r="AG712" s="52" t="str">
        <f t="shared" ca="1" si="422"/>
        <v>mem</v>
      </c>
      <c r="AH712" s="52">
        <f t="shared" ca="1" si="423"/>
        <v>0</v>
      </c>
      <c r="AI712" s="52">
        <f t="shared" ca="1" si="424"/>
        <v>-1</v>
      </c>
      <c r="AJ712" s="52">
        <f t="shared" ca="1" si="425"/>
        <v>0</v>
      </c>
      <c r="AK712" s="52">
        <f t="shared" ca="1" si="426"/>
        <v>0</v>
      </c>
      <c r="AL712" s="52">
        <f t="shared" ca="1" si="427"/>
        <v>0</v>
      </c>
      <c r="AM712" s="52" t="e" cm="1">
        <f t="array" aca="1" ref="AM712" ca="1">INDEX($G$2:$G$1052,MATCH(1,(AL712=$E$2:$E$1052)*("EQU"=UPPER($F$2:$F$1052)),0))</f>
        <v>#N/A</v>
      </c>
      <c r="AN712" s="52" t="str">
        <f t="shared" ca="1" si="428"/>
        <v/>
      </c>
      <c r="AO712" s="1" t="e">
        <f t="shared" ca="1" si="429"/>
        <v>#N/A</v>
      </c>
      <c r="AP712" s="52" t="str">
        <f t="shared" ca="1" si="430"/>
        <v/>
      </c>
      <c r="AQ712" s="1" t="str" cm="1">
        <f t="array" aca="1" ref="AQ712" ca="1">IF(LEFT(AL712,1)=".",INDEX($M$12:$M$1052,MATCH(1,(AL712=$L$12:$L$1052)*(S712=($S$12:$S$1052)),0)),"")</f>
        <v/>
      </c>
      <c r="AR712" s="52">
        <f t="shared" ca="1" si="431"/>
        <v>0</v>
      </c>
      <c r="AS712" s="52">
        <f t="shared" ca="1" si="432"/>
        <v>0</v>
      </c>
      <c r="AT712" s="52" t="str">
        <f t="shared" ca="1" si="433"/>
        <v>00</v>
      </c>
      <c r="AU712" s="52" t="str">
        <f t="shared" ca="1" si="434"/>
        <v>00</v>
      </c>
      <c r="AV712" s="1" t="str">
        <f t="shared" ca="1" si="401"/>
        <v>00</v>
      </c>
      <c r="AW712" s="52" t="str">
        <f t="shared" ca="1" si="435"/>
        <v>ZP</v>
      </c>
      <c r="AX712" s="53" t="e">
        <f ca="1">VLOOKUP(UPPER(F712)&amp;"-"&amp;AW712,Opcodes!$D$3:$E$160,2,FALSE)</f>
        <v>#N/A</v>
      </c>
      <c r="AY712" s="1">
        <f t="shared" ca="1" si="436"/>
        <v>0</v>
      </c>
    </row>
    <row r="713" spans="3:51" s="52" customFormat="1" x14ac:dyDescent="0.3">
      <c r="C713" s="11" t="str" cm="1">
        <f t="array" aca="1" ref="C713" ca="1">IF(AND(N713&amp;""&lt;&gt;"",K713&amp;""&lt;&gt;""),K713&amp;": "&amp;N713&amp;IF(O713&amp;""&lt;&gt;""," "&amp;O713,"")&amp;IF(P713&amp;""&lt;&gt;""," "&amp;P713,""),IF(Y713&amp;""&lt;&gt;"",K713&amp;": "&amp;TRIM(_xlfn.TEXTJOIN("",TRUE,MID(Y713,2*ROW(INDIRECT("1:"&amp;LEN(Y713)))-1,2)&amp;" ")),""))</f>
        <v/>
      </c>
      <c r="D713" s="20"/>
      <c r="E713" s="21"/>
      <c r="F713" s="22"/>
      <c r="G713" s="55"/>
      <c r="H713" s="56"/>
      <c r="I713" s="51"/>
      <c r="J713" s="51"/>
      <c r="K713" s="52" t="str">
        <f t="shared" ca="1" si="402"/>
        <v>302</v>
      </c>
      <c r="L713" s="52" t="str">
        <f t="shared" si="403"/>
        <v/>
      </c>
      <c r="M713" s="52" t="str">
        <f t="shared" ca="1" si="404"/>
        <v>$0302</v>
      </c>
      <c r="N713" s="53" t="str">
        <f t="shared" ca="1" si="405"/>
        <v/>
      </c>
      <c r="O713" s="53" t="str">
        <f t="shared" ca="1" si="406"/>
        <v>00</v>
      </c>
      <c r="P713" s="53" t="str">
        <f t="shared" ca="1" si="407"/>
        <v/>
      </c>
      <c r="Q713" s="54">
        <f t="shared" si="408"/>
        <v>-1</v>
      </c>
      <c r="R713" s="54" t="str">
        <f t="shared" si="409"/>
        <v/>
      </c>
      <c r="S713" s="3" t="str">
        <f t="shared" si="410"/>
        <v>my_code</v>
      </c>
      <c r="T713" s="54" t="b">
        <f t="shared" si="411"/>
        <v>0</v>
      </c>
      <c r="U713" s="54" t="b">
        <f t="shared" si="412"/>
        <v>0</v>
      </c>
      <c r="V713" s="54" t="b">
        <f t="shared" si="413"/>
        <v>0</v>
      </c>
      <c r="W713" s="54" t="b">
        <f t="shared" si="414"/>
        <v>0</v>
      </c>
      <c r="X713" s="54" t="b">
        <f>IF(NOT(ISERROR(VLOOKUP(UPPER(F713),Opcodes!$O$3:$O$10,1,FALSE))),TRUE,FALSE)</f>
        <v>0</v>
      </c>
      <c r="Y713" s="1" t="str" cm="1">
        <f t="array" aca="1" ref="Y713" ca="1">IF(OR(UPPER(F713)="STR",UPPER(F713)="ASC"),_xlfn.TEXTJOIN("",TRUE,DEC2HEX(128*(UPPER(F713)="STR")+CODE(MID(G713,ABS(ROW(INDIRECT("1:"&amp;LEN(G713)))),1)))),IF(UPPER(F713)="HEX",UPPER(SUBSTITUTE(G713," ","")),""))</f>
        <v/>
      </c>
      <c r="Z713" s="52" t="str">
        <f t="shared" si="415"/>
        <v/>
      </c>
      <c r="AA713" s="52" t="str">
        <f t="shared" si="416"/>
        <v/>
      </c>
      <c r="AB713" s="52" t="str">
        <f t="shared" si="417"/>
        <v/>
      </c>
      <c r="AC713" s="52" t="str">
        <f t="shared" si="418"/>
        <v/>
      </c>
      <c r="AD713" s="52" t="str">
        <f t="shared" si="419"/>
        <v/>
      </c>
      <c r="AE713" s="52">
        <f t="shared" ca="1" si="420"/>
        <v>0</v>
      </c>
      <c r="AF713" s="52" t="str">
        <f t="shared" si="421"/>
        <v/>
      </c>
      <c r="AG713" s="52" t="str">
        <f t="shared" ca="1" si="422"/>
        <v>mem</v>
      </c>
      <c r="AH713" s="52">
        <f t="shared" ca="1" si="423"/>
        <v>0</v>
      </c>
      <c r="AI713" s="52">
        <f t="shared" ca="1" si="424"/>
        <v>-1</v>
      </c>
      <c r="AJ713" s="52">
        <f t="shared" ca="1" si="425"/>
        <v>0</v>
      </c>
      <c r="AK713" s="52">
        <f t="shared" ca="1" si="426"/>
        <v>0</v>
      </c>
      <c r="AL713" s="52">
        <f t="shared" ca="1" si="427"/>
        <v>0</v>
      </c>
      <c r="AM713" s="52" t="e" cm="1">
        <f t="array" aca="1" ref="AM713" ca="1">INDEX($G$2:$G$1052,MATCH(1,(AL713=$E$2:$E$1052)*("EQU"=UPPER($F$2:$F$1052)),0))</f>
        <v>#N/A</v>
      </c>
      <c r="AN713" s="52" t="str">
        <f t="shared" ca="1" si="428"/>
        <v/>
      </c>
      <c r="AO713" s="1" t="e">
        <f t="shared" ca="1" si="429"/>
        <v>#N/A</v>
      </c>
      <c r="AP713" s="52" t="str">
        <f t="shared" ca="1" si="430"/>
        <v/>
      </c>
      <c r="AQ713" s="1" t="str" cm="1">
        <f t="array" aca="1" ref="AQ713" ca="1">IF(LEFT(AL713,1)=".",INDEX($M$12:$M$1052,MATCH(1,(AL713=$L$12:$L$1052)*(S713=($S$12:$S$1052)),0)),"")</f>
        <v/>
      </c>
      <c r="AR713" s="52">
        <f t="shared" ca="1" si="431"/>
        <v>0</v>
      </c>
      <c r="AS713" s="52">
        <f t="shared" ca="1" si="432"/>
        <v>0</v>
      </c>
      <c r="AT713" s="52" t="str">
        <f t="shared" ca="1" si="433"/>
        <v>00</v>
      </c>
      <c r="AU713" s="52" t="str">
        <f t="shared" ca="1" si="434"/>
        <v>00</v>
      </c>
      <c r="AV713" s="1" t="str">
        <f t="shared" ca="1" si="401"/>
        <v>00</v>
      </c>
      <c r="AW713" s="52" t="str">
        <f t="shared" ca="1" si="435"/>
        <v>ZP</v>
      </c>
      <c r="AX713" s="53" t="e">
        <f ca="1">VLOOKUP(UPPER(F713)&amp;"-"&amp;AW713,Opcodes!$D$3:$E$160,2,FALSE)</f>
        <v>#N/A</v>
      </c>
      <c r="AY713" s="1">
        <f t="shared" ca="1" si="436"/>
        <v>0</v>
      </c>
    </row>
    <row r="714" spans="3:51" s="52" customFormat="1" x14ac:dyDescent="0.3">
      <c r="C714" s="11" t="str" cm="1">
        <f t="array" aca="1" ref="C714" ca="1">IF(AND(N714&amp;""&lt;&gt;"",K714&amp;""&lt;&gt;""),K714&amp;": "&amp;N714&amp;IF(O714&amp;""&lt;&gt;""," "&amp;O714,"")&amp;IF(P714&amp;""&lt;&gt;""," "&amp;P714,""),IF(Y714&amp;""&lt;&gt;"",K714&amp;": "&amp;TRIM(_xlfn.TEXTJOIN("",TRUE,MID(Y714,2*ROW(INDIRECT("1:"&amp;LEN(Y714)))-1,2)&amp;" ")),""))</f>
        <v/>
      </c>
      <c r="D714" s="20"/>
      <c r="E714" s="21"/>
      <c r="F714" s="22"/>
      <c r="G714" s="55"/>
      <c r="H714" s="56"/>
      <c r="I714" s="51"/>
      <c r="J714" s="51"/>
      <c r="K714" s="52" t="str">
        <f t="shared" ca="1" si="402"/>
        <v>302</v>
      </c>
      <c r="L714" s="52" t="str">
        <f t="shared" si="403"/>
        <v/>
      </c>
      <c r="M714" s="52" t="str">
        <f t="shared" ca="1" si="404"/>
        <v>$0302</v>
      </c>
      <c r="N714" s="53" t="str">
        <f t="shared" ca="1" si="405"/>
        <v/>
      </c>
      <c r="O714" s="53" t="str">
        <f t="shared" ca="1" si="406"/>
        <v>00</v>
      </c>
      <c r="P714" s="53" t="str">
        <f t="shared" ca="1" si="407"/>
        <v/>
      </c>
      <c r="Q714" s="54">
        <f t="shared" si="408"/>
        <v>-1</v>
      </c>
      <c r="R714" s="54" t="str">
        <f t="shared" si="409"/>
        <v/>
      </c>
      <c r="S714" s="3" t="str">
        <f t="shared" si="410"/>
        <v>my_code</v>
      </c>
      <c r="T714" s="54" t="b">
        <f t="shared" si="411"/>
        <v>0</v>
      </c>
      <c r="U714" s="54" t="b">
        <f t="shared" si="412"/>
        <v>0</v>
      </c>
      <c r="V714" s="54" t="b">
        <f t="shared" si="413"/>
        <v>0</v>
      </c>
      <c r="W714" s="54" t="b">
        <f t="shared" si="414"/>
        <v>0</v>
      </c>
      <c r="X714" s="54" t="b">
        <f>IF(NOT(ISERROR(VLOOKUP(UPPER(F714),Opcodes!$O$3:$O$10,1,FALSE))),TRUE,FALSE)</f>
        <v>0</v>
      </c>
      <c r="Y714" s="1" t="str" cm="1">
        <f t="array" aca="1" ref="Y714" ca="1">IF(OR(UPPER(F714)="STR",UPPER(F714)="ASC"),_xlfn.TEXTJOIN("",TRUE,DEC2HEX(128*(UPPER(F714)="STR")+CODE(MID(G714,ABS(ROW(INDIRECT("1:"&amp;LEN(G714)))),1)))),IF(UPPER(F714)="HEX",UPPER(SUBSTITUTE(G714," ","")),""))</f>
        <v/>
      </c>
      <c r="Z714" s="52" t="str">
        <f t="shared" si="415"/>
        <v/>
      </c>
      <c r="AA714" s="52" t="str">
        <f t="shared" si="416"/>
        <v/>
      </c>
      <c r="AB714" s="52" t="str">
        <f t="shared" si="417"/>
        <v/>
      </c>
      <c r="AC714" s="52" t="str">
        <f t="shared" si="418"/>
        <v/>
      </c>
      <c r="AD714" s="52" t="str">
        <f t="shared" si="419"/>
        <v/>
      </c>
      <c r="AE714" s="52">
        <f t="shared" ca="1" si="420"/>
        <v>0</v>
      </c>
      <c r="AF714" s="52" t="str">
        <f t="shared" si="421"/>
        <v/>
      </c>
      <c r="AG714" s="52" t="str">
        <f t="shared" ca="1" si="422"/>
        <v>mem</v>
      </c>
      <c r="AH714" s="52">
        <f t="shared" ca="1" si="423"/>
        <v>0</v>
      </c>
      <c r="AI714" s="52">
        <f t="shared" ca="1" si="424"/>
        <v>-1</v>
      </c>
      <c r="AJ714" s="52">
        <f t="shared" ca="1" si="425"/>
        <v>0</v>
      </c>
      <c r="AK714" s="52">
        <f t="shared" ca="1" si="426"/>
        <v>0</v>
      </c>
      <c r="AL714" s="52">
        <f t="shared" ca="1" si="427"/>
        <v>0</v>
      </c>
      <c r="AM714" s="52" t="e" cm="1">
        <f t="array" aca="1" ref="AM714" ca="1">INDEX($G$2:$G$1052,MATCH(1,(AL714=$E$2:$E$1052)*("EQU"=UPPER($F$2:$F$1052)),0))</f>
        <v>#N/A</v>
      </c>
      <c r="AN714" s="52" t="str">
        <f t="shared" ca="1" si="428"/>
        <v/>
      </c>
      <c r="AO714" s="1" t="e">
        <f t="shared" ca="1" si="429"/>
        <v>#N/A</v>
      </c>
      <c r="AP714" s="52" t="str">
        <f t="shared" ca="1" si="430"/>
        <v/>
      </c>
      <c r="AQ714" s="1" t="str" cm="1">
        <f t="array" aca="1" ref="AQ714" ca="1">IF(LEFT(AL714,1)=".",INDEX($M$12:$M$1052,MATCH(1,(AL714=$L$12:$L$1052)*(S714=($S$12:$S$1052)),0)),"")</f>
        <v/>
      </c>
      <c r="AR714" s="52">
        <f t="shared" ca="1" si="431"/>
        <v>0</v>
      </c>
      <c r="AS714" s="52">
        <f t="shared" ca="1" si="432"/>
        <v>0</v>
      </c>
      <c r="AT714" s="52" t="str">
        <f t="shared" ca="1" si="433"/>
        <v>00</v>
      </c>
      <c r="AU714" s="52" t="str">
        <f t="shared" ca="1" si="434"/>
        <v>00</v>
      </c>
      <c r="AV714" s="1" t="str">
        <f t="shared" ca="1" si="401"/>
        <v>00</v>
      </c>
      <c r="AW714" s="52" t="str">
        <f t="shared" ca="1" si="435"/>
        <v>ZP</v>
      </c>
      <c r="AX714" s="53" t="e">
        <f ca="1">VLOOKUP(UPPER(F714)&amp;"-"&amp;AW714,Opcodes!$D$3:$E$160,2,FALSE)</f>
        <v>#N/A</v>
      </c>
      <c r="AY714" s="1">
        <f t="shared" ca="1" si="436"/>
        <v>0</v>
      </c>
    </row>
    <row r="715" spans="3:51" s="52" customFormat="1" x14ac:dyDescent="0.3">
      <c r="C715" s="11" t="str" cm="1">
        <f t="array" aca="1" ref="C715" ca="1">IF(AND(N715&amp;""&lt;&gt;"",K715&amp;""&lt;&gt;""),K715&amp;": "&amp;N715&amp;IF(O715&amp;""&lt;&gt;""," "&amp;O715,"")&amp;IF(P715&amp;""&lt;&gt;""," "&amp;P715,""),IF(Y715&amp;""&lt;&gt;"",K715&amp;": "&amp;TRIM(_xlfn.TEXTJOIN("",TRUE,MID(Y715,2*ROW(INDIRECT("1:"&amp;LEN(Y715)))-1,2)&amp;" ")),""))</f>
        <v/>
      </c>
      <c r="D715" s="20"/>
      <c r="E715" s="21"/>
      <c r="F715" s="22"/>
      <c r="G715" s="55"/>
      <c r="H715" s="56"/>
      <c r="I715" s="51"/>
      <c r="J715" s="51"/>
      <c r="K715" s="52" t="str">
        <f t="shared" ca="1" si="402"/>
        <v>302</v>
      </c>
      <c r="L715" s="52" t="str">
        <f t="shared" si="403"/>
        <v/>
      </c>
      <c r="M715" s="52" t="str">
        <f t="shared" ca="1" si="404"/>
        <v>$0302</v>
      </c>
      <c r="N715" s="53" t="str">
        <f t="shared" ca="1" si="405"/>
        <v/>
      </c>
      <c r="O715" s="53" t="str">
        <f t="shared" ca="1" si="406"/>
        <v>00</v>
      </c>
      <c r="P715" s="53" t="str">
        <f t="shared" ca="1" si="407"/>
        <v/>
      </c>
      <c r="Q715" s="54">
        <f t="shared" si="408"/>
        <v>-1</v>
      </c>
      <c r="R715" s="54" t="str">
        <f t="shared" si="409"/>
        <v/>
      </c>
      <c r="S715" s="3" t="str">
        <f t="shared" si="410"/>
        <v>my_code</v>
      </c>
      <c r="T715" s="54" t="b">
        <f t="shared" si="411"/>
        <v>0</v>
      </c>
      <c r="U715" s="54" t="b">
        <f t="shared" si="412"/>
        <v>0</v>
      </c>
      <c r="V715" s="54" t="b">
        <f t="shared" si="413"/>
        <v>0</v>
      </c>
      <c r="W715" s="54" t="b">
        <f t="shared" si="414"/>
        <v>0</v>
      </c>
      <c r="X715" s="54" t="b">
        <f>IF(NOT(ISERROR(VLOOKUP(UPPER(F715),Opcodes!$O$3:$O$10,1,FALSE))),TRUE,FALSE)</f>
        <v>0</v>
      </c>
      <c r="Y715" s="1" t="str" cm="1">
        <f t="array" aca="1" ref="Y715" ca="1">IF(OR(UPPER(F715)="STR",UPPER(F715)="ASC"),_xlfn.TEXTJOIN("",TRUE,DEC2HEX(128*(UPPER(F715)="STR")+CODE(MID(G715,ABS(ROW(INDIRECT("1:"&amp;LEN(G715)))),1)))),IF(UPPER(F715)="HEX",UPPER(SUBSTITUTE(G715," ","")),""))</f>
        <v/>
      </c>
      <c r="Z715" s="52" t="str">
        <f t="shared" si="415"/>
        <v/>
      </c>
      <c r="AA715" s="52" t="str">
        <f t="shared" si="416"/>
        <v/>
      </c>
      <c r="AB715" s="52" t="str">
        <f t="shared" si="417"/>
        <v/>
      </c>
      <c r="AC715" s="52" t="str">
        <f t="shared" si="418"/>
        <v/>
      </c>
      <c r="AD715" s="52" t="str">
        <f t="shared" si="419"/>
        <v/>
      </c>
      <c r="AE715" s="52">
        <f t="shared" ca="1" si="420"/>
        <v>0</v>
      </c>
      <c r="AF715" s="52" t="str">
        <f t="shared" si="421"/>
        <v/>
      </c>
      <c r="AG715" s="52" t="str">
        <f t="shared" ca="1" si="422"/>
        <v>mem</v>
      </c>
      <c r="AH715" s="52">
        <f t="shared" ca="1" si="423"/>
        <v>0</v>
      </c>
      <c r="AI715" s="52">
        <f t="shared" ca="1" si="424"/>
        <v>-1</v>
      </c>
      <c r="AJ715" s="52">
        <f t="shared" ca="1" si="425"/>
        <v>0</v>
      </c>
      <c r="AK715" s="52">
        <f t="shared" ca="1" si="426"/>
        <v>0</v>
      </c>
      <c r="AL715" s="52">
        <f t="shared" ca="1" si="427"/>
        <v>0</v>
      </c>
      <c r="AM715" s="52" t="e" cm="1">
        <f t="array" aca="1" ref="AM715" ca="1">INDEX($G$2:$G$1052,MATCH(1,(AL715=$E$2:$E$1052)*("EQU"=UPPER($F$2:$F$1052)),0))</f>
        <v>#N/A</v>
      </c>
      <c r="AN715" s="52" t="str">
        <f t="shared" ca="1" si="428"/>
        <v/>
      </c>
      <c r="AO715" s="1" t="e">
        <f t="shared" ca="1" si="429"/>
        <v>#N/A</v>
      </c>
      <c r="AP715" s="52" t="str">
        <f t="shared" ca="1" si="430"/>
        <v/>
      </c>
      <c r="AQ715" s="1" t="str" cm="1">
        <f t="array" aca="1" ref="AQ715" ca="1">IF(LEFT(AL715,1)=".",INDEX($M$12:$M$1052,MATCH(1,(AL715=$L$12:$L$1052)*(S715=($S$12:$S$1052)),0)),"")</f>
        <v/>
      </c>
      <c r="AR715" s="52">
        <f t="shared" ca="1" si="431"/>
        <v>0</v>
      </c>
      <c r="AS715" s="52">
        <f t="shared" ca="1" si="432"/>
        <v>0</v>
      </c>
      <c r="AT715" s="52" t="str">
        <f t="shared" ca="1" si="433"/>
        <v>00</v>
      </c>
      <c r="AU715" s="52" t="str">
        <f t="shared" ca="1" si="434"/>
        <v>00</v>
      </c>
      <c r="AV715" s="1" t="str">
        <f t="shared" ca="1" si="401"/>
        <v>00</v>
      </c>
      <c r="AW715" s="52" t="str">
        <f t="shared" ca="1" si="435"/>
        <v>ZP</v>
      </c>
      <c r="AX715" s="53" t="e">
        <f ca="1">VLOOKUP(UPPER(F715)&amp;"-"&amp;AW715,Opcodes!$D$3:$E$160,2,FALSE)</f>
        <v>#N/A</v>
      </c>
      <c r="AY715" s="1">
        <f t="shared" ca="1" si="436"/>
        <v>0</v>
      </c>
    </row>
    <row r="716" spans="3:51" s="52" customFormat="1" x14ac:dyDescent="0.3">
      <c r="C716" s="11" t="str" cm="1">
        <f t="array" aca="1" ref="C716" ca="1">IF(AND(N716&amp;""&lt;&gt;"",K716&amp;""&lt;&gt;""),K716&amp;": "&amp;N716&amp;IF(O716&amp;""&lt;&gt;""," "&amp;O716,"")&amp;IF(P716&amp;""&lt;&gt;""," "&amp;P716,""),IF(Y716&amp;""&lt;&gt;"",K716&amp;": "&amp;TRIM(_xlfn.TEXTJOIN("",TRUE,MID(Y716,2*ROW(INDIRECT("1:"&amp;LEN(Y716)))-1,2)&amp;" ")),""))</f>
        <v/>
      </c>
      <c r="D716" s="20"/>
      <c r="E716" s="21"/>
      <c r="F716" s="22"/>
      <c r="G716" s="55"/>
      <c r="H716" s="56"/>
      <c r="I716" s="51"/>
      <c r="J716" s="51"/>
      <c r="K716" s="52" t="str">
        <f t="shared" ca="1" si="402"/>
        <v>302</v>
      </c>
      <c r="L716" s="52" t="str">
        <f t="shared" si="403"/>
        <v/>
      </c>
      <c r="M716" s="52" t="str">
        <f t="shared" ca="1" si="404"/>
        <v>$0302</v>
      </c>
      <c r="N716" s="53" t="str">
        <f t="shared" ca="1" si="405"/>
        <v/>
      </c>
      <c r="O716" s="53" t="str">
        <f t="shared" ca="1" si="406"/>
        <v>00</v>
      </c>
      <c r="P716" s="53" t="str">
        <f t="shared" ca="1" si="407"/>
        <v/>
      </c>
      <c r="Q716" s="54">
        <f t="shared" si="408"/>
        <v>-1</v>
      </c>
      <c r="R716" s="54" t="str">
        <f t="shared" si="409"/>
        <v/>
      </c>
      <c r="S716" s="3" t="str">
        <f t="shared" si="410"/>
        <v>my_code</v>
      </c>
      <c r="T716" s="54" t="b">
        <f t="shared" si="411"/>
        <v>0</v>
      </c>
      <c r="U716" s="54" t="b">
        <f t="shared" si="412"/>
        <v>0</v>
      </c>
      <c r="V716" s="54" t="b">
        <f t="shared" si="413"/>
        <v>0</v>
      </c>
      <c r="W716" s="54" t="b">
        <f t="shared" si="414"/>
        <v>0</v>
      </c>
      <c r="X716" s="54" t="b">
        <f>IF(NOT(ISERROR(VLOOKUP(UPPER(F716),Opcodes!$O$3:$O$10,1,FALSE))),TRUE,FALSE)</f>
        <v>0</v>
      </c>
      <c r="Y716" s="1" t="str" cm="1">
        <f t="array" aca="1" ref="Y716" ca="1">IF(OR(UPPER(F716)="STR",UPPER(F716)="ASC"),_xlfn.TEXTJOIN("",TRUE,DEC2HEX(128*(UPPER(F716)="STR")+CODE(MID(G716,ABS(ROW(INDIRECT("1:"&amp;LEN(G716)))),1)))),IF(UPPER(F716)="HEX",UPPER(SUBSTITUTE(G716," ","")),""))</f>
        <v/>
      </c>
      <c r="Z716" s="52" t="str">
        <f t="shared" si="415"/>
        <v/>
      </c>
      <c r="AA716" s="52" t="str">
        <f t="shared" si="416"/>
        <v/>
      </c>
      <c r="AB716" s="52" t="str">
        <f t="shared" si="417"/>
        <v/>
      </c>
      <c r="AC716" s="52" t="str">
        <f t="shared" si="418"/>
        <v/>
      </c>
      <c r="AD716" s="52" t="str">
        <f t="shared" si="419"/>
        <v/>
      </c>
      <c r="AE716" s="52">
        <f t="shared" ca="1" si="420"/>
        <v>0</v>
      </c>
      <c r="AF716" s="52" t="str">
        <f t="shared" si="421"/>
        <v/>
      </c>
      <c r="AG716" s="52" t="str">
        <f t="shared" ca="1" si="422"/>
        <v>mem</v>
      </c>
      <c r="AH716" s="52">
        <f t="shared" ca="1" si="423"/>
        <v>0</v>
      </c>
      <c r="AI716" s="52">
        <f t="shared" ca="1" si="424"/>
        <v>-1</v>
      </c>
      <c r="AJ716" s="52">
        <f t="shared" ca="1" si="425"/>
        <v>0</v>
      </c>
      <c r="AK716" s="52">
        <f t="shared" ca="1" si="426"/>
        <v>0</v>
      </c>
      <c r="AL716" s="52">
        <f t="shared" ca="1" si="427"/>
        <v>0</v>
      </c>
      <c r="AM716" s="52" t="e" cm="1">
        <f t="array" aca="1" ref="AM716" ca="1">INDEX($G$2:$G$1052,MATCH(1,(AL716=$E$2:$E$1052)*("EQU"=UPPER($F$2:$F$1052)),0))</f>
        <v>#N/A</v>
      </c>
      <c r="AN716" s="52" t="str">
        <f t="shared" ca="1" si="428"/>
        <v/>
      </c>
      <c r="AO716" s="1" t="e">
        <f t="shared" ca="1" si="429"/>
        <v>#N/A</v>
      </c>
      <c r="AP716" s="52" t="str">
        <f t="shared" ca="1" si="430"/>
        <v/>
      </c>
      <c r="AQ716" s="1" t="str" cm="1">
        <f t="array" aca="1" ref="AQ716" ca="1">IF(LEFT(AL716,1)=".",INDEX($M$12:$M$1052,MATCH(1,(AL716=$L$12:$L$1052)*(S716=($S$12:$S$1052)),0)),"")</f>
        <v/>
      </c>
      <c r="AR716" s="52">
        <f t="shared" ca="1" si="431"/>
        <v>0</v>
      </c>
      <c r="AS716" s="52">
        <f t="shared" ca="1" si="432"/>
        <v>0</v>
      </c>
      <c r="AT716" s="52" t="str">
        <f t="shared" ca="1" si="433"/>
        <v>00</v>
      </c>
      <c r="AU716" s="52" t="str">
        <f t="shared" ca="1" si="434"/>
        <v>00</v>
      </c>
      <c r="AV716" s="1" t="str">
        <f t="shared" ref="AV716:AV779" ca="1" si="437">IF(T716,IF(AF716&amp;""="",IF(AND(HEX2DEC(AU716)-HEX2DEC(K716)-2&gt;=-128,HEX2DEC(AU716)-HEX2DEC(K716)-2&lt;128),RIGHT(DEC2HEX(HEX2DEC(AU716)-HEX2DEC(K716)-2,2),2),NA()),AU716),AU716)</f>
        <v>00</v>
      </c>
      <c r="AW716" s="52" t="str">
        <f t="shared" ca="1" si="435"/>
        <v>ZP</v>
      </c>
      <c r="AX716" s="53" t="e">
        <f ca="1">VLOOKUP(UPPER(F716)&amp;"-"&amp;AW716,Opcodes!$D$3:$E$160,2,FALSE)</f>
        <v>#N/A</v>
      </c>
      <c r="AY716" s="1">
        <f t="shared" ca="1" si="436"/>
        <v>0</v>
      </c>
    </row>
    <row r="717" spans="3:51" s="52" customFormat="1" x14ac:dyDescent="0.3">
      <c r="C717" s="11" t="str" cm="1">
        <f t="array" aca="1" ref="C717" ca="1">IF(AND(N717&amp;""&lt;&gt;"",K717&amp;""&lt;&gt;""),K717&amp;": "&amp;N717&amp;IF(O717&amp;""&lt;&gt;""," "&amp;O717,"")&amp;IF(P717&amp;""&lt;&gt;""," "&amp;P717,""),IF(Y717&amp;""&lt;&gt;"",K717&amp;": "&amp;TRIM(_xlfn.TEXTJOIN("",TRUE,MID(Y717,2*ROW(INDIRECT("1:"&amp;LEN(Y717)))-1,2)&amp;" ")),""))</f>
        <v/>
      </c>
      <c r="D717" s="20"/>
      <c r="E717" s="21"/>
      <c r="F717" s="22"/>
      <c r="G717" s="55"/>
      <c r="H717" s="56"/>
      <c r="I717" s="51"/>
      <c r="J717" s="51"/>
      <c r="K717" s="52" t="str">
        <f t="shared" ca="1" si="402"/>
        <v>302</v>
      </c>
      <c r="L717" s="52" t="str">
        <f t="shared" si="403"/>
        <v/>
      </c>
      <c r="M717" s="52" t="str">
        <f t="shared" ca="1" si="404"/>
        <v>$0302</v>
      </c>
      <c r="N717" s="53" t="str">
        <f t="shared" ca="1" si="405"/>
        <v/>
      </c>
      <c r="O717" s="53" t="str">
        <f t="shared" ca="1" si="406"/>
        <v>00</v>
      </c>
      <c r="P717" s="53" t="str">
        <f t="shared" ca="1" si="407"/>
        <v/>
      </c>
      <c r="Q717" s="54">
        <f t="shared" si="408"/>
        <v>-1</v>
      </c>
      <c r="R717" s="54" t="str">
        <f t="shared" si="409"/>
        <v/>
      </c>
      <c r="S717" s="3" t="str">
        <f t="shared" si="410"/>
        <v>my_code</v>
      </c>
      <c r="T717" s="54" t="b">
        <f t="shared" si="411"/>
        <v>0</v>
      </c>
      <c r="U717" s="54" t="b">
        <f t="shared" si="412"/>
        <v>0</v>
      </c>
      <c r="V717" s="54" t="b">
        <f t="shared" si="413"/>
        <v>0</v>
      </c>
      <c r="W717" s="54" t="b">
        <f t="shared" si="414"/>
        <v>0</v>
      </c>
      <c r="X717" s="54" t="b">
        <f>IF(NOT(ISERROR(VLOOKUP(UPPER(F717),Opcodes!$O$3:$O$10,1,FALSE))),TRUE,FALSE)</f>
        <v>0</v>
      </c>
      <c r="Y717" s="1" t="str" cm="1">
        <f t="array" aca="1" ref="Y717" ca="1">IF(OR(UPPER(F717)="STR",UPPER(F717)="ASC"),_xlfn.TEXTJOIN("",TRUE,DEC2HEX(128*(UPPER(F717)="STR")+CODE(MID(G717,ABS(ROW(INDIRECT("1:"&amp;LEN(G717)))),1)))),IF(UPPER(F717)="HEX",UPPER(SUBSTITUTE(G717," ","")),""))</f>
        <v/>
      </c>
      <c r="Z717" s="52" t="str">
        <f t="shared" si="415"/>
        <v/>
      </c>
      <c r="AA717" s="52" t="str">
        <f t="shared" si="416"/>
        <v/>
      </c>
      <c r="AB717" s="52" t="str">
        <f t="shared" si="417"/>
        <v/>
      </c>
      <c r="AC717" s="52" t="str">
        <f t="shared" si="418"/>
        <v/>
      </c>
      <c r="AD717" s="52" t="str">
        <f t="shared" si="419"/>
        <v/>
      </c>
      <c r="AE717" s="52">
        <f t="shared" ca="1" si="420"/>
        <v>0</v>
      </c>
      <c r="AF717" s="52" t="str">
        <f t="shared" si="421"/>
        <v/>
      </c>
      <c r="AG717" s="52" t="str">
        <f t="shared" ca="1" si="422"/>
        <v>mem</v>
      </c>
      <c r="AH717" s="52">
        <f t="shared" ca="1" si="423"/>
        <v>0</v>
      </c>
      <c r="AI717" s="52">
        <f t="shared" ca="1" si="424"/>
        <v>-1</v>
      </c>
      <c r="AJ717" s="52">
        <f t="shared" ca="1" si="425"/>
        <v>0</v>
      </c>
      <c r="AK717" s="52">
        <f t="shared" ca="1" si="426"/>
        <v>0</v>
      </c>
      <c r="AL717" s="52">
        <f t="shared" ca="1" si="427"/>
        <v>0</v>
      </c>
      <c r="AM717" s="52" t="e" cm="1">
        <f t="array" aca="1" ref="AM717" ca="1">INDEX($G$2:$G$1052,MATCH(1,(AL717=$E$2:$E$1052)*("EQU"=UPPER($F$2:$F$1052)),0))</f>
        <v>#N/A</v>
      </c>
      <c r="AN717" s="52" t="str">
        <f t="shared" ca="1" si="428"/>
        <v/>
      </c>
      <c r="AO717" s="1" t="e">
        <f t="shared" ca="1" si="429"/>
        <v>#N/A</v>
      </c>
      <c r="AP717" s="52" t="str">
        <f t="shared" ca="1" si="430"/>
        <v/>
      </c>
      <c r="AQ717" s="1" t="str" cm="1">
        <f t="array" aca="1" ref="AQ717" ca="1">IF(LEFT(AL717,1)=".",INDEX($M$12:$M$1052,MATCH(1,(AL717=$L$12:$L$1052)*(S717=($S$12:$S$1052)),0)),"")</f>
        <v/>
      </c>
      <c r="AR717" s="52">
        <f t="shared" ca="1" si="431"/>
        <v>0</v>
      </c>
      <c r="AS717" s="52">
        <f t="shared" ca="1" si="432"/>
        <v>0</v>
      </c>
      <c r="AT717" s="52" t="str">
        <f t="shared" ca="1" si="433"/>
        <v>00</v>
      </c>
      <c r="AU717" s="52" t="str">
        <f t="shared" ca="1" si="434"/>
        <v>00</v>
      </c>
      <c r="AV717" s="1" t="str">
        <f t="shared" ca="1" si="437"/>
        <v>00</v>
      </c>
      <c r="AW717" s="52" t="str">
        <f t="shared" ca="1" si="435"/>
        <v>ZP</v>
      </c>
      <c r="AX717" s="53" t="e">
        <f ca="1">VLOOKUP(UPPER(F717)&amp;"-"&amp;AW717,Opcodes!$D$3:$E$160,2,FALSE)</f>
        <v>#N/A</v>
      </c>
      <c r="AY717" s="1">
        <f t="shared" ca="1" si="436"/>
        <v>0</v>
      </c>
    </row>
    <row r="718" spans="3:51" s="52" customFormat="1" x14ac:dyDescent="0.3">
      <c r="C718" s="11" t="str" cm="1">
        <f t="array" aca="1" ref="C718" ca="1">IF(AND(N718&amp;""&lt;&gt;"",K718&amp;""&lt;&gt;""),K718&amp;": "&amp;N718&amp;IF(O718&amp;""&lt;&gt;""," "&amp;O718,"")&amp;IF(P718&amp;""&lt;&gt;""," "&amp;P718,""),IF(Y718&amp;""&lt;&gt;"",K718&amp;": "&amp;TRIM(_xlfn.TEXTJOIN("",TRUE,MID(Y718,2*ROW(INDIRECT("1:"&amp;LEN(Y718)))-1,2)&amp;" ")),""))</f>
        <v/>
      </c>
      <c r="D718" s="20"/>
      <c r="E718" s="21"/>
      <c r="F718" s="22"/>
      <c r="G718" s="55"/>
      <c r="H718" s="56"/>
      <c r="I718" s="51"/>
      <c r="J718" s="51"/>
      <c r="K718" s="52" t="str">
        <f t="shared" ca="1" si="402"/>
        <v>302</v>
      </c>
      <c r="L718" s="52" t="str">
        <f t="shared" si="403"/>
        <v/>
      </c>
      <c r="M718" s="52" t="str">
        <f t="shared" ca="1" si="404"/>
        <v>$0302</v>
      </c>
      <c r="N718" s="53" t="str">
        <f t="shared" ca="1" si="405"/>
        <v/>
      </c>
      <c r="O718" s="53" t="str">
        <f t="shared" ca="1" si="406"/>
        <v>00</v>
      </c>
      <c r="P718" s="53" t="str">
        <f t="shared" ca="1" si="407"/>
        <v/>
      </c>
      <c r="Q718" s="54">
        <f t="shared" si="408"/>
        <v>-1</v>
      </c>
      <c r="R718" s="54" t="str">
        <f t="shared" si="409"/>
        <v/>
      </c>
      <c r="S718" s="3" t="str">
        <f t="shared" si="410"/>
        <v>my_code</v>
      </c>
      <c r="T718" s="54" t="b">
        <f t="shared" si="411"/>
        <v>0</v>
      </c>
      <c r="U718" s="54" t="b">
        <f t="shared" si="412"/>
        <v>0</v>
      </c>
      <c r="V718" s="54" t="b">
        <f t="shared" si="413"/>
        <v>0</v>
      </c>
      <c r="W718" s="54" t="b">
        <f t="shared" si="414"/>
        <v>0</v>
      </c>
      <c r="X718" s="54" t="b">
        <f>IF(NOT(ISERROR(VLOOKUP(UPPER(F718),Opcodes!$O$3:$O$10,1,FALSE))),TRUE,FALSE)</f>
        <v>0</v>
      </c>
      <c r="Y718" s="1" t="str" cm="1">
        <f t="array" aca="1" ref="Y718" ca="1">IF(OR(UPPER(F718)="STR",UPPER(F718)="ASC"),_xlfn.TEXTJOIN("",TRUE,DEC2HEX(128*(UPPER(F718)="STR")+CODE(MID(G718,ABS(ROW(INDIRECT("1:"&amp;LEN(G718)))),1)))),IF(UPPER(F718)="HEX",UPPER(SUBSTITUTE(G718," ","")),""))</f>
        <v/>
      </c>
      <c r="Z718" s="52" t="str">
        <f t="shared" si="415"/>
        <v/>
      </c>
      <c r="AA718" s="52" t="str">
        <f t="shared" si="416"/>
        <v/>
      </c>
      <c r="AB718" s="52" t="str">
        <f t="shared" si="417"/>
        <v/>
      </c>
      <c r="AC718" s="52" t="str">
        <f t="shared" si="418"/>
        <v/>
      </c>
      <c r="AD718" s="52" t="str">
        <f t="shared" si="419"/>
        <v/>
      </c>
      <c r="AE718" s="52">
        <f t="shared" ca="1" si="420"/>
        <v>0</v>
      </c>
      <c r="AF718" s="52" t="str">
        <f t="shared" si="421"/>
        <v/>
      </c>
      <c r="AG718" s="52" t="str">
        <f t="shared" ca="1" si="422"/>
        <v>mem</v>
      </c>
      <c r="AH718" s="52">
        <f t="shared" ca="1" si="423"/>
        <v>0</v>
      </c>
      <c r="AI718" s="52">
        <f t="shared" ca="1" si="424"/>
        <v>-1</v>
      </c>
      <c r="AJ718" s="52">
        <f t="shared" ca="1" si="425"/>
        <v>0</v>
      </c>
      <c r="AK718" s="52">
        <f t="shared" ca="1" si="426"/>
        <v>0</v>
      </c>
      <c r="AL718" s="52">
        <f t="shared" ca="1" si="427"/>
        <v>0</v>
      </c>
      <c r="AM718" s="52" t="e" cm="1">
        <f t="array" aca="1" ref="AM718" ca="1">INDEX($G$2:$G$1052,MATCH(1,(AL718=$E$2:$E$1052)*("EQU"=UPPER($F$2:$F$1052)),0))</f>
        <v>#N/A</v>
      </c>
      <c r="AN718" s="52" t="str">
        <f t="shared" ca="1" si="428"/>
        <v/>
      </c>
      <c r="AO718" s="1" t="e">
        <f t="shared" ca="1" si="429"/>
        <v>#N/A</v>
      </c>
      <c r="AP718" s="52" t="str">
        <f t="shared" ca="1" si="430"/>
        <v/>
      </c>
      <c r="AQ718" s="1" t="str" cm="1">
        <f t="array" aca="1" ref="AQ718" ca="1">IF(LEFT(AL718,1)=".",INDEX($M$12:$M$1052,MATCH(1,(AL718=$L$12:$L$1052)*(S718=($S$12:$S$1052)),0)),"")</f>
        <v/>
      </c>
      <c r="AR718" s="52">
        <f t="shared" ca="1" si="431"/>
        <v>0</v>
      </c>
      <c r="AS718" s="52">
        <f t="shared" ca="1" si="432"/>
        <v>0</v>
      </c>
      <c r="AT718" s="52" t="str">
        <f t="shared" ca="1" si="433"/>
        <v>00</v>
      </c>
      <c r="AU718" s="52" t="str">
        <f t="shared" ca="1" si="434"/>
        <v>00</v>
      </c>
      <c r="AV718" s="1" t="str">
        <f t="shared" ca="1" si="437"/>
        <v>00</v>
      </c>
      <c r="AW718" s="52" t="str">
        <f t="shared" ca="1" si="435"/>
        <v>ZP</v>
      </c>
      <c r="AX718" s="53" t="e">
        <f ca="1">VLOOKUP(UPPER(F718)&amp;"-"&amp;AW718,Opcodes!$D$3:$E$160,2,FALSE)</f>
        <v>#N/A</v>
      </c>
      <c r="AY718" s="1">
        <f t="shared" ca="1" si="436"/>
        <v>0</v>
      </c>
    </row>
    <row r="719" spans="3:51" s="52" customFormat="1" x14ac:dyDescent="0.3">
      <c r="C719" s="11" t="str" cm="1">
        <f t="array" aca="1" ref="C719" ca="1">IF(AND(N719&amp;""&lt;&gt;"",K719&amp;""&lt;&gt;""),K719&amp;": "&amp;N719&amp;IF(O719&amp;""&lt;&gt;""," "&amp;O719,"")&amp;IF(P719&amp;""&lt;&gt;""," "&amp;P719,""),IF(Y719&amp;""&lt;&gt;"",K719&amp;": "&amp;TRIM(_xlfn.TEXTJOIN("",TRUE,MID(Y719,2*ROW(INDIRECT("1:"&amp;LEN(Y719)))-1,2)&amp;" ")),""))</f>
        <v/>
      </c>
      <c r="D719" s="20"/>
      <c r="E719" s="21"/>
      <c r="F719" s="22"/>
      <c r="G719" s="55"/>
      <c r="H719" s="56"/>
      <c r="I719" s="51"/>
      <c r="J719" s="51"/>
      <c r="K719" s="52" t="str">
        <f t="shared" ca="1" si="402"/>
        <v>302</v>
      </c>
      <c r="L719" s="52" t="str">
        <f t="shared" si="403"/>
        <v/>
      </c>
      <c r="M719" s="52" t="str">
        <f t="shared" ca="1" si="404"/>
        <v>$0302</v>
      </c>
      <c r="N719" s="53" t="str">
        <f t="shared" ca="1" si="405"/>
        <v/>
      </c>
      <c r="O719" s="53" t="str">
        <f t="shared" ca="1" si="406"/>
        <v>00</v>
      </c>
      <c r="P719" s="53" t="str">
        <f t="shared" ca="1" si="407"/>
        <v/>
      </c>
      <c r="Q719" s="54">
        <f t="shared" si="408"/>
        <v>-1</v>
      </c>
      <c r="R719" s="54" t="str">
        <f t="shared" si="409"/>
        <v/>
      </c>
      <c r="S719" s="3" t="str">
        <f t="shared" si="410"/>
        <v>my_code</v>
      </c>
      <c r="T719" s="54" t="b">
        <f t="shared" si="411"/>
        <v>0</v>
      </c>
      <c r="U719" s="54" t="b">
        <f t="shared" si="412"/>
        <v>0</v>
      </c>
      <c r="V719" s="54" t="b">
        <f t="shared" si="413"/>
        <v>0</v>
      </c>
      <c r="W719" s="54" t="b">
        <f t="shared" si="414"/>
        <v>0</v>
      </c>
      <c r="X719" s="54" t="b">
        <f>IF(NOT(ISERROR(VLOOKUP(UPPER(F719),Opcodes!$O$3:$O$10,1,FALSE))),TRUE,FALSE)</f>
        <v>0</v>
      </c>
      <c r="Y719" s="1" t="str" cm="1">
        <f t="array" aca="1" ref="Y719" ca="1">IF(OR(UPPER(F719)="STR",UPPER(F719)="ASC"),_xlfn.TEXTJOIN("",TRUE,DEC2HEX(128*(UPPER(F719)="STR")+CODE(MID(G719,ABS(ROW(INDIRECT("1:"&amp;LEN(G719)))),1)))),IF(UPPER(F719)="HEX",UPPER(SUBSTITUTE(G719," ","")),""))</f>
        <v/>
      </c>
      <c r="Z719" s="52" t="str">
        <f t="shared" si="415"/>
        <v/>
      </c>
      <c r="AA719" s="52" t="str">
        <f t="shared" si="416"/>
        <v/>
      </c>
      <c r="AB719" s="52" t="str">
        <f t="shared" si="417"/>
        <v/>
      </c>
      <c r="AC719" s="52" t="str">
        <f t="shared" si="418"/>
        <v/>
      </c>
      <c r="AD719" s="52" t="str">
        <f t="shared" si="419"/>
        <v/>
      </c>
      <c r="AE719" s="52">
        <f t="shared" ca="1" si="420"/>
        <v>0</v>
      </c>
      <c r="AF719" s="52" t="str">
        <f t="shared" si="421"/>
        <v/>
      </c>
      <c r="AG719" s="52" t="str">
        <f t="shared" ca="1" si="422"/>
        <v>mem</v>
      </c>
      <c r="AH719" s="52">
        <f t="shared" ca="1" si="423"/>
        <v>0</v>
      </c>
      <c r="AI719" s="52">
        <f t="shared" ca="1" si="424"/>
        <v>-1</v>
      </c>
      <c r="AJ719" s="52">
        <f t="shared" ca="1" si="425"/>
        <v>0</v>
      </c>
      <c r="AK719" s="52">
        <f t="shared" ca="1" si="426"/>
        <v>0</v>
      </c>
      <c r="AL719" s="52">
        <f t="shared" ca="1" si="427"/>
        <v>0</v>
      </c>
      <c r="AM719" s="52" t="e" cm="1">
        <f t="array" aca="1" ref="AM719" ca="1">INDEX($G$2:$G$1052,MATCH(1,(AL719=$E$2:$E$1052)*("EQU"=UPPER($F$2:$F$1052)),0))</f>
        <v>#N/A</v>
      </c>
      <c r="AN719" s="52" t="str">
        <f t="shared" ca="1" si="428"/>
        <v/>
      </c>
      <c r="AO719" s="1" t="e">
        <f t="shared" ca="1" si="429"/>
        <v>#N/A</v>
      </c>
      <c r="AP719" s="52" t="str">
        <f t="shared" ca="1" si="430"/>
        <v/>
      </c>
      <c r="AQ719" s="1" t="str" cm="1">
        <f t="array" aca="1" ref="AQ719" ca="1">IF(LEFT(AL719,1)=".",INDEX($M$12:$M$1052,MATCH(1,(AL719=$L$12:$L$1052)*(S719=($S$12:$S$1052)),0)),"")</f>
        <v/>
      </c>
      <c r="AR719" s="52">
        <f t="shared" ca="1" si="431"/>
        <v>0</v>
      </c>
      <c r="AS719" s="52">
        <f t="shared" ca="1" si="432"/>
        <v>0</v>
      </c>
      <c r="AT719" s="52" t="str">
        <f t="shared" ca="1" si="433"/>
        <v>00</v>
      </c>
      <c r="AU719" s="52" t="str">
        <f t="shared" ca="1" si="434"/>
        <v>00</v>
      </c>
      <c r="AV719" s="1" t="str">
        <f t="shared" ca="1" si="437"/>
        <v>00</v>
      </c>
      <c r="AW719" s="52" t="str">
        <f t="shared" ca="1" si="435"/>
        <v>ZP</v>
      </c>
      <c r="AX719" s="53" t="e">
        <f ca="1">VLOOKUP(UPPER(F719)&amp;"-"&amp;AW719,Opcodes!$D$3:$E$160,2,FALSE)</f>
        <v>#N/A</v>
      </c>
      <c r="AY719" s="1">
        <f t="shared" ca="1" si="436"/>
        <v>0</v>
      </c>
    </row>
    <row r="720" spans="3:51" s="52" customFormat="1" x14ac:dyDescent="0.3">
      <c r="C720" s="11" t="str" cm="1">
        <f t="array" aca="1" ref="C720" ca="1">IF(AND(N720&amp;""&lt;&gt;"",K720&amp;""&lt;&gt;""),K720&amp;": "&amp;N720&amp;IF(O720&amp;""&lt;&gt;""," "&amp;O720,"")&amp;IF(P720&amp;""&lt;&gt;""," "&amp;P720,""),IF(Y720&amp;""&lt;&gt;"",K720&amp;": "&amp;TRIM(_xlfn.TEXTJOIN("",TRUE,MID(Y720,2*ROW(INDIRECT("1:"&amp;LEN(Y720)))-1,2)&amp;" ")),""))</f>
        <v/>
      </c>
      <c r="D720" s="20"/>
      <c r="E720" s="21"/>
      <c r="F720" s="22"/>
      <c r="G720" s="55"/>
      <c r="H720" s="56"/>
      <c r="I720" s="51"/>
      <c r="J720" s="51"/>
      <c r="K720" s="52" t="str">
        <f t="shared" ca="1" si="402"/>
        <v>302</v>
      </c>
      <c r="L720" s="52" t="str">
        <f t="shared" si="403"/>
        <v/>
      </c>
      <c r="M720" s="52" t="str">
        <f t="shared" ca="1" si="404"/>
        <v>$0302</v>
      </c>
      <c r="N720" s="53" t="str">
        <f t="shared" ca="1" si="405"/>
        <v/>
      </c>
      <c r="O720" s="53" t="str">
        <f t="shared" ca="1" si="406"/>
        <v>00</v>
      </c>
      <c r="P720" s="53" t="str">
        <f t="shared" ca="1" si="407"/>
        <v/>
      </c>
      <c r="Q720" s="54">
        <f t="shared" si="408"/>
        <v>-1</v>
      </c>
      <c r="R720" s="54" t="str">
        <f t="shared" si="409"/>
        <v/>
      </c>
      <c r="S720" s="3" t="str">
        <f t="shared" si="410"/>
        <v>my_code</v>
      </c>
      <c r="T720" s="54" t="b">
        <f t="shared" si="411"/>
        <v>0</v>
      </c>
      <c r="U720" s="54" t="b">
        <f t="shared" si="412"/>
        <v>0</v>
      </c>
      <c r="V720" s="54" t="b">
        <f t="shared" si="413"/>
        <v>0</v>
      </c>
      <c r="W720" s="54" t="b">
        <f t="shared" si="414"/>
        <v>0</v>
      </c>
      <c r="X720" s="54" t="b">
        <f>IF(NOT(ISERROR(VLOOKUP(UPPER(F720),Opcodes!$O$3:$O$10,1,FALSE))),TRUE,FALSE)</f>
        <v>0</v>
      </c>
      <c r="Y720" s="1" t="str" cm="1">
        <f t="array" aca="1" ref="Y720" ca="1">IF(OR(UPPER(F720)="STR",UPPER(F720)="ASC"),_xlfn.TEXTJOIN("",TRUE,DEC2HEX(128*(UPPER(F720)="STR")+CODE(MID(G720,ABS(ROW(INDIRECT("1:"&amp;LEN(G720)))),1)))),IF(UPPER(F720)="HEX",UPPER(SUBSTITUTE(G720," ","")),""))</f>
        <v/>
      </c>
      <c r="Z720" s="52" t="str">
        <f t="shared" si="415"/>
        <v/>
      </c>
      <c r="AA720" s="52" t="str">
        <f t="shared" si="416"/>
        <v/>
      </c>
      <c r="AB720" s="52" t="str">
        <f t="shared" si="417"/>
        <v/>
      </c>
      <c r="AC720" s="52" t="str">
        <f t="shared" si="418"/>
        <v/>
      </c>
      <c r="AD720" s="52" t="str">
        <f t="shared" si="419"/>
        <v/>
      </c>
      <c r="AE720" s="52">
        <f t="shared" ca="1" si="420"/>
        <v>0</v>
      </c>
      <c r="AF720" s="52" t="str">
        <f t="shared" si="421"/>
        <v/>
      </c>
      <c r="AG720" s="52" t="str">
        <f t="shared" ca="1" si="422"/>
        <v>mem</v>
      </c>
      <c r="AH720" s="52">
        <f t="shared" ca="1" si="423"/>
        <v>0</v>
      </c>
      <c r="AI720" s="52">
        <f t="shared" ca="1" si="424"/>
        <v>-1</v>
      </c>
      <c r="AJ720" s="52">
        <f t="shared" ca="1" si="425"/>
        <v>0</v>
      </c>
      <c r="AK720" s="52">
        <f t="shared" ca="1" si="426"/>
        <v>0</v>
      </c>
      <c r="AL720" s="52">
        <f t="shared" ca="1" si="427"/>
        <v>0</v>
      </c>
      <c r="AM720" s="52" t="e" cm="1">
        <f t="array" aca="1" ref="AM720" ca="1">INDEX($G$2:$G$1052,MATCH(1,(AL720=$E$2:$E$1052)*("EQU"=UPPER($F$2:$F$1052)),0))</f>
        <v>#N/A</v>
      </c>
      <c r="AN720" s="52" t="str">
        <f t="shared" ca="1" si="428"/>
        <v/>
      </c>
      <c r="AO720" s="1" t="e">
        <f t="shared" ca="1" si="429"/>
        <v>#N/A</v>
      </c>
      <c r="AP720" s="52" t="str">
        <f t="shared" ca="1" si="430"/>
        <v/>
      </c>
      <c r="AQ720" s="1" t="str" cm="1">
        <f t="array" aca="1" ref="AQ720" ca="1">IF(LEFT(AL720,1)=".",INDEX($M$12:$M$1052,MATCH(1,(AL720=$L$12:$L$1052)*(S720=($S$12:$S$1052)),0)),"")</f>
        <v/>
      </c>
      <c r="AR720" s="52">
        <f t="shared" ca="1" si="431"/>
        <v>0</v>
      </c>
      <c r="AS720" s="52">
        <f t="shared" ca="1" si="432"/>
        <v>0</v>
      </c>
      <c r="AT720" s="52" t="str">
        <f t="shared" ca="1" si="433"/>
        <v>00</v>
      </c>
      <c r="AU720" s="52" t="str">
        <f t="shared" ca="1" si="434"/>
        <v>00</v>
      </c>
      <c r="AV720" s="1" t="str">
        <f t="shared" ca="1" si="437"/>
        <v>00</v>
      </c>
      <c r="AW720" s="52" t="str">
        <f t="shared" ca="1" si="435"/>
        <v>ZP</v>
      </c>
      <c r="AX720" s="53" t="e">
        <f ca="1">VLOOKUP(UPPER(F720)&amp;"-"&amp;AW720,Opcodes!$D$3:$E$160,2,FALSE)</f>
        <v>#N/A</v>
      </c>
      <c r="AY720" s="1">
        <f t="shared" ca="1" si="436"/>
        <v>0</v>
      </c>
    </row>
    <row r="721" spans="3:51" s="52" customFormat="1" x14ac:dyDescent="0.3">
      <c r="C721" s="11" t="str" cm="1">
        <f t="array" aca="1" ref="C721" ca="1">IF(AND(N721&amp;""&lt;&gt;"",K721&amp;""&lt;&gt;""),K721&amp;": "&amp;N721&amp;IF(O721&amp;""&lt;&gt;""," "&amp;O721,"")&amp;IF(P721&amp;""&lt;&gt;""," "&amp;P721,""),IF(Y721&amp;""&lt;&gt;"",K721&amp;": "&amp;TRIM(_xlfn.TEXTJOIN("",TRUE,MID(Y721,2*ROW(INDIRECT("1:"&amp;LEN(Y721)))-1,2)&amp;" ")),""))</f>
        <v/>
      </c>
      <c r="D721" s="20"/>
      <c r="E721" s="21"/>
      <c r="F721" s="22"/>
      <c r="G721" s="55"/>
      <c r="H721" s="56"/>
      <c r="I721" s="51"/>
      <c r="J721" s="51"/>
      <c r="K721" s="52" t="str">
        <f t="shared" ca="1" si="402"/>
        <v>302</v>
      </c>
      <c r="L721" s="52" t="str">
        <f t="shared" si="403"/>
        <v/>
      </c>
      <c r="M721" s="52" t="str">
        <f t="shared" ca="1" si="404"/>
        <v>$0302</v>
      </c>
      <c r="N721" s="53" t="str">
        <f t="shared" ca="1" si="405"/>
        <v/>
      </c>
      <c r="O721" s="53" t="str">
        <f t="shared" ca="1" si="406"/>
        <v>00</v>
      </c>
      <c r="P721" s="53" t="str">
        <f t="shared" ca="1" si="407"/>
        <v/>
      </c>
      <c r="Q721" s="54">
        <f t="shared" si="408"/>
        <v>-1</v>
      </c>
      <c r="R721" s="54" t="str">
        <f t="shared" si="409"/>
        <v/>
      </c>
      <c r="S721" s="3" t="str">
        <f t="shared" si="410"/>
        <v>my_code</v>
      </c>
      <c r="T721" s="54" t="b">
        <f t="shared" si="411"/>
        <v>0</v>
      </c>
      <c r="U721" s="54" t="b">
        <f t="shared" si="412"/>
        <v>0</v>
      </c>
      <c r="V721" s="54" t="b">
        <f t="shared" si="413"/>
        <v>0</v>
      </c>
      <c r="W721" s="54" t="b">
        <f t="shared" si="414"/>
        <v>0</v>
      </c>
      <c r="X721" s="54" t="b">
        <f>IF(NOT(ISERROR(VLOOKUP(UPPER(F721),Opcodes!$O$3:$O$10,1,FALSE))),TRUE,FALSE)</f>
        <v>0</v>
      </c>
      <c r="Y721" s="1" t="str" cm="1">
        <f t="array" aca="1" ref="Y721" ca="1">IF(OR(UPPER(F721)="STR",UPPER(F721)="ASC"),_xlfn.TEXTJOIN("",TRUE,DEC2HEX(128*(UPPER(F721)="STR")+CODE(MID(G721,ABS(ROW(INDIRECT("1:"&amp;LEN(G721)))),1)))),IF(UPPER(F721)="HEX",UPPER(SUBSTITUTE(G721," ","")),""))</f>
        <v/>
      </c>
      <c r="Z721" s="52" t="str">
        <f t="shared" si="415"/>
        <v/>
      </c>
      <c r="AA721" s="52" t="str">
        <f t="shared" si="416"/>
        <v/>
      </c>
      <c r="AB721" s="52" t="str">
        <f t="shared" si="417"/>
        <v/>
      </c>
      <c r="AC721" s="52" t="str">
        <f t="shared" si="418"/>
        <v/>
      </c>
      <c r="AD721" s="52" t="str">
        <f t="shared" si="419"/>
        <v/>
      </c>
      <c r="AE721" s="52">
        <f t="shared" ca="1" si="420"/>
        <v>0</v>
      </c>
      <c r="AF721" s="52" t="str">
        <f t="shared" si="421"/>
        <v/>
      </c>
      <c r="AG721" s="52" t="str">
        <f t="shared" ca="1" si="422"/>
        <v>mem</v>
      </c>
      <c r="AH721" s="52">
        <f t="shared" ca="1" si="423"/>
        <v>0</v>
      </c>
      <c r="AI721" s="52">
        <f t="shared" ca="1" si="424"/>
        <v>-1</v>
      </c>
      <c r="AJ721" s="52">
        <f t="shared" ca="1" si="425"/>
        <v>0</v>
      </c>
      <c r="AK721" s="52">
        <f t="shared" ca="1" si="426"/>
        <v>0</v>
      </c>
      <c r="AL721" s="52">
        <f t="shared" ca="1" si="427"/>
        <v>0</v>
      </c>
      <c r="AM721" s="52" t="e" cm="1">
        <f t="array" aca="1" ref="AM721" ca="1">INDEX($G$2:$G$1052,MATCH(1,(AL721=$E$2:$E$1052)*("EQU"=UPPER($F$2:$F$1052)),0))</f>
        <v>#N/A</v>
      </c>
      <c r="AN721" s="52" t="str">
        <f t="shared" ca="1" si="428"/>
        <v/>
      </c>
      <c r="AO721" s="1" t="e">
        <f t="shared" ca="1" si="429"/>
        <v>#N/A</v>
      </c>
      <c r="AP721" s="52" t="str">
        <f t="shared" ca="1" si="430"/>
        <v/>
      </c>
      <c r="AQ721" s="1" t="str" cm="1">
        <f t="array" aca="1" ref="AQ721" ca="1">IF(LEFT(AL721,1)=".",INDEX($M$12:$M$1052,MATCH(1,(AL721=$L$12:$L$1052)*(S721=($S$12:$S$1052)),0)),"")</f>
        <v/>
      </c>
      <c r="AR721" s="52">
        <f t="shared" ca="1" si="431"/>
        <v>0</v>
      </c>
      <c r="AS721" s="52">
        <f t="shared" ca="1" si="432"/>
        <v>0</v>
      </c>
      <c r="AT721" s="52" t="str">
        <f t="shared" ca="1" si="433"/>
        <v>00</v>
      </c>
      <c r="AU721" s="52" t="str">
        <f t="shared" ca="1" si="434"/>
        <v>00</v>
      </c>
      <c r="AV721" s="1" t="str">
        <f t="shared" ca="1" si="437"/>
        <v>00</v>
      </c>
      <c r="AW721" s="52" t="str">
        <f t="shared" ca="1" si="435"/>
        <v>ZP</v>
      </c>
      <c r="AX721" s="53" t="e">
        <f ca="1">VLOOKUP(UPPER(F721)&amp;"-"&amp;AW721,Opcodes!$D$3:$E$160,2,FALSE)</f>
        <v>#N/A</v>
      </c>
      <c r="AY721" s="1">
        <f t="shared" ca="1" si="436"/>
        <v>0</v>
      </c>
    </row>
    <row r="722" spans="3:51" s="52" customFormat="1" x14ac:dyDescent="0.3">
      <c r="C722" s="11" t="str" cm="1">
        <f t="array" aca="1" ref="C722" ca="1">IF(AND(N722&amp;""&lt;&gt;"",K722&amp;""&lt;&gt;""),K722&amp;": "&amp;N722&amp;IF(O722&amp;""&lt;&gt;""," "&amp;O722,"")&amp;IF(P722&amp;""&lt;&gt;""," "&amp;P722,""),IF(Y722&amp;""&lt;&gt;"",K722&amp;": "&amp;TRIM(_xlfn.TEXTJOIN("",TRUE,MID(Y722,2*ROW(INDIRECT("1:"&amp;LEN(Y722)))-1,2)&amp;" ")),""))</f>
        <v/>
      </c>
      <c r="D722" s="20"/>
      <c r="E722" s="21"/>
      <c r="F722" s="22"/>
      <c r="G722" s="55"/>
      <c r="H722" s="56"/>
      <c r="I722" s="51"/>
      <c r="J722" s="51"/>
      <c r="K722" s="52" t="str">
        <f t="shared" ca="1" si="402"/>
        <v>302</v>
      </c>
      <c r="L722" s="52" t="str">
        <f t="shared" si="403"/>
        <v/>
      </c>
      <c r="M722" s="52" t="str">
        <f t="shared" ca="1" si="404"/>
        <v>$0302</v>
      </c>
      <c r="N722" s="53" t="str">
        <f t="shared" ca="1" si="405"/>
        <v/>
      </c>
      <c r="O722" s="53" t="str">
        <f t="shared" ca="1" si="406"/>
        <v>00</v>
      </c>
      <c r="P722" s="53" t="str">
        <f t="shared" ca="1" si="407"/>
        <v/>
      </c>
      <c r="Q722" s="54">
        <f t="shared" si="408"/>
        <v>-1</v>
      </c>
      <c r="R722" s="54" t="str">
        <f t="shared" si="409"/>
        <v/>
      </c>
      <c r="S722" s="3" t="str">
        <f t="shared" si="410"/>
        <v>my_code</v>
      </c>
      <c r="T722" s="54" t="b">
        <f t="shared" si="411"/>
        <v>0</v>
      </c>
      <c r="U722" s="54" t="b">
        <f t="shared" si="412"/>
        <v>0</v>
      </c>
      <c r="V722" s="54" t="b">
        <f t="shared" si="413"/>
        <v>0</v>
      </c>
      <c r="W722" s="54" t="b">
        <f t="shared" si="414"/>
        <v>0</v>
      </c>
      <c r="X722" s="54" t="b">
        <f>IF(NOT(ISERROR(VLOOKUP(UPPER(F722),Opcodes!$O$3:$O$10,1,FALSE))),TRUE,FALSE)</f>
        <v>0</v>
      </c>
      <c r="Y722" s="1" t="str" cm="1">
        <f t="array" aca="1" ref="Y722" ca="1">IF(OR(UPPER(F722)="STR",UPPER(F722)="ASC"),_xlfn.TEXTJOIN("",TRUE,DEC2HEX(128*(UPPER(F722)="STR")+CODE(MID(G722,ABS(ROW(INDIRECT("1:"&amp;LEN(G722)))),1)))),IF(UPPER(F722)="HEX",UPPER(SUBSTITUTE(G722," ","")),""))</f>
        <v/>
      </c>
      <c r="Z722" s="52" t="str">
        <f t="shared" si="415"/>
        <v/>
      </c>
      <c r="AA722" s="52" t="str">
        <f t="shared" si="416"/>
        <v/>
      </c>
      <c r="AB722" s="52" t="str">
        <f t="shared" si="417"/>
        <v/>
      </c>
      <c r="AC722" s="52" t="str">
        <f t="shared" si="418"/>
        <v/>
      </c>
      <c r="AD722" s="52" t="str">
        <f t="shared" si="419"/>
        <v/>
      </c>
      <c r="AE722" s="52">
        <f t="shared" ca="1" si="420"/>
        <v>0</v>
      </c>
      <c r="AF722" s="52" t="str">
        <f t="shared" si="421"/>
        <v/>
      </c>
      <c r="AG722" s="52" t="str">
        <f t="shared" ca="1" si="422"/>
        <v>mem</v>
      </c>
      <c r="AH722" s="52">
        <f t="shared" ca="1" si="423"/>
        <v>0</v>
      </c>
      <c r="AI722" s="52">
        <f t="shared" ca="1" si="424"/>
        <v>-1</v>
      </c>
      <c r="AJ722" s="52">
        <f t="shared" ca="1" si="425"/>
        <v>0</v>
      </c>
      <c r="AK722" s="52">
        <f t="shared" ca="1" si="426"/>
        <v>0</v>
      </c>
      <c r="AL722" s="52">
        <f t="shared" ca="1" si="427"/>
        <v>0</v>
      </c>
      <c r="AM722" s="52" t="e" cm="1">
        <f t="array" aca="1" ref="AM722" ca="1">INDEX($G$2:$G$1052,MATCH(1,(AL722=$E$2:$E$1052)*("EQU"=UPPER($F$2:$F$1052)),0))</f>
        <v>#N/A</v>
      </c>
      <c r="AN722" s="52" t="str">
        <f t="shared" ca="1" si="428"/>
        <v/>
      </c>
      <c r="AO722" s="1" t="e">
        <f t="shared" ca="1" si="429"/>
        <v>#N/A</v>
      </c>
      <c r="AP722" s="52" t="str">
        <f t="shared" ca="1" si="430"/>
        <v/>
      </c>
      <c r="AQ722" s="1" t="str" cm="1">
        <f t="array" aca="1" ref="AQ722" ca="1">IF(LEFT(AL722,1)=".",INDEX($M$12:$M$1052,MATCH(1,(AL722=$L$12:$L$1052)*(S722=($S$12:$S$1052)),0)),"")</f>
        <v/>
      </c>
      <c r="AR722" s="52">
        <f t="shared" ca="1" si="431"/>
        <v>0</v>
      </c>
      <c r="AS722" s="52">
        <f t="shared" ca="1" si="432"/>
        <v>0</v>
      </c>
      <c r="AT722" s="52" t="str">
        <f t="shared" ca="1" si="433"/>
        <v>00</v>
      </c>
      <c r="AU722" s="52" t="str">
        <f t="shared" ca="1" si="434"/>
        <v>00</v>
      </c>
      <c r="AV722" s="1" t="str">
        <f t="shared" ca="1" si="437"/>
        <v>00</v>
      </c>
      <c r="AW722" s="52" t="str">
        <f t="shared" ca="1" si="435"/>
        <v>ZP</v>
      </c>
      <c r="AX722" s="53" t="e">
        <f ca="1">VLOOKUP(UPPER(F722)&amp;"-"&amp;AW722,Opcodes!$D$3:$E$160,2,FALSE)</f>
        <v>#N/A</v>
      </c>
      <c r="AY722" s="1">
        <f t="shared" ca="1" si="436"/>
        <v>0</v>
      </c>
    </row>
    <row r="723" spans="3:51" s="52" customFormat="1" x14ac:dyDescent="0.3">
      <c r="C723" s="11" t="str" cm="1">
        <f t="array" aca="1" ref="C723" ca="1">IF(AND(N723&amp;""&lt;&gt;"",K723&amp;""&lt;&gt;""),K723&amp;": "&amp;N723&amp;IF(O723&amp;""&lt;&gt;""," "&amp;O723,"")&amp;IF(P723&amp;""&lt;&gt;""," "&amp;P723,""),IF(Y723&amp;""&lt;&gt;"",K723&amp;": "&amp;TRIM(_xlfn.TEXTJOIN("",TRUE,MID(Y723,2*ROW(INDIRECT("1:"&amp;LEN(Y723)))-1,2)&amp;" ")),""))</f>
        <v/>
      </c>
      <c r="D723" s="20"/>
      <c r="E723" s="21"/>
      <c r="F723" s="22"/>
      <c r="G723" s="55"/>
      <c r="H723" s="56"/>
      <c r="I723" s="51"/>
      <c r="J723" s="51"/>
      <c r="K723" s="52" t="str">
        <f t="shared" ca="1" si="402"/>
        <v>302</v>
      </c>
      <c r="L723" s="52" t="str">
        <f t="shared" si="403"/>
        <v/>
      </c>
      <c r="M723" s="52" t="str">
        <f t="shared" ca="1" si="404"/>
        <v>$0302</v>
      </c>
      <c r="N723" s="53" t="str">
        <f t="shared" ca="1" si="405"/>
        <v/>
      </c>
      <c r="O723" s="53" t="str">
        <f t="shared" ca="1" si="406"/>
        <v>00</v>
      </c>
      <c r="P723" s="53" t="str">
        <f t="shared" ca="1" si="407"/>
        <v/>
      </c>
      <c r="Q723" s="54">
        <f t="shared" si="408"/>
        <v>-1</v>
      </c>
      <c r="R723" s="54" t="str">
        <f t="shared" si="409"/>
        <v/>
      </c>
      <c r="S723" s="3" t="str">
        <f t="shared" si="410"/>
        <v>my_code</v>
      </c>
      <c r="T723" s="54" t="b">
        <f t="shared" si="411"/>
        <v>0</v>
      </c>
      <c r="U723" s="54" t="b">
        <f t="shared" si="412"/>
        <v>0</v>
      </c>
      <c r="V723" s="54" t="b">
        <f t="shared" si="413"/>
        <v>0</v>
      </c>
      <c r="W723" s="54" t="b">
        <f t="shared" si="414"/>
        <v>0</v>
      </c>
      <c r="X723" s="54" t="b">
        <f>IF(NOT(ISERROR(VLOOKUP(UPPER(F723),Opcodes!$O$3:$O$10,1,FALSE))),TRUE,FALSE)</f>
        <v>0</v>
      </c>
      <c r="Y723" s="1" t="str" cm="1">
        <f t="array" aca="1" ref="Y723" ca="1">IF(OR(UPPER(F723)="STR",UPPER(F723)="ASC"),_xlfn.TEXTJOIN("",TRUE,DEC2HEX(128*(UPPER(F723)="STR")+CODE(MID(G723,ABS(ROW(INDIRECT("1:"&amp;LEN(G723)))),1)))),IF(UPPER(F723)="HEX",UPPER(SUBSTITUTE(G723," ","")),""))</f>
        <v/>
      </c>
      <c r="Z723" s="52" t="str">
        <f t="shared" si="415"/>
        <v/>
      </c>
      <c r="AA723" s="52" t="str">
        <f t="shared" si="416"/>
        <v/>
      </c>
      <c r="AB723" s="52" t="str">
        <f t="shared" si="417"/>
        <v/>
      </c>
      <c r="AC723" s="52" t="str">
        <f t="shared" si="418"/>
        <v/>
      </c>
      <c r="AD723" s="52" t="str">
        <f t="shared" si="419"/>
        <v/>
      </c>
      <c r="AE723" s="52">
        <f t="shared" ca="1" si="420"/>
        <v>0</v>
      </c>
      <c r="AF723" s="52" t="str">
        <f t="shared" si="421"/>
        <v/>
      </c>
      <c r="AG723" s="52" t="str">
        <f t="shared" ca="1" si="422"/>
        <v>mem</v>
      </c>
      <c r="AH723" s="52">
        <f t="shared" ca="1" si="423"/>
        <v>0</v>
      </c>
      <c r="AI723" s="52">
        <f t="shared" ca="1" si="424"/>
        <v>-1</v>
      </c>
      <c r="AJ723" s="52">
        <f t="shared" ca="1" si="425"/>
        <v>0</v>
      </c>
      <c r="AK723" s="52">
        <f t="shared" ca="1" si="426"/>
        <v>0</v>
      </c>
      <c r="AL723" s="52">
        <f t="shared" ca="1" si="427"/>
        <v>0</v>
      </c>
      <c r="AM723" s="52" t="e" cm="1">
        <f t="array" aca="1" ref="AM723" ca="1">INDEX($G$2:$G$1052,MATCH(1,(AL723=$E$2:$E$1052)*("EQU"=UPPER($F$2:$F$1052)),0))</f>
        <v>#N/A</v>
      </c>
      <c r="AN723" s="52" t="str">
        <f t="shared" ca="1" si="428"/>
        <v/>
      </c>
      <c r="AO723" s="1" t="e">
        <f t="shared" ca="1" si="429"/>
        <v>#N/A</v>
      </c>
      <c r="AP723" s="52" t="str">
        <f t="shared" ca="1" si="430"/>
        <v/>
      </c>
      <c r="AQ723" s="1" t="str" cm="1">
        <f t="array" aca="1" ref="AQ723" ca="1">IF(LEFT(AL723,1)=".",INDEX($M$12:$M$1052,MATCH(1,(AL723=$L$12:$L$1052)*(S723=($S$12:$S$1052)),0)),"")</f>
        <v/>
      </c>
      <c r="AR723" s="52">
        <f t="shared" ca="1" si="431"/>
        <v>0</v>
      </c>
      <c r="AS723" s="52">
        <f t="shared" ca="1" si="432"/>
        <v>0</v>
      </c>
      <c r="AT723" s="52" t="str">
        <f t="shared" ca="1" si="433"/>
        <v>00</v>
      </c>
      <c r="AU723" s="52" t="str">
        <f t="shared" ca="1" si="434"/>
        <v>00</v>
      </c>
      <c r="AV723" s="1" t="str">
        <f t="shared" ca="1" si="437"/>
        <v>00</v>
      </c>
      <c r="AW723" s="52" t="str">
        <f t="shared" ca="1" si="435"/>
        <v>ZP</v>
      </c>
      <c r="AX723" s="53" t="e">
        <f ca="1">VLOOKUP(UPPER(F723)&amp;"-"&amp;AW723,Opcodes!$D$3:$E$160,2,FALSE)</f>
        <v>#N/A</v>
      </c>
      <c r="AY723" s="1">
        <f t="shared" ca="1" si="436"/>
        <v>0</v>
      </c>
    </row>
    <row r="724" spans="3:51" s="52" customFormat="1" x14ac:dyDescent="0.3">
      <c r="C724" s="11" t="str" cm="1">
        <f t="array" aca="1" ref="C724" ca="1">IF(AND(N724&amp;""&lt;&gt;"",K724&amp;""&lt;&gt;""),K724&amp;": "&amp;N724&amp;IF(O724&amp;""&lt;&gt;""," "&amp;O724,"")&amp;IF(P724&amp;""&lt;&gt;""," "&amp;P724,""),IF(Y724&amp;""&lt;&gt;"",K724&amp;": "&amp;TRIM(_xlfn.TEXTJOIN("",TRUE,MID(Y724,2*ROW(INDIRECT("1:"&amp;LEN(Y724)))-1,2)&amp;" ")),""))</f>
        <v/>
      </c>
      <c r="D724" s="20"/>
      <c r="E724" s="21"/>
      <c r="F724" s="22"/>
      <c r="G724" s="55"/>
      <c r="H724" s="56"/>
      <c r="I724" s="51"/>
      <c r="J724" s="51"/>
      <c r="K724" s="52" t="str">
        <f t="shared" ca="1" si="402"/>
        <v>302</v>
      </c>
      <c r="L724" s="52" t="str">
        <f t="shared" si="403"/>
        <v/>
      </c>
      <c r="M724" s="52" t="str">
        <f t="shared" ca="1" si="404"/>
        <v>$0302</v>
      </c>
      <c r="N724" s="53" t="str">
        <f t="shared" ca="1" si="405"/>
        <v/>
      </c>
      <c r="O724" s="53" t="str">
        <f t="shared" ca="1" si="406"/>
        <v>00</v>
      </c>
      <c r="P724" s="53" t="str">
        <f t="shared" ca="1" si="407"/>
        <v/>
      </c>
      <c r="Q724" s="54">
        <f t="shared" si="408"/>
        <v>-1</v>
      </c>
      <c r="R724" s="54" t="str">
        <f t="shared" si="409"/>
        <v/>
      </c>
      <c r="S724" s="3" t="str">
        <f t="shared" si="410"/>
        <v>my_code</v>
      </c>
      <c r="T724" s="54" t="b">
        <f t="shared" si="411"/>
        <v>0</v>
      </c>
      <c r="U724" s="54" t="b">
        <f t="shared" si="412"/>
        <v>0</v>
      </c>
      <c r="V724" s="54" t="b">
        <f t="shared" si="413"/>
        <v>0</v>
      </c>
      <c r="W724" s="54" t="b">
        <f t="shared" si="414"/>
        <v>0</v>
      </c>
      <c r="X724" s="54" t="b">
        <f>IF(NOT(ISERROR(VLOOKUP(UPPER(F724),Opcodes!$O$3:$O$10,1,FALSE))),TRUE,FALSE)</f>
        <v>0</v>
      </c>
      <c r="Y724" s="1" t="str" cm="1">
        <f t="array" aca="1" ref="Y724" ca="1">IF(OR(UPPER(F724)="STR",UPPER(F724)="ASC"),_xlfn.TEXTJOIN("",TRUE,DEC2HEX(128*(UPPER(F724)="STR")+CODE(MID(G724,ABS(ROW(INDIRECT("1:"&amp;LEN(G724)))),1)))),IF(UPPER(F724)="HEX",UPPER(SUBSTITUTE(G724," ","")),""))</f>
        <v/>
      </c>
      <c r="Z724" s="52" t="str">
        <f t="shared" si="415"/>
        <v/>
      </c>
      <c r="AA724" s="52" t="str">
        <f t="shared" si="416"/>
        <v/>
      </c>
      <c r="AB724" s="52" t="str">
        <f t="shared" si="417"/>
        <v/>
      </c>
      <c r="AC724" s="52" t="str">
        <f t="shared" si="418"/>
        <v/>
      </c>
      <c r="AD724" s="52" t="str">
        <f t="shared" si="419"/>
        <v/>
      </c>
      <c r="AE724" s="52">
        <f t="shared" ca="1" si="420"/>
        <v>0</v>
      </c>
      <c r="AF724" s="52" t="str">
        <f t="shared" si="421"/>
        <v/>
      </c>
      <c r="AG724" s="52" t="str">
        <f t="shared" ca="1" si="422"/>
        <v>mem</v>
      </c>
      <c r="AH724" s="52">
        <f t="shared" ca="1" si="423"/>
        <v>0</v>
      </c>
      <c r="AI724" s="52">
        <f t="shared" ca="1" si="424"/>
        <v>-1</v>
      </c>
      <c r="AJ724" s="52">
        <f t="shared" ca="1" si="425"/>
        <v>0</v>
      </c>
      <c r="AK724" s="52">
        <f t="shared" ca="1" si="426"/>
        <v>0</v>
      </c>
      <c r="AL724" s="52">
        <f t="shared" ca="1" si="427"/>
        <v>0</v>
      </c>
      <c r="AM724" s="52" t="e" cm="1">
        <f t="array" aca="1" ref="AM724" ca="1">INDEX($G$2:$G$1052,MATCH(1,(AL724=$E$2:$E$1052)*("EQU"=UPPER($F$2:$F$1052)),0))</f>
        <v>#N/A</v>
      </c>
      <c r="AN724" s="52" t="str">
        <f t="shared" ca="1" si="428"/>
        <v/>
      </c>
      <c r="AO724" s="1" t="e">
        <f t="shared" ca="1" si="429"/>
        <v>#N/A</v>
      </c>
      <c r="AP724" s="52" t="str">
        <f t="shared" ca="1" si="430"/>
        <v/>
      </c>
      <c r="AQ724" s="1" t="str" cm="1">
        <f t="array" aca="1" ref="AQ724" ca="1">IF(LEFT(AL724,1)=".",INDEX($M$12:$M$1052,MATCH(1,(AL724=$L$12:$L$1052)*(S724=($S$12:$S$1052)),0)),"")</f>
        <v/>
      </c>
      <c r="AR724" s="52">
        <f t="shared" ca="1" si="431"/>
        <v>0</v>
      </c>
      <c r="AS724" s="52">
        <f t="shared" ca="1" si="432"/>
        <v>0</v>
      </c>
      <c r="AT724" s="52" t="str">
        <f t="shared" ca="1" si="433"/>
        <v>00</v>
      </c>
      <c r="AU724" s="52" t="str">
        <f t="shared" ca="1" si="434"/>
        <v>00</v>
      </c>
      <c r="AV724" s="1" t="str">
        <f t="shared" ca="1" si="437"/>
        <v>00</v>
      </c>
      <c r="AW724" s="52" t="str">
        <f t="shared" ca="1" si="435"/>
        <v>ZP</v>
      </c>
      <c r="AX724" s="53" t="e">
        <f ca="1">VLOOKUP(UPPER(F724)&amp;"-"&amp;AW724,Opcodes!$D$3:$E$160,2,FALSE)</f>
        <v>#N/A</v>
      </c>
      <c r="AY724" s="1">
        <f t="shared" ca="1" si="436"/>
        <v>0</v>
      </c>
    </row>
    <row r="725" spans="3:51" s="52" customFormat="1" x14ac:dyDescent="0.3">
      <c r="C725" s="11" t="str" cm="1">
        <f t="array" aca="1" ref="C725" ca="1">IF(AND(N725&amp;""&lt;&gt;"",K725&amp;""&lt;&gt;""),K725&amp;": "&amp;N725&amp;IF(O725&amp;""&lt;&gt;""," "&amp;O725,"")&amp;IF(P725&amp;""&lt;&gt;""," "&amp;P725,""),IF(Y725&amp;""&lt;&gt;"",K725&amp;": "&amp;TRIM(_xlfn.TEXTJOIN("",TRUE,MID(Y725,2*ROW(INDIRECT("1:"&amp;LEN(Y725)))-1,2)&amp;" ")),""))</f>
        <v/>
      </c>
      <c r="D725" s="20"/>
      <c r="E725" s="21"/>
      <c r="F725" s="22"/>
      <c r="G725" s="55"/>
      <c r="H725" s="56"/>
      <c r="I725" s="51"/>
      <c r="J725" s="51"/>
      <c r="K725" s="52" t="str">
        <f t="shared" ca="1" si="402"/>
        <v>302</v>
      </c>
      <c r="L725" s="52" t="str">
        <f t="shared" si="403"/>
        <v/>
      </c>
      <c r="M725" s="52" t="str">
        <f t="shared" ca="1" si="404"/>
        <v>$0302</v>
      </c>
      <c r="N725" s="53" t="str">
        <f t="shared" ca="1" si="405"/>
        <v/>
      </c>
      <c r="O725" s="53" t="str">
        <f t="shared" ca="1" si="406"/>
        <v>00</v>
      </c>
      <c r="P725" s="53" t="str">
        <f t="shared" ca="1" si="407"/>
        <v/>
      </c>
      <c r="Q725" s="54">
        <f t="shared" si="408"/>
        <v>-1</v>
      </c>
      <c r="R725" s="54" t="str">
        <f t="shared" si="409"/>
        <v/>
      </c>
      <c r="S725" s="3" t="str">
        <f t="shared" si="410"/>
        <v>my_code</v>
      </c>
      <c r="T725" s="54" t="b">
        <f t="shared" si="411"/>
        <v>0</v>
      </c>
      <c r="U725" s="54" t="b">
        <f t="shared" si="412"/>
        <v>0</v>
      </c>
      <c r="V725" s="54" t="b">
        <f t="shared" si="413"/>
        <v>0</v>
      </c>
      <c r="W725" s="54" t="b">
        <f t="shared" si="414"/>
        <v>0</v>
      </c>
      <c r="X725" s="54" t="b">
        <f>IF(NOT(ISERROR(VLOOKUP(UPPER(F725),Opcodes!$O$3:$O$10,1,FALSE))),TRUE,FALSE)</f>
        <v>0</v>
      </c>
      <c r="Y725" s="1" t="str" cm="1">
        <f t="array" aca="1" ref="Y725" ca="1">IF(OR(UPPER(F725)="STR",UPPER(F725)="ASC"),_xlfn.TEXTJOIN("",TRUE,DEC2HEX(128*(UPPER(F725)="STR")+CODE(MID(G725,ABS(ROW(INDIRECT("1:"&amp;LEN(G725)))),1)))),IF(UPPER(F725)="HEX",UPPER(SUBSTITUTE(G725," ","")),""))</f>
        <v/>
      </c>
      <c r="Z725" s="52" t="str">
        <f t="shared" si="415"/>
        <v/>
      </c>
      <c r="AA725" s="52" t="str">
        <f t="shared" si="416"/>
        <v/>
      </c>
      <c r="AB725" s="52" t="str">
        <f t="shared" si="417"/>
        <v/>
      </c>
      <c r="AC725" s="52" t="str">
        <f t="shared" si="418"/>
        <v/>
      </c>
      <c r="AD725" s="52" t="str">
        <f t="shared" si="419"/>
        <v/>
      </c>
      <c r="AE725" s="52">
        <f t="shared" ca="1" si="420"/>
        <v>0</v>
      </c>
      <c r="AF725" s="52" t="str">
        <f t="shared" si="421"/>
        <v/>
      </c>
      <c r="AG725" s="52" t="str">
        <f t="shared" ca="1" si="422"/>
        <v>mem</v>
      </c>
      <c r="AH725" s="52">
        <f t="shared" ca="1" si="423"/>
        <v>0</v>
      </c>
      <c r="AI725" s="52">
        <f t="shared" ca="1" si="424"/>
        <v>-1</v>
      </c>
      <c r="AJ725" s="52">
        <f t="shared" ca="1" si="425"/>
        <v>0</v>
      </c>
      <c r="AK725" s="52">
        <f t="shared" ca="1" si="426"/>
        <v>0</v>
      </c>
      <c r="AL725" s="52">
        <f t="shared" ca="1" si="427"/>
        <v>0</v>
      </c>
      <c r="AM725" s="52" t="e" cm="1">
        <f t="array" aca="1" ref="AM725" ca="1">INDEX($G$2:$G$1052,MATCH(1,(AL725=$E$2:$E$1052)*("EQU"=UPPER($F$2:$F$1052)),0))</f>
        <v>#N/A</v>
      </c>
      <c r="AN725" s="52" t="str">
        <f t="shared" ca="1" si="428"/>
        <v/>
      </c>
      <c r="AO725" s="1" t="e">
        <f t="shared" ca="1" si="429"/>
        <v>#N/A</v>
      </c>
      <c r="AP725" s="52" t="str">
        <f t="shared" ca="1" si="430"/>
        <v/>
      </c>
      <c r="AQ725" s="1" t="str" cm="1">
        <f t="array" aca="1" ref="AQ725" ca="1">IF(LEFT(AL725,1)=".",INDEX($M$12:$M$1052,MATCH(1,(AL725=$L$12:$L$1052)*(S725=($S$12:$S$1052)),0)),"")</f>
        <v/>
      </c>
      <c r="AR725" s="52">
        <f t="shared" ca="1" si="431"/>
        <v>0</v>
      </c>
      <c r="AS725" s="52">
        <f t="shared" ca="1" si="432"/>
        <v>0</v>
      </c>
      <c r="AT725" s="52" t="str">
        <f t="shared" ca="1" si="433"/>
        <v>00</v>
      </c>
      <c r="AU725" s="52" t="str">
        <f t="shared" ca="1" si="434"/>
        <v>00</v>
      </c>
      <c r="AV725" s="1" t="str">
        <f t="shared" ca="1" si="437"/>
        <v>00</v>
      </c>
      <c r="AW725" s="52" t="str">
        <f t="shared" ca="1" si="435"/>
        <v>ZP</v>
      </c>
      <c r="AX725" s="53" t="e">
        <f ca="1">VLOOKUP(UPPER(F725)&amp;"-"&amp;AW725,Opcodes!$D$3:$E$160,2,FALSE)</f>
        <v>#N/A</v>
      </c>
      <c r="AY725" s="1">
        <f t="shared" ca="1" si="436"/>
        <v>0</v>
      </c>
    </row>
    <row r="726" spans="3:51" s="52" customFormat="1" x14ac:dyDescent="0.3">
      <c r="C726" s="11" t="str" cm="1">
        <f t="array" aca="1" ref="C726" ca="1">IF(AND(N726&amp;""&lt;&gt;"",K726&amp;""&lt;&gt;""),K726&amp;": "&amp;N726&amp;IF(O726&amp;""&lt;&gt;""," "&amp;O726,"")&amp;IF(P726&amp;""&lt;&gt;""," "&amp;P726,""),IF(Y726&amp;""&lt;&gt;"",K726&amp;": "&amp;TRIM(_xlfn.TEXTJOIN("",TRUE,MID(Y726,2*ROW(INDIRECT("1:"&amp;LEN(Y726)))-1,2)&amp;" ")),""))</f>
        <v/>
      </c>
      <c r="D726" s="20"/>
      <c r="E726" s="21"/>
      <c r="F726" s="22"/>
      <c r="G726" s="55"/>
      <c r="H726" s="56"/>
      <c r="I726" s="51"/>
      <c r="J726" s="51"/>
      <c r="K726" s="52" t="str">
        <f t="shared" ca="1" si="402"/>
        <v>302</v>
      </c>
      <c r="L726" s="52" t="str">
        <f t="shared" si="403"/>
        <v/>
      </c>
      <c r="M726" s="52" t="str">
        <f t="shared" ca="1" si="404"/>
        <v>$0302</v>
      </c>
      <c r="N726" s="53" t="str">
        <f t="shared" ca="1" si="405"/>
        <v/>
      </c>
      <c r="O726" s="53" t="str">
        <f t="shared" ca="1" si="406"/>
        <v>00</v>
      </c>
      <c r="P726" s="53" t="str">
        <f t="shared" ca="1" si="407"/>
        <v/>
      </c>
      <c r="Q726" s="54">
        <f t="shared" si="408"/>
        <v>-1</v>
      </c>
      <c r="R726" s="54" t="str">
        <f t="shared" si="409"/>
        <v/>
      </c>
      <c r="S726" s="3" t="str">
        <f t="shared" si="410"/>
        <v>my_code</v>
      </c>
      <c r="T726" s="54" t="b">
        <f t="shared" si="411"/>
        <v>0</v>
      </c>
      <c r="U726" s="54" t="b">
        <f t="shared" si="412"/>
        <v>0</v>
      </c>
      <c r="V726" s="54" t="b">
        <f t="shared" si="413"/>
        <v>0</v>
      </c>
      <c r="W726" s="54" t="b">
        <f t="shared" si="414"/>
        <v>0</v>
      </c>
      <c r="X726" s="54" t="b">
        <f>IF(NOT(ISERROR(VLOOKUP(UPPER(F726),Opcodes!$O$3:$O$10,1,FALSE))),TRUE,FALSE)</f>
        <v>0</v>
      </c>
      <c r="Y726" s="1" t="str" cm="1">
        <f t="array" aca="1" ref="Y726" ca="1">IF(OR(UPPER(F726)="STR",UPPER(F726)="ASC"),_xlfn.TEXTJOIN("",TRUE,DEC2HEX(128*(UPPER(F726)="STR")+CODE(MID(G726,ABS(ROW(INDIRECT("1:"&amp;LEN(G726)))),1)))),IF(UPPER(F726)="HEX",UPPER(SUBSTITUTE(G726," ","")),""))</f>
        <v/>
      </c>
      <c r="Z726" s="52" t="str">
        <f t="shared" si="415"/>
        <v/>
      </c>
      <c r="AA726" s="52" t="str">
        <f t="shared" si="416"/>
        <v/>
      </c>
      <c r="AB726" s="52" t="str">
        <f t="shared" si="417"/>
        <v/>
      </c>
      <c r="AC726" s="52" t="str">
        <f t="shared" si="418"/>
        <v/>
      </c>
      <c r="AD726" s="52" t="str">
        <f t="shared" si="419"/>
        <v/>
      </c>
      <c r="AE726" s="52">
        <f t="shared" ca="1" si="420"/>
        <v>0</v>
      </c>
      <c r="AF726" s="52" t="str">
        <f t="shared" si="421"/>
        <v/>
      </c>
      <c r="AG726" s="52" t="str">
        <f t="shared" ca="1" si="422"/>
        <v>mem</v>
      </c>
      <c r="AH726" s="52">
        <f t="shared" ca="1" si="423"/>
        <v>0</v>
      </c>
      <c r="AI726" s="52">
        <f t="shared" ca="1" si="424"/>
        <v>-1</v>
      </c>
      <c r="AJ726" s="52">
        <f t="shared" ca="1" si="425"/>
        <v>0</v>
      </c>
      <c r="AK726" s="52">
        <f t="shared" ca="1" si="426"/>
        <v>0</v>
      </c>
      <c r="AL726" s="52">
        <f t="shared" ca="1" si="427"/>
        <v>0</v>
      </c>
      <c r="AM726" s="52" t="e" cm="1">
        <f t="array" aca="1" ref="AM726" ca="1">INDEX($G$2:$G$1052,MATCH(1,(AL726=$E$2:$E$1052)*("EQU"=UPPER($F$2:$F$1052)),0))</f>
        <v>#N/A</v>
      </c>
      <c r="AN726" s="52" t="str">
        <f t="shared" ca="1" si="428"/>
        <v/>
      </c>
      <c r="AO726" s="1" t="e">
        <f t="shared" ca="1" si="429"/>
        <v>#N/A</v>
      </c>
      <c r="AP726" s="52" t="str">
        <f t="shared" ca="1" si="430"/>
        <v/>
      </c>
      <c r="AQ726" s="1" t="str" cm="1">
        <f t="array" aca="1" ref="AQ726" ca="1">IF(LEFT(AL726,1)=".",INDEX($M$12:$M$1052,MATCH(1,(AL726=$L$12:$L$1052)*(S726=($S$12:$S$1052)),0)),"")</f>
        <v/>
      </c>
      <c r="AR726" s="52">
        <f t="shared" ca="1" si="431"/>
        <v>0</v>
      </c>
      <c r="AS726" s="52">
        <f t="shared" ca="1" si="432"/>
        <v>0</v>
      </c>
      <c r="AT726" s="52" t="str">
        <f t="shared" ca="1" si="433"/>
        <v>00</v>
      </c>
      <c r="AU726" s="52" t="str">
        <f t="shared" ca="1" si="434"/>
        <v>00</v>
      </c>
      <c r="AV726" s="1" t="str">
        <f t="shared" ca="1" si="437"/>
        <v>00</v>
      </c>
      <c r="AW726" s="52" t="str">
        <f t="shared" ca="1" si="435"/>
        <v>ZP</v>
      </c>
      <c r="AX726" s="53" t="e">
        <f ca="1">VLOOKUP(UPPER(F726)&amp;"-"&amp;AW726,Opcodes!$D$3:$E$160,2,FALSE)</f>
        <v>#N/A</v>
      </c>
      <c r="AY726" s="1">
        <f t="shared" ca="1" si="436"/>
        <v>0</v>
      </c>
    </row>
    <row r="727" spans="3:51" s="52" customFormat="1" x14ac:dyDescent="0.3">
      <c r="C727" s="11" t="str" cm="1">
        <f t="array" aca="1" ref="C727" ca="1">IF(AND(N727&amp;""&lt;&gt;"",K727&amp;""&lt;&gt;""),K727&amp;": "&amp;N727&amp;IF(O727&amp;""&lt;&gt;""," "&amp;O727,"")&amp;IF(P727&amp;""&lt;&gt;""," "&amp;P727,""),IF(Y727&amp;""&lt;&gt;"",K727&amp;": "&amp;TRIM(_xlfn.TEXTJOIN("",TRUE,MID(Y727,2*ROW(INDIRECT("1:"&amp;LEN(Y727)))-1,2)&amp;" ")),""))</f>
        <v/>
      </c>
      <c r="D727" s="20"/>
      <c r="E727" s="21"/>
      <c r="F727" s="22"/>
      <c r="G727" s="55"/>
      <c r="H727" s="56"/>
      <c r="I727" s="51"/>
      <c r="J727" s="51"/>
      <c r="K727" s="52" t="str">
        <f t="shared" ca="1" si="402"/>
        <v>302</v>
      </c>
      <c r="L727" s="52" t="str">
        <f t="shared" si="403"/>
        <v/>
      </c>
      <c r="M727" s="52" t="str">
        <f t="shared" ca="1" si="404"/>
        <v>$0302</v>
      </c>
      <c r="N727" s="53" t="str">
        <f t="shared" ca="1" si="405"/>
        <v/>
      </c>
      <c r="O727" s="53" t="str">
        <f t="shared" ca="1" si="406"/>
        <v>00</v>
      </c>
      <c r="P727" s="53" t="str">
        <f t="shared" ca="1" si="407"/>
        <v/>
      </c>
      <c r="Q727" s="54">
        <f t="shared" si="408"/>
        <v>-1</v>
      </c>
      <c r="R727" s="54" t="str">
        <f t="shared" si="409"/>
        <v/>
      </c>
      <c r="S727" s="3" t="str">
        <f t="shared" si="410"/>
        <v>my_code</v>
      </c>
      <c r="T727" s="54" t="b">
        <f t="shared" si="411"/>
        <v>0</v>
      </c>
      <c r="U727" s="54" t="b">
        <f t="shared" si="412"/>
        <v>0</v>
      </c>
      <c r="V727" s="54" t="b">
        <f t="shared" si="413"/>
        <v>0</v>
      </c>
      <c r="W727" s="54" t="b">
        <f t="shared" si="414"/>
        <v>0</v>
      </c>
      <c r="X727" s="54" t="b">
        <f>IF(NOT(ISERROR(VLOOKUP(UPPER(F727),Opcodes!$O$3:$O$10,1,FALSE))),TRUE,FALSE)</f>
        <v>0</v>
      </c>
      <c r="Y727" s="1" t="str" cm="1">
        <f t="array" aca="1" ref="Y727" ca="1">IF(OR(UPPER(F727)="STR",UPPER(F727)="ASC"),_xlfn.TEXTJOIN("",TRUE,DEC2HEX(128*(UPPER(F727)="STR")+CODE(MID(G727,ABS(ROW(INDIRECT("1:"&amp;LEN(G727)))),1)))),IF(UPPER(F727)="HEX",UPPER(SUBSTITUTE(G727," ","")),""))</f>
        <v/>
      </c>
      <c r="Z727" s="52" t="str">
        <f t="shared" si="415"/>
        <v/>
      </c>
      <c r="AA727" s="52" t="str">
        <f t="shared" si="416"/>
        <v/>
      </c>
      <c r="AB727" s="52" t="str">
        <f t="shared" si="417"/>
        <v/>
      </c>
      <c r="AC727" s="52" t="str">
        <f t="shared" si="418"/>
        <v/>
      </c>
      <c r="AD727" s="52" t="str">
        <f t="shared" si="419"/>
        <v/>
      </c>
      <c r="AE727" s="52">
        <f t="shared" ca="1" si="420"/>
        <v>0</v>
      </c>
      <c r="AF727" s="52" t="str">
        <f t="shared" si="421"/>
        <v/>
      </c>
      <c r="AG727" s="52" t="str">
        <f t="shared" ca="1" si="422"/>
        <v>mem</v>
      </c>
      <c r="AH727" s="52">
        <f t="shared" ca="1" si="423"/>
        <v>0</v>
      </c>
      <c r="AI727" s="52">
        <f t="shared" ca="1" si="424"/>
        <v>-1</v>
      </c>
      <c r="AJ727" s="52">
        <f t="shared" ca="1" si="425"/>
        <v>0</v>
      </c>
      <c r="AK727" s="52">
        <f t="shared" ca="1" si="426"/>
        <v>0</v>
      </c>
      <c r="AL727" s="52">
        <f t="shared" ca="1" si="427"/>
        <v>0</v>
      </c>
      <c r="AM727" s="52" t="e" cm="1">
        <f t="array" aca="1" ref="AM727" ca="1">INDEX($G$2:$G$1052,MATCH(1,(AL727=$E$2:$E$1052)*("EQU"=UPPER($F$2:$F$1052)),0))</f>
        <v>#N/A</v>
      </c>
      <c r="AN727" s="52" t="str">
        <f t="shared" ca="1" si="428"/>
        <v/>
      </c>
      <c r="AO727" s="1" t="e">
        <f t="shared" ca="1" si="429"/>
        <v>#N/A</v>
      </c>
      <c r="AP727" s="52" t="str">
        <f t="shared" ca="1" si="430"/>
        <v/>
      </c>
      <c r="AQ727" s="1" t="str" cm="1">
        <f t="array" aca="1" ref="AQ727" ca="1">IF(LEFT(AL727,1)=".",INDEX($M$12:$M$1052,MATCH(1,(AL727=$L$12:$L$1052)*(S727=($S$12:$S$1052)),0)),"")</f>
        <v/>
      </c>
      <c r="AR727" s="52">
        <f t="shared" ca="1" si="431"/>
        <v>0</v>
      </c>
      <c r="AS727" s="52">
        <f t="shared" ca="1" si="432"/>
        <v>0</v>
      </c>
      <c r="AT727" s="52" t="str">
        <f t="shared" ca="1" si="433"/>
        <v>00</v>
      </c>
      <c r="AU727" s="52" t="str">
        <f t="shared" ca="1" si="434"/>
        <v>00</v>
      </c>
      <c r="AV727" s="1" t="str">
        <f t="shared" ca="1" si="437"/>
        <v>00</v>
      </c>
      <c r="AW727" s="52" t="str">
        <f t="shared" ca="1" si="435"/>
        <v>ZP</v>
      </c>
      <c r="AX727" s="53" t="e">
        <f ca="1">VLOOKUP(UPPER(F727)&amp;"-"&amp;AW727,Opcodes!$D$3:$E$160,2,FALSE)</f>
        <v>#N/A</v>
      </c>
      <c r="AY727" s="1">
        <f t="shared" ca="1" si="436"/>
        <v>0</v>
      </c>
    </row>
    <row r="728" spans="3:51" s="52" customFormat="1" x14ac:dyDescent="0.3">
      <c r="C728" s="11" t="str" cm="1">
        <f t="array" aca="1" ref="C728" ca="1">IF(AND(N728&amp;""&lt;&gt;"",K728&amp;""&lt;&gt;""),K728&amp;": "&amp;N728&amp;IF(O728&amp;""&lt;&gt;""," "&amp;O728,"")&amp;IF(P728&amp;""&lt;&gt;""," "&amp;P728,""),IF(Y728&amp;""&lt;&gt;"",K728&amp;": "&amp;TRIM(_xlfn.TEXTJOIN("",TRUE,MID(Y728,2*ROW(INDIRECT("1:"&amp;LEN(Y728)))-1,2)&amp;" ")),""))</f>
        <v/>
      </c>
      <c r="D728" s="20"/>
      <c r="E728" s="21"/>
      <c r="F728" s="22"/>
      <c r="G728" s="55"/>
      <c r="H728" s="56"/>
      <c r="I728" s="51"/>
      <c r="J728" s="51"/>
      <c r="K728" s="52" t="str">
        <f t="shared" ca="1" si="402"/>
        <v>302</v>
      </c>
      <c r="L728" s="52" t="str">
        <f t="shared" si="403"/>
        <v/>
      </c>
      <c r="M728" s="52" t="str">
        <f t="shared" ca="1" si="404"/>
        <v>$0302</v>
      </c>
      <c r="N728" s="53" t="str">
        <f t="shared" ca="1" si="405"/>
        <v/>
      </c>
      <c r="O728" s="53" t="str">
        <f t="shared" ca="1" si="406"/>
        <v>00</v>
      </c>
      <c r="P728" s="53" t="str">
        <f t="shared" ca="1" si="407"/>
        <v/>
      </c>
      <c r="Q728" s="54">
        <f t="shared" si="408"/>
        <v>-1</v>
      </c>
      <c r="R728" s="54" t="str">
        <f t="shared" si="409"/>
        <v/>
      </c>
      <c r="S728" s="3" t="str">
        <f t="shared" si="410"/>
        <v>my_code</v>
      </c>
      <c r="T728" s="54" t="b">
        <f t="shared" si="411"/>
        <v>0</v>
      </c>
      <c r="U728" s="54" t="b">
        <f t="shared" si="412"/>
        <v>0</v>
      </c>
      <c r="V728" s="54" t="b">
        <f t="shared" si="413"/>
        <v>0</v>
      </c>
      <c r="W728" s="54" t="b">
        <f t="shared" si="414"/>
        <v>0</v>
      </c>
      <c r="X728" s="54" t="b">
        <f>IF(NOT(ISERROR(VLOOKUP(UPPER(F728),Opcodes!$O$3:$O$10,1,FALSE))),TRUE,FALSE)</f>
        <v>0</v>
      </c>
      <c r="Y728" s="1" t="str" cm="1">
        <f t="array" aca="1" ref="Y728" ca="1">IF(OR(UPPER(F728)="STR",UPPER(F728)="ASC"),_xlfn.TEXTJOIN("",TRUE,DEC2HEX(128*(UPPER(F728)="STR")+CODE(MID(G728,ABS(ROW(INDIRECT("1:"&amp;LEN(G728)))),1)))),IF(UPPER(F728)="HEX",UPPER(SUBSTITUTE(G728," ","")),""))</f>
        <v/>
      </c>
      <c r="Z728" s="52" t="str">
        <f t="shared" si="415"/>
        <v/>
      </c>
      <c r="AA728" s="52" t="str">
        <f t="shared" si="416"/>
        <v/>
      </c>
      <c r="AB728" s="52" t="str">
        <f t="shared" si="417"/>
        <v/>
      </c>
      <c r="AC728" s="52" t="str">
        <f t="shared" si="418"/>
        <v/>
      </c>
      <c r="AD728" s="52" t="str">
        <f t="shared" si="419"/>
        <v/>
      </c>
      <c r="AE728" s="52">
        <f t="shared" ca="1" si="420"/>
        <v>0</v>
      </c>
      <c r="AF728" s="52" t="str">
        <f t="shared" si="421"/>
        <v/>
      </c>
      <c r="AG728" s="52" t="str">
        <f t="shared" ca="1" si="422"/>
        <v>mem</v>
      </c>
      <c r="AH728" s="52">
        <f t="shared" ca="1" si="423"/>
        <v>0</v>
      </c>
      <c r="AI728" s="52">
        <f t="shared" ca="1" si="424"/>
        <v>-1</v>
      </c>
      <c r="AJ728" s="52">
        <f t="shared" ca="1" si="425"/>
        <v>0</v>
      </c>
      <c r="AK728" s="52">
        <f t="shared" ca="1" si="426"/>
        <v>0</v>
      </c>
      <c r="AL728" s="52">
        <f t="shared" ca="1" si="427"/>
        <v>0</v>
      </c>
      <c r="AM728" s="52" t="e" cm="1">
        <f t="array" aca="1" ref="AM728" ca="1">INDEX($G$2:$G$1052,MATCH(1,(AL728=$E$2:$E$1052)*("EQU"=UPPER($F$2:$F$1052)),0))</f>
        <v>#N/A</v>
      </c>
      <c r="AN728" s="52" t="str">
        <f t="shared" ca="1" si="428"/>
        <v/>
      </c>
      <c r="AO728" s="1" t="e">
        <f t="shared" ca="1" si="429"/>
        <v>#N/A</v>
      </c>
      <c r="AP728" s="52" t="str">
        <f t="shared" ca="1" si="430"/>
        <v/>
      </c>
      <c r="AQ728" s="1" t="str" cm="1">
        <f t="array" aca="1" ref="AQ728" ca="1">IF(LEFT(AL728,1)=".",INDEX($M$12:$M$1052,MATCH(1,(AL728=$L$12:$L$1052)*(S728=($S$12:$S$1052)),0)),"")</f>
        <v/>
      </c>
      <c r="AR728" s="52">
        <f t="shared" ca="1" si="431"/>
        <v>0</v>
      </c>
      <c r="AS728" s="52">
        <f t="shared" ca="1" si="432"/>
        <v>0</v>
      </c>
      <c r="AT728" s="52" t="str">
        <f t="shared" ca="1" si="433"/>
        <v>00</v>
      </c>
      <c r="AU728" s="52" t="str">
        <f t="shared" ca="1" si="434"/>
        <v>00</v>
      </c>
      <c r="AV728" s="1" t="str">
        <f t="shared" ca="1" si="437"/>
        <v>00</v>
      </c>
      <c r="AW728" s="52" t="str">
        <f t="shared" ca="1" si="435"/>
        <v>ZP</v>
      </c>
      <c r="AX728" s="53" t="e">
        <f ca="1">VLOOKUP(UPPER(F728)&amp;"-"&amp;AW728,Opcodes!$D$3:$E$160,2,FALSE)</f>
        <v>#N/A</v>
      </c>
      <c r="AY728" s="1">
        <f t="shared" ca="1" si="436"/>
        <v>0</v>
      </c>
    </row>
    <row r="729" spans="3:51" s="52" customFormat="1" x14ac:dyDescent="0.3">
      <c r="C729" s="11" t="str" cm="1">
        <f t="array" aca="1" ref="C729" ca="1">IF(AND(N729&amp;""&lt;&gt;"",K729&amp;""&lt;&gt;""),K729&amp;": "&amp;N729&amp;IF(O729&amp;""&lt;&gt;""," "&amp;O729,"")&amp;IF(P729&amp;""&lt;&gt;""," "&amp;P729,""),IF(Y729&amp;""&lt;&gt;"",K729&amp;": "&amp;TRIM(_xlfn.TEXTJOIN("",TRUE,MID(Y729,2*ROW(INDIRECT("1:"&amp;LEN(Y729)))-1,2)&amp;" ")),""))</f>
        <v/>
      </c>
      <c r="D729" s="20"/>
      <c r="E729" s="21"/>
      <c r="F729" s="22"/>
      <c r="G729" s="55"/>
      <c r="H729" s="56"/>
      <c r="I729" s="51"/>
      <c r="J729" s="51"/>
      <c r="K729" s="52" t="str">
        <f t="shared" ca="1" si="402"/>
        <v>302</v>
      </c>
      <c r="L729" s="52" t="str">
        <f t="shared" si="403"/>
        <v/>
      </c>
      <c r="M729" s="52" t="str">
        <f t="shared" ca="1" si="404"/>
        <v>$0302</v>
      </c>
      <c r="N729" s="53" t="str">
        <f t="shared" ca="1" si="405"/>
        <v/>
      </c>
      <c r="O729" s="53" t="str">
        <f t="shared" ca="1" si="406"/>
        <v>00</v>
      </c>
      <c r="P729" s="53" t="str">
        <f t="shared" ca="1" si="407"/>
        <v/>
      </c>
      <c r="Q729" s="54">
        <f t="shared" si="408"/>
        <v>-1</v>
      </c>
      <c r="R729" s="54" t="str">
        <f t="shared" si="409"/>
        <v/>
      </c>
      <c r="S729" s="3" t="str">
        <f t="shared" si="410"/>
        <v>my_code</v>
      </c>
      <c r="T729" s="54" t="b">
        <f t="shared" si="411"/>
        <v>0</v>
      </c>
      <c r="U729" s="54" t="b">
        <f t="shared" si="412"/>
        <v>0</v>
      </c>
      <c r="V729" s="54" t="b">
        <f t="shared" si="413"/>
        <v>0</v>
      </c>
      <c r="W729" s="54" t="b">
        <f t="shared" si="414"/>
        <v>0</v>
      </c>
      <c r="X729" s="54" t="b">
        <f>IF(NOT(ISERROR(VLOOKUP(UPPER(F729),Opcodes!$O$3:$O$10,1,FALSE))),TRUE,FALSE)</f>
        <v>0</v>
      </c>
      <c r="Y729" s="1" t="str" cm="1">
        <f t="array" aca="1" ref="Y729" ca="1">IF(OR(UPPER(F729)="STR",UPPER(F729)="ASC"),_xlfn.TEXTJOIN("",TRUE,DEC2HEX(128*(UPPER(F729)="STR")+CODE(MID(G729,ABS(ROW(INDIRECT("1:"&amp;LEN(G729)))),1)))),IF(UPPER(F729)="HEX",UPPER(SUBSTITUTE(G729," ","")),""))</f>
        <v/>
      </c>
      <c r="Z729" s="52" t="str">
        <f t="shared" si="415"/>
        <v/>
      </c>
      <c r="AA729" s="52" t="str">
        <f t="shared" si="416"/>
        <v/>
      </c>
      <c r="AB729" s="52" t="str">
        <f t="shared" si="417"/>
        <v/>
      </c>
      <c r="AC729" s="52" t="str">
        <f t="shared" si="418"/>
        <v/>
      </c>
      <c r="AD729" s="52" t="str">
        <f t="shared" si="419"/>
        <v/>
      </c>
      <c r="AE729" s="52">
        <f t="shared" ca="1" si="420"/>
        <v>0</v>
      </c>
      <c r="AF729" s="52" t="str">
        <f t="shared" si="421"/>
        <v/>
      </c>
      <c r="AG729" s="52" t="str">
        <f t="shared" ca="1" si="422"/>
        <v>mem</v>
      </c>
      <c r="AH729" s="52">
        <f t="shared" ca="1" si="423"/>
        <v>0</v>
      </c>
      <c r="AI729" s="52">
        <f t="shared" ca="1" si="424"/>
        <v>-1</v>
      </c>
      <c r="AJ729" s="52">
        <f t="shared" ca="1" si="425"/>
        <v>0</v>
      </c>
      <c r="AK729" s="52">
        <f t="shared" ca="1" si="426"/>
        <v>0</v>
      </c>
      <c r="AL729" s="52">
        <f t="shared" ca="1" si="427"/>
        <v>0</v>
      </c>
      <c r="AM729" s="52" t="e" cm="1">
        <f t="array" aca="1" ref="AM729" ca="1">INDEX($G$2:$G$1052,MATCH(1,(AL729=$E$2:$E$1052)*("EQU"=UPPER($F$2:$F$1052)),0))</f>
        <v>#N/A</v>
      </c>
      <c r="AN729" s="52" t="str">
        <f t="shared" ca="1" si="428"/>
        <v/>
      </c>
      <c r="AO729" s="1" t="e">
        <f t="shared" ca="1" si="429"/>
        <v>#N/A</v>
      </c>
      <c r="AP729" s="52" t="str">
        <f t="shared" ca="1" si="430"/>
        <v/>
      </c>
      <c r="AQ729" s="1" t="str" cm="1">
        <f t="array" aca="1" ref="AQ729" ca="1">IF(LEFT(AL729,1)=".",INDEX($M$12:$M$1052,MATCH(1,(AL729=$L$12:$L$1052)*(S729=($S$12:$S$1052)),0)),"")</f>
        <v/>
      </c>
      <c r="AR729" s="52">
        <f t="shared" ca="1" si="431"/>
        <v>0</v>
      </c>
      <c r="AS729" s="52">
        <f t="shared" ca="1" si="432"/>
        <v>0</v>
      </c>
      <c r="AT729" s="52" t="str">
        <f t="shared" ca="1" si="433"/>
        <v>00</v>
      </c>
      <c r="AU729" s="52" t="str">
        <f t="shared" ca="1" si="434"/>
        <v>00</v>
      </c>
      <c r="AV729" s="1" t="str">
        <f t="shared" ca="1" si="437"/>
        <v>00</v>
      </c>
      <c r="AW729" s="52" t="str">
        <f t="shared" ca="1" si="435"/>
        <v>ZP</v>
      </c>
      <c r="AX729" s="53" t="e">
        <f ca="1">VLOOKUP(UPPER(F729)&amp;"-"&amp;AW729,Opcodes!$D$3:$E$160,2,FALSE)</f>
        <v>#N/A</v>
      </c>
      <c r="AY729" s="1">
        <f t="shared" ca="1" si="436"/>
        <v>0</v>
      </c>
    </row>
    <row r="730" spans="3:51" s="52" customFormat="1" x14ac:dyDescent="0.3">
      <c r="C730" s="11" t="str" cm="1">
        <f t="array" aca="1" ref="C730" ca="1">IF(AND(N730&amp;""&lt;&gt;"",K730&amp;""&lt;&gt;""),K730&amp;": "&amp;N730&amp;IF(O730&amp;""&lt;&gt;""," "&amp;O730,"")&amp;IF(P730&amp;""&lt;&gt;""," "&amp;P730,""),IF(Y730&amp;""&lt;&gt;"",K730&amp;": "&amp;TRIM(_xlfn.TEXTJOIN("",TRUE,MID(Y730,2*ROW(INDIRECT("1:"&amp;LEN(Y730)))-1,2)&amp;" ")),""))</f>
        <v/>
      </c>
      <c r="D730" s="20"/>
      <c r="E730" s="21"/>
      <c r="F730" s="22"/>
      <c r="G730" s="55"/>
      <c r="H730" s="56"/>
      <c r="I730" s="51"/>
      <c r="J730" s="51"/>
      <c r="K730" s="52" t="str">
        <f t="shared" ca="1" si="402"/>
        <v>302</v>
      </c>
      <c r="L730" s="52" t="str">
        <f t="shared" si="403"/>
        <v/>
      </c>
      <c r="M730" s="52" t="str">
        <f t="shared" ca="1" si="404"/>
        <v>$0302</v>
      </c>
      <c r="N730" s="53" t="str">
        <f t="shared" ca="1" si="405"/>
        <v/>
      </c>
      <c r="O730" s="53" t="str">
        <f t="shared" ca="1" si="406"/>
        <v>00</v>
      </c>
      <c r="P730" s="53" t="str">
        <f t="shared" ca="1" si="407"/>
        <v/>
      </c>
      <c r="Q730" s="54">
        <f t="shared" si="408"/>
        <v>-1</v>
      </c>
      <c r="R730" s="54" t="str">
        <f t="shared" si="409"/>
        <v/>
      </c>
      <c r="S730" s="3" t="str">
        <f t="shared" si="410"/>
        <v>my_code</v>
      </c>
      <c r="T730" s="54" t="b">
        <f t="shared" si="411"/>
        <v>0</v>
      </c>
      <c r="U730" s="54" t="b">
        <f t="shared" si="412"/>
        <v>0</v>
      </c>
      <c r="V730" s="54" t="b">
        <f t="shared" si="413"/>
        <v>0</v>
      </c>
      <c r="W730" s="54" t="b">
        <f t="shared" si="414"/>
        <v>0</v>
      </c>
      <c r="X730" s="54" t="b">
        <f>IF(NOT(ISERROR(VLOOKUP(UPPER(F730),Opcodes!$O$3:$O$10,1,FALSE))),TRUE,FALSE)</f>
        <v>0</v>
      </c>
      <c r="Y730" s="1" t="str" cm="1">
        <f t="array" aca="1" ref="Y730" ca="1">IF(OR(UPPER(F730)="STR",UPPER(F730)="ASC"),_xlfn.TEXTJOIN("",TRUE,DEC2HEX(128*(UPPER(F730)="STR")+CODE(MID(G730,ABS(ROW(INDIRECT("1:"&amp;LEN(G730)))),1)))),IF(UPPER(F730)="HEX",UPPER(SUBSTITUTE(G730," ","")),""))</f>
        <v/>
      </c>
      <c r="Z730" s="52" t="str">
        <f t="shared" si="415"/>
        <v/>
      </c>
      <c r="AA730" s="52" t="str">
        <f t="shared" si="416"/>
        <v/>
      </c>
      <c r="AB730" s="52" t="str">
        <f t="shared" si="417"/>
        <v/>
      </c>
      <c r="AC730" s="52" t="str">
        <f t="shared" si="418"/>
        <v/>
      </c>
      <c r="AD730" s="52" t="str">
        <f t="shared" si="419"/>
        <v/>
      </c>
      <c r="AE730" s="52">
        <f t="shared" ca="1" si="420"/>
        <v>0</v>
      </c>
      <c r="AF730" s="52" t="str">
        <f t="shared" si="421"/>
        <v/>
      </c>
      <c r="AG730" s="52" t="str">
        <f t="shared" ca="1" si="422"/>
        <v>mem</v>
      </c>
      <c r="AH730" s="52">
        <f t="shared" ca="1" si="423"/>
        <v>0</v>
      </c>
      <c r="AI730" s="52">
        <f t="shared" ca="1" si="424"/>
        <v>-1</v>
      </c>
      <c r="AJ730" s="52">
        <f t="shared" ca="1" si="425"/>
        <v>0</v>
      </c>
      <c r="AK730" s="52">
        <f t="shared" ca="1" si="426"/>
        <v>0</v>
      </c>
      <c r="AL730" s="52">
        <f t="shared" ca="1" si="427"/>
        <v>0</v>
      </c>
      <c r="AM730" s="52" t="e" cm="1">
        <f t="array" aca="1" ref="AM730" ca="1">INDEX($G$2:$G$1052,MATCH(1,(AL730=$E$2:$E$1052)*("EQU"=UPPER($F$2:$F$1052)),0))</f>
        <v>#N/A</v>
      </c>
      <c r="AN730" s="52" t="str">
        <f t="shared" ca="1" si="428"/>
        <v/>
      </c>
      <c r="AO730" s="1" t="e">
        <f t="shared" ca="1" si="429"/>
        <v>#N/A</v>
      </c>
      <c r="AP730" s="52" t="str">
        <f t="shared" ca="1" si="430"/>
        <v/>
      </c>
      <c r="AQ730" s="1" t="str" cm="1">
        <f t="array" aca="1" ref="AQ730" ca="1">IF(LEFT(AL730,1)=".",INDEX($M$12:$M$1052,MATCH(1,(AL730=$L$12:$L$1052)*(S730=($S$12:$S$1052)),0)),"")</f>
        <v/>
      </c>
      <c r="AR730" s="52">
        <f t="shared" ca="1" si="431"/>
        <v>0</v>
      </c>
      <c r="AS730" s="52">
        <f t="shared" ca="1" si="432"/>
        <v>0</v>
      </c>
      <c r="AT730" s="52" t="str">
        <f t="shared" ca="1" si="433"/>
        <v>00</v>
      </c>
      <c r="AU730" s="52" t="str">
        <f t="shared" ca="1" si="434"/>
        <v>00</v>
      </c>
      <c r="AV730" s="1" t="str">
        <f t="shared" ca="1" si="437"/>
        <v>00</v>
      </c>
      <c r="AW730" s="52" t="str">
        <f t="shared" ca="1" si="435"/>
        <v>ZP</v>
      </c>
      <c r="AX730" s="53" t="e">
        <f ca="1">VLOOKUP(UPPER(F730)&amp;"-"&amp;AW730,Opcodes!$D$3:$E$160,2,FALSE)</f>
        <v>#N/A</v>
      </c>
      <c r="AY730" s="1">
        <f t="shared" ca="1" si="436"/>
        <v>0</v>
      </c>
    </row>
    <row r="731" spans="3:51" s="52" customFormat="1" x14ac:dyDescent="0.3">
      <c r="C731" s="11" t="str" cm="1">
        <f t="array" aca="1" ref="C731" ca="1">IF(AND(N731&amp;""&lt;&gt;"",K731&amp;""&lt;&gt;""),K731&amp;": "&amp;N731&amp;IF(O731&amp;""&lt;&gt;""," "&amp;O731,"")&amp;IF(P731&amp;""&lt;&gt;""," "&amp;P731,""),IF(Y731&amp;""&lt;&gt;"",K731&amp;": "&amp;TRIM(_xlfn.TEXTJOIN("",TRUE,MID(Y731,2*ROW(INDIRECT("1:"&amp;LEN(Y731)))-1,2)&amp;" ")),""))</f>
        <v/>
      </c>
      <c r="D731" s="20"/>
      <c r="E731" s="21"/>
      <c r="F731" s="22"/>
      <c r="G731" s="55"/>
      <c r="H731" s="56"/>
      <c r="I731" s="51"/>
      <c r="J731" s="51"/>
      <c r="K731" s="52" t="str">
        <f t="shared" ca="1" si="402"/>
        <v>302</v>
      </c>
      <c r="L731" s="52" t="str">
        <f t="shared" si="403"/>
        <v/>
      </c>
      <c r="M731" s="52" t="str">
        <f t="shared" ca="1" si="404"/>
        <v>$0302</v>
      </c>
      <c r="N731" s="53" t="str">
        <f t="shared" ca="1" si="405"/>
        <v/>
      </c>
      <c r="O731" s="53" t="str">
        <f t="shared" ca="1" si="406"/>
        <v>00</v>
      </c>
      <c r="P731" s="53" t="str">
        <f t="shared" ca="1" si="407"/>
        <v/>
      </c>
      <c r="Q731" s="54">
        <f t="shared" si="408"/>
        <v>-1</v>
      </c>
      <c r="R731" s="54" t="str">
        <f t="shared" si="409"/>
        <v/>
      </c>
      <c r="S731" s="3" t="str">
        <f t="shared" si="410"/>
        <v>my_code</v>
      </c>
      <c r="T731" s="54" t="b">
        <f t="shared" si="411"/>
        <v>0</v>
      </c>
      <c r="U731" s="54" t="b">
        <f t="shared" si="412"/>
        <v>0</v>
      </c>
      <c r="V731" s="54" t="b">
        <f t="shared" si="413"/>
        <v>0</v>
      </c>
      <c r="W731" s="54" t="b">
        <f t="shared" si="414"/>
        <v>0</v>
      </c>
      <c r="X731" s="54" t="b">
        <f>IF(NOT(ISERROR(VLOOKUP(UPPER(F731),Opcodes!$O$3:$O$10,1,FALSE))),TRUE,FALSE)</f>
        <v>0</v>
      </c>
      <c r="Y731" s="1" t="str" cm="1">
        <f t="array" aca="1" ref="Y731" ca="1">IF(OR(UPPER(F731)="STR",UPPER(F731)="ASC"),_xlfn.TEXTJOIN("",TRUE,DEC2HEX(128*(UPPER(F731)="STR")+CODE(MID(G731,ABS(ROW(INDIRECT("1:"&amp;LEN(G731)))),1)))),IF(UPPER(F731)="HEX",UPPER(SUBSTITUTE(G731," ","")),""))</f>
        <v/>
      </c>
      <c r="Z731" s="52" t="str">
        <f t="shared" si="415"/>
        <v/>
      </c>
      <c r="AA731" s="52" t="str">
        <f t="shared" si="416"/>
        <v/>
      </c>
      <c r="AB731" s="52" t="str">
        <f t="shared" si="417"/>
        <v/>
      </c>
      <c r="AC731" s="52" t="str">
        <f t="shared" si="418"/>
        <v/>
      </c>
      <c r="AD731" s="52" t="str">
        <f t="shared" si="419"/>
        <v/>
      </c>
      <c r="AE731" s="52">
        <f t="shared" ca="1" si="420"/>
        <v>0</v>
      </c>
      <c r="AF731" s="52" t="str">
        <f t="shared" si="421"/>
        <v/>
      </c>
      <c r="AG731" s="52" t="str">
        <f t="shared" ca="1" si="422"/>
        <v>mem</v>
      </c>
      <c r="AH731" s="52">
        <f t="shared" ca="1" si="423"/>
        <v>0</v>
      </c>
      <c r="AI731" s="52">
        <f t="shared" ca="1" si="424"/>
        <v>-1</v>
      </c>
      <c r="AJ731" s="52">
        <f t="shared" ca="1" si="425"/>
        <v>0</v>
      </c>
      <c r="AK731" s="52">
        <f t="shared" ca="1" si="426"/>
        <v>0</v>
      </c>
      <c r="AL731" s="52">
        <f t="shared" ca="1" si="427"/>
        <v>0</v>
      </c>
      <c r="AM731" s="52" t="e" cm="1">
        <f t="array" aca="1" ref="AM731" ca="1">INDEX($G$2:$G$1052,MATCH(1,(AL731=$E$2:$E$1052)*("EQU"=UPPER($F$2:$F$1052)),0))</f>
        <v>#N/A</v>
      </c>
      <c r="AN731" s="52" t="str">
        <f t="shared" ca="1" si="428"/>
        <v/>
      </c>
      <c r="AO731" s="1" t="e">
        <f t="shared" ca="1" si="429"/>
        <v>#N/A</v>
      </c>
      <c r="AP731" s="52" t="str">
        <f t="shared" ca="1" si="430"/>
        <v/>
      </c>
      <c r="AQ731" s="1" t="str" cm="1">
        <f t="array" aca="1" ref="AQ731" ca="1">IF(LEFT(AL731,1)=".",INDEX($M$12:$M$1052,MATCH(1,(AL731=$L$12:$L$1052)*(S731=($S$12:$S$1052)),0)),"")</f>
        <v/>
      </c>
      <c r="AR731" s="52">
        <f t="shared" ca="1" si="431"/>
        <v>0</v>
      </c>
      <c r="AS731" s="52">
        <f t="shared" ca="1" si="432"/>
        <v>0</v>
      </c>
      <c r="AT731" s="52" t="str">
        <f t="shared" ca="1" si="433"/>
        <v>00</v>
      </c>
      <c r="AU731" s="52" t="str">
        <f t="shared" ca="1" si="434"/>
        <v>00</v>
      </c>
      <c r="AV731" s="1" t="str">
        <f t="shared" ca="1" si="437"/>
        <v>00</v>
      </c>
      <c r="AW731" s="52" t="str">
        <f t="shared" ca="1" si="435"/>
        <v>ZP</v>
      </c>
      <c r="AX731" s="53" t="e">
        <f ca="1">VLOOKUP(UPPER(F731)&amp;"-"&amp;AW731,Opcodes!$D$3:$E$160,2,FALSE)</f>
        <v>#N/A</v>
      </c>
      <c r="AY731" s="1">
        <f t="shared" ca="1" si="436"/>
        <v>0</v>
      </c>
    </row>
    <row r="732" spans="3:51" s="52" customFormat="1" x14ac:dyDescent="0.3">
      <c r="C732" s="11" t="str" cm="1">
        <f t="array" aca="1" ref="C732" ca="1">IF(AND(N732&amp;""&lt;&gt;"",K732&amp;""&lt;&gt;""),K732&amp;": "&amp;N732&amp;IF(O732&amp;""&lt;&gt;""," "&amp;O732,"")&amp;IF(P732&amp;""&lt;&gt;""," "&amp;P732,""),IF(Y732&amp;""&lt;&gt;"",K732&amp;": "&amp;TRIM(_xlfn.TEXTJOIN("",TRUE,MID(Y732,2*ROW(INDIRECT("1:"&amp;LEN(Y732)))-1,2)&amp;" ")),""))</f>
        <v/>
      </c>
      <c r="D732" s="20"/>
      <c r="E732" s="21"/>
      <c r="F732" s="22"/>
      <c r="G732" s="55"/>
      <c r="H732" s="56"/>
      <c r="I732" s="51"/>
      <c r="J732" s="51"/>
      <c r="K732" s="52" t="str">
        <f t="shared" ca="1" si="402"/>
        <v>302</v>
      </c>
      <c r="L732" s="52" t="str">
        <f t="shared" si="403"/>
        <v/>
      </c>
      <c r="M732" s="52" t="str">
        <f t="shared" ca="1" si="404"/>
        <v>$0302</v>
      </c>
      <c r="N732" s="53" t="str">
        <f t="shared" ca="1" si="405"/>
        <v/>
      </c>
      <c r="O732" s="53" t="str">
        <f t="shared" ca="1" si="406"/>
        <v>00</v>
      </c>
      <c r="P732" s="53" t="str">
        <f t="shared" ca="1" si="407"/>
        <v/>
      </c>
      <c r="Q732" s="54">
        <f t="shared" si="408"/>
        <v>-1</v>
      </c>
      <c r="R732" s="54" t="str">
        <f t="shared" si="409"/>
        <v/>
      </c>
      <c r="S732" s="3" t="str">
        <f t="shared" si="410"/>
        <v>my_code</v>
      </c>
      <c r="T732" s="54" t="b">
        <f t="shared" si="411"/>
        <v>0</v>
      </c>
      <c r="U732" s="54" t="b">
        <f t="shared" si="412"/>
        <v>0</v>
      </c>
      <c r="V732" s="54" t="b">
        <f t="shared" si="413"/>
        <v>0</v>
      </c>
      <c r="W732" s="54" t="b">
        <f t="shared" si="414"/>
        <v>0</v>
      </c>
      <c r="X732" s="54" t="b">
        <f>IF(NOT(ISERROR(VLOOKUP(UPPER(F732),Opcodes!$O$3:$O$10,1,FALSE))),TRUE,FALSE)</f>
        <v>0</v>
      </c>
      <c r="Y732" s="1" t="str" cm="1">
        <f t="array" aca="1" ref="Y732" ca="1">IF(OR(UPPER(F732)="STR",UPPER(F732)="ASC"),_xlfn.TEXTJOIN("",TRUE,DEC2HEX(128*(UPPER(F732)="STR")+CODE(MID(G732,ABS(ROW(INDIRECT("1:"&amp;LEN(G732)))),1)))),IF(UPPER(F732)="HEX",UPPER(SUBSTITUTE(G732," ","")),""))</f>
        <v/>
      </c>
      <c r="Z732" s="52" t="str">
        <f t="shared" si="415"/>
        <v/>
      </c>
      <c r="AA732" s="52" t="str">
        <f t="shared" si="416"/>
        <v/>
      </c>
      <c r="AB732" s="52" t="str">
        <f t="shared" si="417"/>
        <v/>
      </c>
      <c r="AC732" s="52" t="str">
        <f t="shared" si="418"/>
        <v/>
      </c>
      <c r="AD732" s="52" t="str">
        <f t="shared" si="419"/>
        <v/>
      </c>
      <c r="AE732" s="52">
        <f t="shared" ca="1" si="420"/>
        <v>0</v>
      </c>
      <c r="AF732" s="52" t="str">
        <f t="shared" si="421"/>
        <v/>
      </c>
      <c r="AG732" s="52" t="str">
        <f t="shared" ca="1" si="422"/>
        <v>mem</v>
      </c>
      <c r="AH732" s="52">
        <f t="shared" ca="1" si="423"/>
        <v>0</v>
      </c>
      <c r="AI732" s="52">
        <f t="shared" ca="1" si="424"/>
        <v>-1</v>
      </c>
      <c r="AJ732" s="52">
        <f t="shared" ca="1" si="425"/>
        <v>0</v>
      </c>
      <c r="AK732" s="52">
        <f t="shared" ca="1" si="426"/>
        <v>0</v>
      </c>
      <c r="AL732" s="52">
        <f t="shared" ca="1" si="427"/>
        <v>0</v>
      </c>
      <c r="AM732" s="52" t="e" cm="1">
        <f t="array" aca="1" ref="AM732" ca="1">INDEX($G$2:$G$1052,MATCH(1,(AL732=$E$2:$E$1052)*("EQU"=UPPER($F$2:$F$1052)),0))</f>
        <v>#N/A</v>
      </c>
      <c r="AN732" s="52" t="str">
        <f t="shared" ca="1" si="428"/>
        <v/>
      </c>
      <c r="AO732" s="1" t="e">
        <f t="shared" ca="1" si="429"/>
        <v>#N/A</v>
      </c>
      <c r="AP732" s="52" t="str">
        <f t="shared" ca="1" si="430"/>
        <v/>
      </c>
      <c r="AQ732" s="1" t="str" cm="1">
        <f t="array" aca="1" ref="AQ732" ca="1">IF(LEFT(AL732,1)=".",INDEX($M$12:$M$1052,MATCH(1,(AL732=$L$12:$L$1052)*(S732=($S$12:$S$1052)),0)),"")</f>
        <v/>
      </c>
      <c r="AR732" s="52">
        <f t="shared" ca="1" si="431"/>
        <v>0</v>
      </c>
      <c r="AS732" s="52">
        <f t="shared" ca="1" si="432"/>
        <v>0</v>
      </c>
      <c r="AT732" s="52" t="str">
        <f t="shared" ca="1" si="433"/>
        <v>00</v>
      </c>
      <c r="AU732" s="52" t="str">
        <f t="shared" ca="1" si="434"/>
        <v>00</v>
      </c>
      <c r="AV732" s="1" t="str">
        <f t="shared" ca="1" si="437"/>
        <v>00</v>
      </c>
      <c r="AW732" s="52" t="str">
        <f t="shared" ca="1" si="435"/>
        <v>ZP</v>
      </c>
      <c r="AX732" s="53" t="e">
        <f ca="1">VLOOKUP(UPPER(F732)&amp;"-"&amp;AW732,Opcodes!$D$3:$E$160,2,FALSE)</f>
        <v>#N/A</v>
      </c>
      <c r="AY732" s="1">
        <f t="shared" ca="1" si="436"/>
        <v>0</v>
      </c>
    </row>
    <row r="733" spans="3:51" s="52" customFormat="1" x14ac:dyDescent="0.3">
      <c r="C733" s="11" t="str" cm="1">
        <f t="array" aca="1" ref="C733" ca="1">IF(AND(N733&amp;""&lt;&gt;"",K733&amp;""&lt;&gt;""),K733&amp;": "&amp;N733&amp;IF(O733&amp;""&lt;&gt;""," "&amp;O733,"")&amp;IF(P733&amp;""&lt;&gt;""," "&amp;P733,""),IF(Y733&amp;""&lt;&gt;"",K733&amp;": "&amp;TRIM(_xlfn.TEXTJOIN("",TRUE,MID(Y733,2*ROW(INDIRECT("1:"&amp;LEN(Y733)))-1,2)&amp;" ")),""))</f>
        <v/>
      </c>
      <c r="D733" s="20"/>
      <c r="E733" s="21"/>
      <c r="F733" s="22"/>
      <c r="G733" s="55"/>
      <c r="H733" s="56"/>
      <c r="I733" s="51"/>
      <c r="J733" s="51"/>
      <c r="K733" s="52" t="str">
        <f t="shared" ca="1" si="402"/>
        <v>302</v>
      </c>
      <c r="L733" s="52" t="str">
        <f t="shared" si="403"/>
        <v/>
      </c>
      <c r="M733" s="52" t="str">
        <f t="shared" ca="1" si="404"/>
        <v>$0302</v>
      </c>
      <c r="N733" s="53" t="str">
        <f t="shared" ca="1" si="405"/>
        <v/>
      </c>
      <c r="O733" s="53" t="str">
        <f t="shared" ca="1" si="406"/>
        <v>00</v>
      </c>
      <c r="P733" s="53" t="str">
        <f t="shared" ca="1" si="407"/>
        <v/>
      </c>
      <c r="Q733" s="54">
        <f t="shared" si="408"/>
        <v>-1</v>
      </c>
      <c r="R733" s="54" t="str">
        <f t="shared" si="409"/>
        <v/>
      </c>
      <c r="S733" s="3" t="str">
        <f t="shared" si="410"/>
        <v>my_code</v>
      </c>
      <c r="T733" s="54" t="b">
        <f t="shared" si="411"/>
        <v>0</v>
      </c>
      <c r="U733" s="54" t="b">
        <f t="shared" si="412"/>
        <v>0</v>
      </c>
      <c r="V733" s="54" t="b">
        <f t="shared" si="413"/>
        <v>0</v>
      </c>
      <c r="W733" s="54" t="b">
        <f t="shared" si="414"/>
        <v>0</v>
      </c>
      <c r="X733" s="54" t="b">
        <f>IF(NOT(ISERROR(VLOOKUP(UPPER(F733),Opcodes!$O$3:$O$10,1,FALSE))),TRUE,FALSE)</f>
        <v>0</v>
      </c>
      <c r="Y733" s="1" t="str" cm="1">
        <f t="array" aca="1" ref="Y733" ca="1">IF(OR(UPPER(F733)="STR",UPPER(F733)="ASC"),_xlfn.TEXTJOIN("",TRUE,DEC2HEX(128*(UPPER(F733)="STR")+CODE(MID(G733,ABS(ROW(INDIRECT("1:"&amp;LEN(G733)))),1)))),IF(UPPER(F733)="HEX",UPPER(SUBSTITUTE(G733," ","")),""))</f>
        <v/>
      </c>
      <c r="Z733" s="52" t="str">
        <f t="shared" si="415"/>
        <v/>
      </c>
      <c r="AA733" s="52" t="str">
        <f t="shared" si="416"/>
        <v/>
      </c>
      <c r="AB733" s="52" t="str">
        <f t="shared" si="417"/>
        <v/>
      </c>
      <c r="AC733" s="52" t="str">
        <f t="shared" si="418"/>
        <v/>
      </c>
      <c r="AD733" s="52" t="str">
        <f t="shared" si="419"/>
        <v/>
      </c>
      <c r="AE733" s="52">
        <f t="shared" ca="1" si="420"/>
        <v>0</v>
      </c>
      <c r="AF733" s="52" t="str">
        <f t="shared" si="421"/>
        <v/>
      </c>
      <c r="AG733" s="52" t="str">
        <f t="shared" ca="1" si="422"/>
        <v>mem</v>
      </c>
      <c r="AH733" s="52">
        <f t="shared" ca="1" si="423"/>
        <v>0</v>
      </c>
      <c r="AI733" s="52">
        <f t="shared" ca="1" si="424"/>
        <v>-1</v>
      </c>
      <c r="AJ733" s="52">
        <f t="shared" ca="1" si="425"/>
        <v>0</v>
      </c>
      <c r="AK733" s="52">
        <f t="shared" ca="1" si="426"/>
        <v>0</v>
      </c>
      <c r="AL733" s="52">
        <f t="shared" ca="1" si="427"/>
        <v>0</v>
      </c>
      <c r="AM733" s="52" t="e" cm="1">
        <f t="array" aca="1" ref="AM733" ca="1">INDEX($G$2:$G$1052,MATCH(1,(AL733=$E$2:$E$1052)*("EQU"=UPPER($F$2:$F$1052)),0))</f>
        <v>#N/A</v>
      </c>
      <c r="AN733" s="52" t="str">
        <f t="shared" ca="1" si="428"/>
        <v/>
      </c>
      <c r="AO733" s="1" t="e">
        <f t="shared" ca="1" si="429"/>
        <v>#N/A</v>
      </c>
      <c r="AP733" s="52" t="str">
        <f t="shared" ca="1" si="430"/>
        <v/>
      </c>
      <c r="AQ733" s="1" t="str" cm="1">
        <f t="array" aca="1" ref="AQ733" ca="1">IF(LEFT(AL733,1)=".",INDEX($M$12:$M$1052,MATCH(1,(AL733=$L$12:$L$1052)*(S733=($S$12:$S$1052)),0)),"")</f>
        <v/>
      </c>
      <c r="AR733" s="52">
        <f t="shared" ca="1" si="431"/>
        <v>0</v>
      </c>
      <c r="AS733" s="52">
        <f t="shared" ca="1" si="432"/>
        <v>0</v>
      </c>
      <c r="AT733" s="52" t="str">
        <f t="shared" ca="1" si="433"/>
        <v>00</v>
      </c>
      <c r="AU733" s="52" t="str">
        <f t="shared" ca="1" si="434"/>
        <v>00</v>
      </c>
      <c r="AV733" s="1" t="str">
        <f t="shared" ca="1" si="437"/>
        <v>00</v>
      </c>
      <c r="AW733" s="52" t="str">
        <f t="shared" ca="1" si="435"/>
        <v>ZP</v>
      </c>
      <c r="AX733" s="53" t="e">
        <f ca="1">VLOOKUP(UPPER(F733)&amp;"-"&amp;AW733,Opcodes!$D$3:$E$160,2,FALSE)</f>
        <v>#N/A</v>
      </c>
      <c r="AY733" s="1">
        <f t="shared" ca="1" si="436"/>
        <v>0</v>
      </c>
    </row>
    <row r="734" spans="3:51" s="52" customFormat="1" x14ac:dyDescent="0.3">
      <c r="C734" s="11" t="str" cm="1">
        <f t="array" aca="1" ref="C734" ca="1">IF(AND(N734&amp;""&lt;&gt;"",K734&amp;""&lt;&gt;""),K734&amp;": "&amp;N734&amp;IF(O734&amp;""&lt;&gt;""," "&amp;O734,"")&amp;IF(P734&amp;""&lt;&gt;""," "&amp;P734,""),IF(Y734&amp;""&lt;&gt;"",K734&amp;": "&amp;TRIM(_xlfn.TEXTJOIN("",TRUE,MID(Y734,2*ROW(INDIRECT("1:"&amp;LEN(Y734)))-1,2)&amp;" ")),""))</f>
        <v/>
      </c>
      <c r="D734" s="20"/>
      <c r="E734" s="21"/>
      <c r="F734" s="22"/>
      <c r="G734" s="55"/>
      <c r="H734" s="56"/>
      <c r="I734" s="51"/>
      <c r="J734" s="51"/>
      <c r="K734" s="52" t="str">
        <f t="shared" ca="1" si="402"/>
        <v>302</v>
      </c>
      <c r="L734" s="52" t="str">
        <f t="shared" si="403"/>
        <v/>
      </c>
      <c r="M734" s="52" t="str">
        <f t="shared" ca="1" si="404"/>
        <v>$0302</v>
      </c>
      <c r="N734" s="53" t="str">
        <f t="shared" ca="1" si="405"/>
        <v/>
      </c>
      <c r="O734" s="53" t="str">
        <f t="shared" ca="1" si="406"/>
        <v>00</v>
      </c>
      <c r="P734" s="53" t="str">
        <f t="shared" ca="1" si="407"/>
        <v/>
      </c>
      <c r="Q734" s="54">
        <f t="shared" si="408"/>
        <v>-1</v>
      </c>
      <c r="R734" s="54" t="str">
        <f t="shared" si="409"/>
        <v/>
      </c>
      <c r="S734" s="3" t="str">
        <f t="shared" si="410"/>
        <v>my_code</v>
      </c>
      <c r="T734" s="54" t="b">
        <f t="shared" si="411"/>
        <v>0</v>
      </c>
      <c r="U734" s="54" t="b">
        <f t="shared" si="412"/>
        <v>0</v>
      </c>
      <c r="V734" s="54" t="b">
        <f t="shared" si="413"/>
        <v>0</v>
      </c>
      <c r="W734" s="54" t="b">
        <f t="shared" si="414"/>
        <v>0</v>
      </c>
      <c r="X734" s="54" t="b">
        <f>IF(NOT(ISERROR(VLOOKUP(UPPER(F734),Opcodes!$O$3:$O$10,1,FALSE))),TRUE,FALSE)</f>
        <v>0</v>
      </c>
      <c r="Y734" s="1" t="str" cm="1">
        <f t="array" aca="1" ref="Y734" ca="1">IF(OR(UPPER(F734)="STR",UPPER(F734)="ASC"),_xlfn.TEXTJOIN("",TRUE,DEC2HEX(128*(UPPER(F734)="STR")+CODE(MID(G734,ABS(ROW(INDIRECT("1:"&amp;LEN(G734)))),1)))),IF(UPPER(F734)="HEX",UPPER(SUBSTITUTE(G734," ","")),""))</f>
        <v/>
      </c>
      <c r="Z734" s="52" t="str">
        <f t="shared" si="415"/>
        <v/>
      </c>
      <c r="AA734" s="52" t="str">
        <f t="shared" si="416"/>
        <v/>
      </c>
      <c r="AB734" s="52" t="str">
        <f t="shared" si="417"/>
        <v/>
      </c>
      <c r="AC734" s="52" t="str">
        <f t="shared" si="418"/>
        <v/>
      </c>
      <c r="AD734" s="52" t="str">
        <f t="shared" si="419"/>
        <v/>
      </c>
      <c r="AE734" s="52">
        <f t="shared" ca="1" si="420"/>
        <v>0</v>
      </c>
      <c r="AF734" s="52" t="str">
        <f t="shared" si="421"/>
        <v/>
      </c>
      <c r="AG734" s="52" t="str">
        <f t="shared" ca="1" si="422"/>
        <v>mem</v>
      </c>
      <c r="AH734" s="52">
        <f t="shared" ca="1" si="423"/>
        <v>0</v>
      </c>
      <c r="AI734" s="52">
        <f t="shared" ca="1" si="424"/>
        <v>-1</v>
      </c>
      <c r="AJ734" s="52">
        <f t="shared" ca="1" si="425"/>
        <v>0</v>
      </c>
      <c r="AK734" s="52">
        <f t="shared" ca="1" si="426"/>
        <v>0</v>
      </c>
      <c r="AL734" s="52">
        <f t="shared" ca="1" si="427"/>
        <v>0</v>
      </c>
      <c r="AM734" s="52" t="e" cm="1">
        <f t="array" aca="1" ref="AM734" ca="1">INDEX($G$2:$G$1052,MATCH(1,(AL734=$E$2:$E$1052)*("EQU"=UPPER($F$2:$F$1052)),0))</f>
        <v>#N/A</v>
      </c>
      <c r="AN734" s="52" t="str">
        <f t="shared" ca="1" si="428"/>
        <v/>
      </c>
      <c r="AO734" s="1" t="e">
        <f t="shared" ca="1" si="429"/>
        <v>#N/A</v>
      </c>
      <c r="AP734" s="52" t="str">
        <f t="shared" ca="1" si="430"/>
        <v/>
      </c>
      <c r="AQ734" s="1" t="str" cm="1">
        <f t="array" aca="1" ref="AQ734" ca="1">IF(LEFT(AL734,1)=".",INDEX($M$12:$M$1052,MATCH(1,(AL734=$L$12:$L$1052)*(S734=($S$12:$S$1052)),0)),"")</f>
        <v/>
      </c>
      <c r="AR734" s="52">
        <f t="shared" ca="1" si="431"/>
        <v>0</v>
      </c>
      <c r="AS734" s="52">
        <f t="shared" ca="1" si="432"/>
        <v>0</v>
      </c>
      <c r="AT734" s="52" t="str">
        <f t="shared" ca="1" si="433"/>
        <v>00</v>
      </c>
      <c r="AU734" s="52" t="str">
        <f t="shared" ca="1" si="434"/>
        <v>00</v>
      </c>
      <c r="AV734" s="1" t="str">
        <f t="shared" ca="1" si="437"/>
        <v>00</v>
      </c>
      <c r="AW734" s="52" t="str">
        <f t="shared" ca="1" si="435"/>
        <v>ZP</v>
      </c>
      <c r="AX734" s="53" t="e">
        <f ca="1">VLOOKUP(UPPER(F734)&amp;"-"&amp;AW734,Opcodes!$D$3:$E$160,2,FALSE)</f>
        <v>#N/A</v>
      </c>
      <c r="AY734" s="1">
        <f t="shared" ca="1" si="436"/>
        <v>0</v>
      </c>
    </row>
    <row r="735" spans="3:51" s="52" customFormat="1" x14ac:dyDescent="0.3">
      <c r="C735" s="11" t="str" cm="1">
        <f t="array" aca="1" ref="C735" ca="1">IF(AND(N735&amp;""&lt;&gt;"",K735&amp;""&lt;&gt;""),K735&amp;": "&amp;N735&amp;IF(O735&amp;""&lt;&gt;""," "&amp;O735,"")&amp;IF(P735&amp;""&lt;&gt;""," "&amp;P735,""),IF(Y735&amp;""&lt;&gt;"",K735&amp;": "&amp;TRIM(_xlfn.TEXTJOIN("",TRUE,MID(Y735,2*ROW(INDIRECT("1:"&amp;LEN(Y735)))-1,2)&amp;" ")),""))</f>
        <v/>
      </c>
      <c r="D735" s="20"/>
      <c r="E735" s="21"/>
      <c r="F735" s="22"/>
      <c r="G735" s="55"/>
      <c r="H735" s="56"/>
      <c r="I735" s="51"/>
      <c r="J735" s="51"/>
      <c r="K735" s="52" t="str">
        <f t="shared" ca="1" si="402"/>
        <v>302</v>
      </c>
      <c r="L735" s="52" t="str">
        <f t="shared" si="403"/>
        <v/>
      </c>
      <c r="M735" s="52" t="str">
        <f t="shared" ca="1" si="404"/>
        <v>$0302</v>
      </c>
      <c r="N735" s="53" t="str">
        <f t="shared" ca="1" si="405"/>
        <v/>
      </c>
      <c r="O735" s="53" t="str">
        <f t="shared" ca="1" si="406"/>
        <v>00</v>
      </c>
      <c r="P735" s="53" t="str">
        <f t="shared" ca="1" si="407"/>
        <v/>
      </c>
      <c r="Q735" s="54">
        <f t="shared" si="408"/>
        <v>-1</v>
      </c>
      <c r="R735" s="54" t="str">
        <f t="shared" si="409"/>
        <v/>
      </c>
      <c r="S735" s="3" t="str">
        <f t="shared" si="410"/>
        <v>my_code</v>
      </c>
      <c r="T735" s="54" t="b">
        <f t="shared" si="411"/>
        <v>0</v>
      </c>
      <c r="U735" s="54" t="b">
        <f t="shared" si="412"/>
        <v>0</v>
      </c>
      <c r="V735" s="54" t="b">
        <f t="shared" si="413"/>
        <v>0</v>
      </c>
      <c r="W735" s="54" t="b">
        <f t="shared" si="414"/>
        <v>0</v>
      </c>
      <c r="X735" s="54" t="b">
        <f>IF(NOT(ISERROR(VLOOKUP(UPPER(F735),Opcodes!$O$3:$O$10,1,FALSE))),TRUE,FALSE)</f>
        <v>0</v>
      </c>
      <c r="Y735" s="1" t="str" cm="1">
        <f t="array" aca="1" ref="Y735" ca="1">IF(OR(UPPER(F735)="STR",UPPER(F735)="ASC"),_xlfn.TEXTJOIN("",TRUE,DEC2HEX(128*(UPPER(F735)="STR")+CODE(MID(G735,ABS(ROW(INDIRECT("1:"&amp;LEN(G735)))),1)))),IF(UPPER(F735)="HEX",UPPER(SUBSTITUTE(G735," ","")),""))</f>
        <v/>
      </c>
      <c r="Z735" s="52" t="str">
        <f t="shared" si="415"/>
        <v/>
      </c>
      <c r="AA735" s="52" t="str">
        <f t="shared" si="416"/>
        <v/>
      </c>
      <c r="AB735" s="52" t="str">
        <f t="shared" si="417"/>
        <v/>
      </c>
      <c r="AC735" s="52" t="str">
        <f t="shared" si="418"/>
        <v/>
      </c>
      <c r="AD735" s="52" t="str">
        <f t="shared" si="419"/>
        <v/>
      </c>
      <c r="AE735" s="52">
        <f t="shared" ca="1" si="420"/>
        <v>0</v>
      </c>
      <c r="AF735" s="52" t="str">
        <f t="shared" si="421"/>
        <v/>
      </c>
      <c r="AG735" s="52" t="str">
        <f t="shared" ca="1" si="422"/>
        <v>mem</v>
      </c>
      <c r="AH735" s="52">
        <f t="shared" ca="1" si="423"/>
        <v>0</v>
      </c>
      <c r="AI735" s="52">
        <f t="shared" ca="1" si="424"/>
        <v>-1</v>
      </c>
      <c r="AJ735" s="52">
        <f t="shared" ca="1" si="425"/>
        <v>0</v>
      </c>
      <c r="AK735" s="52">
        <f t="shared" ca="1" si="426"/>
        <v>0</v>
      </c>
      <c r="AL735" s="52">
        <f t="shared" ca="1" si="427"/>
        <v>0</v>
      </c>
      <c r="AM735" s="52" t="e" cm="1">
        <f t="array" aca="1" ref="AM735" ca="1">INDEX($G$2:$G$1052,MATCH(1,(AL735=$E$2:$E$1052)*("EQU"=UPPER($F$2:$F$1052)),0))</f>
        <v>#N/A</v>
      </c>
      <c r="AN735" s="52" t="str">
        <f t="shared" ca="1" si="428"/>
        <v/>
      </c>
      <c r="AO735" s="1" t="e">
        <f t="shared" ca="1" si="429"/>
        <v>#N/A</v>
      </c>
      <c r="AP735" s="52" t="str">
        <f t="shared" ca="1" si="430"/>
        <v/>
      </c>
      <c r="AQ735" s="1" t="str" cm="1">
        <f t="array" aca="1" ref="AQ735" ca="1">IF(LEFT(AL735,1)=".",INDEX($M$12:$M$1052,MATCH(1,(AL735=$L$12:$L$1052)*(S735=($S$12:$S$1052)),0)),"")</f>
        <v/>
      </c>
      <c r="AR735" s="52">
        <f t="shared" ca="1" si="431"/>
        <v>0</v>
      </c>
      <c r="AS735" s="52">
        <f t="shared" ca="1" si="432"/>
        <v>0</v>
      </c>
      <c r="AT735" s="52" t="str">
        <f t="shared" ca="1" si="433"/>
        <v>00</v>
      </c>
      <c r="AU735" s="52" t="str">
        <f t="shared" ca="1" si="434"/>
        <v>00</v>
      </c>
      <c r="AV735" s="1" t="str">
        <f t="shared" ca="1" si="437"/>
        <v>00</v>
      </c>
      <c r="AW735" s="52" t="str">
        <f t="shared" ca="1" si="435"/>
        <v>ZP</v>
      </c>
      <c r="AX735" s="53" t="e">
        <f ca="1">VLOOKUP(UPPER(F735)&amp;"-"&amp;AW735,Opcodes!$D$3:$E$160,2,FALSE)</f>
        <v>#N/A</v>
      </c>
      <c r="AY735" s="1">
        <f t="shared" ca="1" si="436"/>
        <v>0</v>
      </c>
    </row>
    <row r="736" spans="3:51" s="52" customFormat="1" x14ac:dyDescent="0.3">
      <c r="C736" s="11" t="str" cm="1">
        <f t="array" aca="1" ref="C736" ca="1">IF(AND(N736&amp;""&lt;&gt;"",K736&amp;""&lt;&gt;""),K736&amp;": "&amp;N736&amp;IF(O736&amp;""&lt;&gt;""," "&amp;O736,"")&amp;IF(P736&amp;""&lt;&gt;""," "&amp;P736,""),IF(Y736&amp;""&lt;&gt;"",K736&amp;": "&amp;TRIM(_xlfn.TEXTJOIN("",TRUE,MID(Y736,2*ROW(INDIRECT("1:"&amp;LEN(Y736)))-1,2)&amp;" ")),""))</f>
        <v/>
      </c>
      <c r="D736" s="20"/>
      <c r="E736" s="21"/>
      <c r="F736" s="22"/>
      <c r="G736" s="55"/>
      <c r="H736" s="56"/>
      <c r="I736" s="51"/>
      <c r="J736" s="51"/>
      <c r="K736" s="52" t="str">
        <f t="shared" ca="1" si="402"/>
        <v>302</v>
      </c>
      <c r="L736" s="52" t="str">
        <f t="shared" si="403"/>
        <v/>
      </c>
      <c r="M736" s="52" t="str">
        <f t="shared" ca="1" si="404"/>
        <v>$0302</v>
      </c>
      <c r="N736" s="53" t="str">
        <f t="shared" ca="1" si="405"/>
        <v/>
      </c>
      <c r="O736" s="53" t="str">
        <f t="shared" ca="1" si="406"/>
        <v>00</v>
      </c>
      <c r="P736" s="53" t="str">
        <f t="shared" ca="1" si="407"/>
        <v/>
      </c>
      <c r="Q736" s="54">
        <f t="shared" si="408"/>
        <v>-1</v>
      </c>
      <c r="R736" s="54" t="str">
        <f t="shared" si="409"/>
        <v/>
      </c>
      <c r="S736" s="3" t="str">
        <f t="shared" si="410"/>
        <v>my_code</v>
      </c>
      <c r="T736" s="54" t="b">
        <f t="shared" si="411"/>
        <v>0</v>
      </c>
      <c r="U736" s="54" t="b">
        <f t="shared" si="412"/>
        <v>0</v>
      </c>
      <c r="V736" s="54" t="b">
        <f t="shared" si="413"/>
        <v>0</v>
      </c>
      <c r="W736" s="54" t="b">
        <f t="shared" si="414"/>
        <v>0</v>
      </c>
      <c r="X736" s="54" t="b">
        <f>IF(NOT(ISERROR(VLOOKUP(UPPER(F736),Opcodes!$O$3:$O$10,1,FALSE))),TRUE,FALSE)</f>
        <v>0</v>
      </c>
      <c r="Y736" s="1" t="str" cm="1">
        <f t="array" aca="1" ref="Y736" ca="1">IF(OR(UPPER(F736)="STR",UPPER(F736)="ASC"),_xlfn.TEXTJOIN("",TRUE,DEC2HEX(128*(UPPER(F736)="STR")+CODE(MID(G736,ABS(ROW(INDIRECT("1:"&amp;LEN(G736)))),1)))),IF(UPPER(F736)="HEX",UPPER(SUBSTITUTE(G736," ","")),""))</f>
        <v/>
      </c>
      <c r="Z736" s="52" t="str">
        <f t="shared" si="415"/>
        <v/>
      </c>
      <c r="AA736" s="52" t="str">
        <f t="shared" si="416"/>
        <v/>
      </c>
      <c r="AB736" s="52" t="str">
        <f t="shared" si="417"/>
        <v/>
      </c>
      <c r="AC736" s="52" t="str">
        <f t="shared" si="418"/>
        <v/>
      </c>
      <c r="AD736" s="52" t="str">
        <f t="shared" si="419"/>
        <v/>
      </c>
      <c r="AE736" s="52">
        <f t="shared" ca="1" si="420"/>
        <v>0</v>
      </c>
      <c r="AF736" s="52" t="str">
        <f t="shared" si="421"/>
        <v/>
      </c>
      <c r="AG736" s="52" t="str">
        <f t="shared" ca="1" si="422"/>
        <v>mem</v>
      </c>
      <c r="AH736" s="52">
        <f t="shared" ca="1" si="423"/>
        <v>0</v>
      </c>
      <c r="AI736" s="52">
        <f t="shared" ca="1" si="424"/>
        <v>-1</v>
      </c>
      <c r="AJ736" s="52">
        <f t="shared" ca="1" si="425"/>
        <v>0</v>
      </c>
      <c r="AK736" s="52">
        <f t="shared" ca="1" si="426"/>
        <v>0</v>
      </c>
      <c r="AL736" s="52">
        <f t="shared" ca="1" si="427"/>
        <v>0</v>
      </c>
      <c r="AM736" s="52" t="e" cm="1">
        <f t="array" aca="1" ref="AM736" ca="1">INDEX($G$2:$G$1052,MATCH(1,(AL736=$E$2:$E$1052)*("EQU"=UPPER($F$2:$F$1052)),0))</f>
        <v>#N/A</v>
      </c>
      <c r="AN736" s="52" t="str">
        <f t="shared" ca="1" si="428"/>
        <v/>
      </c>
      <c r="AO736" s="1" t="e">
        <f t="shared" ca="1" si="429"/>
        <v>#N/A</v>
      </c>
      <c r="AP736" s="52" t="str">
        <f t="shared" ca="1" si="430"/>
        <v/>
      </c>
      <c r="AQ736" s="1" t="str" cm="1">
        <f t="array" aca="1" ref="AQ736" ca="1">IF(LEFT(AL736,1)=".",INDEX($M$12:$M$1052,MATCH(1,(AL736=$L$12:$L$1052)*(S736=($S$12:$S$1052)),0)),"")</f>
        <v/>
      </c>
      <c r="AR736" s="52">
        <f t="shared" ca="1" si="431"/>
        <v>0</v>
      </c>
      <c r="AS736" s="52">
        <f t="shared" ca="1" si="432"/>
        <v>0</v>
      </c>
      <c r="AT736" s="52" t="str">
        <f t="shared" ca="1" si="433"/>
        <v>00</v>
      </c>
      <c r="AU736" s="52" t="str">
        <f t="shared" ca="1" si="434"/>
        <v>00</v>
      </c>
      <c r="AV736" s="1" t="str">
        <f t="shared" ca="1" si="437"/>
        <v>00</v>
      </c>
      <c r="AW736" s="52" t="str">
        <f t="shared" ca="1" si="435"/>
        <v>ZP</v>
      </c>
      <c r="AX736" s="53" t="e">
        <f ca="1">VLOOKUP(UPPER(F736)&amp;"-"&amp;AW736,Opcodes!$D$3:$E$160,2,FALSE)</f>
        <v>#N/A</v>
      </c>
      <c r="AY736" s="1">
        <f t="shared" ca="1" si="436"/>
        <v>0</v>
      </c>
    </row>
    <row r="737" spans="3:51" s="52" customFormat="1" x14ac:dyDescent="0.3">
      <c r="C737" s="11" t="str" cm="1">
        <f t="array" aca="1" ref="C737" ca="1">IF(AND(N737&amp;""&lt;&gt;"",K737&amp;""&lt;&gt;""),K737&amp;": "&amp;N737&amp;IF(O737&amp;""&lt;&gt;""," "&amp;O737,"")&amp;IF(P737&amp;""&lt;&gt;""," "&amp;P737,""),IF(Y737&amp;""&lt;&gt;"",K737&amp;": "&amp;TRIM(_xlfn.TEXTJOIN("",TRUE,MID(Y737,2*ROW(INDIRECT("1:"&amp;LEN(Y737)))-1,2)&amp;" ")),""))</f>
        <v/>
      </c>
      <c r="D737" s="20"/>
      <c r="E737" s="21"/>
      <c r="F737" s="22"/>
      <c r="G737" s="55"/>
      <c r="H737" s="56"/>
      <c r="I737" s="51"/>
      <c r="J737" s="51"/>
      <c r="K737" s="52" t="str">
        <f t="shared" ca="1" si="402"/>
        <v>302</v>
      </c>
      <c r="L737" s="52" t="str">
        <f t="shared" si="403"/>
        <v/>
      </c>
      <c r="M737" s="52" t="str">
        <f t="shared" ca="1" si="404"/>
        <v>$0302</v>
      </c>
      <c r="N737" s="53" t="str">
        <f t="shared" ca="1" si="405"/>
        <v/>
      </c>
      <c r="O737" s="53" t="str">
        <f t="shared" ca="1" si="406"/>
        <v>00</v>
      </c>
      <c r="P737" s="53" t="str">
        <f t="shared" ca="1" si="407"/>
        <v/>
      </c>
      <c r="Q737" s="54">
        <f t="shared" si="408"/>
        <v>-1</v>
      </c>
      <c r="R737" s="54" t="str">
        <f t="shared" si="409"/>
        <v/>
      </c>
      <c r="S737" s="3" t="str">
        <f t="shared" si="410"/>
        <v>my_code</v>
      </c>
      <c r="T737" s="54" t="b">
        <f t="shared" si="411"/>
        <v>0</v>
      </c>
      <c r="U737" s="54" t="b">
        <f t="shared" si="412"/>
        <v>0</v>
      </c>
      <c r="V737" s="54" t="b">
        <f t="shared" si="413"/>
        <v>0</v>
      </c>
      <c r="W737" s="54" t="b">
        <f t="shared" si="414"/>
        <v>0</v>
      </c>
      <c r="X737" s="54" t="b">
        <f>IF(NOT(ISERROR(VLOOKUP(UPPER(F737),Opcodes!$O$3:$O$10,1,FALSE))),TRUE,FALSE)</f>
        <v>0</v>
      </c>
      <c r="Y737" s="1" t="str" cm="1">
        <f t="array" aca="1" ref="Y737" ca="1">IF(OR(UPPER(F737)="STR",UPPER(F737)="ASC"),_xlfn.TEXTJOIN("",TRUE,DEC2HEX(128*(UPPER(F737)="STR")+CODE(MID(G737,ABS(ROW(INDIRECT("1:"&amp;LEN(G737)))),1)))),IF(UPPER(F737)="HEX",UPPER(SUBSTITUTE(G737," ","")),""))</f>
        <v/>
      </c>
      <c r="Z737" s="52" t="str">
        <f t="shared" si="415"/>
        <v/>
      </c>
      <c r="AA737" s="52" t="str">
        <f t="shared" si="416"/>
        <v/>
      </c>
      <c r="AB737" s="52" t="str">
        <f t="shared" si="417"/>
        <v/>
      </c>
      <c r="AC737" s="52" t="str">
        <f t="shared" si="418"/>
        <v/>
      </c>
      <c r="AD737" s="52" t="str">
        <f t="shared" si="419"/>
        <v/>
      </c>
      <c r="AE737" s="52">
        <f t="shared" ca="1" si="420"/>
        <v>0</v>
      </c>
      <c r="AF737" s="52" t="str">
        <f t="shared" si="421"/>
        <v/>
      </c>
      <c r="AG737" s="52" t="str">
        <f t="shared" ca="1" si="422"/>
        <v>mem</v>
      </c>
      <c r="AH737" s="52">
        <f t="shared" ca="1" si="423"/>
        <v>0</v>
      </c>
      <c r="AI737" s="52">
        <f t="shared" ca="1" si="424"/>
        <v>-1</v>
      </c>
      <c r="AJ737" s="52">
        <f t="shared" ca="1" si="425"/>
        <v>0</v>
      </c>
      <c r="AK737" s="52">
        <f t="shared" ca="1" si="426"/>
        <v>0</v>
      </c>
      <c r="AL737" s="52">
        <f t="shared" ca="1" si="427"/>
        <v>0</v>
      </c>
      <c r="AM737" s="52" t="e" cm="1">
        <f t="array" aca="1" ref="AM737" ca="1">INDEX($G$2:$G$1052,MATCH(1,(AL737=$E$2:$E$1052)*("EQU"=UPPER($F$2:$F$1052)),0))</f>
        <v>#N/A</v>
      </c>
      <c r="AN737" s="52" t="str">
        <f t="shared" ca="1" si="428"/>
        <v/>
      </c>
      <c r="AO737" s="1" t="e">
        <f t="shared" ca="1" si="429"/>
        <v>#N/A</v>
      </c>
      <c r="AP737" s="52" t="str">
        <f t="shared" ca="1" si="430"/>
        <v/>
      </c>
      <c r="AQ737" s="1" t="str" cm="1">
        <f t="array" aca="1" ref="AQ737" ca="1">IF(LEFT(AL737,1)=".",INDEX($M$12:$M$1052,MATCH(1,(AL737=$L$12:$L$1052)*(S737=($S$12:$S$1052)),0)),"")</f>
        <v/>
      </c>
      <c r="AR737" s="52">
        <f t="shared" ca="1" si="431"/>
        <v>0</v>
      </c>
      <c r="AS737" s="52">
        <f t="shared" ca="1" si="432"/>
        <v>0</v>
      </c>
      <c r="AT737" s="52" t="str">
        <f t="shared" ca="1" si="433"/>
        <v>00</v>
      </c>
      <c r="AU737" s="52" t="str">
        <f t="shared" ca="1" si="434"/>
        <v>00</v>
      </c>
      <c r="AV737" s="1" t="str">
        <f t="shared" ca="1" si="437"/>
        <v>00</v>
      </c>
      <c r="AW737" s="52" t="str">
        <f t="shared" ca="1" si="435"/>
        <v>ZP</v>
      </c>
      <c r="AX737" s="53" t="e">
        <f ca="1">VLOOKUP(UPPER(F737)&amp;"-"&amp;AW737,Opcodes!$D$3:$E$160,2,FALSE)</f>
        <v>#N/A</v>
      </c>
      <c r="AY737" s="1">
        <f t="shared" ca="1" si="436"/>
        <v>0</v>
      </c>
    </row>
    <row r="738" spans="3:51" s="52" customFormat="1" x14ac:dyDescent="0.3">
      <c r="C738" s="11" t="str" cm="1">
        <f t="array" aca="1" ref="C738" ca="1">IF(AND(N738&amp;""&lt;&gt;"",K738&amp;""&lt;&gt;""),K738&amp;": "&amp;N738&amp;IF(O738&amp;""&lt;&gt;""," "&amp;O738,"")&amp;IF(P738&amp;""&lt;&gt;""," "&amp;P738,""),IF(Y738&amp;""&lt;&gt;"",K738&amp;": "&amp;TRIM(_xlfn.TEXTJOIN("",TRUE,MID(Y738,2*ROW(INDIRECT("1:"&amp;LEN(Y738)))-1,2)&amp;" ")),""))</f>
        <v/>
      </c>
      <c r="D738" s="20"/>
      <c r="E738" s="21"/>
      <c r="F738" s="22"/>
      <c r="G738" s="55"/>
      <c r="H738" s="56"/>
      <c r="I738" s="51"/>
      <c r="J738" s="51"/>
      <c r="K738" s="52" t="str">
        <f t="shared" ca="1" si="402"/>
        <v>302</v>
      </c>
      <c r="L738" s="52" t="str">
        <f t="shared" si="403"/>
        <v/>
      </c>
      <c r="M738" s="52" t="str">
        <f t="shared" ca="1" si="404"/>
        <v>$0302</v>
      </c>
      <c r="N738" s="53" t="str">
        <f t="shared" ca="1" si="405"/>
        <v/>
      </c>
      <c r="O738" s="53" t="str">
        <f t="shared" ca="1" si="406"/>
        <v>00</v>
      </c>
      <c r="P738" s="53" t="str">
        <f t="shared" ca="1" si="407"/>
        <v/>
      </c>
      <c r="Q738" s="54">
        <f t="shared" si="408"/>
        <v>-1</v>
      </c>
      <c r="R738" s="54" t="str">
        <f t="shared" si="409"/>
        <v/>
      </c>
      <c r="S738" s="3" t="str">
        <f t="shared" si="410"/>
        <v>my_code</v>
      </c>
      <c r="T738" s="54" t="b">
        <f t="shared" si="411"/>
        <v>0</v>
      </c>
      <c r="U738" s="54" t="b">
        <f t="shared" si="412"/>
        <v>0</v>
      </c>
      <c r="V738" s="54" t="b">
        <f t="shared" si="413"/>
        <v>0</v>
      </c>
      <c r="W738" s="54" t="b">
        <f t="shared" si="414"/>
        <v>0</v>
      </c>
      <c r="X738" s="54" t="b">
        <f>IF(NOT(ISERROR(VLOOKUP(UPPER(F738),Opcodes!$O$3:$O$10,1,FALSE))),TRUE,FALSE)</f>
        <v>0</v>
      </c>
      <c r="Y738" s="1" t="str" cm="1">
        <f t="array" aca="1" ref="Y738" ca="1">IF(OR(UPPER(F738)="STR",UPPER(F738)="ASC"),_xlfn.TEXTJOIN("",TRUE,DEC2HEX(128*(UPPER(F738)="STR")+CODE(MID(G738,ABS(ROW(INDIRECT("1:"&amp;LEN(G738)))),1)))),IF(UPPER(F738)="HEX",UPPER(SUBSTITUTE(G738," ","")),""))</f>
        <v/>
      </c>
      <c r="Z738" s="52" t="str">
        <f t="shared" si="415"/>
        <v/>
      </c>
      <c r="AA738" s="52" t="str">
        <f t="shared" si="416"/>
        <v/>
      </c>
      <c r="AB738" s="52" t="str">
        <f t="shared" si="417"/>
        <v/>
      </c>
      <c r="AC738" s="52" t="str">
        <f t="shared" si="418"/>
        <v/>
      </c>
      <c r="AD738" s="52" t="str">
        <f t="shared" si="419"/>
        <v/>
      </c>
      <c r="AE738" s="52">
        <f t="shared" ca="1" si="420"/>
        <v>0</v>
      </c>
      <c r="AF738" s="52" t="str">
        <f t="shared" si="421"/>
        <v/>
      </c>
      <c r="AG738" s="52" t="str">
        <f t="shared" ca="1" si="422"/>
        <v>mem</v>
      </c>
      <c r="AH738" s="52">
        <f t="shared" ca="1" si="423"/>
        <v>0</v>
      </c>
      <c r="AI738" s="52">
        <f t="shared" ca="1" si="424"/>
        <v>-1</v>
      </c>
      <c r="AJ738" s="52">
        <f t="shared" ca="1" si="425"/>
        <v>0</v>
      </c>
      <c r="AK738" s="52">
        <f t="shared" ca="1" si="426"/>
        <v>0</v>
      </c>
      <c r="AL738" s="52">
        <f t="shared" ca="1" si="427"/>
        <v>0</v>
      </c>
      <c r="AM738" s="52" t="e" cm="1">
        <f t="array" aca="1" ref="AM738" ca="1">INDEX($G$2:$G$1052,MATCH(1,(AL738=$E$2:$E$1052)*("EQU"=UPPER($F$2:$F$1052)),0))</f>
        <v>#N/A</v>
      </c>
      <c r="AN738" s="52" t="str">
        <f t="shared" ca="1" si="428"/>
        <v/>
      </c>
      <c r="AO738" s="1" t="e">
        <f t="shared" ca="1" si="429"/>
        <v>#N/A</v>
      </c>
      <c r="AP738" s="52" t="str">
        <f t="shared" ca="1" si="430"/>
        <v/>
      </c>
      <c r="AQ738" s="1" t="str" cm="1">
        <f t="array" aca="1" ref="AQ738" ca="1">IF(LEFT(AL738,1)=".",INDEX($M$12:$M$1052,MATCH(1,(AL738=$L$12:$L$1052)*(S738=($S$12:$S$1052)),0)),"")</f>
        <v/>
      </c>
      <c r="AR738" s="52">
        <f t="shared" ca="1" si="431"/>
        <v>0</v>
      </c>
      <c r="AS738" s="52">
        <f t="shared" ca="1" si="432"/>
        <v>0</v>
      </c>
      <c r="AT738" s="52" t="str">
        <f t="shared" ca="1" si="433"/>
        <v>00</v>
      </c>
      <c r="AU738" s="52" t="str">
        <f t="shared" ca="1" si="434"/>
        <v>00</v>
      </c>
      <c r="AV738" s="1" t="str">
        <f t="shared" ca="1" si="437"/>
        <v>00</v>
      </c>
      <c r="AW738" s="52" t="str">
        <f t="shared" ca="1" si="435"/>
        <v>ZP</v>
      </c>
      <c r="AX738" s="53" t="e">
        <f ca="1">VLOOKUP(UPPER(F738)&amp;"-"&amp;AW738,Opcodes!$D$3:$E$160,2,FALSE)</f>
        <v>#N/A</v>
      </c>
      <c r="AY738" s="1">
        <f t="shared" ca="1" si="436"/>
        <v>0</v>
      </c>
    </row>
    <row r="739" spans="3:51" s="52" customFormat="1" x14ac:dyDescent="0.3">
      <c r="C739" s="11" t="str" cm="1">
        <f t="array" aca="1" ref="C739" ca="1">IF(AND(N739&amp;""&lt;&gt;"",K739&amp;""&lt;&gt;""),K739&amp;": "&amp;N739&amp;IF(O739&amp;""&lt;&gt;""," "&amp;O739,"")&amp;IF(P739&amp;""&lt;&gt;""," "&amp;P739,""),IF(Y739&amp;""&lt;&gt;"",K739&amp;": "&amp;TRIM(_xlfn.TEXTJOIN("",TRUE,MID(Y739,2*ROW(INDIRECT("1:"&amp;LEN(Y739)))-1,2)&amp;" ")),""))</f>
        <v/>
      </c>
      <c r="D739" s="20"/>
      <c r="E739" s="21"/>
      <c r="F739" s="22"/>
      <c r="G739" s="55"/>
      <c r="H739" s="56"/>
      <c r="I739" s="51"/>
      <c r="J739" s="51"/>
      <c r="K739" s="52" t="str">
        <f t="shared" ca="1" si="402"/>
        <v>302</v>
      </c>
      <c r="L739" s="52" t="str">
        <f t="shared" si="403"/>
        <v/>
      </c>
      <c r="M739" s="52" t="str">
        <f t="shared" ca="1" si="404"/>
        <v>$0302</v>
      </c>
      <c r="N739" s="53" t="str">
        <f t="shared" ca="1" si="405"/>
        <v/>
      </c>
      <c r="O739" s="53" t="str">
        <f t="shared" ca="1" si="406"/>
        <v>00</v>
      </c>
      <c r="P739" s="53" t="str">
        <f t="shared" ca="1" si="407"/>
        <v/>
      </c>
      <c r="Q739" s="54">
        <f t="shared" si="408"/>
        <v>-1</v>
      </c>
      <c r="R739" s="54" t="str">
        <f t="shared" si="409"/>
        <v/>
      </c>
      <c r="S739" s="3" t="str">
        <f t="shared" si="410"/>
        <v>my_code</v>
      </c>
      <c r="T739" s="54" t="b">
        <f t="shared" si="411"/>
        <v>0</v>
      </c>
      <c r="U739" s="54" t="b">
        <f t="shared" si="412"/>
        <v>0</v>
      </c>
      <c r="V739" s="54" t="b">
        <f t="shared" si="413"/>
        <v>0</v>
      </c>
      <c r="W739" s="54" t="b">
        <f t="shared" si="414"/>
        <v>0</v>
      </c>
      <c r="X739" s="54" t="b">
        <f>IF(NOT(ISERROR(VLOOKUP(UPPER(F739),Opcodes!$O$3:$O$10,1,FALSE))),TRUE,FALSE)</f>
        <v>0</v>
      </c>
      <c r="Y739" s="1" t="str" cm="1">
        <f t="array" aca="1" ref="Y739" ca="1">IF(OR(UPPER(F739)="STR",UPPER(F739)="ASC"),_xlfn.TEXTJOIN("",TRUE,DEC2HEX(128*(UPPER(F739)="STR")+CODE(MID(G739,ABS(ROW(INDIRECT("1:"&amp;LEN(G739)))),1)))),IF(UPPER(F739)="HEX",UPPER(SUBSTITUTE(G739," ","")),""))</f>
        <v/>
      </c>
      <c r="Z739" s="52" t="str">
        <f t="shared" si="415"/>
        <v/>
      </c>
      <c r="AA739" s="52" t="str">
        <f t="shared" si="416"/>
        <v/>
      </c>
      <c r="AB739" s="52" t="str">
        <f t="shared" si="417"/>
        <v/>
      </c>
      <c r="AC739" s="52" t="str">
        <f t="shared" si="418"/>
        <v/>
      </c>
      <c r="AD739" s="52" t="str">
        <f t="shared" si="419"/>
        <v/>
      </c>
      <c r="AE739" s="52">
        <f t="shared" ca="1" si="420"/>
        <v>0</v>
      </c>
      <c r="AF739" s="52" t="str">
        <f t="shared" si="421"/>
        <v/>
      </c>
      <c r="AG739" s="52" t="str">
        <f t="shared" ca="1" si="422"/>
        <v>mem</v>
      </c>
      <c r="AH739" s="52">
        <f t="shared" ca="1" si="423"/>
        <v>0</v>
      </c>
      <c r="AI739" s="52">
        <f t="shared" ca="1" si="424"/>
        <v>-1</v>
      </c>
      <c r="AJ739" s="52">
        <f t="shared" ca="1" si="425"/>
        <v>0</v>
      </c>
      <c r="AK739" s="52">
        <f t="shared" ca="1" si="426"/>
        <v>0</v>
      </c>
      <c r="AL739" s="52">
        <f t="shared" ca="1" si="427"/>
        <v>0</v>
      </c>
      <c r="AM739" s="52" t="e" cm="1">
        <f t="array" aca="1" ref="AM739" ca="1">INDEX($G$2:$G$1052,MATCH(1,(AL739=$E$2:$E$1052)*("EQU"=UPPER($F$2:$F$1052)),0))</f>
        <v>#N/A</v>
      </c>
      <c r="AN739" s="52" t="str">
        <f t="shared" ca="1" si="428"/>
        <v/>
      </c>
      <c r="AO739" s="1" t="e">
        <f t="shared" ca="1" si="429"/>
        <v>#N/A</v>
      </c>
      <c r="AP739" s="52" t="str">
        <f t="shared" ca="1" si="430"/>
        <v/>
      </c>
      <c r="AQ739" s="1" t="str" cm="1">
        <f t="array" aca="1" ref="AQ739" ca="1">IF(LEFT(AL739,1)=".",INDEX($M$12:$M$1052,MATCH(1,(AL739=$L$12:$L$1052)*(S739=($S$12:$S$1052)),0)),"")</f>
        <v/>
      </c>
      <c r="AR739" s="52">
        <f t="shared" ca="1" si="431"/>
        <v>0</v>
      </c>
      <c r="AS739" s="52">
        <f t="shared" ca="1" si="432"/>
        <v>0</v>
      </c>
      <c r="AT739" s="52" t="str">
        <f t="shared" ca="1" si="433"/>
        <v>00</v>
      </c>
      <c r="AU739" s="52" t="str">
        <f t="shared" ca="1" si="434"/>
        <v>00</v>
      </c>
      <c r="AV739" s="1" t="str">
        <f t="shared" ca="1" si="437"/>
        <v>00</v>
      </c>
      <c r="AW739" s="52" t="str">
        <f t="shared" ca="1" si="435"/>
        <v>ZP</v>
      </c>
      <c r="AX739" s="53" t="e">
        <f ca="1">VLOOKUP(UPPER(F739)&amp;"-"&amp;AW739,Opcodes!$D$3:$E$160,2,FALSE)</f>
        <v>#N/A</v>
      </c>
      <c r="AY739" s="1">
        <f t="shared" ca="1" si="436"/>
        <v>0</v>
      </c>
    </row>
    <row r="740" spans="3:51" s="52" customFormat="1" x14ac:dyDescent="0.3">
      <c r="C740" s="11" t="str" cm="1">
        <f t="array" aca="1" ref="C740" ca="1">IF(AND(N740&amp;""&lt;&gt;"",K740&amp;""&lt;&gt;""),K740&amp;": "&amp;N740&amp;IF(O740&amp;""&lt;&gt;""," "&amp;O740,"")&amp;IF(P740&amp;""&lt;&gt;""," "&amp;P740,""),IF(Y740&amp;""&lt;&gt;"",K740&amp;": "&amp;TRIM(_xlfn.TEXTJOIN("",TRUE,MID(Y740,2*ROW(INDIRECT("1:"&amp;LEN(Y740)))-1,2)&amp;" ")),""))</f>
        <v/>
      </c>
      <c r="D740" s="20"/>
      <c r="E740" s="21"/>
      <c r="F740" s="22"/>
      <c r="G740" s="55"/>
      <c r="H740" s="56"/>
      <c r="I740" s="51"/>
      <c r="J740" s="51"/>
      <c r="K740" s="52" t="str">
        <f t="shared" ca="1" si="402"/>
        <v>302</v>
      </c>
      <c r="L740" s="52" t="str">
        <f t="shared" si="403"/>
        <v/>
      </c>
      <c r="M740" s="52" t="str">
        <f t="shared" ca="1" si="404"/>
        <v>$0302</v>
      </c>
      <c r="N740" s="53" t="str">
        <f t="shared" ca="1" si="405"/>
        <v/>
      </c>
      <c r="O740" s="53" t="str">
        <f t="shared" ca="1" si="406"/>
        <v>00</v>
      </c>
      <c r="P740" s="53" t="str">
        <f t="shared" ca="1" si="407"/>
        <v/>
      </c>
      <c r="Q740" s="54">
        <f t="shared" si="408"/>
        <v>-1</v>
      </c>
      <c r="R740" s="54" t="str">
        <f t="shared" si="409"/>
        <v/>
      </c>
      <c r="S740" s="3" t="str">
        <f t="shared" si="410"/>
        <v>my_code</v>
      </c>
      <c r="T740" s="54" t="b">
        <f t="shared" si="411"/>
        <v>0</v>
      </c>
      <c r="U740" s="54" t="b">
        <f t="shared" si="412"/>
        <v>0</v>
      </c>
      <c r="V740" s="54" t="b">
        <f t="shared" si="413"/>
        <v>0</v>
      </c>
      <c r="W740" s="54" t="b">
        <f t="shared" si="414"/>
        <v>0</v>
      </c>
      <c r="X740" s="54" t="b">
        <f>IF(NOT(ISERROR(VLOOKUP(UPPER(F740),Opcodes!$O$3:$O$10,1,FALSE))),TRUE,FALSE)</f>
        <v>0</v>
      </c>
      <c r="Y740" s="1" t="str" cm="1">
        <f t="array" aca="1" ref="Y740" ca="1">IF(OR(UPPER(F740)="STR",UPPER(F740)="ASC"),_xlfn.TEXTJOIN("",TRUE,DEC2HEX(128*(UPPER(F740)="STR")+CODE(MID(G740,ABS(ROW(INDIRECT("1:"&amp;LEN(G740)))),1)))),IF(UPPER(F740)="HEX",UPPER(SUBSTITUTE(G740," ","")),""))</f>
        <v/>
      </c>
      <c r="Z740" s="52" t="str">
        <f t="shared" si="415"/>
        <v/>
      </c>
      <c r="AA740" s="52" t="str">
        <f t="shared" si="416"/>
        <v/>
      </c>
      <c r="AB740" s="52" t="str">
        <f t="shared" si="417"/>
        <v/>
      </c>
      <c r="AC740" s="52" t="str">
        <f t="shared" si="418"/>
        <v/>
      </c>
      <c r="AD740" s="52" t="str">
        <f t="shared" si="419"/>
        <v/>
      </c>
      <c r="AE740" s="52">
        <f t="shared" ca="1" si="420"/>
        <v>0</v>
      </c>
      <c r="AF740" s="52" t="str">
        <f t="shared" si="421"/>
        <v/>
      </c>
      <c r="AG740" s="52" t="str">
        <f t="shared" ca="1" si="422"/>
        <v>mem</v>
      </c>
      <c r="AH740" s="52">
        <f t="shared" ca="1" si="423"/>
        <v>0</v>
      </c>
      <c r="AI740" s="52">
        <f t="shared" ca="1" si="424"/>
        <v>-1</v>
      </c>
      <c r="AJ740" s="52">
        <f t="shared" ca="1" si="425"/>
        <v>0</v>
      </c>
      <c r="AK740" s="52">
        <f t="shared" ca="1" si="426"/>
        <v>0</v>
      </c>
      <c r="AL740" s="52">
        <f t="shared" ca="1" si="427"/>
        <v>0</v>
      </c>
      <c r="AM740" s="52" t="e" cm="1">
        <f t="array" aca="1" ref="AM740" ca="1">INDEX($G$2:$G$1052,MATCH(1,(AL740=$E$2:$E$1052)*("EQU"=UPPER($F$2:$F$1052)),0))</f>
        <v>#N/A</v>
      </c>
      <c r="AN740" s="52" t="str">
        <f t="shared" ca="1" si="428"/>
        <v/>
      </c>
      <c r="AO740" s="1" t="e">
        <f t="shared" ca="1" si="429"/>
        <v>#N/A</v>
      </c>
      <c r="AP740" s="52" t="str">
        <f t="shared" ca="1" si="430"/>
        <v/>
      </c>
      <c r="AQ740" s="1" t="str" cm="1">
        <f t="array" aca="1" ref="AQ740" ca="1">IF(LEFT(AL740,1)=".",INDEX($M$12:$M$1052,MATCH(1,(AL740=$L$12:$L$1052)*(S740=($S$12:$S$1052)),0)),"")</f>
        <v/>
      </c>
      <c r="AR740" s="52">
        <f t="shared" ca="1" si="431"/>
        <v>0</v>
      </c>
      <c r="AS740" s="52">
        <f t="shared" ca="1" si="432"/>
        <v>0</v>
      </c>
      <c r="AT740" s="52" t="str">
        <f t="shared" ca="1" si="433"/>
        <v>00</v>
      </c>
      <c r="AU740" s="52" t="str">
        <f t="shared" ca="1" si="434"/>
        <v>00</v>
      </c>
      <c r="AV740" s="1" t="str">
        <f t="shared" ca="1" si="437"/>
        <v>00</v>
      </c>
      <c r="AW740" s="52" t="str">
        <f t="shared" ca="1" si="435"/>
        <v>ZP</v>
      </c>
      <c r="AX740" s="53" t="e">
        <f ca="1">VLOOKUP(UPPER(F740)&amp;"-"&amp;AW740,Opcodes!$D$3:$E$160,2,FALSE)</f>
        <v>#N/A</v>
      </c>
      <c r="AY740" s="1">
        <f t="shared" ca="1" si="436"/>
        <v>0</v>
      </c>
    </row>
    <row r="741" spans="3:51" s="52" customFormat="1" x14ac:dyDescent="0.3">
      <c r="C741" s="11" t="str" cm="1">
        <f t="array" aca="1" ref="C741" ca="1">IF(AND(N741&amp;""&lt;&gt;"",K741&amp;""&lt;&gt;""),K741&amp;": "&amp;N741&amp;IF(O741&amp;""&lt;&gt;""," "&amp;O741,"")&amp;IF(P741&amp;""&lt;&gt;""," "&amp;P741,""),IF(Y741&amp;""&lt;&gt;"",K741&amp;": "&amp;TRIM(_xlfn.TEXTJOIN("",TRUE,MID(Y741,2*ROW(INDIRECT("1:"&amp;LEN(Y741)))-1,2)&amp;" ")),""))</f>
        <v/>
      </c>
      <c r="D741" s="20"/>
      <c r="E741" s="21"/>
      <c r="F741" s="22"/>
      <c r="G741" s="55"/>
      <c r="H741" s="56"/>
      <c r="I741" s="51"/>
      <c r="J741" s="51"/>
      <c r="K741" s="52" t="str">
        <f t="shared" ca="1" si="402"/>
        <v>302</v>
      </c>
      <c r="L741" s="52" t="str">
        <f t="shared" si="403"/>
        <v/>
      </c>
      <c r="M741" s="52" t="str">
        <f t="shared" ca="1" si="404"/>
        <v>$0302</v>
      </c>
      <c r="N741" s="53" t="str">
        <f t="shared" ca="1" si="405"/>
        <v/>
      </c>
      <c r="O741" s="53" t="str">
        <f t="shared" ca="1" si="406"/>
        <v>00</v>
      </c>
      <c r="P741" s="53" t="str">
        <f t="shared" ca="1" si="407"/>
        <v/>
      </c>
      <c r="Q741" s="54">
        <f t="shared" si="408"/>
        <v>-1</v>
      </c>
      <c r="R741" s="54" t="str">
        <f t="shared" si="409"/>
        <v/>
      </c>
      <c r="S741" s="3" t="str">
        <f t="shared" si="410"/>
        <v>my_code</v>
      </c>
      <c r="T741" s="54" t="b">
        <f t="shared" si="411"/>
        <v>0</v>
      </c>
      <c r="U741" s="54" t="b">
        <f t="shared" si="412"/>
        <v>0</v>
      </c>
      <c r="V741" s="54" t="b">
        <f t="shared" si="413"/>
        <v>0</v>
      </c>
      <c r="W741" s="54" t="b">
        <f t="shared" si="414"/>
        <v>0</v>
      </c>
      <c r="X741" s="54" t="b">
        <f>IF(NOT(ISERROR(VLOOKUP(UPPER(F741),Opcodes!$O$3:$O$10,1,FALSE))),TRUE,FALSE)</f>
        <v>0</v>
      </c>
      <c r="Y741" s="1" t="str" cm="1">
        <f t="array" aca="1" ref="Y741" ca="1">IF(OR(UPPER(F741)="STR",UPPER(F741)="ASC"),_xlfn.TEXTJOIN("",TRUE,DEC2HEX(128*(UPPER(F741)="STR")+CODE(MID(G741,ABS(ROW(INDIRECT("1:"&amp;LEN(G741)))),1)))),IF(UPPER(F741)="HEX",UPPER(SUBSTITUTE(G741," ","")),""))</f>
        <v/>
      </c>
      <c r="Z741" s="52" t="str">
        <f t="shared" si="415"/>
        <v/>
      </c>
      <c r="AA741" s="52" t="str">
        <f t="shared" si="416"/>
        <v/>
      </c>
      <c r="AB741" s="52" t="str">
        <f t="shared" si="417"/>
        <v/>
      </c>
      <c r="AC741" s="52" t="str">
        <f t="shared" si="418"/>
        <v/>
      </c>
      <c r="AD741" s="52" t="str">
        <f t="shared" si="419"/>
        <v/>
      </c>
      <c r="AE741" s="52">
        <f t="shared" ca="1" si="420"/>
        <v>0</v>
      </c>
      <c r="AF741" s="52" t="str">
        <f t="shared" si="421"/>
        <v/>
      </c>
      <c r="AG741" s="52" t="str">
        <f t="shared" ca="1" si="422"/>
        <v>mem</v>
      </c>
      <c r="AH741" s="52">
        <f t="shared" ca="1" si="423"/>
        <v>0</v>
      </c>
      <c r="AI741" s="52">
        <f t="shared" ca="1" si="424"/>
        <v>-1</v>
      </c>
      <c r="AJ741" s="52">
        <f t="shared" ca="1" si="425"/>
        <v>0</v>
      </c>
      <c r="AK741" s="52">
        <f t="shared" ca="1" si="426"/>
        <v>0</v>
      </c>
      <c r="AL741" s="52">
        <f t="shared" ca="1" si="427"/>
        <v>0</v>
      </c>
      <c r="AM741" s="52" t="e" cm="1">
        <f t="array" aca="1" ref="AM741" ca="1">INDEX($G$2:$G$1052,MATCH(1,(AL741=$E$2:$E$1052)*("EQU"=UPPER($F$2:$F$1052)),0))</f>
        <v>#N/A</v>
      </c>
      <c r="AN741" s="52" t="str">
        <f t="shared" ca="1" si="428"/>
        <v/>
      </c>
      <c r="AO741" s="1" t="e">
        <f t="shared" ca="1" si="429"/>
        <v>#N/A</v>
      </c>
      <c r="AP741" s="52" t="str">
        <f t="shared" ca="1" si="430"/>
        <v/>
      </c>
      <c r="AQ741" s="1" t="str" cm="1">
        <f t="array" aca="1" ref="AQ741" ca="1">IF(LEFT(AL741,1)=".",INDEX($M$12:$M$1052,MATCH(1,(AL741=$L$12:$L$1052)*(S741=($S$12:$S$1052)),0)),"")</f>
        <v/>
      </c>
      <c r="AR741" s="52">
        <f t="shared" ca="1" si="431"/>
        <v>0</v>
      </c>
      <c r="AS741" s="52">
        <f t="shared" ca="1" si="432"/>
        <v>0</v>
      </c>
      <c r="AT741" s="52" t="str">
        <f t="shared" ca="1" si="433"/>
        <v>00</v>
      </c>
      <c r="AU741" s="52" t="str">
        <f t="shared" ca="1" si="434"/>
        <v>00</v>
      </c>
      <c r="AV741" s="1" t="str">
        <f t="shared" ca="1" si="437"/>
        <v>00</v>
      </c>
      <c r="AW741" s="52" t="str">
        <f t="shared" ca="1" si="435"/>
        <v>ZP</v>
      </c>
      <c r="AX741" s="53" t="e">
        <f ca="1">VLOOKUP(UPPER(F741)&amp;"-"&amp;AW741,Opcodes!$D$3:$E$160,2,FALSE)</f>
        <v>#N/A</v>
      </c>
      <c r="AY741" s="1">
        <f t="shared" ca="1" si="436"/>
        <v>0</v>
      </c>
    </row>
    <row r="742" spans="3:51" s="52" customFormat="1" x14ac:dyDescent="0.3">
      <c r="C742" s="11" t="str" cm="1">
        <f t="array" aca="1" ref="C742" ca="1">IF(AND(N742&amp;""&lt;&gt;"",K742&amp;""&lt;&gt;""),K742&amp;": "&amp;N742&amp;IF(O742&amp;""&lt;&gt;""," "&amp;O742,"")&amp;IF(P742&amp;""&lt;&gt;""," "&amp;P742,""),IF(Y742&amp;""&lt;&gt;"",K742&amp;": "&amp;TRIM(_xlfn.TEXTJOIN("",TRUE,MID(Y742,2*ROW(INDIRECT("1:"&amp;LEN(Y742)))-1,2)&amp;" ")),""))</f>
        <v/>
      </c>
      <c r="D742" s="20"/>
      <c r="E742" s="21"/>
      <c r="F742" s="22"/>
      <c r="G742" s="55"/>
      <c r="H742" s="56"/>
      <c r="I742" s="51"/>
      <c r="J742" s="51"/>
      <c r="K742" s="52" t="str">
        <f t="shared" ca="1" si="402"/>
        <v>302</v>
      </c>
      <c r="L742" s="52" t="str">
        <f t="shared" si="403"/>
        <v/>
      </c>
      <c r="M742" s="52" t="str">
        <f t="shared" ca="1" si="404"/>
        <v>$0302</v>
      </c>
      <c r="N742" s="53" t="str">
        <f t="shared" ca="1" si="405"/>
        <v/>
      </c>
      <c r="O742" s="53" t="str">
        <f t="shared" ca="1" si="406"/>
        <v>00</v>
      </c>
      <c r="P742" s="53" t="str">
        <f t="shared" ca="1" si="407"/>
        <v/>
      </c>
      <c r="Q742" s="54">
        <f t="shared" si="408"/>
        <v>-1</v>
      </c>
      <c r="R742" s="54" t="str">
        <f t="shared" si="409"/>
        <v/>
      </c>
      <c r="S742" s="3" t="str">
        <f t="shared" si="410"/>
        <v>my_code</v>
      </c>
      <c r="T742" s="54" t="b">
        <f t="shared" si="411"/>
        <v>0</v>
      </c>
      <c r="U742" s="54" t="b">
        <f t="shared" si="412"/>
        <v>0</v>
      </c>
      <c r="V742" s="54" t="b">
        <f t="shared" si="413"/>
        <v>0</v>
      </c>
      <c r="W742" s="54" t="b">
        <f t="shared" si="414"/>
        <v>0</v>
      </c>
      <c r="X742" s="54" t="b">
        <f>IF(NOT(ISERROR(VLOOKUP(UPPER(F742),Opcodes!$O$3:$O$10,1,FALSE))),TRUE,FALSE)</f>
        <v>0</v>
      </c>
      <c r="Y742" s="1" t="str" cm="1">
        <f t="array" aca="1" ref="Y742" ca="1">IF(OR(UPPER(F742)="STR",UPPER(F742)="ASC"),_xlfn.TEXTJOIN("",TRUE,DEC2HEX(128*(UPPER(F742)="STR")+CODE(MID(G742,ABS(ROW(INDIRECT("1:"&amp;LEN(G742)))),1)))),IF(UPPER(F742)="HEX",UPPER(SUBSTITUTE(G742," ","")),""))</f>
        <v/>
      </c>
      <c r="Z742" s="52" t="str">
        <f t="shared" si="415"/>
        <v/>
      </c>
      <c r="AA742" s="52" t="str">
        <f t="shared" si="416"/>
        <v/>
      </c>
      <c r="AB742" s="52" t="str">
        <f t="shared" si="417"/>
        <v/>
      </c>
      <c r="AC742" s="52" t="str">
        <f t="shared" si="418"/>
        <v/>
      </c>
      <c r="AD742" s="52" t="str">
        <f t="shared" si="419"/>
        <v/>
      </c>
      <c r="AE742" s="52">
        <f t="shared" ca="1" si="420"/>
        <v>0</v>
      </c>
      <c r="AF742" s="52" t="str">
        <f t="shared" si="421"/>
        <v/>
      </c>
      <c r="AG742" s="52" t="str">
        <f t="shared" ca="1" si="422"/>
        <v>mem</v>
      </c>
      <c r="AH742" s="52">
        <f t="shared" ca="1" si="423"/>
        <v>0</v>
      </c>
      <c r="AI742" s="52">
        <f t="shared" ca="1" si="424"/>
        <v>-1</v>
      </c>
      <c r="AJ742" s="52">
        <f t="shared" ca="1" si="425"/>
        <v>0</v>
      </c>
      <c r="AK742" s="52">
        <f t="shared" ca="1" si="426"/>
        <v>0</v>
      </c>
      <c r="AL742" s="52">
        <f t="shared" ca="1" si="427"/>
        <v>0</v>
      </c>
      <c r="AM742" s="52" t="e" cm="1">
        <f t="array" aca="1" ref="AM742" ca="1">INDEX($G$2:$G$1052,MATCH(1,(AL742=$E$2:$E$1052)*("EQU"=UPPER($F$2:$F$1052)),0))</f>
        <v>#N/A</v>
      </c>
      <c r="AN742" s="52" t="str">
        <f t="shared" ca="1" si="428"/>
        <v/>
      </c>
      <c r="AO742" s="1" t="e">
        <f t="shared" ca="1" si="429"/>
        <v>#N/A</v>
      </c>
      <c r="AP742" s="52" t="str">
        <f t="shared" ca="1" si="430"/>
        <v/>
      </c>
      <c r="AQ742" s="1" t="str" cm="1">
        <f t="array" aca="1" ref="AQ742" ca="1">IF(LEFT(AL742,1)=".",INDEX($M$12:$M$1052,MATCH(1,(AL742=$L$12:$L$1052)*(S742=($S$12:$S$1052)),0)),"")</f>
        <v/>
      </c>
      <c r="AR742" s="52">
        <f t="shared" ca="1" si="431"/>
        <v>0</v>
      </c>
      <c r="AS742" s="52">
        <f t="shared" ca="1" si="432"/>
        <v>0</v>
      </c>
      <c r="AT742" s="52" t="str">
        <f t="shared" ca="1" si="433"/>
        <v>00</v>
      </c>
      <c r="AU742" s="52" t="str">
        <f t="shared" ca="1" si="434"/>
        <v>00</v>
      </c>
      <c r="AV742" s="1" t="str">
        <f t="shared" ca="1" si="437"/>
        <v>00</v>
      </c>
      <c r="AW742" s="52" t="str">
        <f t="shared" ca="1" si="435"/>
        <v>ZP</v>
      </c>
      <c r="AX742" s="53" t="e">
        <f ca="1">VLOOKUP(UPPER(F742)&amp;"-"&amp;AW742,Opcodes!$D$3:$E$160,2,FALSE)</f>
        <v>#N/A</v>
      </c>
      <c r="AY742" s="1">
        <f t="shared" ca="1" si="436"/>
        <v>0</v>
      </c>
    </row>
    <row r="743" spans="3:51" s="52" customFormat="1" x14ac:dyDescent="0.3">
      <c r="C743" s="11" t="str" cm="1">
        <f t="array" aca="1" ref="C743" ca="1">IF(AND(N743&amp;""&lt;&gt;"",K743&amp;""&lt;&gt;""),K743&amp;": "&amp;N743&amp;IF(O743&amp;""&lt;&gt;""," "&amp;O743,"")&amp;IF(P743&amp;""&lt;&gt;""," "&amp;P743,""),IF(Y743&amp;""&lt;&gt;"",K743&amp;": "&amp;TRIM(_xlfn.TEXTJOIN("",TRUE,MID(Y743,2*ROW(INDIRECT("1:"&amp;LEN(Y743)))-1,2)&amp;" ")),""))</f>
        <v/>
      </c>
      <c r="D743" s="20"/>
      <c r="E743" s="21"/>
      <c r="F743" s="22"/>
      <c r="G743" s="55"/>
      <c r="H743" s="56"/>
      <c r="I743" s="51"/>
      <c r="J743" s="51"/>
      <c r="K743" s="52" t="str">
        <f t="shared" ca="1" si="402"/>
        <v>302</v>
      </c>
      <c r="L743" s="52" t="str">
        <f t="shared" si="403"/>
        <v/>
      </c>
      <c r="M743" s="52" t="str">
        <f t="shared" ca="1" si="404"/>
        <v>$0302</v>
      </c>
      <c r="N743" s="53" t="str">
        <f t="shared" ca="1" si="405"/>
        <v/>
      </c>
      <c r="O743" s="53" t="str">
        <f t="shared" ca="1" si="406"/>
        <v>00</v>
      </c>
      <c r="P743" s="53" t="str">
        <f t="shared" ca="1" si="407"/>
        <v/>
      </c>
      <c r="Q743" s="54">
        <f t="shared" si="408"/>
        <v>-1</v>
      </c>
      <c r="R743" s="54" t="str">
        <f t="shared" si="409"/>
        <v/>
      </c>
      <c r="S743" s="3" t="str">
        <f t="shared" si="410"/>
        <v>my_code</v>
      </c>
      <c r="T743" s="54" t="b">
        <f t="shared" si="411"/>
        <v>0</v>
      </c>
      <c r="U743" s="54" t="b">
        <f t="shared" si="412"/>
        <v>0</v>
      </c>
      <c r="V743" s="54" t="b">
        <f t="shared" si="413"/>
        <v>0</v>
      </c>
      <c r="W743" s="54" t="b">
        <f t="shared" si="414"/>
        <v>0</v>
      </c>
      <c r="X743" s="54" t="b">
        <f>IF(NOT(ISERROR(VLOOKUP(UPPER(F743),Opcodes!$O$3:$O$10,1,FALSE))),TRUE,FALSE)</f>
        <v>0</v>
      </c>
      <c r="Y743" s="1" t="str" cm="1">
        <f t="array" aca="1" ref="Y743" ca="1">IF(OR(UPPER(F743)="STR",UPPER(F743)="ASC"),_xlfn.TEXTJOIN("",TRUE,DEC2HEX(128*(UPPER(F743)="STR")+CODE(MID(G743,ABS(ROW(INDIRECT("1:"&amp;LEN(G743)))),1)))),IF(UPPER(F743)="HEX",UPPER(SUBSTITUTE(G743," ","")),""))</f>
        <v/>
      </c>
      <c r="Z743" s="52" t="str">
        <f t="shared" si="415"/>
        <v/>
      </c>
      <c r="AA743" s="52" t="str">
        <f t="shared" si="416"/>
        <v/>
      </c>
      <c r="AB743" s="52" t="str">
        <f t="shared" si="417"/>
        <v/>
      </c>
      <c r="AC743" s="52" t="str">
        <f t="shared" si="418"/>
        <v/>
      </c>
      <c r="AD743" s="52" t="str">
        <f t="shared" si="419"/>
        <v/>
      </c>
      <c r="AE743" s="52">
        <f t="shared" ca="1" si="420"/>
        <v>0</v>
      </c>
      <c r="AF743" s="52" t="str">
        <f t="shared" si="421"/>
        <v/>
      </c>
      <c r="AG743" s="52" t="str">
        <f t="shared" ca="1" si="422"/>
        <v>mem</v>
      </c>
      <c r="AH743" s="52">
        <f t="shared" ca="1" si="423"/>
        <v>0</v>
      </c>
      <c r="AI743" s="52">
        <f t="shared" ca="1" si="424"/>
        <v>-1</v>
      </c>
      <c r="AJ743" s="52">
        <f t="shared" ca="1" si="425"/>
        <v>0</v>
      </c>
      <c r="AK743" s="52">
        <f t="shared" ca="1" si="426"/>
        <v>0</v>
      </c>
      <c r="AL743" s="52">
        <f t="shared" ca="1" si="427"/>
        <v>0</v>
      </c>
      <c r="AM743" s="52" t="e" cm="1">
        <f t="array" aca="1" ref="AM743" ca="1">INDEX($G$2:$G$1052,MATCH(1,(AL743=$E$2:$E$1052)*("EQU"=UPPER($F$2:$F$1052)),0))</f>
        <v>#N/A</v>
      </c>
      <c r="AN743" s="52" t="str">
        <f t="shared" ca="1" si="428"/>
        <v/>
      </c>
      <c r="AO743" s="1" t="e">
        <f t="shared" ca="1" si="429"/>
        <v>#N/A</v>
      </c>
      <c r="AP743" s="52" t="str">
        <f t="shared" ca="1" si="430"/>
        <v/>
      </c>
      <c r="AQ743" s="1" t="str" cm="1">
        <f t="array" aca="1" ref="AQ743" ca="1">IF(LEFT(AL743,1)=".",INDEX($M$12:$M$1052,MATCH(1,(AL743=$L$12:$L$1052)*(S743=($S$12:$S$1052)),0)),"")</f>
        <v/>
      </c>
      <c r="AR743" s="52">
        <f t="shared" ca="1" si="431"/>
        <v>0</v>
      </c>
      <c r="AS743" s="52">
        <f t="shared" ca="1" si="432"/>
        <v>0</v>
      </c>
      <c r="AT743" s="52" t="str">
        <f t="shared" ca="1" si="433"/>
        <v>00</v>
      </c>
      <c r="AU743" s="52" t="str">
        <f t="shared" ca="1" si="434"/>
        <v>00</v>
      </c>
      <c r="AV743" s="1" t="str">
        <f t="shared" ca="1" si="437"/>
        <v>00</v>
      </c>
      <c r="AW743" s="52" t="str">
        <f t="shared" ca="1" si="435"/>
        <v>ZP</v>
      </c>
      <c r="AX743" s="53" t="e">
        <f ca="1">VLOOKUP(UPPER(F743)&amp;"-"&amp;AW743,Opcodes!$D$3:$E$160,2,FALSE)</f>
        <v>#N/A</v>
      </c>
      <c r="AY743" s="1">
        <f t="shared" ca="1" si="436"/>
        <v>0</v>
      </c>
    </row>
    <row r="744" spans="3:51" s="52" customFormat="1" x14ac:dyDescent="0.3">
      <c r="C744" s="11" t="str" cm="1">
        <f t="array" aca="1" ref="C744" ca="1">IF(AND(N744&amp;""&lt;&gt;"",K744&amp;""&lt;&gt;""),K744&amp;": "&amp;N744&amp;IF(O744&amp;""&lt;&gt;""," "&amp;O744,"")&amp;IF(P744&amp;""&lt;&gt;""," "&amp;P744,""),IF(Y744&amp;""&lt;&gt;"",K744&amp;": "&amp;TRIM(_xlfn.TEXTJOIN("",TRUE,MID(Y744,2*ROW(INDIRECT("1:"&amp;LEN(Y744)))-1,2)&amp;" ")),""))</f>
        <v/>
      </c>
      <c r="D744" s="20"/>
      <c r="E744" s="21"/>
      <c r="F744" s="22"/>
      <c r="G744" s="55"/>
      <c r="H744" s="56"/>
      <c r="I744" s="51"/>
      <c r="J744" s="51"/>
      <c r="K744" s="52" t="str">
        <f t="shared" ca="1" si="402"/>
        <v>302</v>
      </c>
      <c r="L744" s="52" t="str">
        <f t="shared" si="403"/>
        <v/>
      </c>
      <c r="M744" s="52" t="str">
        <f t="shared" ca="1" si="404"/>
        <v>$0302</v>
      </c>
      <c r="N744" s="53" t="str">
        <f t="shared" ca="1" si="405"/>
        <v/>
      </c>
      <c r="O744" s="53" t="str">
        <f t="shared" ca="1" si="406"/>
        <v>00</v>
      </c>
      <c r="P744" s="53" t="str">
        <f t="shared" ca="1" si="407"/>
        <v/>
      </c>
      <c r="Q744" s="54">
        <f t="shared" si="408"/>
        <v>-1</v>
      </c>
      <c r="R744" s="54" t="str">
        <f t="shared" si="409"/>
        <v/>
      </c>
      <c r="S744" s="3" t="str">
        <f t="shared" si="410"/>
        <v>my_code</v>
      </c>
      <c r="T744" s="54" t="b">
        <f t="shared" si="411"/>
        <v>0</v>
      </c>
      <c r="U744" s="54" t="b">
        <f t="shared" si="412"/>
        <v>0</v>
      </c>
      <c r="V744" s="54" t="b">
        <f t="shared" si="413"/>
        <v>0</v>
      </c>
      <c r="W744" s="54" t="b">
        <f t="shared" si="414"/>
        <v>0</v>
      </c>
      <c r="X744" s="54" t="b">
        <f>IF(NOT(ISERROR(VLOOKUP(UPPER(F744),Opcodes!$O$3:$O$10,1,FALSE))),TRUE,FALSE)</f>
        <v>0</v>
      </c>
      <c r="Y744" s="1" t="str" cm="1">
        <f t="array" aca="1" ref="Y744" ca="1">IF(OR(UPPER(F744)="STR",UPPER(F744)="ASC"),_xlfn.TEXTJOIN("",TRUE,DEC2HEX(128*(UPPER(F744)="STR")+CODE(MID(G744,ABS(ROW(INDIRECT("1:"&amp;LEN(G744)))),1)))),IF(UPPER(F744)="HEX",UPPER(SUBSTITUTE(G744," ","")),""))</f>
        <v/>
      </c>
      <c r="Z744" s="52" t="str">
        <f t="shared" si="415"/>
        <v/>
      </c>
      <c r="AA744" s="52" t="str">
        <f t="shared" si="416"/>
        <v/>
      </c>
      <c r="AB744" s="52" t="str">
        <f t="shared" si="417"/>
        <v/>
      </c>
      <c r="AC744" s="52" t="str">
        <f t="shared" si="418"/>
        <v/>
      </c>
      <c r="AD744" s="52" t="str">
        <f t="shared" si="419"/>
        <v/>
      </c>
      <c r="AE744" s="52">
        <f t="shared" ca="1" si="420"/>
        <v>0</v>
      </c>
      <c r="AF744" s="52" t="str">
        <f t="shared" si="421"/>
        <v/>
      </c>
      <c r="AG744" s="52" t="str">
        <f t="shared" ca="1" si="422"/>
        <v>mem</v>
      </c>
      <c r="AH744" s="52">
        <f t="shared" ca="1" si="423"/>
        <v>0</v>
      </c>
      <c r="AI744" s="52">
        <f t="shared" ca="1" si="424"/>
        <v>-1</v>
      </c>
      <c r="AJ744" s="52">
        <f t="shared" ca="1" si="425"/>
        <v>0</v>
      </c>
      <c r="AK744" s="52">
        <f t="shared" ca="1" si="426"/>
        <v>0</v>
      </c>
      <c r="AL744" s="52">
        <f t="shared" ca="1" si="427"/>
        <v>0</v>
      </c>
      <c r="AM744" s="52" t="e" cm="1">
        <f t="array" aca="1" ref="AM744" ca="1">INDEX($G$2:$G$1052,MATCH(1,(AL744=$E$2:$E$1052)*("EQU"=UPPER($F$2:$F$1052)),0))</f>
        <v>#N/A</v>
      </c>
      <c r="AN744" s="52" t="str">
        <f t="shared" ca="1" si="428"/>
        <v/>
      </c>
      <c r="AO744" s="1" t="e">
        <f t="shared" ca="1" si="429"/>
        <v>#N/A</v>
      </c>
      <c r="AP744" s="52" t="str">
        <f t="shared" ca="1" si="430"/>
        <v/>
      </c>
      <c r="AQ744" s="1" t="str" cm="1">
        <f t="array" aca="1" ref="AQ744" ca="1">IF(LEFT(AL744,1)=".",INDEX($M$12:$M$1052,MATCH(1,(AL744=$L$12:$L$1052)*(S744=($S$12:$S$1052)),0)),"")</f>
        <v/>
      </c>
      <c r="AR744" s="52">
        <f t="shared" ca="1" si="431"/>
        <v>0</v>
      </c>
      <c r="AS744" s="52">
        <f t="shared" ca="1" si="432"/>
        <v>0</v>
      </c>
      <c r="AT744" s="52" t="str">
        <f t="shared" ca="1" si="433"/>
        <v>00</v>
      </c>
      <c r="AU744" s="52" t="str">
        <f t="shared" ca="1" si="434"/>
        <v>00</v>
      </c>
      <c r="AV744" s="1" t="str">
        <f t="shared" ca="1" si="437"/>
        <v>00</v>
      </c>
      <c r="AW744" s="52" t="str">
        <f t="shared" ca="1" si="435"/>
        <v>ZP</v>
      </c>
      <c r="AX744" s="53" t="e">
        <f ca="1">VLOOKUP(UPPER(F744)&amp;"-"&amp;AW744,Opcodes!$D$3:$E$160,2,FALSE)</f>
        <v>#N/A</v>
      </c>
      <c r="AY744" s="1">
        <f t="shared" ca="1" si="436"/>
        <v>0</v>
      </c>
    </row>
    <row r="745" spans="3:51" s="52" customFormat="1" x14ac:dyDescent="0.3">
      <c r="C745" s="11" t="str" cm="1">
        <f t="array" aca="1" ref="C745" ca="1">IF(AND(N745&amp;""&lt;&gt;"",K745&amp;""&lt;&gt;""),K745&amp;": "&amp;N745&amp;IF(O745&amp;""&lt;&gt;""," "&amp;O745,"")&amp;IF(P745&amp;""&lt;&gt;""," "&amp;P745,""),IF(Y745&amp;""&lt;&gt;"",K745&amp;": "&amp;TRIM(_xlfn.TEXTJOIN("",TRUE,MID(Y745,2*ROW(INDIRECT("1:"&amp;LEN(Y745)))-1,2)&amp;" ")),""))</f>
        <v/>
      </c>
      <c r="D745" s="20"/>
      <c r="E745" s="21"/>
      <c r="F745" s="22"/>
      <c r="G745" s="55"/>
      <c r="H745" s="56"/>
      <c r="I745" s="51"/>
      <c r="J745" s="51"/>
      <c r="K745" s="52" t="str">
        <f t="shared" ca="1" si="402"/>
        <v>302</v>
      </c>
      <c r="L745" s="52" t="str">
        <f t="shared" si="403"/>
        <v/>
      </c>
      <c r="M745" s="52" t="str">
        <f t="shared" ca="1" si="404"/>
        <v>$0302</v>
      </c>
      <c r="N745" s="53" t="str">
        <f t="shared" ca="1" si="405"/>
        <v/>
      </c>
      <c r="O745" s="53" t="str">
        <f t="shared" ca="1" si="406"/>
        <v>00</v>
      </c>
      <c r="P745" s="53" t="str">
        <f t="shared" ca="1" si="407"/>
        <v/>
      </c>
      <c r="Q745" s="54">
        <f t="shared" si="408"/>
        <v>-1</v>
      </c>
      <c r="R745" s="54" t="str">
        <f t="shared" si="409"/>
        <v/>
      </c>
      <c r="S745" s="3" t="str">
        <f t="shared" si="410"/>
        <v>my_code</v>
      </c>
      <c r="T745" s="54" t="b">
        <f t="shared" si="411"/>
        <v>0</v>
      </c>
      <c r="U745" s="54" t="b">
        <f t="shared" si="412"/>
        <v>0</v>
      </c>
      <c r="V745" s="54" t="b">
        <f t="shared" si="413"/>
        <v>0</v>
      </c>
      <c r="W745" s="54" t="b">
        <f t="shared" si="414"/>
        <v>0</v>
      </c>
      <c r="X745" s="54" t="b">
        <f>IF(NOT(ISERROR(VLOOKUP(UPPER(F745),Opcodes!$O$3:$O$10,1,FALSE))),TRUE,FALSE)</f>
        <v>0</v>
      </c>
      <c r="Y745" s="1" t="str" cm="1">
        <f t="array" aca="1" ref="Y745" ca="1">IF(OR(UPPER(F745)="STR",UPPER(F745)="ASC"),_xlfn.TEXTJOIN("",TRUE,DEC2HEX(128*(UPPER(F745)="STR")+CODE(MID(G745,ABS(ROW(INDIRECT("1:"&amp;LEN(G745)))),1)))),IF(UPPER(F745)="HEX",UPPER(SUBSTITUTE(G745," ","")),""))</f>
        <v/>
      </c>
      <c r="Z745" s="52" t="str">
        <f t="shared" si="415"/>
        <v/>
      </c>
      <c r="AA745" s="52" t="str">
        <f t="shared" si="416"/>
        <v/>
      </c>
      <c r="AB745" s="52" t="str">
        <f t="shared" si="417"/>
        <v/>
      </c>
      <c r="AC745" s="52" t="str">
        <f t="shared" si="418"/>
        <v/>
      </c>
      <c r="AD745" s="52" t="str">
        <f t="shared" si="419"/>
        <v/>
      </c>
      <c r="AE745" s="52">
        <f t="shared" ca="1" si="420"/>
        <v>0</v>
      </c>
      <c r="AF745" s="52" t="str">
        <f t="shared" si="421"/>
        <v/>
      </c>
      <c r="AG745" s="52" t="str">
        <f t="shared" ca="1" si="422"/>
        <v>mem</v>
      </c>
      <c r="AH745" s="52">
        <f t="shared" ca="1" si="423"/>
        <v>0</v>
      </c>
      <c r="AI745" s="52">
        <f t="shared" ca="1" si="424"/>
        <v>-1</v>
      </c>
      <c r="AJ745" s="52">
        <f t="shared" ca="1" si="425"/>
        <v>0</v>
      </c>
      <c r="AK745" s="52">
        <f t="shared" ca="1" si="426"/>
        <v>0</v>
      </c>
      <c r="AL745" s="52">
        <f t="shared" ca="1" si="427"/>
        <v>0</v>
      </c>
      <c r="AM745" s="52" t="e" cm="1">
        <f t="array" aca="1" ref="AM745" ca="1">INDEX($G$2:$G$1052,MATCH(1,(AL745=$E$2:$E$1052)*("EQU"=UPPER($F$2:$F$1052)),0))</f>
        <v>#N/A</v>
      </c>
      <c r="AN745" s="52" t="str">
        <f t="shared" ca="1" si="428"/>
        <v/>
      </c>
      <c r="AO745" s="1" t="e">
        <f t="shared" ca="1" si="429"/>
        <v>#N/A</v>
      </c>
      <c r="AP745" s="52" t="str">
        <f t="shared" ca="1" si="430"/>
        <v/>
      </c>
      <c r="AQ745" s="1" t="str" cm="1">
        <f t="array" aca="1" ref="AQ745" ca="1">IF(LEFT(AL745,1)=".",INDEX($M$12:$M$1052,MATCH(1,(AL745=$L$12:$L$1052)*(S745=($S$12:$S$1052)),0)),"")</f>
        <v/>
      </c>
      <c r="AR745" s="52">
        <f t="shared" ca="1" si="431"/>
        <v>0</v>
      </c>
      <c r="AS745" s="52">
        <f t="shared" ca="1" si="432"/>
        <v>0</v>
      </c>
      <c r="AT745" s="52" t="str">
        <f t="shared" ca="1" si="433"/>
        <v>00</v>
      </c>
      <c r="AU745" s="52" t="str">
        <f t="shared" ca="1" si="434"/>
        <v>00</v>
      </c>
      <c r="AV745" s="1" t="str">
        <f t="shared" ca="1" si="437"/>
        <v>00</v>
      </c>
      <c r="AW745" s="52" t="str">
        <f t="shared" ca="1" si="435"/>
        <v>ZP</v>
      </c>
      <c r="AX745" s="53" t="e">
        <f ca="1">VLOOKUP(UPPER(F745)&amp;"-"&amp;AW745,Opcodes!$D$3:$E$160,2,FALSE)</f>
        <v>#N/A</v>
      </c>
      <c r="AY745" s="1">
        <f t="shared" ca="1" si="436"/>
        <v>0</v>
      </c>
    </row>
    <row r="746" spans="3:51" s="52" customFormat="1" x14ac:dyDescent="0.3">
      <c r="C746" s="11" t="str" cm="1">
        <f t="array" aca="1" ref="C746" ca="1">IF(AND(N746&amp;""&lt;&gt;"",K746&amp;""&lt;&gt;""),K746&amp;": "&amp;N746&amp;IF(O746&amp;""&lt;&gt;""," "&amp;O746,"")&amp;IF(P746&amp;""&lt;&gt;""," "&amp;P746,""),IF(Y746&amp;""&lt;&gt;"",K746&amp;": "&amp;TRIM(_xlfn.TEXTJOIN("",TRUE,MID(Y746,2*ROW(INDIRECT("1:"&amp;LEN(Y746)))-1,2)&amp;" ")),""))</f>
        <v/>
      </c>
      <c r="D746" s="20"/>
      <c r="E746" s="21"/>
      <c r="F746" s="22"/>
      <c r="G746" s="55"/>
      <c r="H746" s="56"/>
      <c r="I746" s="51"/>
      <c r="J746" s="51"/>
      <c r="K746" s="52" t="str">
        <f t="shared" ca="1" si="402"/>
        <v>302</v>
      </c>
      <c r="L746" s="52" t="str">
        <f t="shared" si="403"/>
        <v/>
      </c>
      <c r="M746" s="52" t="str">
        <f t="shared" ca="1" si="404"/>
        <v>$0302</v>
      </c>
      <c r="N746" s="53" t="str">
        <f t="shared" ca="1" si="405"/>
        <v/>
      </c>
      <c r="O746" s="53" t="str">
        <f t="shared" ca="1" si="406"/>
        <v>00</v>
      </c>
      <c r="P746" s="53" t="str">
        <f t="shared" ca="1" si="407"/>
        <v/>
      </c>
      <c r="Q746" s="54">
        <f t="shared" si="408"/>
        <v>-1</v>
      </c>
      <c r="R746" s="54" t="str">
        <f t="shared" si="409"/>
        <v/>
      </c>
      <c r="S746" s="3" t="str">
        <f t="shared" si="410"/>
        <v>my_code</v>
      </c>
      <c r="T746" s="54" t="b">
        <f t="shared" si="411"/>
        <v>0</v>
      </c>
      <c r="U746" s="54" t="b">
        <f t="shared" si="412"/>
        <v>0</v>
      </c>
      <c r="V746" s="54" t="b">
        <f t="shared" si="413"/>
        <v>0</v>
      </c>
      <c r="W746" s="54" t="b">
        <f t="shared" si="414"/>
        <v>0</v>
      </c>
      <c r="X746" s="54" t="b">
        <f>IF(NOT(ISERROR(VLOOKUP(UPPER(F746),Opcodes!$O$3:$O$10,1,FALSE))),TRUE,FALSE)</f>
        <v>0</v>
      </c>
      <c r="Y746" s="1" t="str" cm="1">
        <f t="array" aca="1" ref="Y746" ca="1">IF(OR(UPPER(F746)="STR",UPPER(F746)="ASC"),_xlfn.TEXTJOIN("",TRUE,DEC2HEX(128*(UPPER(F746)="STR")+CODE(MID(G746,ABS(ROW(INDIRECT("1:"&amp;LEN(G746)))),1)))),IF(UPPER(F746)="HEX",UPPER(SUBSTITUTE(G746," ","")),""))</f>
        <v/>
      </c>
      <c r="Z746" s="52" t="str">
        <f t="shared" si="415"/>
        <v/>
      </c>
      <c r="AA746" s="52" t="str">
        <f t="shared" si="416"/>
        <v/>
      </c>
      <c r="AB746" s="52" t="str">
        <f t="shared" si="417"/>
        <v/>
      </c>
      <c r="AC746" s="52" t="str">
        <f t="shared" si="418"/>
        <v/>
      </c>
      <c r="AD746" s="52" t="str">
        <f t="shared" si="419"/>
        <v/>
      </c>
      <c r="AE746" s="52">
        <f t="shared" ca="1" si="420"/>
        <v>0</v>
      </c>
      <c r="AF746" s="52" t="str">
        <f t="shared" si="421"/>
        <v/>
      </c>
      <c r="AG746" s="52" t="str">
        <f t="shared" ca="1" si="422"/>
        <v>mem</v>
      </c>
      <c r="AH746" s="52">
        <f t="shared" ca="1" si="423"/>
        <v>0</v>
      </c>
      <c r="AI746" s="52">
        <f t="shared" ca="1" si="424"/>
        <v>-1</v>
      </c>
      <c r="AJ746" s="52">
        <f t="shared" ca="1" si="425"/>
        <v>0</v>
      </c>
      <c r="AK746" s="52">
        <f t="shared" ca="1" si="426"/>
        <v>0</v>
      </c>
      <c r="AL746" s="52">
        <f t="shared" ca="1" si="427"/>
        <v>0</v>
      </c>
      <c r="AM746" s="52" t="e" cm="1">
        <f t="array" aca="1" ref="AM746" ca="1">INDEX($G$2:$G$1052,MATCH(1,(AL746=$E$2:$E$1052)*("EQU"=UPPER($F$2:$F$1052)),0))</f>
        <v>#N/A</v>
      </c>
      <c r="AN746" s="52" t="str">
        <f t="shared" ca="1" si="428"/>
        <v/>
      </c>
      <c r="AO746" s="1" t="e">
        <f t="shared" ca="1" si="429"/>
        <v>#N/A</v>
      </c>
      <c r="AP746" s="52" t="str">
        <f t="shared" ca="1" si="430"/>
        <v/>
      </c>
      <c r="AQ746" s="1" t="str" cm="1">
        <f t="array" aca="1" ref="AQ746" ca="1">IF(LEFT(AL746,1)=".",INDEX($M$12:$M$1052,MATCH(1,(AL746=$L$12:$L$1052)*(S746=($S$12:$S$1052)),0)),"")</f>
        <v/>
      </c>
      <c r="AR746" s="52">
        <f t="shared" ca="1" si="431"/>
        <v>0</v>
      </c>
      <c r="AS746" s="52">
        <f t="shared" ca="1" si="432"/>
        <v>0</v>
      </c>
      <c r="AT746" s="52" t="str">
        <f t="shared" ca="1" si="433"/>
        <v>00</v>
      </c>
      <c r="AU746" s="52" t="str">
        <f t="shared" ca="1" si="434"/>
        <v>00</v>
      </c>
      <c r="AV746" s="1" t="str">
        <f t="shared" ca="1" si="437"/>
        <v>00</v>
      </c>
      <c r="AW746" s="52" t="str">
        <f t="shared" ca="1" si="435"/>
        <v>ZP</v>
      </c>
      <c r="AX746" s="53" t="e">
        <f ca="1">VLOOKUP(UPPER(F746)&amp;"-"&amp;AW746,Opcodes!$D$3:$E$160,2,FALSE)</f>
        <v>#N/A</v>
      </c>
      <c r="AY746" s="1">
        <f t="shared" ca="1" si="436"/>
        <v>0</v>
      </c>
    </row>
    <row r="747" spans="3:51" s="52" customFormat="1" x14ac:dyDescent="0.3">
      <c r="C747" s="11" t="str" cm="1">
        <f t="array" aca="1" ref="C747" ca="1">IF(AND(N747&amp;""&lt;&gt;"",K747&amp;""&lt;&gt;""),K747&amp;": "&amp;N747&amp;IF(O747&amp;""&lt;&gt;""," "&amp;O747,"")&amp;IF(P747&amp;""&lt;&gt;""," "&amp;P747,""),IF(Y747&amp;""&lt;&gt;"",K747&amp;": "&amp;TRIM(_xlfn.TEXTJOIN("",TRUE,MID(Y747,2*ROW(INDIRECT("1:"&amp;LEN(Y747)))-1,2)&amp;" ")),""))</f>
        <v/>
      </c>
      <c r="D747" s="20"/>
      <c r="E747" s="21"/>
      <c r="F747" s="22"/>
      <c r="G747" s="55"/>
      <c r="H747" s="56"/>
      <c r="I747" s="51"/>
      <c r="J747" s="51"/>
      <c r="K747" s="52" t="str">
        <f t="shared" ca="1" si="402"/>
        <v>302</v>
      </c>
      <c r="L747" s="52" t="str">
        <f t="shared" si="403"/>
        <v/>
      </c>
      <c r="M747" s="52" t="str">
        <f t="shared" ca="1" si="404"/>
        <v>$0302</v>
      </c>
      <c r="N747" s="53" t="str">
        <f t="shared" ca="1" si="405"/>
        <v/>
      </c>
      <c r="O747" s="53" t="str">
        <f t="shared" ca="1" si="406"/>
        <v>00</v>
      </c>
      <c r="P747" s="53" t="str">
        <f t="shared" ca="1" si="407"/>
        <v/>
      </c>
      <c r="Q747" s="54">
        <f t="shared" si="408"/>
        <v>-1</v>
      </c>
      <c r="R747" s="54" t="str">
        <f t="shared" si="409"/>
        <v/>
      </c>
      <c r="S747" s="3" t="str">
        <f t="shared" si="410"/>
        <v>my_code</v>
      </c>
      <c r="T747" s="54" t="b">
        <f t="shared" si="411"/>
        <v>0</v>
      </c>
      <c r="U747" s="54" t="b">
        <f t="shared" si="412"/>
        <v>0</v>
      </c>
      <c r="V747" s="54" t="b">
        <f t="shared" si="413"/>
        <v>0</v>
      </c>
      <c r="W747" s="54" t="b">
        <f t="shared" si="414"/>
        <v>0</v>
      </c>
      <c r="X747" s="54" t="b">
        <f>IF(NOT(ISERROR(VLOOKUP(UPPER(F747),Opcodes!$O$3:$O$10,1,FALSE))),TRUE,FALSE)</f>
        <v>0</v>
      </c>
      <c r="Y747" s="1" t="str" cm="1">
        <f t="array" aca="1" ref="Y747" ca="1">IF(OR(UPPER(F747)="STR",UPPER(F747)="ASC"),_xlfn.TEXTJOIN("",TRUE,DEC2HEX(128*(UPPER(F747)="STR")+CODE(MID(G747,ABS(ROW(INDIRECT("1:"&amp;LEN(G747)))),1)))),IF(UPPER(F747)="HEX",UPPER(SUBSTITUTE(G747," ","")),""))</f>
        <v/>
      </c>
      <c r="Z747" s="52" t="str">
        <f t="shared" si="415"/>
        <v/>
      </c>
      <c r="AA747" s="52" t="str">
        <f t="shared" si="416"/>
        <v/>
      </c>
      <c r="AB747" s="52" t="str">
        <f t="shared" si="417"/>
        <v/>
      </c>
      <c r="AC747" s="52" t="str">
        <f t="shared" si="418"/>
        <v/>
      </c>
      <c r="AD747" s="52" t="str">
        <f t="shared" si="419"/>
        <v/>
      </c>
      <c r="AE747" s="52">
        <f t="shared" ca="1" si="420"/>
        <v>0</v>
      </c>
      <c r="AF747" s="52" t="str">
        <f t="shared" si="421"/>
        <v/>
      </c>
      <c r="AG747" s="52" t="str">
        <f t="shared" ca="1" si="422"/>
        <v>mem</v>
      </c>
      <c r="AH747" s="52">
        <f t="shared" ca="1" si="423"/>
        <v>0</v>
      </c>
      <c r="AI747" s="52">
        <f t="shared" ca="1" si="424"/>
        <v>-1</v>
      </c>
      <c r="AJ747" s="52">
        <f t="shared" ca="1" si="425"/>
        <v>0</v>
      </c>
      <c r="AK747" s="52">
        <f t="shared" ca="1" si="426"/>
        <v>0</v>
      </c>
      <c r="AL747" s="52">
        <f t="shared" ca="1" si="427"/>
        <v>0</v>
      </c>
      <c r="AM747" s="52" t="e" cm="1">
        <f t="array" aca="1" ref="AM747" ca="1">INDEX($G$2:$G$1052,MATCH(1,(AL747=$E$2:$E$1052)*("EQU"=UPPER($F$2:$F$1052)),0))</f>
        <v>#N/A</v>
      </c>
      <c r="AN747" s="52" t="str">
        <f t="shared" ca="1" si="428"/>
        <v/>
      </c>
      <c r="AO747" s="1" t="e">
        <f t="shared" ca="1" si="429"/>
        <v>#N/A</v>
      </c>
      <c r="AP747" s="52" t="str">
        <f t="shared" ca="1" si="430"/>
        <v/>
      </c>
      <c r="AQ747" s="1" t="str" cm="1">
        <f t="array" aca="1" ref="AQ747" ca="1">IF(LEFT(AL747,1)=".",INDEX($M$12:$M$1052,MATCH(1,(AL747=$L$12:$L$1052)*(S747=($S$12:$S$1052)),0)),"")</f>
        <v/>
      </c>
      <c r="AR747" s="52">
        <f t="shared" ca="1" si="431"/>
        <v>0</v>
      </c>
      <c r="AS747" s="52">
        <f t="shared" ca="1" si="432"/>
        <v>0</v>
      </c>
      <c r="AT747" s="52" t="str">
        <f t="shared" ca="1" si="433"/>
        <v>00</v>
      </c>
      <c r="AU747" s="52" t="str">
        <f t="shared" ca="1" si="434"/>
        <v>00</v>
      </c>
      <c r="AV747" s="1" t="str">
        <f t="shared" ca="1" si="437"/>
        <v>00</v>
      </c>
      <c r="AW747" s="52" t="str">
        <f t="shared" ca="1" si="435"/>
        <v>ZP</v>
      </c>
      <c r="AX747" s="53" t="e">
        <f ca="1">VLOOKUP(UPPER(F747)&amp;"-"&amp;AW747,Opcodes!$D$3:$E$160,2,FALSE)</f>
        <v>#N/A</v>
      </c>
      <c r="AY747" s="1">
        <f t="shared" ca="1" si="436"/>
        <v>0</v>
      </c>
    </row>
    <row r="748" spans="3:51" s="52" customFormat="1" x14ac:dyDescent="0.3">
      <c r="C748" s="11" t="str" cm="1">
        <f t="array" aca="1" ref="C748" ca="1">IF(AND(N748&amp;""&lt;&gt;"",K748&amp;""&lt;&gt;""),K748&amp;": "&amp;N748&amp;IF(O748&amp;""&lt;&gt;""," "&amp;O748,"")&amp;IF(P748&amp;""&lt;&gt;""," "&amp;P748,""),IF(Y748&amp;""&lt;&gt;"",K748&amp;": "&amp;TRIM(_xlfn.TEXTJOIN("",TRUE,MID(Y748,2*ROW(INDIRECT("1:"&amp;LEN(Y748)))-1,2)&amp;" ")),""))</f>
        <v/>
      </c>
      <c r="D748" s="20"/>
      <c r="E748" s="21"/>
      <c r="F748" s="22"/>
      <c r="G748" s="55"/>
      <c r="H748" s="56"/>
      <c r="I748" s="51"/>
      <c r="J748" s="51"/>
      <c r="K748" s="52" t="str">
        <f t="shared" ca="1" si="402"/>
        <v>302</v>
      </c>
      <c r="L748" s="52" t="str">
        <f t="shared" si="403"/>
        <v/>
      </c>
      <c r="M748" s="52" t="str">
        <f t="shared" ca="1" si="404"/>
        <v>$0302</v>
      </c>
      <c r="N748" s="53" t="str">
        <f t="shared" ca="1" si="405"/>
        <v/>
      </c>
      <c r="O748" s="53" t="str">
        <f t="shared" ca="1" si="406"/>
        <v>00</v>
      </c>
      <c r="P748" s="53" t="str">
        <f t="shared" ca="1" si="407"/>
        <v/>
      </c>
      <c r="Q748" s="54">
        <f t="shared" si="408"/>
        <v>-1</v>
      </c>
      <c r="R748" s="54" t="str">
        <f t="shared" si="409"/>
        <v/>
      </c>
      <c r="S748" s="3" t="str">
        <f t="shared" si="410"/>
        <v>my_code</v>
      </c>
      <c r="T748" s="54" t="b">
        <f t="shared" si="411"/>
        <v>0</v>
      </c>
      <c r="U748" s="54" t="b">
        <f t="shared" si="412"/>
        <v>0</v>
      </c>
      <c r="V748" s="54" t="b">
        <f t="shared" si="413"/>
        <v>0</v>
      </c>
      <c r="W748" s="54" t="b">
        <f t="shared" si="414"/>
        <v>0</v>
      </c>
      <c r="X748" s="54" t="b">
        <f>IF(NOT(ISERROR(VLOOKUP(UPPER(F748),Opcodes!$O$3:$O$10,1,FALSE))),TRUE,FALSE)</f>
        <v>0</v>
      </c>
      <c r="Y748" s="1" t="str" cm="1">
        <f t="array" aca="1" ref="Y748" ca="1">IF(OR(UPPER(F748)="STR",UPPER(F748)="ASC"),_xlfn.TEXTJOIN("",TRUE,DEC2HEX(128*(UPPER(F748)="STR")+CODE(MID(G748,ABS(ROW(INDIRECT("1:"&amp;LEN(G748)))),1)))),IF(UPPER(F748)="HEX",UPPER(SUBSTITUTE(G748," ","")),""))</f>
        <v/>
      </c>
      <c r="Z748" s="52" t="str">
        <f t="shared" si="415"/>
        <v/>
      </c>
      <c r="AA748" s="52" t="str">
        <f t="shared" si="416"/>
        <v/>
      </c>
      <c r="AB748" s="52" t="str">
        <f t="shared" si="417"/>
        <v/>
      </c>
      <c r="AC748" s="52" t="str">
        <f t="shared" si="418"/>
        <v/>
      </c>
      <c r="AD748" s="52" t="str">
        <f t="shared" si="419"/>
        <v/>
      </c>
      <c r="AE748" s="52">
        <f t="shared" ca="1" si="420"/>
        <v>0</v>
      </c>
      <c r="AF748" s="52" t="str">
        <f t="shared" si="421"/>
        <v/>
      </c>
      <c r="AG748" s="52" t="str">
        <f t="shared" ca="1" si="422"/>
        <v>mem</v>
      </c>
      <c r="AH748" s="52">
        <f t="shared" ca="1" si="423"/>
        <v>0</v>
      </c>
      <c r="AI748" s="52">
        <f t="shared" ca="1" si="424"/>
        <v>-1</v>
      </c>
      <c r="AJ748" s="52">
        <f t="shared" ca="1" si="425"/>
        <v>0</v>
      </c>
      <c r="AK748" s="52">
        <f t="shared" ca="1" si="426"/>
        <v>0</v>
      </c>
      <c r="AL748" s="52">
        <f t="shared" ca="1" si="427"/>
        <v>0</v>
      </c>
      <c r="AM748" s="52" t="e" cm="1">
        <f t="array" aca="1" ref="AM748" ca="1">INDEX($G$2:$G$1052,MATCH(1,(AL748=$E$2:$E$1052)*("EQU"=UPPER($F$2:$F$1052)),0))</f>
        <v>#N/A</v>
      </c>
      <c r="AN748" s="52" t="str">
        <f t="shared" ca="1" si="428"/>
        <v/>
      </c>
      <c r="AO748" s="1" t="e">
        <f t="shared" ca="1" si="429"/>
        <v>#N/A</v>
      </c>
      <c r="AP748" s="52" t="str">
        <f t="shared" ca="1" si="430"/>
        <v/>
      </c>
      <c r="AQ748" s="1" t="str" cm="1">
        <f t="array" aca="1" ref="AQ748" ca="1">IF(LEFT(AL748,1)=".",INDEX($M$12:$M$1052,MATCH(1,(AL748=$L$12:$L$1052)*(S748=($S$12:$S$1052)),0)),"")</f>
        <v/>
      </c>
      <c r="AR748" s="52">
        <f t="shared" ca="1" si="431"/>
        <v>0</v>
      </c>
      <c r="AS748" s="52">
        <f t="shared" ca="1" si="432"/>
        <v>0</v>
      </c>
      <c r="AT748" s="52" t="str">
        <f t="shared" ca="1" si="433"/>
        <v>00</v>
      </c>
      <c r="AU748" s="52" t="str">
        <f t="shared" ca="1" si="434"/>
        <v>00</v>
      </c>
      <c r="AV748" s="1" t="str">
        <f t="shared" ca="1" si="437"/>
        <v>00</v>
      </c>
      <c r="AW748" s="52" t="str">
        <f t="shared" ca="1" si="435"/>
        <v>ZP</v>
      </c>
      <c r="AX748" s="53" t="e">
        <f ca="1">VLOOKUP(UPPER(F748)&amp;"-"&amp;AW748,Opcodes!$D$3:$E$160,2,FALSE)</f>
        <v>#N/A</v>
      </c>
      <c r="AY748" s="1">
        <f t="shared" ca="1" si="436"/>
        <v>0</v>
      </c>
    </row>
    <row r="749" spans="3:51" s="52" customFormat="1" x14ac:dyDescent="0.3">
      <c r="C749" s="11" t="str" cm="1">
        <f t="array" aca="1" ref="C749" ca="1">IF(AND(N749&amp;""&lt;&gt;"",K749&amp;""&lt;&gt;""),K749&amp;": "&amp;N749&amp;IF(O749&amp;""&lt;&gt;""," "&amp;O749,"")&amp;IF(P749&amp;""&lt;&gt;""," "&amp;P749,""),IF(Y749&amp;""&lt;&gt;"",K749&amp;": "&amp;TRIM(_xlfn.TEXTJOIN("",TRUE,MID(Y749,2*ROW(INDIRECT("1:"&amp;LEN(Y749)))-1,2)&amp;" ")),""))</f>
        <v/>
      </c>
      <c r="D749" s="20"/>
      <c r="E749" s="21"/>
      <c r="F749" s="22"/>
      <c r="G749" s="55"/>
      <c r="H749" s="56"/>
      <c r="I749" s="51"/>
      <c r="J749" s="51"/>
      <c r="K749" s="52" t="str">
        <f t="shared" ca="1" si="402"/>
        <v>302</v>
      </c>
      <c r="L749" s="52" t="str">
        <f t="shared" si="403"/>
        <v/>
      </c>
      <c r="M749" s="52" t="str">
        <f t="shared" ca="1" si="404"/>
        <v>$0302</v>
      </c>
      <c r="N749" s="53" t="str">
        <f t="shared" ca="1" si="405"/>
        <v/>
      </c>
      <c r="O749" s="53" t="str">
        <f t="shared" ca="1" si="406"/>
        <v>00</v>
      </c>
      <c r="P749" s="53" t="str">
        <f t="shared" ca="1" si="407"/>
        <v/>
      </c>
      <c r="Q749" s="54">
        <f t="shared" si="408"/>
        <v>-1</v>
      </c>
      <c r="R749" s="54" t="str">
        <f t="shared" si="409"/>
        <v/>
      </c>
      <c r="S749" s="3" t="str">
        <f t="shared" si="410"/>
        <v>my_code</v>
      </c>
      <c r="T749" s="54" t="b">
        <f t="shared" si="411"/>
        <v>0</v>
      </c>
      <c r="U749" s="54" t="b">
        <f t="shared" si="412"/>
        <v>0</v>
      </c>
      <c r="V749" s="54" t="b">
        <f t="shared" si="413"/>
        <v>0</v>
      </c>
      <c r="W749" s="54" t="b">
        <f t="shared" si="414"/>
        <v>0</v>
      </c>
      <c r="X749" s="54" t="b">
        <f>IF(NOT(ISERROR(VLOOKUP(UPPER(F749),Opcodes!$O$3:$O$10,1,FALSE))),TRUE,FALSE)</f>
        <v>0</v>
      </c>
      <c r="Y749" s="1" t="str" cm="1">
        <f t="array" aca="1" ref="Y749" ca="1">IF(OR(UPPER(F749)="STR",UPPER(F749)="ASC"),_xlfn.TEXTJOIN("",TRUE,DEC2HEX(128*(UPPER(F749)="STR")+CODE(MID(G749,ABS(ROW(INDIRECT("1:"&amp;LEN(G749)))),1)))),IF(UPPER(F749)="HEX",UPPER(SUBSTITUTE(G749," ","")),""))</f>
        <v/>
      </c>
      <c r="Z749" s="52" t="str">
        <f t="shared" si="415"/>
        <v/>
      </c>
      <c r="AA749" s="52" t="str">
        <f t="shared" si="416"/>
        <v/>
      </c>
      <c r="AB749" s="52" t="str">
        <f t="shared" si="417"/>
        <v/>
      </c>
      <c r="AC749" s="52" t="str">
        <f t="shared" si="418"/>
        <v/>
      </c>
      <c r="AD749" s="52" t="str">
        <f t="shared" si="419"/>
        <v/>
      </c>
      <c r="AE749" s="52">
        <f t="shared" ca="1" si="420"/>
        <v>0</v>
      </c>
      <c r="AF749" s="52" t="str">
        <f t="shared" si="421"/>
        <v/>
      </c>
      <c r="AG749" s="52" t="str">
        <f t="shared" ca="1" si="422"/>
        <v>mem</v>
      </c>
      <c r="AH749" s="52">
        <f t="shared" ca="1" si="423"/>
        <v>0</v>
      </c>
      <c r="AI749" s="52">
        <f t="shared" ca="1" si="424"/>
        <v>-1</v>
      </c>
      <c r="AJ749" s="52">
        <f t="shared" ca="1" si="425"/>
        <v>0</v>
      </c>
      <c r="AK749" s="52">
        <f t="shared" ca="1" si="426"/>
        <v>0</v>
      </c>
      <c r="AL749" s="52">
        <f t="shared" ca="1" si="427"/>
        <v>0</v>
      </c>
      <c r="AM749" s="52" t="e" cm="1">
        <f t="array" aca="1" ref="AM749" ca="1">INDEX($G$2:$G$1052,MATCH(1,(AL749=$E$2:$E$1052)*("EQU"=UPPER($F$2:$F$1052)),0))</f>
        <v>#N/A</v>
      </c>
      <c r="AN749" s="52" t="str">
        <f t="shared" ca="1" si="428"/>
        <v/>
      </c>
      <c r="AO749" s="1" t="e">
        <f t="shared" ca="1" si="429"/>
        <v>#N/A</v>
      </c>
      <c r="AP749" s="52" t="str">
        <f t="shared" ca="1" si="430"/>
        <v/>
      </c>
      <c r="AQ749" s="1" t="str" cm="1">
        <f t="array" aca="1" ref="AQ749" ca="1">IF(LEFT(AL749,1)=".",INDEX($M$12:$M$1052,MATCH(1,(AL749=$L$12:$L$1052)*(S749=($S$12:$S$1052)),0)),"")</f>
        <v/>
      </c>
      <c r="AR749" s="52">
        <f t="shared" ca="1" si="431"/>
        <v>0</v>
      </c>
      <c r="AS749" s="52">
        <f t="shared" ca="1" si="432"/>
        <v>0</v>
      </c>
      <c r="AT749" s="52" t="str">
        <f t="shared" ca="1" si="433"/>
        <v>00</v>
      </c>
      <c r="AU749" s="52" t="str">
        <f t="shared" ca="1" si="434"/>
        <v>00</v>
      </c>
      <c r="AV749" s="1" t="str">
        <f t="shared" ca="1" si="437"/>
        <v>00</v>
      </c>
      <c r="AW749" s="52" t="str">
        <f t="shared" ca="1" si="435"/>
        <v>ZP</v>
      </c>
      <c r="AX749" s="53" t="e">
        <f ca="1">VLOOKUP(UPPER(F749)&amp;"-"&amp;AW749,Opcodes!$D$3:$E$160,2,FALSE)</f>
        <v>#N/A</v>
      </c>
      <c r="AY749" s="1">
        <f t="shared" ca="1" si="436"/>
        <v>0</v>
      </c>
    </row>
    <row r="750" spans="3:51" s="52" customFormat="1" x14ac:dyDescent="0.3">
      <c r="C750" s="11" t="str" cm="1">
        <f t="array" aca="1" ref="C750" ca="1">IF(AND(N750&amp;""&lt;&gt;"",K750&amp;""&lt;&gt;""),K750&amp;": "&amp;N750&amp;IF(O750&amp;""&lt;&gt;""," "&amp;O750,"")&amp;IF(P750&amp;""&lt;&gt;""," "&amp;P750,""),IF(Y750&amp;""&lt;&gt;"",K750&amp;": "&amp;TRIM(_xlfn.TEXTJOIN("",TRUE,MID(Y750,2*ROW(INDIRECT("1:"&amp;LEN(Y750)))-1,2)&amp;" ")),""))</f>
        <v/>
      </c>
      <c r="D750" s="20"/>
      <c r="E750" s="21"/>
      <c r="F750" s="22"/>
      <c r="G750" s="55"/>
      <c r="H750" s="56"/>
      <c r="I750" s="51"/>
      <c r="J750" s="51"/>
      <c r="K750" s="52" t="str">
        <f t="shared" ca="1" si="402"/>
        <v>302</v>
      </c>
      <c r="L750" s="52" t="str">
        <f t="shared" si="403"/>
        <v/>
      </c>
      <c r="M750" s="52" t="str">
        <f t="shared" ca="1" si="404"/>
        <v>$0302</v>
      </c>
      <c r="N750" s="53" t="str">
        <f t="shared" ca="1" si="405"/>
        <v/>
      </c>
      <c r="O750" s="53" t="str">
        <f t="shared" ca="1" si="406"/>
        <v>00</v>
      </c>
      <c r="P750" s="53" t="str">
        <f t="shared" ca="1" si="407"/>
        <v/>
      </c>
      <c r="Q750" s="54">
        <f t="shared" si="408"/>
        <v>-1</v>
      </c>
      <c r="R750" s="54" t="str">
        <f t="shared" si="409"/>
        <v/>
      </c>
      <c r="S750" s="3" t="str">
        <f t="shared" si="410"/>
        <v>my_code</v>
      </c>
      <c r="T750" s="54" t="b">
        <f t="shared" si="411"/>
        <v>0</v>
      </c>
      <c r="U750" s="54" t="b">
        <f t="shared" si="412"/>
        <v>0</v>
      </c>
      <c r="V750" s="54" t="b">
        <f t="shared" si="413"/>
        <v>0</v>
      </c>
      <c r="W750" s="54" t="b">
        <f t="shared" si="414"/>
        <v>0</v>
      </c>
      <c r="X750" s="54" t="b">
        <f>IF(NOT(ISERROR(VLOOKUP(UPPER(F750),Opcodes!$O$3:$O$10,1,FALSE))),TRUE,FALSE)</f>
        <v>0</v>
      </c>
      <c r="Y750" s="1" t="str" cm="1">
        <f t="array" aca="1" ref="Y750" ca="1">IF(OR(UPPER(F750)="STR",UPPER(F750)="ASC"),_xlfn.TEXTJOIN("",TRUE,DEC2HEX(128*(UPPER(F750)="STR")+CODE(MID(G750,ABS(ROW(INDIRECT("1:"&amp;LEN(G750)))),1)))),IF(UPPER(F750)="HEX",UPPER(SUBSTITUTE(G750," ","")),""))</f>
        <v/>
      </c>
      <c r="Z750" s="52" t="str">
        <f t="shared" si="415"/>
        <v/>
      </c>
      <c r="AA750" s="52" t="str">
        <f t="shared" si="416"/>
        <v/>
      </c>
      <c r="AB750" s="52" t="str">
        <f t="shared" si="417"/>
        <v/>
      </c>
      <c r="AC750" s="52" t="str">
        <f t="shared" si="418"/>
        <v/>
      </c>
      <c r="AD750" s="52" t="str">
        <f t="shared" si="419"/>
        <v/>
      </c>
      <c r="AE750" s="52">
        <f t="shared" ca="1" si="420"/>
        <v>0</v>
      </c>
      <c r="AF750" s="52" t="str">
        <f t="shared" si="421"/>
        <v/>
      </c>
      <c r="AG750" s="52" t="str">
        <f t="shared" ca="1" si="422"/>
        <v>mem</v>
      </c>
      <c r="AH750" s="52">
        <f t="shared" ca="1" si="423"/>
        <v>0</v>
      </c>
      <c r="AI750" s="52">
        <f t="shared" ca="1" si="424"/>
        <v>-1</v>
      </c>
      <c r="AJ750" s="52">
        <f t="shared" ca="1" si="425"/>
        <v>0</v>
      </c>
      <c r="AK750" s="52">
        <f t="shared" ca="1" si="426"/>
        <v>0</v>
      </c>
      <c r="AL750" s="52">
        <f t="shared" ca="1" si="427"/>
        <v>0</v>
      </c>
      <c r="AM750" s="52" t="e" cm="1">
        <f t="array" aca="1" ref="AM750" ca="1">INDEX($G$2:$G$1052,MATCH(1,(AL750=$E$2:$E$1052)*("EQU"=UPPER($F$2:$F$1052)),0))</f>
        <v>#N/A</v>
      </c>
      <c r="AN750" s="52" t="str">
        <f t="shared" ca="1" si="428"/>
        <v/>
      </c>
      <c r="AO750" s="1" t="e">
        <f t="shared" ca="1" si="429"/>
        <v>#N/A</v>
      </c>
      <c r="AP750" s="52" t="str">
        <f t="shared" ca="1" si="430"/>
        <v/>
      </c>
      <c r="AQ750" s="1" t="str" cm="1">
        <f t="array" aca="1" ref="AQ750" ca="1">IF(LEFT(AL750,1)=".",INDEX($M$12:$M$1052,MATCH(1,(AL750=$L$12:$L$1052)*(S750=($S$12:$S$1052)),0)),"")</f>
        <v/>
      </c>
      <c r="AR750" s="52">
        <f t="shared" ca="1" si="431"/>
        <v>0</v>
      </c>
      <c r="AS750" s="52">
        <f t="shared" ca="1" si="432"/>
        <v>0</v>
      </c>
      <c r="AT750" s="52" t="str">
        <f t="shared" ca="1" si="433"/>
        <v>00</v>
      </c>
      <c r="AU750" s="52" t="str">
        <f t="shared" ca="1" si="434"/>
        <v>00</v>
      </c>
      <c r="AV750" s="1" t="str">
        <f t="shared" ca="1" si="437"/>
        <v>00</v>
      </c>
      <c r="AW750" s="52" t="str">
        <f t="shared" ca="1" si="435"/>
        <v>ZP</v>
      </c>
      <c r="AX750" s="53" t="e">
        <f ca="1">VLOOKUP(UPPER(F750)&amp;"-"&amp;AW750,Opcodes!$D$3:$E$160,2,FALSE)</f>
        <v>#N/A</v>
      </c>
      <c r="AY750" s="1">
        <f t="shared" ca="1" si="436"/>
        <v>0</v>
      </c>
    </row>
    <row r="751" spans="3:51" s="52" customFormat="1" x14ac:dyDescent="0.3">
      <c r="C751" s="11" t="str" cm="1">
        <f t="array" aca="1" ref="C751" ca="1">IF(AND(N751&amp;""&lt;&gt;"",K751&amp;""&lt;&gt;""),K751&amp;": "&amp;N751&amp;IF(O751&amp;""&lt;&gt;""," "&amp;O751,"")&amp;IF(P751&amp;""&lt;&gt;""," "&amp;P751,""),IF(Y751&amp;""&lt;&gt;"",K751&amp;": "&amp;TRIM(_xlfn.TEXTJOIN("",TRUE,MID(Y751,2*ROW(INDIRECT("1:"&amp;LEN(Y751)))-1,2)&amp;" ")),""))</f>
        <v/>
      </c>
      <c r="D751" s="20"/>
      <c r="E751" s="21"/>
      <c r="F751" s="22"/>
      <c r="G751" s="55"/>
      <c r="H751" s="56"/>
      <c r="I751" s="51"/>
      <c r="J751" s="51"/>
      <c r="K751" s="52" t="str">
        <f t="shared" ca="1" si="402"/>
        <v>302</v>
      </c>
      <c r="L751" s="52" t="str">
        <f t="shared" si="403"/>
        <v/>
      </c>
      <c r="M751" s="52" t="str">
        <f t="shared" ca="1" si="404"/>
        <v>$0302</v>
      </c>
      <c r="N751" s="53" t="str">
        <f t="shared" ca="1" si="405"/>
        <v/>
      </c>
      <c r="O751" s="53" t="str">
        <f t="shared" ca="1" si="406"/>
        <v>00</v>
      </c>
      <c r="P751" s="53" t="str">
        <f t="shared" ca="1" si="407"/>
        <v/>
      </c>
      <c r="Q751" s="54">
        <f t="shared" si="408"/>
        <v>-1</v>
      </c>
      <c r="R751" s="54" t="str">
        <f t="shared" si="409"/>
        <v/>
      </c>
      <c r="S751" s="3" t="str">
        <f t="shared" si="410"/>
        <v>my_code</v>
      </c>
      <c r="T751" s="54" t="b">
        <f t="shared" si="411"/>
        <v>0</v>
      </c>
      <c r="U751" s="54" t="b">
        <f t="shared" si="412"/>
        <v>0</v>
      </c>
      <c r="V751" s="54" t="b">
        <f t="shared" si="413"/>
        <v>0</v>
      </c>
      <c r="W751" s="54" t="b">
        <f t="shared" si="414"/>
        <v>0</v>
      </c>
      <c r="X751" s="54" t="b">
        <f>IF(NOT(ISERROR(VLOOKUP(UPPER(F751),Opcodes!$O$3:$O$10,1,FALSE))),TRUE,FALSE)</f>
        <v>0</v>
      </c>
      <c r="Y751" s="1" t="str" cm="1">
        <f t="array" aca="1" ref="Y751" ca="1">IF(OR(UPPER(F751)="STR",UPPER(F751)="ASC"),_xlfn.TEXTJOIN("",TRUE,DEC2HEX(128*(UPPER(F751)="STR")+CODE(MID(G751,ABS(ROW(INDIRECT("1:"&amp;LEN(G751)))),1)))),IF(UPPER(F751)="HEX",UPPER(SUBSTITUTE(G751," ","")),""))</f>
        <v/>
      </c>
      <c r="Z751" s="52" t="str">
        <f t="shared" si="415"/>
        <v/>
      </c>
      <c r="AA751" s="52" t="str">
        <f t="shared" si="416"/>
        <v/>
      </c>
      <c r="AB751" s="52" t="str">
        <f t="shared" si="417"/>
        <v/>
      </c>
      <c r="AC751" s="52" t="str">
        <f t="shared" si="418"/>
        <v/>
      </c>
      <c r="AD751" s="52" t="str">
        <f t="shared" si="419"/>
        <v/>
      </c>
      <c r="AE751" s="52">
        <f t="shared" ca="1" si="420"/>
        <v>0</v>
      </c>
      <c r="AF751" s="52" t="str">
        <f t="shared" si="421"/>
        <v/>
      </c>
      <c r="AG751" s="52" t="str">
        <f t="shared" ca="1" si="422"/>
        <v>mem</v>
      </c>
      <c r="AH751" s="52">
        <f t="shared" ca="1" si="423"/>
        <v>0</v>
      </c>
      <c r="AI751" s="52">
        <f t="shared" ca="1" si="424"/>
        <v>-1</v>
      </c>
      <c r="AJ751" s="52">
        <f t="shared" ca="1" si="425"/>
        <v>0</v>
      </c>
      <c r="AK751" s="52">
        <f t="shared" ca="1" si="426"/>
        <v>0</v>
      </c>
      <c r="AL751" s="52">
        <f t="shared" ca="1" si="427"/>
        <v>0</v>
      </c>
      <c r="AM751" s="52" t="e" cm="1">
        <f t="array" aca="1" ref="AM751" ca="1">INDEX($G$2:$G$1052,MATCH(1,(AL751=$E$2:$E$1052)*("EQU"=UPPER($F$2:$F$1052)),0))</f>
        <v>#N/A</v>
      </c>
      <c r="AN751" s="52" t="str">
        <f t="shared" ca="1" si="428"/>
        <v/>
      </c>
      <c r="AO751" s="1" t="e">
        <f t="shared" ca="1" si="429"/>
        <v>#N/A</v>
      </c>
      <c r="AP751" s="52" t="str">
        <f t="shared" ca="1" si="430"/>
        <v/>
      </c>
      <c r="AQ751" s="1" t="str" cm="1">
        <f t="array" aca="1" ref="AQ751" ca="1">IF(LEFT(AL751,1)=".",INDEX($M$12:$M$1052,MATCH(1,(AL751=$L$12:$L$1052)*(S751=($S$12:$S$1052)),0)),"")</f>
        <v/>
      </c>
      <c r="AR751" s="52">
        <f t="shared" ca="1" si="431"/>
        <v>0</v>
      </c>
      <c r="AS751" s="52">
        <f t="shared" ca="1" si="432"/>
        <v>0</v>
      </c>
      <c r="AT751" s="52" t="str">
        <f t="shared" ca="1" si="433"/>
        <v>00</v>
      </c>
      <c r="AU751" s="52" t="str">
        <f t="shared" ca="1" si="434"/>
        <v>00</v>
      </c>
      <c r="AV751" s="1" t="str">
        <f t="shared" ca="1" si="437"/>
        <v>00</v>
      </c>
      <c r="AW751" s="52" t="str">
        <f t="shared" ca="1" si="435"/>
        <v>ZP</v>
      </c>
      <c r="AX751" s="53" t="e">
        <f ca="1">VLOOKUP(UPPER(F751)&amp;"-"&amp;AW751,Opcodes!$D$3:$E$160,2,FALSE)</f>
        <v>#N/A</v>
      </c>
      <c r="AY751" s="1">
        <f t="shared" ca="1" si="436"/>
        <v>0</v>
      </c>
    </row>
    <row r="752" spans="3:51" s="52" customFormat="1" x14ac:dyDescent="0.3">
      <c r="C752" s="11" t="str" cm="1">
        <f t="array" aca="1" ref="C752" ca="1">IF(AND(N752&amp;""&lt;&gt;"",K752&amp;""&lt;&gt;""),K752&amp;": "&amp;N752&amp;IF(O752&amp;""&lt;&gt;""," "&amp;O752,"")&amp;IF(P752&amp;""&lt;&gt;""," "&amp;P752,""),IF(Y752&amp;""&lt;&gt;"",K752&amp;": "&amp;TRIM(_xlfn.TEXTJOIN("",TRUE,MID(Y752,2*ROW(INDIRECT("1:"&amp;LEN(Y752)))-1,2)&amp;" ")),""))</f>
        <v/>
      </c>
      <c r="D752" s="20"/>
      <c r="E752" s="21"/>
      <c r="F752" s="22"/>
      <c r="G752" s="55"/>
      <c r="H752" s="56"/>
      <c r="I752" s="51"/>
      <c r="J752" s="51"/>
      <c r="K752" s="52" t="str">
        <f t="shared" ca="1" si="402"/>
        <v>302</v>
      </c>
      <c r="L752" s="52" t="str">
        <f t="shared" si="403"/>
        <v/>
      </c>
      <c r="M752" s="52" t="str">
        <f t="shared" ca="1" si="404"/>
        <v>$0302</v>
      </c>
      <c r="N752" s="53" t="str">
        <f t="shared" ca="1" si="405"/>
        <v/>
      </c>
      <c r="O752" s="53" t="str">
        <f t="shared" ca="1" si="406"/>
        <v>00</v>
      </c>
      <c r="P752" s="53" t="str">
        <f t="shared" ca="1" si="407"/>
        <v/>
      </c>
      <c r="Q752" s="54">
        <f t="shared" si="408"/>
        <v>-1</v>
      </c>
      <c r="R752" s="54" t="str">
        <f t="shared" si="409"/>
        <v/>
      </c>
      <c r="S752" s="3" t="str">
        <f t="shared" si="410"/>
        <v>my_code</v>
      </c>
      <c r="T752" s="54" t="b">
        <f t="shared" si="411"/>
        <v>0</v>
      </c>
      <c r="U752" s="54" t="b">
        <f t="shared" si="412"/>
        <v>0</v>
      </c>
      <c r="V752" s="54" t="b">
        <f t="shared" si="413"/>
        <v>0</v>
      </c>
      <c r="W752" s="54" t="b">
        <f t="shared" si="414"/>
        <v>0</v>
      </c>
      <c r="X752" s="54" t="b">
        <f>IF(NOT(ISERROR(VLOOKUP(UPPER(F752),Opcodes!$O$3:$O$10,1,FALSE))),TRUE,FALSE)</f>
        <v>0</v>
      </c>
      <c r="Y752" s="1" t="str" cm="1">
        <f t="array" aca="1" ref="Y752" ca="1">IF(OR(UPPER(F752)="STR",UPPER(F752)="ASC"),_xlfn.TEXTJOIN("",TRUE,DEC2HEX(128*(UPPER(F752)="STR")+CODE(MID(G752,ABS(ROW(INDIRECT("1:"&amp;LEN(G752)))),1)))),IF(UPPER(F752)="HEX",UPPER(SUBSTITUTE(G752," ","")),""))</f>
        <v/>
      </c>
      <c r="Z752" s="52" t="str">
        <f t="shared" si="415"/>
        <v/>
      </c>
      <c r="AA752" s="52" t="str">
        <f t="shared" si="416"/>
        <v/>
      </c>
      <c r="AB752" s="52" t="str">
        <f t="shared" si="417"/>
        <v/>
      </c>
      <c r="AC752" s="52" t="str">
        <f t="shared" si="418"/>
        <v/>
      </c>
      <c r="AD752" s="52" t="str">
        <f t="shared" si="419"/>
        <v/>
      </c>
      <c r="AE752" s="52">
        <f t="shared" ca="1" si="420"/>
        <v>0</v>
      </c>
      <c r="AF752" s="52" t="str">
        <f t="shared" si="421"/>
        <v/>
      </c>
      <c r="AG752" s="52" t="str">
        <f t="shared" ca="1" si="422"/>
        <v>mem</v>
      </c>
      <c r="AH752" s="52">
        <f t="shared" ca="1" si="423"/>
        <v>0</v>
      </c>
      <c r="AI752" s="52">
        <f t="shared" ca="1" si="424"/>
        <v>-1</v>
      </c>
      <c r="AJ752" s="52">
        <f t="shared" ca="1" si="425"/>
        <v>0</v>
      </c>
      <c r="AK752" s="52">
        <f t="shared" ca="1" si="426"/>
        <v>0</v>
      </c>
      <c r="AL752" s="52">
        <f t="shared" ca="1" si="427"/>
        <v>0</v>
      </c>
      <c r="AM752" s="52" t="e" cm="1">
        <f t="array" aca="1" ref="AM752" ca="1">INDEX($G$2:$G$1052,MATCH(1,(AL752=$E$2:$E$1052)*("EQU"=UPPER($F$2:$F$1052)),0))</f>
        <v>#N/A</v>
      </c>
      <c r="AN752" s="52" t="str">
        <f t="shared" ca="1" si="428"/>
        <v/>
      </c>
      <c r="AO752" s="1" t="e">
        <f t="shared" ca="1" si="429"/>
        <v>#N/A</v>
      </c>
      <c r="AP752" s="52" t="str">
        <f t="shared" ca="1" si="430"/>
        <v/>
      </c>
      <c r="AQ752" s="1" t="str" cm="1">
        <f t="array" aca="1" ref="AQ752" ca="1">IF(LEFT(AL752,1)=".",INDEX($M$12:$M$1052,MATCH(1,(AL752=$L$12:$L$1052)*(S752=($S$12:$S$1052)),0)),"")</f>
        <v/>
      </c>
      <c r="AR752" s="52">
        <f t="shared" ca="1" si="431"/>
        <v>0</v>
      </c>
      <c r="AS752" s="52">
        <f t="shared" ca="1" si="432"/>
        <v>0</v>
      </c>
      <c r="AT752" s="52" t="str">
        <f t="shared" ca="1" si="433"/>
        <v>00</v>
      </c>
      <c r="AU752" s="52" t="str">
        <f t="shared" ca="1" si="434"/>
        <v>00</v>
      </c>
      <c r="AV752" s="1" t="str">
        <f t="shared" ca="1" si="437"/>
        <v>00</v>
      </c>
      <c r="AW752" s="52" t="str">
        <f t="shared" ca="1" si="435"/>
        <v>ZP</v>
      </c>
      <c r="AX752" s="53" t="e">
        <f ca="1">VLOOKUP(UPPER(F752)&amp;"-"&amp;AW752,Opcodes!$D$3:$E$160,2,FALSE)</f>
        <v>#N/A</v>
      </c>
      <c r="AY752" s="1">
        <f t="shared" ca="1" si="436"/>
        <v>0</v>
      </c>
    </row>
    <row r="753" spans="3:51" s="52" customFormat="1" x14ac:dyDescent="0.3">
      <c r="C753" s="11" t="str" cm="1">
        <f t="array" aca="1" ref="C753" ca="1">IF(AND(N753&amp;""&lt;&gt;"",K753&amp;""&lt;&gt;""),K753&amp;": "&amp;N753&amp;IF(O753&amp;""&lt;&gt;""," "&amp;O753,"")&amp;IF(P753&amp;""&lt;&gt;""," "&amp;P753,""),IF(Y753&amp;""&lt;&gt;"",K753&amp;": "&amp;TRIM(_xlfn.TEXTJOIN("",TRUE,MID(Y753,2*ROW(INDIRECT("1:"&amp;LEN(Y753)))-1,2)&amp;" ")),""))</f>
        <v/>
      </c>
      <c r="D753" s="20"/>
      <c r="E753" s="21"/>
      <c r="F753" s="22"/>
      <c r="G753" s="55"/>
      <c r="H753" s="56"/>
      <c r="I753" s="51"/>
      <c r="J753" s="51"/>
      <c r="K753" s="52" t="str">
        <f t="shared" ca="1" si="402"/>
        <v>302</v>
      </c>
      <c r="L753" s="52" t="str">
        <f t="shared" si="403"/>
        <v/>
      </c>
      <c r="M753" s="52" t="str">
        <f t="shared" ca="1" si="404"/>
        <v>$0302</v>
      </c>
      <c r="N753" s="53" t="str">
        <f t="shared" ca="1" si="405"/>
        <v/>
      </c>
      <c r="O753" s="53" t="str">
        <f t="shared" ca="1" si="406"/>
        <v>00</v>
      </c>
      <c r="P753" s="53" t="str">
        <f t="shared" ca="1" si="407"/>
        <v/>
      </c>
      <c r="Q753" s="54">
        <f t="shared" si="408"/>
        <v>-1</v>
      </c>
      <c r="R753" s="54" t="str">
        <f t="shared" si="409"/>
        <v/>
      </c>
      <c r="S753" s="3" t="str">
        <f t="shared" si="410"/>
        <v>my_code</v>
      </c>
      <c r="T753" s="54" t="b">
        <f t="shared" si="411"/>
        <v>0</v>
      </c>
      <c r="U753" s="54" t="b">
        <f t="shared" si="412"/>
        <v>0</v>
      </c>
      <c r="V753" s="54" t="b">
        <f t="shared" si="413"/>
        <v>0</v>
      </c>
      <c r="W753" s="54" t="b">
        <f t="shared" si="414"/>
        <v>0</v>
      </c>
      <c r="X753" s="54" t="b">
        <f>IF(NOT(ISERROR(VLOOKUP(UPPER(F753),Opcodes!$O$3:$O$10,1,FALSE))),TRUE,FALSE)</f>
        <v>0</v>
      </c>
      <c r="Y753" s="1" t="str" cm="1">
        <f t="array" aca="1" ref="Y753" ca="1">IF(OR(UPPER(F753)="STR",UPPER(F753)="ASC"),_xlfn.TEXTJOIN("",TRUE,DEC2HEX(128*(UPPER(F753)="STR")+CODE(MID(G753,ABS(ROW(INDIRECT("1:"&amp;LEN(G753)))),1)))),IF(UPPER(F753)="HEX",UPPER(SUBSTITUTE(G753," ","")),""))</f>
        <v/>
      </c>
      <c r="Z753" s="52" t="str">
        <f t="shared" si="415"/>
        <v/>
      </c>
      <c r="AA753" s="52" t="str">
        <f t="shared" si="416"/>
        <v/>
      </c>
      <c r="AB753" s="52" t="str">
        <f t="shared" si="417"/>
        <v/>
      </c>
      <c r="AC753" s="52" t="str">
        <f t="shared" si="418"/>
        <v/>
      </c>
      <c r="AD753" s="52" t="str">
        <f t="shared" si="419"/>
        <v/>
      </c>
      <c r="AE753" s="52">
        <f t="shared" ca="1" si="420"/>
        <v>0</v>
      </c>
      <c r="AF753" s="52" t="str">
        <f t="shared" si="421"/>
        <v/>
      </c>
      <c r="AG753" s="52" t="str">
        <f t="shared" ca="1" si="422"/>
        <v>mem</v>
      </c>
      <c r="AH753" s="52">
        <f t="shared" ca="1" si="423"/>
        <v>0</v>
      </c>
      <c r="AI753" s="52">
        <f t="shared" ca="1" si="424"/>
        <v>-1</v>
      </c>
      <c r="AJ753" s="52">
        <f t="shared" ca="1" si="425"/>
        <v>0</v>
      </c>
      <c r="AK753" s="52">
        <f t="shared" ca="1" si="426"/>
        <v>0</v>
      </c>
      <c r="AL753" s="52">
        <f t="shared" ca="1" si="427"/>
        <v>0</v>
      </c>
      <c r="AM753" s="52" t="e" cm="1">
        <f t="array" aca="1" ref="AM753" ca="1">INDEX($G$2:$G$1052,MATCH(1,(AL753=$E$2:$E$1052)*("EQU"=UPPER($F$2:$F$1052)),0))</f>
        <v>#N/A</v>
      </c>
      <c r="AN753" s="52" t="str">
        <f t="shared" ca="1" si="428"/>
        <v/>
      </c>
      <c r="AO753" s="1" t="e">
        <f t="shared" ca="1" si="429"/>
        <v>#N/A</v>
      </c>
      <c r="AP753" s="52" t="str">
        <f t="shared" ca="1" si="430"/>
        <v/>
      </c>
      <c r="AQ753" s="1" t="str" cm="1">
        <f t="array" aca="1" ref="AQ753" ca="1">IF(LEFT(AL753,1)=".",INDEX($M$12:$M$1052,MATCH(1,(AL753=$L$12:$L$1052)*(S753=($S$12:$S$1052)),0)),"")</f>
        <v/>
      </c>
      <c r="AR753" s="52">
        <f t="shared" ca="1" si="431"/>
        <v>0</v>
      </c>
      <c r="AS753" s="52">
        <f t="shared" ca="1" si="432"/>
        <v>0</v>
      </c>
      <c r="AT753" s="52" t="str">
        <f t="shared" ca="1" si="433"/>
        <v>00</v>
      </c>
      <c r="AU753" s="52" t="str">
        <f t="shared" ca="1" si="434"/>
        <v>00</v>
      </c>
      <c r="AV753" s="1" t="str">
        <f t="shared" ca="1" si="437"/>
        <v>00</v>
      </c>
      <c r="AW753" s="52" t="str">
        <f t="shared" ca="1" si="435"/>
        <v>ZP</v>
      </c>
      <c r="AX753" s="53" t="e">
        <f ca="1">VLOOKUP(UPPER(F753)&amp;"-"&amp;AW753,Opcodes!$D$3:$E$160,2,FALSE)</f>
        <v>#N/A</v>
      </c>
      <c r="AY753" s="1">
        <f t="shared" ca="1" si="436"/>
        <v>0</v>
      </c>
    </row>
    <row r="754" spans="3:51" s="52" customFormat="1" x14ac:dyDescent="0.3">
      <c r="C754" s="11" t="str" cm="1">
        <f t="array" aca="1" ref="C754" ca="1">IF(AND(N754&amp;""&lt;&gt;"",K754&amp;""&lt;&gt;""),K754&amp;": "&amp;N754&amp;IF(O754&amp;""&lt;&gt;""," "&amp;O754,"")&amp;IF(P754&amp;""&lt;&gt;""," "&amp;P754,""),IF(Y754&amp;""&lt;&gt;"",K754&amp;": "&amp;TRIM(_xlfn.TEXTJOIN("",TRUE,MID(Y754,2*ROW(INDIRECT("1:"&amp;LEN(Y754)))-1,2)&amp;" ")),""))</f>
        <v/>
      </c>
      <c r="D754" s="20"/>
      <c r="E754" s="21"/>
      <c r="F754" s="22"/>
      <c r="G754" s="55"/>
      <c r="H754" s="56"/>
      <c r="I754" s="51"/>
      <c r="J754" s="51"/>
      <c r="K754" s="52" t="str">
        <f t="shared" ca="1" si="402"/>
        <v>302</v>
      </c>
      <c r="L754" s="52" t="str">
        <f t="shared" si="403"/>
        <v/>
      </c>
      <c r="M754" s="52" t="str">
        <f t="shared" ca="1" si="404"/>
        <v>$0302</v>
      </c>
      <c r="N754" s="53" t="str">
        <f t="shared" ca="1" si="405"/>
        <v/>
      </c>
      <c r="O754" s="53" t="str">
        <f t="shared" ca="1" si="406"/>
        <v>00</v>
      </c>
      <c r="P754" s="53" t="str">
        <f t="shared" ca="1" si="407"/>
        <v/>
      </c>
      <c r="Q754" s="54">
        <f t="shared" si="408"/>
        <v>-1</v>
      </c>
      <c r="R754" s="54" t="str">
        <f t="shared" si="409"/>
        <v/>
      </c>
      <c r="S754" s="3" t="str">
        <f t="shared" si="410"/>
        <v>my_code</v>
      </c>
      <c r="T754" s="54" t="b">
        <f t="shared" si="411"/>
        <v>0</v>
      </c>
      <c r="U754" s="54" t="b">
        <f t="shared" si="412"/>
        <v>0</v>
      </c>
      <c r="V754" s="54" t="b">
        <f t="shared" si="413"/>
        <v>0</v>
      </c>
      <c r="W754" s="54" t="b">
        <f t="shared" si="414"/>
        <v>0</v>
      </c>
      <c r="X754" s="54" t="b">
        <f>IF(NOT(ISERROR(VLOOKUP(UPPER(F754),Opcodes!$O$3:$O$10,1,FALSE))),TRUE,FALSE)</f>
        <v>0</v>
      </c>
      <c r="Y754" s="1" t="str" cm="1">
        <f t="array" aca="1" ref="Y754" ca="1">IF(OR(UPPER(F754)="STR",UPPER(F754)="ASC"),_xlfn.TEXTJOIN("",TRUE,DEC2HEX(128*(UPPER(F754)="STR")+CODE(MID(G754,ABS(ROW(INDIRECT("1:"&amp;LEN(G754)))),1)))),IF(UPPER(F754)="HEX",UPPER(SUBSTITUTE(G754," ","")),""))</f>
        <v/>
      </c>
      <c r="Z754" s="52" t="str">
        <f t="shared" si="415"/>
        <v/>
      </c>
      <c r="AA754" s="52" t="str">
        <f t="shared" si="416"/>
        <v/>
      </c>
      <c r="AB754" s="52" t="str">
        <f t="shared" si="417"/>
        <v/>
      </c>
      <c r="AC754" s="52" t="str">
        <f t="shared" si="418"/>
        <v/>
      </c>
      <c r="AD754" s="52" t="str">
        <f t="shared" si="419"/>
        <v/>
      </c>
      <c r="AE754" s="52">
        <f t="shared" ca="1" si="420"/>
        <v>0</v>
      </c>
      <c r="AF754" s="52" t="str">
        <f t="shared" si="421"/>
        <v/>
      </c>
      <c r="AG754" s="52" t="str">
        <f t="shared" ca="1" si="422"/>
        <v>mem</v>
      </c>
      <c r="AH754" s="52">
        <f t="shared" ca="1" si="423"/>
        <v>0</v>
      </c>
      <c r="AI754" s="52">
        <f t="shared" ca="1" si="424"/>
        <v>-1</v>
      </c>
      <c r="AJ754" s="52">
        <f t="shared" ca="1" si="425"/>
        <v>0</v>
      </c>
      <c r="AK754" s="52">
        <f t="shared" ca="1" si="426"/>
        <v>0</v>
      </c>
      <c r="AL754" s="52">
        <f t="shared" ca="1" si="427"/>
        <v>0</v>
      </c>
      <c r="AM754" s="52" t="e" cm="1">
        <f t="array" aca="1" ref="AM754" ca="1">INDEX($G$2:$G$1052,MATCH(1,(AL754=$E$2:$E$1052)*("EQU"=UPPER($F$2:$F$1052)),0))</f>
        <v>#N/A</v>
      </c>
      <c r="AN754" s="52" t="str">
        <f t="shared" ca="1" si="428"/>
        <v/>
      </c>
      <c r="AO754" s="1" t="e">
        <f t="shared" ca="1" si="429"/>
        <v>#N/A</v>
      </c>
      <c r="AP754" s="52" t="str">
        <f t="shared" ca="1" si="430"/>
        <v/>
      </c>
      <c r="AQ754" s="1" t="str" cm="1">
        <f t="array" aca="1" ref="AQ754" ca="1">IF(LEFT(AL754,1)=".",INDEX($M$12:$M$1052,MATCH(1,(AL754=$L$12:$L$1052)*(S754=($S$12:$S$1052)),0)),"")</f>
        <v/>
      </c>
      <c r="AR754" s="52">
        <f t="shared" ca="1" si="431"/>
        <v>0</v>
      </c>
      <c r="AS754" s="52">
        <f t="shared" ca="1" si="432"/>
        <v>0</v>
      </c>
      <c r="AT754" s="52" t="str">
        <f t="shared" ca="1" si="433"/>
        <v>00</v>
      </c>
      <c r="AU754" s="52" t="str">
        <f t="shared" ca="1" si="434"/>
        <v>00</v>
      </c>
      <c r="AV754" s="1" t="str">
        <f t="shared" ca="1" si="437"/>
        <v>00</v>
      </c>
      <c r="AW754" s="52" t="str">
        <f t="shared" ca="1" si="435"/>
        <v>ZP</v>
      </c>
      <c r="AX754" s="53" t="e">
        <f ca="1">VLOOKUP(UPPER(F754)&amp;"-"&amp;AW754,Opcodes!$D$3:$E$160,2,FALSE)</f>
        <v>#N/A</v>
      </c>
      <c r="AY754" s="1">
        <f t="shared" ca="1" si="436"/>
        <v>0</v>
      </c>
    </row>
    <row r="755" spans="3:51" s="52" customFormat="1" x14ac:dyDescent="0.3">
      <c r="C755" s="11" t="str" cm="1">
        <f t="array" aca="1" ref="C755" ca="1">IF(AND(N755&amp;""&lt;&gt;"",K755&amp;""&lt;&gt;""),K755&amp;": "&amp;N755&amp;IF(O755&amp;""&lt;&gt;""," "&amp;O755,"")&amp;IF(P755&amp;""&lt;&gt;""," "&amp;P755,""),IF(Y755&amp;""&lt;&gt;"",K755&amp;": "&amp;TRIM(_xlfn.TEXTJOIN("",TRUE,MID(Y755,2*ROW(INDIRECT("1:"&amp;LEN(Y755)))-1,2)&amp;" ")),""))</f>
        <v/>
      </c>
      <c r="D755" s="20"/>
      <c r="E755" s="21"/>
      <c r="F755" s="22"/>
      <c r="G755" s="55"/>
      <c r="H755" s="56"/>
      <c r="I755" s="51"/>
      <c r="J755" s="51"/>
      <c r="K755" s="52" t="str">
        <f t="shared" ca="1" si="402"/>
        <v>302</v>
      </c>
      <c r="L755" s="52" t="str">
        <f t="shared" si="403"/>
        <v/>
      </c>
      <c r="M755" s="52" t="str">
        <f t="shared" ca="1" si="404"/>
        <v>$0302</v>
      </c>
      <c r="N755" s="53" t="str">
        <f t="shared" ca="1" si="405"/>
        <v/>
      </c>
      <c r="O755" s="53" t="str">
        <f t="shared" ca="1" si="406"/>
        <v>00</v>
      </c>
      <c r="P755" s="53" t="str">
        <f t="shared" ca="1" si="407"/>
        <v/>
      </c>
      <c r="Q755" s="54">
        <f t="shared" si="408"/>
        <v>-1</v>
      </c>
      <c r="R755" s="54" t="str">
        <f t="shared" si="409"/>
        <v/>
      </c>
      <c r="S755" s="3" t="str">
        <f t="shared" si="410"/>
        <v>my_code</v>
      </c>
      <c r="T755" s="54" t="b">
        <f t="shared" si="411"/>
        <v>0</v>
      </c>
      <c r="U755" s="54" t="b">
        <f t="shared" si="412"/>
        <v>0</v>
      </c>
      <c r="V755" s="54" t="b">
        <f t="shared" si="413"/>
        <v>0</v>
      </c>
      <c r="W755" s="54" t="b">
        <f t="shared" si="414"/>
        <v>0</v>
      </c>
      <c r="X755" s="54" t="b">
        <f>IF(NOT(ISERROR(VLOOKUP(UPPER(F755),Opcodes!$O$3:$O$10,1,FALSE))),TRUE,FALSE)</f>
        <v>0</v>
      </c>
      <c r="Y755" s="1" t="str" cm="1">
        <f t="array" aca="1" ref="Y755" ca="1">IF(OR(UPPER(F755)="STR",UPPER(F755)="ASC"),_xlfn.TEXTJOIN("",TRUE,DEC2HEX(128*(UPPER(F755)="STR")+CODE(MID(G755,ABS(ROW(INDIRECT("1:"&amp;LEN(G755)))),1)))),IF(UPPER(F755)="HEX",UPPER(SUBSTITUTE(G755," ","")),""))</f>
        <v/>
      </c>
      <c r="Z755" s="52" t="str">
        <f t="shared" si="415"/>
        <v/>
      </c>
      <c r="AA755" s="52" t="str">
        <f t="shared" si="416"/>
        <v/>
      </c>
      <c r="AB755" s="52" t="str">
        <f t="shared" si="417"/>
        <v/>
      </c>
      <c r="AC755" s="52" t="str">
        <f t="shared" si="418"/>
        <v/>
      </c>
      <c r="AD755" s="52" t="str">
        <f t="shared" si="419"/>
        <v/>
      </c>
      <c r="AE755" s="52">
        <f t="shared" ca="1" si="420"/>
        <v>0</v>
      </c>
      <c r="AF755" s="52" t="str">
        <f t="shared" si="421"/>
        <v/>
      </c>
      <c r="AG755" s="52" t="str">
        <f t="shared" ca="1" si="422"/>
        <v>mem</v>
      </c>
      <c r="AH755" s="52">
        <f t="shared" ca="1" si="423"/>
        <v>0</v>
      </c>
      <c r="AI755" s="52">
        <f t="shared" ca="1" si="424"/>
        <v>-1</v>
      </c>
      <c r="AJ755" s="52">
        <f t="shared" ca="1" si="425"/>
        <v>0</v>
      </c>
      <c r="AK755" s="52">
        <f t="shared" ca="1" si="426"/>
        <v>0</v>
      </c>
      <c r="AL755" s="52">
        <f t="shared" ca="1" si="427"/>
        <v>0</v>
      </c>
      <c r="AM755" s="52" t="e" cm="1">
        <f t="array" aca="1" ref="AM755" ca="1">INDEX($G$2:$G$1052,MATCH(1,(AL755=$E$2:$E$1052)*("EQU"=UPPER($F$2:$F$1052)),0))</f>
        <v>#N/A</v>
      </c>
      <c r="AN755" s="52" t="str">
        <f t="shared" ca="1" si="428"/>
        <v/>
      </c>
      <c r="AO755" s="1" t="e">
        <f t="shared" ca="1" si="429"/>
        <v>#N/A</v>
      </c>
      <c r="AP755" s="52" t="str">
        <f t="shared" ca="1" si="430"/>
        <v/>
      </c>
      <c r="AQ755" s="1" t="str" cm="1">
        <f t="array" aca="1" ref="AQ755" ca="1">IF(LEFT(AL755,1)=".",INDEX($M$12:$M$1052,MATCH(1,(AL755=$L$12:$L$1052)*(S755=($S$12:$S$1052)),0)),"")</f>
        <v/>
      </c>
      <c r="AR755" s="52">
        <f t="shared" ca="1" si="431"/>
        <v>0</v>
      </c>
      <c r="AS755" s="52">
        <f t="shared" ca="1" si="432"/>
        <v>0</v>
      </c>
      <c r="AT755" s="52" t="str">
        <f t="shared" ca="1" si="433"/>
        <v>00</v>
      </c>
      <c r="AU755" s="52" t="str">
        <f t="shared" ca="1" si="434"/>
        <v>00</v>
      </c>
      <c r="AV755" s="1" t="str">
        <f t="shared" ca="1" si="437"/>
        <v>00</v>
      </c>
      <c r="AW755" s="52" t="str">
        <f t="shared" ca="1" si="435"/>
        <v>ZP</v>
      </c>
      <c r="AX755" s="53" t="e">
        <f ca="1">VLOOKUP(UPPER(F755)&amp;"-"&amp;AW755,Opcodes!$D$3:$E$160,2,FALSE)</f>
        <v>#N/A</v>
      </c>
      <c r="AY755" s="1">
        <f t="shared" ca="1" si="436"/>
        <v>0</v>
      </c>
    </row>
    <row r="756" spans="3:51" s="52" customFormat="1" x14ac:dyDescent="0.3">
      <c r="C756" s="11" t="str" cm="1">
        <f t="array" aca="1" ref="C756" ca="1">IF(AND(N756&amp;""&lt;&gt;"",K756&amp;""&lt;&gt;""),K756&amp;": "&amp;N756&amp;IF(O756&amp;""&lt;&gt;""," "&amp;O756,"")&amp;IF(P756&amp;""&lt;&gt;""," "&amp;P756,""),IF(Y756&amp;""&lt;&gt;"",K756&amp;": "&amp;TRIM(_xlfn.TEXTJOIN("",TRUE,MID(Y756,2*ROW(INDIRECT("1:"&amp;LEN(Y756)))-1,2)&amp;" ")),""))</f>
        <v/>
      </c>
      <c r="D756" s="20"/>
      <c r="E756" s="21"/>
      <c r="F756" s="22"/>
      <c r="G756" s="55"/>
      <c r="H756" s="56"/>
      <c r="I756" s="51"/>
      <c r="J756" s="51"/>
      <c r="K756" s="52" t="str">
        <f t="shared" ca="1" si="402"/>
        <v>302</v>
      </c>
      <c r="L756" s="52" t="str">
        <f t="shared" si="403"/>
        <v/>
      </c>
      <c r="M756" s="52" t="str">
        <f t="shared" ca="1" si="404"/>
        <v>$0302</v>
      </c>
      <c r="N756" s="53" t="str">
        <f t="shared" ca="1" si="405"/>
        <v/>
      </c>
      <c r="O756" s="53" t="str">
        <f t="shared" ca="1" si="406"/>
        <v>00</v>
      </c>
      <c r="P756" s="53" t="str">
        <f t="shared" ca="1" si="407"/>
        <v/>
      </c>
      <c r="Q756" s="54">
        <f t="shared" si="408"/>
        <v>-1</v>
      </c>
      <c r="R756" s="54" t="str">
        <f t="shared" si="409"/>
        <v/>
      </c>
      <c r="S756" s="3" t="str">
        <f t="shared" si="410"/>
        <v>my_code</v>
      </c>
      <c r="T756" s="54" t="b">
        <f t="shared" si="411"/>
        <v>0</v>
      </c>
      <c r="U756" s="54" t="b">
        <f t="shared" si="412"/>
        <v>0</v>
      </c>
      <c r="V756" s="54" t="b">
        <f t="shared" si="413"/>
        <v>0</v>
      </c>
      <c r="W756" s="54" t="b">
        <f t="shared" si="414"/>
        <v>0</v>
      </c>
      <c r="X756" s="54" t="b">
        <f>IF(NOT(ISERROR(VLOOKUP(UPPER(F756),Opcodes!$O$3:$O$10,1,FALSE))),TRUE,FALSE)</f>
        <v>0</v>
      </c>
      <c r="Y756" s="1" t="str" cm="1">
        <f t="array" aca="1" ref="Y756" ca="1">IF(OR(UPPER(F756)="STR",UPPER(F756)="ASC"),_xlfn.TEXTJOIN("",TRUE,DEC2HEX(128*(UPPER(F756)="STR")+CODE(MID(G756,ABS(ROW(INDIRECT("1:"&amp;LEN(G756)))),1)))),IF(UPPER(F756)="HEX",UPPER(SUBSTITUTE(G756," ","")),""))</f>
        <v/>
      </c>
      <c r="Z756" s="52" t="str">
        <f t="shared" si="415"/>
        <v/>
      </c>
      <c r="AA756" s="52" t="str">
        <f t="shared" si="416"/>
        <v/>
      </c>
      <c r="AB756" s="52" t="str">
        <f t="shared" si="417"/>
        <v/>
      </c>
      <c r="AC756" s="52" t="str">
        <f t="shared" si="418"/>
        <v/>
      </c>
      <c r="AD756" s="52" t="str">
        <f t="shared" si="419"/>
        <v/>
      </c>
      <c r="AE756" s="52">
        <f t="shared" ca="1" si="420"/>
        <v>0</v>
      </c>
      <c r="AF756" s="52" t="str">
        <f t="shared" si="421"/>
        <v/>
      </c>
      <c r="AG756" s="52" t="str">
        <f t="shared" ca="1" si="422"/>
        <v>mem</v>
      </c>
      <c r="AH756" s="52">
        <f t="shared" ca="1" si="423"/>
        <v>0</v>
      </c>
      <c r="AI756" s="52">
        <f t="shared" ca="1" si="424"/>
        <v>-1</v>
      </c>
      <c r="AJ756" s="52">
        <f t="shared" ca="1" si="425"/>
        <v>0</v>
      </c>
      <c r="AK756" s="52">
        <f t="shared" ca="1" si="426"/>
        <v>0</v>
      </c>
      <c r="AL756" s="52">
        <f t="shared" ca="1" si="427"/>
        <v>0</v>
      </c>
      <c r="AM756" s="52" t="e" cm="1">
        <f t="array" aca="1" ref="AM756" ca="1">INDEX($G$2:$G$1052,MATCH(1,(AL756=$E$2:$E$1052)*("EQU"=UPPER($F$2:$F$1052)),0))</f>
        <v>#N/A</v>
      </c>
      <c r="AN756" s="52" t="str">
        <f t="shared" ca="1" si="428"/>
        <v/>
      </c>
      <c r="AO756" s="1" t="e">
        <f t="shared" ca="1" si="429"/>
        <v>#N/A</v>
      </c>
      <c r="AP756" s="52" t="str">
        <f t="shared" ca="1" si="430"/>
        <v/>
      </c>
      <c r="AQ756" s="1" t="str" cm="1">
        <f t="array" aca="1" ref="AQ756" ca="1">IF(LEFT(AL756,1)=".",INDEX($M$12:$M$1052,MATCH(1,(AL756=$L$12:$L$1052)*(S756=($S$12:$S$1052)),0)),"")</f>
        <v/>
      </c>
      <c r="AR756" s="52">
        <f t="shared" ca="1" si="431"/>
        <v>0</v>
      </c>
      <c r="AS756" s="52">
        <f t="shared" ca="1" si="432"/>
        <v>0</v>
      </c>
      <c r="AT756" s="52" t="str">
        <f t="shared" ca="1" si="433"/>
        <v>00</v>
      </c>
      <c r="AU756" s="52" t="str">
        <f t="shared" ca="1" si="434"/>
        <v>00</v>
      </c>
      <c r="AV756" s="1" t="str">
        <f t="shared" ca="1" si="437"/>
        <v>00</v>
      </c>
      <c r="AW756" s="52" t="str">
        <f t="shared" ca="1" si="435"/>
        <v>ZP</v>
      </c>
      <c r="AX756" s="53" t="e">
        <f ca="1">VLOOKUP(UPPER(F756)&amp;"-"&amp;AW756,Opcodes!$D$3:$E$160,2,FALSE)</f>
        <v>#N/A</v>
      </c>
      <c r="AY756" s="1">
        <f t="shared" ca="1" si="436"/>
        <v>0</v>
      </c>
    </row>
    <row r="757" spans="3:51" s="52" customFormat="1" x14ac:dyDescent="0.3">
      <c r="C757" s="11" t="str" cm="1">
        <f t="array" aca="1" ref="C757" ca="1">IF(AND(N757&amp;""&lt;&gt;"",K757&amp;""&lt;&gt;""),K757&amp;": "&amp;N757&amp;IF(O757&amp;""&lt;&gt;""," "&amp;O757,"")&amp;IF(P757&amp;""&lt;&gt;""," "&amp;P757,""),IF(Y757&amp;""&lt;&gt;"",K757&amp;": "&amp;TRIM(_xlfn.TEXTJOIN("",TRUE,MID(Y757,2*ROW(INDIRECT("1:"&amp;LEN(Y757)))-1,2)&amp;" ")),""))</f>
        <v/>
      </c>
      <c r="D757" s="20"/>
      <c r="E757" s="21"/>
      <c r="F757" s="22"/>
      <c r="G757" s="55"/>
      <c r="H757" s="56"/>
      <c r="I757" s="51"/>
      <c r="J757" s="51"/>
      <c r="K757" s="52" t="str">
        <f t="shared" ca="1" si="402"/>
        <v>302</v>
      </c>
      <c r="L757" s="52" t="str">
        <f t="shared" si="403"/>
        <v/>
      </c>
      <c r="M757" s="52" t="str">
        <f t="shared" ca="1" si="404"/>
        <v>$0302</v>
      </c>
      <c r="N757" s="53" t="str">
        <f t="shared" ca="1" si="405"/>
        <v/>
      </c>
      <c r="O757" s="53" t="str">
        <f t="shared" ca="1" si="406"/>
        <v>00</v>
      </c>
      <c r="P757" s="53" t="str">
        <f t="shared" ca="1" si="407"/>
        <v/>
      </c>
      <c r="Q757" s="54">
        <f t="shared" si="408"/>
        <v>-1</v>
      </c>
      <c r="R757" s="54" t="str">
        <f t="shared" si="409"/>
        <v/>
      </c>
      <c r="S757" s="3" t="str">
        <f t="shared" si="410"/>
        <v>my_code</v>
      </c>
      <c r="T757" s="54" t="b">
        <f t="shared" si="411"/>
        <v>0</v>
      </c>
      <c r="U757" s="54" t="b">
        <f t="shared" si="412"/>
        <v>0</v>
      </c>
      <c r="V757" s="54" t="b">
        <f t="shared" si="413"/>
        <v>0</v>
      </c>
      <c r="W757" s="54" t="b">
        <f t="shared" si="414"/>
        <v>0</v>
      </c>
      <c r="X757" s="54" t="b">
        <f>IF(NOT(ISERROR(VLOOKUP(UPPER(F757),Opcodes!$O$3:$O$10,1,FALSE))),TRUE,FALSE)</f>
        <v>0</v>
      </c>
      <c r="Y757" s="1" t="str" cm="1">
        <f t="array" aca="1" ref="Y757" ca="1">IF(OR(UPPER(F757)="STR",UPPER(F757)="ASC"),_xlfn.TEXTJOIN("",TRUE,DEC2HEX(128*(UPPER(F757)="STR")+CODE(MID(G757,ABS(ROW(INDIRECT("1:"&amp;LEN(G757)))),1)))),IF(UPPER(F757)="HEX",UPPER(SUBSTITUTE(G757," ","")),""))</f>
        <v/>
      </c>
      <c r="Z757" s="52" t="str">
        <f t="shared" si="415"/>
        <v/>
      </c>
      <c r="AA757" s="52" t="str">
        <f t="shared" si="416"/>
        <v/>
      </c>
      <c r="AB757" s="52" t="str">
        <f t="shared" si="417"/>
        <v/>
      </c>
      <c r="AC757" s="52" t="str">
        <f t="shared" si="418"/>
        <v/>
      </c>
      <c r="AD757" s="52" t="str">
        <f t="shared" si="419"/>
        <v/>
      </c>
      <c r="AE757" s="52">
        <f t="shared" ca="1" si="420"/>
        <v>0</v>
      </c>
      <c r="AF757" s="52" t="str">
        <f t="shared" si="421"/>
        <v/>
      </c>
      <c r="AG757" s="52" t="str">
        <f t="shared" ca="1" si="422"/>
        <v>mem</v>
      </c>
      <c r="AH757" s="52">
        <f t="shared" ca="1" si="423"/>
        <v>0</v>
      </c>
      <c r="AI757" s="52">
        <f t="shared" ca="1" si="424"/>
        <v>-1</v>
      </c>
      <c r="AJ757" s="52">
        <f t="shared" ca="1" si="425"/>
        <v>0</v>
      </c>
      <c r="AK757" s="52">
        <f t="shared" ca="1" si="426"/>
        <v>0</v>
      </c>
      <c r="AL757" s="52">
        <f t="shared" ca="1" si="427"/>
        <v>0</v>
      </c>
      <c r="AM757" s="52" t="e" cm="1">
        <f t="array" aca="1" ref="AM757" ca="1">INDEX($G$2:$G$1052,MATCH(1,(AL757=$E$2:$E$1052)*("EQU"=UPPER($F$2:$F$1052)),0))</f>
        <v>#N/A</v>
      </c>
      <c r="AN757" s="52" t="str">
        <f t="shared" ca="1" si="428"/>
        <v/>
      </c>
      <c r="AO757" s="1" t="e">
        <f t="shared" ca="1" si="429"/>
        <v>#N/A</v>
      </c>
      <c r="AP757" s="52" t="str">
        <f t="shared" ca="1" si="430"/>
        <v/>
      </c>
      <c r="AQ757" s="1" t="str" cm="1">
        <f t="array" aca="1" ref="AQ757" ca="1">IF(LEFT(AL757,1)=".",INDEX($M$12:$M$1052,MATCH(1,(AL757=$L$12:$L$1052)*(S757=($S$12:$S$1052)),0)),"")</f>
        <v/>
      </c>
      <c r="AR757" s="52">
        <f t="shared" ca="1" si="431"/>
        <v>0</v>
      </c>
      <c r="AS757" s="52">
        <f t="shared" ca="1" si="432"/>
        <v>0</v>
      </c>
      <c r="AT757" s="52" t="str">
        <f t="shared" ca="1" si="433"/>
        <v>00</v>
      </c>
      <c r="AU757" s="52" t="str">
        <f t="shared" ca="1" si="434"/>
        <v>00</v>
      </c>
      <c r="AV757" s="1" t="str">
        <f t="shared" ca="1" si="437"/>
        <v>00</v>
      </c>
      <c r="AW757" s="52" t="str">
        <f t="shared" ca="1" si="435"/>
        <v>ZP</v>
      </c>
      <c r="AX757" s="53" t="e">
        <f ca="1">VLOOKUP(UPPER(F757)&amp;"-"&amp;AW757,Opcodes!$D$3:$E$160,2,FALSE)</f>
        <v>#N/A</v>
      </c>
      <c r="AY757" s="1">
        <f t="shared" ca="1" si="436"/>
        <v>0</v>
      </c>
    </row>
    <row r="758" spans="3:51" s="52" customFormat="1" x14ac:dyDescent="0.3">
      <c r="C758" s="11" t="str" cm="1">
        <f t="array" aca="1" ref="C758" ca="1">IF(AND(N758&amp;""&lt;&gt;"",K758&amp;""&lt;&gt;""),K758&amp;": "&amp;N758&amp;IF(O758&amp;""&lt;&gt;""," "&amp;O758,"")&amp;IF(P758&amp;""&lt;&gt;""," "&amp;P758,""),IF(Y758&amp;""&lt;&gt;"",K758&amp;": "&amp;TRIM(_xlfn.TEXTJOIN("",TRUE,MID(Y758,2*ROW(INDIRECT("1:"&amp;LEN(Y758)))-1,2)&amp;" ")),""))</f>
        <v/>
      </c>
      <c r="D758" s="20"/>
      <c r="E758" s="21"/>
      <c r="F758" s="22"/>
      <c r="G758" s="55"/>
      <c r="H758" s="56"/>
      <c r="I758" s="51"/>
      <c r="J758" s="51"/>
      <c r="K758" s="52" t="str">
        <f t="shared" ca="1" si="402"/>
        <v>302</v>
      </c>
      <c r="L758" s="52" t="str">
        <f t="shared" si="403"/>
        <v/>
      </c>
      <c r="M758" s="52" t="str">
        <f t="shared" ca="1" si="404"/>
        <v>$0302</v>
      </c>
      <c r="N758" s="53" t="str">
        <f t="shared" ca="1" si="405"/>
        <v/>
      </c>
      <c r="O758" s="53" t="str">
        <f t="shared" ca="1" si="406"/>
        <v>00</v>
      </c>
      <c r="P758" s="53" t="str">
        <f t="shared" ca="1" si="407"/>
        <v/>
      </c>
      <c r="Q758" s="54">
        <f t="shared" si="408"/>
        <v>-1</v>
      </c>
      <c r="R758" s="54" t="str">
        <f t="shared" si="409"/>
        <v/>
      </c>
      <c r="S758" s="3" t="str">
        <f t="shared" si="410"/>
        <v>my_code</v>
      </c>
      <c r="T758" s="54" t="b">
        <f t="shared" si="411"/>
        <v>0</v>
      </c>
      <c r="U758" s="54" t="b">
        <f t="shared" si="412"/>
        <v>0</v>
      </c>
      <c r="V758" s="54" t="b">
        <f t="shared" si="413"/>
        <v>0</v>
      </c>
      <c r="W758" s="54" t="b">
        <f t="shared" si="414"/>
        <v>0</v>
      </c>
      <c r="X758" s="54" t="b">
        <f>IF(NOT(ISERROR(VLOOKUP(UPPER(F758),Opcodes!$O$3:$O$10,1,FALSE))),TRUE,FALSE)</f>
        <v>0</v>
      </c>
      <c r="Y758" s="1" t="str" cm="1">
        <f t="array" aca="1" ref="Y758" ca="1">IF(OR(UPPER(F758)="STR",UPPER(F758)="ASC"),_xlfn.TEXTJOIN("",TRUE,DEC2HEX(128*(UPPER(F758)="STR")+CODE(MID(G758,ABS(ROW(INDIRECT("1:"&amp;LEN(G758)))),1)))),IF(UPPER(F758)="HEX",UPPER(SUBSTITUTE(G758," ","")),""))</f>
        <v/>
      </c>
      <c r="Z758" s="52" t="str">
        <f t="shared" si="415"/>
        <v/>
      </c>
      <c r="AA758" s="52" t="str">
        <f t="shared" si="416"/>
        <v/>
      </c>
      <c r="AB758" s="52" t="str">
        <f t="shared" si="417"/>
        <v/>
      </c>
      <c r="AC758" s="52" t="str">
        <f t="shared" si="418"/>
        <v/>
      </c>
      <c r="AD758" s="52" t="str">
        <f t="shared" si="419"/>
        <v/>
      </c>
      <c r="AE758" s="52">
        <f t="shared" ca="1" si="420"/>
        <v>0</v>
      </c>
      <c r="AF758" s="52" t="str">
        <f t="shared" si="421"/>
        <v/>
      </c>
      <c r="AG758" s="52" t="str">
        <f t="shared" ca="1" si="422"/>
        <v>mem</v>
      </c>
      <c r="AH758" s="52">
        <f t="shared" ca="1" si="423"/>
        <v>0</v>
      </c>
      <c r="AI758" s="52">
        <f t="shared" ca="1" si="424"/>
        <v>-1</v>
      </c>
      <c r="AJ758" s="52">
        <f t="shared" ca="1" si="425"/>
        <v>0</v>
      </c>
      <c r="AK758" s="52">
        <f t="shared" ca="1" si="426"/>
        <v>0</v>
      </c>
      <c r="AL758" s="52">
        <f t="shared" ca="1" si="427"/>
        <v>0</v>
      </c>
      <c r="AM758" s="52" t="e" cm="1">
        <f t="array" aca="1" ref="AM758" ca="1">INDEX($G$2:$G$1052,MATCH(1,(AL758=$E$2:$E$1052)*("EQU"=UPPER($F$2:$F$1052)),0))</f>
        <v>#N/A</v>
      </c>
      <c r="AN758" s="52" t="str">
        <f t="shared" ca="1" si="428"/>
        <v/>
      </c>
      <c r="AO758" s="1" t="e">
        <f t="shared" ca="1" si="429"/>
        <v>#N/A</v>
      </c>
      <c r="AP758" s="52" t="str">
        <f t="shared" ca="1" si="430"/>
        <v/>
      </c>
      <c r="AQ758" s="1" t="str" cm="1">
        <f t="array" aca="1" ref="AQ758" ca="1">IF(LEFT(AL758,1)=".",INDEX($M$12:$M$1052,MATCH(1,(AL758=$L$12:$L$1052)*(S758=($S$12:$S$1052)),0)),"")</f>
        <v/>
      </c>
      <c r="AR758" s="52">
        <f t="shared" ca="1" si="431"/>
        <v>0</v>
      </c>
      <c r="AS758" s="52">
        <f t="shared" ca="1" si="432"/>
        <v>0</v>
      </c>
      <c r="AT758" s="52" t="str">
        <f t="shared" ca="1" si="433"/>
        <v>00</v>
      </c>
      <c r="AU758" s="52" t="str">
        <f t="shared" ca="1" si="434"/>
        <v>00</v>
      </c>
      <c r="AV758" s="1" t="str">
        <f t="shared" ca="1" si="437"/>
        <v>00</v>
      </c>
      <c r="AW758" s="52" t="str">
        <f t="shared" ca="1" si="435"/>
        <v>ZP</v>
      </c>
      <c r="AX758" s="53" t="e">
        <f ca="1">VLOOKUP(UPPER(F758)&amp;"-"&amp;AW758,Opcodes!$D$3:$E$160,2,FALSE)</f>
        <v>#N/A</v>
      </c>
      <c r="AY758" s="1">
        <f t="shared" ca="1" si="436"/>
        <v>0</v>
      </c>
    </row>
    <row r="759" spans="3:51" s="52" customFormat="1" x14ac:dyDescent="0.3">
      <c r="C759" s="11" t="str" cm="1">
        <f t="array" aca="1" ref="C759" ca="1">IF(AND(N759&amp;""&lt;&gt;"",K759&amp;""&lt;&gt;""),K759&amp;": "&amp;N759&amp;IF(O759&amp;""&lt;&gt;""," "&amp;O759,"")&amp;IF(P759&amp;""&lt;&gt;""," "&amp;P759,""),IF(Y759&amp;""&lt;&gt;"",K759&amp;": "&amp;TRIM(_xlfn.TEXTJOIN("",TRUE,MID(Y759,2*ROW(INDIRECT("1:"&amp;LEN(Y759)))-1,2)&amp;" ")),""))</f>
        <v/>
      </c>
      <c r="D759" s="20"/>
      <c r="E759" s="21"/>
      <c r="F759" s="22"/>
      <c r="G759" s="55"/>
      <c r="H759" s="56"/>
      <c r="I759" s="51"/>
      <c r="J759" s="51"/>
      <c r="K759" s="52" t="str">
        <f t="shared" ref="K759:K822" ca="1" si="438">DEC2HEX(HEX2DEC(K758)+IF(ISERROR(AY758),0,IF(ISNUMBER(AY758),AY758,0)))</f>
        <v>302</v>
      </c>
      <c r="L759" s="52" t="str">
        <f t="shared" ref="L759:L822" si="439">IF(AND(E759&amp;""&lt;&gt;"",UPPER(F759&lt;&gt;"EQU")),E759,"")</f>
        <v/>
      </c>
      <c r="M759" s="52" t="str">
        <f t="shared" ref="M759:M822" ca="1" si="440">IF(K759&amp;""&lt;&gt;"","$"&amp;DEC2HEX(HEX2DEC(K759),4),"")</f>
        <v>$0302</v>
      </c>
      <c r="N759" s="53" t="str">
        <f t="shared" ref="N759:N822" ca="1" si="441">IF(AND(AW759&lt;&gt;"PSO",NOT(ISERROR(AX759))),AX759,"")</f>
        <v/>
      </c>
      <c r="O759" s="53" t="str">
        <f t="shared" ref="O759:O822" ca="1" si="442">IF(AW759="PSO","",IF(AV759&amp;""&lt;&gt;"",RIGHT(AV759,2),""))</f>
        <v>00</v>
      </c>
      <c r="P759" s="53" t="str">
        <f t="shared" ref="P759:P822" ca="1" si="443">IF(LEN(AV759)&gt;2,LEFT(AV759,2),"")</f>
        <v/>
      </c>
      <c r="Q759" s="54">
        <f t="shared" ref="Q759:Q822" si="444">IF(ISERROR(SEARCH(",",G759)),-1,SEARCH(",",G759))</f>
        <v>-1</v>
      </c>
      <c r="R759" s="54" t="str">
        <f t="shared" ref="R759:R822" si="445">IF(Q759&gt;=0,UPPER(MID(G759,Q759+1,1)),"")</f>
        <v/>
      </c>
      <c r="S759" s="3" t="str">
        <f t="shared" ref="S759:S822" si="446">IF(UPPER(F759)="SUB",E759,S758)</f>
        <v>my_code</v>
      </c>
      <c r="T759" s="54" t="b">
        <f t="shared" ref="T759:T822" si="447">IF(ISERROR(MATCH(UPPER(F759),BRANCH,0)),FALSE,TRUE)</f>
        <v>0</v>
      </c>
      <c r="U759" s="54" t="b">
        <f t="shared" ref="U759:U822" si="448">IF(AND(F759&amp;""&lt;&gt;"",G759&amp;""=""),TRUE,FALSE)</f>
        <v>0</v>
      </c>
      <c r="V759" s="54" t="b">
        <f t="shared" ref="V759:V822" si="449">LEFT(G759,1)="("</f>
        <v>0</v>
      </c>
      <c r="W759" s="54" t="b">
        <f t="shared" ref="W759:W822" si="450">RIGHT(G759,1)=")"</f>
        <v>0</v>
      </c>
      <c r="X759" s="54" t="b">
        <f>IF(NOT(ISERROR(VLOOKUP(UPPER(F759),Opcodes!$O$3:$O$10,1,FALSE))),TRUE,FALSE)</f>
        <v>0</v>
      </c>
      <c r="Y759" s="1" t="str" cm="1">
        <f t="array" aca="1" ref="Y759" ca="1">IF(OR(UPPER(F759)="STR",UPPER(F759)="ASC"),_xlfn.TEXTJOIN("",TRUE,DEC2HEX(128*(UPPER(F759)="STR")+CODE(MID(G759,ABS(ROW(INDIRECT("1:"&amp;LEN(G759)))),1)))),IF(UPPER(F759)="HEX",UPPER(SUBSTITUTE(G759," ","")),""))</f>
        <v/>
      </c>
      <c r="Z759" s="52" t="str">
        <f t="shared" ref="Z759:Z822" si="451">IF(AND(U759=FALSE,V759,W759,Q759&lt;0),MID(G759,2,LEN(G759)-2),"")</f>
        <v/>
      </c>
      <c r="AA759" s="52" t="str">
        <f t="shared" ref="AA759:AA822" si="452">IF(AND(Z759&amp;""="",Q759&gt;=0,V759,W759),MID(G759,2,Q759-2),"")</f>
        <v/>
      </c>
      <c r="AB759" s="52" t="str">
        <f t="shared" ref="AB759:AB822" si="453">IF(U759=FALSE,IF(AND(AA759="",Q759&gt;=0,V759),IF(MID(G759,LEN(G759)-2,1)=")",MID(G759,2,LEN(G759)-4),""),""),"")</f>
        <v/>
      </c>
      <c r="AC759" s="52" t="str">
        <f t="shared" ref="AC759:AC822" si="454">IF(AND(V759=FALSE,W759=FALSE,R759="X"),LEFT(G759,Q759-1),"")</f>
        <v/>
      </c>
      <c r="AD759" s="52" t="str">
        <f t="shared" ref="AD759:AD822" si="455">IF(AND(V759=FALSE,W759=FALSE,R759="Y"),LEFT(G759,Q759-1),"")</f>
        <v/>
      </c>
      <c r="AE759" s="52">
        <f t="shared" ref="AE759:AE822" ca="1" si="456">IF(AND(Y759&amp;""="",V759=FALSE,W759=FALSE,Q759&lt;0,U759=FALSE,LEFT(G759,1)&lt;&gt;"#"),G759,"")</f>
        <v>0</v>
      </c>
      <c r="AF759" s="52" t="str">
        <f t="shared" ref="AF759:AF822" si="457">IF(AND(V759=FALSE,W759=FALSE,Q759&lt;0,U759=FALSE,LEFT(G759,1)="#"),G759,"")</f>
        <v/>
      </c>
      <c r="AG759" s="52" t="str">
        <f t="shared" ref="AG759:AG822" ca="1" si="458">IF(Z759&amp;""&lt;&gt;"",Z$1,IF(AA759&amp;""&lt;&gt;"",AA$1,IF(AB759&amp;""&lt;&gt;"",AB$1,IF(AC759&amp;""&lt;&gt;"",AC$1,IF(AD759&amp;""&lt;&gt;"",AD$1,IF(AND(AE759&amp;""&lt;&gt;"",X759=FALSE),AE$1,IF(AF759&amp;""&lt;&gt;"","IMM",IF(X759,"PSO","DIR"))))))))</f>
        <v>mem</v>
      </c>
      <c r="AH759" s="52">
        <f t="shared" ref="AH759:AH822" ca="1" si="459">IF(Z759&amp;""&lt;&gt;"",Z759,IF(AA759&amp;""&lt;&gt;"",AA759,IF(AB759&amp;""&lt;&gt;"",AB759,IF(AC759&amp;""&lt;&gt;"",AC759,IF(AD759&amp;""&lt;&gt;"",AD759,IF(AE759&amp;""&lt;&gt;"",AE759,IF(AF759&amp;""&lt;&gt;"",RIGHT(AF759,LEN(AF759)-1),"")))))))</f>
        <v>0</v>
      </c>
      <c r="AI759" s="52">
        <f t="shared" ref="AI759:AI822" ca="1" si="460">IF(ISERROR(SEARCH("+",AH759)),IF(ISERROR(SEARCH("-",AH759)),-1,SEARCH("-",AH759)),SEARCH("+",AH759))</f>
        <v>-1</v>
      </c>
      <c r="AJ759" s="52">
        <f t="shared" ref="AJ759:AJ822" ca="1" si="461">IF(AI759&lt;0,0,_xlfn.NUMBERVALUE(RIGHT(AH759,LEN(AH759)-AI759+1)))</f>
        <v>0</v>
      </c>
      <c r="AK759" s="52">
        <f t="shared" ref="AK759:AK822" ca="1" si="462">IF(AI759&lt;0,AH759,LEFT(AH759,AI759-1))</f>
        <v>0</v>
      </c>
      <c r="AL759" s="52">
        <f t="shared" ref="AL759:AL822" ca="1" si="463">IF(OR(LEFT(AK759,1)="&lt;",LEFT(AK759,1)="&gt;"),MID(AK759,2,LEN(AK759)),AK759)</f>
        <v>0</v>
      </c>
      <c r="AM759" s="52" t="e" cm="1">
        <f t="array" aca="1" ref="AM759" ca="1">INDEX($G$2:$G$1052,MATCH(1,(AL759=$E$2:$E$1052)*("EQU"=UPPER($F$2:$F$1052)),0))</f>
        <v>#N/A</v>
      </c>
      <c r="AN759" s="52" t="str">
        <f t="shared" ref="AN759:AN822" ca="1" si="464">IF(OR(AL759&amp;""="",ISNA(AM759),AL759="*"),"",AM759)</f>
        <v/>
      </c>
      <c r="AO759" s="1" t="e">
        <f t="shared" ref="AO759:AO822" ca="1" si="465">IF(LEFT(AL759,1)&lt;&gt;".",VLOOKUP(AL759,$L$12:$M$1052,2,FALSE),"")</f>
        <v>#N/A</v>
      </c>
      <c r="AP759" s="52" t="str">
        <f t="shared" ref="AP759:AP822" ca="1" si="466">IF(OR(AL759&amp;""="",ISNA(AO759),AL759="*",AN759&amp;""&lt;&gt;""),IF(AL759&lt;&gt;"*","",M759),AO759)</f>
        <v/>
      </c>
      <c r="AQ759" s="1" t="str" cm="1">
        <f t="array" aca="1" ref="AQ759" ca="1">IF(LEFT(AL759,1)=".",INDEX($M$12:$M$1052,MATCH(1,(AL759=$L$12:$L$1052)*(S759=($S$12:$S$1052)),0)),"")</f>
        <v/>
      </c>
      <c r="AR759" s="52">
        <f t="shared" ref="AR759:AR822" ca="1" si="467">IF(AQ759&amp;""&lt;&gt;"",AQ759,IF(AP759&amp;""&lt;&gt;"",AP759,IF(AN759&amp;""&lt;&gt;"",AN759,IF(AL759&amp;""&lt;&gt;"",AL759,""))))</f>
        <v>0</v>
      </c>
      <c r="AS759" s="52">
        <f t="shared" ref="AS759:AS822" ca="1" si="468">IF(LEFT(AR759,1)="$",AJ759+HEX2DEC(RIGHT(AR759,LEN(AR759)-1)),IF(LEFT(AR759,1)="%",BIN2DEC(RIGHT(AR759,LEN(AR759)-1)),IF(AR759&amp;""&lt;&gt;"",AR759+AJ759,"")))</f>
        <v>0</v>
      </c>
      <c r="AT759" s="52" t="str">
        <f t="shared" ref="AT759:AT822" ca="1" si="469">IF(AS759&amp;""&lt;&gt;"",DEC2HEX(AS759,2+2*(AS759&gt;255)),"")</f>
        <v>00</v>
      </c>
      <c r="AU759" s="52" t="str">
        <f t="shared" ref="AU759:AU822" ca="1" si="470">IF(LEFT(AK759,1)="&gt;",LEFT(AT759,2),IF(LEFT(AK759,1)="&lt;",RIGHT(AT759,2),AT759))</f>
        <v>00</v>
      </c>
      <c r="AV759" s="1" t="str">
        <f t="shared" ca="1" si="437"/>
        <v>00</v>
      </c>
      <c r="AW759" s="52" t="str">
        <f t="shared" ref="AW759:AW822" ca="1" si="471">IF(LEFT(AG759,3)="mem",IF(AS759&lt;255,SUBSTITUTE(AG759,"mem","ZP"),IF(T759,"REL",SUBSTITUTE(AG759,"mem","ABS"))),IF(T759,"REL",AG759))</f>
        <v>ZP</v>
      </c>
      <c r="AX759" s="53" t="e">
        <f ca="1">VLOOKUP(UPPER(F759)&amp;"-"&amp;AW759,Opcodes!$D$3:$E$160,2,FALSE)</f>
        <v>#N/A</v>
      </c>
      <c r="AY759" s="1">
        <f t="shared" ref="AY759:AY822" ca="1" si="472">IF(OR(UPPER(F759)="JMP",UPPER(F759)="JSR"),3,IF(T759,2,1+IF(LEFT(AL759,1)=".",1,IF(OR(AND(Y759&amp;""="",AW759="PSO"),ISERROR(AX759)),-1,IF(Y759&amp;""&lt;&gt;"",LEN(Y759)/2-1,LEN(AV759)/2)))))</f>
        <v>0</v>
      </c>
    </row>
    <row r="760" spans="3:51" s="52" customFormat="1" x14ac:dyDescent="0.3">
      <c r="C760" s="11" t="str" cm="1">
        <f t="array" aca="1" ref="C760" ca="1">IF(AND(N760&amp;""&lt;&gt;"",K760&amp;""&lt;&gt;""),K760&amp;": "&amp;N760&amp;IF(O760&amp;""&lt;&gt;""," "&amp;O760,"")&amp;IF(P760&amp;""&lt;&gt;""," "&amp;P760,""),IF(Y760&amp;""&lt;&gt;"",K760&amp;": "&amp;TRIM(_xlfn.TEXTJOIN("",TRUE,MID(Y760,2*ROW(INDIRECT("1:"&amp;LEN(Y760)))-1,2)&amp;" ")),""))</f>
        <v/>
      </c>
      <c r="D760" s="20"/>
      <c r="E760" s="21"/>
      <c r="F760" s="22"/>
      <c r="G760" s="55"/>
      <c r="H760" s="56"/>
      <c r="I760" s="51"/>
      <c r="J760" s="51"/>
      <c r="K760" s="52" t="str">
        <f t="shared" ca="1" si="438"/>
        <v>302</v>
      </c>
      <c r="L760" s="52" t="str">
        <f t="shared" si="439"/>
        <v/>
      </c>
      <c r="M760" s="52" t="str">
        <f t="shared" ca="1" si="440"/>
        <v>$0302</v>
      </c>
      <c r="N760" s="53" t="str">
        <f t="shared" ca="1" si="441"/>
        <v/>
      </c>
      <c r="O760" s="53" t="str">
        <f t="shared" ca="1" si="442"/>
        <v>00</v>
      </c>
      <c r="P760" s="53" t="str">
        <f t="shared" ca="1" si="443"/>
        <v/>
      </c>
      <c r="Q760" s="54">
        <f t="shared" si="444"/>
        <v>-1</v>
      </c>
      <c r="R760" s="54" t="str">
        <f t="shared" si="445"/>
        <v/>
      </c>
      <c r="S760" s="3" t="str">
        <f t="shared" si="446"/>
        <v>my_code</v>
      </c>
      <c r="T760" s="54" t="b">
        <f t="shared" si="447"/>
        <v>0</v>
      </c>
      <c r="U760" s="54" t="b">
        <f t="shared" si="448"/>
        <v>0</v>
      </c>
      <c r="V760" s="54" t="b">
        <f t="shared" si="449"/>
        <v>0</v>
      </c>
      <c r="W760" s="54" t="b">
        <f t="shared" si="450"/>
        <v>0</v>
      </c>
      <c r="X760" s="54" t="b">
        <f>IF(NOT(ISERROR(VLOOKUP(UPPER(F760),Opcodes!$O$3:$O$10,1,FALSE))),TRUE,FALSE)</f>
        <v>0</v>
      </c>
      <c r="Y760" s="1" t="str" cm="1">
        <f t="array" aca="1" ref="Y760" ca="1">IF(OR(UPPER(F760)="STR",UPPER(F760)="ASC"),_xlfn.TEXTJOIN("",TRUE,DEC2HEX(128*(UPPER(F760)="STR")+CODE(MID(G760,ABS(ROW(INDIRECT("1:"&amp;LEN(G760)))),1)))),IF(UPPER(F760)="HEX",UPPER(SUBSTITUTE(G760," ","")),""))</f>
        <v/>
      </c>
      <c r="Z760" s="52" t="str">
        <f t="shared" si="451"/>
        <v/>
      </c>
      <c r="AA760" s="52" t="str">
        <f t="shared" si="452"/>
        <v/>
      </c>
      <c r="AB760" s="52" t="str">
        <f t="shared" si="453"/>
        <v/>
      </c>
      <c r="AC760" s="52" t="str">
        <f t="shared" si="454"/>
        <v/>
      </c>
      <c r="AD760" s="52" t="str">
        <f t="shared" si="455"/>
        <v/>
      </c>
      <c r="AE760" s="52">
        <f t="shared" ca="1" si="456"/>
        <v>0</v>
      </c>
      <c r="AF760" s="52" t="str">
        <f t="shared" si="457"/>
        <v/>
      </c>
      <c r="AG760" s="52" t="str">
        <f t="shared" ca="1" si="458"/>
        <v>mem</v>
      </c>
      <c r="AH760" s="52">
        <f t="shared" ca="1" si="459"/>
        <v>0</v>
      </c>
      <c r="AI760" s="52">
        <f t="shared" ca="1" si="460"/>
        <v>-1</v>
      </c>
      <c r="AJ760" s="52">
        <f t="shared" ca="1" si="461"/>
        <v>0</v>
      </c>
      <c r="AK760" s="52">
        <f t="shared" ca="1" si="462"/>
        <v>0</v>
      </c>
      <c r="AL760" s="52">
        <f t="shared" ca="1" si="463"/>
        <v>0</v>
      </c>
      <c r="AM760" s="52" t="e" cm="1">
        <f t="array" aca="1" ref="AM760" ca="1">INDEX($G$2:$G$1052,MATCH(1,(AL760=$E$2:$E$1052)*("EQU"=UPPER($F$2:$F$1052)),0))</f>
        <v>#N/A</v>
      </c>
      <c r="AN760" s="52" t="str">
        <f t="shared" ca="1" si="464"/>
        <v/>
      </c>
      <c r="AO760" s="1" t="e">
        <f t="shared" ca="1" si="465"/>
        <v>#N/A</v>
      </c>
      <c r="AP760" s="52" t="str">
        <f t="shared" ca="1" si="466"/>
        <v/>
      </c>
      <c r="AQ760" s="1" t="str" cm="1">
        <f t="array" aca="1" ref="AQ760" ca="1">IF(LEFT(AL760,1)=".",INDEX($M$12:$M$1052,MATCH(1,(AL760=$L$12:$L$1052)*(S760=($S$12:$S$1052)),0)),"")</f>
        <v/>
      </c>
      <c r="AR760" s="52">
        <f t="shared" ca="1" si="467"/>
        <v>0</v>
      </c>
      <c r="AS760" s="52">
        <f t="shared" ca="1" si="468"/>
        <v>0</v>
      </c>
      <c r="AT760" s="52" t="str">
        <f t="shared" ca="1" si="469"/>
        <v>00</v>
      </c>
      <c r="AU760" s="52" t="str">
        <f t="shared" ca="1" si="470"/>
        <v>00</v>
      </c>
      <c r="AV760" s="1" t="str">
        <f t="shared" ca="1" si="437"/>
        <v>00</v>
      </c>
      <c r="AW760" s="52" t="str">
        <f t="shared" ca="1" si="471"/>
        <v>ZP</v>
      </c>
      <c r="AX760" s="53" t="e">
        <f ca="1">VLOOKUP(UPPER(F760)&amp;"-"&amp;AW760,Opcodes!$D$3:$E$160,2,FALSE)</f>
        <v>#N/A</v>
      </c>
      <c r="AY760" s="1">
        <f t="shared" ca="1" si="472"/>
        <v>0</v>
      </c>
    </row>
    <row r="761" spans="3:51" s="52" customFormat="1" x14ac:dyDescent="0.3">
      <c r="C761" s="11" t="str" cm="1">
        <f t="array" aca="1" ref="C761" ca="1">IF(AND(N761&amp;""&lt;&gt;"",K761&amp;""&lt;&gt;""),K761&amp;": "&amp;N761&amp;IF(O761&amp;""&lt;&gt;""," "&amp;O761,"")&amp;IF(P761&amp;""&lt;&gt;""," "&amp;P761,""),IF(Y761&amp;""&lt;&gt;"",K761&amp;": "&amp;TRIM(_xlfn.TEXTJOIN("",TRUE,MID(Y761,2*ROW(INDIRECT("1:"&amp;LEN(Y761)))-1,2)&amp;" ")),""))</f>
        <v/>
      </c>
      <c r="D761" s="20"/>
      <c r="E761" s="21"/>
      <c r="F761" s="22"/>
      <c r="G761" s="55"/>
      <c r="H761" s="56"/>
      <c r="I761" s="51"/>
      <c r="J761" s="51"/>
      <c r="K761" s="52" t="str">
        <f t="shared" ca="1" si="438"/>
        <v>302</v>
      </c>
      <c r="L761" s="52" t="str">
        <f t="shared" si="439"/>
        <v/>
      </c>
      <c r="M761" s="52" t="str">
        <f t="shared" ca="1" si="440"/>
        <v>$0302</v>
      </c>
      <c r="N761" s="53" t="str">
        <f t="shared" ca="1" si="441"/>
        <v/>
      </c>
      <c r="O761" s="53" t="str">
        <f t="shared" ca="1" si="442"/>
        <v>00</v>
      </c>
      <c r="P761" s="53" t="str">
        <f t="shared" ca="1" si="443"/>
        <v/>
      </c>
      <c r="Q761" s="54">
        <f t="shared" si="444"/>
        <v>-1</v>
      </c>
      <c r="R761" s="54" t="str">
        <f t="shared" si="445"/>
        <v/>
      </c>
      <c r="S761" s="3" t="str">
        <f t="shared" si="446"/>
        <v>my_code</v>
      </c>
      <c r="T761" s="54" t="b">
        <f t="shared" si="447"/>
        <v>0</v>
      </c>
      <c r="U761" s="54" t="b">
        <f t="shared" si="448"/>
        <v>0</v>
      </c>
      <c r="V761" s="54" t="b">
        <f t="shared" si="449"/>
        <v>0</v>
      </c>
      <c r="W761" s="54" t="b">
        <f t="shared" si="450"/>
        <v>0</v>
      </c>
      <c r="X761" s="54" t="b">
        <f>IF(NOT(ISERROR(VLOOKUP(UPPER(F761),Opcodes!$O$3:$O$10,1,FALSE))),TRUE,FALSE)</f>
        <v>0</v>
      </c>
      <c r="Y761" s="1" t="str" cm="1">
        <f t="array" aca="1" ref="Y761" ca="1">IF(OR(UPPER(F761)="STR",UPPER(F761)="ASC"),_xlfn.TEXTJOIN("",TRUE,DEC2HEX(128*(UPPER(F761)="STR")+CODE(MID(G761,ABS(ROW(INDIRECT("1:"&amp;LEN(G761)))),1)))),IF(UPPER(F761)="HEX",UPPER(SUBSTITUTE(G761," ","")),""))</f>
        <v/>
      </c>
      <c r="Z761" s="52" t="str">
        <f t="shared" si="451"/>
        <v/>
      </c>
      <c r="AA761" s="52" t="str">
        <f t="shared" si="452"/>
        <v/>
      </c>
      <c r="AB761" s="52" t="str">
        <f t="shared" si="453"/>
        <v/>
      </c>
      <c r="AC761" s="52" t="str">
        <f t="shared" si="454"/>
        <v/>
      </c>
      <c r="AD761" s="52" t="str">
        <f t="shared" si="455"/>
        <v/>
      </c>
      <c r="AE761" s="52">
        <f t="shared" ca="1" si="456"/>
        <v>0</v>
      </c>
      <c r="AF761" s="52" t="str">
        <f t="shared" si="457"/>
        <v/>
      </c>
      <c r="AG761" s="52" t="str">
        <f t="shared" ca="1" si="458"/>
        <v>mem</v>
      </c>
      <c r="AH761" s="52">
        <f t="shared" ca="1" si="459"/>
        <v>0</v>
      </c>
      <c r="AI761" s="52">
        <f t="shared" ca="1" si="460"/>
        <v>-1</v>
      </c>
      <c r="AJ761" s="52">
        <f t="shared" ca="1" si="461"/>
        <v>0</v>
      </c>
      <c r="AK761" s="52">
        <f t="shared" ca="1" si="462"/>
        <v>0</v>
      </c>
      <c r="AL761" s="52">
        <f t="shared" ca="1" si="463"/>
        <v>0</v>
      </c>
      <c r="AM761" s="52" t="e" cm="1">
        <f t="array" aca="1" ref="AM761" ca="1">INDEX($G$2:$G$1052,MATCH(1,(AL761=$E$2:$E$1052)*("EQU"=UPPER($F$2:$F$1052)),0))</f>
        <v>#N/A</v>
      </c>
      <c r="AN761" s="52" t="str">
        <f t="shared" ca="1" si="464"/>
        <v/>
      </c>
      <c r="AO761" s="1" t="e">
        <f t="shared" ca="1" si="465"/>
        <v>#N/A</v>
      </c>
      <c r="AP761" s="52" t="str">
        <f t="shared" ca="1" si="466"/>
        <v/>
      </c>
      <c r="AQ761" s="1" t="str" cm="1">
        <f t="array" aca="1" ref="AQ761" ca="1">IF(LEFT(AL761,1)=".",INDEX($M$12:$M$1052,MATCH(1,(AL761=$L$12:$L$1052)*(S761=($S$12:$S$1052)),0)),"")</f>
        <v/>
      </c>
      <c r="AR761" s="52">
        <f t="shared" ca="1" si="467"/>
        <v>0</v>
      </c>
      <c r="AS761" s="52">
        <f t="shared" ca="1" si="468"/>
        <v>0</v>
      </c>
      <c r="AT761" s="52" t="str">
        <f t="shared" ca="1" si="469"/>
        <v>00</v>
      </c>
      <c r="AU761" s="52" t="str">
        <f t="shared" ca="1" si="470"/>
        <v>00</v>
      </c>
      <c r="AV761" s="1" t="str">
        <f t="shared" ca="1" si="437"/>
        <v>00</v>
      </c>
      <c r="AW761" s="52" t="str">
        <f t="shared" ca="1" si="471"/>
        <v>ZP</v>
      </c>
      <c r="AX761" s="53" t="e">
        <f ca="1">VLOOKUP(UPPER(F761)&amp;"-"&amp;AW761,Opcodes!$D$3:$E$160,2,FALSE)</f>
        <v>#N/A</v>
      </c>
      <c r="AY761" s="1">
        <f t="shared" ca="1" si="472"/>
        <v>0</v>
      </c>
    </row>
    <row r="762" spans="3:51" s="52" customFormat="1" x14ac:dyDescent="0.3">
      <c r="C762" s="11" t="str" cm="1">
        <f t="array" aca="1" ref="C762" ca="1">IF(AND(N762&amp;""&lt;&gt;"",K762&amp;""&lt;&gt;""),K762&amp;": "&amp;N762&amp;IF(O762&amp;""&lt;&gt;""," "&amp;O762,"")&amp;IF(P762&amp;""&lt;&gt;""," "&amp;P762,""),IF(Y762&amp;""&lt;&gt;"",K762&amp;": "&amp;TRIM(_xlfn.TEXTJOIN("",TRUE,MID(Y762,2*ROW(INDIRECT("1:"&amp;LEN(Y762)))-1,2)&amp;" ")),""))</f>
        <v/>
      </c>
      <c r="D762" s="20"/>
      <c r="E762" s="21"/>
      <c r="F762" s="22"/>
      <c r="G762" s="55"/>
      <c r="H762" s="56"/>
      <c r="I762" s="51"/>
      <c r="J762" s="51"/>
      <c r="K762" s="52" t="str">
        <f t="shared" ca="1" si="438"/>
        <v>302</v>
      </c>
      <c r="L762" s="52" t="str">
        <f t="shared" si="439"/>
        <v/>
      </c>
      <c r="M762" s="52" t="str">
        <f t="shared" ca="1" si="440"/>
        <v>$0302</v>
      </c>
      <c r="N762" s="53" t="str">
        <f t="shared" ca="1" si="441"/>
        <v/>
      </c>
      <c r="O762" s="53" t="str">
        <f t="shared" ca="1" si="442"/>
        <v>00</v>
      </c>
      <c r="P762" s="53" t="str">
        <f t="shared" ca="1" si="443"/>
        <v/>
      </c>
      <c r="Q762" s="54">
        <f t="shared" si="444"/>
        <v>-1</v>
      </c>
      <c r="R762" s="54" t="str">
        <f t="shared" si="445"/>
        <v/>
      </c>
      <c r="S762" s="3" t="str">
        <f t="shared" si="446"/>
        <v>my_code</v>
      </c>
      <c r="T762" s="54" t="b">
        <f t="shared" si="447"/>
        <v>0</v>
      </c>
      <c r="U762" s="54" t="b">
        <f t="shared" si="448"/>
        <v>0</v>
      </c>
      <c r="V762" s="54" t="b">
        <f t="shared" si="449"/>
        <v>0</v>
      </c>
      <c r="W762" s="54" t="b">
        <f t="shared" si="450"/>
        <v>0</v>
      </c>
      <c r="X762" s="54" t="b">
        <f>IF(NOT(ISERROR(VLOOKUP(UPPER(F762),Opcodes!$O$3:$O$10,1,FALSE))),TRUE,FALSE)</f>
        <v>0</v>
      </c>
      <c r="Y762" s="1" t="str" cm="1">
        <f t="array" aca="1" ref="Y762" ca="1">IF(OR(UPPER(F762)="STR",UPPER(F762)="ASC"),_xlfn.TEXTJOIN("",TRUE,DEC2HEX(128*(UPPER(F762)="STR")+CODE(MID(G762,ABS(ROW(INDIRECT("1:"&amp;LEN(G762)))),1)))),IF(UPPER(F762)="HEX",UPPER(SUBSTITUTE(G762," ","")),""))</f>
        <v/>
      </c>
      <c r="Z762" s="52" t="str">
        <f t="shared" si="451"/>
        <v/>
      </c>
      <c r="AA762" s="52" t="str">
        <f t="shared" si="452"/>
        <v/>
      </c>
      <c r="AB762" s="52" t="str">
        <f t="shared" si="453"/>
        <v/>
      </c>
      <c r="AC762" s="52" t="str">
        <f t="shared" si="454"/>
        <v/>
      </c>
      <c r="AD762" s="52" t="str">
        <f t="shared" si="455"/>
        <v/>
      </c>
      <c r="AE762" s="52">
        <f t="shared" ca="1" si="456"/>
        <v>0</v>
      </c>
      <c r="AF762" s="52" t="str">
        <f t="shared" si="457"/>
        <v/>
      </c>
      <c r="AG762" s="52" t="str">
        <f t="shared" ca="1" si="458"/>
        <v>mem</v>
      </c>
      <c r="AH762" s="52">
        <f t="shared" ca="1" si="459"/>
        <v>0</v>
      </c>
      <c r="AI762" s="52">
        <f t="shared" ca="1" si="460"/>
        <v>-1</v>
      </c>
      <c r="AJ762" s="52">
        <f t="shared" ca="1" si="461"/>
        <v>0</v>
      </c>
      <c r="AK762" s="52">
        <f t="shared" ca="1" si="462"/>
        <v>0</v>
      </c>
      <c r="AL762" s="52">
        <f t="shared" ca="1" si="463"/>
        <v>0</v>
      </c>
      <c r="AM762" s="52" t="e" cm="1">
        <f t="array" aca="1" ref="AM762" ca="1">INDEX($G$2:$G$1052,MATCH(1,(AL762=$E$2:$E$1052)*("EQU"=UPPER($F$2:$F$1052)),0))</f>
        <v>#N/A</v>
      </c>
      <c r="AN762" s="52" t="str">
        <f t="shared" ca="1" si="464"/>
        <v/>
      </c>
      <c r="AO762" s="1" t="e">
        <f t="shared" ca="1" si="465"/>
        <v>#N/A</v>
      </c>
      <c r="AP762" s="52" t="str">
        <f t="shared" ca="1" si="466"/>
        <v/>
      </c>
      <c r="AQ762" s="1" t="str" cm="1">
        <f t="array" aca="1" ref="AQ762" ca="1">IF(LEFT(AL762,1)=".",INDEX($M$12:$M$1052,MATCH(1,(AL762=$L$12:$L$1052)*(S762=($S$12:$S$1052)),0)),"")</f>
        <v/>
      </c>
      <c r="AR762" s="52">
        <f t="shared" ca="1" si="467"/>
        <v>0</v>
      </c>
      <c r="AS762" s="52">
        <f t="shared" ca="1" si="468"/>
        <v>0</v>
      </c>
      <c r="AT762" s="52" t="str">
        <f t="shared" ca="1" si="469"/>
        <v>00</v>
      </c>
      <c r="AU762" s="52" t="str">
        <f t="shared" ca="1" si="470"/>
        <v>00</v>
      </c>
      <c r="AV762" s="1" t="str">
        <f t="shared" ca="1" si="437"/>
        <v>00</v>
      </c>
      <c r="AW762" s="52" t="str">
        <f t="shared" ca="1" si="471"/>
        <v>ZP</v>
      </c>
      <c r="AX762" s="53" t="e">
        <f ca="1">VLOOKUP(UPPER(F762)&amp;"-"&amp;AW762,Opcodes!$D$3:$E$160,2,FALSE)</f>
        <v>#N/A</v>
      </c>
      <c r="AY762" s="1">
        <f t="shared" ca="1" si="472"/>
        <v>0</v>
      </c>
    </row>
    <row r="763" spans="3:51" s="52" customFormat="1" x14ac:dyDescent="0.3">
      <c r="C763" s="11" t="str" cm="1">
        <f t="array" aca="1" ref="C763" ca="1">IF(AND(N763&amp;""&lt;&gt;"",K763&amp;""&lt;&gt;""),K763&amp;": "&amp;N763&amp;IF(O763&amp;""&lt;&gt;""," "&amp;O763,"")&amp;IF(P763&amp;""&lt;&gt;""," "&amp;P763,""),IF(Y763&amp;""&lt;&gt;"",K763&amp;": "&amp;TRIM(_xlfn.TEXTJOIN("",TRUE,MID(Y763,2*ROW(INDIRECT("1:"&amp;LEN(Y763)))-1,2)&amp;" ")),""))</f>
        <v/>
      </c>
      <c r="D763" s="20"/>
      <c r="E763" s="21"/>
      <c r="F763" s="22"/>
      <c r="G763" s="55"/>
      <c r="H763" s="56"/>
      <c r="I763" s="51"/>
      <c r="J763" s="51"/>
      <c r="K763" s="52" t="str">
        <f t="shared" ca="1" si="438"/>
        <v>302</v>
      </c>
      <c r="L763" s="52" t="str">
        <f t="shared" si="439"/>
        <v/>
      </c>
      <c r="M763" s="52" t="str">
        <f t="shared" ca="1" si="440"/>
        <v>$0302</v>
      </c>
      <c r="N763" s="53" t="str">
        <f t="shared" ca="1" si="441"/>
        <v/>
      </c>
      <c r="O763" s="53" t="str">
        <f t="shared" ca="1" si="442"/>
        <v>00</v>
      </c>
      <c r="P763" s="53" t="str">
        <f t="shared" ca="1" si="443"/>
        <v/>
      </c>
      <c r="Q763" s="54">
        <f t="shared" si="444"/>
        <v>-1</v>
      </c>
      <c r="R763" s="54" t="str">
        <f t="shared" si="445"/>
        <v/>
      </c>
      <c r="S763" s="3" t="str">
        <f t="shared" si="446"/>
        <v>my_code</v>
      </c>
      <c r="T763" s="54" t="b">
        <f t="shared" si="447"/>
        <v>0</v>
      </c>
      <c r="U763" s="54" t="b">
        <f t="shared" si="448"/>
        <v>0</v>
      </c>
      <c r="V763" s="54" t="b">
        <f t="shared" si="449"/>
        <v>0</v>
      </c>
      <c r="W763" s="54" t="b">
        <f t="shared" si="450"/>
        <v>0</v>
      </c>
      <c r="X763" s="54" t="b">
        <f>IF(NOT(ISERROR(VLOOKUP(UPPER(F763),Opcodes!$O$3:$O$10,1,FALSE))),TRUE,FALSE)</f>
        <v>0</v>
      </c>
      <c r="Y763" s="1" t="str" cm="1">
        <f t="array" aca="1" ref="Y763" ca="1">IF(OR(UPPER(F763)="STR",UPPER(F763)="ASC"),_xlfn.TEXTJOIN("",TRUE,DEC2HEX(128*(UPPER(F763)="STR")+CODE(MID(G763,ABS(ROW(INDIRECT("1:"&amp;LEN(G763)))),1)))),IF(UPPER(F763)="HEX",UPPER(SUBSTITUTE(G763," ","")),""))</f>
        <v/>
      </c>
      <c r="Z763" s="52" t="str">
        <f t="shared" si="451"/>
        <v/>
      </c>
      <c r="AA763" s="52" t="str">
        <f t="shared" si="452"/>
        <v/>
      </c>
      <c r="AB763" s="52" t="str">
        <f t="shared" si="453"/>
        <v/>
      </c>
      <c r="AC763" s="52" t="str">
        <f t="shared" si="454"/>
        <v/>
      </c>
      <c r="AD763" s="52" t="str">
        <f t="shared" si="455"/>
        <v/>
      </c>
      <c r="AE763" s="52">
        <f t="shared" ca="1" si="456"/>
        <v>0</v>
      </c>
      <c r="AF763" s="52" t="str">
        <f t="shared" si="457"/>
        <v/>
      </c>
      <c r="AG763" s="52" t="str">
        <f t="shared" ca="1" si="458"/>
        <v>mem</v>
      </c>
      <c r="AH763" s="52">
        <f t="shared" ca="1" si="459"/>
        <v>0</v>
      </c>
      <c r="AI763" s="52">
        <f t="shared" ca="1" si="460"/>
        <v>-1</v>
      </c>
      <c r="AJ763" s="52">
        <f t="shared" ca="1" si="461"/>
        <v>0</v>
      </c>
      <c r="AK763" s="52">
        <f t="shared" ca="1" si="462"/>
        <v>0</v>
      </c>
      <c r="AL763" s="52">
        <f t="shared" ca="1" si="463"/>
        <v>0</v>
      </c>
      <c r="AM763" s="52" t="e" cm="1">
        <f t="array" aca="1" ref="AM763" ca="1">INDEX($G$2:$G$1052,MATCH(1,(AL763=$E$2:$E$1052)*("EQU"=UPPER($F$2:$F$1052)),0))</f>
        <v>#N/A</v>
      </c>
      <c r="AN763" s="52" t="str">
        <f t="shared" ca="1" si="464"/>
        <v/>
      </c>
      <c r="AO763" s="1" t="e">
        <f t="shared" ca="1" si="465"/>
        <v>#N/A</v>
      </c>
      <c r="AP763" s="52" t="str">
        <f t="shared" ca="1" si="466"/>
        <v/>
      </c>
      <c r="AQ763" s="1" t="str" cm="1">
        <f t="array" aca="1" ref="AQ763" ca="1">IF(LEFT(AL763,1)=".",INDEX($M$12:$M$1052,MATCH(1,(AL763=$L$12:$L$1052)*(S763=($S$12:$S$1052)),0)),"")</f>
        <v/>
      </c>
      <c r="AR763" s="52">
        <f t="shared" ca="1" si="467"/>
        <v>0</v>
      </c>
      <c r="AS763" s="52">
        <f t="shared" ca="1" si="468"/>
        <v>0</v>
      </c>
      <c r="AT763" s="52" t="str">
        <f t="shared" ca="1" si="469"/>
        <v>00</v>
      </c>
      <c r="AU763" s="52" t="str">
        <f t="shared" ca="1" si="470"/>
        <v>00</v>
      </c>
      <c r="AV763" s="1" t="str">
        <f t="shared" ca="1" si="437"/>
        <v>00</v>
      </c>
      <c r="AW763" s="52" t="str">
        <f t="shared" ca="1" si="471"/>
        <v>ZP</v>
      </c>
      <c r="AX763" s="53" t="e">
        <f ca="1">VLOOKUP(UPPER(F763)&amp;"-"&amp;AW763,Opcodes!$D$3:$E$160,2,FALSE)</f>
        <v>#N/A</v>
      </c>
      <c r="AY763" s="1">
        <f t="shared" ca="1" si="472"/>
        <v>0</v>
      </c>
    </row>
    <row r="764" spans="3:51" s="52" customFormat="1" x14ac:dyDescent="0.3">
      <c r="C764" s="11" t="str" cm="1">
        <f t="array" aca="1" ref="C764" ca="1">IF(AND(N764&amp;""&lt;&gt;"",K764&amp;""&lt;&gt;""),K764&amp;": "&amp;N764&amp;IF(O764&amp;""&lt;&gt;""," "&amp;O764,"")&amp;IF(P764&amp;""&lt;&gt;""," "&amp;P764,""),IF(Y764&amp;""&lt;&gt;"",K764&amp;": "&amp;TRIM(_xlfn.TEXTJOIN("",TRUE,MID(Y764,2*ROW(INDIRECT("1:"&amp;LEN(Y764)))-1,2)&amp;" ")),""))</f>
        <v/>
      </c>
      <c r="D764" s="20"/>
      <c r="E764" s="21"/>
      <c r="F764" s="22"/>
      <c r="G764" s="55"/>
      <c r="H764" s="56"/>
      <c r="I764" s="51"/>
      <c r="J764" s="51"/>
      <c r="K764" s="52" t="str">
        <f t="shared" ca="1" si="438"/>
        <v>302</v>
      </c>
      <c r="L764" s="52" t="str">
        <f t="shared" si="439"/>
        <v/>
      </c>
      <c r="M764" s="52" t="str">
        <f t="shared" ca="1" si="440"/>
        <v>$0302</v>
      </c>
      <c r="N764" s="53" t="str">
        <f t="shared" ca="1" si="441"/>
        <v/>
      </c>
      <c r="O764" s="53" t="str">
        <f t="shared" ca="1" si="442"/>
        <v>00</v>
      </c>
      <c r="P764" s="53" t="str">
        <f t="shared" ca="1" si="443"/>
        <v/>
      </c>
      <c r="Q764" s="54">
        <f t="shared" si="444"/>
        <v>-1</v>
      </c>
      <c r="R764" s="54" t="str">
        <f t="shared" si="445"/>
        <v/>
      </c>
      <c r="S764" s="3" t="str">
        <f t="shared" si="446"/>
        <v>my_code</v>
      </c>
      <c r="T764" s="54" t="b">
        <f t="shared" si="447"/>
        <v>0</v>
      </c>
      <c r="U764" s="54" t="b">
        <f t="shared" si="448"/>
        <v>0</v>
      </c>
      <c r="V764" s="54" t="b">
        <f t="shared" si="449"/>
        <v>0</v>
      </c>
      <c r="W764" s="54" t="b">
        <f t="shared" si="450"/>
        <v>0</v>
      </c>
      <c r="X764" s="54" t="b">
        <f>IF(NOT(ISERROR(VLOOKUP(UPPER(F764),Opcodes!$O$3:$O$10,1,FALSE))),TRUE,FALSE)</f>
        <v>0</v>
      </c>
      <c r="Y764" s="1" t="str" cm="1">
        <f t="array" aca="1" ref="Y764" ca="1">IF(OR(UPPER(F764)="STR",UPPER(F764)="ASC"),_xlfn.TEXTJOIN("",TRUE,DEC2HEX(128*(UPPER(F764)="STR")+CODE(MID(G764,ABS(ROW(INDIRECT("1:"&amp;LEN(G764)))),1)))),IF(UPPER(F764)="HEX",UPPER(SUBSTITUTE(G764," ","")),""))</f>
        <v/>
      </c>
      <c r="Z764" s="52" t="str">
        <f t="shared" si="451"/>
        <v/>
      </c>
      <c r="AA764" s="52" t="str">
        <f t="shared" si="452"/>
        <v/>
      </c>
      <c r="AB764" s="52" t="str">
        <f t="shared" si="453"/>
        <v/>
      </c>
      <c r="AC764" s="52" t="str">
        <f t="shared" si="454"/>
        <v/>
      </c>
      <c r="AD764" s="52" t="str">
        <f t="shared" si="455"/>
        <v/>
      </c>
      <c r="AE764" s="52">
        <f t="shared" ca="1" si="456"/>
        <v>0</v>
      </c>
      <c r="AF764" s="52" t="str">
        <f t="shared" si="457"/>
        <v/>
      </c>
      <c r="AG764" s="52" t="str">
        <f t="shared" ca="1" si="458"/>
        <v>mem</v>
      </c>
      <c r="AH764" s="52">
        <f t="shared" ca="1" si="459"/>
        <v>0</v>
      </c>
      <c r="AI764" s="52">
        <f t="shared" ca="1" si="460"/>
        <v>-1</v>
      </c>
      <c r="AJ764" s="52">
        <f t="shared" ca="1" si="461"/>
        <v>0</v>
      </c>
      <c r="AK764" s="52">
        <f t="shared" ca="1" si="462"/>
        <v>0</v>
      </c>
      <c r="AL764" s="52">
        <f t="shared" ca="1" si="463"/>
        <v>0</v>
      </c>
      <c r="AM764" s="52" t="e" cm="1">
        <f t="array" aca="1" ref="AM764" ca="1">INDEX($G$2:$G$1052,MATCH(1,(AL764=$E$2:$E$1052)*("EQU"=UPPER($F$2:$F$1052)),0))</f>
        <v>#N/A</v>
      </c>
      <c r="AN764" s="52" t="str">
        <f t="shared" ca="1" si="464"/>
        <v/>
      </c>
      <c r="AO764" s="1" t="e">
        <f t="shared" ca="1" si="465"/>
        <v>#N/A</v>
      </c>
      <c r="AP764" s="52" t="str">
        <f t="shared" ca="1" si="466"/>
        <v/>
      </c>
      <c r="AQ764" s="1" t="str" cm="1">
        <f t="array" aca="1" ref="AQ764" ca="1">IF(LEFT(AL764,1)=".",INDEX($M$12:$M$1052,MATCH(1,(AL764=$L$12:$L$1052)*(S764=($S$12:$S$1052)),0)),"")</f>
        <v/>
      </c>
      <c r="AR764" s="52">
        <f t="shared" ca="1" si="467"/>
        <v>0</v>
      </c>
      <c r="AS764" s="52">
        <f t="shared" ca="1" si="468"/>
        <v>0</v>
      </c>
      <c r="AT764" s="52" t="str">
        <f t="shared" ca="1" si="469"/>
        <v>00</v>
      </c>
      <c r="AU764" s="52" t="str">
        <f t="shared" ca="1" si="470"/>
        <v>00</v>
      </c>
      <c r="AV764" s="1" t="str">
        <f t="shared" ca="1" si="437"/>
        <v>00</v>
      </c>
      <c r="AW764" s="52" t="str">
        <f t="shared" ca="1" si="471"/>
        <v>ZP</v>
      </c>
      <c r="AX764" s="53" t="e">
        <f ca="1">VLOOKUP(UPPER(F764)&amp;"-"&amp;AW764,Opcodes!$D$3:$E$160,2,FALSE)</f>
        <v>#N/A</v>
      </c>
      <c r="AY764" s="1">
        <f t="shared" ca="1" si="472"/>
        <v>0</v>
      </c>
    </row>
    <row r="765" spans="3:51" s="52" customFormat="1" x14ac:dyDescent="0.3">
      <c r="C765" s="11" t="str" cm="1">
        <f t="array" aca="1" ref="C765" ca="1">IF(AND(N765&amp;""&lt;&gt;"",K765&amp;""&lt;&gt;""),K765&amp;": "&amp;N765&amp;IF(O765&amp;""&lt;&gt;""," "&amp;O765,"")&amp;IF(P765&amp;""&lt;&gt;""," "&amp;P765,""),IF(Y765&amp;""&lt;&gt;"",K765&amp;": "&amp;TRIM(_xlfn.TEXTJOIN("",TRUE,MID(Y765,2*ROW(INDIRECT("1:"&amp;LEN(Y765)))-1,2)&amp;" ")),""))</f>
        <v/>
      </c>
      <c r="D765" s="20"/>
      <c r="E765" s="21"/>
      <c r="F765" s="22"/>
      <c r="G765" s="55"/>
      <c r="H765" s="56"/>
      <c r="I765" s="51"/>
      <c r="J765" s="51"/>
      <c r="K765" s="52" t="str">
        <f t="shared" ca="1" si="438"/>
        <v>302</v>
      </c>
      <c r="L765" s="52" t="str">
        <f t="shared" si="439"/>
        <v/>
      </c>
      <c r="M765" s="52" t="str">
        <f t="shared" ca="1" si="440"/>
        <v>$0302</v>
      </c>
      <c r="N765" s="53" t="str">
        <f t="shared" ca="1" si="441"/>
        <v/>
      </c>
      <c r="O765" s="53" t="str">
        <f t="shared" ca="1" si="442"/>
        <v>00</v>
      </c>
      <c r="P765" s="53" t="str">
        <f t="shared" ca="1" si="443"/>
        <v/>
      </c>
      <c r="Q765" s="54">
        <f t="shared" si="444"/>
        <v>-1</v>
      </c>
      <c r="R765" s="54" t="str">
        <f t="shared" si="445"/>
        <v/>
      </c>
      <c r="S765" s="3" t="str">
        <f t="shared" si="446"/>
        <v>my_code</v>
      </c>
      <c r="T765" s="54" t="b">
        <f t="shared" si="447"/>
        <v>0</v>
      </c>
      <c r="U765" s="54" t="b">
        <f t="shared" si="448"/>
        <v>0</v>
      </c>
      <c r="V765" s="54" t="b">
        <f t="shared" si="449"/>
        <v>0</v>
      </c>
      <c r="W765" s="54" t="b">
        <f t="shared" si="450"/>
        <v>0</v>
      </c>
      <c r="X765" s="54" t="b">
        <f>IF(NOT(ISERROR(VLOOKUP(UPPER(F765),Opcodes!$O$3:$O$10,1,FALSE))),TRUE,FALSE)</f>
        <v>0</v>
      </c>
      <c r="Y765" s="1" t="str" cm="1">
        <f t="array" aca="1" ref="Y765" ca="1">IF(OR(UPPER(F765)="STR",UPPER(F765)="ASC"),_xlfn.TEXTJOIN("",TRUE,DEC2HEX(128*(UPPER(F765)="STR")+CODE(MID(G765,ABS(ROW(INDIRECT("1:"&amp;LEN(G765)))),1)))),IF(UPPER(F765)="HEX",UPPER(SUBSTITUTE(G765," ","")),""))</f>
        <v/>
      </c>
      <c r="Z765" s="52" t="str">
        <f t="shared" si="451"/>
        <v/>
      </c>
      <c r="AA765" s="52" t="str">
        <f t="shared" si="452"/>
        <v/>
      </c>
      <c r="AB765" s="52" t="str">
        <f t="shared" si="453"/>
        <v/>
      </c>
      <c r="AC765" s="52" t="str">
        <f t="shared" si="454"/>
        <v/>
      </c>
      <c r="AD765" s="52" t="str">
        <f t="shared" si="455"/>
        <v/>
      </c>
      <c r="AE765" s="52">
        <f t="shared" ca="1" si="456"/>
        <v>0</v>
      </c>
      <c r="AF765" s="52" t="str">
        <f t="shared" si="457"/>
        <v/>
      </c>
      <c r="AG765" s="52" t="str">
        <f t="shared" ca="1" si="458"/>
        <v>mem</v>
      </c>
      <c r="AH765" s="52">
        <f t="shared" ca="1" si="459"/>
        <v>0</v>
      </c>
      <c r="AI765" s="52">
        <f t="shared" ca="1" si="460"/>
        <v>-1</v>
      </c>
      <c r="AJ765" s="52">
        <f t="shared" ca="1" si="461"/>
        <v>0</v>
      </c>
      <c r="AK765" s="52">
        <f t="shared" ca="1" si="462"/>
        <v>0</v>
      </c>
      <c r="AL765" s="52">
        <f t="shared" ca="1" si="463"/>
        <v>0</v>
      </c>
      <c r="AM765" s="52" t="e" cm="1">
        <f t="array" aca="1" ref="AM765" ca="1">INDEX($G$2:$G$1052,MATCH(1,(AL765=$E$2:$E$1052)*("EQU"=UPPER($F$2:$F$1052)),0))</f>
        <v>#N/A</v>
      </c>
      <c r="AN765" s="52" t="str">
        <f t="shared" ca="1" si="464"/>
        <v/>
      </c>
      <c r="AO765" s="1" t="e">
        <f t="shared" ca="1" si="465"/>
        <v>#N/A</v>
      </c>
      <c r="AP765" s="52" t="str">
        <f t="shared" ca="1" si="466"/>
        <v/>
      </c>
      <c r="AQ765" s="1" t="str" cm="1">
        <f t="array" aca="1" ref="AQ765" ca="1">IF(LEFT(AL765,1)=".",INDEX($M$12:$M$1052,MATCH(1,(AL765=$L$12:$L$1052)*(S765=($S$12:$S$1052)),0)),"")</f>
        <v/>
      </c>
      <c r="AR765" s="52">
        <f t="shared" ca="1" si="467"/>
        <v>0</v>
      </c>
      <c r="AS765" s="52">
        <f t="shared" ca="1" si="468"/>
        <v>0</v>
      </c>
      <c r="AT765" s="52" t="str">
        <f t="shared" ca="1" si="469"/>
        <v>00</v>
      </c>
      <c r="AU765" s="52" t="str">
        <f t="shared" ca="1" si="470"/>
        <v>00</v>
      </c>
      <c r="AV765" s="1" t="str">
        <f t="shared" ca="1" si="437"/>
        <v>00</v>
      </c>
      <c r="AW765" s="52" t="str">
        <f t="shared" ca="1" si="471"/>
        <v>ZP</v>
      </c>
      <c r="AX765" s="53" t="e">
        <f ca="1">VLOOKUP(UPPER(F765)&amp;"-"&amp;AW765,Opcodes!$D$3:$E$160,2,FALSE)</f>
        <v>#N/A</v>
      </c>
      <c r="AY765" s="1">
        <f t="shared" ca="1" si="472"/>
        <v>0</v>
      </c>
    </row>
    <row r="766" spans="3:51" s="52" customFormat="1" x14ac:dyDescent="0.3">
      <c r="C766" s="11" t="str" cm="1">
        <f t="array" aca="1" ref="C766" ca="1">IF(AND(N766&amp;""&lt;&gt;"",K766&amp;""&lt;&gt;""),K766&amp;": "&amp;N766&amp;IF(O766&amp;""&lt;&gt;""," "&amp;O766,"")&amp;IF(P766&amp;""&lt;&gt;""," "&amp;P766,""),IF(Y766&amp;""&lt;&gt;"",K766&amp;": "&amp;TRIM(_xlfn.TEXTJOIN("",TRUE,MID(Y766,2*ROW(INDIRECT("1:"&amp;LEN(Y766)))-1,2)&amp;" ")),""))</f>
        <v/>
      </c>
      <c r="D766" s="20"/>
      <c r="E766" s="21"/>
      <c r="F766" s="22"/>
      <c r="G766" s="55"/>
      <c r="H766" s="56"/>
      <c r="I766" s="51"/>
      <c r="J766" s="51"/>
      <c r="K766" s="52" t="str">
        <f t="shared" ca="1" si="438"/>
        <v>302</v>
      </c>
      <c r="L766" s="52" t="str">
        <f t="shared" si="439"/>
        <v/>
      </c>
      <c r="M766" s="52" t="str">
        <f t="shared" ca="1" si="440"/>
        <v>$0302</v>
      </c>
      <c r="N766" s="53" t="str">
        <f t="shared" ca="1" si="441"/>
        <v/>
      </c>
      <c r="O766" s="53" t="str">
        <f t="shared" ca="1" si="442"/>
        <v>00</v>
      </c>
      <c r="P766" s="53" t="str">
        <f t="shared" ca="1" si="443"/>
        <v/>
      </c>
      <c r="Q766" s="54">
        <f t="shared" si="444"/>
        <v>-1</v>
      </c>
      <c r="R766" s="54" t="str">
        <f t="shared" si="445"/>
        <v/>
      </c>
      <c r="S766" s="3" t="str">
        <f t="shared" si="446"/>
        <v>my_code</v>
      </c>
      <c r="T766" s="54" t="b">
        <f t="shared" si="447"/>
        <v>0</v>
      </c>
      <c r="U766" s="54" t="b">
        <f t="shared" si="448"/>
        <v>0</v>
      </c>
      <c r="V766" s="54" t="b">
        <f t="shared" si="449"/>
        <v>0</v>
      </c>
      <c r="W766" s="54" t="b">
        <f t="shared" si="450"/>
        <v>0</v>
      </c>
      <c r="X766" s="54" t="b">
        <f>IF(NOT(ISERROR(VLOOKUP(UPPER(F766),Opcodes!$O$3:$O$10,1,FALSE))),TRUE,FALSE)</f>
        <v>0</v>
      </c>
      <c r="Y766" s="1" t="str" cm="1">
        <f t="array" aca="1" ref="Y766" ca="1">IF(OR(UPPER(F766)="STR",UPPER(F766)="ASC"),_xlfn.TEXTJOIN("",TRUE,DEC2HEX(128*(UPPER(F766)="STR")+CODE(MID(G766,ABS(ROW(INDIRECT("1:"&amp;LEN(G766)))),1)))),IF(UPPER(F766)="HEX",UPPER(SUBSTITUTE(G766," ","")),""))</f>
        <v/>
      </c>
      <c r="Z766" s="52" t="str">
        <f t="shared" si="451"/>
        <v/>
      </c>
      <c r="AA766" s="52" t="str">
        <f t="shared" si="452"/>
        <v/>
      </c>
      <c r="AB766" s="52" t="str">
        <f t="shared" si="453"/>
        <v/>
      </c>
      <c r="AC766" s="52" t="str">
        <f t="shared" si="454"/>
        <v/>
      </c>
      <c r="AD766" s="52" t="str">
        <f t="shared" si="455"/>
        <v/>
      </c>
      <c r="AE766" s="52">
        <f t="shared" ca="1" si="456"/>
        <v>0</v>
      </c>
      <c r="AF766" s="52" t="str">
        <f t="shared" si="457"/>
        <v/>
      </c>
      <c r="AG766" s="52" t="str">
        <f t="shared" ca="1" si="458"/>
        <v>mem</v>
      </c>
      <c r="AH766" s="52">
        <f t="shared" ca="1" si="459"/>
        <v>0</v>
      </c>
      <c r="AI766" s="52">
        <f t="shared" ca="1" si="460"/>
        <v>-1</v>
      </c>
      <c r="AJ766" s="52">
        <f t="shared" ca="1" si="461"/>
        <v>0</v>
      </c>
      <c r="AK766" s="52">
        <f t="shared" ca="1" si="462"/>
        <v>0</v>
      </c>
      <c r="AL766" s="52">
        <f t="shared" ca="1" si="463"/>
        <v>0</v>
      </c>
      <c r="AM766" s="52" t="e" cm="1">
        <f t="array" aca="1" ref="AM766" ca="1">INDEX($G$2:$G$1052,MATCH(1,(AL766=$E$2:$E$1052)*("EQU"=UPPER($F$2:$F$1052)),0))</f>
        <v>#N/A</v>
      </c>
      <c r="AN766" s="52" t="str">
        <f t="shared" ca="1" si="464"/>
        <v/>
      </c>
      <c r="AO766" s="1" t="e">
        <f t="shared" ca="1" si="465"/>
        <v>#N/A</v>
      </c>
      <c r="AP766" s="52" t="str">
        <f t="shared" ca="1" si="466"/>
        <v/>
      </c>
      <c r="AQ766" s="1" t="str" cm="1">
        <f t="array" aca="1" ref="AQ766" ca="1">IF(LEFT(AL766,1)=".",INDEX($M$12:$M$1052,MATCH(1,(AL766=$L$12:$L$1052)*(S766=($S$12:$S$1052)),0)),"")</f>
        <v/>
      </c>
      <c r="AR766" s="52">
        <f t="shared" ca="1" si="467"/>
        <v>0</v>
      </c>
      <c r="AS766" s="52">
        <f t="shared" ca="1" si="468"/>
        <v>0</v>
      </c>
      <c r="AT766" s="52" t="str">
        <f t="shared" ca="1" si="469"/>
        <v>00</v>
      </c>
      <c r="AU766" s="52" t="str">
        <f t="shared" ca="1" si="470"/>
        <v>00</v>
      </c>
      <c r="AV766" s="1" t="str">
        <f t="shared" ca="1" si="437"/>
        <v>00</v>
      </c>
      <c r="AW766" s="52" t="str">
        <f t="shared" ca="1" si="471"/>
        <v>ZP</v>
      </c>
      <c r="AX766" s="53" t="e">
        <f ca="1">VLOOKUP(UPPER(F766)&amp;"-"&amp;AW766,Opcodes!$D$3:$E$160,2,FALSE)</f>
        <v>#N/A</v>
      </c>
      <c r="AY766" s="1">
        <f t="shared" ca="1" si="472"/>
        <v>0</v>
      </c>
    </row>
    <row r="767" spans="3:51" s="52" customFormat="1" x14ac:dyDescent="0.3">
      <c r="C767" s="11" t="str" cm="1">
        <f t="array" aca="1" ref="C767" ca="1">IF(AND(N767&amp;""&lt;&gt;"",K767&amp;""&lt;&gt;""),K767&amp;": "&amp;N767&amp;IF(O767&amp;""&lt;&gt;""," "&amp;O767,"")&amp;IF(P767&amp;""&lt;&gt;""," "&amp;P767,""),IF(Y767&amp;""&lt;&gt;"",K767&amp;": "&amp;TRIM(_xlfn.TEXTJOIN("",TRUE,MID(Y767,2*ROW(INDIRECT("1:"&amp;LEN(Y767)))-1,2)&amp;" ")),""))</f>
        <v/>
      </c>
      <c r="D767" s="20"/>
      <c r="E767" s="21"/>
      <c r="F767" s="22"/>
      <c r="G767" s="55"/>
      <c r="H767" s="56"/>
      <c r="I767" s="51"/>
      <c r="J767" s="51"/>
      <c r="K767" s="52" t="str">
        <f t="shared" ca="1" si="438"/>
        <v>302</v>
      </c>
      <c r="L767" s="52" t="str">
        <f t="shared" si="439"/>
        <v/>
      </c>
      <c r="M767" s="52" t="str">
        <f t="shared" ca="1" si="440"/>
        <v>$0302</v>
      </c>
      <c r="N767" s="53" t="str">
        <f t="shared" ca="1" si="441"/>
        <v/>
      </c>
      <c r="O767" s="53" t="str">
        <f t="shared" ca="1" si="442"/>
        <v>00</v>
      </c>
      <c r="P767" s="53" t="str">
        <f t="shared" ca="1" si="443"/>
        <v/>
      </c>
      <c r="Q767" s="54">
        <f t="shared" si="444"/>
        <v>-1</v>
      </c>
      <c r="R767" s="54" t="str">
        <f t="shared" si="445"/>
        <v/>
      </c>
      <c r="S767" s="3" t="str">
        <f t="shared" si="446"/>
        <v>my_code</v>
      </c>
      <c r="T767" s="54" t="b">
        <f t="shared" si="447"/>
        <v>0</v>
      </c>
      <c r="U767" s="54" t="b">
        <f t="shared" si="448"/>
        <v>0</v>
      </c>
      <c r="V767" s="54" t="b">
        <f t="shared" si="449"/>
        <v>0</v>
      </c>
      <c r="W767" s="54" t="b">
        <f t="shared" si="450"/>
        <v>0</v>
      </c>
      <c r="X767" s="54" t="b">
        <f>IF(NOT(ISERROR(VLOOKUP(UPPER(F767),Opcodes!$O$3:$O$10,1,FALSE))),TRUE,FALSE)</f>
        <v>0</v>
      </c>
      <c r="Y767" s="1" t="str" cm="1">
        <f t="array" aca="1" ref="Y767" ca="1">IF(OR(UPPER(F767)="STR",UPPER(F767)="ASC"),_xlfn.TEXTJOIN("",TRUE,DEC2HEX(128*(UPPER(F767)="STR")+CODE(MID(G767,ABS(ROW(INDIRECT("1:"&amp;LEN(G767)))),1)))),IF(UPPER(F767)="HEX",UPPER(SUBSTITUTE(G767," ","")),""))</f>
        <v/>
      </c>
      <c r="Z767" s="52" t="str">
        <f t="shared" si="451"/>
        <v/>
      </c>
      <c r="AA767" s="52" t="str">
        <f t="shared" si="452"/>
        <v/>
      </c>
      <c r="AB767" s="52" t="str">
        <f t="shared" si="453"/>
        <v/>
      </c>
      <c r="AC767" s="52" t="str">
        <f t="shared" si="454"/>
        <v/>
      </c>
      <c r="AD767" s="52" t="str">
        <f t="shared" si="455"/>
        <v/>
      </c>
      <c r="AE767" s="52">
        <f t="shared" ca="1" si="456"/>
        <v>0</v>
      </c>
      <c r="AF767" s="52" t="str">
        <f t="shared" si="457"/>
        <v/>
      </c>
      <c r="AG767" s="52" t="str">
        <f t="shared" ca="1" si="458"/>
        <v>mem</v>
      </c>
      <c r="AH767" s="52">
        <f t="shared" ca="1" si="459"/>
        <v>0</v>
      </c>
      <c r="AI767" s="52">
        <f t="shared" ca="1" si="460"/>
        <v>-1</v>
      </c>
      <c r="AJ767" s="52">
        <f t="shared" ca="1" si="461"/>
        <v>0</v>
      </c>
      <c r="AK767" s="52">
        <f t="shared" ca="1" si="462"/>
        <v>0</v>
      </c>
      <c r="AL767" s="52">
        <f t="shared" ca="1" si="463"/>
        <v>0</v>
      </c>
      <c r="AM767" s="52" t="e" cm="1">
        <f t="array" aca="1" ref="AM767" ca="1">INDEX($G$2:$G$1052,MATCH(1,(AL767=$E$2:$E$1052)*("EQU"=UPPER($F$2:$F$1052)),0))</f>
        <v>#N/A</v>
      </c>
      <c r="AN767" s="52" t="str">
        <f t="shared" ca="1" si="464"/>
        <v/>
      </c>
      <c r="AO767" s="1" t="e">
        <f t="shared" ca="1" si="465"/>
        <v>#N/A</v>
      </c>
      <c r="AP767" s="52" t="str">
        <f t="shared" ca="1" si="466"/>
        <v/>
      </c>
      <c r="AQ767" s="1" t="str" cm="1">
        <f t="array" aca="1" ref="AQ767" ca="1">IF(LEFT(AL767,1)=".",INDEX($M$12:$M$1052,MATCH(1,(AL767=$L$12:$L$1052)*(S767=($S$12:$S$1052)),0)),"")</f>
        <v/>
      </c>
      <c r="AR767" s="52">
        <f t="shared" ca="1" si="467"/>
        <v>0</v>
      </c>
      <c r="AS767" s="52">
        <f t="shared" ca="1" si="468"/>
        <v>0</v>
      </c>
      <c r="AT767" s="52" t="str">
        <f t="shared" ca="1" si="469"/>
        <v>00</v>
      </c>
      <c r="AU767" s="52" t="str">
        <f t="shared" ca="1" si="470"/>
        <v>00</v>
      </c>
      <c r="AV767" s="1" t="str">
        <f t="shared" ca="1" si="437"/>
        <v>00</v>
      </c>
      <c r="AW767" s="52" t="str">
        <f t="shared" ca="1" si="471"/>
        <v>ZP</v>
      </c>
      <c r="AX767" s="53" t="e">
        <f ca="1">VLOOKUP(UPPER(F767)&amp;"-"&amp;AW767,Opcodes!$D$3:$E$160,2,FALSE)</f>
        <v>#N/A</v>
      </c>
      <c r="AY767" s="1">
        <f t="shared" ca="1" si="472"/>
        <v>0</v>
      </c>
    </row>
    <row r="768" spans="3:51" s="52" customFormat="1" x14ac:dyDescent="0.3">
      <c r="C768" s="11" t="str" cm="1">
        <f t="array" aca="1" ref="C768" ca="1">IF(AND(N768&amp;""&lt;&gt;"",K768&amp;""&lt;&gt;""),K768&amp;": "&amp;N768&amp;IF(O768&amp;""&lt;&gt;""," "&amp;O768,"")&amp;IF(P768&amp;""&lt;&gt;""," "&amp;P768,""),IF(Y768&amp;""&lt;&gt;"",K768&amp;": "&amp;TRIM(_xlfn.TEXTJOIN("",TRUE,MID(Y768,2*ROW(INDIRECT("1:"&amp;LEN(Y768)))-1,2)&amp;" ")),""))</f>
        <v/>
      </c>
      <c r="D768" s="20"/>
      <c r="E768" s="21"/>
      <c r="F768" s="22"/>
      <c r="G768" s="55"/>
      <c r="H768" s="56"/>
      <c r="I768" s="51"/>
      <c r="J768" s="51"/>
      <c r="K768" s="52" t="str">
        <f t="shared" ca="1" si="438"/>
        <v>302</v>
      </c>
      <c r="L768" s="52" t="str">
        <f t="shared" si="439"/>
        <v/>
      </c>
      <c r="M768" s="52" t="str">
        <f t="shared" ca="1" si="440"/>
        <v>$0302</v>
      </c>
      <c r="N768" s="53" t="str">
        <f t="shared" ca="1" si="441"/>
        <v/>
      </c>
      <c r="O768" s="53" t="str">
        <f t="shared" ca="1" si="442"/>
        <v>00</v>
      </c>
      <c r="P768" s="53" t="str">
        <f t="shared" ca="1" si="443"/>
        <v/>
      </c>
      <c r="Q768" s="54">
        <f t="shared" si="444"/>
        <v>-1</v>
      </c>
      <c r="R768" s="54" t="str">
        <f t="shared" si="445"/>
        <v/>
      </c>
      <c r="S768" s="3" t="str">
        <f t="shared" si="446"/>
        <v>my_code</v>
      </c>
      <c r="T768" s="54" t="b">
        <f t="shared" si="447"/>
        <v>0</v>
      </c>
      <c r="U768" s="54" t="b">
        <f t="shared" si="448"/>
        <v>0</v>
      </c>
      <c r="V768" s="54" t="b">
        <f t="shared" si="449"/>
        <v>0</v>
      </c>
      <c r="W768" s="54" t="b">
        <f t="shared" si="450"/>
        <v>0</v>
      </c>
      <c r="X768" s="54" t="b">
        <f>IF(NOT(ISERROR(VLOOKUP(UPPER(F768),Opcodes!$O$3:$O$10,1,FALSE))),TRUE,FALSE)</f>
        <v>0</v>
      </c>
      <c r="Y768" s="1" t="str" cm="1">
        <f t="array" aca="1" ref="Y768" ca="1">IF(OR(UPPER(F768)="STR",UPPER(F768)="ASC"),_xlfn.TEXTJOIN("",TRUE,DEC2HEX(128*(UPPER(F768)="STR")+CODE(MID(G768,ABS(ROW(INDIRECT("1:"&amp;LEN(G768)))),1)))),IF(UPPER(F768)="HEX",UPPER(SUBSTITUTE(G768," ","")),""))</f>
        <v/>
      </c>
      <c r="Z768" s="52" t="str">
        <f t="shared" si="451"/>
        <v/>
      </c>
      <c r="AA768" s="52" t="str">
        <f t="shared" si="452"/>
        <v/>
      </c>
      <c r="AB768" s="52" t="str">
        <f t="shared" si="453"/>
        <v/>
      </c>
      <c r="AC768" s="52" t="str">
        <f t="shared" si="454"/>
        <v/>
      </c>
      <c r="AD768" s="52" t="str">
        <f t="shared" si="455"/>
        <v/>
      </c>
      <c r="AE768" s="52">
        <f t="shared" ca="1" si="456"/>
        <v>0</v>
      </c>
      <c r="AF768" s="52" t="str">
        <f t="shared" si="457"/>
        <v/>
      </c>
      <c r="AG768" s="52" t="str">
        <f t="shared" ca="1" si="458"/>
        <v>mem</v>
      </c>
      <c r="AH768" s="52">
        <f t="shared" ca="1" si="459"/>
        <v>0</v>
      </c>
      <c r="AI768" s="52">
        <f t="shared" ca="1" si="460"/>
        <v>-1</v>
      </c>
      <c r="AJ768" s="52">
        <f t="shared" ca="1" si="461"/>
        <v>0</v>
      </c>
      <c r="AK768" s="52">
        <f t="shared" ca="1" si="462"/>
        <v>0</v>
      </c>
      <c r="AL768" s="52">
        <f t="shared" ca="1" si="463"/>
        <v>0</v>
      </c>
      <c r="AM768" s="52" t="e" cm="1">
        <f t="array" aca="1" ref="AM768" ca="1">INDEX($G$2:$G$1052,MATCH(1,(AL768=$E$2:$E$1052)*("EQU"=UPPER($F$2:$F$1052)),0))</f>
        <v>#N/A</v>
      </c>
      <c r="AN768" s="52" t="str">
        <f t="shared" ca="1" si="464"/>
        <v/>
      </c>
      <c r="AO768" s="1" t="e">
        <f t="shared" ca="1" si="465"/>
        <v>#N/A</v>
      </c>
      <c r="AP768" s="52" t="str">
        <f t="shared" ca="1" si="466"/>
        <v/>
      </c>
      <c r="AQ768" s="1" t="str" cm="1">
        <f t="array" aca="1" ref="AQ768" ca="1">IF(LEFT(AL768,1)=".",INDEX($M$12:$M$1052,MATCH(1,(AL768=$L$12:$L$1052)*(S768=($S$12:$S$1052)),0)),"")</f>
        <v/>
      </c>
      <c r="AR768" s="52">
        <f t="shared" ca="1" si="467"/>
        <v>0</v>
      </c>
      <c r="AS768" s="52">
        <f t="shared" ca="1" si="468"/>
        <v>0</v>
      </c>
      <c r="AT768" s="52" t="str">
        <f t="shared" ca="1" si="469"/>
        <v>00</v>
      </c>
      <c r="AU768" s="52" t="str">
        <f t="shared" ca="1" si="470"/>
        <v>00</v>
      </c>
      <c r="AV768" s="1" t="str">
        <f t="shared" ca="1" si="437"/>
        <v>00</v>
      </c>
      <c r="AW768" s="52" t="str">
        <f t="shared" ca="1" si="471"/>
        <v>ZP</v>
      </c>
      <c r="AX768" s="53" t="e">
        <f ca="1">VLOOKUP(UPPER(F768)&amp;"-"&amp;AW768,Opcodes!$D$3:$E$160,2,FALSE)</f>
        <v>#N/A</v>
      </c>
      <c r="AY768" s="1">
        <f t="shared" ca="1" si="472"/>
        <v>0</v>
      </c>
    </row>
    <row r="769" spans="3:51" s="52" customFormat="1" x14ac:dyDescent="0.3">
      <c r="C769" s="11" t="str" cm="1">
        <f t="array" aca="1" ref="C769" ca="1">IF(AND(N769&amp;""&lt;&gt;"",K769&amp;""&lt;&gt;""),K769&amp;": "&amp;N769&amp;IF(O769&amp;""&lt;&gt;""," "&amp;O769,"")&amp;IF(P769&amp;""&lt;&gt;""," "&amp;P769,""),IF(Y769&amp;""&lt;&gt;"",K769&amp;": "&amp;TRIM(_xlfn.TEXTJOIN("",TRUE,MID(Y769,2*ROW(INDIRECT("1:"&amp;LEN(Y769)))-1,2)&amp;" ")),""))</f>
        <v/>
      </c>
      <c r="D769" s="20"/>
      <c r="E769" s="21"/>
      <c r="F769" s="22"/>
      <c r="G769" s="55"/>
      <c r="H769" s="56"/>
      <c r="I769" s="51"/>
      <c r="J769" s="51"/>
      <c r="K769" s="52" t="str">
        <f t="shared" ca="1" si="438"/>
        <v>302</v>
      </c>
      <c r="L769" s="52" t="str">
        <f t="shared" si="439"/>
        <v/>
      </c>
      <c r="M769" s="52" t="str">
        <f t="shared" ca="1" si="440"/>
        <v>$0302</v>
      </c>
      <c r="N769" s="53" t="str">
        <f t="shared" ca="1" si="441"/>
        <v/>
      </c>
      <c r="O769" s="53" t="str">
        <f t="shared" ca="1" si="442"/>
        <v>00</v>
      </c>
      <c r="P769" s="53" t="str">
        <f t="shared" ca="1" si="443"/>
        <v/>
      </c>
      <c r="Q769" s="54">
        <f t="shared" si="444"/>
        <v>-1</v>
      </c>
      <c r="R769" s="54" t="str">
        <f t="shared" si="445"/>
        <v/>
      </c>
      <c r="S769" s="3" t="str">
        <f t="shared" si="446"/>
        <v>my_code</v>
      </c>
      <c r="T769" s="54" t="b">
        <f t="shared" si="447"/>
        <v>0</v>
      </c>
      <c r="U769" s="54" t="b">
        <f t="shared" si="448"/>
        <v>0</v>
      </c>
      <c r="V769" s="54" t="b">
        <f t="shared" si="449"/>
        <v>0</v>
      </c>
      <c r="W769" s="54" t="b">
        <f t="shared" si="450"/>
        <v>0</v>
      </c>
      <c r="X769" s="54" t="b">
        <f>IF(NOT(ISERROR(VLOOKUP(UPPER(F769),Opcodes!$O$3:$O$10,1,FALSE))),TRUE,FALSE)</f>
        <v>0</v>
      </c>
      <c r="Y769" s="1" t="str" cm="1">
        <f t="array" aca="1" ref="Y769" ca="1">IF(OR(UPPER(F769)="STR",UPPER(F769)="ASC"),_xlfn.TEXTJOIN("",TRUE,DEC2HEX(128*(UPPER(F769)="STR")+CODE(MID(G769,ABS(ROW(INDIRECT("1:"&amp;LEN(G769)))),1)))),IF(UPPER(F769)="HEX",UPPER(SUBSTITUTE(G769," ","")),""))</f>
        <v/>
      </c>
      <c r="Z769" s="52" t="str">
        <f t="shared" si="451"/>
        <v/>
      </c>
      <c r="AA769" s="52" t="str">
        <f t="shared" si="452"/>
        <v/>
      </c>
      <c r="AB769" s="52" t="str">
        <f t="shared" si="453"/>
        <v/>
      </c>
      <c r="AC769" s="52" t="str">
        <f t="shared" si="454"/>
        <v/>
      </c>
      <c r="AD769" s="52" t="str">
        <f t="shared" si="455"/>
        <v/>
      </c>
      <c r="AE769" s="52">
        <f t="shared" ca="1" si="456"/>
        <v>0</v>
      </c>
      <c r="AF769" s="52" t="str">
        <f t="shared" si="457"/>
        <v/>
      </c>
      <c r="AG769" s="52" t="str">
        <f t="shared" ca="1" si="458"/>
        <v>mem</v>
      </c>
      <c r="AH769" s="52">
        <f t="shared" ca="1" si="459"/>
        <v>0</v>
      </c>
      <c r="AI769" s="52">
        <f t="shared" ca="1" si="460"/>
        <v>-1</v>
      </c>
      <c r="AJ769" s="52">
        <f t="shared" ca="1" si="461"/>
        <v>0</v>
      </c>
      <c r="AK769" s="52">
        <f t="shared" ca="1" si="462"/>
        <v>0</v>
      </c>
      <c r="AL769" s="52">
        <f t="shared" ca="1" si="463"/>
        <v>0</v>
      </c>
      <c r="AM769" s="52" t="e" cm="1">
        <f t="array" aca="1" ref="AM769" ca="1">INDEX($G$2:$G$1052,MATCH(1,(AL769=$E$2:$E$1052)*("EQU"=UPPER($F$2:$F$1052)),0))</f>
        <v>#N/A</v>
      </c>
      <c r="AN769" s="52" t="str">
        <f t="shared" ca="1" si="464"/>
        <v/>
      </c>
      <c r="AO769" s="1" t="e">
        <f t="shared" ca="1" si="465"/>
        <v>#N/A</v>
      </c>
      <c r="AP769" s="52" t="str">
        <f t="shared" ca="1" si="466"/>
        <v/>
      </c>
      <c r="AQ769" s="1" t="str" cm="1">
        <f t="array" aca="1" ref="AQ769" ca="1">IF(LEFT(AL769,1)=".",INDEX($M$12:$M$1052,MATCH(1,(AL769=$L$12:$L$1052)*(S769=($S$12:$S$1052)),0)),"")</f>
        <v/>
      </c>
      <c r="AR769" s="52">
        <f t="shared" ca="1" si="467"/>
        <v>0</v>
      </c>
      <c r="AS769" s="52">
        <f t="shared" ca="1" si="468"/>
        <v>0</v>
      </c>
      <c r="AT769" s="52" t="str">
        <f t="shared" ca="1" si="469"/>
        <v>00</v>
      </c>
      <c r="AU769" s="52" t="str">
        <f t="shared" ca="1" si="470"/>
        <v>00</v>
      </c>
      <c r="AV769" s="1" t="str">
        <f t="shared" ca="1" si="437"/>
        <v>00</v>
      </c>
      <c r="AW769" s="52" t="str">
        <f t="shared" ca="1" si="471"/>
        <v>ZP</v>
      </c>
      <c r="AX769" s="53" t="e">
        <f ca="1">VLOOKUP(UPPER(F769)&amp;"-"&amp;AW769,Opcodes!$D$3:$E$160,2,FALSE)</f>
        <v>#N/A</v>
      </c>
      <c r="AY769" s="1">
        <f t="shared" ca="1" si="472"/>
        <v>0</v>
      </c>
    </row>
    <row r="770" spans="3:51" s="52" customFormat="1" x14ac:dyDescent="0.3">
      <c r="C770" s="11" t="str" cm="1">
        <f t="array" aca="1" ref="C770" ca="1">IF(AND(N770&amp;""&lt;&gt;"",K770&amp;""&lt;&gt;""),K770&amp;": "&amp;N770&amp;IF(O770&amp;""&lt;&gt;""," "&amp;O770,"")&amp;IF(P770&amp;""&lt;&gt;""," "&amp;P770,""),IF(Y770&amp;""&lt;&gt;"",K770&amp;": "&amp;TRIM(_xlfn.TEXTJOIN("",TRUE,MID(Y770,2*ROW(INDIRECT("1:"&amp;LEN(Y770)))-1,2)&amp;" ")),""))</f>
        <v/>
      </c>
      <c r="D770" s="20"/>
      <c r="E770" s="21"/>
      <c r="F770" s="22"/>
      <c r="G770" s="55"/>
      <c r="H770" s="56"/>
      <c r="I770" s="51"/>
      <c r="J770" s="51"/>
      <c r="K770" s="52" t="str">
        <f t="shared" ca="1" si="438"/>
        <v>302</v>
      </c>
      <c r="L770" s="52" t="str">
        <f t="shared" si="439"/>
        <v/>
      </c>
      <c r="M770" s="52" t="str">
        <f t="shared" ca="1" si="440"/>
        <v>$0302</v>
      </c>
      <c r="N770" s="53" t="str">
        <f t="shared" ca="1" si="441"/>
        <v/>
      </c>
      <c r="O770" s="53" t="str">
        <f t="shared" ca="1" si="442"/>
        <v>00</v>
      </c>
      <c r="P770" s="53" t="str">
        <f t="shared" ca="1" si="443"/>
        <v/>
      </c>
      <c r="Q770" s="54">
        <f t="shared" si="444"/>
        <v>-1</v>
      </c>
      <c r="R770" s="54" t="str">
        <f t="shared" si="445"/>
        <v/>
      </c>
      <c r="S770" s="3" t="str">
        <f t="shared" si="446"/>
        <v>my_code</v>
      </c>
      <c r="T770" s="54" t="b">
        <f t="shared" si="447"/>
        <v>0</v>
      </c>
      <c r="U770" s="54" t="b">
        <f t="shared" si="448"/>
        <v>0</v>
      </c>
      <c r="V770" s="54" t="b">
        <f t="shared" si="449"/>
        <v>0</v>
      </c>
      <c r="W770" s="54" t="b">
        <f t="shared" si="450"/>
        <v>0</v>
      </c>
      <c r="X770" s="54" t="b">
        <f>IF(NOT(ISERROR(VLOOKUP(UPPER(F770),Opcodes!$O$3:$O$10,1,FALSE))),TRUE,FALSE)</f>
        <v>0</v>
      </c>
      <c r="Y770" s="1" t="str" cm="1">
        <f t="array" aca="1" ref="Y770" ca="1">IF(OR(UPPER(F770)="STR",UPPER(F770)="ASC"),_xlfn.TEXTJOIN("",TRUE,DEC2HEX(128*(UPPER(F770)="STR")+CODE(MID(G770,ABS(ROW(INDIRECT("1:"&amp;LEN(G770)))),1)))),IF(UPPER(F770)="HEX",UPPER(SUBSTITUTE(G770," ","")),""))</f>
        <v/>
      </c>
      <c r="Z770" s="52" t="str">
        <f t="shared" si="451"/>
        <v/>
      </c>
      <c r="AA770" s="52" t="str">
        <f t="shared" si="452"/>
        <v/>
      </c>
      <c r="AB770" s="52" t="str">
        <f t="shared" si="453"/>
        <v/>
      </c>
      <c r="AC770" s="52" t="str">
        <f t="shared" si="454"/>
        <v/>
      </c>
      <c r="AD770" s="52" t="str">
        <f t="shared" si="455"/>
        <v/>
      </c>
      <c r="AE770" s="52">
        <f t="shared" ca="1" si="456"/>
        <v>0</v>
      </c>
      <c r="AF770" s="52" t="str">
        <f t="shared" si="457"/>
        <v/>
      </c>
      <c r="AG770" s="52" t="str">
        <f t="shared" ca="1" si="458"/>
        <v>mem</v>
      </c>
      <c r="AH770" s="52">
        <f t="shared" ca="1" si="459"/>
        <v>0</v>
      </c>
      <c r="AI770" s="52">
        <f t="shared" ca="1" si="460"/>
        <v>-1</v>
      </c>
      <c r="AJ770" s="52">
        <f t="shared" ca="1" si="461"/>
        <v>0</v>
      </c>
      <c r="AK770" s="52">
        <f t="shared" ca="1" si="462"/>
        <v>0</v>
      </c>
      <c r="AL770" s="52">
        <f t="shared" ca="1" si="463"/>
        <v>0</v>
      </c>
      <c r="AM770" s="52" t="e" cm="1">
        <f t="array" aca="1" ref="AM770" ca="1">INDEX($G$2:$G$1052,MATCH(1,(AL770=$E$2:$E$1052)*("EQU"=UPPER($F$2:$F$1052)),0))</f>
        <v>#N/A</v>
      </c>
      <c r="AN770" s="52" t="str">
        <f t="shared" ca="1" si="464"/>
        <v/>
      </c>
      <c r="AO770" s="1" t="e">
        <f t="shared" ca="1" si="465"/>
        <v>#N/A</v>
      </c>
      <c r="AP770" s="52" t="str">
        <f t="shared" ca="1" si="466"/>
        <v/>
      </c>
      <c r="AQ770" s="1" t="str" cm="1">
        <f t="array" aca="1" ref="AQ770" ca="1">IF(LEFT(AL770,1)=".",INDEX($M$12:$M$1052,MATCH(1,(AL770=$L$12:$L$1052)*(S770=($S$12:$S$1052)),0)),"")</f>
        <v/>
      </c>
      <c r="AR770" s="52">
        <f t="shared" ca="1" si="467"/>
        <v>0</v>
      </c>
      <c r="AS770" s="52">
        <f t="shared" ca="1" si="468"/>
        <v>0</v>
      </c>
      <c r="AT770" s="52" t="str">
        <f t="shared" ca="1" si="469"/>
        <v>00</v>
      </c>
      <c r="AU770" s="52" t="str">
        <f t="shared" ca="1" si="470"/>
        <v>00</v>
      </c>
      <c r="AV770" s="1" t="str">
        <f t="shared" ca="1" si="437"/>
        <v>00</v>
      </c>
      <c r="AW770" s="52" t="str">
        <f t="shared" ca="1" si="471"/>
        <v>ZP</v>
      </c>
      <c r="AX770" s="53" t="e">
        <f ca="1">VLOOKUP(UPPER(F770)&amp;"-"&amp;AW770,Opcodes!$D$3:$E$160,2,FALSE)</f>
        <v>#N/A</v>
      </c>
      <c r="AY770" s="1">
        <f t="shared" ca="1" si="472"/>
        <v>0</v>
      </c>
    </row>
    <row r="771" spans="3:51" s="52" customFormat="1" x14ac:dyDescent="0.3">
      <c r="C771" s="11" t="str" cm="1">
        <f t="array" aca="1" ref="C771" ca="1">IF(AND(N771&amp;""&lt;&gt;"",K771&amp;""&lt;&gt;""),K771&amp;": "&amp;N771&amp;IF(O771&amp;""&lt;&gt;""," "&amp;O771,"")&amp;IF(P771&amp;""&lt;&gt;""," "&amp;P771,""),IF(Y771&amp;""&lt;&gt;"",K771&amp;": "&amp;TRIM(_xlfn.TEXTJOIN("",TRUE,MID(Y771,2*ROW(INDIRECT("1:"&amp;LEN(Y771)))-1,2)&amp;" ")),""))</f>
        <v/>
      </c>
      <c r="D771" s="20"/>
      <c r="E771" s="21"/>
      <c r="F771" s="22"/>
      <c r="G771" s="55"/>
      <c r="H771" s="56"/>
      <c r="I771" s="51"/>
      <c r="J771" s="51"/>
      <c r="K771" s="52" t="str">
        <f t="shared" ca="1" si="438"/>
        <v>302</v>
      </c>
      <c r="L771" s="52" t="str">
        <f t="shared" si="439"/>
        <v/>
      </c>
      <c r="M771" s="52" t="str">
        <f t="shared" ca="1" si="440"/>
        <v>$0302</v>
      </c>
      <c r="N771" s="53" t="str">
        <f t="shared" ca="1" si="441"/>
        <v/>
      </c>
      <c r="O771" s="53" t="str">
        <f t="shared" ca="1" si="442"/>
        <v>00</v>
      </c>
      <c r="P771" s="53" t="str">
        <f t="shared" ca="1" si="443"/>
        <v/>
      </c>
      <c r="Q771" s="54">
        <f t="shared" si="444"/>
        <v>-1</v>
      </c>
      <c r="R771" s="54" t="str">
        <f t="shared" si="445"/>
        <v/>
      </c>
      <c r="S771" s="3" t="str">
        <f t="shared" si="446"/>
        <v>my_code</v>
      </c>
      <c r="T771" s="54" t="b">
        <f t="shared" si="447"/>
        <v>0</v>
      </c>
      <c r="U771" s="54" t="b">
        <f t="shared" si="448"/>
        <v>0</v>
      </c>
      <c r="V771" s="54" t="b">
        <f t="shared" si="449"/>
        <v>0</v>
      </c>
      <c r="W771" s="54" t="b">
        <f t="shared" si="450"/>
        <v>0</v>
      </c>
      <c r="X771" s="54" t="b">
        <f>IF(NOT(ISERROR(VLOOKUP(UPPER(F771),Opcodes!$O$3:$O$10,1,FALSE))),TRUE,FALSE)</f>
        <v>0</v>
      </c>
      <c r="Y771" s="1" t="str" cm="1">
        <f t="array" aca="1" ref="Y771" ca="1">IF(OR(UPPER(F771)="STR",UPPER(F771)="ASC"),_xlfn.TEXTJOIN("",TRUE,DEC2HEX(128*(UPPER(F771)="STR")+CODE(MID(G771,ABS(ROW(INDIRECT("1:"&amp;LEN(G771)))),1)))),IF(UPPER(F771)="HEX",UPPER(SUBSTITUTE(G771," ","")),""))</f>
        <v/>
      </c>
      <c r="Z771" s="52" t="str">
        <f t="shared" si="451"/>
        <v/>
      </c>
      <c r="AA771" s="52" t="str">
        <f t="shared" si="452"/>
        <v/>
      </c>
      <c r="AB771" s="52" t="str">
        <f t="shared" si="453"/>
        <v/>
      </c>
      <c r="AC771" s="52" t="str">
        <f t="shared" si="454"/>
        <v/>
      </c>
      <c r="AD771" s="52" t="str">
        <f t="shared" si="455"/>
        <v/>
      </c>
      <c r="AE771" s="52">
        <f t="shared" ca="1" si="456"/>
        <v>0</v>
      </c>
      <c r="AF771" s="52" t="str">
        <f t="shared" si="457"/>
        <v/>
      </c>
      <c r="AG771" s="52" t="str">
        <f t="shared" ca="1" si="458"/>
        <v>mem</v>
      </c>
      <c r="AH771" s="52">
        <f t="shared" ca="1" si="459"/>
        <v>0</v>
      </c>
      <c r="AI771" s="52">
        <f t="shared" ca="1" si="460"/>
        <v>-1</v>
      </c>
      <c r="AJ771" s="52">
        <f t="shared" ca="1" si="461"/>
        <v>0</v>
      </c>
      <c r="AK771" s="52">
        <f t="shared" ca="1" si="462"/>
        <v>0</v>
      </c>
      <c r="AL771" s="52">
        <f t="shared" ca="1" si="463"/>
        <v>0</v>
      </c>
      <c r="AM771" s="52" t="e" cm="1">
        <f t="array" aca="1" ref="AM771" ca="1">INDEX($G$2:$G$1052,MATCH(1,(AL771=$E$2:$E$1052)*("EQU"=UPPER($F$2:$F$1052)),0))</f>
        <v>#N/A</v>
      </c>
      <c r="AN771" s="52" t="str">
        <f t="shared" ca="1" si="464"/>
        <v/>
      </c>
      <c r="AO771" s="1" t="e">
        <f t="shared" ca="1" si="465"/>
        <v>#N/A</v>
      </c>
      <c r="AP771" s="52" t="str">
        <f t="shared" ca="1" si="466"/>
        <v/>
      </c>
      <c r="AQ771" s="1" t="str" cm="1">
        <f t="array" aca="1" ref="AQ771" ca="1">IF(LEFT(AL771,1)=".",INDEX($M$12:$M$1052,MATCH(1,(AL771=$L$12:$L$1052)*(S771=($S$12:$S$1052)),0)),"")</f>
        <v/>
      </c>
      <c r="AR771" s="52">
        <f t="shared" ca="1" si="467"/>
        <v>0</v>
      </c>
      <c r="AS771" s="52">
        <f t="shared" ca="1" si="468"/>
        <v>0</v>
      </c>
      <c r="AT771" s="52" t="str">
        <f t="shared" ca="1" si="469"/>
        <v>00</v>
      </c>
      <c r="AU771" s="52" t="str">
        <f t="shared" ca="1" si="470"/>
        <v>00</v>
      </c>
      <c r="AV771" s="1" t="str">
        <f t="shared" ca="1" si="437"/>
        <v>00</v>
      </c>
      <c r="AW771" s="52" t="str">
        <f t="shared" ca="1" si="471"/>
        <v>ZP</v>
      </c>
      <c r="AX771" s="53" t="e">
        <f ca="1">VLOOKUP(UPPER(F771)&amp;"-"&amp;AW771,Opcodes!$D$3:$E$160,2,FALSE)</f>
        <v>#N/A</v>
      </c>
      <c r="AY771" s="1">
        <f t="shared" ca="1" si="472"/>
        <v>0</v>
      </c>
    </row>
    <row r="772" spans="3:51" s="52" customFormat="1" x14ac:dyDescent="0.3">
      <c r="C772" s="11" t="str" cm="1">
        <f t="array" aca="1" ref="C772" ca="1">IF(AND(N772&amp;""&lt;&gt;"",K772&amp;""&lt;&gt;""),K772&amp;": "&amp;N772&amp;IF(O772&amp;""&lt;&gt;""," "&amp;O772,"")&amp;IF(P772&amp;""&lt;&gt;""," "&amp;P772,""),IF(Y772&amp;""&lt;&gt;"",K772&amp;": "&amp;TRIM(_xlfn.TEXTJOIN("",TRUE,MID(Y772,2*ROW(INDIRECT("1:"&amp;LEN(Y772)))-1,2)&amp;" ")),""))</f>
        <v/>
      </c>
      <c r="D772" s="20"/>
      <c r="E772" s="21"/>
      <c r="F772" s="22"/>
      <c r="G772" s="55"/>
      <c r="H772" s="56"/>
      <c r="I772" s="51"/>
      <c r="J772" s="51"/>
      <c r="K772" s="52" t="str">
        <f t="shared" ca="1" si="438"/>
        <v>302</v>
      </c>
      <c r="L772" s="52" t="str">
        <f t="shared" si="439"/>
        <v/>
      </c>
      <c r="M772" s="52" t="str">
        <f t="shared" ca="1" si="440"/>
        <v>$0302</v>
      </c>
      <c r="N772" s="53" t="str">
        <f t="shared" ca="1" si="441"/>
        <v/>
      </c>
      <c r="O772" s="53" t="str">
        <f t="shared" ca="1" si="442"/>
        <v>00</v>
      </c>
      <c r="P772" s="53" t="str">
        <f t="shared" ca="1" si="443"/>
        <v/>
      </c>
      <c r="Q772" s="54">
        <f t="shared" si="444"/>
        <v>-1</v>
      </c>
      <c r="R772" s="54" t="str">
        <f t="shared" si="445"/>
        <v/>
      </c>
      <c r="S772" s="3" t="str">
        <f t="shared" si="446"/>
        <v>my_code</v>
      </c>
      <c r="T772" s="54" t="b">
        <f t="shared" si="447"/>
        <v>0</v>
      </c>
      <c r="U772" s="54" t="b">
        <f t="shared" si="448"/>
        <v>0</v>
      </c>
      <c r="V772" s="54" t="b">
        <f t="shared" si="449"/>
        <v>0</v>
      </c>
      <c r="W772" s="54" t="b">
        <f t="shared" si="450"/>
        <v>0</v>
      </c>
      <c r="X772" s="54" t="b">
        <f>IF(NOT(ISERROR(VLOOKUP(UPPER(F772),Opcodes!$O$3:$O$10,1,FALSE))),TRUE,FALSE)</f>
        <v>0</v>
      </c>
      <c r="Y772" s="1" t="str" cm="1">
        <f t="array" aca="1" ref="Y772" ca="1">IF(OR(UPPER(F772)="STR",UPPER(F772)="ASC"),_xlfn.TEXTJOIN("",TRUE,DEC2HEX(128*(UPPER(F772)="STR")+CODE(MID(G772,ABS(ROW(INDIRECT("1:"&amp;LEN(G772)))),1)))),IF(UPPER(F772)="HEX",UPPER(SUBSTITUTE(G772," ","")),""))</f>
        <v/>
      </c>
      <c r="Z772" s="52" t="str">
        <f t="shared" si="451"/>
        <v/>
      </c>
      <c r="AA772" s="52" t="str">
        <f t="shared" si="452"/>
        <v/>
      </c>
      <c r="AB772" s="52" t="str">
        <f t="shared" si="453"/>
        <v/>
      </c>
      <c r="AC772" s="52" t="str">
        <f t="shared" si="454"/>
        <v/>
      </c>
      <c r="AD772" s="52" t="str">
        <f t="shared" si="455"/>
        <v/>
      </c>
      <c r="AE772" s="52">
        <f t="shared" ca="1" si="456"/>
        <v>0</v>
      </c>
      <c r="AF772" s="52" t="str">
        <f t="shared" si="457"/>
        <v/>
      </c>
      <c r="AG772" s="52" t="str">
        <f t="shared" ca="1" si="458"/>
        <v>mem</v>
      </c>
      <c r="AH772" s="52">
        <f t="shared" ca="1" si="459"/>
        <v>0</v>
      </c>
      <c r="AI772" s="52">
        <f t="shared" ca="1" si="460"/>
        <v>-1</v>
      </c>
      <c r="AJ772" s="52">
        <f t="shared" ca="1" si="461"/>
        <v>0</v>
      </c>
      <c r="AK772" s="52">
        <f t="shared" ca="1" si="462"/>
        <v>0</v>
      </c>
      <c r="AL772" s="52">
        <f t="shared" ca="1" si="463"/>
        <v>0</v>
      </c>
      <c r="AM772" s="52" t="e" cm="1">
        <f t="array" aca="1" ref="AM772" ca="1">INDEX($G$2:$G$1052,MATCH(1,(AL772=$E$2:$E$1052)*("EQU"=UPPER($F$2:$F$1052)),0))</f>
        <v>#N/A</v>
      </c>
      <c r="AN772" s="52" t="str">
        <f t="shared" ca="1" si="464"/>
        <v/>
      </c>
      <c r="AO772" s="1" t="e">
        <f t="shared" ca="1" si="465"/>
        <v>#N/A</v>
      </c>
      <c r="AP772" s="52" t="str">
        <f t="shared" ca="1" si="466"/>
        <v/>
      </c>
      <c r="AQ772" s="1" t="str" cm="1">
        <f t="array" aca="1" ref="AQ772" ca="1">IF(LEFT(AL772,1)=".",INDEX($M$12:$M$1052,MATCH(1,(AL772=$L$12:$L$1052)*(S772=($S$12:$S$1052)),0)),"")</f>
        <v/>
      </c>
      <c r="AR772" s="52">
        <f t="shared" ca="1" si="467"/>
        <v>0</v>
      </c>
      <c r="AS772" s="52">
        <f t="shared" ca="1" si="468"/>
        <v>0</v>
      </c>
      <c r="AT772" s="52" t="str">
        <f t="shared" ca="1" si="469"/>
        <v>00</v>
      </c>
      <c r="AU772" s="52" t="str">
        <f t="shared" ca="1" si="470"/>
        <v>00</v>
      </c>
      <c r="AV772" s="1" t="str">
        <f t="shared" ca="1" si="437"/>
        <v>00</v>
      </c>
      <c r="AW772" s="52" t="str">
        <f t="shared" ca="1" si="471"/>
        <v>ZP</v>
      </c>
      <c r="AX772" s="53" t="e">
        <f ca="1">VLOOKUP(UPPER(F772)&amp;"-"&amp;AW772,Opcodes!$D$3:$E$160,2,FALSE)</f>
        <v>#N/A</v>
      </c>
      <c r="AY772" s="1">
        <f t="shared" ca="1" si="472"/>
        <v>0</v>
      </c>
    </row>
    <row r="773" spans="3:51" s="52" customFormat="1" x14ac:dyDescent="0.3">
      <c r="C773" s="11" t="str" cm="1">
        <f t="array" aca="1" ref="C773" ca="1">IF(AND(N773&amp;""&lt;&gt;"",K773&amp;""&lt;&gt;""),K773&amp;": "&amp;N773&amp;IF(O773&amp;""&lt;&gt;""," "&amp;O773,"")&amp;IF(P773&amp;""&lt;&gt;""," "&amp;P773,""),IF(Y773&amp;""&lt;&gt;"",K773&amp;": "&amp;TRIM(_xlfn.TEXTJOIN("",TRUE,MID(Y773,2*ROW(INDIRECT("1:"&amp;LEN(Y773)))-1,2)&amp;" ")),""))</f>
        <v/>
      </c>
      <c r="D773" s="20"/>
      <c r="E773" s="21"/>
      <c r="F773" s="22"/>
      <c r="G773" s="55"/>
      <c r="H773" s="56"/>
      <c r="I773" s="51"/>
      <c r="J773" s="51"/>
      <c r="K773" s="52" t="str">
        <f t="shared" ca="1" si="438"/>
        <v>302</v>
      </c>
      <c r="L773" s="52" t="str">
        <f t="shared" si="439"/>
        <v/>
      </c>
      <c r="M773" s="52" t="str">
        <f t="shared" ca="1" si="440"/>
        <v>$0302</v>
      </c>
      <c r="N773" s="53" t="str">
        <f t="shared" ca="1" si="441"/>
        <v/>
      </c>
      <c r="O773" s="53" t="str">
        <f t="shared" ca="1" si="442"/>
        <v>00</v>
      </c>
      <c r="P773" s="53" t="str">
        <f t="shared" ca="1" si="443"/>
        <v/>
      </c>
      <c r="Q773" s="54">
        <f t="shared" si="444"/>
        <v>-1</v>
      </c>
      <c r="R773" s="54" t="str">
        <f t="shared" si="445"/>
        <v/>
      </c>
      <c r="S773" s="3" t="str">
        <f t="shared" si="446"/>
        <v>my_code</v>
      </c>
      <c r="T773" s="54" t="b">
        <f t="shared" si="447"/>
        <v>0</v>
      </c>
      <c r="U773" s="54" t="b">
        <f t="shared" si="448"/>
        <v>0</v>
      </c>
      <c r="V773" s="54" t="b">
        <f t="shared" si="449"/>
        <v>0</v>
      </c>
      <c r="W773" s="54" t="b">
        <f t="shared" si="450"/>
        <v>0</v>
      </c>
      <c r="X773" s="54" t="b">
        <f>IF(NOT(ISERROR(VLOOKUP(UPPER(F773),Opcodes!$O$3:$O$10,1,FALSE))),TRUE,FALSE)</f>
        <v>0</v>
      </c>
      <c r="Y773" s="1" t="str" cm="1">
        <f t="array" aca="1" ref="Y773" ca="1">IF(OR(UPPER(F773)="STR",UPPER(F773)="ASC"),_xlfn.TEXTJOIN("",TRUE,DEC2HEX(128*(UPPER(F773)="STR")+CODE(MID(G773,ABS(ROW(INDIRECT("1:"&amp;LEN(G773)))),1)))),IF(UPPER(F773)="HEX",UPPER(SUBSTITUTE(G773," ","")),""))</f>
        <v/>
      </c>
      <c r="Z773" s="52" t="str">
        <f t="shared" si="451"/>
        <v/>
      </c>
      <c r="AA773" s="52" t="str">
        <f t="shared" si="452"/>
        <v/>
      </c>
      <c r="AB773" s="52" t="str">
        <f t="shared" si="453"/>
        <v/>
      </c>
      <c r="AC773" s="52" t="str">
        <f t="shared" si="454"/>
        <v/>
      </c>
      <c r="AD773" s="52" t="str">
        <f t="shared" si="455"/>
        <v/>
      </c>
      <c r="AE773" s="52">
        <f t="shared" ca="1" si="456"/>
        <v>0</v>
      </c>
      <c r="AF773" s="52" t="str">
        <f t="shared" si="457"/>
        <v/>
      </c>
      <c r="AG773" s="52" t="str">
        <f t="shared" ca="1" si="458"/>
        <v>mem</v>
      </c>
      <c r="AH773" s="52">
        <f t="shared" ca="1" si="459"/>
        <v>0</v>
      </c>
      <c r="AI773" s="52">
        <f t="shared" ca="1" si="460"/>
        <v>-1</v>
      </c>
      <c r="AJ773" s="52">
        <f t="shared" ca="1" si="461"/>
        <v>0</v>
      </c>
      <c r="AK773" s="52">
        <f t="shared" ca="1" si="462"/>
        <v>0</v>
      </c>
      <c r="AL773" s="52">
        <f t="shared" ca="1" si="463"/>
        <v>0</v>
      </c>
      <c r="AM773" s="52" t="e" cm="1">
        <f t="array" aca="1" ref="AM773" ca="1">INDEX($G$2:$G$1052,MATCH(1,(AL773=$E$2:$E$1052)*("EQU"=UPPER($F$2:$F$1052)),0))</f>
        <v>#N/A</v>
      </c>
      <c r="AN773" s="52" t="str">
        <f t="shared" ca="1" si="464"/>
        <v/>
      </c>
      <c r="AO773" s="1" t="e">
        <f t="shared" ca="1" si="465"/>
        <v>#N/A</v>
      </c>
      <c r="AP773" s="52" t="str">
        <f t="shared" ca="1" si="466"/>
        <v/>
      </c>
      <c r="AQ773" s="1" t="str" cm="1">
        <f t="array" aca="1" ref="AQ773" ca="1">IF(LEFT(AL773,1)=".",INDEX($M$12:$M$1052,MATCH(1,(AL773=$L$12:$L$1052)*(S773=($S$12:$S$1052)),0)),"")</f>
        <v/>
      </c>
      <c r="AR773" s="52">
        <f t="shared" ca="1" si="467"/>
        <v>0</v>
      </c>
      <c r="AS773" s="52">
        <f t="shared" ca="1" si="468"/>
        <v>0</v>
      </c>
      <c r="AT773" s="52" t="str">
        <f t="shared" ca="1" si="469"/>
        <v>00</v>
      </c>
      <c r="AU773" s="52" t="str">
        <f t="shared" ca="1" si="470"/>
        <v>00</v>
      </c>
      <c r="AV773" s="1" t="str">
        <f t="shared" ca="1" si="437"/>
        <v>00</v>
      </c>
      <c r="AW773" s="52" t="str">
        <f t="shared" ca="1" si="471"/>
        <v>ZP</v>
      </c>
      <c r="AX773" s="53" t="e">
        <f ca="1">VLOOKUP(UPPER(F773)&amp;"-"&amp;AW773,Opcodes!$D$3:$E$160,2,FALSE)</f>
        <v>#N/A</v>
      </c>
      <c r="AY773" s="1">
        <f t="shared" ca="1" si="472"/>
        <v>0</v>
      </c>
    </row>
    <row r="774" spans="3:51" s="52" customFormat="1" x14ac:dyDescent="0.3">
      <c r="C774" s="11" t="str" cm="1">
        <f t="array" aca="1" ref="C774" ca="1">IF(AND(N774&amp;""&lt;&gt;"",K774&amp;""&lt;&gt;""),K774&amp;": "&amp;N774&amp;IF(O774&amp;""&lt;&gt;""," "&amp;O774,"")&amp;IF(P774&amp;""&lt;&gt;""," "&amp;P774,""),IF(Y774&amp;""&lt;&gt;"",K774&amp;": "&amp;TRIM(_xlfn.TEXTJOIN("",TRUE,MID(Y774,2*ROW(INDIRECT("1:"&amp;LEN(Y774)))-1,2)&amp;" ")),""))</f>
        <v/>
      </c>
      <c r="D774" s="20"/>
      <c r="E774" s="21"/>
      <c r="F774" s="22"/>
      <c r="G774" s="55"/>
      <c r="H774" s="56"/>
      <c r="I774" s="51"/>
      <c r="J774" s="51"/>
      <c r="K774" s="52" t="str">
        <f t="shared" ca="1" si="438"/>
        <v>302</v>
      </c>
      <c r="L774" s="52" t="str">
        <f t="shared" si="439"/>
        <v/>
      </c>
      <c r="M774" s="52" t="str">
        <f t="shared" ca="1" si="440"/>
        <v>$0302</v>
      </c>
      <c r="N774" s="53" t="str">
        <f t="shared" ca="1" si="441"/>
        <v/>
      </c>
      <c r="O774" s="53" t="str">
        <f t="shared" ca="1" si="442"/>
        <v>00</v>
      </c>
      <c r="P774" s="53" t="str">
        <f t="shared" ca="1" si="443"/>
        <v/>
      </c>
      <c r="Q774" s="54">
        <f t="shared" si="444"/>
        <v>-1</v>
      </c>
      <c r="R774" s="54" t="str">
        <f t="shared" si="445"/>
        <v/>
      </c>
      <c r="S774" s="3" t="str">
        <f t="shared" si="446"/>
        <v>my_code</v>
      </c>
      <c r="T774" s="54" t="b">
        <f t="shared" si="447"/>
        <v>0</v>
      </c>
      <c r="U774" s="54" t="b">
        <f t="shared" si="448"/>
        <v>0</v>
      </c>
      <c r="V774" s="54" t="b">
        <f t="shared" si="449"/>
        <v>0</v>
      </c>
      <c r="W774" s="54" t="b">
        <f t="shared" si="450"/>
        <v>0</v>
      </c>
      <c r="X774" s="54" t="b">
        <f>IF(NOT(ISERROR(VLOOKUP(UPPER(F774),Opcodes!$O$3:$O$10,1,FALSE))),TRUE,FALSE)</f>
        <v>0</v>
      </c>
      <c r="Y774" s="1" t="str" cm="1">
        <f t="array" aca="1" ref="Y774" ca="1">IF(OR(UPPER(F774)="STR",UPPER(F774)="ASC"),_xlfn.TEXTJOIN("",TRUE,DEC2HEX(128*(UPPER(F774)="STR")+CODE(MID(G774,ABS(ROW(INDIRECT("1:"&amp;LEN(G774)))),1)))),IF(UPPER(F774)="HEX",UPPER(SUBSTITUTE(G774," ","")),""))</f>
        <v/>
      </c>
      <c r="Z774" s="52" t="str">
        <f t="shared" si="451"/>
        <v/>
      </c>
      <c r="AA774" s="52" t="str">
        <f t="shared" si="452"/>
        <v/>
      </c>
      <c r="AB774" s="52" t="str">
        <f t="shared" si="453"/>
        <v/>
      </c>
      <c r="AC774" s="52" t="str">
        <f t="shared" si="454"/>
        <v/>
      </c>
      <c r="AD774" s="52" t="str">
        <f t="shared" si="455"/>
        <v/>
      </c>
      <c r="AE774" s="52">
        <f t="shared" ca="1" si="456"/>
        <v>0</v>
      </c>
      <c r="AF774" s="52" t="str">
        <f t="shared" si="457"/>
        <v/>
      </c>
      <c r="AG774" s="52" t="str">
        <f t="shared" ca="1" si="458"/>
        <v>mem</v>
      </c>
      <c r="AH774" s="52">
        <f t="shared" ca="1" si="459"/>
        <v>0</v>
      </c>
      <c r="AI774" s="52">
        <f t="shared" ca="1" si="460"/>
        <v>-1</v>
      </c>
      <c r="AJ774" s="52">
        <f t="shared" ca="1" si="461"/>
        <v>0</v>
      </c>
      <c r="AK774" s="52">
        <f t="shared" ca="1" si="462"/>
        <v>0</v>
      </c>
      <c r="AL774" s="52">
        <f t="shared" ca="1" si="463"/>
        <v>0</v>
      </c>
      <c r="AM774" s="52" t="e" cm="1">
        <f t="array" aca="1" ref="AM774" ca="1">INDEX($G$2:$G$1052,MATCH(1,(AL774=$E$2:$E$1052)*("EQU"=UPPER($F$2:$F$1052)),0))</f>
        <v>#N/A</v>
      </c>
      <c r="AN774" s="52" t="str">
        <f t="shared" ca="1" si="464"/>
        <v/>
      </c>
      <c r="AO774" s="1" t="e">
        <f t="shared" ca="1" si="465"/>
        <v>#N/A</v>
      </c>
      <c r="AP774" s="52" t="str">
        <f t="shared" ca="1" si="466"/>
        <v/>
      </c>
      <c r="AQ774" s="1" t="str" cm="1">
        <f t="array" aca="1" ref="AQ774" ca="1">IF(LEFT(AL774,1)=".",INDEX($M$12:$M$1052,MATCH(1,(AL774=$L$12:$L$1052)*(S774=($S$12:$S$1052)),0)),"")</f>
        <v/>
      </c>
      <c r="AR774" s="52">
        <f t="shared" ca="1" si="467"/>
        <v>0</v>
      </c>
      <c r="AS774" s="52">
        <f t="shared" ca="1" si="468"/>
        <v>0</v>
      </c>
      <c r="AT774" s="52" t="str">
        <f t="shared" ca="1" si="469"/>
        <v>00</v>
      </c>
      <c r="AU774" s="52" t="str">
        <f t="shared" ca="1" si="470"/>
        <v>00</v>
      </c>
      <c r="AV774" s="1" t="str">
        <f t="shared" ca="1" si="437"/>
        <v>00</v>
      </c>
      <c r="AW774" s="52" t="str">
        <f t="shared" ca="1" si="471"/>
        <v>ZP</v>
      </c>
      <c r="AX774" s="53" t="e">
        <f ca="1">VLOOKUP(UPPER(F774)&amp;"-"&amp;AW774,Opcodes!$D$3:$E$160,2,FALSE)</f>
        <v>#N/A</v>
      </c>
      <c r="AY774" s="1">
        <f t="shared" ca="1" si="472"/>
        <v>0</v>
      </c>
    </row>
    <row r="775" spans="3:51" s="52" customFormat="1" x14ac:dyDescent="0.3">
      <c r="C775" s="11" t="str" cm="1">
        <f t="array" aca="1" ref="C775" ca="1">IF(AND(N775&amp;""&lt;&gt;"",K775&amp;""&lt;&gt;""),K775&amp;": "&amp;N775&amp;IF(O775&amp;""&lt;&gt;""," "&amp;O775,"")&amp;IF(P775&amp;""&lt;&gt;""," "&amp;P775,""),IF(Y775&amp;""&lt;&gt;"",K775&amp;": "&amp;TRIM(_xlfn.TEXTJOIN("",TRUE,MID(Y775,2*ROW(INDIRECT("1:"&amp;LEN(Y775)))-1,2)&amp;" ")),""))</f>
        <v/>
      </c>
      <c r="D775" s="20"/>
      <c r="E775" s="21"/>
      <c r="F775" s="22"/>
      <c r="G775" s="55"/>
      <c r="H775" s="56"/>
      <c r="I775" s="51"/>
      <c r="J775" s="51"/>
      <c r="K775" s="52" t="str">
        <f t="shared" ca="1" si="438"/>
        <v>302</v>
      </c>
      <c r="L775" s="52" t="str">
        <f t="shared" si="439"/>
        <v/>
      </c>
      <c r="M775" s="52" t="str">
        <f t="shared" ca="1" si="440"/>
        <v>$0302</v>
      </c>
      <c r="N775" s="53" t="str">
        <f t="shared" ca="1" si="441"/>
        <v/>
      </c>
      <c r="O775" s="53" t="str">
        <f t="shared" ca="1" si="442"/>
        <v>00</v>
      </c>
      <c r="P775" s="53" t="str">
        <f t="shared" ca="1" si="443"/>
        <v/>
      </c>
      <c r="Q775" s="54">
        <f t="shared" si="444"/>
        <v>-1</v>
      </c>
      <c r="R775" s="54" t="str">
        <f t="shared" si="445"/>
        <v/>
      </c>
      <c r="S775" s="3" t="str">
        <f t="shared" si="446"/>
        <v>my_code</v>
      </c>
      <c r="T775" s="54" t="b">
        <f t="shared" si="447"/>
        <v>0</v>
      </c>
      <c r="U775" s="54" t="b">
        <f t="shared" si="448"/>
        <v>0</v>
      </c>
      <c r="V775" s="54" t="b">
        <f t="shared" si="449"/>
        <v>0</v>
      </c>
      <c r="W775" s="54" t="b">
        <f t="shared" si="450"/>
        <v>0</v>
      </c>
      <c r="X775" s="54" t="b">
        <f>IF(NOT(ISERROR(VLOOKUP(UPPER(F775),Opcodes!$O$3:$O$10,1,FALSE))),TRUE,FALSE)</f>
        <v>0</v>
      </c>
      <c r="Y775" s="1" t="str" cm="1">
        <f t="array" aca="1" ref="Y775" ca="1">IF(OR(UPPER(F775)="STR",UPPER(F775)="ASC"),_xlfn.TEXTJOIN("",TRUE,DEC2HEX(128*(UPPER(F775)="STR")+CODE(MID(G775,ABS(ROW(INDIRECT("1:"&amp;LEN(G775)))),1)))),IF(UPPER(F775)="HEX",UPPER(SUBSTITUTE(G775," ","")),""))</f>
        <v/>
      </c>
      <c r="Z775" s="52" t="str">
        <f t="shared" si="451"/>
        <v/>
      </c>
      <c r="AA775" s="52" t="str">
        <f t="shared" si="452"/>
        <v/>
      </c>
      <c r="AB775" s="52" t="str">
        <f t="shared" si="453"/>
        <v/>
      </c>
      <c r="AC775" s="52" t="str">
        <f t="shared" si="454"/>
        <v/>
      </c>
      <c r="AD775" s="52" t="str">
        <f t="shared" si="455"/>
        <v/>
      </c>
      <c r="AE775" s="52">
        <f t="shared" ca="1" si="456"/>
        <v>0</v>
      </c>
      <c r="AF775" s="52" t="str">
        <f t="shared" si="457"/>
        <v/>
      </c>
      <c r="AG775" s="52" t="str">
        <f t="shared" ca="1" si="458"/>
        <v>mem</v>
      </c>
      <c r="AH775" s="52">
        <f t="shared" ca="1" si="459"/>
        <v>0</v>
      </c>
      <c r="AI775" s="52">
        <f t="shared" ca="1" si="460"/>
        <v>-1</v>
      </c>
      <c r="AJ775" s="52">
        <f t="shared" ca="1" si="461"/>
        <v>0</v>
      </c>
      <c r="AK775" s="52">
        <f t="shared" ca="1" si="462"/>
        <v>0</v>
      </c>
      <c r="AL775" s="52">
        <f t="shared" ca="1" si="463"/>
        <v>0</v>
      </c>
      <c r="AM775" s="52" t="e" cm="1">
        <f t="array" aca="1" ref="AM775" ca="1">INDEX($G$2:$G$1052,MATCH(1,(AL775=$E$2:$E$1052)*("EQU"=UPPER($F$2:$F$1052)),0))</f>
        <v>#N/A</v>
      </c>
      <c r="AN775" s="52" t="str">
        <f t="shared" ca="1" si="464"/>
        <v/>
      </c>
      <c r="AO775" s="1" t="e">
        <f t="shared" ca="1" si="465"/>
        <v>#N/A</v>
      </c>
      <c r="AP775" s="52" t="str">
        <f t="shared" ca="1" si="466"/>
        <v/>
      </c>
      <c r="AQ775" s="1" t="str" cm="1">
        <f t="array" aca="1" ref="AQ775" ca="1">IF(LEFT(AL775,1)=".",INDEX($M$12:$M$1052,MATCH(1,(AL775=$L$12:$L$1052)*(S775=($S$12:$S$1052)),0)),"")</f>
        <v/>
      </c>
      <c r="AR775" s="52">
        <f t="shared" ca="1" si="467"/>
        <v>0</v>
      </c>
      <c r="AS775" s="52">
        <f t="shared" ca="1" si="468"/>
        <v>0</v>
      </c>
      <c r="AT775" s="52" t="str">
        <f t="shared" ca="1" si="469"/>
        <v>00</v>
      </c>
      <c r="AU775" s="52" t="str">
        <f t="shared" ca="1" si="470"/>
        <v>00</v>
      </c>
      <c r="AV775" s="1" t="str">
        <f t="shared" ca="1" si="437"/>
        <v>00</v>
      </c>
      <c r="AW775" s="52" t="str">
        <f t="shared" ca="1" si="471"/>
        <v>ZP</v>
      </c>
      <c r="AX775" s="53" t="e">
        <f ca="1">VLOOKUP(UPPER(F775)&amp;"-"&amp;AW775,Opcodes!$D$3:$E$160,2,FALSE)</f>
        <v>#N/A</v>
      </c>
      <c r="AY775" s="1">
        <f t="shared" ca="1" si="472"/>
        <v>0</v>
      </c>
    </row>
    <row r="776" spans="3:51" s="52" customFormat="1" x14ac:dyDescent="0.3">
      <c r="C776" s="11" t="str" cm="1">
        <f t="array" aca="1" ref="C776" ca="1">IF(AND(N776&amp;""&lt;&gt;"",K776&amp;""&lt;&gt;""),K776&amp;": "&amp;N776&amp;IF(O776&amp;""&lt;&gt;""," "&amp;O776,"")&amp;IF(P776&amp;""&lt;&gt;""," "&amp;P776,""),IF(Y776&amp;""&lt;&gt;"",K776&amp;": "&amp;TRIM(_xlfn.TEXTJOIN("",TRUE,MID(Y776,2*ROW(INDIRECT("1:"&amp;LEN(Y776)))-1,2)&amp;" ")),""))</f>
        <v/>
      </c>
      <c r="D776" s="20"/>
      <c r="E776" s="21"/>
      <c r="F776" s="22"/>
      <c r="G776" s="55"/>
      <c r="H776" s="56"/>
      <c r="I776" s="51"/>
      <c r="J776" s="51"/>
      <c r="K776" s="52" t="str">
        <f t="shared" ca="1" si="438"/>
        <v>302</v>
      </c>
      <c r="L776" s="52" t="str">
        <f t="shared" si="439"/>
        <v/>
      </c>
      <c r="M776" s="52" t="str">
        <f t="shared" ca="1" si="440"/>
        <v>$0302</v>
      </c>
      <c r="N776" s="53" t="str">
        <f t="shared" ca="1" si="441"/>
        <v/>
      </c>
      <c r="O776" s="53" t="str">
        <f t="shared" ca="1" si="442"/>
        <v>00</v>
      </c>
      <c r="P776" s="53" t="str">
        <f t="shared" ca="1" si="443"/>
        <v/>
      </c>
      <c r="Q776" s="54">
        <f t="shared" si="444"/>
        <v>-1</v>
      </c>
      <c r="R776" s="54" t="str">
        <f t="shared" si="445"/>
        <v/>
      </c>
      <c r="S776" s="3" t="str">
        <f t="shared" si="446"/>
        <v>my_code</v>
      </c>
      <c r="T776" s="54" t="b">
        <f t="shared" si="447"/>
        <v>0</v>
      </c>
      <c r="U776" s="54" t="b">
        <f t="shared" si="448"/>
        <v>0</v>
      </c>
      <c r="V776" s="54" t="b">
        <f t="shared" si="449"/>
        <v>0</v>
      </c>
      <c r="W776" s="54" t="b">
        <f t="shared" si="450"/>
        <v>0</v>
      </c>
      <c r="X776" s="54" t="b">
        <f>IF(NOT(ISERROR(VLOOKUP(UPPER(F776),Opcodes!$O$3:$O$10,1,FALSE))),TRUE,FALSE)</f>
        <v>0</v>
      </c>
      <c r="Y776" s="1" t="str" cm="1">
        <f t="array" aca="1" ref="Y776" ca="1">IF(OR(UPPER(F776)="STR",UPPER(F776)="ASC"),_xlfn.TEXTJOIN("",TRUE,DEC2HEX(128*(UPPER(F776)="STR")+CODE(MID(G776,ABS(ROW(INDIRECT("1:"&amp;LEN(G776)))),1)))),IF(UPPER(F776)="HEX",UPPER(SUBSTITUTE(G776," ","")),""))</f>
        <v/>
      </c>
      <c r="Z776" s="52" t="str">
        <f t="shared" si="451"/>
        <v/>
      </c>
      <c r="AA776" s="52" t="str">
        <f t="shared" si="452"/>
        <v/>
      </c>
      <c r="AB776" s="52" t="str">
        <f t="shared" si="453"/>
        <v/>
      </c>
      <c r="AC776" s="52" t="str">
        <f t="shared" si="454"/>
        <v/>
      </c>
      <c r="AD776" s="52" t="str">
        <f t="shared" si="455"/>
        <v/>
      </c>
      <c r="AE776" s="52">
        <f t="shared" ca="1" si="456"/>
        <v>0</v>
      </c>
      <c r="AF776" s="52" t="str">
        <f t="shared" si="457"/>
        <v/>
      </c>
      <c r="AG776" s="52" t="str">
        <f t="shared" ca="1" si="458"/>
        <v>mem</v>
      </c>
      <c r="AH776" s="52">
        <f t="shared" ca="1" si="459"/>
        <v>0</v>
      </c>
      <c r="AI776" s="52">
        <f t="shared" ca="1" si="460"/>
        <v>-1</v>
      </c>
      <c r="AJ776" s="52">
        <f t="shared" ca="1" si="461"/>
        <v>0</v>
      </c>
      <c r="AK776" s="52">
        <f t="shared" ca="1" si="462"/>
        <v>0</v>
      </c>
      <c r="AL776" s="52">
        <f t="shared" ca="1" si="463"/>
        <v>0</v>
      </c>
      <c r="AM776" s="52" t="e" cm="1">
        <f t="array" aca="1" ref="AM776" ca="1">INDEX($G$2:$G$1052,MATCH(1,(AL776=$E$2:$E$1052)*("EQU"=UPPER($F$2:$F$1052)),0))</f>
        <v>#N/A</v>
      </c>
      <c r="AN776" s="52" t="str">
        <f t="shared" ca="1" si="464"/>
        <v/>
      </c>
      <c r="AO776" s="1" t="e">
        <f t="shared" ca="1" si="465"/>
        <v>#N/A</v>
      </c>
      <c r="AP776" s="52" t="str">
        <f t="shared" ca="1" si="466"/>
        <v/>
      </c>
      <c r="AQ776" s="1" t="str" cm="1">
        <f t="array" aca="1" ref="AQ776" ca="1">IF(LEFT(AL776,1)=".",INDEX($M$12:$M$1052,MATCH(1,(AL776=$L$12:$L$1052)*(S776=($S$12:$S$1052)),0)),"")</f>
        <v/>
      </c>
      <c r="AR776" s="52">
        <f t="shared" ca="1" si="467"/>
        <v>0</v>
      </c>
      <c r="AS776" s="52">
        <f t="shared" ca="1" si="468"/>
        <v>0</v>
      </c>
      <c r="AT776" s="52" t="str">
        <f t="shared" ca="1" si="469"/>
        <v>00</v>
      </c>
      <c r="AU776" s="52" t="str">
        <f t="shared" ca="1" si="470"/>
        <v>00</v>
      </c>
      <c r="AV776" s="1" t="str">
        <f t="shared" ca="1" si="437"/>
        <v>00</v>
      </c>
      <c r="AW776" s="52" t="str">
        <f t="shared" ca="1" si="471"/>
        <v>ZP</v>
      </c>
      <c r="AX776" s="53" t="e">
        <f ca="1">VLOOKUP(UPPER(F776)&amp;"-"&amp;AW776,Opcodes!$D$3:$E$160,2,FALSE)</f>
        <v>#N/A</v>
      </c>
      <c r="AY776" s="1">
        <f t="shared" ca="1" si="472"/>
        <v>0</v>
      </c>
    </row>
    <row r="777" spans="3:51" s="52" customFormat="1" x14ac:dyDescent="0.3">
      <c r="C777" s="11" t="str" cm="1">
        <f t="array" aca="1" ref="C777" ca="1">IF(AND(N777&amp;""&lt;&gt;"",K777&amp;""&lt;&gt;""),K777&amp;": "&amp;N777&amp;IF(O777&amp;""&lt;&gt;""," "&amp;O777,"")&amp;IF(P777&amp;""&lt;&gt;""," "&amp;P777,""),IF(Y777&amp;""&lt;&gt;"",K777&amp;": "&amp;TRIM(_xlfn.TEXTJOIN("",TRUE,MID(Y777,2*ROW(INDIRECT("1:"&amp;LEN(Y777)))-1,2)&amp;" ")),""))</f>
        <v/>
      </c>
      <c r="D777" s="20"/>
      <c r="E777" s="21"/>
      <c r="F777" s="22"/>
      <c r="G777" s="55"/>
      <c r="H777" s="56"/>
      <c r="I777" s="51"/>
      <c r="J777" s="51"/>
      <c r="K777" s="52" t="str">
        <f t="shared" ca="1" si="438"/>
        <v>302</v>
      </c>
      <c r="L777" s="52" t="str">
        <f t="shared" si="439"/>
        <v/>
      </c>
      <c r="M777" s="52" t="str">
        <f t="shared" ca="1" si="440"/>
        <v>$0302</v>
      </c>
      <c r="N777" s="53" t="str">
        <f t="shared" ca="1" si="441"/>
        <v/>
      </c>
      <c r="O777" s="53" t="str">
        <f t="shared" ca="1" si="442"/>
        <v>00</v>
      </c>
      <c r="P777" s="53" t="str">
        <f t="shared" ca="1" si="443"/>
        <v/>
      </c>
      <c r="Q777" s="54">
        <f t="shared" si="444"/>
        <v>-1</v>
      </c>
      <c r="R777" s="54" t="str">
        <f t="shared" si="445"/>
        <v/>
      </c>
      <c r="S777" s="3" t="str">
        <f t="shared" si="446"/>
        <v>my_code</v>
      </c>
      <c r="T777" s="54" t="b">
        <f t="shared" si="447"/>
        <v>0</v>
      </c>
      <c r="U777" s="54" t="b">
        <f t="shared" si="448"/>
        <v>0</v>
      </c>
      <c r="V777" s="54" t="b">
        <f t="shared" si="449"/>
        <v>0</v>
      </c>
      <c r="W777" s="54" t="b">
        <f t="shared" si="450"/>
        <v>0</v>
      </c>
      <c r="X777" s="54" t="b">
        <f>IF(NOT(ISERROR(VLOOKUP(UPPER(F777),Opcodes!$O$3:$O$10,1,FALSE))),TRUE,FALSE)</f>
        <v>0</v>
      </c>
      <c r="Y777" s="1" t="str" cm="1">
        <f t="array" aca="1" ref="Y777" ca="1">IF(OR(UPPER(F777)="STR",UPPER(F777)="ASC"),_xlfn.TEXTJOIN("",TRUE,DEC2HEX(128*(UPPER(F777)="STR")+CODE(MID(G777,ABS(ROW(INDIRECT("1:"&amp;LEN(G777)))),1)))),IF(UPPER(F777)="HEX",UPPER(SUBSTITUTE(G777," ","")),""))</f>
        <v/>
      </c>
      <c r="Z777" s="52" t="str">
        <f t="shared" si="451"/>
        <v/>
      </c>
      <c r="AA777" s="52" t="str">
        <f t="shared" si="452"/>
        <v/>
      </c>
      <c r="AB777" s="52" t="str">
        <f t="shared" si="453"/>
        <v/>
      </c>
      <c r="AC777" s="52" t="str">
        <f t="shared" si="454"/>
        <v/>
      </c>
      <c r="AD777" s="52" t="str">
        <f t="shared" si="455"/>
        <v/>
      </c>
      <c r="AE777" s="52">
        <f t="shared" ca="1" si="456"/>
        <v>0</v>
      </c>
      <c r="AF777" s="52" t="str">
        <f t="shared" si="457"/>
        <v/>
      </c>
      <c r="AG777" s="52" t="str">
        <f t="shared" ca="1" si="458"/>
        <v>mem</v>
      </c>
      <c r="AH777" s="52">
        <f t="shared" ca="1" si="459"/>
        <v>0</v>
      </c>
      <c r="AI777" s="52">
        <f t="shared" ca="1" si="460"/>
        <v>-1</v>
      </c>
      <c r="AJ777" s="52">
        <f t="shared" ca="1" si="461"/>
        <v>0</v>
      </c>
      <c r="AK777" s="52">
        <f t="shared" ca="1" si="462"/>
        <v>0</v>
      </c>
      <c r="AL777" s="52">
        <f t="shared" ca="1" si="463"/>
        <v>0</v>
      </c>
      <c r="AM777" s="52" t="e" cm="1">
        <f t="array" aca="1" ref="AM777" ca="1">INDEX($G$2:$G$1052,MATCH(1,(AL777=$E$2:$E$1052)*("EQU"=UPPER($F$2:$F$1052)),0))</f>
        <v>#N/A</v>
      </c>
      <c r="AN777" s="52" t="str">
        <f t="shared" ca="1" si="464"/>
        <v/>
      </c>
      <c r="AO777" s="1" t="e">
        <f t="shared" ca="1" si="465"/>
        <v>#N/A</v>
      </c>
      <c r="AP777" s="52" t="str">
        <f t="shared" ca="1" si="466"/>
        <v/>
      </c>
      <c r="AQ777" s="1" t="str" cm="1">
        <f t="array" aca="1" ref="AQ777" ca="1">IF(LEFT(AL777,1)=".",INDEX($M$12:$M$1052,MATCH(1,(AL777=$L$12:$L$1052)*(S777=($S$12:$S$1052)),0)),"")</f>
        <v/>
      </c>
      <c r="AR777" s="52">
        <f t="shared" ca="1" si="467"/>
        <v>0</v>
      </c>
      <c r="AS777" s="52">
        <f t="shared" ca="1" si="468"/>
        <v>0</v>
      </c>
      <c r="AT777" s="52" t="str">
        <f t="shared" ca="1" si="469"/>
        <v>00</v>
      </c>
      <c r="AU777" s="52" t="str">
        <f t="shared" ca="1" si="470"/>
        <v>00</v>
      </c>
      <c r="AV777" s="1" t="str">
        <f t="shared" ca="1" si="437"/>
        <v>00</v>
      </c>
      <c r="AW777" s="52" t="str">
        <f t="shared" ca="1" si="471"/>
        <v>ZP</v>
      </c>
      <c r="AX777" s="53" t="e">
        <f ca="1">VLOOKUP(UPPER(F777)&amp;"-"&amp;AW777,Opcodes!$D$3:$E$160,2,FALSE)</f>
        <v>#N/A</v>
      </c>
      <c r="AY777" s="1">
        <f t="shared" ca="1" si="472"/>
        <v>0</v>
      </c>
    </row>
    <row r="778" spans="3:51" s="52" customFormat="1" x14ac:dyDescent="0.3">
      <c r="C778" s="11" t="str" cm="1">
        <f t="array" aca="1" ref="C778" ca="1">IF(AND(N778&amp;""&lt;&gt;"",K778&amp;""&lt;&gt;""),K778&amp;": "&amp;N778&amp;IF(O778&amp;""&lt;&gt;""," "&amp;O778,"")&amp;IF(P778&amp;""&lt;&gt;""," "&amp;P778,""),IF(Y778&amp;""&lt;&gt;"",K778&amp;": "&amp;TRIM(_xlfn.TEXTJOIN("",TRUE,MID(Y778,2*ROW(INDIRECT("1:"&amp;LEN(Y778)))-1,2)&amp;" ")),""))</f>
        <v/>
      </c>
      <c r="D778" s="20"/>
      <c r="E778" s="21"/>
      <c r="F778" s="22"/>
      <c r="G778" s="55"/>
      <c r="H778" s="56"/>
      <c r="I778" s="51"/>
      <c r="J778" s="51"/>
      <c r="K778" s="52" t="str">
        <f t="shared" ca="1" si="438"/>
        <v>302</v>
      </c>
      <c r="L778" s="52" t="str">
        <f t="shared" si="439"/>
        <v/>
      </c>
      <c r="M778" s="52" t="str">
        <f t="shared" ca="1" si="440"/>
        <v>$0302</v>
      </c>
      <c r="N778" s="53" t="str">
        <f t="shared" ca="1" si="441"/>
        <v/>
      </c>
      <c r="O778" s="53" t="str">
        <f t="shared" ca="1" si="442"/>
        <v>00</v>
      </c>
      <c r="P778" s="53" t="str">
        <f t="shared" ca="1" si="443"/>
        <v/>
      </c>
      <c r="Q778" s="54">
        <f t="shared" si="444"/>
        <v>-1</v>
      </c>
      <c r="R778" s="54" t="str">
        <f t="shared" si="445"/>
        <v/>
      </c>
      <c r="S778" s="3" t="str">
        <f t="shared" si="446"/>
        <v>my_code</v>
      </c>
      <c r="T778" s="54" t="b">
        <f t="shared" si="447"/>
        <v>0</v>
      </c>
      <c r="U778" s="54" t="b">
        <f t="shared" si="448"/>
        <v>0</v>
      </c>
      <c r="V778" s="54" t="b">
        <f t="shared" si="449"/>
        <v>0</v>
      </c>
      <c r="W778" s="54" t="b">
        <f t="shared" si="450"/>
        <v>0</v>
      </c>
      <c r="X778" s="54" t="b">
        <f>IF(NOT(ISERROR(VLOOKUP(UPPER(F778),Opcodes!$O$3:$O$10,1,FALSE))),TRUE,FALSE)</f>
        <v>0</v>
      </c>
      <c r="Y778" s="1" t="str" cm="1">
        <f t="array" aca="1" ref="Y778" ca="1">IF(OR(UPPER(F778)="STR",UPPER(F778)="ASC"),_xlfn.TEXTJOIN("",TRUE,DEC2HEX(128*(UPPER(F778)="STR")+CODE(MID(G778,ABS(ROW(INDIRECT("1:"&amp;LEN(G778)))),1)))),IF(UPPER(F778)="HEX",UPPER(SUBSTITUTE(G778," ","")),""))</f>
        <v/>
      </c>
      <c r="Z778" s="52" t="str">
        <f t="shared" si="451"/>
        <v/>
      </c>
      <c r="AA778" s="52" t="str">
        <f t="shared" si="452"/>
        <v/>
      </c>
      <c r="AB778" s="52" t="str">
        <f t="shared" si="453"/>
        <v/>
      </c>
      <c r="AC778" s="52" t="str">
        <f t="shared" si="454"/>
        <v/>
      </c>
      <c r="AD778" s="52" t="str">
        <f t="shared" si="455"/>
        <v/>
      </c>
      <c r="AE778" s="52">
        <f t="shared" ca="1" si="456"/>
        <v>0</v>
      </c>
      <c r="AF778" s="52" t="str">
        <f t="shared" si="457"/>
        <v/>
      </c>
      <c r="AG778" s="52" t="str">
        <f t="shared" ca="1" si="458"/>
        <v>mem</v>
      </c>
      <c r="AH778" s="52">
        <f t="shared" ca="1" si="459"/>
        <v>0</v>
      </c>
      <c r="AI778" s="52">
        <f t="shared" ca="1" si="460"/>
        <v>-1</v>
      </c>
      <c r="AJ778" s="52">
        <f t="shared" ca="1" si="461"/>
        <v>0</v>
      </c>
      <c r="AK778" s="52">
        <f t="shared" ca="1" si="462"/>
        <v>0</v>
      </c>
      <c r="AL778" s="52">
        <f t="shared" ca="1" si="463"/>
        <v>0</v>
      </c>
      <c r="AM778" s="52" t="e" cm="1">
        <f t="array" aca="1" ref="AM778" ca="1">INDEX($G$2:$G$1052,MATCH(1,(AL778=$E$2:$E$1052)*("EQU"=UPPER($F$2:$F$1052)),0))</f>
        <v>#N/A</v>
      </c>
      <c r="AN778" s="52" t="str">
        <f t="shared" ca="1" si="464"/>
        <v/>
      </c>
      <c r="AO778" s="1" t="e">
        <f t="shared" ca="1" si="465"/>
        <v>#N/A</v>
      </c>
      <c r="AP778" s="52" t="str">
        <f t="shared" ca="1" si="466"/>
        <v/>
      </c>
      <c r="AQ778" s="1" t="str" cm="1">
        <f t="array" aca="1" ref="AQ778" ca="1">IF(LEFT(AL778,1)=".",INDEX($M$12:$M$1052,MATCH(1,(AL778=$L$12:$L$1052)*(S778=($S$12:$S$1052)),0)),"")</f>
        <v/>
      </c>
      <c r="AR778" s="52">
        <f t="shared" ca="1" si="467"/>
        <v>0</v>
      </c>
      <c r="AS778" s="52">
        <f t="shared" ca="1" si="468"/>
        <v>0</v>
      </c>
      <c r="AT778" s="52" t="str">
        <f t="shared" ca="1" si="469"/>
        <v>00</v>
      </c>
      <c r="AU778" s="52" t="str">
        <f t="shared" ca="1" si="470"/>
        <v>00</v>
      </c>
      <c r="AV778" s="1" t="str">
        <f t="shared" ca="1" si="437"/>
        <v>00</v>
      </c>
      <c r="AW778" s="52" t="str">
        <f t="shared" ca="1" si="471"/>
        <v>ZP</v>
      </c>
      <c r="AX778" s="53" t="e">
        <f ca="1">VLOOKUP(UPPER(F778)&amp;"-"&amp;AW778,Opcodes!$D$3:$E$160,2,FALSE)</f>
        <v>#N/A</v>
      </c>
      <c r="AY778" s="1">
        <f t="shared" ca="1" si="472"/>
        <v>0</v>
      </c>
    </row>
    <row r="779" spans="3:51" s="52" customFormat="1" x14ac:dyDescent="0.3">
      <c r="C779" s="11" t="str" cm="1">
        <f t="array" aca="1" ref="C779" ca="1">IF(AND(N779&amp;""&lt;&gt;"",K779&amp;""&lt;&gt;""),K779&amp;": "&amp;N779&amp;IF(O779&amp;""&lt;&gt;""," "&amp;O779,"")&amp;IF(P779&amp;""&lt;&gt;""," "&amp;P779,""),IF(Y779&amp;""&lt;&gt;"",K779&amp;": "&amp;TRIM(_xlfn.TEXTJOIN("",TRUE,MID(Y779,2*ROW(INDIRECT("1:"&amp;LEN(Y779)))-1,2)&amp;" ")),""))</f>
        <v/>
      </c>
      <c r="D779" s="20"/>
      <c r="E779" s="21"/>
      <c r="F779" s="22"/>
      <c r="G779" s="55"/>
      <c r="H779" s="56"/>
      <c r="I779" s="51"/>
      <c r="J779" s="51"/>
      <c r="K779" s="52" t="str">
        <f t="shared" ca="1" si="438"/>
        <v>302</v>
      </c>
      <c r="L779" s="52" t="str">
        <f t="shared" si="439"/>
        <v/>
      </c>
      <c r="M779" s="52" t="str">
        <f t="shared" ca="1" si="440"/>
        <v>$0302</v>
      </c>
      <c r="N779" s="53" t="str">
        <f t="shared" ca="1" si="441"/>
        <v/>
      </c>
      <c r="O779" s="53" t="str">
        <f t="shared" ca="1" si="442"/>
        <v>00</v>
      </c>
      <c r="P779" s="53" t="str">
        <f t="shared" ca="1" si="443"/>
        <v/>
      </c>
      <c r="Q779" s="54">
        <f t="shared" si="444"/>
        <v>-1</v>
      </c>
      <c r="R779" s="54" t="str">
        <f t="shared" si="445"/>
        <v/>
      </c>
      <c r="S779" s="3" t="str">
        <f t="shared" si="446"/>
        <v>my_code</v>
      </c>
      <c r="T779" s="54" t="b">
        <f t="shared" si="447"/>
        <v>0</v>
      </c>
      <c r="U779" s="54" t="b">
        <f t="shared" si="448"/>
        <v>0</v>
      </c>
      <c r="V779" s="54" t="b">
        <f t="shared" si="449"/>
        <v>0</v>
      </c>
      <c r="W779" s="54" t="b">
        <f t="shared" si="450"/>
        <v>0</v>
      </c>
      <c r="X779" s="54" t="b">
        <f>IF(NOT(ISERROR(VLOOKUP(UPPER(F779),Opcodes!$O$3:$O$10,1,FALSE))),TRUE,FALSE)</f>
        <v>0</v>
      </c>
      <c r="Y779" s="1" t="str" cm="1">
        <f t="array" aca="1" ref="Y779" ca="1">IF(OR(UPPER(F779)="STR",UPPER(F779)="ASC"),_xlfn.TEXTJOIN("",TRUE,DEC2HEX(128*(UPPER(F779)="STR")+CODE(MID(G779,ABS(ROW(INDIRECT("1:"&amp;LEN(G779)))),1)))),IF(UPPER(F779)="HEX",UPPER(SUBSTITUTE(G779," ","")),""))</f>
        <v/>
      </c>
      <c r="Z779" s="52" t="str">
        <f t="shared" si="451"/>
        <v/>
      </c>
      <c r="AA779" s="52" t="str">
        <f t="shared" si="452"/>
        <v/>
      </c>
      <c r="AB779" s="52" t="str">
        <f t="shared" si="453"/>
        <v/>
      </c>
      <c r="AC779" s="52" t="str">
        <f t="shared" si="454"/>
        <v/>
      </c>
      <c r="AD779" s="52" t="str">
        <f t="shared" si="455"/>
        <v/>
      </c>
      <c r="AE779" s="52">
        <f t="shared" ca="1" si="456"/>
        <v>0</v>
      </c>
      <c r="AF779" s="52" t="str">
        <f t="shared" si="457"/>
        <v/>
      </c>
      <c r="AG779" s="52" t="str">
        <f t="shared" ca="1" si="458"/>
        <v>mem</v>
      </c>
      <c r="AH779" s="52">
        <f t="shared" ca="1" si="459"/>
        <v>0</v>
      </c>
      <c r="AI779" s="52">
        <f t="shared" ca="1" si="460"/>
        <v>-1</v>
      </c>
      <c r="AJ779" s="52">
        <f t="shared" ca="1" si="461"/>
        <v>0</v>
      </c>
      <c r="AK779" s="52">
        <f t="shared" ca="1" si="462"/>
        <v>0</v>
      </c>
      <c r="AL779" s="52">
        <f t="shared" ca="1" si="463"/>
        <v>0</v>
      </c>
      <c r="AM779" s="52" t="e" cm="1">
        <f t="array" aca="1" ref="AM779" ca="1">INDEX($G$2:$G$1052,MATCH(1,(AL779=$E$2:$E$1052)*("EQU"=UPPER($F$2:$F$1052)),0))</f>
        <v>#N/A</v>
      </c>
      <c r="AN779" s="52" t="str">
        <f t="shared" ca="1" si="464"/>
        <v/>
      </c>
      <c r="AO779" s="1" t="e">
        <f t="shared" ca="1" si="465"/>
        <v>#N/A</v>
      </c>
      <c r="AP779" s="52" t="str">
        <f t="shared" ca="1" si="466"/>
        <v/>
      </c>
      <c r="AQ779" s="1" t="str" cm="1">
        <f t="array" aca="1" ref="AQ779" ca="1">IF(LEFT(AL779,1)=".",INDEX($M$12:$M$1052,MATCH(1,(AL779=$L$12:$L$1052)*(S779=($S$12:$S$1052)),0)),"")</f>
        <v/>
      </c>
      <c r="AR779" s="52">
        <f t="shared" ca="1" si="467"/>
        <v>0</v>
      </c>
      <c r="AS779" s="52">
        <f t="shared" ca="1" si="468"/>
        <v>0</v>
      </c>
      <c r="AT779" s="52" t="str">
        <f t="shared" ca="1" si="469"/>
        <v>00</v>
      </c>
      <c r="AU779" s="52" t="str">
        <f t="shared" ca="1" si="470"/>
        <v>00</v>
      </c>
      <c r="AV779" s="1" t="str">
        <f t="shared" ca="1" si="437"/>
        <v>00</v>
      </c>
      <c r="AW779" s="52" t="str">
        <f t="shared" ca="1" si="471"/>
        <v>ZP</v>
      </c>
      <c r="AX779" s="53" t="e">
        <f ca="1">VLOOKUP(UPPER(F779)&amp;"-"&amp;AW779,Opcodes!$D$3:$E$160,2,FALSE)</f>
        <v>#N/A</v>
      </c>
      <c r="AY779" s="1">
        <f t="shared" ca="1" si="472"/>
        <v>0</v>
      </c>
    </row>
    <row r="780" spans="3:51" s="52" customFormat="1" x14ac:dyDescent="0.3">
      <c r="C780" s="11" t="str" cm="1">
        <f t="array" aca="1" ref="C780" ca="1">IF(AND(N780&amp;""&lt;&gt;"",K780&amp;""&lt;&gt;""),K780&amp;": "&amp;N780&amp;IF(O780&amp;""&lt;&gt;""," "&amp;O780,"")&amp;IF(P780&amp;""&lt;&gt;""," "&amp;P780,""),IF(Y780&amp;""&lt;&gt;"",K780&amp;": "&amp;TRIM(_xlfn.TEXTJOIN("",TRUE,MID(Y780,2*ROW(INDIRECT("1:"&amp;LEN(Y780)))-1,2)&amp;" ")),""))</f>
        <v/>
      </c>
      <c r="D780" s="20"/>
      <c r="E780" s="21"/>
      <c r="F780" s="22"/>
      <c r="G780" s="55"/>
      <c r="H780" s="56"/>
      <c r="I780" s="51"/>
      <c r="J780" s="51"/>
      <c r="K780" s="52" t="str">
        <f t="shared" ca="1" si="438"/>
        <v>302</v>
      </c>
      <c r="L780" s="52" t="str">
        <f t="shared" si="439"/>
        <v/>
      </c>
      <c r="M780" s="52" t="str">
        <f t="shared" ca="1" si="440"/>
        <v>$0302</v>
      </c>
      <c r="N780" s="53" t="str">
        <f t="shared" ca="1" si="441"/>
        <v/>
      </c>
      <c r="O780" s="53" t="str">
        <f t="shared" ca="1" si="442"/>
        <v>00</v>
      </c>
      <c r="P780" s="53" t="str">
        <f t="shared" ca="1" si="443"/>
        <v/>
      </c>
      <c r="Q780" s="54">
        <f t="shared" si="444"/>
        <v>-1</v>
      </c>
      <c r="R780" s="54" t="str">
        <f t="shared" si="445"/>
        <v/>
      </c>
      <c r="S780" s="3" t="str">
        <f t="shared" si="446"/>
        <v>my_code</v>
      </c>
      <c r="T780" s="54" t="b">
        <f t="shared" si="447"/>
        <v>0</v>
      </c>
      <c r="U780" s="54" t="b">
        <f t="shared" si="448"/>
        <v>0</v>
      </c>
      <c r="V780" s="54" t="b">
        <f t="shared" si="449"/>
        <v>0</v>
      </c>
      <c r="W780" s="54" t="b">
        <f t="shared" si="450"/>
        <v>0</v>
      </c>
      <c r="X780" s="54" t="b">
        <f>IF(NOT(ISERROR(VLOOKUP(UPPER(F780),Opcodes!$O$3:$O$10,1,FALSE))),TRUE,FALSE)</f>
        <v>0</v>
      </c>
      <c r="Y780" s="1" t="str" cm="1">
        <f t="array" aca="1" ref="Y780" ca="1">IF(OR(UPPER(F780)="STR",UPPER(F780)="ASC"),_xlfn.TEXTJOIN("",TRUE,DEC2HEX(128*(UPPER(F780)="STR")+CODE(MID(G780,ABS(ROW(INDIRECT("1:"&amp;LEN(G780)))),1)))),IF(UPPER(F780)="HEX",UPPER(SUBSTITUTE(G780," ","")),""))</f>
        <v/>
      </c>
      <c r="Z780" s="52" t="str">
        <f t="shared" si="451"/>
        <v/>
      </c>
      <c r="AA780" s="52" t="str">
        <f t="shared" si="452"/>
        <v/>
      </c>
      <c r="AB780" s="52" t="str">
        <f t="shared" si="453"/>
        <v/>
      </c>
      <c r="AC780" s="52" t="str">
        <f t="shared" si="454"/>
        <v/>
      </c>
      <c r="AD780" s="52" t="str">
        <f t="shared" si="455"/>
        <v/>
      </c>
      <c r="AE780" s="52">
        <f t="shared" ca="1" si="456"/>
        <v>0</v>
      </c>
      <c r="AF780" s="52" t="str">
        <f t="shared" si="457"/>
        <v/>
      </c>
      <c r="AG780" s="52" t="str">
        <f t="shared" ca="1" si="458"/>
        <v>mem</v>
      </c>
      <c r="AH780" s="52">
        <f t="shared" ca="1" si="459"/>
        <v>0</v>
      </c>
      <c r="AI780" s="52">
        <f t="shared" ca="1" si="460"/>
        <v>-1</v>
      </c>
      <c r="AJ780" s="52">
        <f t="shared" ca="1" si="461"/>
        <v>0</v>
      </c>
      <c r="AK780" s="52">
        <f t="shared" ca="1" si="462"/>
        <v>0</v>
      </c>
      <c r="AL780" s="52">
        <f t="shared" ca="1" si="463"/>
        <v>0</v>
      </c>
      <c r="AM780" s="52" t="e" cm="1">
        <f t="array" aca="1" ref="AM780" ca="1">INDEX($G$2:$G$1052,MATCH(1,(AL780=$E$2:$E$1052)*("EQU"=UPPER($F$2:$F$1052)),0))</f>
        <v>#N/A</v>
      </c>
      <c r="AN780" s="52" t="str">
        <f t="shared" ca="1" si="464"/>
        <v/>
      </c>
      <c r="AO780" s="1" t="e">
        <f t="shared" ca="1" si="465"/>
        <v>#N/A</v>
      </c>
      <c r="AP780" s="52" t="str">
        <f t="shared" ca="1" si="466"/>
        <v/>
      </c>
      <c r="AQ780" s="1" t="str" cm="1">
        <f t="array" aca="1" ref="AQ780" ca="1">IF(LEFT(AL780,1)=".",INDEX($M$12:$M$1052,MATCH(1,(AL780=$L$12:$L$1052)*(S780=($S$12:$S$1052)),0)),"")</f>
        <v/>
      </c>
      <c r="AR780" s="52">
        <f t="shared" ca="1" si="467"/>
        <v>0</v>
      </c>
      <c r="AS780" s="52">
        <f t="shared" ca="1" si="468"/>
        <v>0</v>
      </c>
      <c r="AT780" s="52" t="str">
        <f t="shared" ca="1" si="469"/>
        <v>00</v>
      </c>
      <c r="AU780" s="52" t="str">
        <f t="shared" ca="1" si="470"/>
        <v>00</v>
      </c>
      <c r="AV780" s="1" t="str">
        <f t="shared" ref="AV780:AV843" ca="1" si="473">IF(T780,IF(AF780&amp;""="",IF(AND(HEX2DEC(AU780)-HEX2DEC(K780)-2&gt;=-128,HEX2DEC(AU780)-HEX2DEC(K780)-2&lt;128),RIGHT(DEC2HEX(HEX2DEC(AU780)-HEX2DEC(K780)-2,2),2),NA()),AU780),AU780)</f>
        <v>00</v>
      </c>
      <c r="AW780" s="52" t="str">
        <f t="shared" ca="1" si="471"/>
        <v>ZP</v>
      </c>
      <c r="AX780" s="53" t="e">
        <f ca="1">VLOOKUP(UPPER(F780)&amp;"-"&amp;AW780,Opcodes!$D$3:$E$160,2,FALSE)</f>
        <v>#N/A</v>
      </c>
      <c r="AY780" s="1">
        <f t="shared" ca="1" si="472"/>
        <v>0</v>
      </c>
    </row>
    <row r="781" spans="3:51" s="52" customFormat="1" x14ac:dyDescent="0.3">
      <c r="C781" s="11" t="str" cm="1">
        <f t="array" aca="1" ref="C781" ca="1">IF(AND(N781&amp;""&lt;&gt;"",K781&amp;""&lt;&gt;""),K781&amp;": "&amp;N781&amp;IF(O781&amp;""&lt;&gt;""," "&amp;O781,"")&amp;IF(P781&amp;""&lt;&gt;""," "&amp;P781,""),IF(Y781&amp;""&lt;&gt;"",K781&amp;": "&amp;TRIM(_xlfn.TEXTJOIN("",TRUE,MID(Y781,2*ROW(INDIRECT("1:"&amp;LEN(Y781)))-1,2)&amp;" ")),""))</f>
        <v/>
      </c>
      <c r="D781" s="20"/>
      <c r="E781" s="21"/>
      <c r="F781" s="22"/>
      <c r="G781" s="55"/>
      <c r="H781" s="56"/>
      <c r="I781" s="51"/>
      <c r="J781" s="51"/>
      <c r="K781" s="52" t="str">
        <f t="shared" ca="1" si="438"/>
        <v>302</v>
      </c>
      <c r="L781" s="52" t="str">
        <f t="shared" si="439"/>
        <v/>
      </c>
      <c r="M781" s="52" t="str">
        <f t="shared" ca="1" si="440"/>
        <v>$0302</v>
      </c>
      <c r="N781" s="53" t="str">
        <f t="shared" ca="1" si="441"/>
        <v/>
      </c>
      <c r="O781" s="53" t="str">
        <f t="shared" ca="1" si="442"/>
        <v>00</v>
      </c>
      <c r="P781" s="53" t="str">
        <f t="shared" ca="1" si="443"/>
        <v/>
      </c>
      <c r="Q781" s="54">
        <f t="shared" si="444"/>
        <v>-1</v>
      </c>
      <c r="R781" s="54" t="str">
        <f t="shared" si="445"/>
        <v/>
      </c>
      <c r="S781" s="3" t="str">
        <f t="shared" si="446"/>
        <v>my_code</v>
      </c>
      <c r="T781" s="54" t="b">
        <f t="shared" si="447"/>
        <v>0</v>
      </c>
      <c r="U781" s="54" t="b">
        <f t="shared" si="448"/>
        <v>0</v>
      </c>
      <c r="V781" s="54" t="b">
        <f t="shared" si="449"/>
        <v>0</v>
      </c>
      <c r="W781" s="54" t="b">
        <f t="shared" si="450"/>
        <v>0</v>
      </c>
      <c r="X781" s="54" t="b">
        <f>IF(NOT(ISERROR(VLOOKUP(UPPER(F781),Opcodes!$O$3:$O$10,1,FALSE))),TRUE,FALSE)</f>
        <v>0</v>
      </c>
      <c r="Y781" s="1" t="str" cm="1">
        <f t="array" aca="1" ref="Y781" ca="1">IF(OR(UPPER(F781)="STR",UPPER(F781)="ASC"),_xlfn.TEXTJOIN("",TRUE,DEC2HEX(128*(UPPER(F781)="STR")+CODE(MID(G781,ABS(ROW(INDIRECT("1:"&amp;LEN(G781)))),1)))),IF(UPPER(F781)="HEX",UPPER(SUBSTITUTE(G781," ","")),""))</f>
        <v/>
      </c>
      <c r="Z781" s="52" t="str">
        <f t="shared" si="451"/>
        <v/>
      </c>
      <c r="AA781" s="52" t="str">
        <f t="shared" si="452"/>
        <v/>
      </c>
      <c r="AB781" s="52" t="str">
        <f t="shared" si="453"/>
        <v/>
      </c>
      <c r="AC781" s="52" t="str">
        <f t="shared" si="454"/>
        <v/>
      </c>
      <c r="AD781" s="52" t="str">
        <f t="shared" si="455"/>
        <v/>
      </c>
      <c r="AE781" s="52">
        <f t="shared" ca="1" si="456"/>
        <v>0</v>
      </c>
      <c r="AF781" s="52" t="str">
        <f t="shared" si="457"/>
        <v/>
      </c>
      <c r="AG781" s="52" t="str">
        <f t="shared" ca="1" si="458"/>
        <v>mem</v>
      </c>
      <c r="AH781" s="52">
        <f t="shared" ca="1" si="459"/>
        <v>0</v>
      </c>
      <c r="AI781" s="52">
        <f t="shared" ca="1" si="460"/>
        <v>-1</v>
      </c>
      <c r="AJ781" s="52">
        <f t="shared" ca="1" si="461"/>
        <v>0</v>
      </c>
      <c r="AK781" s="52">
        <f t="shared" ca="1" si="462"/>
        <v>0</v>
      </c>
      <c r="AL781" s="52">
        <f t="shared" ca="1" si="463"/>
        <v>0</v>
      </c>
      <c r="AM781" s="52" t="e" cm="1">
        <f t="array" aca="1" ref="AM781" ca="1">INDEX($G$2:$G$1052,MATCH(1,(AL781=$E$2:$E$1052)*("EQU"=UPPER($F$2:$F$1052)),0))</f>
        <v>#N/A</v>
      </c>
      <c r="AN781" s="52" t="str">
        <f t="shared" ca="1" si="464"/>
        <v/>
      </c>
      <c r="AO781" s="1" t="e">
        <f t="shared" ca="1" si="465"/>
        <v>#N/A</v>
      </c>
      <c r="AP781" s="52" t="str">
        <f t="shared" ca="1" si="466"/>
        <v/>
      </c>
      <c r="AQ781" s="1" t="str" cm="1">
        <f t="array" aca="1" ref="AQ781" ca="1">IF(LEFT(AL781,1)=".",INDEX($M$12:$M$1052,MATCH(1,(AL781=$L$12:$L$1052)*(S781=($S$12:$S$1052)),0)),"")</f>
        <v/>
      </c>
      <c r="AR781" s="52">
        <f t="shared" ca="1" si="467"/>
        <v>0</v>
      </c>
      <c r="AS781" s="52">
        <f t="shared" ca="1" si="468"/>
        <v>0</v>
      </c>
      <c r="AT781" s="52" t="str">
        <f t="shared" ca="1" si="469"/>
        <v>00</v>
      </c>
      <c r="AU781" s="52" t="str">
        <f t="shared" ca="1" si="470"/>
        <v>00</v>
      </c>
      <c r="AV781" s="1" t="str">
        <f t="shared" ca="1" si="473"/>
        <v>00</v>
      </c>
      <c r="AW781" s="52" t="str">
        <f t="shared" ca="1" si="471"/>
        <v>ZP</v>
      </c>
      <c r="AX781" s="53" t="e">
        <f ca="1">VLOOKUP(UPPER(F781)&amp;"-"&amp;AW781,Opcodes!$D$3:$E$160,2,FALSE)</f>
        <v>#N/A</v>
      </c>
      <c r="AY781" s="1">
        <f t="shared" ca="1" si="472"/>
        <v>0</v>
      </c>
    </row>
    <row r="782" spans="3:51" s="52" customFormat="1" x14ac:dyDescent="0.3">
      <c r="C782" s="11" t="str" cm="1">
        <f t="array" aca="1" ref="C782" ca="1">IF(AND(N782&amp;""&lt;&gt;"",K782&amp;""&lt;&gt;""),K782&amp;": "&amp;N782&amp;IF(O782&amp;""&lt;&gt;""," "&amp;O782,"")&amp;IF(P782&amp;""&lt;&gt;""," "&amp;P782,""),IF(Y782&amp;""&lt;&gt;"",K782&amp;": "&amp;TRIM(_xlfn.TEXTJOIN("",TRUE,MID(Y782,2*ROW(INDIRECT("1:"&amp;LEN(Y782)))-1,2)&amp;" ")),""))</f>
        <v/>
      </c>
      <c r="D782" s="20"/>
      <c r="E782" s="21"/>
      <c r="F782" s="22"/>
      <c r="G782" s="55"/>
      <c r="H782" s="56"/>
      <c r="I782" s="51"/>
      <c r="J782" s="51"/>
      <c r="K782" s="52" t="str">
        <f t="shared" ca="1" si="438"/>
        <v>302</v>
      </c>
      <c r="L782" s="52" t="str">
        <f t="shared" si="439"/>
        <v/>
      </c>
      <c r="M782" s="52" t="str">
        <f t="shared" ca="1" si="440"/>
        <v>$0302</v>
      </c>
      <c r="N782" s="53" t="str">
        <f t="shared" ca="1" si="441"/>
        <v/>
      </c>
      <c r="O782" s="53" t="str">
        <f t="shared" ca="1" si="442"/>
        <v>00</v>
      </c>
      <c r="P782" s="53" t="str">
        <f t="shared" ca="1" si="443"/>
        <v/>
      </c>
      <c r="Q782" s="54">
        <f t="shared" si="444"/>
        <v>-1</v>
      </c>
      <c r="R782" s="54" t="str">
        <f t="shared" si="445"/>
        <v/>
      </c>
      <c r="S782" s="3" t="str">
        <f t="shared" si="446"/>
        <v>my_code</v>
      </c>
      <c r="T782" s="54" t="b">
        <f t="shared" si="447"/>
        <v>0</v>
      </c>
      <c r="U782" s="54" t="b">
        <f t="shared" si="448"/>
        <v>0</v>
      </c>
      <c r="V782" s="54" t="b">
        <f t="shared" si="449"/>
        <v>0</v>
      </c>
      <c r="W782" s="54" t="b">
        <f t="shared" si="450"/>
        <v>0</v>
      </c>
      <c r="X782" s="54" t="b">
        <f>IF(NOT(ISERROR(VLOOKUP(UPPER(F782),Opcodes!$O$3:$O$10,1,FALSE))),TRUE,FALSE)</f>
        <v>0</v>
      </c>
      <c r="Y782" s="1" t="str" cm="1">
        <f t="array" aca="1" ref="Y782" ca="1">IF(OR(UPPER(F782)="STR",UPPER(F782)="ASC"),_xlfn.TEXTJOIN("",TRUE,DEC2HEX(128*(UPPER(F782)="STR")+CODE(MID(G782,ABS(ROW(INDIRECT("1:"&amp;LEN(G782)))),1)))),IF(UPPER(F782)="HEX",UPPER(SUBSTITUTE(G782," ","")),""))</f>
        <v/>
      </c>
      <c r="Z782" s="52" t="str">
        <f t="shared" si="451"/>
        <v/>
      </c>
      <c r="AA782" s="52" t="str">
        <f t="shared" si="452"/>
        <v/>
      </c>
      <c r="AB782" s="52" t="str">
        <f t="shared" si="453"/>
        <v/>
      </c>
      <c r="AC782" s="52" t="str">
        <f t="shared" si="454"/>
        <v/>
      </c>
      <c r="AD782" s="52" t="str">
        <f t="shared" si="455"/>
        <v/>
      </c>
      <c r="AE782" s="52">
        <f t="shared" ca="1" si="456"/>
        <v>0</v>
      </c>
      <c r="AF782" s="52" t="str">
        <f t="shared" si="457"/>
        <v/>
      </c>
      <c r="AG782" s="52" t="str">
        <f t="shared" ca="1" si="458"/>
        <v>mem</v>
      </c>
      <c r="AH782" s="52">
        <f t="shared" ca="1" si="459"/>
        <v>0</v>
      </c>
      <c r="AI782" s="52">
        <f t="shared" ca="1" si="460"/>
        <v>-1</v>
      </c>
      <c r="AJ782" s="52">
        <f t="shared" ca="1" si="461"/>
        <v>0</v>
      </c>
      <c r="AK782" s="52">
        <f t="shared" ca="1" si="462"/>
        <v>0</v>
      </c>
      <c r="AL782" s="52">
        <f t="shared" ca="1" si="463"/>
        <v>0</v>
      </c>
      <c r="AM782" s="52" t="e" cm="1">
        <f t="array" aca="1" ref="AM782" ca="1">INDEX($G$2:$G$1052,MATCH(1,(AL782=$E$2:$E$1052)*("EQU"=UPPER($F$2:$F$1052)),0))</f>
        <v>#N/A</v>
      </c>
      <c r="AN782" s="52" t="str">
        <f t="shared" ca="1" si="464"/>
        <v/>
      </c>
      <c r="AO782" s="1" t="e">
        <f t="shared" ca="1" si="465"/>
        <v>#N/A</v>
      </c>
      <c r="AP782" s="52" t="str">
        <f t="shared" ca="1" si="466"/>
        <v/>
      </c>
      <c r="AQ782" s="1" t="str" cm="1">
        <f t="array" aca="1" ref="AQ782" ca="1">IF(LEFT(AL782,1)=".",INDEX($M$12:$M$1052,MATCH(1,(AL782=$L$12:$L$1052)*(S782=($S$12:$S$1052)),0)),"")</f>
        <v/>
      </c>
      <c r="AR782" s="52">
        <f t="shared" ca="1" si="467"/>
        <v>0</v>
      </c>
      <c r="AS782" s="52">
        <f t="shared" ca="1" si="468"/>
        <v>0</v>
      </c>
      <c r="AT782" s="52" t="str">
        <f t="shared" ca="1" si="469"/>
        <v>00</v>
      </c>
      <c r="AU782" s="52" t="str">
        <f t="shared" ca="1" si="470"/>
        <v>00</v>
      </c>
      <c r="AV782" s="1" t="str">
        <f t="shared" ca="1" si="473"/>
        <v>00</v>
      </c>
      <c r="AW782" s="52" t="str">
        <f t="shared" ca="1" si="471"/>
        <v>ZP</v>
      </c>
      <c r="AX782" s="53" t="e">
        <f ca="1">VLOOKUP(UPPER(F782)&amp;"-"&amp;AW782,Opcodes!$D$3:$E$160,2,FALSE)</f>
        <v>#N/A</v>
      </c>
      <c r="AY782" s="1">
        <f t="shared" ca="1" si="472"/>
        <v>0</v>
      </c>
    </row>
    <row r="783" spans="3:51" s="52" customFormat="1" x14ac:dyDescent="0.3">
      <c r="C783" s="11" t="str" cm="1">
        <f t="array" aca="1" ref="C783" ca="1">IF(AND(N783&amp;""&lt;&gt;"",K783&amp;""&lt;&gt;""),K783&amp;": "&amp;N783&amp;IF(O783&amp;""&lt;&gt;""," "&amp;O783,"")&amp;IF(P783&amp;""&lt;&gt;""," "&amp;P783,""),IF(Y783&amp;""&lt;&gt;"",K783&amp;": "&amp;TRIM(_xlfn.TEXTJOIN("",TRUE,MID(Y783,2*ROW(INDIRECT("1:"&amp;LEN(Y783)))-1,2)&amp;" ")),""))</f>
        <v/>
      </c>
      <c r="D783" s="20"/>
      <c r="E783" s="21"/>
      <c r="F783" s="22"/>
      <c r="G783" s="55"/>
      <c r="H783" s="56"/>
      <c r="I783" s="51"/>
      <c r="J783" s="51"/>
      <c r="K783" s="52" t="str">
        <f t="shared" ca="1" si="438"/>
        <v>302</v>
      </c>
      <c r="L783" s="52" t="str">
        <f t="shared" si="439"/>
        <v/>
      </c>
      <c r="M783" s="52" t="str">
        <f t="shared" ca="1" si="440"/>
        <v>$0302</v>
      </c>
      <c r="N783" s="53" t="str">
        <f t="shared" ca="1" si="441"/>
        <v/>
      </c>
      <c r="O783" s="53" t="str">
        <f t="shared" ca="1" si="442"/>
        <v>00</v>
      </c>
      <c r="P783" s="53" t="str">
        <f t="shared" ca="1" si="443"/>
        <v/>
      </c>
      <c r="Q783" s="54">
        <f t="shared" si="444"/>
        <v>-1</v>
      </c>
      <c r="R783" s="54" t="str">
        <f t="shared" si="445"/>
        <v/>
      </c>
      <c r="S783" s="3" t="str">
        <f t="shared" si="446"/>
        <v>my_code</v>
      </c>
      <c r="T783" s="54" t="b">
        <f t="shared" si="447"/>
        <v>0</v>
      </c>
      <c r="U783" s="54" t="b">
        <f t="shared" si="448"/>
        <v>0</v>
      </c>
      <c r="V783" s="54" t="b">
        <f t="shared" si="449"/>
        <v>0</v>
      </c>
      <c r="W783" s="54" t="b">
        <f t="shared" si="450"/>
        <v>0</v>
      </c>
      <c r="X783" s="54" t="b">
        <f>IF(NOT(ISERROR(VLOOKUP(UPPER(F783),Opcodes!$O$3:$O$10,1,FALSE))),TRUE,FALSE)</f>
        <v>0</v>
      </c>
      <c r="Y783" s="1" t="str" cm="1">
        <f t="array" aca="1" ref="Y783" ca="1">IF(OR(UPPER(F783)="STR",UPPER(F783)="ASC"),_xlfn.TEXTJOIN("",TRUE,DEC2HEX(128*(UPPER(F783)="STR")+CODE(MID(G783,ABS(ROW(INDIRECT("1:"&amp;LEN(G783)))),1)))),IF(UPPER(F783)="HEX",UPPER(SUBSTITUTE(G783," ","")),""))</f>
        <v/>
      </c>
      <c r="Z783" s="52" t="str">
        <f t="shared" si="451"/>
        <v/>
      </c>
      <c r="AA783" s="52" t="str">
        <f t="shared" si="452"/>
        <v/>
      </c>
      <c r="AB783" s="52" t="str">
        <f t="shared" si="453"/>
        <v/>
      </c>
      <c r="AC783" s="52" t="str">
        <f t="shared" si="454"/>
        <v/>
      </c>
      <c r="AD783" s="52" t="str">
        <f t="shared" si="455"/>
        <v/>
      </c>
      <c r="AE783" s="52">
        <f t="shared" ca="1" si="456"/>
        <v>0</v>
      </c>
      <c r="AF783" s="52" t="str">
        <f t="shared" si="457"/>
        <v/>
      </c>
      <c r="AG783" s="52" t="str">
        <f t="shared" ca="1" si="458"/>
        <v>mem</v>
      </c>
      <c r="AH783" s="52">
        <f t="shared" ca="1" si="459"/>
        <v>0</v>
      </c>
      <c r="AI783" s="52">
        <f t="shared" ca="1" si="460"/>
        <v>-1</v>
      </c>
      <c r="AJ783" s="52">
        <f t="shared" ca="1" si="461"/>
        <v>0</v>
      </c>
      <c r="AK783" s="52">
        <f t="shared" ca="1" si="462"/>
        <v>0</v>
      </c>
      <c r="AL783" s="52">
        <f t="shared" ca="1" si="463"/>
        <v>0</v>
      </c>
      <c r="AM783" s="52" t="e" cm="1">
        <f t="array" aca="1" ref="AM783" ca="1">INDEX($G$2:$G$1052,MATCH(1,(AL783=$E$2:$E$1052)*("EQU"=UPPER($F$2:$F$1052)),0))</f>
        <v>#N/A</v>
      </c>
      <c r="AN783" s="52" t="str">
        <f t="shared" ca="1" si="464"/>
        <v/>
      </c>
      <c r="AO783" s="1" t="e">
        <f t="shared" ca="1" si="465"/>
        <v>#N/A</v>
      </c>
      <c r="AP783" s="52" t="str">
        <f t="shared" ca="1" si="466"/>
        <v/>
      </c>
      <c r="AQ783" s="1" t="str" cm="1">
        <f t="array" aca="1" ref="AQ783" ca="1">IF(LEFT(AL783,1)=".",INDEX($M$12:$M$1052,MATCH(1,(AL783=$L$12:$L$1052)*(S783=($S$12:$S$1052)),0)),"")</f>
        <v/>
      </c>
      <c r="AR783" s="52">
        <f t="shared" ca="1" si="467"/>
        <v>0</v>
      </c>
      <c r="AS783" s="52">
        <f t="shared" ca="1" si="468"/>
        <v>0</v>
      </c>
      <c r="AT783" s="52" t="str">
        <f t="shared" ca="1" si="469"/>
        <v>00</v>
      </c>
      <c r="AU783" s="52" t="str">
        <f t="shared" ca="1" si="470"/>
        <v>00</v>
      </c>
      <c r="AV783" s="1" t="str">
        <f t="shared" ca="1" si="473"/>
        <v>00</v>
      </c>
      <c r="AW783" s="52" t="str">
        <f t="shared" ca="1" si="471"/>
        <v>ZP</v>
      </c>
      <c r="AX783" s="53" t="e">
        <f ca="1">VLOOKUP(UPPER(F783)&amp;"-"&amp;AW783,Opcodes!$D$3:$E$160,2,FALSE)</f>
        <v>#N/A</v>
      </c>
      <c r="AY783" s="1">
        <f t="shared" ca="1" si="472"/>
        <v>0</v>
      </c>
    </row>
    <row r="784" spans="3:51" s="52" customFormat="1" x14ac:dyDescent="0.3">
      <c r="C784" s="11" t="str" cm="1">
        <f t="array" aca="1" ref="C784" ca="1">IF(AND(N784&amp;""&lt;&gt;"",K784&amp;""&lt;&gt;""),K784&amp;": "&amp;N784&amp;IF(O784&amp;""&lt;&gt;""," "&amp;O784,"")&amp;IF(P784&amp;""&lt;&gt;""," "&amp;P784,""),IF(Y784&amp;""&lt;&gt;"",K784&amp;": "&amp;TRIM(_xlfn.TEXTJOIN("",TRUE,MID(Y784,2*ROW(INDIRECT("1:"&amp;LEN(Y784)))-1,2)&amp;" ")),""))</f>
        <v/>
      </c>
      <c r="D784" s="20"/>
      <c r="E784" s="21"/>
      <c r="F784" s="22"/>
      <c r="G784" s="55"/>
      <c r="H784" s="56"/>
      <c r="I784" s="51"/>
      <c r="J784" s="51"/>
      <c r="K784" s="52" t="str">
        <f t="shared" ca="1" si="438"/>
        <v>302</v>
      </c>
      <c r="L784" s="52" t="str">
        <f t="shared" si="439"/>
        <v/>
      </c>
      <c r="M784" s="52" t="str">
        <f t="shared" ca="1" si="440"/>
        <v>$0302</v>
      </c>
      <c r="N784" s="53" t="str">
        <f t="shared" ca="1" si="441"/>
        <v/>
      </c>
      <c r="O784" s="53" t="str">
        <f t="shared" ca="1" si="442"/>
        <v>00</v>
      </c>
      <c r="P784" s="53" t="str">
        <f t="shared" ca="1" si="443"/>
        <v/>
      </c>
      <c r="Q784" s="54">
        <f t="shared" si="444"/>
        <v>-1</v>
      </c>
      <c r="R784" s="54" t="str">
        <f t="shared" si="445"/>
        <v/>
      </c>
      <c r="S784" s="3" t="str">
        <f t="shared" si="446"/>
        <v>my_code</v>
      </c>
      <c r="T784" s="54" t="b">
        <f t="shared" si="447"/>
        <v>0</v>
      </c>
      <c r="U784" s="54" t="b">
        <f t="shared" si="448"/>
        <v>0</v>
      </c>
      <c r="V784" s="54" t="b">
        <f t="shared" si="449"/>
        <v>0</v>
      </c>
      <c r="W784" s="54" t="b">
        <f t="shared" si="450"/>
        <v>0</v>
      </c>
      <c r="X784" s="54" t="b">
        <f>IF(NOT(ISERROR(VLOOKUP(UPPER(F784),Opcodes!$O$3:$O$10,1,FALSE))),TRUE,FALSE)</f>
        <v>0</v>
      </c>
      <c r="Y784" s="1" t="str" cm="1">
        <f t="array" aca="1" ref="Y784" ca="1">IF(OR(UPPER(F784)="STR",UPPER(F784)="ASC"),_xlfn.TEXTJOIN("",TRUE,DEC2HEX(128*(UPPER(F784)="STR")+CODE(MID(G784,ABS(ROW(INDIRECT("1:"&amp;LEN(G784)))),1)))),IF(UPPER(F784)="HEX",UPPER(SUBSTITUTE(G784," ","")),""))</f>
        <v/>
      </c>
      <c r="Z784" s="52" t="str">
        <f t="shared" si="451"/>
        <v/>
      </c>
      <c r="AA784" s="52" t="str">
        <f t="shared" si="452"/>
        <v/>
      </c>
      <c r="AB784" s="52" t="str">
        <f t="shared" si="453"/>
        <v/>
      </c>
      <c r="AC784" s="52" t="str">
        <f t="shared" si="454"/>
        <v/>
      </c>
      <c r="AD784" s="52" t="str">
        <f t="shared" si="455"/>
        <v/>
      </c>
      <c r="AE784" s="52">
        <f t="shared" ca="1" si="456"/>
        <v>0</v>
      </c>
      <c r="AF784" s="52" t="str">
        <f t="shared" si="457"/>
        <v/>
      </c>
      <c r="AG784" s="52" t="str">
        <f t="shared" ca="1" si="458"/>
        <v>mem</v>
      </c>
      <c r="AH784" s="52">
        <f t="shared" ca="1" si="459"/>
        <v>0</v>
      </c>
      <c r="AI784" s="52">
        <f t="shared" ca="1" si="460"/>
        <v>-1</v>
      </c>
      <c r="AJ784" s="52">
        <f t="shared" ca="1" si="461"/>
        <v>0</v>
      </c>
      <c r="AK784" s="52">
        <f t="shared" ca="1" si="462"/>
        <v>0</v>
      </c>
      <c r="AL784" s="52">
        <f t="shared" ca="1" si="463"/>
        <v>0</v>
      </c>
      <c r="AM784" s="52" t="e" cm="1">
        <f t="array" aca="1" ref="AM784" ca="1">INDEX($G$2:$G$1052,MATCH(1,(AL784=$E$2:$E$1052)*("EQU"=UPPER($F$2:$F$1052)),0))</f>
        <v>#N/A</v>
      </c>
      <c r="AN784" s="52" t="str">
        <f t="shared" ca="1" si="464"/>
        <v/>
      </c>
      <c r="AO784" s="1" t="e">
        <f t="shared" ca="1" si="465"/>
        <v>#N/A</v>
      </c>
      <c r="AP784" s="52" t="str">
        <f t="shared" ca="1" si="466"/>
        <v/>
      </c>
      <c r="AQ784" s="1" t="str" cm="1">
        <f t="array" aca="1" ref="AQ784" ca="1">IF(LEFT(AL784,1)=".",INDEX($M$12:$M$1052,MATCH(1,(AL784=$L$12:$L$1052)*(S784=($S$12:$S$1052)),0)),"")</f>
        <v/>
      </c>
      <c r="AR784" s="52">
        <f t="shared" ca="1" si="467"/>
        <v>0</v>
      </c>
      <c r="AS784" s="52">
        <f t="shared" ca="1" si="468"/>
        <v>0</v>
      </c>
      <c r="AT784" s="52" t="str">
        <f t="shared" ca="1" si="469"/>
        <v>00</v>
      </c>
      <c r="AU784" s="52" t="str">
        <f t="shared" ca="1" si="470"/>
        <v>00</v>
      </c>
      <c r="AV784" s="1" t="str">
        <f t="shared" ca="1" si="473"/>
        <v>00</v>
      </c>
      <c r="AW784" s="52" t="str">
        <f t="shared" ca="1" si="471"/>
        <v>ZP</v>
      </c>
      <c r="AX784" s="53" t="e">
        <f ca="1">VLOOKUP(UPPER(F784)&amp;"-"&amp;AW784,Opcodes!$D$3:$E$160,2,FALSE)</f>
        <v>#N/A</v>
      </c>
      <c r="AY784" s="1">
        <f t="shared" ca="1" si="472"/>
        <v>0</v>
      </c>
    </row>
    <row r="785" spans="3:51" s="52" customFormat="1" x14ac:dyDescent="0.3">
      <c r="C785" s="11" t="str" cm="1">
        <f t="array" aca="1" ref="C785" ca="1">IF(AND(N785&amp;""&lt;&gt;"",K785&amp;""&lt;&gt;""),K785&amp;": "&amp;N785&amp;IF(O785&amp;""&lt;&gt;""," "&amp;O785,"")&amp;IF(P785&amp;""&lt;&gt;""," "&amp;P785,""),IF(Y785&amp;""&lt;&gt;"",K785&amp;": "&amp;TRIM(_xlfn.TEXTJOIN("",TRUE,MID(Y785,2*ROW(INDIRECT("1:"&amp;LEN(Y785)))-1,2)&amp;" ")),""))</f>
        <v/>
      </c>
      <c r="D785" s="20"/>
      <c r="E785" s="21"/>
      <c r="F785" s="22"/>
      <c r="G785" s="55"/>
      <c r="H785" s="56"/>
      <c r="I785" s="51"/>
      <c r="J785" s="51"/>
      <c r="K785" s="52" t="str">
        <f t="shared" ca="1" si="438"/>
        <v>302</v>
      </c>
      <c r="L785" s="52" t="str">
        <f t="shared" si="439"/>
        <v/>
      </c>
      <c r="M785" s="52" t="str">
        <f t="shared" ca="1" si="440"/>
        <v>$0302</v>
      </c>
      <c r="N785" s="53" t="str">
        <f t="shared" ca="1" si="441"/>
        <v/>
      </c>
      <c r="O785" s="53" t="str">
        <f t="shared" ca="1" si="442"/>
        <v>00</v>
      </c>
      <c r="P785" s="53" t="str">
        <f t="shared" ca="1" si="443"/>
        <v/>
      </c>
      <c r="Q785" s="54">
        <f t="shared" si="444"/>
        <v>-1</v>
      </c>
      <c r="R785" s="54" t="str">
        <f t="shared" si="445"/>
        <v/>
      </c>
      <c r="S785" s="3" t="str">
        <f t="shared" si="446"/>
        <v>my_code</v>
      </c>
      <c r="T785" s="54" t="b">
        <f t="shared" si="447"/>
        <v>0</v>
      </c>
      <c r="U785" s="54" t="b">
        <f t="shared" si="448"/>
        <v>0</v>
      </c>
      <c r="V785" s="54" t="b">
        <f t="shared" si="449"/>
        <v>0</v>
      </c>
      <c r="W785" s="54" t="b">
        <f t="shared" si="450"/>
        <v>0</v>
      </c>
      <c r="X785" s="54" t="b">
        <f>IF(NOT(ISERROR(VLOOKUP(UPPER(F785),Opcodes!$O$3:$O$10,1,FALSE))),TRUE,FALSE)</f>
        <v>0</v>
      </c>
      <c r="Y785" s="1" t="str" cm="1">
        <f t="array" aca="1" ref="Y785" ca="1">IF(OR(UPPER(F785)="STR",UPPER(F785)="ASC"),_xlfn.TEXTJOIN("",TRUE,DEC2HEX(128*(UPPER(F785)="STR")+CODE(MID(G785,ABS(ROW(INDIRECT("1:"&amp;LEN(G785)))),1)))),IF(UPPER(F785)="HEX",UPPER(SUBSTITUTE(G785," ","")),""))</f>
        <v/>
      </c>
      <c r="Z785" s="52" t="str">
        <f t="shared" si="451"/>
        <v/>
      </c>
      <c r="AA785" s="52" t="str">
        <f t="shared" si="452"/>
        <v/>
      </c>
      <c r="AB785" s="52" t="str">
        <f t="shared" si="453"/>
        <v/>
      </c>
      <c r="AC785" s="52" t="str">
        <f t="shared" si="454"/>
        <v/>
      </c>
      <c r="AD785" s="52" t="str">
        <f t="shared" si="455"/>
        <v/>
      </c>
      <c r="AE785" s="52">
        <f t="shared" ca="1" si="456"/>
        <v>0</v>
      </c>
      <c r="AF785" s="52" t="str">
        <f t="shared" si="457"/>
        <v/>
      </c>
      <c r="AG785" s="52" t="str">
        <f t="shared" ca="1" si="458"/>
        <v>mem</v>
      </c>
      <c r="AH785" s="52">
        <f t="shared" ca="1" si="459"/>
        <v>0</v>
      </c>
      <c r="AI785" s="52">
        <f t="shared" ca="1" si="460"/>
        <v>-1</v>
      </c>
      <c r="AJ785" s="52">
        <f t="shared" ca="1" si="461"/>
        <v>0</v>
      </c>
      <c r="AK785" s="52">
        <f t="shared" ca="1" si="462"/>
        <v>0</v>
      </c>
      <c r="AL785" s="52">
        <f t="shared" ca="1" si="463"/>
        <v>0</v>
      </c>
      <c r="AM785" s="52" t="e" cm="1">
        <f t="array" aca="1" ref="AM785" ca="1">INDEX($G$2:$G$1052,MATCH(1,(AL785=$E$2:$E$1052)*("EQU"=UPPER($F$2:$F$1052)),0))</f>
        <v>#N/A</v>
      </c>
      <c r="AN785" s="52" t="str">
        <f t="shared" ca="1" si="464"/>
        <v/>
      </c>
      <c r="AO785" s="1" t="e">
        <f t="shared" ca="1" si="465"/>
        <v>#N/A</v>
      </c>
      <c r="AP785" s="52" t="str">
        <f t="shared" ca="1" si="466"/>
        <v/>
      </c>
      <c r="AQ785" s="1" t="str" cm="1">
        <f t="array" aca="1" ref="AQ785" ca="1">IF(LEFT(AL785,1)=".",INDEX($M$12:$M$1052,MATCH(1,(AL785=$L$12:$L$1052)*(S785=($S$12:$S$1052)),0)),"")</f>
        <v/>
      </c>
      <c r="AR785" s="52">
        <f t="shared" ca="1" si="467"/>
        <v>0</v>
      </c>
      <c r="AS785" s="52">
        <f t="shared" ca="1" si="468"/>
        <v>0</v>
      </c>
      <c r="AT785" s="52" t="str">
        <f t="shared" ca="1" si="469"/>
        <v>00</v>
      </c>
      <c r="AU785" s="52" t="str">
        <f t="shared" ca="1" si="470"/>
        <v>00</v>
      </c>
      <c r="AV785" s="1" t="str">
        <f t="shared" ca="1" si="473"/>
        <v>00</v>
      </c>
      <c r="AW785" s="52" t="str">
        <f t="shared" ca="1" si="471"/>
        <v>ZP</v>
      </c>
      <c r="AX785" s="53" t="e">
        <f ca="1">VLOOKUP(UPPER(F785)&amp;"-"&amp;AW785,Opcodes!$D$3:$E$160,2,FALSE)</f>
        <v>#N/A</v>
      </c>
      <c r="AY785" s="1">
        <f t="shared" ca="1" si="472"/>
        <v>0</v>
      </c>
    </row>
    <row r="786" spans="3:51" s="52" customFormat="1" x14ac:dyDescent="0.3">
      <c r="C786" s="11" t="str" cm="1">
        <f t="array" aca="1" ref="C786" ca="1">IF(AND(N786&amp;""&lt;&gt;"",K786&amp;""&lt;&gt;""),K786&amp;": "&amp;N786&amp;IF(O786&amp;""&lt;&gt;""," "&amp;O786,"")&amp;IF(P786&amp;""&lt;&gt;""," "&amp;P786,""),IF(Y786&amp;""&lt;&gt;"",K786&amp;": "&amp;TRIM(_xlfn.TEXTJOIN("",TRUE,MID(Y786,2*ROW(INDIRECT("1:"&amp;LEN(Y786)))-1,2)&amp;" ")),""))</f>
        <v/>
      </c>
      <c r="D786" s="20"/>
      <c r="E786" s="21"/>
      <c r="F786" s="22"/>
      <c r="G786" s="55"/>
      <c r="H786" s="56"/>
      <c r="I786" s="51"/>
      <c r="J786" s="51"/>
      <c r="K786" s="52" t="str">
        <f t="shared" ca="1" si="438"/>
        <v>302</v>
      </c>
      <c r="L786" s="52" t="str">
        <f t="shared" si="439"/>
        <v/>
      </c>
      <c r="M786" s="52" t="str">
        <f t="shared" ca="1" si="440"/>
        <v>$0302</v>
      </c>
      <c r="N786" s="53" t="str">
        <f t="shared" ca="1" si="441"/>
        <v/>
      </c>
      <c r="O786" s="53" t="str">
        <f t="shared" ca="1" si="442"/>
        <v>00</v>
      </c>
      <c r="P786" s="53" t="str">
        <f t="shared" ca="1" si="443"/>
        <v/>
      </c>
      <c r="Q786" s="54">
        <f t="shared" si="444"/>
        <v>-1</v>
      </c>
      <c r="R786" s="54" t="str">
        <f t="shared" si="445"/>
        <v/>
      </c>
      <c r="S786" s="3" t="str">
        <f t="shared" si="446"/>
        <v>my_code</v>
      </c>
      <c r="T786" s="54" t="b">
        <f t="shared" si="447"/>
        <v>0</v>
      </c>
      <c r="U786" s="54" t="b">
        <f t="shared" si="448"/>
        <v>0</v>
      </c>
      <c r="V786" s="54" t="b">
        <f t="shared" si="449"/>
        <v>0</v>
      </c>
      <c r="W786" s="54" t="b">
        <f t="shared" si="450"/>
        <v>0</v>
      </c>
      <c r="X786" s="54" t="b">
        <f>IF(NOT(ISERROR(VLOOKUP(UPPER(F786),Opcodes!$O$3:$O$10,1,FALSE))),TRUE,FALSE)</f>
        <v>0</v>
      </c>
      <c r="Y786" s="1" t="str" cm="1">
        <f t="array" aca="1" ref="Y786" ca="1">IF(OR(UPPER(F786)="STR",UPPER(F786)="ASC"),_xlfn.TEXTJOIN("",TRUE,DEC2HEX(128*(UPPER(F786)="STR")+CODE(MID(G786,ABS(ROW(INDIRECT("1:"&amp;LEN(G786)))),1)))),IF(UPPER(F786)="HEX",UPPER(SUBSTITUTE(G786," ","")),""))</f>
        <v/>
      </c>
      <c r="Z786" s="52" t="str">
        <f t="shared" si="451"/>
        <v/>
      </c>
      <c r="AA786" s="52" t="str">
        <f t="shared" si="452"/>
        <v/>
      </c>
      <c r="AB786" s="52" t="str">
        <f t="shared" si="453"/>
        <v/>
      </c>
      <c r="AC786" s="52" t="str">
        <f t="shared" si="454"/>
        <v/>
      </c>
      <c r="AD786" s="52" t="str">
        <f t="shared" si="455"/>
        <v/>
      </c>
      <c r="AE786" s="52">
        <f t="shared" ca="1" si="456"/>
        <v>0</v>
      </c>
      <c r="AF786" s="52" t="str">
        <f t="shared" si="457"/>
        <v/>
      </c>
      <c r="AG786" s="52" t="str">
        <f t="shared" ca="1" si="458"/>
        <v>mem</v>
      </c>
      <c r="AH786" s="52">
        <f t="shared" ca="1" si="459"/>
        <v>0</v>
      </c>
      <c r="AI786" s="52">
        <f t="shared" ca="1" si="460"/>
        <v>-1</v>
      </c>
      <c r="AJ786" s="52">
        <f t="shared" ca="1" si="461"/>
        <v>0</v>
      </c>
      <c r="AK786" s="52">
        <f t="shared" ca="1" si="462"/>
        <v>0</v>
      </c>
      <c r="AL786" s="52">
        <f t="shared" ca="1" si="463"/>
        <v>0</v>
      </c>
      <c r="AM786" s="52" t="e" cm="1">
        <f t="array" aca="1" ref="AM786" ca="1">INDEX($G$2:$G$1052,MATCH(1,(AL786=$E$2:$E$1052)*("EQU"=UPPER($F$2:$F$1052)),0))</f>
        <v>#N/A</v>
      </c>
      <c r="AN786" s="52" t="str">
        <f t="shared" ca="1" si="464"/>
        <v/>
      </c>
      <c r="AO786" s="1" t="e">
        <f t="shared" ca="1" si="465"/>
        <v>#N/A</v>
      </c>
      <c r="AP786" s="52" t="str">
        <f t="shared" ca="1" si="466"/>
        <v/>
      </c>
      <c r="AQ786" s="1" t="str" cm="1">
        <f t="array" aca="1" ref="AQ786" ca="1">IF(LEFT(AL786,1)=".",INDEX($M$12:$M$1052,MATCH(1,(AL786=$L$12:$L$1052)*(S786=($S$12:$S$1052)),0)),"")</f>
        <v/>
      </c>
      <c r="AR786" s="52">
        <f t="shared" ca="1" si="467"/>
        <v>0</v>
      </c>
      <c r="AS786" s="52">
        <f t="shared" ca="1" si="468"/>
        <v>0</v>
      </c>
      <c r="AT786" s="52" t="str">
        <f t="shared" ca="1" si="469"/>
        <v>00</v>
      </c>
      <c r="AU786" s="52" t="str">
        <f t="shared" ca="1" si="470"/>
        <v>00</v>
      </c>
      <c r="AV786" s="1" t="str">
        <f t="shared" ca="1" si="473"/>
        <v>00</v>
      </c>
      <c r="AW786" s="52" t="str">
        <f t="shared" ca="1" si="471"/>
        <v>ZP</v>
      </c>
      <c r="AX786" s="53" t="e">
        <f ca="1">VLOOKUP(UPPER(F786)&amp;"-"&amp;AW786,Opcodes!$D$3:$E$160,2,FALSE)</f>
        <v>#N/A</v>
      </c>
      <c r="AY786" s="1">
        <f t="shared" ca="1" si="472"/>
        <v>0</v>
      </c>
    </row>
    <row r="787" spans="3:51" s="52" customFormat="1" x14ac:dyDescent="0.3">
      <c r="C787" s="11" t="str" cm="1">
        <f t="array" aca="1" ref="C787" ca="1">IF(AND(N787&amp;""&lt;&gt;"",K787&amp;""&lt;&gt;""),K787&amp;": "&amp;N787&amp;IF(O787&amp;""&lt;&gt;""," "&amp;O787,"")&amp;IF(P787&amp;""&lt;&gt;""," "&amp;P787,""),IF(Y787&amp;""&lt;&gt;"",K787&amp;": "&amp;TRIM(_xlfn.TEXTJOIN("",TRUE,MID(Y787,2*ROW(INDIRECT("1:"&amp;LEN(Y787)))-1,2)&amp;" ")),""))</f>
        <v/>
      </c>
      <c r="D787" s="20"/>
      <c r="E787" s="21"/>
      <c r="F787" s="22"/>
      <c r="G787" s="55"/>
      <c r="H787" s="56"/>
      <c r="I787" s="51"/>
      <c r="J787" s="51"/>
      <c r="K787" s="52" t="str">
        <f t="shared" ca="1" si="438"/>
        <v>302</v>
      </c>
      <c r="L787" s="52" t="str">
        <f t="shared" si="439"/>
        <v/>
      </c>
      <c r="M787" s="52" t="str">
        <f t="shared" ca="1" si="440"/>
        <v>$0302</v>
      </c>
      <c r="N787" s="53" t="str">
        <f t="shared" ca="1" si="441"/>
        <v/>
      </c>
      <c r="O787" s="53" t="str">
        <f t="shared" ca="1" si="442"/>
        <v>00</v>
      </c>
      <c r="P787" s="53" t="str">
        <f t="shared" ca="1" si="443"/>
        <v/>
      </c>
      <c r="Q787" s="54">
        <f t="shared" si="444"/>
        <v>-1</v>
      </c>
      <c r="R787" s="54" t="str">
        <f t="shared" si="445"/>
        <v/>
      </c>
      <c r="S787" s="3" t="str">
        <f t="shared" si="446"/>
        <v>my_code</v>
      </c>
      <c r="T787" s="54" t="b">
        <f t="shared" si="447"/>
        <v>0</v>
      </c>
      <c r="U787" s="54" t="b">
        <f t="shared" si="448"/>
        <v>0</v>
      </c>
      <c r="V787" s="54" t="b">
        <f t="shared" si="449"/>
        <v>0</v>
      </c>
      <c r="W787" s="54" t="b">
        <f t="shared" si="450"/>
        <v>0</v>
      </c>
      <c r="X787" s="54" t="b">
        <f>IF(NOT(ISERROR(VLOOKUP(UPPER(F787),Opcodes!$O$3:$O$10,1,FALSE))),TRUE,FALSE)</f>
        <v>0</v>
      </c>
      <c r="Y787" s="1" t="str" cm="1">
        <f t="array" aca="1" ref="Y787" ca="1">IF(OR(UPPER(F787)="STR",UPPER(F787)="ASC"),_xlfn.TEXTJOIN("",TRUE,DEC2HEX(128*(UPPER(F787)="STR")+CODE(MID(G787,ABS(ROW(INDIRECT("1:"&amp;LEN(G787)))),1)))),IF(UPPER(F787)="HEX",UPPER(SUBSTITUTE(G787," ","")),""))</f>
        <v/>
      </c>
      <c r="Z787" s="52" t="str">
        <f t="shared" si="451"/>
        <v/>
      </c>
      <c r="AA787" s="52" t="str">
        <f t="shared" si="452"/>
        <v/>
      </c>
      <c r="AB787" s="52" t="str">
        <f t="shared" si="453"/>
        <v/>
      </c>
      <c r="AC787" s="52" t="str">
        <f t="shared" si="454"/>
        <v/>
      </c>
      <c r="AD787" s="52" t="str">
        <f t="shared" si="455"/>
        <v/>
      </c>
      <c r="AE787" s="52">
        <f t="shared" ca="1" si="456"/>
        <v>0</v>
      </c>
      <c r="AF787" s="52" t="str">
        <f t="shared" si="457"/>
        <v/>
      </c>
      <c r="AG787" s="52" t="str">
        <f t="shared" ca="1" si="458"/>
        <v>mem</v>
      </c>
      <c r="AH787" s="52">
        <f t="shared" ca="1" si="459"/>
        <v>0</v>
      </c>
      <c r="AI787" s="52">
        <f t="shared" ca="1" si="460"/>
        <v>-1</v>
      </c>
      <c r="AJ787" s="52">
        <f t="shared" ca="1" si="461"/>
        <v>0</v>
      </c>
      <c r="AK787" s="52">
        <f t="shared" ca="1" si="462"/>
        <v>0</v>
      </c>
      <c r="AL787" s="52">
        <f t="shared" ca="1" si="463"/>
        <v>0</v>
      </c>
      <c r="AM787" s="52" t="e" cm="1">
        <f t="array" aca="1" ref="AM787" ca="1">INDEX($G$2:$G$1052,MATCH(1,(AL787=$E$2:$E$1052)*("EQU"=UPPER($F$2:$F$1052)),0))</f>
        <v>#N/A</v>
      </c>
      <c r="AN787" s="52" t="str">
        <f t="shared" ca="1" si="464"/>
        <v/>
      </c>
      <c r="AO787" s="1" t="e">
        <f t="shared" ca="1" si="465"/>
        <v>#N/A</v>
      </c>
      <c r="AP787" s="52" t="str">
        <f t="shared" ca="1" si="466"/>
        <v/>
      </c>
      <c r="AQ787" s="1" t="str" cm="1">
        <f t="array" aca="1" ref="AQ787" ca="1">IF(LEFT(AL787,1)=".",INDEX($M$12:$M$1052,MATCH(1,(AL787=$L$12:$L$1052)*(S787=($S$12:$S$1052)),0)),"")</f>
        <v/>
      </c>
      <c r="AR787" s="52">
        <f t="shared" ca="1" si="467"/>
        <v>0</v>
      </c>
      <c r="AS787" s="52">
        <f t="shared" ca="1" si="468"/>
        <v>0</v>
      </c>
      <c r="AT787" s="52" t="str">
        <f t="shared" ca="1" si="469"/>
        <v>00</v>
      </c>
      <c r="AU787" s="52" t="str">
        <f t="shared" ca="1" si="470"/>
        <v>00</v>
      </c>
      <c r="AV787" s="1" t="str">
        <f t="shared" ca="1" si="473"/>
        <v>00</v>
      </c>
      <c r="AW787" s="52" t="str">
        <f t="shared" ca="1" si="471"/>
        <v>ZP</v>
      </c>
      <c r="AX787" s="53" t="e">
        <f ca="1">VLOOKUP(UPPER(F787)&amp;"-"&amp;AW787,Opcodes!$D$3:$E$160,2,FALSE)</f>
        <v>#N/A</v>
      </c>
      <c r="AY787" s="1">
        <f t="shared" ca="1" si="472"/>
        <v>0</v>
      </c>
    </row>
    <row r="788" spans="3:51" s="52" customFormat="1" x14ac:dyDescent="0.3">
      <c r="C788" s="11" t="str" cm="1">
        <f t="array" aca="1" ref="C788" ca="1">IF(AND(N788&amp;""&lt;&gt;"",K788&amp;""&lt;&gt;""),K788&amp;": "&amp;N788&amp;IF(O788&amp;""&lt;&gt;""," "&amp;O788,"")&amp;IF(P788&amp;""&lt;&gt;""," "&amp;P788,""),IF(Y788&amp;""&lt;&gt;"",K788&amp;": "&amp;TRIM(_xlfn.TEXTJOIN("",TRUE,MID(Y788,2*ROW(INDIRECT("1:"&amp;LEN(Y788)))-1,2)&amp;" ")),""))</f>
        <v/>
      </c>
      <c r="D788" s="20"/>
      <c r="E788" s="21"/>
      <c r="F788" s="22"/>
      <c r="G788" s="55"/>
      <c r="H788" s="56"/>
      <c r="I788" s="51"/>
      <c r="J788" s="51"/>
      <c r="K788" s="52" t="str">
        <f t="shared" ca="1" si="438"/>
        <v>302</v>
      </c>
      <c r="L788" s="52" t="str">
        <f t="shared" si="439"/>
        <v/>
      </c>
      <c r="M788" s="52" t="str">
        <f t="shared" ca="1" si="440"/>
        <v>$0302</v>
      </c>
      <c r="N788" s="53" t="str">
        <f t="shared" ca="1" si="441"/>
        <v/>
      </c>
      <c r="O788" s="53" t="str">
        <f t="shared" ca="1" si="442"/>
        <v>00</v>
      </c>
      <c r="P788" s="53" t="str">
        <f t="shared" ca="1" si="443"/>
        <v/>
      </c>
      <c r="Q788" s="54">
        <f t="shared" si="444"/>
        <v>-1</v>
      </c>
      <c r="R788" s="54" t="str">
        <f t="shared" si="445"/>
        <v/>
      </c>
      <c r="S788" s="3" t="str">
        <f t="shared" si="446"/>
        <v>my_code</v>
      </c>
      <c r="T788" s="54" t="b">
        <f t="shared" si="447"/>
        <v>0</v>
      </c>
      <c r="U788" s="54" t="b">
        <f t="shared" si="448"/>
        <v>0</v>
      </c>
      <c r="V788" s="54" t="b">
        <f t="shared" si="449"/>
        <v>0</v>
      </c>
      <c r="W788" s="54" t="b">
        <f t="shared" si="450"/>
        <v>0</v>
      </c>
      <c r="X788" s="54" t="b">
        <f>IF(NOT(ISERROR(VLOOKUP(UPPER(F788),Opcodes!$O$3:$O$10,1,FALSE))),TRUE,FALSE)</f>
        <v>0</v>
      </c>
      <c r="Y788" s="1" t="str" cm="1">
        <f t="array" aca="1" ref="Y788" ca="1">IF(OR(UPPER(F788)="STR",UPPER(F788)="ASC"),_xlfn.TEXTJOIN("",TRUE,DEC2HEX(128*(UPPER(F788)="STR")+CODE(MID(G788,ABS(ROW(INDIRECT("1:"&amp;LEN(G788)))),1)))),IF(UPPER(F788)="HEX",UPPER(SUBSTITUTE(G788," ","")),""))</f>
        <v/>
      </c>
      <c r="Z788" s="52" t="str">
        <f t="shared" si="451"/>
        <v/>
      </c>
      <c r="AA788" s="52" t="str">
        <f t="shared" si="452"/>
        <v/>
      </c>
      <c r="AB788" s="52" t="str">
        <f t="shared" si="453"/>
        <v/>
      </c>
      <c r="AC788" s="52" t="str">
        <f t="shared" si="454"/>
        <v/>
      </c>
      <c r="AD788" s="52" t="str">
        <f t="shared" si="455"/>
        <v/>
      </c>
      <c r="AE788" s="52">
        <f t="shared" ca="1" si="456"/>
        <v>0</v>
      </c>
      <c r="AF788" s="52" t="str">
        <f t="shared" si="457"/>
        <v/>
      </c>
      <c r="AG788" s="52" t="str">
        <f t="shared" ca="1" si="458"/>
        <v>mem</v>
      </c>
      <c r="AH788" s="52">
        <f t="shared" ca="1" si="459"/>
        <v>0</v>
      </c>
      <c r="AI788" s="52">
        <f t="shared" ca="1" si="460"/>
        <v>-1</v>
      </c>
      <c r="AJ788" s="52">
        <f t="shared" ca="1" si="461"/>
        <v>0</v>
      </c>
      <c r="AK788" s="52">
        <f t="shared" ca="1" si="462"/>
        <v>0</v>
      </c>
      <c r="AL788" s="52">
        <f t="shared" ca="1" si="463"/>
        <v>0</v>
      </c>
      <c r="AM788" s="52" t="e" cm="1">
        <f t="array" aca="1" ref="AM788" ca="1">INDEX($G$2:$G$1052,MATCH(1,(AL788=$E$2:$E$1052)*("EQU"=UPPER($F$2:$F$1052)),0))</f>
        <v>#N/A</v>
      </c>
      <c r="AN788" s="52" t="str">
        <f t="shared" ca="1" si="464"/>
        <v/>
      </c>
      <c r="AO788" s="1" t="e">
        <f t="shared" ca="1" si="465"/>
        <v>#N/A</v>
      </c>
      <c r="AP788" s="52" t="str">
        <f t="shared" ca="1" si="466"/>
        <v/>
      </c>
      <c r="AQ788" s="1" t="str" cm="1">
        <f t="array" aca="1" ref="AQ788" ca="1">IF(LEFT(AL788,1)=".",INDEX($M$12:$M$1052,MATCH(1,(AL788=$L$12:$L$1052)*(S788=($S$12:$S$1052)),0)),"")</f>
        <v/>
      </c>
      <c r="AR788" s="52">
        <f t="shared" ca="1" si="467"/>
        <v>0</v>
      </c>
      <c r="AS788" s="52">
        <f t="shared" ca="1" si="468"/>
        <v>0</v>
      </c>
      <c r="AT788" s="52" t="str">
        <f t="shared" ca="1" si="469"/>
        <v>00</v>
      </c>
      <c r="AU788" s="52" t="str">
        <f t="shared" ca="1" si="470"/>
        <v>00</v>
      </c>
      <c r="AV788" s="1" t="str">
        <f t="shared" ca="1" si="473"/>
        <v>00</v>
      </c>
      <c r="AW788" s="52" t="str">
        <f t="shared" ca="1" si="471"/>
        <v>ZP</v>
      </c>
      <c r="AX788" s="53" t="e">
        <f ca="1">VLOOKUP(UPPER(F788)&amp;"-"&amp;AW788,Opcodes!$D$3:$E$160,2,FALSE)</f>
        <v>#N/A</v>
      </c>
      <c r="AY788" s="1">
        <f t="shared" ca="1" si="472"/>
        <v>0</v>
      </c>
    </row>
    <row r="789" spans="3:51" s="52" customFormat="1" x14ac:dyDescent="0.3">
      <c r="C789" s="11" t="str" cm="1">
        <f t="array" aca="1" ref="C789" ca="1">IF(AND(N789&amp;""&lt;&gt;"",K789&amp;""&lt;&gt;""),K789&amp;": "&amp;N789&amp;IF(O789&amp;""&lt;&gt;""," "&amp;O789,"")&amp;IF(P789&amp;""&lt;&gt;""," "&amp;P789,""),IF(Y789&amp;""&lt;&gt;"",K789&amp;": "&amp;TRIM(_xlfn.TEXTJOIN("",TRUE,MID(Y789,2*ROW(INDIRECT("1:"&amp;LEN(Y789)))-1,2)&amp;" ")),""))</f>
        <v/>
      </c>
      <c r="D789" s="20"/>
      <c r="E789" s="21"/>
      <c r="F789" s="22"/>
      <c r="G789" s="55"/>
      <c r="H789" s="56"/>
      <c r="I789" s="51"/>
      <c r="J789" s="51"/>
      <c r="K789" s="52" t="str">
        <f t="shared" ca="1" si="438"/>
        <v>302</v>
      </c>
      <c r="L789" s="52" t="str">
        <f t="shared" si="439"/>
        <v/>
      </c>
      <c r="M789" s="52" t="str">
        <f t="shared" ca="1" si="440"/>
        <v>$0302</v>
      </c>
      <c r="N789" s="53" t="str">
        <f t="shared" ca="1" si="441"/>
        <v/>
      </c>
      <c r="O789" s="53" t="str">
        <f t="shared" ca="1" si="442"/>
        <v>00</v>
      </c>
      <c r="P789" s="53" t="str">
        <f t="shared" ca="1" si="443"/>
        <v/>
      </c>
      <c r="Q789" s="54">
        <f t="shared" si="444"/>
        <v>-1</v>
      </c>
      <c r="R789" s="54" t="str">
        <f t="shared" si="445"/>
        <v/>
      </c>
      <c r="S789" s="3" t="str">
        <f t="shared" si="446"/>
        <v>my_code</v>
      </c>
      <c r="T789" s="54" t="b">
        <f t="shared" si="447"/>
        <v>0</v>
      </c>
      <c r="U789" s="54" t="b">
        <f t="shared" si="448"/>
        <v>0</v>
      </c>
      <c r="V789" s="54" t="b">
        <f t="shared" si="449"/>
        <v>0</v>
      </c>
      <c r="W789" s="54" t="b">
        <f t="shared" si="450"/>
        <v>0</v>
      </c>
      <c r="X789" s="54" t="b">
        <f>IF(NOT(ISERROR(VLOOKUP(UPPER(F789),Opcodes!$O$3:$O$10,1,FALSE))),TRUE,FALSE)</f>
        <v>0</v>
      </c>
      <c r="Y789" s="1" t="str" cm="1">
        <f t="array" aca="1" ref="Y789" ca="1">IF(OR(UPPER(F789)="STR",UPPER(F789)="ASC"),_xlfn.TEXTJOIN("",TRUE,DEC2HEX(128*(UPPER(F789)="STR")+CODE(MID(G789,ABS(ROW(INDIRECT("1:"&amp;LEN(G789)))),1)))),IF(UPPER(F789)="HEX",UPPER(SUBSTITUTE(G789," ","")),""))</f>
        <v/>
      </c>
      <c r="Z789" s="52" t="str">
        <f t="shared" si="451"/>
        <v/>
      </c>
      <c r="AA789" s="52" t="str">
        <f t="shared" si="452"/>
        <v/>
      </c>
      <c r="AB789" s="52" t="str">
        <f t="shared" si="453"/>
        <v/>
      </c>
      <c r="AC789" s="52" t="str">
        <f t="shared" si="454"/>
        <v/>
      </c>
      <c r="AD789" s="52" t="str">
        <f t="shared" si="455"/>
        <v/>
      </c>
      <c r="AE789" s="52">
        <f t="shared" ca="1" si="456"/>
        <v>0</v>
      </c>
      <c r="AF789" s="52" t="str">
        <f t="shared" si="457"/>
        <v/>
      </c>
      <c r="AG789" s="52" t="str">
        <f t="shared" ca="1" si="458"/>
        <v>mem</v>
      </c>
      <c r="AH789" s="52">
        <f t="shared" ca="1" si="459"/>
        <v>0</v>
      </c>
      <c r="AI789" s="52">
        <f t="shared" ca="1" si="460"/>
        <v>-1</v>
      </c>
      <c r="AJ789" s="52">
        <f t="shared" ca="1" si="461"/>
        <v>0</v>
      </c>
      <c r="AK789" s="52">
        <f t="shared" ca="1" si="462"/>
        <v>0</v>
      </c>
      <c r="AL789" s="52">
        <f t="shared" ca="1" si="463"/>
        <v>0</v>
      </c>
      <c r="AM789" s="52" t="e" cm="1">
        <f t="array" aca="1" ref="AM789" ca="1">INDEX($G$2:$G$1052,MATCH(1,(AL789=$E$2:$E$1052)*("EQU"=UPPER($F$2:$F$1052)),0))</f>
        <v>#N/A</v>
      </c>
      <c r="AN789" s="52" t="str">
        <f t="shared" ca="1" si="464"/>
        <v/>
      </c>
      <c r="AO789" s="1" t="e">
        <f t="shared" ca="1" si="465"/>
        <v>#N/A</v>
      </c>
      <c r="AP789" s="52" t="str">
        <f t="shared" ca="1" si="466"/>
        <v/>
      </c>
      <c r="AQ789" s="1" t="str" cm="1">
        <f t="array" aca="1" ref="AQ789" ca="1">IF(LEFT(AL789,1)=".",INDEX($M$12:$M$1052,MATCH(1,(AL789=$L$12:$L$1052)*(S789=($S$12:$S$1052)),0)),"")</f>
        <v/>
      </c>
      <c r="AR789" s="52">
        <f t="shared" ca="1" si="467"/>
        <v>0</v>
      </c>
      <c r="AS789" s="52">
        <f t="shared" ca="1" si="468"/>
        <v>0</v>
      </c>
      <c r="AT789" s="52" t="str">
        <f t="shared" ca="1" si="469"/>
        <v>00</v>
      </c>
      <c r="AU789" s="52" t="str">
        <f t="shared" ca="1" si="470"/>
        <v>00</v>
      </c>
      <c r="AV789" s="1" t="str">
        <f t="shared" ca="1" si="473"/>
        <v>00</v>
      </c>
      <c r="AW789" s="52" t="str">
        <f t="shared" ca="1" si="471"/>
        <v>ZP</v>
      </c>
      <c r="AX789" s="53" t="e">
        <f ca="1">VLOOKUP(UPPER(F789)&amp;"-"&amp;AW789,Opcodes!$D$3:$E$160,2,FALSE)</f>
        <v>#N/A</v>
      </c>
      <c r="AY789" s="1">
        <f t="shared" ca="1" si="472"/>
        <v>0</v>
      </c>
    </row>
    <row r="790" spans="3:51" s="52" customFormat="1" x14ac:dyDescent="0.3">
      <c r="C790" s="11" t="str" cm="1">
        <f t="array" aca="1" ref="C790" ca="1">IF(AND(N790&amp;""&lt;&gt;"",K790&amp;""&lt;&gt;""),K790&amp;": "&amp;N790&amp;IF(O790&amp;""&lt;&gt;""," "&amp;O790,"")&amp;IF(P790&amp;""&lt;&gt;""," "&amp;P790,""),IF(Y790&amp;""&lt;&gt;"",K790&amp;": "&amp;TRIM(_xlfn.TEXTJOIN("",TRUE,MID(Y790,2*ROW(INDIRECT("1:"&amp;LEN(Y790)))-1,2)&amp;" ")),""))</f>
        <v/>
      </c>
      <c r="D790" s="20"/>
      <c r="E790" s="21"/>
      <c r="F790" s="22"/>
      <c r="G790" s="55"/>
      <c r="H790" s="56"/>
      <c r="I790" s="51"/>
      <c r="J790" s="51"/>
      <c r="K790" s="52" t="str">
        <f t="shared" ca="1" si="438"/>
        <v>302</v>
      </c>
      <c r="L790" s="52" t="str">
        <f t="shared" si="439"/>
        <v/>
      </c>
      <c r="M790" s="52" t="str">
        <f t="shared" ca="1" si="440"/>
        <v>$0302</v>
      </c>
      <c r="N790" s="53" t="str">
        <f t="shared" ca="1" si="441"/>
        <v/>
      </c>
      <c r="O790" s="53" t="str">
        <f t="shared" ca="1" si="442"/>
        <v>00</v>
      </c>
      <c r="P790" s="53" t="str">
        <f t="shared" ca="1" si="443"/>
        <v/>
      </c>
      <c r="Q790" s="54">
        <f t="shared" si="444"/>
        <v>-1</v>
      </c>
      <c r="R790" s="54" t="str">
        <f t="shared" si="445"/>
        <v/>
      </c>
      <c r="S790" s="3" t="str">
        <f t="shared" si="446"/>
        <v>my_code</v>
      </c>
      <c r="T790" s="54" t="b">
        <f t="shared" si="447"/>
        <v>0</v>
      </c>
      <c r="U790" s="54" t="b">
        <f t="shared" si="448"/>
        <v>0</v>
      </c>
      <c r="V790" s="54" t="b">
        <f t="shared" si="449"/>
        <v>0</v>
      </c>
      <c r="W790" s="54" t="b">
        <f t="shared" si="450"/>
        <v>0</v>
      </c>
      <c r="X790" s="54" t="b">
        <f>IF(NOT(ISERROR(VLOOKUP(UPPER(F790),Opcodes!$O$3:$O$10,1,FALSE))),TRUE,FALSE)</f>
        <v>0</v>
      </c>
      <c r="Y790" s="1" t="str" cm="1">
        <f t="array" aca="1" ref="Y790" ca="1">IF(OR(UPPER(F790)="STR",UPPER(F790)="ASC"),_xlfn.TEXTJOIN("",TRUE,DEC2HEX(128*(UPPER(F790)="STR")+CODE(MID(G790,ABS(ROW(INDIRECT("1:"&amp;LEN(G790)))),1)))),IF(UPPER(F790)="HEX",UPPER(SUBSTITUTE(G790," ","")),""))</f>
        <v/>
      </c>
      <c r="Z790" s="52" t="str">
        <f t="shared" si="451"/>
        <v/>
      </c>
      <c r="AA790" s="52" t="str">
        <f t="shared" si="452"/>
        <v/>
      </c>
      <c r="AB790" s="52" t="str">
        <f t="shared" si="453"/>
        <v/>
      </c>
      <c r="AC790" s="52" t="str">
        <f t="shared" si="454"/>
        <v/>
      </c>
      <c r="AD790" s="52" t="str">
        <f t="shared" si="455"/>
        <v/>
      </c>
      <c r="AE790" s="52">
        <f t="shared" ca="1" si="456"/>
        <v>0</v>
      </c>
      <c r="AF790" s="52" t="str">
        <f t="shared" si="457"/>
        <v/>
      </c>
      <c r="AG790" s="52" t="str">
        <f t="shared" ca="1" si="458"/>
        <v>mem</v>
      </c>
      <c r="AH790" s="52">
        <f t="shared" ca="1" si="459"/>
        <v>0</v>
      </c>
      <c r="AI790" s="52">
        <f t="shared" ca="1" si="460"/>
        <v>-1</v>
      </c>
      <c r="AJ790" s="52">
        <f t="shared" ca="1" si="461"/>
        <v>0</v>
      </c>
      <c r="AK790" s="52">
        <f t="shared" ca="1" si="462"/>
        <v>0</v>
      </c>
      <c r="AL790" s="52">
        <f t="shared" ca="1" si="463"/>
        <v>0</v>
      </c>
      <c r="AM790" s="52" t="e" cm="1">
        <f t="array" aca="1" ref="AM790" ca="1">INDEX($G$2:$G$1052,MATCH(1,(AL790=$E$2:$E$1052)*("EQU"=UPPER($F$2:$F$1052)),0))</f>
        <v>#N/A</v>
      </c>
      <c r="AN790" s="52" t="str">
        <f t="shared" ca="1" si="464"/>
        <v/>
      </c>
      <c r="AO790" s="1" t="e">
        <f t="shared" ca="1" si="465"/>
        <v>#N/A</v>
      </c>
      <c r="AP790" s="52" t="str">
        <f t="shared" ca="1" si="466"/>
        <v/>
      </c>
      <c r="AQ790" s="1" t="str" cm="1">
        <f t="array" aca="1" ref="AQ790" ca="1">IF(LEFT(AL790,1)=".",INDEX($M$12:$M$1052,MATCH(1,(AL790=$L$12:$L$1052)*(S790=($S$12:$S$1052)),0)),"")</f>
        <v/>
      </c>
      <c r="AR790" s="52">
        <f t="shared" ca="1" si="467"/>
        <v>0</v>
      </c>
      <c r="AS790" s="52">
        <f t="shared" ca="1" si="468"/>
        <v>0</v>
      </c>
      <c r="AT790" s="52" t="str">
        <f t="shared" ca="1" si="469"/>
        <v>00</v>
      </c>
      <c r="AU790" s="52" t="str">
        <f t="shared" ca="1" si="470"/>
        <v>00</v>
      </c>
      <c r="AV790" s="1" t="str">
        <f t="shared" ca="1" si="473"/>
        <v>00</v>
      </c>
      <c r="AW790" s="52" t="str">
        <f t="shared" ca="1" si="471"/>
        <v>ZP</v>
      </c>
      <c r="AX790" s="53" t="e">
        <f ca="1">VLOOKUP(UPPER(F790)&amp;"-"&amp;AW790,Opcodes!$D$3:$E$160,2,FALSE)</f>
        <v>#N/A</v>
      </c>
      <c r="AY790" s="1">
        <f t="shared" ca="1" si="472"/>
        <v>0</v>
      </c>
    </row>
    <row r="791" spans="3:51" s="52" customFormat="1" x14ac:dyDescent="0.3">
      <c r="C791" s="11" t="str" cm="1">
        <f t="array" aca="1" ref="C791" ca="1">IF(AND(N791&amp;""&lt;&gt;"",K791&amp;""&lt;&gt;""),K791&amp;": "&amp;N791&amp;IF(O791&amp;""&lt;&gt;""," "&amp;O791,"")&amp;IF(P791&amp;""&lt;&gt;""," "&amp;P791,""),IF(Y791&amp;""&lt;&gt;"",K791&amp;": "&amp;TRIM(_xlfn.TEXTJOIN("",TRUE,MID(Y791,2*ROW(INDIRECT("1:"&amp;LEN(Y791)))-1,2)&amp;" ")),""))</f>
        <v/>
      </c>
      <c r="D791" s="20"/>
      <c r="E791" s="21"/>
      <c r="F791" s="22"/>
      <c r="G791" s="55"/>
      <c r="H791" s="56"/>
      <c r="I791" s="51"/>
      <c r="J791" s="51"/>
      <c r="K791" s="52" t="str">
        <f t="shared" ca="1" si="438"/>
        <v>302</v>
      </c>
      <c r="L791" s="52" t="str">
        <f t="shared" si="439"/>
        <v/>
      </c>
      <c r="M791" s="52" t="str">
        <f t="shared" ca="1" si="440"/>
        <v>$0302</v>
      </c>
      <c r="N791" s="53" t="str">
        <f t="shared" ca="1" si="441"/>
        <v/>
      </c>
      <c r="O791" s="53" t="str">
        <f t="shared" ca="1" si="442"/>
        <v>00</v>
      </c>
      <c r="P791" s="53" t="str">
        <f t="shared" ca="1" si="443"/>
        <v/>
      </c>
      <c r="Q791" s="54">
        <f t="shared" si="444"/>
        <v>-1</v>
      </c>
      <c r="R791" s="54" t="str">
        <f t="shared" si="445"/>
        <v/>
      </c>
      <c r="S791" s="3" t="str">
        <f t="shared" si="446"/>
        <v>my_code</v>
      </c>
      <c r="T791" s="54" t="b">
        <f t="shared" si="447"/>
        <v>0</v>
      </c>
      <c r="U791" s="54" t="b">
        <f t="shared" si="448"/>
        <v>0</v>
      </c>
      <c r="V791" s="54" t="b">
        <f t="shared" si="449"/>
        <v>0</v>
      </c>
      <c r="W791" s="54" t="b">
        <f t="shared" si="450"/>
        <v>0</v>
      </c>
      <c r="X791" s="54" t="b">
        <f>IF(NOT(ISERROR(VLOOKUP(UPPER(F791),Opcodes!$O$3:$O$10,1,FALSE))),TRUE,FALSE)</f>
        <v>0</v>
      </c>
      <c r="Y791" s="1" t="str" cm="1">
        <f t="array" aca="1" ref="Y791" ca="1">IF(OR(UPPER(F791)="STR",UPPER(F791)="ASC"),_xlfn.TEXTJOIN("",TRUE,DEC2HEX(128*(UPPER(F791)="STR")+CODE(MID(G791,ABS(ROW(INDIRECT("1:"&amp;LEN(G791)))),1)))),IF(UPPER(F791)="HEX",UPPER(SUBSTITUTE(G791," ","")),""))</f>
        <v/>
      </c>
      <c r="Z791" s="52" t="str">
        <f t="shared" si="451"/>
        <v/>
      </c>
      <c r="AA791" s="52" t="str">
        <f t="shared" si="452"/>
        <v/>
      </c>
      <c r="AB791" s="52" t="str">
        <f t="shared" si="453"/>
        <v/>
      </c>
      <c r="AC791" s="52" t="str">
        <f t="shared" si="454"/>
        <v/>
      </c>
      <c r="AD791" s="52" t="str">
        <f t="shared" si="455"/>
        <v/>
      </c>
      <c r="AE791" s="52">
        <f t="shared" ca="1" si="456"/>
        <v>0</v>
      </c>
      <c r="AF791" s="52" t="str">
        <f t="shared" si="457"/>
        <v/>
      </c>
      <c r="AG791" s="52" t="str">
        <f t="shared" ca="1" si="458"/>
        <v>mem</v>
      </c>
      <c r="AH791" s="52">
        <f t="shared" ca="1" si="459"/>
        <v>0</v>
      </c>
      <c r="AI791" s="52">
        <f t="shared" ca="1" si="460"/>
        <v>-1</v>
      </c>
      <c r="AJ791" s="52">
        <f t="shared" ca="1" si="461"/>
        <v>0</v>
      </c>
      <c r="AK791" s="52">
        <f t="shared" ca="1" si="462"/>
        <v>0</v>
      </c>
      <c r="AL791" s="52">
        <f t="shared" ca="1" si="463"/>
        <v>0</v>
      </c>
      <c r="AM791" s="52" t="e" cm="1">
        <f t="array" aca="1" ref="AM791" ca="1">INDEX($G$2:$G$1052,MATCH(1,(AL791=$E$2:$E$1052)*("EQU"=UPPER($F$2:$F$1052)),0))</f>
        <v>#N/A</v>
      </c>
      <c r="AN791" s="52" t="str">
        <f t="shared" ca="1" si="464"/>
        <v/>
      </c>
      <c r="AO791" s="1" t="e">
        <f t="shared" ca="1" si="465"/>
        <v>#N/A</v>
      </c>
      <c r="AP791" s="52" t="str">
        <f t="shared" ca="1" si="466"/>
        <v/>
      </c>
      <c r="AQ791" s="1" t="str" cm="1">
        <f t="array" aca="1" ref="AQ791" ca="1">IF(LEFT(AL791,1)=".",INDEX($M$12:$M$1052,MATCH(1,(AL791=$L$12:$L$1052)*(S791=($S$12:$S$1052)),0)),"")</f>
        <v/>
      </c>
      <c r="AR791" s="52">
        <f t="shared" ca="1" si="467"/>
        <v>0</v>
      </c>
      <c r="AS791" s="52">
        <f t="shared" ca="1" si="468"/>
        <v>0</v>
      </c>
      <c r="AT791" s="52" t="str">
        <f t="shared" ca="1" si="469"/>
        <v>00</v>
      </c>
      <c r="AU791" s="52" t="str">
        <f t="shared" ca="1" si="470"/>
        <v>00</v>
      </c>
      <c r="AV791" s="1" t="str">
        <f t="shared" ca="1" si="473"/>
        <v>00</v>
      </c>
      <c r="AW791" s="52" t="str">
        <f t="shared" ca="1" si="471"/>
        <v>ZP</v>
      </c>
      <c r="AX791" s="53" t="e">
        <f ca="1">VLOOKUP(UPPER(F791)&amp;"-"&amp;AW791,Opcodes!$D$3:$E$160,2,FALSE)</f>
        <v>#N/A</v>
      </c>
      <c r="AY791" s="1">
        <f t="shared" ca="1" si="472"/>
        <v>0</v>
      </c>
    </row>
    <row r="792" spans="3:51" s="52" customFormat="1" x14ac:dyDescent="0.3">
      <c r="C792" s="11" t="str" cm="1">
        <f t="array" aca="1" ref="C792" ca="1">IF(AND(N792&amp;""&lt;&gt;"",K792&amp;""&lt;&gt;""),K792&amp;": "&amp;N792&amp;IF(O792&amp;""&lt;&gt;""," "&amp;O792,"")&amp;IF(P792&amp;""&lt;&gt;""," "&amp;P792,""),IF(Y792&amp;""&lt;&gt;"",K792&amp;": "&amp;TRIM(_xlfn.TEXTJOIN("",TRUE,MID(Y792,2*ROW(INDIRECT("1:"&amp;LEN(Y792)))-1,2)&amp;" ")),""))</f>
        <v/>
      </c>
      <c r="D792" s="20"/>
      <c r="E792" s="21"/>
      <c r="F792" s="22"/>
      <c r="G792" s="55"/>
      <c r="H792" s="56"/>
      <c r="I792" s="51"/>
      <c r="J792" s="51"/>
      <c r="K792" s="52" t="str">
        <f t="shared" ca="1" si="438"/>
        <v>302</v>
      </c>
      <c r="L792" s="52" t="str">
        <f t="shared" si="439"/>
        <v/>
      </c>
      <c r="M792" s="52" t="str">
        <f t="shared" ca="1" si="440"/>
        <v>$0302</v>
      </c>
      <c r="N792" s="53" t="str">
        <f t="shared" ca="1" si="441"/>
        <v/>
      </c>
      <c r="O792" s="53" t="str">
        <f t="shared" ca="1" si="442"/>
        <v>00</v>
      </c>
      <c r="P792" s="53" t="str">
        <f t="shared" ca="1" si="443"/>
        <v/>
      </c>
      <c r="Q792" s="54">
        <f t="shared" si="444"/>
        <v>-1</v>
      </c>
      <c r="R792" s="54" t="str">
        <f t="shared" si="445"/>
        <v/>
      </c>
      <c r="S792" s="3" t="str">
        <f t="shared" si="446"/>
        <v>my_code</v>
      </c>
      <c r="T792" s="54" t="b">
        <f t="shared" si="447"/>
        <v>0</v>
      </c>
      <c r="U792" s="54" t="b">
        <f t="shared" si="448"/>
        <v>0</v>
      </c>
      <c r="V792" s="54" t="b">
        <f t="shared" si="449"/>
        <v>0</v>
      </c>
      <c r="W792" s="54" t="b">
        <f t="shared" si="450"/>
        <v>0</v>
      </c>
      <c r="X792" s="54" t="b">
        <f>IF(NOT(ISERROR(VLOOKUP(UPPER(F792),Opcodes!$O$3:$O$10,1,FALSE))),TRUE,FALSE)</f>
        <v>0</v>
      </c>
      <c r="Y792" s="1" t="str" cm="1">
        <f t="array" aca="1" ref="Y792" ca="1">IF(OR(UPPER(F792)="STR",UPPER(F792)="ASC"),_xlfn.TEXTJOIN("",TRUE,DEC2HEX(128*(UPPER(F792)="STR")+CODE(MID(G792,ABS(ROW(INDIRECT("1:"&amp;LEN(G792)))),1)))),IF(UPPER(F792)="HEX",UPPER(SUBSTITUTE(G792," ","")),""))</f>
        <v/>
      </c>
      <c r="Z792" s="52" t="str">
        <f t="shared" si="451"/>
        <v/>
      </c>
      <c r="AA792" s="52" t="str">
        <f t="shared" si="452"/>
        <v/>
      </c>
      <c r="AB792" s="52" t="str">
        <f t="shared" si="453"/>
        <v/>
      </c>
      <c r="AC792" s="52" t="str">
        <f t="shared" si="454"/>
        <v/>
      </c>
      <c r="AD792" s="52" t="str">
        <f t="shared" si="455"/>
        <v/>
      </c>
      <c r="AE792" s="52">
        <f t="shared" ca="1" si="456"/>
        <v>0</v>
      </c>
      <c r="AF792" s="52" t="str">
        <f t="shared" si="457"/>
        <v/>
      </c>
      <c r="AG792" s="52" t="str">
        <f t="shared" ca="1" si="458"/>
        <v>mem</v>
      </c>
      <c r="AH792" s="52">
        <f t="shared" ca="1" si="459"/>
        <v>0</v>
      </c>
      <c r="AI792" s="52">
        <f t="shared" ca="1" si="460"/>
        <v>-1</v>
      </c>
      <c r="AJ792" s="52">
        <f t="shared" ca="1" si="461"/>
        <v>0</v>
      </c>
      <c r="AK792" s="52">
        <f t="shared" ca="1" si="462"/>
        <v>0</v>
      </c>
      <c r="AL792" s="52">
        <f t="shared" ca="1" si="463"/>
        <v>0</v>
      </c>
      <c r="AM792" s="52" t="e" cm="1">
        <f t="array" aca="1" ref="AM792" ca="1">INDEX($G$2:$G$1052,MATCH(1,(AL792=$E$2:$E$1052)*("EQU"=UPPER($F$2:$F$1052)),0))</f>
        <v>#N/A</v>
      </c>
      <c r="AN792" s="52" t="str">
        <f t="shared" ca="1" si="464"/>
        <v/>
      </c>
      <c r="AO792" s="1" t="e">
        <f t="shared" ca="1" si="465"/>
        <v>#N/A</v>
      </c>
      <c r="AP792" s="52" t="str">
        <f t="shared" ca="1" si="466"/>
        <v/>
      </c>
      <c r="AQ792" s="1" t="str" cm="1">
        <f t="array" aca="1" ref="AQ792" ca="1">IF(LEFT(AL792,1)=".",INDEX($M$12:$M$1052,MATCH(1,(AL792=$L$12:$L$1052)*(S792=($S$12:$S$1052)),0)),"")</f>
        <v/>
      </c>
      <c r="AR792" s="52">
        <f t="shared" ca="1" si="467"/>
        <v>0</v>
      </c>
      <c r="AS792" s="52">
        <f t="shared" ca="1" si="468"/>
        <v>0</v>
      </c>
      <c r="AT792" s="52" t="str">
        <f t="shared" ca="1" si="469"/>
        <v>00</v>
      </c>
      <c r="AU792" s="52" t="str">
        <f t="shared" ca="1" si="470"/>
        <v>00</v>
      </c>
      <c r="AV792" s="1" t="str">
        <f t="shared" ca="1" si="473"/>
        <v>00</v>
      </c>
      <c r="AW792" s="52" t="str">
        <f t="shared" ca="1" si="471"/>
        <v>ZP</v>
      </c>
      <c r="AX792" s="53" t="e">
        <f ca="1">VLOOKUP(UPPER(F792)&amp;"-"&amp;AW792,Opcodes!$D$3:$E$160,2,FALSE)</f>
        <v>#N/A</v>
      </c>
      <c r="AY792" s="1">
        <f t="shared" ca="1" si="472"/>
        <v>0</v>
      </c>
    </row>
    <row r="793" spans="3:51" s="52" customFormat="1" x14ac:dyDescent="0.3">
      <c r="C793" s="11" t="str" cm="1">
        <f t="array" aca="1" ref="C793" ca="1">IF(AND(N793&amp;""&lt;&gt;"",K793&amp;""&lt;&gt;""),K793&amp;": "&amp;N793&amp;IF(O793&amp;""&lt;&gt;""," "&amp;O793,"")&amp;IF(P793&amp;""&lt;&gt;""," "&amp;P793,""),IF(Y793&amp;""&lt;&gt;"",K793&amp;": "&amp;TRIM(_xlfn.TEXTJOIN("",TRUE,MID(Y793,2*ROW(INDIRECT("1:"&amp;LEN(Y793)))-1,2)&amp;" ")),""))</f>
        <v/>
      </c>
      <c r="D793" s="20"/>
      <c r="E793" s="21"/>
      <c r="F793" s="22"/>
      <c r="G793" s="55"/>
      <c r="H793" s="56"/>
      <c r="I793" s="51"/>
      <c r="J793" s="51"/>
      <c r="K793" s="52" t="str">
        <f t="shared" ca="1" si="438"/>
        <v>302</v>
      </c>
      <c r="L793" s="52" t="str">
        <f t="shared" si="439"/>
        <v/>
      </c>
      <c r="M793" s="52" t="str">
        <f t="shared" ca="1" si="440"/>
        <v>$0302</v>
      </c>
      <c r="N793" s="53" t="str">
        <f t="shared" ca="1" si="441"/>
        <v/>
      </c>
      <c r="O793" s="53" t="str">
        <f t="shared" ca="1" si="442"/>
        <v>00</v>
      </c>
      <c r="P793" s="53" t="str">
        <f t="shared" ca="1" si="443"/>
        <v/>
      </c>
      <c r="Q793" s="54">
        <f t="shared" si="444"/>
        <v>-1</v>
      </c>
      <c r="R793" s="54" t="str">
        <f t="shared" si="445"/>
        <v/>
      </c>
      <c r="S793" s="3" t="str">
        <f t="shared" si="446"/>
        <v>my_code</v>
      </c>
      <c r="T793" s="54" t="b">
        <f t="shared" si="447"/>
        <v>0</v>
      </c>
      <c r="U793" s="54" t="b">
        <f t="shared" si="448"/>
        <v>0</v>
      </c>
      <c r="V793" s="54" t="b">
        <f t="shared" si="449"/>
        <v>0</v>
      </c>
      <c r="W793" s="54" t="b">
        <f t="shared" si="450"/>
        <v>0</v>
      </c>
      <c r="X793" s="54" t="b">
        <f>IF(NOT(ISERROR(VLOOKUP(UPPER(F793),Opcodes!$O$3:$O$10,1,FALSE))),TRUE,FALSE)</f>
        <v>0</v>
      </c>
      <c r="Y793" s="1" t="str" cm="1">
        <f t="array" aca="1" ref="Y793" ca="1">IF(OR(UPPER(F793)="STR",UPPER(F793)="ASC"),_xlfn.TEXTJOIN("",TRUE,DEC2HEX(128*(UPPER(F793)="STR")+CODE(MID(G793,ABS(ROW(INDIRECT("1:"&amp;LEN(G793)))),1)))),IF(UPPER(F793)="HEX",UPPER(SUBSTITUTE(G793," ","")),""))</f>
        <v/>
      </c>
      <c r="Z793" s="52" t="str">
        <f t="shared" si="451"/>
        <v/>
      </c>
      <c r="AA793" s="52" t="str">
        <f t="shared" si="452"/>
        <v/>
      </c>
      <c r="AB793" s="52" t="str">
        <f t="shared" si="453"/>
        <v/>
      </c>
      <c r="AC793" s="52" t="str">
        <f t="shared" si="454"/>
        <v/>
      </c>
      <c r="AD793" s="52" t="str">
        <f t="shared" si="455"/>
        <v/>
      </c>
      <c r="AE793" s="52">
        <f t="shared" ca="1" si="456"/>
        <v>0</v>
      </c>
      <c r="AF793" s="52" t="str">
        <f t="shared" si="457"/>
        <v/>
      </c>
      <c r="AG793" s="52" t="str">
        <f t="shared" ca="1" si="458"/>
        <v>mem</v>
      </c>
      <c r="AH793" s="52">
        <f t="shared" ca="1" si="459"/>
        <v>0</v>
      </c>
      <c r="AI793" s="52">
        <f t="shared" ca="1" si="460"/>
        <v>-1</v>
      </c>
      <c r="AJ793" s="52">
        <f t="shared" ca="1" si="461"/>
        <v>0</v>
      </c>
      <c r="AK793" s="52">
        <f t="shared" ca="1" si="462"/>
        <v>0</v>
      </c>
      <c r="AL793" s="52">
        <f t="shared" ca="1" si="463"/>
        <v>0</v>
      </c>
      <c r="AM793" s="52" t="e" cm="1">
        <f t="array" aca="1" ref="AM793" ca="1">INDEX($G$2:$G$1052,MATCH(1,(AL793=$E$2:$E$1052)*("EQU"=UPPER($F$2:$F$1052)),0))</f>
        <v>#N/A</v>
      </c>
      <c r="AN793" s="52" t="str">
        <f t="shared" ca="1" si="464"/>
        <v/>
      </c>
      <c r="AO793" s="1" t="e">
        <f t="shared" ca="1" si="465"/>
        <v>#N/A</v>
      </c>
      <c r="AP793" s="52" t="str">
        <f t="shared" ca="1" si="466"/>
        <v/>
      </c>
      <c r="AQ793" s="1" t="str" cm="1">
        <f t="array" aca="1" ref="AQ793" ca="1">IF(LEFT(AL793,1)=".",INDEX($M$12:$M$1052,MATCH(1,(AL793=$L$12:$L$1052)*(S793=($S$12:$S$1052)),0)),"")</f>
        <v/>
      </c>
      <c r="AR793" s="52">
        <f t="shared" ca="1" si="467"/>
        <v>0</v>
      </c>
      <c r="AS793" s="52">
        <f t="shared" ca="1" si="468"/>
        <v>0</v>
      </c>
      <c r="AT793" s="52" t="str">
        <f t="shared" ca="1" si="469"/>
        <v>00</v>
      </c>
      <c r="AU793" s="52" t="str">
        <f t="shared" ca="1" si="470"/>
        <v>00</v>
      </c>
      <c r="AV793" s="1" t="str">
        <f t="shared" ca="1" si="473"/>
        <v>00</v>
      </c>
      <c r="AW793" s="52" t="str">
        <f t="shared" ca="1" si="471"/>
        <v>ZP</v>
      </c>
      <c r="AX793" s="53" t="e">
        <f ca="1">VLOOKUP(UPPER(F793)&amp;"-"&amp;AW793,Opcodes!$D$3:$E$160,2,FALSE)</f>
        <v>#N/A</v>
      </c>
      <c r="AY793" s="1">
        <f t="shared" ca="1" si="472"/>
        <v>0</v>
      </c>
    </row>
    <row r="794" spans="3:51" s="52" customFormat="1" x14ac:dyDescent="0.3">
      <c r="C794" s="11" t="str" cm="1">
        <f t="array" aca="1" ref="C794" ca="1">IF(AND(N794&amp;""&lt;&gt;"",K794&amp;""&lt;&gt;""),K794&amp;": "&amp;N794&amp;IF(O794&amp;""&lt;&gt;""," "&amp;O794,"")&amp;IF(P794&amp;""&lt;&gt;""," "&amp;P794,""),IF(Y794&amp;""&lt;&gt;"",K794&amp;": "&amp;TRIM(_xlfn.TEXTJOIN("",TRUE,MID(Y794,2*ROW(INDIRECT("1:"&amp;LEN(Y794)))-1,2)&amp;" ")),""))</f>
        <v/>
      </c>
      <c r="D794" s="20"/>
      <c r="E794" s="21"/>
      <c r="F794" s="22"/>
      <c r="G794" s="55"/>
      <c r="H794" s="56"/>
      <c r="I794" s="51"/>
      <c r="J794" s="51"/>
      <c r="K794" s="52" t="str">
        <f t="shared" ca="1" si="438"/>
        <v>302</v>
      </c>
      <c r="L794" s="52" t="str">
        <f t="shared" si="439"/>
        <v/>
      </c>
      <c r="M794" s="52" t="str">
        <f t="shared" ca="1" si="440"/>
        <v>$0302</v>
      </c>
      <c r="N794" s="53" t="str">
        <f t="shared" ca="1" si="441"/>
        <v/>
      </c>
      <c r="O794" s="53" t="str">
        <f t="shared" ca="1" si="442"/>
        <v>00</v>
      </c>
      <c r="P794" s="53" t="str">
        <f t="shared" ca="1" si="443"/>
        <v/>
      </c>
      <c r="Q794" s="54">
        <f t="shared" si="444"/>
        <v>-1</v>
      </c>
      <c r="R794" s="54" t="str">
        <f t="shared" si="445"/>
        <v/>
      </c>
      <c r="S794" s="3" t="str">
        <f t="shared" si="446"/>
        <v>my_code</v>
      </c>
      <c r="T794" s="54" t="b">
        <f t="shared" si="447"/>
        <v>0</v>
      </c>
      <c r="U794" s="54" t="b">
        <f t="shared" si="448"/>
        <v>0</v>
      </c>
      <c r="V794" s="54" t="b">
        <f t="shared" si="449"/>
        <v>0</v>
      </c>
      <c r="W794" s="54" t="b">
        <f t="shared" si="450"/>
        <v>0</v>
      </c>
      <c r="X794" s="54" t="b">
        <f>IF(NOT(ISERROR(VLOOKUP(UPPER(F794),Opcodes!$O$3:$O$10,1,FALSE))),TRUE,FALSE)</f>
        <v>0</v>
      </c>
      <c r="Y794" s="1" t="str" cm="1">
        <f t="array" aca="1" ref="Y794" ca="1">IF(OR(UPPER(F794)="STR",UPPER(F794)="ASC"),_xlfn.TEXTJOIN("",TRUE,DEC2HEX(128*(UPPER(F794)="STR")+CODE(MID(G794,ABS(ROW(INDIRECT("1:"&amp;LEN(G794)))),1)))),IF(UPPER(F794)="HEX",UPPER(SUBSTITUTE(G794," ","")),""))</f>
        <v/>
      </c>
      <c r="Z794" s="52" t="str">
        <f t="shared" si="451"/>
        <v/>
      </c>
      <c r="AA794" s="52" t="str">
        <f t="shared" si="452"/>
        <v/>
      </c>
      <c r="AB794" s="52" t="str">
        <f t="shared" si="453"/>
        <v/>
      </c>
      <c r="AC794" s="52" t="str">
        <f t="shared" si="454"/>
        <v/>
      </c>
      <c r="AD794" s="52" t="str">
        <f t="shared" si="455"/>
        <v/>
      </c>
      <c r="AE794" s="52">
        <f t="shared" ca="1" si="456"/>
        <v>0</v>
      </c>
      <c r="AF794" s="52" t="str">
        <f t="shared" si="457"/>
        <v/>
      </c>
      <c r="AG794" s="52" t="str">
        <f t="shared" ca="1" si="458"/>
        <v>mem</v>
      </c>
      <c r="AH794" s="52">
        <f t="shared" ca="1" si="459"/>
        <v>0</v>
      </c>
      <c r="AI794" s="52">
        <f t="shared" ca="1" si="460"/>
        <v>-1</v>
      </c>
      <c r="AJ794" s="52">
        <f t="shared" ca="1" si="461"/>
        <v>0</v>
      </c>
      <c r="AK794" s="52">
        <f t="shared" ca="1" si="462"/>
        <v>0</v>
      </c>
      <c r="AL794" s="52">
        <f t="shared" ca="1" si="463"/>
        <v>0</v>
      </c>
      <c r="AM794" s="52" t="e" cm="1">
        <f t="array" aca="1" ref="AM794" ca="1">INDEX($G$2:$G$1052,MATCH(1,(AL794=$E$2:$E$1052)*("EQU"=UPPER($F$2:$F$1052)),0))</f>
        <v>#N/A</v>
      </c>
      <c r="AN794" s="52" t="str">
        <f t="shared" ca="1" si="464"/>
        <v/>
      </c>
      <c r="AO794" s="1" t="e">
        <f t="shared" ca="1" si="465"/>
        <v>#N/A</v>
      </c>
      <c r="AP794" s="52" t="str">
        <f t="shared" ca="1" si="466"/>
        <v/>
      </c>
      <c r="AQ794" s="1" t="str" cm="1">
        <f t="array" aca="1" ref="AQ794" ca="1">IF(LEFT(AL794,1)=".",INDEX($M$12:$M$1052,MATCH(1,(AL794=$L$12:$L$1052)*(S794=($S$12:$S$1052)),0)),"")</f>
        <v/>
      </c>
      <c r="AR794" s="52">
        <f t="shared" ca="1" si="467"/>
        <v>0</v>
      </c>
      <c r="AS794" s="52">
        <f t="shared" ca="1" si="468"/>
        <v>0</v>
      </c>
      <c r="AT794" s="52" t="str">
        <f t="shared" ca="1" si="469"/>
        <v>00</v>
      </c>
      <c r="AU794" s="52" t="str">
        <f t="shared" ca="1" si="470"/>
        <v>00</v>
      </c>
      <c r="AV794" s="1" t="str">
        <f t="shared" ca="1" si="473"/>
        <v>00</v>
      </c>
      <c r="AW794" s="52" t="str">
        <f t="shared" ca="1" si="471"/>
        <v>ZP</v>
      </c>
      <c r="AX794" s="53" t="e">
        <f ca="1">VLOOKUP(UPPER(F794)&amp;"-"&amp;AW794,Opcodes!$D$3:$E$160,2,FALSE)</f>
        <v>#N/A</v>
      </c>
      <c r="AY794" s="1">
        <f t="shared" ca="1" si="472"/>
        <v>0</v>
      </c>
    </row>
    <row r="795" spans="3:51" s="52" customFormat="1" x14ac:dyDescent="0.3">
      <c r="C795" s="11" t="str" cm="1">
        <f t="array" aca="1" ref="C795" ca="1">IF(AND(N795&amp;""&lt;&gt;"",K795&amp;""&lt;&gt;""),K795&amp;": "&amp;N795&amp;IF(O795&amp;""&lt;&gt;""," "&amp;O795,"")&amp;IF(P795&amp;""&lt;&gt;""," "&amp;P795,""),IF(Y795&amp;""&lt;&gt;"",K795&amp;": "&amp;TRIM(_xlfn.TEXTJOIN("",TRUE,MID(Y795,2*ROW(INDIRECT("1:"&amp;LEN(Y795)))-1,2)&amp;" ")),""))</f>
        <v/>
      </c>
      <c r="D795" s="20"/>
      <c r="E795" s="21"/>
      <c r="F795" s="22"/>
      <c r="G795" s="55"/>
      <c r="H795" s="56"/>
      <c r="I795" s="51"/>
      <c r="J795" s="51"/>
      <c r="K795" s="52" t="str">
        <f t="shared" ca="1" si="438"/>
        <v>302</v>
      </c>
      <c r="L795" s="52" t="str">
        <f t="shared" si="439"/>
        <v/>
      </c>
      <c r="M795" s="52" t="str">
        <f t="shared" ca="1" si="440"/>
        <v>$0302</v>
      </c>
      <c r="N795" s="53" t="str">
        <f t="shared" ca="1" si="441"/>
        <v/>
      </c>
      <c r="O795" s="53" t="str">
        <f t="shared" ca="1" si="442"/>
        <v>00</v>
      </c>
      <c r="P795" s="53" t="str">
        <f t="shared" ca="1" si="443"/>
        <v/>
      </c>
      <c r="Q795" s="54">
        <f t="shared" si="444"/>
        <v>-1</v>
      </c>
      <c r="R795" s="54" t="str">
        <f t="shared" si="445"/>
        <v/>
      </c>
      <c r="S795" s="3" t="str">
        <f t="shared" si="446"/>
        <v>my_code</v>
      </c>
      <c r="T795" s="54" t="b">
        <f t="shared" si="447"/>
        <v>0</v>
      </c>
      <c r="U795" s="54" t="b">
        <f t="shared" si="448"/>
        <v>0</v>
      </c>
      <c r="V795" s="54" t="b">
        <f t="shared" si="449"/>
        <v>0</v>
      </c>
      <c r="W795" s="54" t="b">
        <f t="shared" si="450"/>
        <v>0</v>
      </c>
      <c r="X795" s="54" t="b">
        <f>IF(NOT(ISERROR(VLOOKUP(UPPER(F795),Opcodes!$O$3:$O$10,1,FALSE))),TRUE,FALSE)</f>
        <v>0</v>
      </c>
      <c r="Y795" s="1" t="str" cm="1">
        <f t="array" aca="1" ref="Y795" ca="1">IF(OR(UPPER(F795)="STR",UPPER(F795)="ASC"),_xlfn.TEXTJOIN("",TRUE,DEC2HEX(128*(UPPER(F795)="STR")+CODE(MID(G795,ABS(ROW(INDIRECT("1:"&amp;LEN(G795)))),1)))),IF(UPPER(F795)="HEX",UPPER(SUBSTITUTE(G795," ","")),""))</f>
        <v/>
      </c>
      <c r="Z795" s="52" t="str">
        <f t="shared" si="451"/>
        <v/>
      </c>
      <c r="AA795" s="52" t="str">
        <f t="shared" si="452"/>
        <v/>
      </c>
      <c r="AB795" s="52" t="str">
        <f t="shared" si="453"/>
        <v/>
      </c>
      <c r="AC795" s="52" t="str">
        <f t="shared" si="454"/>
        <v/>
      </c>
      <c r="AD795" s="52" t="str">
        <f t="shared" si="455"/>
        <v/>
      </c>
      <c r="AE795" s="52">
        <f t="shared" ca="1" si="456"/>
        <v>0</v>
      </c>
      <c r="AF795" s="52" t="str">
        <f t="shared" si="457"/>
        <v/>
      </c>
      <c r="AG795" s="52" t="str">
        <f t="shared" ca="1" si="458"/>
        <v>mem</v>
      </c>
      <c r="AH795" s="52">
        <f t="shared" ca="1" si="459"/>
        <v>0</v>
      </c>
      <c r="AI795" s="52">
        <f t="shared" ca="1" si="460"/>
        <v>-1</v>
      </c>
      <c r="AJ795" s="52">
        <f t="shared" ca="1" si="461"/>
        <v>0</v>
      </c>
      <c r="AK795" s="52">
        <f t="shared" ca="1" si="462"/>
        <v>0</v>
      </c>
      <c r="AL795" s="52">
        <f t="shared" ca="1" si="463"/>
        <v>0</v>
      </c>
      <c r="AM795" s="52" t="e" cm="1">
        <f t="array" aca="1" ref="AM795" ca="1">INDEX($G$2:$G$1052,MATCH(1,(AL795=$E$2:$E$1052)*("EQU"=UPPER($F$2:$F$1052)),0))</f>
        <v>#N/A</v>
      </c>
      <c r="AN795" s="52" t="str">
        <f t="shared" ca="1" si="464"/>
        <v/>
      </c>
      <c r="AO795" s="1" t="e">
        <f t="shared" ca="1" si="465"/>
        <v>#N/A</v>
      </c>
      <c r="AP795" s="52" t="str">
        <f t="shared" ca="1" si="466"/>
        <v/>
      </c>
      <c r="AQ795" s="1" t="str" cm="1">
        <f t="array" aca="1" ref="AQ795" ca="1">IF(LEFT(AL795,1)=".",INDEX($M$12:$M$1052,MATCH(1,(AL795=$L$12:$L$1052)*(S795=($S$12:$S$1052)),0)),"")</f>
        <v/>
      </c>
      <c r="AR795" s="52">
        <f t="shared" ca="1" si="467"/>
        <v>0</v>
      </c>
      <c r="AS795" s="52">
        <f t="shared" ca="1" si="468"/>
        <v>0</v>
      </c>
      <c r="AT795" s="52" t="str">
        <f t="shared" ca="1" si="469"/>
        <v>00</v>
      </c>
      <c r="AU795" s="52" t="str">
        <f t="shared" ca="1" si="470"/>
        <v>00</v>
      </c>
      <c r="AV795" s="1" t="str">
        <f t="shared" ca="1" si="473"/>
        <v>00</v>
      </c>
      <c r="AW795" s="52" t="str">
        <f t="shared" ca="1" si="471"/>
        <v>ZP</v>
      </c>
      <c r="AX795" s="53" t="e">
        <f ca="1">VLOOKUP(UPPER(F795)&amp;"-"&amp;AW795,Opcodes!$D$3:$E$160,2,FALSE)</f>
        <v>#N/A</v>
      </c>
      <c r="AY795" s="1">
        <f t="shared" ca="1" si="472"/>
        <v>0</v>
      </c>
    </row>
    <row r="796" spans="3:51" s="52" customFormat="1" x14ac:dyDescent="0.3">
      <c r="C796" s="11" t="str" cm="1">
        <f t="array" aca="1" ref="C796" ca="1">IF(AND(N796&amp;""&lt;&gt;"",K796&amp;""&lt;&gt;""),K796&amp;": "&amp;N796&amp;IF(O796&amp;""&lt;&gt;""," "&amp;O796,"")&amp;IF(P796&amp;""&lt;&gt;""," "&amp;P796,""),IF(Y796&amp;""&lt;&gt;"",K796&amp;": "&amp;TRIM(_xlfn.TEXTJOIN("",TRUE,MID(Y796,2*ROW(INDIRECT("1:"&amp;LEN(Y796)))-1,2)&amp;" ")),""))</f>
        <v/>
      </c>
      <c r="D796" s="20"/>
      <c r="E796" s="21"/>
      <c r="F796" s="22"/>
      <c r="G796" s="55"/>
      <c r="H796" s="56"/>
      <c r="I796" s="51"/>
      <c r="J796" s="51"/>
      <c r="K796" s="52" t="str">
        <f t="shared" ca="1" si="438"/>
        <v>302</v>
      </c>
      <c r="L796" s="52" t="str">
        <f t="shared" si="439"/>
        <v/>
      </c>
      <c r="M796" s="52" t="str">
        <f t="shared" ca="1" si="440"/>
        <v>$0302</v>
      </c>
      <c r="N796" s="53" t="str">
        <f t="shared" ca="1" si="441"/>
        <v/>
      </c>
      <c r="O796" s="53" t="str">
        <f t="shared" ca="1" si="442"/>
        <v>00</v>
      </c>
      <c r="P796" s="53" t="str">
        <f t="shared" ca="1" si="443"/>
        <v/>
      </c>
      <c r="Q796" s="54">
        <f t="shared" si="444"/>
        <v>-1</v>
      </c>
      <c r="R796" s="54" t="str">
        <f t="shared" si="445"/>
        <v/>
      </c>
      <c r="S796" s="3" t="str">
        <f t="shared" si="446"/>
        <v>my_code</v>
      </c>
      <c r="T796" s="54" t="b">
        <f t="shared" si="447"/>
        <v>0</v>
      </c>
      <c r="U796" s="54" t="b">
        <f t="shared" si="448"/>
        <v>0</v>
      </c>
      <c r="V796" s="54" t="b">
        <f t="shared" si="449"/>
        <v>0</v>
      </c>
      <c r="W796" s="54" t="b">
        <f t="shared" si="450"/>
        <v>0</v>
      </c>
      <c r="X796" s="54" t="b">
        <f>IF(NOT(ISERROR(VLOOKUP(UPPER(F796),Opcodes!$O$3:$O$10,1,FALSE))),TRUE,FALSE)</f>
        <v>0</v>
      </c>
      <c r="Y796" s="1" t="str" cm="1">
        <f t="array" aca="1" ref="Y796" ca="1">IF(OR(UPPER(F796)="STR",UPPER(F796)="ASC"),_xlfn.TEXTJOIN("",TRUE,DEC2HEX(128*(UPPER(F796)="STR")+CODE(MID(G796,ABS(ROW(INDIRECT("1:"&amp;LEN(G796)))),1)))),IF(UPPER(F796)="HEX",UPPER(SUBSTITUTE(G796," ","")),""))</f>
        <v/>
      </c>
      <c r="Z796" s="52" t="str">
        <f t="shared" si="451"/>
        <v/>
      </c>
      <c r="AA796" s="52" t="str">
        <f t="shared" si="452"/>
        <v/>
      </c>
      <c r="AB796" s="52" t="str">
        <f t="shared" si="453"/>
        <v/>
      </c>
      <c r="AC796" s="52" t="str">
        <f t="shared" si="454"/>
        <v/>
      </c>
      <c r="AD796" s="52" t="str">
        <f t="shared" si="455"/>
        <v/>
      </c>
      <c r="AE796" s="52">
        <f t="shared" ca="1" si="456"/>
        <v>0</v>
      </c>
      <c r="AF796" s="52" t="str">
        <f t="shared" si="457"/>
        <v/>
      </c>
      <c r="AG796" s="52" t="str">
        <f t="shared" ca="1" si="458"/>
        <v>mem</v>
      </c>
      <c r="AH796" s="52">
        <f t="shared" ca="1" si="459"/>
        <v>0</v>
      </c>
      <c r="AI796" s="52">
        <f t="shared" ca="1" si="460"/>
        <v>-1</v>
      </c>
      <c r="AJ796" s="52">
        <f t="shared" ca="1" si="461"/>
        <v>0</v>
      </c>
      <c r="AK796" s="52">
        <f t="shared" ca="1" si="462"/>
        <v>0</v>
      </c>
      <c r="AL796" s="52">
        <f t="shared" ca="1" si="463"/>
        <v>0</v>
      </c>
      <c r="AM796" s="52" t="e" cm="1">
        <f t="array" aca="1" ref="AM796" ca="1">INDEX($G$2:$G$1052,MATCH(1,(AL796=$E$2:$E$1052)*("EQU"=UPPER($F$2:$F$1052)),0))</f>
        <v>#N/A</v>
      </c>
      <c r="AN796" s="52" t="str">
        <f t="shared" ca="1" si="464"/>
        <v/>
      </c>
      <c r="AO796" s="1" t="e">
        <f t="shared" ca="1" si="465"/>
        <v>#N/A</v>
      </c>
      <c r="AP796" s="52" t="str">
        <f t="shared" ca="1" si="466"/>
        <v/>
      </c>
      <c r="AQ796" s="1" t="str" cm="1">
        <f t="array" aca="1" ref="AQ796" ca="1">IF(LEFT(AL796,1)=".",INDEX($M$12:$M$1052,MATCH(1,(AL796=$L$12:$L$1052)*(S796=($S$12:$S$1052)),0)),"")</f>
        <v/>
      </c>
      <c r="AR796" s="52">
        <f t="shared" ca="1" si="467"/>
        <v>0</v>
      </c>
      <c r="AS796" s="52">
        <f t="shared" ca="1" si="468"/>
        <v>0</v>
      </c>
      <c r="AT796" s="52" t="str">
        <f t="shared" ca="1" si="469"/>
        <v>00</v>
      </c>
      <c r="AU796" s="52" t="str">
        <f t="shared" ca="1" si="470"/>
        <v>00</v>
      </c>
      <c r="AV796" s="1" t="str">
        <f t="shared" ca="1" si="473"/>
        <v>00</v>
      </c>
      <c r="AW796" s="52" t="str">
        <f t="shared" ca="1" si="471"/>
        <v>ZP</v>
      </c>
      <c r="AX796" s="53" t="e">
        <f ca="1">VLOOKUP(UPPER(F796)&amp;"-"&amp;AW796,Opcodes!$D$3:$E$160,2,FALSE)</f>
        <v>#N/A</v>
      </c>
      <c r="AY796" s="1">
        <f t="shared" ca="1" si="472"/>
        <v>0</v>
      </c>
    </row>
    <row r="797" spans="3:51" s="52" customFormat="1" x14ac:dyDescent="0.3">
      <c r="C797" s="11" t="str" cm="1">
        <f t="array" aca="1" ref="C797" ca="1">IF(AND(N797&amp;""&lt;&gt;"",K797&amp;""&lt;&gt;""),K797&amp;": "&amp;N797&amp;IF(O797&amp;""&lt;&gt;""," "&amp;O797,"")&amp;IF(P797&amp;""&lt;&gt;""," "&amp;P797,""),IF(Y797&amp;""&lt;&gt;"",K797&amp;": "&amp;TRIM(_xlfn.TEXTJOIN("",TRUE,MID(Y797,2*ROW(INDIRECT("1:"&amp;LEN(Y797)))-1,2)&amp;" ")),""))</f>
        <v/>
      </c>
      <c r="D797" s="20"/>
      <c r="E797" s="21"/>
      <c r="F797" s="22"/>
      <c r="G797" s="55"/>
      <c r="H797" s="56"/>
      <c r="I797" s="51"/>
      <c r="J797" s="51"/>
      <c r="K797" s="52" t="str">
        <f t="shared" ca="1" si="438"/>
        <v>302</v>
      </c>
      <c r="L797" s="52" t="str">
        <f t="shared" si="439"/>
        <v/>
      </c>
      <c r="M797" s="52" t="str">
        <f t="shared" ca="1" si="440"/>
        <v>$0302</v>
      </c>
      <c r="N797" s="53" t="str">
        <f t="shared" ca="1" si="441"/>
        <v/>
      </c>
      <c r="O797" s="53" t="str">
        <f t="shared" ca="1" si="442"/>
        <v>00</v>
      </c>
      <c r="P797" s="53" t="str">
        <f t="shared" ca="1" si="443"/>
        <v/>
      </c>
      <c r="Q797" s="54">
        <f t="shared" si="444"/>
        <v>-1</v>
      </c>
      <c r="R797" s="54" t="str">
        <f t="shared" si="445"/>
        <v/>
      </c>
      <c r="S797" s="3" t="str">
        <f t="shared" si="446"/>
        <v>my_code</v>
      </c>
      <c r="T797" s="54" t="b">
        <f t="shared" si="447"/>
        <v>0</v>
      </c>
      <c r="U797" s="54" t="b">
        <f t="shared" si="448"/>
        <v>0</v>
      </c>
      <c r="V797" s="54" t="b">
        <f t="shared" si="449"/>
        <v>0</v>
      </c>
      <c r="W797" s="54" t="b">
        <f t="shared" si="450"/>
        <v>0</v>
      </c>
      <c r="X797" s="54" t="b">
        <f>IF(NOT(ISERROR(VLOOKUP(UPPER(F797),Opcodes!$O$3:$O$10,1,FALSE))),TRUE,FALSE)</f>
        <v>0</v>
      </c>
      <c r="Y797" s="1" t="str" cm="1">
        <f t="array" aca="1" ref="Y797" ca="1">IF(OR(UPPER(F797)="STR",UPPER(F797)="ASC"),_xlfn.TEXTJOIN("",TRUE,DEC2HEX(128*(UPPER(F797)="STR")+CODE(MID(G797,ABS(ROW(INDIRECT("1:"&amp;LEN(G797)))),1)))),IF(UPPER(F797)="HEX",UPPER(SUBSTITUTE(G797," ","")),""))</f>
        <v/>
      </c>
      <c r="Z797" s="52" t="str">
        <f t="shared" si="451"/>
        <v/>
      </c>
      <c r="AA797" s="52" t="str">
        <f t="shared" si="452"/>
        <v/>
      </c>
      <c r="AB797" s="52" t="str">
        <f t="shared" si="453"/>
        <v/>
      </c>
      <c r="AC797" s="52" t="str">
        <f t="shared" si="454"/>
        <v/>
      </c>
      <c r="AD797" s="52" t="str">
        <f t="shared" si="455"/>
        <v/>
      </c>
      <c r="AE797" s="52">
        <f t="shared" ca="1" si="456"/>
        <v>0</v>
      </c>
      <c r="AF797" s="52" t="str">
        <f t="shared" si="457"/>
        <v/>
      </c>
      <c r="AG797" s="52" t="str">
        <f t="shared" ca="1" si="458"/>
        <v>mem</v>
      </c>
      <c r="AH797" s="52">
        <f t="shared" ca="1" si="459"/>
        <v>0</v>
      </c>
      <c r="AI797" s="52">
        <f t="shared" ca="1" si="460"/>
        <v>-1</v>
      </c>
      <c r="AJ797" s="52">
        <f t="shared" ca="1" si="461"/>
        <v>0</v>
      </c>
      <c r="AK797" s="52">
        <f t="shared" ca="1" si="462"/>
        <v>0</v>
      </c>
      <c r="AL797" s="52">
        <f t="shared" ca="1" si="463"/>
        <v>0</v>
      </c>
      <c r="AM797" s="52" t="e" cm="1">
        <f t="array" aca="1" ref="AM797" ca="1">INDEX($G$2:$G$1052,MATCH(1,(AL797=$E$2:$E$1052)*("EQU"=UPPER($F$2:$F$1052)),0))</f>
        <v>#N/A</v>
      </c>
      <c r="AN797" s="52" t="str">
        <f t="shared" ca="1" si="464"/>
        <v/>
      </c>
      <c r="AO797" s="1" t="e">
        <f t="shared" ca="1" si="465"/>
        <v>#N/A</v>
      </c>
      <c r="AP797" s="52" t="str">
        <f t="shared" ca="1" si="466"/>
        <v/>
      </c>
      <c r="AQ797" s="1" t="str" cm="1">
        <f t="array" aca="1" ref="AQ797" ca="1">IF(LEFT(AL797,1)=".",INDEX($M$12:$M$1052,MATCH(1,(AL797=$L$12:$L$1052)*(S797=($S$12:$S$1052)),0)),"")</f>
        <v/>
      </c>
      <c r="AR797" s="52">
        <f t="shared" ca="1" si="467"/>
        <v>0</v>
      </c>
      <c r="AS797" s="52">
        <f t="shared" ca="1" si="468"/>
        <v>0</v>
      </c>
      <c r="AT797" s="52" t="str">
        <f t="shared" ca="1" si="469"/>
        <v>00</v>
      </c>
      <c r="AU797" s="52" t="str">
        <f t="shared" ca="1" si="470"/>
        <v>00</v>
      </c>
      <c r="AV797" s="1" t="str">
        <f t="shared" ca="1" si="473"/>
        <v>00</v>
      </c>
      <c r="AW797" s="52" t="str">
        <f t="shared" ca="1" si="471"/>
        <v>ZP</v>
      </c>
      <c r="AX797" s="53" t="e">
        <f ca="1">VLOOKUP(UPPER(F797)&amp;"-"&amp;AW797,Opcodes!$D$3:$E$160,2,FALSE)</f>
        <v>#N/A</v>
      </c>
      <c r="AY797" s="1">
        <f t="shared" ca="1" si="472"/>
        <v>0</v>
      </c>
    </row>
    <row r="798" spans="3:51" s="52" customFormat="1" x14ac:dyDescent="0.3">
      <c r="C798" s="11" t="str" cm="1">
        <f t="array" aca="1" ref="C798" ca="1">IF(AND(N798&amp;""&lt;&gt;"",K798&amp;""&lt;&gt;""),K798&amp;": "&amp;N798&amp;IF(O798&amp;""&lt;&gt;""," "&amp;O798,"")&amp;IF(P798&amp;""&lt;&gt;""," "&amp;P798,""),IF(Y798&amp;""&lt;&gt;"",K798&amp;": "&amp;TRIM(_xlfn.TEXTJOIN("",TRUE,MID(Y798,2*ROW(INDIRECT("1:"&amp;LEN(Y798)))-1,2)&amp;" ")),""))</f>
        <v/>
      </c>
      <c r="D798" s="20"/>
      <c r="E798" s="21"/>
      <c r="F798" s="22"/>
      <c r="G798" s="55"/>
      <c r="H798" s="56"/>
      <c r="I798" s="51"/>
      <c r="J798" s="51"/>
      <c r="K798" s="52" t="str">
        <f t="shared" ca="1" si="438"/>
        <v>302</v>
      </c>
      <c r="L798" s="52" t="str">
        <f t="shared" si="439"/>
        <v/>
      </c>
      <c r="M798" s="52" t="str">
        <f t="shared" ca="1" si="440"/>
        <v>$0302</v>
      </c>
      <c r="N798" s="53" t="str">
        <f t="shared" ca="1" si="441"/>
        <v/>
      </c>
      <c r="O798" s="53" t="str">
        <f t="shared" ca="1" si="442"/>
        <v>00</v>
      </c>
      <c r="P798" s="53" t="str">
        <f t="shared" ca="1" si="443"/>
        <v/>
      </c>
      <c r="Q798" s="54">
        <f t="shared" si="444"/>
        <v>-1</v>
      </c>
      <c r="R798" s="54" t="str">
        <f t="shared" si="445"/>
        <v/>
      </c>
      <c r="S798" s="3" t="str">
        <f t="shared" si="446"/>
        <v>my_code</v>
      </c>
      <c r="T798" s="54" t="b">
        <f t="shared" si="447"/>
        <v>0</v>
      </c>
      <c r="U798" s="54" t="b">
        <f t="shared" si="448"/>
        <v>0</v>
      </c>
      <c r="V798" s="54" t="b">
        <f t="shared" si="449"/>
        <v>0</v>
      </c>
      <c r="W798" s="54" t="b">
        <f t="shared" si="450"/>
        <v>0</v>
      </c>
      <c r="X798" s="54" t="b">
        <f>IF(NOT(ISERROR(VLOOKUP(UPPER(F798),Opcodes!$O$3:$O$10,1,FALSE))),TRUE,FALSE)</f>
        <v>0</v>
      </c>
      <c r="Y798" s="1" t="str" cm="1">
        <f t="array" aca="1" ref="Y798" ca="1">IF(OR(UPPER(F798)="STR",UPPER(F798)="ASC"),_xlfn.TEXTJOIN("",TRUE,DEC2HEX(128*(UPPER(F798)="STR")+CODE(MID(G798,ABS(ROW(INDIRECT("1:"&amp;LEN(G798)))),1)))),IF(UPPER(F798)="HEX",UPPER(SUBSTITUTE(G798," ","")),""))</f>
        <v/>
      </c>
      <c r="Z798" s="52" t="str">
        <f t="shared" si="451"/>
        <v/>
      </c>
      <c r="AA798" s="52" t="str">
        <f t="shared" si="452"/>
        <v/>
      </c>
      <c r="AB798" s="52" t="str">
        <f t="shared" si="453"/>
        <v/>
      </c>
      <c r="AC798" s="52" t="str">
        <f t="shared" si="454"/>
        <v/>
      </c>
      <c r="AD798" s="52" t="str">
        <f t="shared" si="455"/>
        <v/>
      </c>
      <c r="AE798" s="52">
        <f t="shared" ca="1" si="456"/>
        <v>0</v>
      </c>
      <c r="AF798" s="52" t="str">
        <f t="shared" si="457"/>
        <v/>
      </c>
      <c r="AG798" s="52" t="str">
        <f t="shared" ca="1" si="458"/>
        <v>mem</v>
      </c>
      <c r="AH798" s="52">
        <f t="shared" ca="1" si="459"/>
        <v>0</v>
      </c>
      <c r="AI798" s="52">
        <f t="shared" ca="1" si="460"/>
        <v>-1</v>
      </c>
      <c r="AJ798" s="52">
        <f t="shared" ca="1" si="461"/>
        <v>0</v>
      </c>
      <c r="AK798" s="52">
        <f t="shared" ca="1" si="462"/>
        <v>0</v>
      </c>
      <c r="AL798" s="52">
        <f t="shared" ca="1" si="463"/>
        <v>0</v>
      </c>
      <c r="AM798" s="52" t="e" cm="1">
        <f t="array" aca="1" ref="AM798" ca="1">INDEX($G$2:$G$1052,MATCH(1,(AL798=$E$2:$E$1052)*("EQU"=UPPER($F$2:$F$1052)),0))</f>
        <v>#N/A</v>
      </c>
      <c r="AN798" s="52" t="str">
        <f t="shared" ca="1" si="464"/>
        <v/>
      </c>
      <c r="AO798" s="1" t="e">
        <f t="shared" ca="1" si="465"/>
        <v>#N/A</v>
      </c>
      <c r="AP798" s="52" t="str">
        <f t="shared" ca="1" si="466"/>
        <v/>
      </c>
      <c r="AQ798" s="1" t="str" cm="1">
        <f t="array" aca="1" ref="AQ798" ca="1">IF(LEFT(AL798,1)=".",INDEX($M$12:$M$1052,MATCH(1,(AL798=$L$12:$L$1052)*(S798=($S$12:$S$1052)),0)),"")</f>
        <v/>
      </c>
      <c r="AR798" s="52">
        <f t="shared" ca="1" si="467"/>
        <v>0</v>
      </c>
      <c r="AS798" s="52">
        <f t="shared" ca="1" si="468"/>
        <v>0</v>
      </c>
      <c r="AT798" s="52" t="str">
        <f t="shared" ca="1" si="469"/>
        <v>00</v>
      </c>
      <c r="AU798" s="52" t="str">
        <f t="shared" ca="1" si="470"/>
        <v>00</v>
      </c>
      <c r="AV798" s="1" t="str">
        <f t="shared" ca="1" si="473"/>
        <v>00</v>
      </c>
      <c r="AW798" s="52" t="str">
        <f t="shared" ca="1" si="471"/>
        <v>ZP</v>
      </c>
      <c r="AX798" s="53" t="e">
        <f ca="1">VLOOKUP(UPPER(F798)&amp;"-"&amp;AW798,Opcodes!$D$3:$E$160,2,FALSE)</f>
        <v>#N/A</v>
      </c>
      <c r="AY798" s="1">
        <f t="shared" ca="1" si="472"/>
        <v>0</v>
      </c>
    </row>
    <row r="799" spans="3:51" s="52" customFormat="1" x14ac:dyDescent="0.3">
      <c r="C799" s="11" t="str" cm="1">
        <f t="array" aca="1" ref="C799" ca="1">IF(AND(N799&amp;""&lt;&gt;"",K799&amp;""&lt;&gt;""),K799&amp;": "&amp;N799&amp;IF(O799&amp;""&lt;&gt;""," "&amp;O799,"")&amp;IF(P799&amp;""&lt;&gt;""," "&amp;P799,""),IF(Y799&amp;""&lt;&gt;"",K799&amp;": "&amp;TRIM(_xlfn.TEXTJOIN("",TRUE,MID(Y799,2*ROW(INDIRECT("1:"&amp;LEN(Y799)))-1,2)&amp;" ")),""))</f>
        <v/>
      </c>
      <c r="D799" s="20"/>
      <c r="E799" s="21"/>
      <c r="F799" s="22"/>
      <c r="G799" s="55"/>
      <c r="H799" s="56"/>
      <c r="I799" s="51"/>
      <c r="J799" s="51"/>
      <c r="K799" s="52" t="str">
        <f t="shared" ca="1" si="438"/>
        <v>302</v>
      </c>
      <c r="L799" s="52" t="str">
        <f t="shared" si="439"/>
        <v/>
      </c>
      <c r="M799" s="52" t="str">
        <f t="shared" ca="1" si="440"/>
        <v>$0302</v>
      </c>
      <c r="N799" s="53" t="str">
        <f t="shared" ca="1" si="441"/>
        <v/>
      </c>
      <c r="O799" s="53" t="str">
        <f t="shared" ca="1" si="442"/>
        <v>00</v>
      </c>
      <c r="P799" s="53" t="str">
        <f t="shared" ca="1" si="443"/>
        <v/>
      </c>
      <c r="Q799" s="54">
        <f t="shared" si="444"/>
        <v>-1</v>
      </c>
      <c r="R799" s="54" t="str">
        <f t="shared" si="445"/>
        <v/>
      </c>
      <c r="S799" s="3" t="str">
        <f t="shared" si="446"/>
        <v>my_code</v>
      </c>
      <c r="T799" s="54" t="b">
        <f t="shared" si="447"/>
        <v>0</v>
      </c>
      <c r="U799" s="54" t="b">
        <f t="shared" si="448"/>
        <v>0</v>
      </c>
      <c r="V799" s="54" t="b">
        <f t="shared" si="449"/>
        <v>0</v>
      </c>
      <c r="W799" s="54" t="b">
        <f t="shared" si="450"/>
        <v>0</v>
      </c>
      <c r="X799" s="54" t="b">
        <f>IF(NOT(ISERROR(VLOOKUP(UPPER(F799),Opcodes!$O$3:$O$10,1,FALSE))),TRUE,FALSE)</f>
        <v>0</v>
      </c>
      <c r="Y799" s="1" t="str" cm="1">
        <f t="array" aca="1" ref="Y799" ca="1">IF(OR(UPPER(F799)="STR",UPPER(F799)="ASC"),_xlfn.TEXTJOIN("",TRUE,DEC2HEX(128*(UPPER(F799)="STR")+CODE(MID(G799,ABS(ROW(INDIRECT("1:"&amp;LEN(G799)))),1)))),IF(UPPER(F799)="HEX",UPPER(SUBSTITUTE(G799," ","")),""))</f>
        <v/>
      </c>
      <c r="Z799" s="52" t="str">
        <f t="shared" si="451"/>
        <v/>
      </c>
      <c r="AA799" s="52" t="str">
        <f t="shared" si="452"/>
        <v/>
      </c>
      <c r="AB799" s="52" t="str">
        <f t="shared" si="453"/>
        <v/>
      </c>
      <c r="AC799" s="52" t="str">
        <f t="shared" si="454"/>
        <v/>
      </c>
      <c r="AD799" s="52" t="str">
        <f t="shared" si="455"/>
        <v/>
      </c>
      <c r="AE799" s="52">
        <f t="shared" ca="1" si="456"/>
        <v>0</v>
      </c>
      <c r="AF799" s="52" t="str">
        <f t="shared" si="457"/>
        <v/>
      </c>
      <c r="AG799" s="52" t="str">
        <f t="shared" ca="1" si="458"/>
        <v>mem</v>
      </c>
      <c r="AH799" s="52">
        <f t="shared" ca="1" si="459"/>
        <v>0</v>
      </c>
      <c r="AI799" s="52">
        <f t="shared" ca="1" si="460"/>
        <v>-1</v>
      </c>
      <c r="AJ799" s="52">
        <f t="shared" ca="1" si="461"/>
        <v>0</v>
      </c>
      <c r="AK799" s="52">
        <f t="shared" ca="1" si="462"/>
        <v>0</v>
      </c>
      <c r="AL799" s="52">
        <f t="shared" ca="1" si="463"/>
        <v>0</v>
      </c>
      <c r="AM799" s="52" t="e" cm="1">
        <f t="array" aca="1" ref="AM799" ca="1">INDEX($G$2:$G$1052,MATCH(1,(AL799=$E$2:$E$1052)*("EQU"=UPPER($F$2:$F$1052)),0))</f>
        <v>#N/A</v>
      </c>
      <c r="AN799" s="52" t="str">
        <f t="shared" ca="1" si="464"/>
        <v/>
      </c>
      <c r="AO799" s="1" t="e">
        <f t="shared" ca="1" si="465"/>
        <v>#N/A</v>
      </c>
      <c r="AP799" s="52" t="str">
        <f t="shared" ca="1" si="466"/>
        <v/>
      </c>
      <c r="AQ799" s="1" t="str" cm="1">
        <f t="array" aca="1" ref="AQ799" ca="1">IF(LEFT(AL799,1)=".",INDEX($M$12:$M$1052,MATCH(1,(AL799=$L$12:$L$1052)*(S799=($S$12:$S$1052)),0)),"")</f>
        <v/>
      </c>
      <c r="AR799" s="52">
        <f t="shared" ca="1" si="467"/>
        <v>0</v>
      </c>
      <c r="AS799" s="52">
        <f t="shared" ca="1" si="468"/>
        <v>0</v>
      </c>
      <c r="AT799" s="52" t="str">
        <f t="shared" ca="1" si="469"/>
        <v>00</v>
      </c>
      <c r="AU799" s="52" t="str">
        <f t="shared" ca="1" si="470"/>
        <v>00</v>
      </c>
      <c r="AV799" s="1" t="str">
        <f t="shared" ca="1" si="473"/>
        <v>00</v>
      </c>
      <c r="AW799" s="52" t="str">
        <f t="shared" ca="1" si="471"/>
        <v>ZP</v>
      </c>
      <c r="AX799" s="53" t="e">
        <f ca="1">VLOOKUP(UPPER(F799)&amp;"-"&amp;AW799,Opcodes!$D$3:$E$160,2,FALSE)</f>
        <v>#N/A</v>
      </c>
      <c r="AY799" s="1">
        <f t="shared" ca="1" si="472"/>
        <v>0</v>
      </c>
    </row>
    <row r="800" spans="3:51" s="52" customFormat="1" x14ac:dyDescent="0.3">
      <c r="C800" s="11" t="str" cm="1">
        <f t="array" aca="1" ref="C800" ca="1">IF(AND(N800&amp;""&lt;&gt;"",K800&amp;""&lt;&gt;""),K800&amp;": "&amp;N800&amp;IF(O800&amp;""&lt;&gt;""," "&amp;O800,"")&amp;IF(P800&amp;""&lt;&gt;""," "&amp;P800,""),IF(Y800&amp;""&lt;&gt;"",K800&amp;": "&amp;TRIM(_xlfn.TEXTJOIN("",TRUE,MID(Y800,2*ROW(INDIRECT("1:"&amp;LEN(Y800)))-1,2)&amp;" ")),""))</f>
        <v/>
      </c>
      <c r="D800" s="20"/>
      <c r="E800" s="21"/>
      <c r="F800" s="22"/>
      <c r="G800" s="55"/>
      <c r="H800" s="56"/>
      <c r="I800" s="51"/>
      <c r="J800" s="51"/>
      <c r="K800" s="52" t="str">
        <f t="shared" ca="1" si="438"/>
        <v>302</v>
      </c>
      <c r="L800" s="52" t="str">
        <f t="shared" si="439"/>
        <v/>
      </c>
      <c r="M800" s="52" t="str">
        <f t="shared" ca="1" si="440"/>
        <v>$0302</v>
      </c>
      <c r="N800" s="53" t="str">
        <f t="shared" ca="1" si="441"/>
        <v/>
      </c>
      <c r="O800" s="53" t="str">
        <f t="shared" ca="1" si="442"/>
        <v>00</v>
      </c>
      <c r="P800" s="53" t="str">
        <f t="shared" ca="1" si="443"/>
        <v/>
      </c>
      <c r="Q800" s="54">
        <f t="shared" si="444"/>
        <v>-1</v>
      </c>
      <c r="R800" s="54" t="str">
        <f t="shared" si="445"/>
        <v/>
      </c>
      <c r="S800" s="3" t="str">
        <f t="shared" si="446"/>
        <v>my_code</v>
      </c>
      <c r="T800" s="54" t="b">
        <f t="shared" si="447"/>
        <v>0</v>
      </c>
      <c r="U800" s="54" t="b">
        <f t="shared" si="448"/>
        <v>0</v>
      </c>
      <c r="V800" s="54" t="b">
        <f t="shared" si="449"/>
        <v>0</v>
      </c>
      <c r="W800" s="54" t="b">
        <f t="shared" si="450"/>
        <v>0</v>
      </c>
      <c r="X800" s="54" t="b">
        <f>IF(NOT(ISERROR(VLOOKUP(UPPER(F800),Opcodes!$O$3:$O$10,1,FALSE))),TRUE,FALSE)</f>
        <v>0</v>
      </c>
      <c r="Y800" s="1" t="str" cm="1">
        <f t="array" aca="1" ref="Y800" ca="1">IF(OR(UPPER(F800)="STR",UPPER(F800)="ASC"),_xlfn.TEXTJOIN("",TRUE,DEC2HEX(128*(UPPER(F800)="STR")+CODE(MID(G800,ABS(ROW(INDIRECT("1:"&amp;LEN(G800)))),1)))),IF(UPPER(F800)="HEX",UPPER(SUBSTITUTE(G800," ","")),""))</f>
        <v/>
      </c>
      <c r="Z800" s="52" t="str">
        <f t="shared" si="451"/>
        <v/>
      </c>
      <c r="AA800" s="52" t="str">
        <f t="shared" si="452"/>
        <v/>
      </c>
      <c r="AB800" s="52" t="str">
        <f t="shared" si="453"/>
        <v/>
      </c>
      <c r="AC800" s="52" t="str">
        <f t="shared" si="454"/>
        <v/>
      </c>
      <c r="AD800" s="52" t="str">
        <f t="shared" si="455"/>
        <v/>
      </c>
      <c r="AE800" s="52">
        <f t="shared" ca="1" si="456"/>
        <v>0</v>
      </c>
      <c r="AF800" s="52" t="str">
        <f t="shared" si="457"/>
        <v/>
      </c>
      <c r="AG800" s="52" t="str">
        <f t="shared" ca="1" si="458"/>
        <v>mem</v>
      </c>
      <c r="AH800" s="52">
        <f t="shared" ca="1" si="459"/>
        <v>0</v>
      </c>
      <c r="AI800" s="52">
        <f t="shared" ca="1" si="460"/>
        <v>-1</v>
      </c>
      <c r="AJ800" s="52">
        <f t="shared" ca="1" si="461"/>
        <v>0</v>
      </c>
      <c r="AK800" s="52">
        <f t="shared" ca="1" si="462"/>
        <v>0</v>
      </c>
      <c r="AL800" s="52">
        <f t="shared" ca="1" si="463"/>
        <v>0</v>
      </c>
      <c r="AM800" s="52" t="e" cm="1">
        <f t="array" aca="1" ref="AM800" ca="1">INDEX($G$2:$G$1052,MATCH(1,(AL800=$E$2:$E$1052)*("EQU"=UPPER($F$2:$F$1052)),0))</f>
        <v>#N/A</v>
      </c>
      <c r="AN800" s="52" t="str">
        <f t="shared" ca="1" si="464"/>
        <v/>
      </c>
      <c r="AO800" s="1" t="e">
        <f t="shared" ca="1" si="465"/>
        <v>#N/A</v>
      </c>
      <c r="AP800" s="52" t="str">
        <f t="shared" ca="1" si="466"/>
        <v/>
      </c>
      <c r="AQ800" s="1" t="str" cm="1">
        <f t="array" aca="1" ref="AQ800" ca="1">IF(LEFT(AL800,1)=".",INDEX($M$12:$M$1052,MATCH(1,(AL800=$L$12:$L$1052)*(S800=($S$12:$S$1052)),0)),"")</f>
        <v/>
      </c>
      <c r="AR800" s="52">
        <f t="shared" ca="1" si="467"/>
        <v>0</v>
      </c>
      <c r="AS800" s="52">
        <f t="shared" ca="1" si="468"/>
        <v>0</v>
      </c>
      <c r="AT800" s="52" t="str">
        <f t="shared" ca="1" si="469"/>
        <v>00</v>
      </c>
      <c r="AU800" s="52" t="str">
        <f t="shared" ca="1" si="470"/>
        <v>00</v>
      </c>
      <c r="AV800" s="1" t="str">
        <f t="shared" ca="1" si="473"/>
        <v>00</v>
      </c>
      <c r="AW800" s="52" t="str">
        <f t="shared" ca="1" si="471"/>
        <v>ZP</v>
      </c>
      <c r="AX800" s="53" t="e">
        <f ca="1">VLOOKUP(UPPER(F800)&amp;"-"&amp;AW800,Opcodes!$D$3:$E$160,2,FALSE)</f>
        <v>#N/A</v>
      </c>
      <c r="AY800" s="1">
        <f t="shared" ca="1" si="472"/>
        <v>0</v>
      </c>
    </row>
    <row r="801" spans="3:51" s="52" customFormat="1" x14ac:dyDescent="0.3">
      <c r="C801" s="11" t="str" cm="1">
        <f t="array" aca="1" ref="C801" ca="1">IF(AND(N801&amp;""&lt;&gt;"",K801&amp;""&lt;&gt;""),K801&amp;": "&amp;N801&amp;IF(O801&amp;""&lt;&gt;""," "&amp;O801,"")&amp;IF(P801&amp;""&lt;&gt;""," "&amp;P801,""),IF(Y801&amp;""&lt;&gt;"",K801&amp;": "&amp;TRIM(_xlfn.TEXTJOIN("",TRUE,MID(Y801,2*ROW(INDIRECT("1:"&amp;LEN(Y801)))-1,2)&amp;" ")),""))</f>
        <v/>
      </c>
      <c r="D801" s="20"/>
      <c r="E801" s="21"/>
      <c r="F801" s="22"/>
      <c r="G801" s="55"/>
      <c r="H801" s="56"/>
      <c r="I801" s="51"/>
      <c r="J801" s="51"/>
      <c r="K801" s="52" t="str">
        <f t="shared" ca="1" si="438"/>
        <v>302</v>
      </c>
      <c r="L801" s="52" t="str">
        <f t="shared" si="439"/>
        <v/>
      </c>
      <c r="M801" s="52" t="str">
        <f t="shared" ca="1" si="440"/>
        <v>$0302</v>
      </c>
      <c r="N801" s="53" t="str">
        <f t="shared" ca="1" si="441"/>
        <v/>
      </c>
      <c r="O801" s="53" t="str">
        <f t="shared" ca="1" si="442"/>
        <v>00</v>
      </c>
      <c r="P801" s="53" t="str">
        <f t="shared" ca="1" si="443"/>
        <v/>
      </c>
      <c r="Q801" s="54">
        <f t="shared" si="444"/>
        <v>-1</v>
      </c>
      <c r="R801" s="54" t="str">
        <f t="shared" si="445"/>
        <v/>
      </c>
      <c r="S801" s="3" t="str">
        <f t="shared" si="446"/>
        <v>my_code</v>
      </c>
      <c r="T801" s="54" t="b">
        <f t="shared" si="447"/>
        <v>0</v>
      </c>
      <c r="U801" s="54" t="b">
        <f t="shared" si="448"/>
        <v>0</v>
      </c>
      <c r="V801" s="54" t="b">
        <f t="shared" si="449"/>
        <v>0</v>
      </c>
      <c r="W801" s="54" t="b">
        <f t="shared" si="450"/>
        <v>0</v>
      </c>
      <c r="X801" s="54" t="b">
        <f>IF(NOT(ISERROR(VLOOKUP(UPPER(F801),Opcodes!$O$3:$O$10,1,FALSE))),TRUE,FALSE)</f>
        <v>0</v>
      </c>
      <c r="Y801" s="1" t="str" cm="1">
        <f t="array" aca="1" ref="Y801" ca="1">IF(OR(UPPER(F801)="STR",UPPER(F801)="ASC"),_xlfn.TEXTJOIN("",TRUE,DEC2HEX(128*(UPPER(F801)="STR")+CODE(MID(G801,ABS(ROW(INDIRECT("1:"&amp;LEN(G801)))),1)))),IF(UPPER(F801)="HEX",UPPER(SUBSTITUTE(G801," ","")),""))</f>
        <v/>
      </c>
      <c r="Z801" s="52" t="str">
        <f t="shared" si="451"/>
        <v/>
      </c>
      <c r="AA801" s="52" t="str">
        <f t="shared" si="452"/>
        <v/>
      </c>
      <c r="AB801" s="52" t="str">
        <f t="shared" si="453"/>
        <v/>
      </c>
      <c r="AC801" s="52" t="str">
        <f t="shared" si="454"/>
        <v/>
      </c>
      <c r="AD801" s="52" t="str">
        <f t="shared" si="455"/>
        <v/>
      </c>
      <c r="AE801" s="52">
        <f t="shared" ca="1" si="456"/>
        <v>0</v>
      </c>
      <c r="AF801" s="52" t="str">
        <f t="shared" si="457"/>
        <v/>
      </c>
      <c r="AG801" s="52" t="str">
        <f t="shared" ca="1" si="458"/>
        <v>mem</v>
      </c>
      <c r="AH801" s="52">
        <f t="shared" ca="1" si="459"/>
        <v>0</v>
      </c>
      <c r="AI801" s="52">
        <f t="shared" ca="1" si="460"/>
        <v>-1</v>
      </c>
      <c r="AJ801" s="52">
        <f t="shared" ca="1" si="461"/>
        <v>0</v>
      </c>
      <c r="AK801" s="52">
        <f t="shared" ca="1" si="462"/>
        <v>0</v>
      </c>
      <c r="AL801" s="52">
        <f t="shared" ca="1" si="463"/>
        <v>0</v>
      </c>
      <c r="AM801" s="52" t="e" cm="1">
        <f t="array" aca="1" ref="AM801" ca="1">INDEX($G$2:$G$1052,MATCH(1,(AL801=$E$2:$E$1052)*("EQU"=UPPER($F$2:$F$1052)),0))</f>
        <v>#N/A</v>
      </c>
      <c r="AN801" s="52" t="str">
        <f t="shared" ca="1" si="464"/>
        <v/>
      </c>
      <c r="AO801" s="1" t="e">
        <f t="shared" ca="1" si="465"/>
        <v>#N/A</v>
      </c>
      <c r="AP801" s="52" t="str">
        <f t="shared" ca="1" si="466"/>
        <v/>
      </c>
      <c r="AQ801" s="1" t="str" cm="1">
        <f t="array" aca="1" ref="AQ801" ca="1">IF(LEFT(AL801,1)=".",INDEX($M$12:$M$1052,MATCH(1,(AL801=$L$12:$L$1052)*(S801=($S$12:$S$1052)),0)),"")</f>
        <v/>
      </c>
      <c r="AR801" s="52">
        <f t="shared" ca="1" si="467"/>
        <v>0</v>
      </c>
      <c r="AS801" s="52">
        <f t="shared" ca="1" si="468"/>
        <v>0</v>
      </c>
      <c r="AT801" s="52" t="str">
        <f t="shared" ca="1" si="469"/>
        <v>00</v>
      </c>
      <c r="AU801" s="52" t="str">
        <f t="shared" ca="1" si="470"/>
        <v>00</v>
      </c>
      <c r="AV801" s="1" t="str">
        <f t="shared" ca="1" si="473"/>
        <v>00</v>
      </c>
      <c r="AW801" s="52" t="str">
        <f t="shared" ca="1" si="471"/>
        <v>ZP</v>
      </c>
      <c r="AX801" s="53" t="e">
        <f ca="1">VLOOKUP(UPPER(F801)&amp;"-"&amp;AW801,Opcodes!$D$3:$E$160,2,FALSE)</f>
        <v>#N/A</v>
      </c>
      <c r="AY801" s="1">
        <f t="shared" ca="1" si="472"/>
        <v>0</v>
      </c>
    </row>
    <row r="802" spans="3:51" s="52" customFormat="1" x14ac:dyDescent="0.3">
      <c r="C802" s="11" t="str" cm="1">
        <f t="array" aca="1" ref="C802" ca="1">IF(AND(N802&amp;""&lt;&gt;"",K802&amp;""&lt;&gt;""),K802&amp;": "&amp;N802&amp;IF(O802&amp;""&lt;&gt;""," "&amp;O802,"")&amp;IF(P802&amp;""&lt;&gt;""," "&amp;P802,""),IF(Y802&amp;""&lt;&gt;"",K802&amp;": "&amp;TRIM(_xlfn.TEXTJOIN("",TRUE,MID(Y802,2*ROW(INDIRECT("1:"&amp;LEN(Y802)))-1,2)&amp;" ")),""))</f>
        <v/>
      </c>
      <c r="D802" s="20"/>
      <c r="E802" s="21"/>
      <c r="F802" s="22"/>
      <c r="G802" s="55"/>
      <c r="H802" s="56"/>
      <c r="I802" s="51"/>
      <c r="J802" s="51"/>
      <c r="K802" s="52" t="str">
        <f t="shared" ca="1" si="438"/>
        <v>302</v>
      </c>
      <c r="L802" s="52" t="str">
        <f t="shared" si="439"/>
        <v/>
      </c>
      <c r="M802" s="52" t="str">
        <f t="shared" ca="1" si="440"/>
        <v>$0302</v>
      </c>
      <c r="N802" s="53" t="str">
        <f t="shared" ca="1" si="441"/>
        <v/>
      </c>
      <c r="O802" s="53" t="str">
        <f t="shared" ca="1" si="442"/>
        <v>00</v>
      </c>
      <c r="P802" s="53" t="str">
        <f t="shared" ca="1" si="443"/>
        <v/>
      </c>
      <c r="Q802" s="54">
        <f t="shared" si="444"/>
        <v>-1</v>
      </c>
      <c r="R802" s="54" t="str">
        <f t="shared" si="445"/>
        <v/>
      </c>
      <c r="S802" s="3" t="str">
        <f t="shared" si="446"/>
        <v>my_code</v>
      </c>
      <c r="T802" s="54" t="b">
        <f t="shared" si="447"/>
        <v>0</v>
      </c>
      <c r="U802" s="54" t="b">
        <f t="shared" si="448"/>
        <v>0</v>
      </c>
      <c r="V802" s="54" t="b">
        <f t="shared" si="449"/>
        <v>0</v>
      </c>
      <c r="W802" s="54" t="b">
        <f t="shared" si="450"/>
        <v>0</v>
      </c>
      <c r="X802" s="54" t="b">
        <f>IF(NOT(ISERROR(VLOOKUP(UPPER(F802),Opcodes!$O$3:$O$10,1,FALSE))),TRUE,FALSE)</f>
        <v>0</v>
      </c>
      <c r="Y802" s="1" t="str" cm="1">
        <f t="array" aca="1" ref="Y802" ca="1">IF(OR(UPPER(F802)="STR",UPPER(F802)="ASC"),_xlfn.TEXTJOIN("",TRUE,DEC2HEX(128*(UPPER(F802)="STR")+CODE(MID(G802,ABS(ROW(INDIRECT("1:"&amp;LEN(G802)))),1)))),IF(UPPER(F802)="HEX",UPPER(SUBSTITUTE(G802," ","")),""))</f>
        <v/>
      </c>
      <c r="Z802" s="52" t="str">
        <f t="shared" si="451"/>
        <v/>
      </c>
      <c r="AA802" s="52" t="str">
        <f t="shared" si="452"/>
        <v/>
      </c>
      <c r="AB802" s="52" t="str">
        <f t="shared" si="453"/>
        <v/>
      </c>
      <c r="AC802" s="52" t="str">
        <f t="shared" si="454"/>
        <v/>
      </c>
      <c r="AD802" s="52" t="str">
        <f t="shared" si="455"/>
        <v/>
      </c>
      <c r="AE802" s="52">
        <f t="shared" ca="1" si="456"/>
        <v>0</v>
      </c>
      <c r="AF802" s="52" t="str">
        <f t="shared" si="457"/>
        <v/>
      </c>
      <c r="AG802" s="52" t="str">
        <f t="shared" ca="1" si="458"/>
        <v>mem</v>
      </c>
      <c r="AH802" s="52">
        <f t="shared" ca="1" si="459"/>
        <v>0</v>
      </c>
      <c r="AI802" s="52">
        <f t="shared" ca="1" si="460"/>
        <v>-1</v>
      </c>
      <c r="AJ802" s="52">
        <f t="shared" ca="1" si="461"/>
        <v>0</v>
      </c>
      <c r="AK802" s="52">
        <f t="shared" ca="1" si="462"/>
        <v>0</v>
      </c>
      <c r="AL802" s="52">
        <f t="shared" ca="1" si="463"/>
        <v>0</v>
      </c>
      <c r="AM802" s="52" t="e" cm="1">
        <f t="array" aca="1" ref="AM802" ca="1">INDEX($G$2:$G$1052,MATCH(1,(AL802=$E$2:$E$1052)*("EQU"=UPPER($F$2:$F$1052)),0))</f>
        <v>#N/A</v>
      </c>
      <c r="AN802" s="52" t="str">
        <f t="shared" ca="1" si="464"/>
        <v/>
      </c>
      <c r="AO802" s="1" t="e">
        <f t="shared" ca="1" si="465"/>
        <v>#N/A</v>
      </c>
      <c r="AP802" s="52" t="str">
        <f t="shared" ca="1" si="466"/>
        <v/>
      </c>
      <c r="AQ802" s="1" t="str" cm="1">
        <f t="array" aca="1" ref="AQ802" ca="1">IF(LEFT(AL802,1)=".",INDEX($M$12:$M$1052,MATCH(1,(AL802=$L$12:$L$1052)*(S802=($S$12:$S$1052)),0)),"")</f>
        <v/>
      </c>
      <c r="AR802" s="52">
        <f t="shared" ca="1" si="467"/>
        <v>0</v>
      </c>
      <c r="AS802" s="52">
        <f t="shared" ca="1" si="468"/>
        <v>0</v>
      </c>
      <c r="AT802" s="52" t="str">
        <f t="shared" ca="1" si="469"/>
        <v>00</v>
      </c>
      <c r="AU802" s="52" t="str">
        <f t="shared" ca="1" si="470"/>
        <v>00</v>
      </c>
      <c r="AV802" s="1" t="str">
        <f t="shared" ca="1" si="473"/>
        <v>00</v>
      </c>
      <c r="AW802" s="52" t="str">
        <f t="shared" ca="1" si="471"/>
        <v>ZP</v>
      </c>
      <c r="AX802" s="53" t="e">
        <f ca="1">VLOOKUP(UPPER(F802)&amp;"-"&amp;AW802,Opcodes!$D$3:$E$160,2,FALSE)</f>
        <v>#N/A</v>
      </c>
      <c r="AY802" s="1">
        <f t="shared" ca="1" si="472"/>
        <v>0</v>
      </c>
    </row>
    <row r="803" spans="3:51" s="52" customFormat="1" x14ac:dyDescent="0.3">
      <c r="C803" s="11" t="str" cm="1">
        <f t="array" aca="1" ref="C803" ca="1">IF(AND(N803&amp;""&lt;&gt;"",K803&amp;""&lt;&gt;""),K803&amp;": "&amp;N803&amp;IF(O803&amp;""&lt;&gt;""," "&amp;O803,"")&amp;IF(P803&amp;""&lt;&gt;""," "&amp;P803,""),IF(Y803&amp;""&lt;&gt;"",K803&amp;": "&amp;TRIM(_xlfn.TEXTJOIN("",TRUE,MID(Y803,2*ROW(INDIRECT("1:"&amp;LEN(Y803)))-1,2)&amp;" ")),""))</f>
        <v/>
      </c>
      <c r="D803" s="20"/>
      <c r="E803" s="21"/>
      <c r="F803" s="22"/>
      <c r="G803" s="55"/>
      <c r="H803" s="56"/>
      <c r="I803" s="51"/>
      <c r="J803" s="51"/>
      <c r="K803" s="52" t="str">
        <f t="shared" ca="1" si="438"/>
        <v>302</v>
      </c>
      <c r="L803" s="52" t="str">
        <f t="shared" si="439"/>
        <v/>
      </c>
      <c r="M803" s="52" t="str">
        <f t="shared" ca="1" si="440"/>
        <v>$0302</v>
      </c>
      <c r="N803" s="53" t="str">
        <f t="shared" ca="1" si="441"/>
        <v/>
      </c>
      <c r="O803" s="53" t="str">
        <f t="shared" ca="1" si="442"/>
        <v>00</v>
      </c>
      <c r="P803" s="53" t="str">
        <f t="shared" ca="1" si="443"/>
        <v/>
      </c>
      <c r="Q803" s="54">
        <f t="shared" si="444"/>
        <v>-1</v>
      </c>
      <c r="R803" s="54" t="str">
        <f t="shared" si="445"/>
        <v/>
      </c>
      <c r="S803" s="3" t="str">
        <f t="shared" si="446"/>
        <v>my_code</v>
      </c>
      <c r="T803" s="54" t="b">
        <f t="shared" si="447"/>
        <v>0</v>
      </c>
      <c r="U803" s="54" t="b">
        <f t="shared" si="448"/>
        <v>0</v>
      </c>
      <c r="V803" s="54" t="b">
        <f t="shared" si="449"/>
        <v>0</v>
      </c>
      <c r="W803" s="54" t="b">
        <f t="shared" si="450"/>
        <v>0</v>
      </c>
      <c r="X803" s="54" t="b">
        <f>IF(NOT(ISERROR(VLOOKUP(UPPER(F803),Opcodes!$O$3:$O$10,1,FALSE))),TRUE,FALSE)</f>
        <v>0</v>
      </c>
      <c r="Y803" s="1" t="str" cm="1">
        <f t="array" aca="1" ref="Y803" ca="1">IF(OR(UPPER(F803)="STR",UPPER(F803)="ASC"),_xlfn.TEXTJOIN("",TRUE,DEC2HEX(128*(UPPER(F803)="STR")+CODE(MID(G803,ABS(ROW(INDIRECT("1:"&amp;LEN(G803)))),1)))),IF(UPPER(F803)="HEX",UPPER(SUBSTITUTE(G803," ","")),""))</f>
        <v/>
      </c>
      <c r="Z803" s="52" t="str">
        <f t="shared" si="451"/>
        <v/>
      </c>
      <c r="AA803" s="52" t="str">
        <f t="shared" si="452"/>
        <v/>
      </c>
      <c r="AB803" s="52" t="str">
        <f t="shared" si="453"/>
        <v/>
      </c>
      <c r="AC803" s="52" t="str">
        <f t="shared" si="454"/>
        <v/>
      </c>
      <c r="AD803" s="52" t="str">
        <f t="shared" si="455"/>
        <v/>
      </c>
      <c r="AE803" s="52">
        <f t="shared" ca="1" si="456"/>
        <v>0</v>
      </c>
      <c r="AF803" s="52" t="str">
        <f t="shared" si="457"/>
        <v/>
      </c>
      <c r="AG803" s="52" t="str">
        <f t="shared" ca="1" si="458"/>
        <v>mem</v>
      </c>
      <c r="AH803" s="52">
        <f t="shared" ca="1" si="459"/>
        <v>0</v>
      </c>
      <c r="AI803" s="52">
        <f t="shared" ca="1" si="460"/>
        <v>-1</v>
      </c>
      <c r="AJ803" s="52">
        <f t="shared" ca="1" si="461"/>
        <v>0</v>
      </c>
      <c r="AK803" s="52">
        <f t="shared" ca="1" si="462"/>
        <v>0</v>
      </c>
      <c r="AL803" s="52">
        <f t="shared" ca="1" si="463"/>
        <v>0</v>
      </c>
      <c r="AM803" s="52" t="e" cm="1">
        <f t="array" aca="1" ref="AM803" ca="1">INDEX($G$2:$G$1052,MATCH(1,(AL803=$E$2:$E$1052)*("EQU"=UPPER($F$2:$F$1052)),0))</f>
        <v>#N/A</v>
      </c>
      <c r="AN803" s="52" t="str">
        <f t="shared" ca="1" si="464"/>
        <v/>
      </c>
      <c r="AO803" s="1" t="e">
        <f t="shared" ca="1" si="465"/>
        <v>#N/A</v>
      </c>
      <c r="AP803" s="52" t="str">
        <f t="shared" ca="1" si="466"/>
        <v/>
      </c>
      <c r="AQ803" s="1" t="str" cm="1">
        <f t="array" aca="1" ref="AQ803" ca="1">IF(LEFT(AL803,1)=".",INDEX($M$12:$M$1052,MATCH(1,(AL803=$L$12:$L$1052)*(S803=($S$12:$S$1052)),0)),"")</f>
        <v/>
      </c>
      <c r="AR803" s="52">
        <f t="shared" ca="1" si="467"/>
        <v>0</v>
      </c>
      <c r="AS803" s="52">
        <f t="shared" ca="1" si="468"/>
        <v>0</v>
      </c>
      <c r="AT803" s="52" t="str">
        <f t="shared" ca="1" si="469"/>
        <v>00</v>
      </c>
      <c r="AU803" s="52" t="str">
        <f t="shared" ca="1" si="470"/>
        <v>00</v>
      </c>
      <c r="AV803" s="1" t="str">
        <f t="shared" ca="1" si="473"/>
        <v>00</v>
      </c>
      <c r="AW803" s="52" t="str">
        <f t="shared" ca="1" si="471"/>
        <v>ZP</v>
      </c>
      <c r="AX803" s="53" t="e">
        <f ca="1">VLOOKUP(UPPER(F803)&amp;"-"&amp;AW803,Opcodes!$D$3:$E$160,2,FALSE)</f>
        <v>#N/A</v>
      </c>
      <c r="AY803" s="1">
        <f t="shared" ca="1" si="472"/>
        <v>0</v>
      </c>
    </row>
    <row r="804" spans="3:51" s="52" customFormat="1" x14ac:dyDescent="0.3">
      <c r="C804" s="11" t="str" cm="1">
        <f t="array" aca="1" ref="C804" ca="1">IF(AND(N804&amp;""&lt;&gt;"",K804&amp;""&lt;&gt;""),K804&amp;": "&amp;N804&amp;IF(O804&amp;""&lt;&gt;""," "&amp;O804,"")&amp;IF(P804&amp;""&lt;&gt;""," "&amp;P804,""),IF(Y804&amp;""&lt;&gt;"",K804&amp;": "&amp;TRIM(_xlfn.TEXTJOIN("",TRUE,MID(Y804,2*ROW(INDIRECT("1:"&amp;LEN(Y804)))-1,2)&amp;" ")),""))</f>
        <v/>
      </c>
      <c r="D804" s="20"/>
      <c r="E804" s="21"/>
      <c r="F804" s="22"/>
      <c r="G804" s="55"/>
      <c r="H804" s="56"/>
      <c r="I804" s="51"/>
      <c r="J804" s="51"/>
      <c r="K804" s="52" t="str">
        <f t="shared" ca="1" si="438"/>
        <v>302</v>
      </c>
      <c r="L804" s="52" t="str">
        <f t="shared" si="439"/>
        <v/>
      </c>
      <c r="M804" s="52" t="str">
        <f t="shared" ca="1" si="440"/>
        <v>$0302</v>
      </c>
      <c r="N804" s="53" t="str">
        <f t="shared" ca="1" si="441"/>
        <v/>
      </c>
      <c r="O804" s="53" t="str">
        <f t="shared" ca="1" si="442"/>
        <v>00</v>
      </c>
      <c r="P804" s="53" t="str">
        <f t="shared" ca="1" si="443"/>
        <v/>
      </c>
      <c r="Q804" s="54">
        <f t="shared" si="444"/>
        <v>-1</v>
      </c>
      <c r="R804" s="54" t="str">
        <f t="shared" si="445"/>
        <v/>
      </c>
      <c r="S804" s="3" t="str">
        <f t="shared" si="446"/>
        <v>my_code</v>
      </c>
      <c r="T804" s="54" t="b">
        <f t="shared" si="447"/>
        <v>0</v>
      </c>
      <c r="U804" s="54" t="b">
        <f t="shared" si="448"/>
        <v>0</v>
      </c>
      <c r="V804" s="54" t="b">
        <f t="shared" si="449"/>
        <v>0</v>
      </c>
      <c r="W804" s="54" t="b">
        <f t="shared" si="450"/>
        <v>0</v>
      </c>
      <c r="X804" s="54" t="b">
        <f>IF(NOT(ISERROR(VLOOKUP(UPPER(F804),Opcodes!$O$3:$O$10,1,FALSE))),TRUE,FALSE)</f>
        <v>0</v>
      </c>
      <c r="Y804" s="1" t="str" cm="1">
        <f t="array" aca="1" ref="Y804" ca="1">IF(OR(UPPER(F804)="STR",UPPER(F804)="ASC"),_xlfn.TEXTJOIN("",TRUE,DEC2HEX(128*(UPPER(F804)="STR")+CODE(MID(G804,ABS(ROW(INDIRECT("1:"&amp;LEN(G804)))),1)))),IF(UPPER(F804)="HEX",UPPER(SUBSTITUTE(G804," ","")),""))</f>
        <v/>
      </c>
      <c r="Z804" s="52" t="str">
        <f t="shared" si="451"/>
        <v/>
      </c>
      <c r="AA804" s="52" t="str">
        <f t="shared" si="452"/>
        <v/>
      </c>
      <c r="AB804" s="52" t="str">
        <f t="shared" si="453"/>
        <v/>
      </c>
      <c r="AC804" s="52" t="str">
        <f t="shared" si="454"/>
        <v/>
      </c>
      <c r="AD804" s="52" t="str">
        <f t="shared" si="455"/>
        <v/>
      </c>
      <c r="AE804" s="52">
        <f t="shared" ca="1" si="456"/>
        <v>0</v>
      </c>
      <c r="AF804" s="52" t="str">
        <f t="shared" si="457"/>
        <v/>
      </c>
      <c r="AG804" s="52" t="str">
        <f t="shared" ca="1" si="458"/>
        <v>mem</v>
      </c>
      <c r="AH804" s="52">
        <f t="shared" ca="1" si="459"/>
        <v>0</v>
      </c>
      <c r="AI804" s="52">
        <f t="shared" ca="1" si="460"/>
        <v>-1</v>
      </c>
      <c r="AJ804" s="52">
        <f t="shared" ca="1" si="461"/>
        <v>0</v>
      </c>
      <c r="AK804" s="52">
        <f t="shared" ca="1" si="462"/>
        <v>0</v>
      </c>
      <c r="AL804" s="52">
        <f t="shared" ca="1" si="463"/>
        <v>0</v>
      </c>
      <c r="AM804" s="52" t="e" cm="1">
        <f t="array" aca="1" ref="AM804" ca="1">INDEX($G$2:$G$1052,MATCH(1,(AL804=$E$2:$E$1052)*("EQU"=UPPER($F$2:$F$1052)),0))</f>
        <v>#N/A</v>
      </c>
      <c r="AN804" s="52" t="str">
        <f t="shared" ca="1" si="464"/>
        <v/>
      </c>
      <c r="AO804" s="1" t="e">
        <f t="shared" ca="1" si="465"/>
        <v>#N/A</v>
      </c>
      <c r="AP804" s="52" t="str">
        <f t="shared" ca="1" si="466"/>
        <v/>
      </c>
      <c r="AQ804" s="1" t="str" cm="1">
        <f t="array" aca="1" ref="AQ804" ca="1">IF(LEFT(AL804,1)=".",INDEX($M$12:$M$1052,MATCH(1,(AL804=$L$12:$L$1052)*(S804=($S$12:$S$1052)),0)),"")</f>
        <v/>
      </c>
      <c r="AR804" s="52">
        <f t="shared" ca="1" si="467"/>
        <v>0</v>
      </c>
      <c r="AS804" s="52">
        <f t="shared" ca="1" si="468"/>
        <v>0</v>
      </c>
      <c r="AT804" s="52" t="str">
        <f t="shared" ca="1" si="469"/>
        <v>00</v>
      </c>
      <c r="AU804" s="52" t="str">
        <f t="shared" ca="1" si="470"/>
        <v>00</v>
      </c>
      <c r="AV804" s="1" t="str">
        <f t="shared" ca="1" si="473"/>
        <v>00</v>
      </c>
      <c r="AW804" s="52" t="str">
        <f t="shared" ca="1" si="471"/>
        <v>ZP</v>
      </c>
      <c r="AX804" s="53" t="e">
        <f ca="1">VLOOKUP(UPPER(F804)&amp;"-"&amp;AW804,Opcodes!$D$3:$E$160,2,FALSE)</f>
        <v>#N/A</v>
      </c>
      <c r="AY804" s="1">
        <f t="shared" ca="1" si="472"/>
        <v>0</v>
      </c>
    </row>
    <row r="805" spans="3:51" s="52" customFormat="1" x14ac:dyDescent="0.3">
      <c r="C805" s="11" t="str" cm="1">
        <f t="array" aca="1" ref="C805" ca="1">IF(AND(N805&amp;""&lt;&gt;"",K805&amp;""&lt;&gt;""),K805&amp;": "&amp;N805&amp;IF(O805&amp;""&lt;&gt;""," "&amp;O805,"")&amp;IF(P805&amp;""&lt;&gt;""," "&amp;P805,""),IF(Y805&amp;""&lt;&gt;"",K805&amp;": "&amp;TRIM(_xlfn.TEXTJOIN("",TRUE,MID(Y805,2*ROW(INDIRECT("1:"&amp;LEN(Y805)))-1,2)&amp;" ")),""))</f>
        <v/>
      </c>
      <c r="D805" s="20"/>
      <c r="E805" s="21"/>
      <c r="F805" s="22"/>
      <c r="G805" s="55"/>
      <c r="H805" s="56"/>
      <c r="I805" s="51"/>
      <c r="J805" s="51"/>
      <c r="K805" s="52" t="str">
        <f t="shared" ca="1" si="438"/>
        <v>302</v>
      </c>
      <c r="L805" s="52" t="str">
        <f t="shared" si="439"/>
        <v/>
      </c>
      <c r="M805" s="52" t="str">
        <f t="shared" ca="1" si="440"/>
        <v>$0302</v>
      </c>
      <c r="N805" s="53" t="str">
        <f t="shared" ca="1" si="441"/>
        <v/>
      </c>
      <c r="O805" s="53" t="str">
        <f t="shared" ca="1" si="442"/>
        <v>00</v>
      </c>
      <c r="P805" s="53" t="str">
        <f t="shared" ca="1" si="443"/>
        <v/>
      </c>
      <c r="Q805" s="54">
        <f t="shared" si="444"/>
        <v>-1</v>
      </c>
      <c r="R805" s="54" t="str">
        <f t="shared" si="445"/>
        <v/>
      </c>
      <c r="S805" s="3" t="str">
        <f t="shared" si="446"/>
        <v>my_code</v>
      </c>
      <c r="T805" s="54" t="b">
        <f t="shared" si="447"/>
        <v>0</v>
      </c>
      <c r="U805" s="54" t="b">
        <f t="shared" si="448"/>
        <v>0</v>
      </c>
      <c r="V805" s="54" t="b">
        <f t="shared" si="449"/>
        <v>0</v>
      </c>
      <c r="W805" s="54" t="b">
        <f t="shared" si="450"/>
        <v>0</v>
      </c>
      <c r="X805" s="54" t="b">
        <f>IF(NOT(ISERROR(VLOOKUP(UPPER(F805),Opcodes!$O$3:$O$10,1,FALSE))),TRUE,FALSE)</f>
        <v>0</v>
      </c>
      <c r="Y805" s="1" t="str" cm="1">
        <f t="array" aca="1" ref="Y805" ca="1">IF(OR(UPPER(F805)="STR",UPPER(F805)="ASC"),_xlfn.TEXTJOIN("",TRUE,DEC2HEX(128*(UPPER(F805)="STR")+CODE(MID(G805,ABS(ROW(INDIRECT("1:"&amp;LEN(G805)))),1)))),IF(UPPER(F805)="HEX",UPPER(SUBSTITUTE(G805," ","")),""))</f>
        <v/>
      </c>
      <c r="Z805" s="52" t="str">
        <f t="shared" si="451"/>
        <v/>
      </c>
      <c r="AA805" s="52" t="str">
        <f t="shared" si="452"/>
        <v/>
      </c>
      <c r="AB805" s="52" t="str">
        <f t="shared" si="453"/>
        <v/>
      </c>
      <c r="AC805" s="52" t="str">
        <f t="shared" si="454"/>
        <v/>
      </c>
      <c r="AD805" s="52" t="str">
        <f t="shared" si="455"/>
        <v/>
      </c>
      <c r="AE805" s="52">
        <f t="shared" ca="1" si="456"/>
        <v>0</v>
      </c>
      <c r="AF805" s="52" t="str">
        <f t="shared" si="457"/>
        <v/>
      </c>
      <c r="AG805" s="52" t="str">
        <f t="shared" ca="1" si="458"/>
        <v>mem</v>
      </c>
      <c r="AH805" s="52">
        <f t="shared" ca="1" si="459"/>
        <v>0</v>
      </c>
      <c r="AI805" s="52">
        <f t="shared" ca="1" si="460"/>
        <v>-1</v>
      </c>
      <c r="AJ805" s="52">
        <f t="shared" ca="1" si="461"/>
        <v>0</v>
      </c>
      <c r="AK805" s="52">
        <f t="shared" ca="1" si="462"/>
        <v>0</v>
      </c>
      <c r="AL805" s="52">
        <f t="shared" ca="1" si="463"/>
        <v>0</v>
      </c>
      <c r="AM805" s="52" t="e" cm="1">
        <f t="array" aca="1" ref="AM805" ca="1">INDEX($G$2:$G$1052,MATCH(1,(AL805=$E$2:$E$1052)*("EQU"=UPPER($F$2:$F$1052)),0))</f>
        <v>#N/A</v>
      </c>
      <c r="AN805" s="52" t="str">
        <f t="shared" ca="1" si="464"/>
        <v/>
      </c>
      <c r="AO805" s="1" t="e">
        <f t="shared" ca="1" si="465"/>
        <v>#N/A</v>
      </c>
      <c r="AP805" s="52" t="str">
        <f t="shared" ca="1" si="466"/>
        <v/>
      </c>
      <c r="AQ805" s="1" t="str" cm="1">
        <f t="array" aca="1" ref="AQ805" ca="1">IF(LEFT(AL805,1)=".",INDEX($M$12:$M$1052,MATCH(1,(AL805=$L$12:$L$1052)*(S805=($S$12:$S$1052)),0)),"")</f>
        <v/>
      </c>
      <c r="AR805" s="52">
        <f t="shared" ca="1" si="467"/>
        <v>0</v>
      </c>
      <c r="AS805" s="52">
        <f t="shared" ca="1" si="468"/>
        <v>0</v>
      </c>
      <c r="AT805" s="52" t="str">
        <f t="shared" ca="1" si="469"/>
        <v>00</v>
      </c>
      <c r="AU805" s="52" t="str">
        <f t="shared" ca="1" si="470"/>
        <v>00</v>
      </c>
      <c r="AV805" s="1" t="str">
        <f t="shared" ca="1" si="473"/>
        <v>00</v>
      </c>
      <c r="AW805" s="52" t="str">
        <f t="shared" ca="1" si="471"/>
        <v>ZP</v>
      </c>
      <c r="AX805" s="53" t="e">
        <f ca="1">VLOOKUP(UPPER(F805)&amp;"-"&amp;AW805,Opcodes!$D$3:$E$160,2,FALSE)</f>
        <v>#N/A</v>
      </c>
      <c r="AY805" s="1">
        <f t="shared" ca="1" si="472"/>
        <v>0</v>
      </c>
    </row>
    <row r="806" spans="3:51" s="52" customFormat="1" x14ac:dyDescent="0.3">
      <c r="C806" s="11" t="str" cm="1">
        <f t="array" aca="1" ref="C806" ca="1">IF(AND(N806&amp;""&lt;&gt;"",K806&amp;""&lt;&gt;""),K806&amp;": "&amp;N806&amp;IF(O806&amp;""&lt;&gt;""," "&amp;O806,"")&amp;IF(P806&amp;""&lt;&gt;""," "&amp;P806,""),IF(Y806&amp;""&lt;&gt;"",K806&amp;": "&amp;TRIM(_xlfn.TEXTJOIN("",TRUE,MID(Y806,2*ROW(INDIRECT("1:"&amp;LEN(Y806)))-1,2)&amp;" ")),""))</f>
        <v/>
      </c>
      <c r="D806" s="20"/>
      <c r="E806" s="21"/>
      <c r="F806" s="22"/>
      <c r="G806" s="55"/>
      <c r="H806" s="56"/>
      <c r="I806" s="51"/>
      <c r="J806" s="51"/>
      <c r="K806" s="52" t="str">
        <f t="shared" ca="1" si="438"/>
        <v>302</v>
      </c>
      <c r="L806" s="52" t="str">
        <f t="shared" si="439"/>
        <v/>
      </c>
      <c r="M806" s="52" t="str">
        <f t="shared" ca="1" si="440"/>
        <v>$0302</v>
      </c>
      <c r="N806" s="53" t="str">
        <f t="shared" ca="1" si="441"/>
        <v/>
      </c>
      <c r="O806" s="53" t="str">
        <f t="shared" ca="1" si="442"/>
        <v>00</v>
      </c>
      <c r="P806" s="53" t="str">
        <f t="shared" ca="1" si="443"/>
        <v/>
      </c>
      <c r="Q806" s="54">
        <f t="shared" si="444"/>
        <v>-1</v>
      </c>
      <c r="R806" s="54" t="str">
        <f t="shared" si="445"/>
        <v/>
      </c>
      <c r="S806" s="3" t="str">
        <f t="shared" si="446"/>
        <v>my_code</v>
      </c>
      <c r="T806" s="54" t="b">
        <f t="shared" si="447"/>
        <v>0</v>
      </c>
      <c r="U806" s="54" t="b">
        <f t="shared" si="448"/>
        <v>0</v>
      </c>
      <c r="V806" s="54" t="b">
        <f t="shared" si="449"/>
        <v>0</v>
      </c>
      <c r="W806" s="54" t="b">
        <f t="shared" si="450"/>
        <v>0</v>
      </c>
      <c r="X806" s="54" t="b">
        <f>IF(NOT(ISERROR(VLOOKUP(UPPER(F806),Opcodes!$O$3:$O$10,1,FALSE))),TRUE,FALSE)</f>
        <v>0</v>
      </c>
      <c r="Y806" s="1" t="str" cm="1">
        <f t="array" aca="1" ref="Y806" ca="1">IF(OR(UPPER(F806)="STR",UPPER(F806)="ASC"),_xlfn.TEXTJOIN("",TRUE,DEC2HEX(128*(UPPER(F806)="STR")+CODE(MID(G806,ABS(ROW(INDIRECT("1:"&amp;LEN(G806)))),1)))),IF(UPPER(F806)="HEX",UPPER(SUBSTITUTE(G806," ","")),""))</f>
        <v/>
      </c>
      <c r="Z806" s="52" t="str">
        <f t="shared" si="451"/>
        <v/>
      </c>
      <c r="AA806" s="52" t="str">
        <f t="shared" si="452"/>
        <v/>
      </c>
      <c r="AB806" s="52" t="str">
        <f t="shared" si="453"/>
        <v/>
      </c>
      <c r="AC806" s="52" t="str">
        <f t="shared" si="454"/>
        <v/>
      </c>
      <c r="AD806" s="52" t="str">
        <f t="shared" si="455"/>
        <v/>
      </c>
      <c r="AE806" s="52">
        <f t="shared" ca="1" si="456"/>
        <v>0</v>
      </c>
      <c r="AF806" s="52" t="str">
        <f t="shared" si="457"/>
        <v/>
      </c>
      <c r="AG806" s="52" t="str">
        <f t="shared" ca="1" si="458"/>
        <v>mem</v>
      </c>
      <c r="AH806" s="52">
        <f t="shared" ca="1" si="459"/>
        <v>0</v>
      </c>
      <c r="AI806" s="52">
        <f t="shared" ca="1" si="460"/>
        <v>-1</v>
      </c>
      <c r="AJ806" s="52">
        <f t="shared" ca="1" si="461"/>
        <v>0</v>
      </c>
      <c r="AK806" s="52">
        <f t="shared" ca="1" si="462"/>
        <v>0</v>
      </c>
      <c r="AL806" s="52">
        <f t="shared" ca="1" si="463"/>
        <v>0</v>
      </c>
      <c r="AM806" s="52" t="e" cm="1">
        <f t="array" aca="1" ref="AM806" ca="1">INDEX($G$2:$G$1052,MATCH(1,(AL806=$E$2:$E$1052)*("EQU"=UPPER($F$2:$F$1052)),0))</f>
        <v>#N/A</v>
      </c>
      <c r="AN806" s="52" t="str">
        <f t="shared" ca="1" si="464"/>
        <v/>
      </c>
      <c r="AO806" s="1" t="e">
        <f t="shared" ca="1" si="465"/>
        <v>#N/A</v>
      </c>
      <c r="AP806" s="52" t="str">
        <f t="shared" ca="1" si="466"/>
        <v/>
      </c>
      <c r="AQ806" s="1" t="str" cm="1">
        <f t="array" aca="1" ref="AQ806" ca="1">IF(LEFT(AL806,1)=".",INDEX($M$12:$M$1052,MATCH(1,(AL806=$L$12:$L$1052)*(S806=($S$12:$S$1052)),0)),"")</f>
        <v/>
      </c>
      <c r="AR806" s="52">
        <f t="shared" ca="1" si="467"/>
        <v>0</v>
      </c>
      <c r="AS806" s="52">
        <f t="shared" ca="1" si="468"/>
        <v>0</v>
      </c>
      <c r="AT806" s="52" t="str">
        <f t="shared" ca="1" si="469"/>
        <v>00</v>
      </c>
      <c r="AU806" s="52" t="str">
        <f t="shared" ca="1" si="470"/>
        <v>00</v>
      </c>
      <c r="AV806" s="1" t="str">
        <f t="shared" ca="1" si="473"/>
        <v>00</v>
      </c>
      <c r="AW806" s="52" t="str">
        <f t="shared" ca="1" si="471"/>
        <v>ZP</v>
      </c>
      <c r="AX806" s="53" t="e">
        <f ca="1">VLOOKUP(UPPER(F806)&amp;"-"&amp;AW806,Opcodes!$D$3:$E$160,2,FALSE)</f>
        <v>#N/A</v>
      </c>
      <c r="AY806" s="1">
        <f t="shared" ca="1" si="472"/>
        <v>0</v>
      </c>
    </row>
    <row r="807" spans="3:51" s="52" customFormat="1" x14ac:dyDescent="0.3">
      <c r="C807" s="11" t="str" cm="1">
        <f t="array" aca="1" ref="C807" ca="1">IF(AND(N807&amp;""&lt;&gt;"",K807&amp;""&lt;&gt;""),K807&amp;": "&amp;N807&amp;IF(O807&amp;""&lt;&gt;""," "&amp;O807,"")&amp;IF(P807&amp;""&lt;&gt;""," "&amp;P807,""),IF(Y807&amp;""&lt;&gt;"",K807&amp;": "&amp;TRIM(_xlfn.TEXTJOIN("",TRUE,MID(Y807,2*ROW(INDIRECT("1:"&amp;LEN(Y807)))-1,2)&amp;" ")),""))</f>
        <v/>
      </c>
      <c r="D807" s="20"/>
      <c r="E807" s="21"/>
      <c r="F807" s="22"/>
      <c r="G807" s="55"/>
      <c r="H807" s="56"/>
      <c r="I807" s="51"/>
      <c r="J807" s="51"/>
      <c r="K807" s="52" t="str">
        <f t="shared" ca="1" si="438"/>
        <v>302</v>
      </c>
      <c r="L807" s="52" t="str">
        <f t="shared" si="439"/>
        <v/>
      </c>
      <c r="M807" s="52" t="str">
        <f t="shared" ca="1" si="440"/>
        <v>$0302</v>
      </c>
      <c r="N807" s="53" t="str">
        <f t="shared" ca="1" si="441"/>
        <v/>
      </c>
      <c r="O807" s="53" t="str">
        <f t="shared" ca="1" si="442"/>
        <v>00</v>
      </c>
      <c r="P807" s="53" t="str">
        <f t="shared" ca="1" si="443"/>
        <v/>
      </c>
      <c r="Q807" s="54">
        <f t="shared" si="444"/>
        <v>-1</v>
      </c>
      <c r="R807" s="54" t="str">
        <f t="shared" si="445"/>
        <v/>
      </c>
      <c r="S807" s="3" t="str">
        <f t="shared" si="446"/>
        <v>my_code</v>
      </c>
      <c r="T807" s="54" t="b">
        <f t="shared" si="447"/>
        <v>0</v>
      </c>
      <c r="U807" s="54" t="b">
        <f t="shared" si="448"/>
        <v>0</v>
      </c>
      <c r="V807" s="54" t="b">
        <f t="shared" si="449"/>
        <v>0</v>
      </c>
      <c r="W807" s="54" t="b">
        <f t="shared" si="450"/>
        <v>0</v>
      </c>
      <c r="X807" s="54" t="b">
        <f>IF(NOT(ISERROR(VLOOKUP(UPPER(F807),Opcodes!$O$3:$O$10,1,FALSE))),TRUE,FALSE)</f>
        <v>0</v>
      </c>
      <c r="Y807" s="1" t="str" cm="1">
        <f t="array" aca="1" ref="Y807" ca="1">IF(OR(UPPER(F807)="STR",UPPER(F807)="ASC"),_xlfn.TEXTJOIN("",TRUE,DEC2HEX(128*(UPPER(F807)="STR")+CODE(MID(G807,ABS(ROW(INDIRECT("1:"&amp;LEN(G807)))),1)))),IF(UPPER(F807)="HEX",UPPER(SUBSTITUTE(G807," ","")),""))</f>
        <v/>
      </c>
      <c r="Z807" s="52" t="str">
        <f t="shared" si="451"/>
        <v/>
      </c>
      <c r="AA807" s="52" t="str">
        <f t="shared" si="452"/>
        <v/>
      </c>
      <c r="AB807" s="52" t="str">
        <f t="shared" si="453"/>
        <v/>
      </c>
      <c r="AC807" s="52" t="str">
        <f t="shared" si="454"/>
        <v/>
      </c>
      <c r="AD807" s="52" t="str">
        <f t="shared" si="455"/>
        <v/>
      </c>
      <c r="AE807" s="52">
        <f t="shared" ca="1" si="456"/>
        <v>0</v>
      </c>
      <c r="AF807" s="52" t="str">
        <f t="shared" si="457"/>
        <v/>
      </c>
      <c r="AG807" s="52" t="str">
        <f t="shared" ca="1" si="458"/>
        <v>mem</v>
      </c>
      <c r="AH807" s="52">
        <f t="shared" ca="1" si="459"/>
        <v>0</v>
      </c>
      <c r="AI807" s="52">
        <f t="shared" ca="1" si="460"/>
        <v>-1</v>
      </c>
      <c r="AJ807" s="52">
        <f t="shared" ca="1" si="461"/>
        <v>0</v>
      </c>
      <c r="AK807" s="52">
        <f t="shared" ca="1" si="462"/>
        <v>0</v>
      </c>
      <c r="AL807" s="52">
        <f t="shared" ca="1" si="463"/>
        <v>0</v>
      </c>
      <c r="AM807" s="52" t="e" cm="1">
        <f t="array" aca="1" ref="AM807" ca="1">INDEX($G$2:$G$1052,MATCH(1,(AL807=$E$2:$E$1052)*("EQU"=UPPER($F$2:$F$1052)),0))</f>
        <v>#N/A</v>
      </c>
      <c r="AN807" s="52" t="str">
        <f t="shared" ca="1" si="464"/>
        <v/>
      </c>
      <c r="AO807" s="1" t="e">
        <f t="shared" ca="1" si="465"/>
        <v>#N/A</v>
      </c>
      <c r="AP807" s="52" t="str">
        <f t="shared" ca="1" si="466"/>
        <v/>
      </c>
      <c r="AQ807" s="1" t="str" cm="1">
        <f t="array" aca="1" ref="AQ807" ca="1">IF(LEFT(AL807,1)=".",INDEX($M$12:$M$1052,MATCH(1,(AL807=$L$12:$L$1052)*(S807=($S$12:$S$1052)),0)),"")</f>
        <v/>
      </c>
      <c r="AR807" s="52">
        <f t="shared" ca="1" si="467"/>
        <v>0</v>
      </c>
      <c r="AS807" s="52">
        <f t="shared" ca="1" si="468"/>
        <v>0</v>
      </c>
      <c r="AT807" s="52" t="str">
        <f t="shared" ca="1" si="469"/>
        <v>00</v>
      </c>
      <c r="AU807" s="52" t="str">
        <f t="shared" ca="1" si="470"/>
        <v>00</v>
      </c>
      <c r="AV807" s="1" t="str">
        <f t="shared" ca="1" si="473"/>
        <v>00</v>
      </c>
      <c r="AW807" s="52" t="str">
        <f t="shared" ca="1" si="471"/>
        <v>ZP</v>
      </c>
      <c r="AX807" s="53" t="e">
        <f ca="1">VLOOKUP(UPPER(F807)&amp;"-"&amp;AW807,Opcodes!$D$3:$E$160,2,FALSE)</f>
        <v>#N/A</v>
      </c>
      <c r="AY807" s="1">
        <f t="shared" ca="1" si="472"/>
        <v>0</v>
      </c>
    </row>
    <row r="808" spans="3:51" s="52" customFormat="1" x14ac:dyDescent="0.3">
      <c r="C808" s="11" t="str" cm="1">
        <f t="array" aca="1" ref="C808" ca="1">IF(AND(N808&amp;""&lt;&gt;"",K808&amp;""&lt;&gt;""),K808&amp;": "&amp;N808&amp;IF(O808&amp;""&lt;&gt;""," "&amp;O808,"")&amp;IF(P808&amp;""&lt;&gt;""," "&amp;P808,""),IF(Y808&amp;""&lt;&gt;"",K808&amp;": "&amp;TRIM(_xlfn.TEXTJOIN("",TRUE,MID(Y808,2*ROW(INDIRECT("1:"&amp;LEN(Y808)))-1,2)&amp;" ")),""))</f>
        <v/>
      </c>
      <c r="D808" s="20"/>
      <c r="E808" s="21"/>
      <c r="F808" s="22"/>
      <c r="G808" s="55"/>
      <c r="H808" s="56"/>
      <c r="I808" s="51"/>
      <c r="J808" s="51"/>
      <c r="K808" s="52" t="str">
        <f t="shared" ca="1" si="438"/>
        <v>302</v>
      </c>
      <c r="L808" s="52" t="str">
        <f t="shared" si="439"/>
        <v/>
      </c>
      <c r="M808" s="52" t="str">
        <f t="shared" ca="1" si="440"/>
        <v>$0302</v>
      </c>
      <c r="N808" s="53" t="str">
        <f t="shared" ca="1" si="441"/>
        <v/>
      </c>
      <c r="O808" s="53" t="str">
        <f t="shared" ca="1" si="442"/>
        <v>00</v>
      </c>
      <c r="P808" s="53" t="str">
        <f t="shared" ca="1" si="443"/>
        <v/>
      </c>
      <c r="Q808" s="54">
        <f t="shared" si="444"/>
        <v>-1</v>
      </c>
      <c r="R808" s="54" t="str">
        <f t="shared" si="445"/>
        <v/>
      </c>
      <c r="S808" s="3" t="str">
        <f t="shared" si="446"/>
        <v>my_code</v>
      </c>
      <c r="T808" s="54" t="b">
        <f t="shared" si="447"/>
        <v>0</v>
      </c>
      <c r="U808" s="54" t="b">
        <f t="shared" si="448"/>
        <v>0</v>
      </c>
      <c r="V808" s="54" t="b">
        <f t="shared" si="449"/>
        <v>0</v>
      </c>
      <c r="W808" s="54" t="b">
        <f t="shared" si="450"/>
        <v>0</v>
      </c>
      <c r="X808" s="54" t="b">
        <f>IF(NOT(ISERROR(VLOOKUP(UPPER(F808),Opcodes!$O$3:$O$10,1,FALSE))),TRUE,FALSE)</f>
        <v>0</v>
      </c>
      <c r="Y808" s="1" t="str" cm="1">
        <f t="array" aca="1" ref="Y808" ca="1">IF(OR(UPPER(F808)="STR",UPPER(F808)="ASC"),_xlfn.TEXTJOIN("",TRUE,DEC2HEX(128*(UPPER(F808)="STR")+CODE(MID(G808,ABS(ROW(INDIRECT("1:"&amp;LEN(G808)))),1)))),IF(UPPER(F808)="HEX",UPPER(SUBSTITUTE(G808," ","")),""))</f>
        <v/>
      </c>
      <c r="Z808" s="52" t="str">
        <f t="shared" si="451"/>
        <v/>
      </c>
      <c r="AA808" s="52" t="str">
        <f t="shared" si="452"/>
        <v/>
      </c>
      <c r="AB808" s="52" t="str">
        <f t="shared" si="453"/>
        <v/>
      </c>
      <c r="AC808" s="52" t="str">
        <f t="shared" si="454"/>
        <v/>
      </c>
      <c r="AD808" s="52" t="str">
        <f t="shared" si="455"/>
        <v/>
      </c>
      <c r="AE808" s="52">
        <f t="shared" ca="1" si="456"/>
        <v>0</v>
      </c>
      <c r="AF808" s="52" t="str">
        <f t="shared" si="457"/>
        <v/>
      </c>
      <c r="AG808" s="52" t="str">
        <f t="shared" ca="1" si="458"/>
        <v>mem</v>
      </c>
      <c r="AH808" s="52">
        <f t="shared" ca="1" si="459"/>
        <v>0</v>
      </c>
      <c r="AI808" s="52">
        <f t="shared" ca="1" si="460"/>
        <v>-1</v>
      </c>
      <c r="AJ808" s="52">
        <f t="shared" ca="1" si="461"/>
        <v>0</v>
      </c>
      <c r="AK808" s="52">
        <f t="shared" ca="1" si="462"/>
        <v>0</v>
      </c>
      <c r="AL808" s="52">
        <f t="shared" ca="1" si="463"/>
        <v>0</v>
      </c>
      <c r="AM808" s="52" t="e" cm="1">
        <f t="array" aca="1" ref="AM808" ca="1">INDEX($G$2:$G$1052,MATCH(1,(AL808=$E$2:$E$1052)*("EQU"=UPPER($F$2:$F$1052)),0))</f>
        <v>#N/A</v>
      </c>
      <c r="AN808" s="52" t="str">
        <f t="shared" ca="1" si="464"/>
        <v/>
      </c>
      <c r="AO808" s="1" t="e">
        <f t="shared" ca="1" si="465"/>
        <v>#N/A</v>
      </c>
      <c r="AP808" s="52" t="str">
        <f t="shared" ca="1" si="466"/>
        <v/>
      </c>
      <c r="AQ808" s="1" t="str" cm="1">
        <f t="array" aca="1" ref="AQ808" ca="1">IF(LEFT(AL808,1)=".",INDEX($M$12:$M$1052,MATCH(1,(AL808=$L$12:$L$1052)*(S808=($S$12:$S$1052)),0)),"")</f>
        <v/>
      </c>
      <c r="AR808" s="52">
        <f t="shared" ca="1" si="467"/>
        <v>0</v>
      </c>
      <c r="AS808" s="52">
        <f t="shared" ca="1" si="468"/>
        <v>0</v>
      </c>
      <c r="AT808" s="52" t="str">
        <f t="shared" ca="1" si="469"/>
        <v>00</v>
      </c>
      <c r="AU808" s="52" t="str">
        <f t="shared" ca="1" si="470"/>
        <v>00</v>
      </c>
      <c r="AV808" s="1" t="str">
        <f t="shared" ca="1" si="473"/>
        <v>00</v>
      </c>
      <c r="AW808" s="52" t="str">
        <f t="shared" ca="1" si="471"/>
        <v>ZP</v>
      </c>
      <c r="AX808" s="53" t="e">
        <f ca="1">VLOOKUP(UPPER(F808)&amp;"-"&amp;AW808,Opcodes!$D$3:$E$160,2,FALSE)</f>
        <v>#N/A</v>
      </c>
      <c r="AY808" s="1">
        <f t="shared" ca="1" si="472"/>
        <v>0</v>
      </c>
    </row>
    <row r="809" spans="3:51" s="52" customFormat="1" x14ac:dyDescent="0.3">
      <c r="C809" s="11" t="str" cm="1">
        <f t="array" aca="1" ref="C809" ca="1">IF(AND(N809&amp;""&lt;&gt;"",K809&amp;""&lt;&gt;""),K809&amp;": "&amp;N809&amp;IF(O809&amp;""&lt;&gt;""," "&amp;O809,"")&amp;IF(P809&amp;""&lt;&gt;""," "&amp;P809,""),IF(Y809&amp;""&lt;&gt;"",K809&amp;": "&amp;TRIM(_xlfn.TEXTJOIN("",TRUE,MID(Y809,2*ROW(INDIRECT("1:"&amp;LEN(Y809)))-1,2)&amp;" ")),""))</f>
        <v/>
      </c>
      <c r="D809" s="20"/>
      <c r="E809" s="21"/>
      <c r="F809" s="22"/>
      <c r="G809" s="55"/>
      <c r="H809" s="56"/>
      <c r="I809" s="51"/>
      <c r="J809" s="51"/>
      <c r="K809" s="52" t="str">
        <f t="shared" ca="1" si="438"/>
        <v>302</v>
      </c>
      <c r="L809" s="52" t="str">
        <f t="shared" si="439"/>
        <v/>
      </c>
      <c r="M809" s="52" t="str">
        <f t="shared" ca="1" si="440"/>
        <v>$0302</v>
      </c>
      <c r="N809" s="53" t="str">
        <f t="shared" ca="1" si="441"/>
        <v/>
      </c>
      <c r="O809" s="53" t="str">
        <f t="shared" ca="1" si="442"/>
        <v>00</v>
      </c>
      <c r="P809" s="53" t="str">
        <f t="shared" ca="1" si="443"/>
        <v/>
      </c>
      <c r="Q809" s="54">
        <f t="shared" si="444"/>
        <v>-1</v>
      </c>
      <c r="R809" s="54" t="str">
        <f t="shared" si="445"/>
        <v/>
      </c>
      <c r="S809" s="3" t="str">
        <f t="shared" si="446"/>
        <v>my_code</v>
      </c>
      <c r="T809" s="54" t="b">
        <f t="shared" si="447"/>
        <v>0</v>
      </c>
      <c r="U809" s="54" t="b">
        <f t="shared" si="448"/>
        <v>0</v>
      </c>
      <c r="V809" s="54" t="b">
        <f t="shared" si="449"/>
        <v>0</v>
      </c>
      <c r="W809" s="54" t="b">
        <f t="shared" si="450"/>
        <v>0</v>
      </c>
      <c r="X809" s="54" t="b">
        <f>IF(NOT(ISERROR(VLOOKUP(UPPER(F809),Opcodes!$O$3:$O$10,1,FALSE))),TRUE,FALSE)</f>
        <v>0</v>
      </c>
      <c r="Y809" s="1" t="str" cm="1">
        <f t="array" aca="1" ref="Y809" ca="1">IF(OR(UPPER(F809)="STR",UPPER(F809)="ASC"),_xlfn.TEXTJOIN("",TRUE,DEC2HEX(128*(UPPER(F809)="STR")+CODE(MID(G809,ABS(ROW(INDIRECT("1:"&amp;LEN(G809)))),1)))),IF(UPPER(F809)="HEX",UPPER(SUBSTITUTE(G809," ","")),""))</f>
        <v/>
      </c>
      <c r="Z809" s="52" t="str">
        <f t="shared" si="451"/>
        <v/>
      </c>
      <c r="AA809" s="52" t="str">
        <f t="shared" si="452"/>
        <v/>
      </c>
      <c r="AB809" s="52" t="str">
        <f t="shared" si="453"/>
        <v/>
      </c>
      <c r="AC809" s="52" t="str">
        <f t="shared" si="454"/>
        <v/>
      </c>
      <c r="AD809" s="52" t="str">
        <f t="shared" si="455"/>
        <v/>
      </c>
      <c r="AE809" s="52">
        <f t="shared" ca="1" si="456"/>
        <v>0</v>
      </c>
      <c r="AF809" s="52" t="str">
        <f t="shared" si="457"/>
        <v/>
      </c>
      <c r="AG809" s="52" t="str">
        <f t="shared" ca="1" si="458"/>
        <v>mem</v>
      </c>
      <c r="AH809" s="52">
        <f t="shared" ca="1" si="459"/>
        <v>0</v>
      </c>
      <c r="AI809" s="52">
        <f t="shared" ca="1" si="460"/>
        <v>-1</v>
      </c>
      <c r="AJ809" s="52">
        <f t="shared" ca="1" si="461"/>
        <v>0</v>
      </c>
      <c r="AK809" s="52">
        <f t="shared" ca="1" si="462"/>
        <v>0</v>
      </c>
      <c r="AL809" s="52">
        <f t="shared" ca="1" si="463"/>
        <v>0</v>
      </c>
      <c r="AM809" s="52" t="e" cm="1">
        <f t="array" aca="1" ref="AM809" ca="1">INDEX($G$2:$G$1052,MATCH(1,(AL809=$E$2:$E$1052)*("EQU"=UPPER($F$2:$F$1052)),0))</f>
        <v>#N/A</v>
      </c>
      <c r="AN809" s="52" t="str">
        <f t="shared" ca="1" si="464"/>
        <v/>
      </c>
      <c r="AO809" s="1" t="e">
        <f t="shared" ca="1" si="465"/>
        <v>#N/A</v>
      </c>
      <c r="AP809" s="52" t="str">
        <f t="shared" ca="1" si="466"/>
        <v/>
      </c>
      <c r="AQ809" s="1" t="str" cm="1">
        <f t="array" aca="1" ref="AQ809" ca="1">IF(LEFT(AL809,1)=".",INDEX($M$12:$M$1052,MATCH(1,(AL809=$L$12:$L$1052)*(S809=($S$12:$S$1052)),0)),"")</f>
        <v/>
      </c>
      <c r="AR809" s="52">
        <f t="shared" ca="1" si="467"/>
        <v>0</v>
      </c>
      <c r="AS809" s="52">
        <f t="shared" ca="1" si="468"/>
        <v>0</v>
      </c>
      <c r="AT809" s="52" t="str">
        <f t="shared" ca="1" si="469"/>
        <v>00</v>
      </c>
      <c r="AU809" s="52" t="str">
        <f t="shared" ca="1" si="470"/>
        <v>00</v>
      </c>
      <c r="AV809" s="1" t="str">
        <f t="shared" ca="1" si="473"/>
        <v>00</v>
      </c>
      <c r="AW809" s="52" t="str">
        <f t="shared" ca="1" si="471"/>
        <v>ZP</v>
      </c>
      <c r="AX809" s="53" t="e">
        <f ca="1">VLOOKUP(UPPER(F809)&amp;"-"&amp;AW809,Opcodes!$D$3:$E$160,2,FALSE)</f>
        <v>#N/A</v>
      </c>
      <c r="AY809" s="1">
        <f t="shared" ca="1" si="472"/>
        <v>0</v>
      </c>
    </row>
    <row r="810" spans="3:51" s="52" customFormat="1" x14ac:dyDescent="0.3">
      <c r="C810" s="11" t="str" cm="1">
        <f t="array" aca="1" ref="C810" ca="1">IF(AND(N810&amp;""&lt;&gt;"",K810&amp;""&lt;&gt;""),K810&amp;": "&amp;N810&amp;IF(O810&amp;""&lt;&gt;""," "&amp;O810,"")&amp;IF(P810&amp;""&lt;&gt;""," "&amp;P810,""),IF(Y810&amp;""&lt;&gt;"",K810&amp;": "&amp;TRIM(_xlfn.TEXTJOIN("",TRUE,MID(Y810,2*ROW(INDIRECT("1:"&amp;LEN(Y810)))-1,2)&amp;" ")),""))</f>
        <v/>
      </c>
      <c r="D810" s="20"/>
      <c r="E810" s="21"/>
      <c r="F810" s="22"/>
      <c r="G810" s="55"/>
      <c r="H810" s="56"/>
      <c r="I810" s="51"/>
      <c r="J810" s="51"/>
      <c r="K810" s="52" t="str">
        <f t="shared" ca="1" si="438"/>
        <v>302</v>
      </c>
      <c r="L810" s="52" t="str">
        <f t="shared" si="439"/>
        <v/>
      </c>
      <c r="M810" s="52" t="str">
        <f t="shared" ca="1" si="440"/>
        <v>$0302</v>
      </c>
      <c r="N810" s="53" t="str">
        <f t="shared" ca="1" si="441"/>
        <v/>
      </c>
      <c r="O810" s="53" t="str">
        <f t="shared" ca="1" si="442"/>
        <v>00</v>
      </c>
      <c r="P810" s="53" t="str">
        <f t="shared" ca="1" si="443"/>
        <v/>
      </c>
      <c r="Q810" s="54">
        <f t="shared" si="444"/>
        <v>-1</v>
      </c>
      <c r="R810" s="54" t="str">
        <f t="shared" si="445"/>
        <v/>
      </c>
      <c r="S810" s="3" t="str">
        <f t="shared" si="446"/>
        <v>my_code</v>
      </c>
      <c r="T810" s="54" t="b">
        <f t="shared" si="447"/>
        <v>0</v>
      </c>
      <c r="U810" s="54" t="b">
        <f t="shared" si="448"/>
        <v>0</v>
      </c>
      <c r="V810" s="54" t="b">
        <f t="shared" si="449"/>
        <v>0</v>
      </c>
      <c r="W810" s="54" t="b">
        <f t="shared" si="450"/>
        <v>0</v>
      </c>
      <c r="X810" s="54" t="b">
        <f>IF(NOT(ISERROR(VLOOKUP(UPPER(F810),Opcodes!$O$3:$O$10,1,FALSE))),TRUE,FALSE)</f>
        <v>0</v>
      </c>
      <c r="Y810" s="1" t="str" cm="1">
        <f t="array" aca="1" ref="Y810" ca="1">IF(OR(UPPER(F810)="STR",UPPER(F810)="ASC"),_xlfn.TEXTJOIN("",TRUE,DEC2HEX(128*(UPPER(F810)="STR")+CODE(MID(G810,ABS(ROW(INDIRECT("1:"&amp;LEN(G810)))),1)))),IF(UPPER(F810)="HEX",UPPER(SUBSTITUTE(G810," ","")),""))</f>
        <v/>
      </c>
      <c r="Z810" s="52" t="str">
        <f t="shared" si="451"/>
        <v/>
      </c>
      <c r="AA810" s="52" t="str">
        <f t="shared" si="452"/>
        <v/>
      </c>
      <c r="AB810" s="52" t="str">
        <f t="shared" si="453"/>
        <v/>
      </c>
      <c r="AC810" s="52" t="str">
        <f t="shared" si="454"/>
        <v/>
      </c>
      <c r="AD810" s="52" t="str">
        <f t="shared" si="455"/>
        <v/>
      </c>
      <c r="AE810" s="52">
        <f t="shared" ca="1" si="456"/>
        <v>0</v>
      </c>
      <c r="AF810" s="52" t="str">
        <f t="shared" si="457"/>
        <v/>
      </c>
      <c r="AG810" s="52" t="str">
        <f t="shared" ca="1" si="458"/>
        <v>mem</v>
      </c>
      <c r="AH810" s="52">
        <f t="shared" ca="1" si="459"/>
        <v>0</v>
      </c>
      <c r="AI810" s="52">
        <f t="shared" ca="1" si="460"/>
        <v>-1</v>
      </c>
      <c r="AJ810" s="52">
        <f t="shared" ca="1" si="461"/>
        <v>0</v>
      </c>
      <c r="AK810" s="52">
        <f t="shared" ca="1" si="462"/>
        <v>0</v>
      </c>
      <c r="AL810" s="52">
        <f t="shared" ca="1" si="463"/>
        <v>0</v>
      </c>
      <c r="AM810" s="52" t="e" cm="1">
        <f t="array" aca="1" ref="AM810" ca="1">INDEX($G$2:$G$1052,MATCH(1,(AL810=$E$2:$E$1052)*("EQU"=UPPER($F$2:$F$1052)),0))</f>
        <v>#N/A</v>
      </c>
      <c r="AN810" s="52" t="str">
        <f t="shared" ca="1" si="464"/>
        <v/>
      </c>
      <c r="AO810" s="1" t="e">
        <f t="shared" ca="1" si="465"/>
        <v>#N/A</v>
      </c>
      <c r="AP810" s="52" t="str">
        <f t="shared" ca="1" si="466"/>
        <v/>
      </c>
      <c r="AQ810" s="1" t="str" cm="1">
        <f t="array" aca="1" ref="AQ810" ca="1">IF(LEFT(AL810,1)=".",INDEX($M$12:$M$1052,MATCH(1,(AL810=$L$12:$L$1052)*(S810=($S$12:$S$1052)),0)),"")</f>
        <v/>
      </c>
      <c r="AR810" s="52">
        <f t="shared" ca="1" si="467"/>
        <v>0</v>
      </c>
      <c r="AS810" s="52">
        <f t="shared" ca="1" si="468"/>
        <v>0</v>
      </c>
      <c r="AT810" s="52" t="str">
        <f t="shared" ca="1" si="469"/>
        <v>00</v>
      </c>
      <c r="AU810" s="52" t="str">
        <f t="shared" ca="1" si="470"/>
        <v>00</v>
      </c>
      <c r="AV810" s="1" t="str">
        <f t="shared" ca="1" si="473"/>
        <v>00</v>
      </c>
      <c r="AW810" s="52" t="str">
        <f t="shared" ca="1" si="471"/>
        <v>ZP</v>
      </c>
      <c r="AX810" s="53" t="e">
        <f ca="1">VLOOKUP(UPPER(F810)&amp;"-"&amp;AW810,Opcodes!$D$3:$E$160,2,FALSE)</f>
        <v>#N/A</v>
      </c>
      <c r="AY810" s="1">
        <f t="shared" ca="1" si="472"/>
        <v>0</v>
      </c>
    </row>
    <row r="811" spans="3:51" s="52" customFormat="1" x14ac:dyDescent="0.3">
      <c r="C811" s="11" t="str" cm="1">
        <f t="array" aca="1" ref="C811" ca="1">IF(AND(N811&amp;""&lt;&gt;"",K811&amp;""&lt;&gt;""),K811&amp;": "&amp;N811&amp;IF(O811&amp;""&lt;&gt;""," "&amp;O811,"")&amp;IF(P811&amp;""&lt;&gt;""," "&amp;P811,""),IF(Y811&amp;""&lt;&gt;"",K811&amp;": "&amp;TRIM(_xlfn.TEXTJOIN("",TRUE,MID(Y811,2*ROW(INDIRECT("1:"&amp;LEN(Y811)))-1,2)&amp;" ")),""))</f>
        <v/>
      </c>
      <c r="D811" s="20"/>
      <c r="E811" s="21"/>
      <c r="F811" s="22"/>
      <c r="G811" s="55"/>
      <c r="H811" s="56"/>
      <c r="I811" s="51"/>
      <c r="J811" s="51"/>
      <c r="K811" s="52" t="str">
        <f t="shared" ca="1" si="438"/>
        <v>302</v>
      </c>
      <c r="L811" s="52" t="str">
        <f t="shared" si="439"/>
        <v/>
      </c>
      <c r="M811" s="52" t="str">
        <f t="shared" ca="1" si="440"/>
        <v>$0302</v>
      </c>
      <c r="N811" s="53" t="str">
        <f t="shared" ca="1" si="441"/>
        <v/>
      </c>
      <c r="O811" s="53" t="str">
        <f t="shared" ca="1" si="442"/>
        <v>00</v>
      </c>
      <c r="P811" s="53" t="str">
        <f t="shared" ca="1" si="443"/>
        <v/>
      </c>
      <c r="Q811" s="54">
        <f t="shared" si="444"/>
        <v>-1</v>
      </c>
      <c r="R811" s="54" t="str">
        <f t="shared" si="445"/>
        <v/>
      </c>
      <c r="S811" s="3" t="str">
        <f t="shared" si="446"/>
        <v>my_code</v>
      </c>
      <c r="T811" s="54" t="b">
        <f t="shared" si="447"/>
        <v>0</v>
      </c>
      <c r="U811" s="54" t="b">
        <f t="shared" si="448"/>
        <v>0</v>
      </c>
      <c r="V811" s="54" t="b">
        <f t="shared" si="449"/>
        <v>0</v>
      </c>
      <c r="W811" s="54" t="b">
        <f t="shared" si="450"/>
        <v>0</v>
      </c>
      <c r="X811" s="54" t="b">
        <f>IF(NOT(ISERROR(VLOOKUP(UPPER(F811),Opcodes!$O$3:$O$10,1,FALSE))),TRUE,FALSE)</f>
        <v>0</v>
      </c>
      <c r="Y811" s="1" t="str" cm="1">
        <f t="array" aca="1" ref="Y811" ca="1">IF(OR(UPPER(F811)="STR",UPPER(F811)="ASC"),_xlfn.TEXTJOIN("",TRUE,DEC2HEX(128*(UPPER(F811)="STR")+CODE(MID(G811,ABS(ROW(INDIRECT("1:"&amp;LEN(G811)))),1)))),IF(UPPER(F811)="HEX",UPPER(SUBSTITUTE(G811," ","")),""))</f>
        <v/>
      </c>
      <c r="Z811" s="52" t="str">
        <f t="shared" si="451"/>
        <v/>
      </c>
      <c r="AA811" s="52" t="str">
        <f t="shared" si="452"/>
        <v/>
      </c>
      <c r="AB811" s="52" t="str">
        <f t="shared" si="453"/>
        <v/>
      </c>
      <c r="AC811" s="52" t="str">
        <f t="shared" si="454"/>
        <v/>
      </c>
      <c r="AD811" s="52" t="str">
        <f t="shared" si="455"/>
        <v/>
      </c>
      <c r="AE811" s="52">
        <f t="shared" ca="1" si="456"/>
        <v>0</v>
      </c>
      <c r="AF811" s="52" t="str">
        <f t="shared" si="457"/>
        <v/>
      </c>
      <c r="AG811" s="52" t="str">
        <f t="shared" ca="1" si="458"/>
        <v>mem</v>
      </c>
      <c r="AH811" s="52">
        <f t="shared" ca="1" si="459"/>
        <v>0</v>
      </c>
      <c r="AI811" s="52">
        <f t="shared" ca="1" si="460"/>
        <v>-1</v>
      </c>
      <c r="AJ811" s="52">
        <f t="shared" ca="1" si="461"/>
        <v>0</v>
      </c>
      <c r="AK811" s="52">
        <f t="shared" ca="1" si="462"/>
        <v>0</v>
      </c>
      <c r="AL811" s="52">
        <f t="shared" ca="1" si="463"/>
        <v>0</v>
      </c>
      <c r="AM811" s="52" t="e" cm="1">
        <f t="array" aca="1" ref="AM811" ca="1">INDEX($G$2:$G$1052,MATCH(1,(AL811=$E$2:$E$1052)*("EQU"=UPPER($F$2:$F$1052)),0))</f>
        <v>#N/A</v>
      </c>
      <c r="AN811" s="52" t="str">
        <f t="shared" ca="1" si="464"/>
        <v/>
      </c>
      <c r="AO811" s="1" t="e">
        <f t="shared" ca="1" si="465"/>
        <v>#N/A</v>
      </c>
      <c r="AP811" s="52" t="str">
        <f t="shared" ca="1" si="466"/>
        <v/>
      </c>
      <c r="AQ811" s="1" t="str" cm="1">
        <f t="array" aca="1" ref="AQ811" ca="1">IF(LEFT(AL811,1)=".",INDEX($M$12:$M$1052,MATCH(1,(AL811=$L$12:$L$1052)*(S811=($S$12:$S$1052)),0)),"")</f>
        <v/>
      </c>
      <c r="AR811" s="52">
        <f t="shared" ca="1" si="467"/>
        <v>0</v>
      </c>
      <c r="AS811" s="52">
        <f t="shared" ca="1" si="468"/>
        <v>0</v>
      </c>
      <c r="AT811" s="52" t="str">
        <f t="shared" ca="1" si="469"/>
        <v>00</v>
      </c>
      <c r="AU811" s="52" t="str">
        <f t="shared" ca="1" si="470"/>
        <v>00</v>
      </c>
      <c r="AV811" s="1" t="str">
        <f t="shared" ca="1" si="473"/>
        <v>00</v>
      </c>
      <c r="AW811" s="52" t="str">
        <f t="shared" ca="1" si="471"/>
        <v>ZP</v>
      </c>
      <c r="AX811" s="53" t="e">
        <f ca="1">VLOOKUP(UPPER(F811)&amp;"-"&amp;AW811,Opcodes!$D$3:$E$160,2,FALSE)</f>
        <v>#N/A</v>
      </c>
      <c r="AY811" s="1">
        <f t="shared" ca="1" si="472"/>
        <v>0</v>
      </c>
    </row>
    <row r="812" spans="3:51" s="52" customFormat="1" x14ac:dyDescent="0.3">
      <c r="C812" s="11" t="str" cm="1">
        <f t="array" aca="1" ref="C812" ca="1">IF(AND(N812&amp;""&lt;&gt;"",K812&amp;""&lt;&gt;""),K812&amp;": "&amp;N812&amp;IF(O812&amp;""&lt;&gt;""," "&amp;O812,"")&amp;IF(P812&amp;""&lt;&gt;""," "&amp;P812,""),IF(Y812&amp;""&lt;&gt;"",K812&amp;": "&amp;TRIM(_xlfn.TEXTJOIN("",TRUE,MID(Y812,2*ROW(INDIRECT("1:"&amp;LEN(Y812)))-1,2)&amp;" ")),""))</f>
        <v/>
      </c>
      <c r="D812" s="20"/>
      <c r="E812" s="21"/>
      <c r="F812" s="22"/>
      <c r="G812" s="55"/>
      <c r="H812" s="56"/>
      <c r="I812" s="51"/>
      <c r="J812" s="51"/>
      <c r="K812" s="52" t="str">
        <f t="shared" ca="1" si="438"/>
        <v>302</v>
      </c>
      <c r="L812" s="52" t="str">
        <f t="shared" si="439"/>
        <v/>
      </c>
      <c r="M812" s="52" t="str">
        <f t="shared" ca="1" si="440"/>
        <v>$0302</v>
      </c>
      <c r="N812" s="53" t="str">
        <f t="shared" ca="1" si="441"/>
        <v/>
      </c>
      <c r="O812" s="53" t="str">
        <f t="shared" ca="1" si="442"/>
        <v>00</v>
      </c>
      <c r="P812" s="53" t="str">
        <f t="shared" ca="1" si="443"/>
        <v/>
      </c>
      <c r="Q812" s="54">
        <f t="shared" si="444"/>
        <v>-1</v>
      </c>
      <c r="R812" s="54" t="str">
        <f t="shared" si="445"/>
        <v/>
      </c>
      <c r="S812" s="3" t="str">
        <f t="shared" si="446"/>
        <v>my_code</v>
      </c>
      <c r="T812" s="54" t="b">
        <f t="shared" si="447"/>
        <v>0</v>
      </c>
      <c r="U812" s="54" t="b">
        <f t="shared" si="448"/>
        <v>0</v>
      </c>
      <c r="V812" s="54" t="b">
        <f t="shared" si="449"/>
        <v>0</v>
      </c>
      <c r="W812" s="54" t="b">
        <f t="shared" si="450"/>
        <v>0</v>
      </c>
      <c r="X812" s="54" t="b">
        <f>IF(NOT(ISERROR(VLOOKUP(UPPER(F812),Opcodes!$O$3:$O$10,1,FALSE))),TRUE,FALSE)</f>
        <v>0</v>
      </c>
      <c r="Y812" s="1" t="str" cm="1">
        <f t="array" aca="1" ref="Y812" ca="1">IF(OR(UPPER(F812)="STR",UPPER(F812)="ASC"),_xlfn.TEXTJOIN("",TRUE,DEC2HEX(128*(UPPER(F812)="STR")+CODE(MID(G812,ABS(ROW(INDIRECT("1:"&amp;LEN(G812)))),1)))),IF(UPPER(F812)="HEX",UPPER(SUBSTITUTE(G812," ","")),""))</f>
        <v/>
      </c>
      <c r="Z812" s="52" t="str">
        <f t="shared" si="451"/>
        <v/>
      </c>
      <c r="AA812" s="52" t="str">
        <f t="shared" si="452"/>
        <v/>
      </c>
      <c r="AB812" s="52" t="str">
        <f t="shared" si="453"/>
        <v/>
      </c>
      <c r="AC812" s="52" t="str">
        <f t="shared" si="454"/>
        <v/>
      </c>
      <c r="AD812" s="52" t="str">
        <f t="shared" si="455"/>
        <v/>
      </c>
      <c r="AE812" s="52">
        <f t="shared" ca="1" si="456"/>
        <v>0</v>
      </c>
      <c r="AF812" s="52" t="str">
        <f t="shared" si="457"/>
        <v/>
      </c>
      <c r="AG812" s="52" t="str">
        <f t="shared" ca="1" si="458"/>
        <v>mem</v>
      </c>
      <c r="AH812" s="52">
        <f t="shared" ca="1" si="459"/>
        <v>0</v>
      </c>
      <c r="AI812" s="52">
        <f t="shared" ca="1" si="460"/>
        <v>-1</v>
      </c>
      <c r="AJ812" s="52">
        <f t="shared" ca="1" si="461"/>
        <v>0</v>
      </c>
      <c r="AK812" s="52">
        <f t="shared" ca="1" si="462"/>
        <v>0</v>
      </c>
      <c r="AL812" s="52">
        <f t="shared" ca="1" si="463"/>
        <v>0</v>
      </c>
      <c r="AM812" s="52" t="e" cm="1">
        <f t="array" aca="1" ref="AM812" ca="1">INDEX($G$2:$G$1052,MATCH(1,(AL812=$E$2:$E$1052)*("EQU"=UPPER($F$2:$F$1052)),0))</f>
        <v>#N/A</v>
      </c>
      <c r="AN812" s="52" t="str">
        <f t="shared" ca="1" si="464"/>
        <v/>
      </c>
      <c r="AO812" s="1" t="e">
        <f t="shared" ca="1" si="465"/>
        <v>#N/A</v>
      </c>
      <c r="AP812" s="52" t="str">
        <f t="shared" ca="1" si="466"/>
        <v/>
      </c>
      <c r="AQ812" s="1" t="str" cm="1">
        <f t="array" aca="1" ref="AQ812" ca="1">IF(LEFT(AL812,1)=".",INDEX($M$12:$M$1052,MATCH(1,(AL812=$L$12:$L$1052)*(S812=($S$12:$S$1052)),0)),"")</f>
        <v/>
      </c>
      <c r="AR812" s="52">
        <f t="shared" ca="1" si="467"/>
        <v>0</v>
      </c>
      <c r="AS812" s="52">
        <f t="shared" ca="1" si="468"/>
        <v>0</v>
      </c>
      <c r="AT812" s="52" t="str">
        <f t="shared" ca="1" si="469"/>
        <v>00</v>
      </c>
      <c r="AU812" s="52" t="str">
        <f t="shared" ca="1" si="470"/>
        <v>00</v>
      </c>
      <c r="AV812" s="1" t="str">
        <f t="shared" ca="1" si="473"/>
        <v>00</v>
      </c>
      <c r="AW812" s="52" t="str">
        <f t="shared" ca="1" si="471"/>
        <v>ZP</v>
      </c>
      <c r="AX812" s="53" t="e">
        <f ca="1">VLOOKUP(UPPER(F812)&amp;"-"&amp;AW812,Opcodes!$D$3:$E$160,2,FALSE)</f>
        <v>#N/A</v>
      </c>
      <c r="AY812" s="1">
        <f t="shared" ca="1" si="472"/>
        <v>0</v>
      </c>
    </row>
    <row r="813" spans="3:51" s="52" customFormat="1" x14ac:dyDescent="0.3">
      <c r="C813" s="11" t="str" cm="1">
        <f t="array" aca="1" ref="C813" ca="1">IF(AND(N813&amp;""&lt;&gt;"",K813&amp;""&lt;&gt;""),K813&amp;": "&amp;N813&amp;IF(O813&amp;""&lt;&gt;""," "&amp;O813,"")&amp;IF(P813&amp;""&lt;&gt;""," "&amp;P813,""),IF(Y813&amp;""&lt;&gt;"",K813&amp;": "&amp;TRIM(_xlfn.TEXTJOIN("",TRUE,MID(Y813,2*ROW(INDIRECT("1:"&amp;LEN(Y813)))-1,2)&amp;" ")),""))</f>
        <v/>
      </c>
      <c r="D813" s="20"/>
      <c r="E813" s="21"/>
      <c r="F813" s="22"/>
      <c r="G813" s="55"/>
      <c r="H813" s="56"/>
      <c r="I813" s="51"/>
      <c r="J813" s="51"/>
      <c r="K813" s="52" t="str">
        <f t="shared" ca="1" si="438"/>
        <v>302</v>
      </c>
      <c r="L813" s="52" t="str">
        <f t="shared" si="439"/>
        <v/>
      </c>
      <c r="M813" s="52" t="str">
        <f t="shared" ca="1" si="440"/>
        <v>$0302</v>
      </c>
      <c r="N813" s="53" t="str">
        <f t="shared" ca="1" si="441"/>
        <v/>
      </c>
      <c r="O813" s="53" t="str">
        <f t="shared" ca="1" si="442"/>
        <v>00</v>
      </c>
      <c r="P813" s="53" t="str">
        <f t="shared" ca="1" si="443"/>
        <v/>
      </c>
      <c r="Q813" s="54">
        <f t="shared" si="444"/>
        <v>-1</v>
      </c>
      <c r="R813" s="54" t="str">
        <f t="shared" si="445"/>
        <v/>
      </c>
      <c r="S813" s="3" t="str">
        <f t="shared" si="446"/>
        <v>my_code</v>
      </c>
      <c r="T813" s="54" t="b">
        <f t="shared" si="447"/>
        <v>0</v>
      </c>
      <c r="U813" s="54" t="b">
        <f t="shared" si="448"/>
        <v>0</v>
      </c>
      <c r="V813" s="54" t="b">
        <f t="shared" si="449"/>
        <v>0</v>
      </c>
      <c r="W813" s="54" t="b">
        <f t="shared" si="450"/>
        <v>0</v>
      </c>
      <c r="X813" s="54" t="b">
        <f>IF(NOT(ISERROR(VLOOKUP(UPPER(F813),Opcodes!$O$3:$O$10,1,FALSE))),TRUE,FALSE)</f>
        <v>0</v>
      </c>
      <c r="Y813" s="1" t="str" cm="1">
        <f t="array" aca="1" ref="Y813" ca="1">IF(OR(UPPER(F813)="STR",UPPER(F813)="ASC"),_xlfn.TEXTJOIN("",TRUE,DEC2HEX(128*(UPPER(F813)="STR")+CODE(MID(G813,ABS(ROW(INDIRECT("1:"&amp;LEN(G813)))),1)))),IF(UPPER(F813)="HEX",UPPER(SUBSTITUTE(G813," ","")),""))</f>
        <v/>
      </c>
      <c r="Z813" s="52" t="str">
        <f t="shared" si="451"/>
        <v/>
      </c>
      <c r="AA813" s="52" t="str">
        <f t="shared" si="452"/>
        <v/>
      </c>
      <c r="AB813" s="52" t="str">
        <f t="shared" si="453"/>
        <v/>
      </c>
      <c r="AC813" s="52" t="str">
        <f t="shared" si="454"/>
        <v/>
      </c>
      <c r="AD813" s="52" t="str">
        <f t="shared" si="455"/>
        <v/>
      </c>
      <c r="AE813" s="52">
        <f t="shared" ca="1" si="456"/>
        <v>0</v>
      </c>
      <c r="AF813" s="52" t="str">
        <f t="shared" si="457"/>
        <v/>
      </c>
      <c r="AG813" s="52" t="str">
        <f t="shared" ca="1" si="458"/>
        <v>mem</v>
      </c>
      <c r="AH813" s="52">
        <f t="shared" ca="1" si="459"/>
        <v>0</v>
      </c>
      <c r="AI813" s="52">
        <f t="shared" ca="1" si="460"/>
        <v>-1</v>
      </c>
      <c r="AJ813" s="52">
        <f t="shared" ca="1" si="461"/>
        <v>0</v>
      </c>
      <c r="AK813" s="52">
        <f t="shared" ca="1" si="462"/>
        <v>0</v>
      </c>
      <c r="AL813" s="52">
        <f t="shared" ca="1" si="463"/>
        <v>0</v>
      </c>
      <c r="AM813" s="52" t="e" cm="1">
        <f t="array" aca="1" ref="AM813" ca="1">INDEX($G$2:$G$1052,MATCH(1,(AL813=$E$2:$E$1052)*("EQU"=UPPER($F$2:$F$1052)),0))</f>
        <v>#N/A</v>
      </c>
      <c r="AN813" s="52" t="str">
        <f t="shared" ca="1" si="464"/>
        <v/>
      </c>
      <c r="AO813" s="1" t="e">
        <f t="shared" ca="1" si="465"/>
        <v>#N/A</v>
      </c>
      <c r="AP813" s="52" t="str">
        <f t="shared" ca="1" si="466"/>
        <v/>
      </c>
      <c r="AQ813" s="1" t="str" cm="1">
        <f t="array" aca="1" ref="AQ813" ca="1">IF(LEFT(AL813,1)=".",INDEX($M$12:$M$1052,MATCH(1,(AL813=$L$12:$L$1052)*(S813=($S$12:$S$1052)),0)),"")</f>
        <v/>
      </c>
      <c r="AR813" s="52">
        <f t="shared" ca="1" si="467"/>
        <v>0</v>
      </c>
      <c r="AS813" s="52">
        <f t="shared" ca="1" si="468"/>
        <v>0</v>
      </c>
      <c r="AT813" s="52" t="str">
        <f t="shared" ca="1" si="469"/>
        <v>00</v>
      </c>
      <c r="AU813" s="52" t="str">
        <f t="shared" ca="1" si="470"/>
        <v>00</v>
      </c>
      <c r="AV813" s="1" t="str">
        <f t="shared" ca="1" si="473"/>
        <v>00</v>
      </c>
      <c r="AW813" s="52" t="str">
        <f t="shared" ca="1" si="471"/>
        <v>ZP</v>
      </c>
      <c r="AX813" s="53" t="e">
        <f ca="1">VLOOKUP(UPPER(F813)&amp;"-"&amp;AW813,Opcodes!$D$3:$E$160,2,FALSE)</f>
        <v>#N/A</v>
      </c>
      <c r="AY813" s="1">
        <f t="shared" ca="1" si="472"/>
        <v>0</v>
      </c>
    </row>
    <row r="814" spans="3:51" s="52" customFormat="1" x14ac:dyDescent="0.3">
      <c r="C814" s="11" t="str" cm="1">
        <f t="array" aca="1" ref="C814" ca="1">IF(AND(N814&amp;""&lt;&gt;"",K814&amp;""&lt;&gt;""),K814&amp;": "&amp;N814&amp;IF(O814&amp;""&lt;&gt;""," "&amp;O814,"")&amp;IF(P814&amp;""&lt;&gt;""," "&amp;P814,""),IF(Y814&amp;""&lt;&gt;"",K814&amp;": "&amp;TRIM(_xlfn.TEXTJOIN("",TRUE,MID(Y814,2*ROW(INDIRECT("1:"&amp;LEN(Y814)))-1,2)&amp;" ")),""))</f>
        <v/>
      </c>
      <c r="D814" s="20"/>
      <c r="E814" s="21"/>
      <c r="F814" s="22"/>
      <c r="G814" s="55"/>
      <c r="H814" s="56"/>
      <c r="I814" s="51"/>
      <c r="J814" s="51"/>
      <c r="K814" s="52" t="str">
        <f t="shared" ca="1" si="438"/>
        <v>302</v>
      </c>
      <c r="L814" s="52" t="str">
        <f t="shared" si="439"/>
        <v/>
      </c>
      <c r="M814" s="52" t="str">
        <f t="shared" ca="1" si="440"/>
        <v>$0302</v>
      </c>
      <c r="N814" s="53" t="str">
        <f t="shared" ca="1" si="441"/>
        <v/>
      </c>
      <c r="O814" s="53" t="str">
        <f t="shared" ca="1" si="442"/>
        <v>00</v>
      </c>
      <c r="P814" s="53" t="str">
        <f t="shared" ca="1" si="443"/>
        <v/>
      </c>
      <c r="Q814" s="54">
        <f t="shared" si="444"/>
        <v>-1</v>
      </c>
      <c r="R814" s="54" t="str">
        <f t="shared" si="445"/>
        <v/>
      </c>
      <c r="S814" s="3" t="str">
        <f t="shared" si="446"/>
        <v>my_code</v>
      </c>
      <c r="T814" s="54" t="b">
        <f t="shared" si="447"/>
        <v>0</v>
      </c>
      <c r="U814" s="54" t="b">
        <f t="shared" si="448"/>
        <v>0</v>
      </c>
      <c r="V814" s="54" t="b">
        <f t="shared" si="449"/>
        <v>0</v>
      </c>
      <c r="W814" s="54" t="b">
        <f t="shared" si="450"/>
        <v>0</v>
      </c>
      <c r="X814" s="54" t="b">
        <f>IF(NOT(ISERROR(VLOOKUP(UPPER(F814),Opcodes!$O$3:$O$10,1,FALSE))),TRUE,FALSE)</f>
        <v>0</v>
      </c>
      <c r="Y814" s="1" t="str" cm="1">
        <f t="array" aca="1" ref="Y814" ca="1">IF(OR(UPPER(F814)="STR",UPPER(F814)="ASC"),_xlfn.TEXTJOIN("",TRUE,DEC2HEX(128*(UPPER(F814)="STR")+CODE(MID(G814,ABS(ROW(INDIRECT("1:"&amp;LEN(G814)))),1)))),IF(UPPER(F814)="HEX",UPPER(SUBSTITUTE(G814," ","")),""))</f>
        <v/>
      </c>
      <c r="Z814" s="52" t="str">
        <f t="shared" si="451"/>
        <v/>
      </c>
      <c r="AA814" s="52" t="str">
        <f t="shared" si="452"/>
        <v/>
      </c>
      <c r="AB814" s="52" t="str">
        <f t="shared" si="453"/>
        <v/>
      </c>
      <c r="AC814" s="52" t="str">
        <f t="shared" si="454"/>
        <v/>
      </c>
      <c r="AD814" s="52" t="str">
        <f t="shared" si="455"/>
        <v/>
      </c>
      <c r="AE814" s="52">
        <f t="shared" ca="1" si="456"/>
        <v>0</v>
      </c>
      <c r="AF814" s="52" t="str">
        <f t="shared" si="457"/>
        <v/>
      </c>
      <c r="AG814" s="52" t="str">
        <f t="shared" ca="1" si="458"/>
        <v>mem</v>
      </c>
      <c r="AH814" s="52">
        <f t="shared" ca="1" si="459"/>
        <v>0</v>
      </c>
      <c r="AI814" s="52">
        <f t="shared" ca="1" si="460"/>
        <v>-1</v>
      </c>
      <c r="AJ814" s="52">
        <f t="shared" ca="1" si="461"/>
        <v>0</v>
      </c>
      <c r="AK814" s="52">
        <f t="shared" ca="1" si="462"/>
        <v>0</v>
      </c>
      <c r="AL814" s="52">
        <f t="shared" ca="1" si="463"/>
        <v>0</v>
      </c>
      <c r="AM814" s="52" t="e" cm="1">
        <f t="array" aca="1" ref="AM814" ca="1">INDEX($G$2:$G$1052,MATCH(1,(AL814=$E$2:$E$1052)*("EQU"=UPPER($F$2:$F$1052)),0))</f>
        <v>#N/A</v>
      </c>
      <c r="AN814" s="52" t="str">
        <f t="shared" ca="1" si="464"/>
        <v/>
      </c>
      <c r="AO814" s="1" t="e">
        <f t="shared" ca="1" si="465"/>
        <v>#N/A</v>
      </c>
      <c r="AP814" s="52" t="str">
        <f t="shared" ca="1" si="466"/>
        <v/>
      </c>
      <c r="AQ814" s="1" t="str" cm="1">
        <f t="array" aca="1" ref="AQ814" ca="1">IF(LEFT(AL814,1)=".",INDEX($M$12:$M$1052,MATCH(1,(AL814=$L$12:$L$1052)*(S814=($S$12:$S$1052)),0)),"")</f>
        <v/>
      </c>
      <c r="AR814" s="52">
        <f t="shared" ca="1" si="467"/>
        <v>0</v>
      </c>
      <c r="AS814" s="52">
        <f t="shared" ca="1" si="468"/>
        <v>0</v>
      </c>
      <c r="AT814" s="52" t="str">
        <f t="shared" ca="1" si="469"/>
        <v>00</v>
      </c>
      <c r="AU814" s="52" t="str">
        <f t="shared" ca="1" si="470"/>
        <v>00</v>
      </c>
      <c r="AV814" s="1" t="str">
        <f t="shared" ca="1" si="473"/>
        <v>00</v>
      </c>
      <c r="AW814" s="52" t="str">
        <f t="shared" ca="1" si="471"/>
        <v>ZP</v>
      </c>
      <c r="AX814" s="53" t="e">
        <f ca="1">VLOOKUP(UPPER(F814)&amp;"-"&amp;AW814,Opcodes!$D$3:$E$160,2,FALSE)</f>
        <v>#N/A</v>
      </c>
      <c r="AY814" s="1">
        <f t="shared" ca="1" si="472"/>
        <v>0</v>
      </c>
    </row>
    <row r="815" spans="3:51" s="52" customFormat="1" x14ac:dyDescent="0.3">
      <c r="C815" s="11" t="str" cm="1">
        <f t="array" aca="1" ref="C815" ca="1">IF(AND(N815&amp;""&lt;&gt;"",K815&amp;""&lt;&gt;""),K815&amp;": "&amp;N815&amp;IF(O815&amp;""&lt;&gt;""," "&amp;O815,"")&amp;IF(P815&amp;""&lt;&gt;""," "&amp;P815,""),IF(Y815&amp;""&lt;&gt;"",K815&amp;": "&amp;TRIM(_xlfn.TEXTJOIN("",TRUE,MID(Y815,2*ROW(INDIRECT("1:"&amp;LEN(Y815)))-1,2)&amp;" ")),""))</f>
        <v/>
      </c>
      <c r="D815" s="20"/>
      <c r="E815" s="21"/>
      <c r="F815" s="22"/>
      <c r="G815" s="55"/>
      <c r="H815" s="56"/>
      <c r="I815" s="51"/>
      <c r="J815" s="51"/>
      <c r="K815" s="52" t="str">
        <f t="shared" ca="1" si="438"/>
        <v>302</v>
      </c>
      <c r="L815" s="52" t="str">
        <f t="shared" si="439"/>
        <v/>
      </c>
      <c r="M815" s="52" t="str">
        <f t="shared" ca="1" si="440"/>
        <v>$0302</v>
      </c>
      <c r="N815" s="53" t="str">
        <f t="shared" ca="1" si="441"/>
        <v/>
      </c>
      <c r="O815" s="53" t="str">
        <f t="shared" ca="1" si="442"/>
        <v>00</v>
      </c>
      <c r="P815" s="53" t="str">
        <f t="shared" ca="1" si="443"/>
        <v/>
      </c>
      <c r="Q815" s="54">
        <f t="shared" si="444"/>
        <v>-1</v>
      </c>
      <c r="R815" s="54" t="str">
        <f t="shared" si="445"/>
        <v/>
      </c>
      <c r="S815" s="3" t="str">
        <f t="shared" si="446"/>
        <v>my_code</v>
      </c>
      <c r="T815" s="54" t="b">
        <f t="shared" si="447"/>
        <v>0</v>
      </c>
      <c r="U815" s="54" t="b">
        <f t="shared" si="448"/>
        <v>0</v>
      </c>
      <c r="V815" s="54" t="b">
        <f t="shared" si="449"/>
        <v>0</v>
      </c>
      <c r="W815" s="54" t="b">
        <f t="shared" si="450"/>
        <v>0</v>
      </c>
      <c r="X815" s="54" t="b">
        <f>IF(NOT(ISERROR(VLOOKUP(UPPER(F815),Opcodes!$O$3:$O$10,1,FALSE))),TRUE,FALSE)</f>
        <v>0</v>
      </c>
      <c r="Y815" s="1" t="str" cm="1">
        <f t="array" aca="1" ref="Y815" ca="1">IF(OR(UPPER(F815)="STR",UPPER(F815)="ASC"),_xlfn.TEXTJOIN("",TRUE,DEC2HEX(128*(UPPER(F815)="STR")+CODE(MID(G815,ABS(ROW(INDIRECT("1:"&amp;LEN(G815)))),1)))),IF(UPPER(F815)="HEX",UPPER(SUBSTITUTE(G815," ","")),""))</f>
        <v/>
      </c>
      <c r="Z815" s="52" t="str">
        <f t="shared" si="451"/>
        <v/>
      </c>
      <c r="AA815" s="52" t="str">
        <f t="shared" si="452"/>
        <v/>
      </c>
      <c r="AB815" s="52" t="str">
        <f t="shared" si="453"/>
        <v/>
      </c>
      <c r="AC815" s="52" t="str">
        <f t="shared" si="454"/>
        <v/>
      </c>
      <c r="AD815" s="52" t="str">
        <f t="shared" si="455"/>
        <v/>
      </c>
      <c r="AE815" s="52">
        <f t="shared" ca="1" si="456"/>
        <v>0</v>
      </c>
      <c r="AF815" s="52" t="str">
        <f t="shared" si="457"/>
        <v/>
      </c>
      <c r="AG815" s="52" t="str">
        <f t="shared" ca="1" si="458"/>
        <v>mem</v>
      </c>
      <c r="AH815" s="52">
        <f t="shared" ca="1" si="459"/>
        <v>0</v>
      </c>
      <c r="AI815" s="52">
        <f t="shared" ca="1" si="460"/>
        <v>-1</v>
      </c>
      <c r="AJ815" s="52">
        <f t="shared" ca="1" si="461"/>
        <v>0</v>
      </c>
      <c r="AK815" s="52">
        <f t="shared" ca="1" si="462"/>
        <v>0</v>
      </c>
      <c r="AL815" s="52">
        <f t="shared" ca="1" si="463"/>
        <v>0</v>
      </c>
      <c r="AM815" s="52" t="e" cm="1">
        <f t="array" aca="1" ref="AM815" ca="1">INDEX($G$2:$G$1052,MATCH(1,(AL815=$E$2:$E$1052)*("EQU"=UPPER($F$2:$F$1052)),0))</f>
        <v>#N/A</v>
      </c>
      <c r="AN815" s="52" t="str">
        <f t="shared" ca="1" si="464"/>
        <v/>
      </c>
      <c r="AO815" s="1" t="e">
        <f t="shared" ca="1" si="465"/>
        <v>#N/A</v>
      </c>
      <c r="AP815" s="52" t="str">
        <f t="shared" ca="1" si="466"/>
        <v/>
      </c>
      <c r="AQ815" s="1" t="str" cm="1">
        <f t="array" aca="1" ref="AQ815" ca="1">IF(LEFT(AL815,1)=".",INDEX($M$12:$M$1052,MATCH(1,(AL815=$L$12:$L$1052)*(S815=($S$12:$S$1052)),0)),"")</f>
        <v/>
      </c>
      <c r="AR815" s="52">
        <f t="shared" ca="1" si="467"/>
        <v>0</v>
      </c>
      <c r="AS815" s="52">
        <f t="shared" ca="1" si="468"/>
        <v>0</v>
      </c>
      <c r="AT815" s="52" t="str">
        <f t="shared" ca="1" si="469"/>
        <v>00</v>
      </c>
      <c r="AU815" s="52" t="str">
        <f t="shared" ca="1" si="470"/>
        <v>00</v>
      </c>
      <c r="AV815" s="1" t="str">
        <f t="shared" ca="1" si="473"/>
        <v>00</v>
      </c>
      <c r="AW815" s="52" t="str">
        <f t="shared" ca="1" si="471"/>
        <v>ZP</v>
      </c>
      <c r="AX815" s="53" t="e">
        <f ca="1">VLOOKUP(UPPER(F815)&amp;"-"&amp;AW815,Opcodes!$D$3:$E$160,2,FALSE)</f>
        <v>#N/A</v>
      </c>
      <c r="AY815" s="1">
        <f t="shared" ca="1" si="472"/>
        <v>0</v>
      </c>
    </row>
    <row r="816" spans="3:51" s="52" customFormat="1" x14ac:dyDescent="0.3">
      <c r="C816" s="11" t="str" cm="1">
        <f t="array" aca="1" ref="C816" ca="1">IF(AND(N816&amp;""&lt;&gt;"",K816&amp;""&lt;&gt;""),K816&amp;": "&amp;N816&amp;IF(O816&amp;""&lt;&gt;""," "&amp;O816,"")&amp;IF(P816&amp;""&lt;&gt;""," "&amp;P816,""),IF(Y816&amp;""&lt;&gt;"",K816&amp;": "&amp;TRIM(_xlfn.TEXTJOIN("",TRUE,MID(Y816,2*ROW(INDIRECT("1:"&amp;LEN(Y816)))-1,2)&amp;" ")),""))</f>
        <v/>
      </c>
      <c r="D816" s="20"/>
      <c r="E816" s="21"/>
      <c r="F816" s="22"/>
      <c r="G816" s="55"/>
      <c r="H816" s="56"/>
      <c r="I816" s="51"/>
      <c r="J816" s="51"/>
      <c r="K816" s="52" t="str">
        <f t="shared" ca="1" si="438"/>
        <v>302</v>
      </c>
      <c r="L816" s="52" t="str">
        <f t="shared" si="439"/>
        <v/>
      </c>
      <c r="M816" s="52" t="str">
        <f t="shared" ca="1" si="440"/>
        <v>$0302</v>
      </c>
      <c r="N816" s="53" t="str">
        <f t="shared" ca="1" si="441"/>
        <v/>
      </c>
      <c r="O816" s="53" t="str">
        <f t="shared" ca="1" si="442"/>
        <v>00</v>
      </c>
      <c r="P816" s="53" t="str">
        <f t="shared" ca="1" si="443"/>
        <v/>
      </c>
      <c r="Q816" s="54">
        <f t="shared" si="444"/>
        <v>-1</v>
      </c>
      <c r="R816" s="54" t="str">
        <f t="shared" si="445"/>
        <v/>
      </c>
      <c r="S816" s="3" t="str">
        <f t="shared" si="446"/>
        <v>my_code</v>
      </c>
      <c r="T816" s="54" t="b">
        <f t="shared" si="447"/>
        <v>0</v>
      </c>
      <c r="U816" s="54" t="b">
        <f t="shared" si="448"/>
        <v>0</v>
      </c>
      <c r="V816" s="54" t="b">
        <f t="shared" si="449"/>
        <v>0</v>
      </c>
      <c r="W816" s="54" t="b">
        <f t="shared" si="450"/>
        <v>0</v>
      </c>
      <c r="X816" s="54" t="b">
        <f>IF(NOT(ISERROR(VLOOKUP(UPPER(F816),Opcodes!$O$3:$O$10,1,FALSE))),TRUE,FALSE)</f>
        <v>0</v>
      </c>
      <c r="Y816" s="1" t="str" cm="1">
        <f t="array" aca="1" ref="Y816" ca="1">IF(OR(UPPER(F816)="STR",UPPER(F816)="ASC"),_xlfn.TEXTJOIN("",TRUE,DEC2HEX(128*(UPPER(F816)="STR")+CODE(MID(G816,ABS(ROW(INDIRECT("1:"&amp;LEN(G816)))),1)))),IF(UPPER(F816)="HEX",UPPER(SUBSTITUTE(G816," ","")),""))</f>
        <v/>
      </c>
      <c r="Z816" s="52" t="str">
        <f t="shared" si="451"/>
        <v/>
      </c>
      <c r="AA816" s="52" t="str">
        <f t="shared" si="452"/>
        <v/>
      </c>
      <c r="AB816" s="52" t="str">
        <f t="shared" si="453"/>
        <v/>
      </c>
      <c r="AC816" s="52" t="str">
        <f t="shared" si="454"/>
        <v/>
      </c>
      <c r="AD816" s="52" t="str">
        <f t="shared" si="455"/>
        <v/>
      </c>
      <c r="AE816" s="52">
        <f t="shared" ca="1" si="456"/>
        <v>0</v>
      </c>
      <c r="AF816" s="52" t="str">
        <f t="shared" si="457"/>
        <v/>
      </c>
      <c r="AG816" s="52" t="str">
        <f t="shared" ca="1" si="458"/>
        <v>mem</v>
      </c>
      <c r="AH816" s="52">
        <f t="shared" ca="1" si="459"/>
        <v>0</v>
      </c>
      <c r="AI816" s="52">
        <f t="shared" ca="1" si="460"/>
        <v>-1</v>
      </c>
      <c r="AJ816" s="52">
        <f t="shared" ca="1" si="461"/>
        <v>0</v>
      </c>
      <c r="AK816" s="52">
        <f t="shared" ca="1" si="462"/>
        <v>0</v>
      </c>
      <c r="AL816" s="52">
        <f t="shared" ca="1" si="463"/>
        <v>0</v>
      </c>
      <c r="AM816" s="52" t="e" cm="1">
        <f t="array" aca="1" ref="AM816" ca="1">INDEX($G$2:$G$1052,MATCH(1,(AL816=$E$2:$E$1052)*("EQU"=UPPER($F$2:$F$1052)),0))</f>
        <v>#N/A</v>
      </c>
      <c r="AN816" s="52" t="str">
        <f t="shared" ca="1" si="464"/>
        <v/>
      </c>
      <c r="AO816" s="1" t="e">
        <f t="shared" ca="1" si="465"/>
        <v>#N/A</v>
      </c>
      <c r="AP816" s="52" t="str">
        <f t="shared" ca="1" si="466"/>
        <v/>
      </c>
      <c r="AQ816" s="1" t="str" cm="1">
        <f t="array" aca="1" ref="AQ816" ca="1">IF(LEFT(AL816,1)=".",INDEX($M$12:$M$1052,MATCH(1,(AL816=$L$12:$L$1052)*(S816=($S$12:$S$1052)),0)),"")</f>
        <v/>
      </c>
      <c r="AR816" s="52">
        <f t="shared" ca="1" si="467"/>
        <v>0</v>
      </c>
      <c r="AS816" s="52">
        <f t="shared" ca="1" si="468"/>
        <v>0</v>
      </c>
      <c r="AT816" s="52" t="str">
        <f t="shared" ca="1" si="469"/>
        <v>00</v>
      </c>
      <c r="AU816" s="52" t="str">
        <f t="shared" ca="1" si="470"/>
        <v>00</v>
      </c>
      <c r="AV816" s="1" t="str">
        <f t="shared" ca="1" si="473"/>
        <v>00</v>
      </c>
      <c r="AW816" s="52" t="str">
        <f t="shared" ca="1" si="471"/>
        <v>ZP</v>
      </c>
      <c r="AX816" s="53" t="e">
        <f ca="1">VLOOKUP(UPPER(F816)&amp;"-"&amp;AW816,Opcodes!$D$3:$E$160,2,FALSE)</f>
        <v>#N/A</v>
      </c>
      <c r="AY816" s="1">
        <f t="shared" ca="1" si="472"/>
        <v>0</v>
      </c>
    </row>
    <row r="817" spans="3:51" s="52" customFormat="1" x14ac:dyDescent="0.3">
      <c r="C817" s="11" t="str" cm="1">
        <f t="array" aca="1" ref="C817" ca="1">IF(AND(N817&amp;""&lt;&gt;"",K817&amp;""&lt;&gt;""),K817&amp;": "&amp;N817&amp;IF(O817&amp;""&lt;&gt;""," "&amp;O817,"")&amp;IF(P817&amp;""&lt;&gt;""," "&amp;P817,""),IF(Y817&amp;""&lt;&gt;"",K817&amp;": "&amp;TRIM(_xlfn.TEXTJOIN("",TRUE,MID(Y817,2*ROW(INDIRECT("1:"&amp;LEN(Y817)))-1,2)&amp;" ")),""))</f>
        <v/>
      </c>
      <c r="D817" s="20"/>
      <c r="E817" s="21"/>
      <c r="F817" s="22"/>
      <c r="G817" s="55"/>
      <c r="H817" s="56"/>
      <c r="I817" s="51"/>
      <c r="J817" s="51"/>
      <c r="K817" s="52" t="str">
        <f t="shared" ca="1" si="438"/>
        <v>302</v>
      </c>
      <c r="L817" s="52" t="str">
        <f t="shared" si="439"/>
        <v/>
      </c>
      <c r="M817" s="52" t="str">
        <f t="shared" ca="1" si="440"/>
        <v>$0302</v>
      </c>
      <c r="N817" s="53" t="str">
        <f t="shared" ca="1" si="441"/>
        <v/>
      </c>
      <c r="O817" s="53" t="str">
        <f t="shared" ca="1" si="442"/>
        <v>00</v>
      </c>
      <c r="P817" s="53" t="str">
        <f t="shared" ca="1" si="443"/>
        <v/>
      </c>
      <c r="Q817" s="54">
        <f t="shared" si="444"/>
        <v>-1</v>
      </c>
      <c r="R817" s="54" t="str">
        <f t="shared" si="445"/>
        <v/>
      </c>
      <c r="S817" s="3" t="str">
        <f t="shared" si="446"/>
        <v>my_code</v>
      </c>
      <c r="T817" s="54" t="b">
        <f t="shared" si="447"/>
        <v>0</v>
      </c>
      <c r="U817" s="54" t="b">
        <f t="shared" si="448"/>
        <v>0</v>
      </c>
      <c r="V817" s="54" t="b">
        <f t="shared" si="449"/>
        <v>0</v>
      </c>
      <c r="W817" s="54" t="b">
        <f t="shared" si="450"/>
        <v>0</v>
      </c>
      <c r="X817" s="54" t="b">
        <f>IF(NOT(ISERROR(VLOOKUP(UPPER(F817),Opcodes!$O$3:$O$10,1,FALSE))),TRUE,FALSE)</f>
        <v>0</v>
      </c>
      <c r="Y817" s="1" t="str" cm="1">
        <f t="array" aca="1" ref="Y817" ca="1">IF(OR(UPPER(F817)="STR",UPPER(F817)="ASC"),_xlfn.TEXTJOIN("",TRUE,DEC2HEX(128*(UPPER(F817)="STR")+CODE(MID(G817,ABS(ROW(INDIRECT("1:"&amp;LEN(G817)))),1)))),IF(UPPER(F817)="HEX",UPPER(SUBSTITUTE(G817," ","")),""))</f>
        <v/>
      </c>
      <c r="Z817" s="52" t="str">
        <f t="shared" si="451"/>
        <v/>
      </c>
      <c r="AA817" s="52" t="str">
        <f t="shared" si="452"/>
        <v/>
      </c>
      <c r="AB817" s="52" t="str">
        <f t="shared" si="453"/>
        <v/>
      </c>
      <c r="AC817" s="52" t="str">
        <f t="shared" si="454"/>
        <v/>
      </c>
      <c r="AD817" s="52" t="str">
        <f t="shared" si="455"/>
        <v/>
      </c>
      <c r="AE817" s="52">
        <f t="shared" ca="1" si="456"/>
        <v>0</v>
      </c>
      <c r="AF817" s="52" t="str">
        <f t="shared" si="457"/>
        <v/>
      </c>
      <c r="AG817" s="52" t="str">
        <f t="shared" ca="1" si="458"/>
        <v>mem</v>
      </c>
      <c r="AH817" s="52">
        <f t="shared" ca="1" si="459"/>
        <v>0</v>
      </c>
      <c r="AI817" s="52">
        <f t="shared" ca="1" si="460"/>
        <v>-1</v>
      </c>
      <c r="AJ817" s="52">
        <f t="shared" ca="1" si="461"/>
        <v>0</v>
      </c>
      <c r="AK817" s="52">
        <f t="shared" ca="1" si="462"/>
        <v>0</v>
      </c>
      <c r="AL817" s="52">
        <f t="shared" ca="1" si="463"/>
        <v>0</v>
      </c>
      <c r="AM817" s="52" t="e" cm="1">
        <f t="array" aca="1" ref="AM817" ca="1">INDEX($G$2:$G$1052,MATCH(1,(AL817=$E$2:$E$1052)*("EQU"=UPPER($F$2:$F$1052)),0))</f>
        <v>#N/A</v>
      </c>
      <c r="AN817" s="52" t="str">
        <f t="shared" ca="1" si="464"/>
        <v/>
      </c>
      <c r="AO817" s="1" t="e">
        <f t="shared" ca="1" si="465"/>
        <v>#N/A</v>
      </c>
      <c r="AP817" s="52" t="str">
        <f t="shared" ca="1" si="466"/>
        <v/>
      </c>
      <c r="AQ817" s="1" t="str" cm="1">
        <f t="array" aca="1" ref="AQ817" ca="1">IF(LEFT(AL817,1)=".",INDEX($M$12:$M$1052,MATCH(1,(AL817=$L$12:$L$1052)*(S817=($S$12:$S$1052)),0)),"")</f>
        <v/>
      </c>
      <c r="AR817" s="52">
        <f t="shared" ca="1" si="467"/>
        <v>0</v>
      </c>
      <c r="AS817" s="52">
        <f t="shared" ca="1" si="468"/>
        <v>0</v>
      </c>
      <c r="AT817" s="52" t="str">
        <f t="shared" ca="1" si="469"/>
        <v>00</v>
      </c>
      <c r="AU817" s="52" t="str">
        <f t="shared" ca="1" si="470"/>
        <v>00</v>
      </c>
      <c r="AV817" s="1" t="str">
        <f t="shared" ca="1" si="473"/>
        <v>00</v>
      </c>
      <c r="AW817" s="52" t="str">
        <f t="shared" ca="1" si="471"/>
        <v>ZP</v>
      </c>
      <c r="AX817" s="53" t="e">
        <f ca="1">VLOOKUP(UPPER(F817)&amp;"-"&amp;AW817,Opcodes!$D$3:$E$160,2,FALSE)</f>
        <v>#N/A</v>
      </c>
      <c r="AY817" s="1">
        <f t="shared" ca="1" si="472"/>
        <v>0</v>
      </c>
    </row>
    <row r="818" spans="3:51" s="52" customFormat="1" x14ac:dyDescent="0.3">
      <c r="C818" s="11" t="str" cm="1">
        <f t="array" aca="1" ref="C818" ca="1">IF(AND(N818&amp;""&lt;&gt;"",K818&amp;""&lt;&gt;""),K818&amp;": "&amp;N818&amp;IF(O818&amp;""&lt;&gt;""," "&amp;O818,"")&amp;IF(P818&amp;""&lt;&gt;""," "&amp;P818,""),IF(Y818&amp;""&lt;&gt;"",K818&amp;": "&amp;TRIM(_xlfn.TEXTJOIN("",TRUE,MID(Y818,2*ROW(INDIRECT("1:"&amp;LEN(Y818)))-1,2)&amp;" ")),""))</f>
        <v/>
      </c>
      <c r="D818" s="20"/>
      <c r="E818" s="21"/>
      <c r="F818" s="22"/>
      <c r="G818" s="55"/>
      <c r="H818" s="56"/>
      <c r="I818" s="51"/>
      <c r="J818" s="51"/>
      <c r="K818" s="52" t="str">
        <f t="shared" ca="1" si="438"/>
        <v>302</v>
      </c>
      <c r="L818" s="52" t="str">
        <f t="shared" si="439"/>
        <v/>
      </c>
      <c r="M818" s="52" t="str">
        <f t="shared" ca="1" si="440"/>
        <v>$0302</v>
      </c>
      <c r="N818" s="53" t="str">
        <f t="shared" ca="1" si="441"/>
        <v/>
      </c>
      <c r="O818" s="53" t="str">
        <f t="shared" ca="1" si="442"/>
        <v>00</v>
      </c>
      <c r="P818" s="53" t="str">
        <f t="shared" ca="1" si="443"/>
        <v/>
      </c>
      <c r="Q818" s="54">
        <f t="shared" si="444"/>
        <v>-1</v>
      </c>
      <c r="R818" s="54" t="str">
        <f t="shared" si="445"/>
        <v/>
      </c>
      <c r="S818" s="3" t="str">
        <f t="shared" si="446"/>
        <v>my_code</v>
      </c>
      <c r="T818" s="54" t="b">
        <f t="shared" si="447"/>
        <v>0</v>
      </c>
      <c r="U818" s="54" t="b">
        <f t="shared" si="448"/>
        <v>0</v>
      </c>
      <c r="V818" s="54" t="b">
        <f t="shared" si="449"/>
        <v>0</v>
      </c>
      <c r="W818" s="54" t="b">
        <f t="shared" si="450"/>
        <v>0</v>
      </c>
      <c r="X818" s="54" t="b">
        <f>IF(NOT(ISERROR(VLOOKUP(UPPER(F818),Opcodes!$O$3:$O$10,1,FALSE))),TRUE,FALSE)</f>
        <v>0</v>
      </c>
      <c r="Y818" s="1" t="str" cm="1">
        <f t="array" aca="1" ref="Y818" ca="1">IF(OR(UPPER(F818)="STR",UPPER(F818)="ASC"),_xlfn.TEXTJOIN("",TRUE,DEC2HEX(128*(UPPER(F818)="STR")+CODE(MID(G818,ABS(ROW(INDIRECT("1:"&amp;LEN(G818)))),1)))),IF(UPPER(F818)="HEX",UPPER(SUBSTITUTE(G818," ","")),""))</f>
        <v/>
      </c>
      <c r="Z818" s="52" t="str">
        <f t="shared" si="451"/>
        <v/>
      </c>
      <c r="AA818" s="52" t="str">
        <f t="shared" si="452"/>
        <v/>
      </c>
      <c r="AB818" s="52" t="str">
        <f t="shared" si="453"/>
        <v/>
      </c>
      <c r="AC818" s="52" t="str">
        <f t="shared" si="454"/>
        <v/>
      </c>
      <c r="AD818" s="52" t="str">
        <f t="shared" si="455"/>
        <v/>
      </c>
      <c r="AE818" s="52">
        <f t="shared" ca="1" si="456"/>
        <v>0</v>
      </c>
      <c r="AF818" s="52" t="str">
        <f t="shared" si="457"/>
        <v/>
      </c>
      <c r="AG818" s="52" t="str">
        <f t="shared" ca="1" si="458"/>
        <v>mem</v>
      </c>
      <c r="AH818" s="52">
        <f t="shared" ca="1" si="459"/>
        <v>0</v>
      </c>
      <c r="AI818" s="52">
        <f t="shared" ca="1" si="460"/>
        <v>-1</v>
      </c>
      <c r="AJ818" s="52">
        <f t="shared" ca="1" si="461"/>
        <v>0</v>
      </c>
      <c r="AK818" s="52">
        <f t="shared" ca="1" si="462"/>
        <v>0</v>
      </c>
      <c r="AL818" s="52">
        <f t="shared" ca="1" si="463"/>
        <v>0</v>
      </c>
      <c r="AM818" s="52" t="e" cm="1">
        <f t="array" aca="1" ref="AM818" ca="1">INDEX($G$2:$G$1052,MATCH(1,(AL818=$E$2:$E$1052)*("EQU"=UPPER($F$2:$F$1052)),0))</f>
        <v>#N/A</v>
      </c>
      <c r="AN818" s="52" t="str">
        <f t="shared" ca="1" si="464"/>
        <v/>
      </c>
      <c r="AO818" s="1" t="e">
        <f t="shared" ca="1" si="465"/>
        <v>#N/A</v>
      </c>
      <c r="AP818" s="52" t="str">
        <f t="shared" ca="1" si="466"/>
        <v/>
      </c>
      <c r="AQ818" s="1" t="str" cm="1">
        <f t="array" aca="1" ref="AQ818" ca="1">IF(LEFT(AL818,1)=".",INDEX($M$12:$M$1052,MATCH(1,(AL818=$L$12:$L$1052)*(S818=($S$12:$S$1052)),0)),"")</f>
        <v/>
      </c>
      <c r="AR818" s="52">
        <f t="shared" ca="1" si="467"/>
        <v>0</v>
      </c>
      <c r="AS818" s="52">
        <f t="shared" ca="1" si="468"/>
        <v>0</v>
      </c>
      <c r="AT818" s="52" t="str">
        <f t="shared" ca="1" si="469"/>
        <v>00</v>
      </c>
      <c r="AU818" s="52" t="str">
        <f t="shared" ca="1" si="470"/>
        <v>00</v>
      </c>
      <c r="AV818" s="1" t="str">
        <f t="shared" ca="1" si="473"/>
        <v>00</v>
      </c>
      <c r="AW818" s="52" t="str">
        <f t="shared" ca="1" si="471"/>
        <v>ZP</v>
      </c>
      <c r="AX818" s="53" t="e">
        <f ca="1">VLOOKUP(UPPER(F818)&amp;"-"&amp;AW818,Opcodes!$D$3:$E$160,2,FALSE)</f>
        <v>#N/A</v>
      </c>
      <c r="AY818" s="1">
        <f t="shared" ca="1" si="472"/>
        <v>0</v>
      </c>
    </row>
    <row r="819" spans="3:51" s="52" customFormat="1" x14ac:dyDescent="0.3">
      <c r="C819" s="11" t="str" cm="1">
        <f t="array" aca="1" ref="C819" ca="1">IF(AND(N819&amp;""&lt;&gt;"",K819&amp;""&lt;&gt;""),K819&amp;": "&amp;N819&amp;IF(O819&amp;""&lt;&gt;""," "&amp;O819,"")&amp;IF(P819&amp;""&lt;&gt;""," "&amp;P819,""),IF(Y819&amp;""&lt;&gt;"",K819&amp;": "&amp;TRIM(_xlfn.TEXTJOIN("",TRUE,MID(Y819,2*ROW(INDIRECT("1:"&amp;LEN(Y819)))-1,2)&amp;" ")),""))</f>
        <v/>
      </c>
      <c r="D819" s="20"/>
      <c r="E819" s="21"/>
      <c r="F819" s="22"/>
      <c r="G819" s="55"/>
      <c r="H819" s="56"/>
      <c r="I819" s="51"/>
      <c r="J819" s="51"/>
      <c r="K819" s="52" t="str">
        <f t="shared" ca="1" si="438"/>
        <v>302</v>
      </c>
      <c r="L819" s="52" t="str">
        <f t="shared" si="439"/>
        <v/>
      </c>
      <c r="M819" s="52" t="str">
        <f t="shared" ca="1" si="440"/>
        <v>$0302</v>
      </c>
      <c r="N819" s="53" t="str">
        <f t="shared" ca="1" si="441"/>
        <v/>
      </c>
      <c r="O819" s="53" t="str">
        <f t="shared" ca="1" si="442"/>
        <v>00</v>
      </c>
      <c r="P819" s="53" t="str">
        <f t="shared" ca="1" si="443"/>
        <v/>
      </c>
      <c r="Q819" s="54">
        <f t="shared" si="444"/>
        <v>-1</v>
      </c>
      <c r="R819" s="54" t="str">
        <f t="shared" si="445"/>
        <v/>
      </c>
      <c r="S819" s="3" t="str">
        <f t="shared" si="446"/>
        <v>my_code</v>
      </c>
      <c r="T819" s="54" t="b">
        <f t="shared" si="447"/>
        <v>0</v>
      </c>
      <c r="U819" s="54" t="b">
        <f t="shared" si="448"/>
        <v>0</v>
      </c>
      <c r="V819" s="54" t="b">
        <f t="shared" si="449"/>
        <v>0</v>
      </c>
      <c r="W819" s="54" t="b">
        <f t="shared" si="450"/>
        <v>0</v>
      </c>
      <c r="X819" s="54" t="b">
        <f>IF(NOT(ISERROR(VLOOKUP(UPPER(F819),Opcodes!$O$3:$O$10,1,FALSE))),TRUE,FALSE)</f>
        <v>0</v>
      </c>
      <c r="Y819" s="1" t="str" cm="1">
        <f t="array" aca="1" ref="Y819" ca="1">IF(OR(UPPER(F819)="STR",UPPER(F819)="ASC"),_xlfn.TEXTJOIN("",TRUE,DEC2HEX(128*(UPPER(F819)="STR")+CODE(MID(G819,ABS(ROW(INDIRECT("1:"&amp;LEN(G819)))),1)))),IF(UPPER(F819)="HEX",UPPER(SUBSTITUTE(G819," ","")),""))</f>
        <v/>
      </c>
      <c r="Z819" s="52" t="str">
        <f t="shared" si="451"/>
        <v/>
      </c>
      <c r="AA819" s="52" t="str">
        <f t="shared" si="452"/>
        <v/>
      </c>
      <c r="AB819" s="52" t="str">
        <f t="shared" si="453"/>
        <v/>
      </c>
      <c r="AC819" s="52" t="str">
        <f t="shared" si="454"/>
        <v/>
      </c>
      <c r="AD819" s="52" t="str">
        <f t="shared" si="455"/>
        <v/>
      </c>
      <c r="AE819" s="52">
        <f t="shared" ca="1" si="456"/>
        <v>0</v>
      </c>
      <c r="AF819" s="52" t="str">
        <f t="shared" si="457"/>
        <v/>
      </c>
      <c r="AG819" s="52" t="str">
        <f t="shared" ca="1" si="458"/>
        <v>mem</v>
      </c>
      <c r="AH819" s="52">
        <f t="shared" ca="1" si="459"/>
        <v>0</v>
      </c>
      <c r="AI819" s="52">
        <f t="shared" ca="1" si="460"/>
        <v>-1</v>
      </c>
      <c r="AJ819" s="52">
        <f t="shared" ca="1" si="461"/>
        <v>0</v>
      </c>
      <c r="AK819" s="52">
        <f t="shared" ca="1" si="462"/>
        <v>0</v>
      </c>
      <c r="AL819" s="52">
        <f t="shared" ca="1" si="463"/>
        <v>0</v>
      </c>
      <c r="AM819" s="52" t="e" cm="1">
        <f t="array" aca="1" ref="AM819" ca="1">INDEX($G$2:$G$1052,MATCH(1,(AL819=$E$2:$E$1052)*("EQU"=UPPER($F$2:$F$1052)),0))</f>
        <v>#N/A</v>
      </c>
      <c r="AN819" s="52" t="str">
        <f t="shared" ca="1" si="464"/>
        <v/>
      </c>
      <c r="AO819" s="1" t="e">
        <f t="shared" ca="1" si="465"/>
        <v>#N/A</v>
      </c>
      <c r="AP819" s="52" t="str">
        <f t="shared" ca="1" si="466"/>
        <v/>
      </c>
      <c r="AQ819" s="1" t="str" cm="1">
        <f t="array" aca="1" ref="AQ819" ca="1">IF(LEFT(AL819,1)=".",INDEX($M$12:$M$1052,MATCH(1,(AL819=$L$12:$L$1052)*(S819=($S$12:$S$1052)),0)),"")</f>
        <v/>
      </c>
      <c r="AR819" s="52">
        <f t="shared" ca="1" si="467"/>
        <v>0</v>
      </c>
      <c r="AS819" s="52">
        <f t="shared" ca="1" si="468"/>
        <v>0</v>
      </c>
      <c r="AT819" s="52" t="str">
        <f t="shared" ca="1" si="469"/>
        <v>00</v>
      </c>
      <c r="AU819" s="52" t="str">
        <f t="shared" ca="1" si="470"/>
        <v>00</v>
      </c>
      <c r="AV819" s="1" t="str">
        <f t="shared" ca="1" si="473"/>
        <v>00</v>
      </c>
      <c r="AW819" s="52" t="str">
        <f t="shared" ca="1" si="471"/>
        <v>ZP</v>
      </c>
      <c r="AX819" s="53" t="e">
        <f ca="1">VLOOKUP(UPPER(F819)&amp;"-"&amp;AW819,Opcodes!$D$3:$E$160,2,FALSE)</f>
        <v>#N/A</v>
      </c>
      <c r="AY819" s="1">
        <f t="shared" ca="1" si="472"/>
        <v>0</v>
      </c>
    </row>
    <row r="820" spans="3:51" s="52" customFormat="1" x14ac:dyDescent="0.3">
      <c r="C820" s="11" t="str" cm="1">
        <f t="array" aca="1" ref="C820" ca="1">IF(AND(N820&amp;""&lt;&gt;"",K820&amp;""&lt;&gt;""),K820&amp;": "&amp;N820&amp;IF(O820&amp;""&lt;&gt;""," "&amp;O820,"")&amp;IF(P820&amp;""&lt;&gt;""," "&amp;P820,""),IF(Y820&amp;""&lt;&gt;"",K820&amp;": "&amp;TRIM(_xlfn.TEXTJOIN("",TRUE,MID(Y820,2*ROW(INDIRECT("1:"&amp;LEN(Y820)))-1,2)&amp;" ")),""))</f>
        <v/>
      </c>
      <c r="D820" s="20"/>
      <c r="E820" s="21"/>
      <c r="F820" s="22"/>
      <c r="G820" s="55"/>
      <c r="H820" s="56"/>
      <c r="I820" s="51"/>
      <c r="J820" s="51"/>
      <c r="K820" s="52" t="str">
        <f t="shared" ca="1" si="438"/>
        <v>302</v>
      </c>
      <c r="L820" s="52" t="str">
        <f t="shared" si="439"/>
        <v/>
      </c>
      <c r="M820" s="52" t="str">
        <f t="shared" ca="1" si="440"/>
        <v>$0302</v>
      </c>
      <c r="N820" s="53" t="str">
        <f t="shared" ca="1" si="441"/>
        <v/>
      </c>
      <c r="O820" s="53" t="str">
        <f t="shared" ca="1" si="442"/>
        <v>00</v>
      </c>
      <c r="P820" s="53" t="str">
        <f t="shared" ca="1" si="443"/>
        <v/>
      </c>
      <c r="Q820" s="54">
        <f t="shared" si="444"/>
        <v>-1</v>
      </c>
      <c r="R820" s="54" t="str">
        <f t="shared" si="445"/>
        <v/>
      </c>
      <c r="S820" s="3" t="str">
        <f t="shared" si="446"/>
        <v>my_code</v>
      </c>
      <c r="T820" s="54" t="b">
        <f t="shared" si="447"/>
        <v>0</v>
      </c>
      <c r="U820" s="54" t="b">
        <f t="shared" si="448"/>
        <v>0</v>
      </c>
      <c r="V820" s="54" t="b">
        <f t="shared" si="449"/>
        <v>0</v>
      </c>
      <c r="W820" s="54" t="b">
        <f t="shared" si="450"/>
        <v>0</v>
      </c>
      <c r="X820" s="54" t="b">
        <f>IF(NOT(ISERROR(VLOOKUP(UPPER(F820),Opcodes!$O$3:$O$10,1,FALSE))),TRUE,FALSE)</f>
        <v>0</v>
      </c>
      <c r="Y820" s="1" t="str" cm="1">
        <f t="array" aca="1" ref="Y820" ca="1">IF(OR(UPPER(F820)="STR",UPPER(F820)="ASC"),_xlfn.TEXTJOIN("",TRUE,DEC2HEX(128*(UPPER(F820)="STR")+CODE(MID(G820,ABS(ROW(INDIRECT("1:"&amp;LEN(G820)))),1)))),IF(UPPER(F820)="HEX",UPPER(SUBSTITUTE(G820," ","")),""))</f>
        <v/>
      </c>
      <c r="Z820" s="52" t="str">
        <f t="shared" si="451"/>
        <v/>
      </c>
      <c r="AA820" s="52" t="str">
        <f t="shared" si="452"/>
        <v/>
      </c>
      <c r="AB820" s="52" t="str">
        <f t="shared" si="453"/>
        <v/>
      </c>
      <c r="AC820" s="52" t="str">
        <f t="shared" si="454"/>
        <v/>
      </c>
      <c r="AD820" s="52" t="str">
        <f t="shared" si="455"/>
        <v/>
      </c>
      <c r="AE820" s="52">
        <f t="shared" ca="1" si="456"/>
        <v>0</v>
      </c>
      <c r="AF820" s="52" t="str">
        <f t="shared" si="457"/>
        <v/>
      </c>
      <c r="AG820" s="52" t="str">
        <f t="shared" ca="1" si="458"/>
        <v>mem</v>
      </c>
      <c r="AH820" s="52">
        <f t="shared" ca="1" si="459"/>
        <v>0</v>
      </c>
      <c r="AI820" s="52">
        <f t="shared" ca="1" si="460"/>
        <v>-1</v>
      </c>
      <c r="AJ820" s="52">
        <f t="shared" ca="1" si="461"/>
        <v>0</v>
      </c>
      <c r="AK820" s="52">
        <f t="shared" ca="1" si="462"/>
        <v>0</v>
      </c>
      <c r="AL820" s="52">
        <f t="shared" ca="1" si="463"/>
        <v>0</v>
      </c>
      <c r="AM820" s="52" t="e" cm="1">
        <f t="array" aca="1" ref="AM820" ca="1">INDEX($G$2:$G$1052,MATCH(1,(AL820=$E$2:$E$1052)*("EQU"=UPPER($F$2:$F$1052)),0))</f>
        <v>#N/A</v>
      </c>
      <c r="AN820" s="52" t="str">
        <f t="shared" ca="1" si="464"/>
        <v/>
      </c>
      <c r="AO820" s="1" t="e">
        <f t="shared" ca="1" si="465"/>
        <v>#N/A</v>
      </c>
      <c r="AP820" s="52" t="str">
        <f t="shared" ca="1" si="466"/>
        <v/>
      </c>
      <c r="AQ820" s="1" t="str" cm="1">
        <f t="array" aca="1" ref="AQ820" ca="1">IF(LEFT(AL820,1)=".",INDEX($M$12:$M$1052,MATCH(1,(AL820=$L$12:$L$1052)*(S820=($S$12:$S$1052)),0)),"")</f>
        <v/>
      </c>
      <c r="AR820" s="52">
        <f t="shared" ca="1" si="467"/>
        <v>0</v>
      </c>
      <c r="AS820" s="52">
        <f t="shared" ca="1" si="468"/>
        <v>0</v>
      </c>
      <c r="AT820" s="52" t="str">
        <f t="shared" ca="1" si="469"/>
        <v>00</v>
      </c>
      <c r="AU820" s="52" t="str">
        <f t="shared" ca="1" si="470"/>
        <v>00</v>
      </c>
      <c r="AV820" s="1" t="str">
        <f t="shared" ca="1" si="473"/>
        <v>00</v>
      </c>
      <c r="AW820" s="52" t="str">
        <f t="shared" ca="1" si="471"/>
        <v>ZP</v>
      </c>
      <c r="AX820" s="53" t="e">
        <f ca="1">VLOOKUP(UPPER(F820)&amp;"-"&amp;AW820,Opcodes!$D$3:$E$160,2,FALSE)</f>
        <v>#N/A</v>
      </c>
      <c r="AY820" s="1">
        <f t="shared" ca="1" si="472"/>
        <v>0</v>
      </c>
    </row>
    <row r="821" spans="3:51" s="52" customFormat="1" x14ac:dyDescent="0.3">
      <c r="C821" s="11" t="str" cm="1">
        <f t="array" aca="1" ref="C821" ca="1">IF(AND(N821&amp;""&lt;&gt;"",K821&amp;""&lt;&gt;""),K821&amp;": "&amp;N821&amp;IF(O821&amp;""&lt;&gt;""," "&amp;O821,"")&amp;IF(P821&amp;""&lt;&gt;""," "&amp;P821,""),IF(Y821&amp;""&lt;&gt;"",K821&amp;": "&amp;TRIM(_xlfn.TEXTJOIN("",TRUE,MID(Y821,2*ROW(INDIRECT("1:"&amp;LEN(Y821)))-1,2)&amp;" ")),""))</f>
        <v/>
      </c>
      <c r="D821" s="20"/>
      <c r="E821" s="21"/>
      <c r="F821" s="22"/>
      <c r="G821" s="55"/>
      <c r="H821" s="56"/>
      <c r="I821" s="51"/>
      <c r="J821" s="51"/>
      <c r="K821" s="52" t="str">
        <f t="shared" ca="1" si="438"/>
        <v>302</v>
      </c>
      <c r="L821" s="52" t="str">
        <f t="shared" si="439"/>
        <v/>
      </c>
      <c r="M821" s="52" t="str">
        <f t="shared" ca="1" si="440"/>
        <v>$0302</v>
      </c>
      <c r="N821" s="53" t="str">
        <f t="shared" ca="1" si="441"/>
        <v/>
      </c>
      <c r="O821" s="53" t="str">
        <f t="shared" ca="1" si="442"/>
        <v>00</v>
      </c>
      <c r="P821" s="53" t="str">
        <f t="shared" ca="1" si="443"/>
        <v/>
      </c>
      <c r="Q821" s="54">
        <f t="shared" si="444"/>
        <v>-1</v>
      </c>
      <c r="R821" s="54" t="str">
        <f t="shared" si="445"/>
        <v/>
      </c>
      <c r="S821" s="3" t="str">
        <f t="shared" si="446"/>
        <v>my_code</v>
      </c>
      <c r="T821" s="54" t="b">
        <f t="shared" si="447"/>
        <v>0</v>
      </c>
      <c r="U821" s="54" t="b">
        <f t="shared" si="448"/>
        <v>0</v>
      </c>
      <c r="V821" s="54" t="b">
        <f t="shared" si="449"/>
        <v>0</v>
      </c>
      <c r="W821" s="54" t="b">
        <f t="shared" si="450"/>
        <v>0</v>
      </c>
      <c r="X821" s="54" t="b">
        <f>IF(NOT(ISERROR(VLOOKUP(UPPER(F821),Opcodes!$O$3:$O$10,1,FALSE))),TRUE,FALSE)</f>
        <v>0</v>
      </c>
      <c r="Y821" s="1" t="str" cm="1">
        <f t="array" aca="1" ref="Y821" ca="1">IF(OR(UPPER(F821)="STR",UPPER(F821)="ASC"),_xlfn.TEXTJOIN("",TRUE,DEC2HEX(128*(UPPER(F821)="STR")+CODE(MID(G821,ABS(ROW(INDIRECT("1:"&amp;LEN(G821)))),1)))),IF(UPPER(F821)="HEX",UPPER(SUBSTITUTE(G821," ","")),""))</f>
        <v/>
      </c>
      <c r="Z821" s="52" t="str">
        <f t="shared" si="451"/>
        <v/>
      </c>
      <c r="AA821" s="52" t="str">
        <f t="shared" si="452"/>
        <v/>
      </c>
      <c r="AB821" s="52" t="str">
        <f t="shared" si="453"/>
        <v/>
      </c>
      <c r="AC821" s="52" t="str">
        <f t="shared" si="454"/>
        <v/>
      </c>
      <c r="AD821" s="52" t="str">
        <f t="shared" si="455"/>
        <v/>
      </c>
      <c r="AE821" s="52">
        <f t="shared" ca="1" si="456"/>
        <v>0</v>
      </c>
      <c r="AF821" s="52" t="str">
        <f t="shared" si="457"/>
        <v/>
      </c>
      <c r="AG821" s="52" t="str">
        <f t="shared" ca="1" si="458"/>
        <v>mem</v>
      </c>
      <c r="AH821" s="52">
        <f t="shared" ca="1" si="459"/>
        <v>0</v>
      </c>
      <c r="AI821" s="52">
        <f t="shared" ca="1" si="460"/>
        <v>-1</v>
      </c>
      <c r="AJ821" s="52">
        <f t="shared" ca="1" si="461"/>
        <v>0</v>
      </c>
      <c r="AK821" s="52">
        <f t="shared" ca="1" si="462"/>
        <v>0</v>
      </c>
      <c r="AL821" s="52">
        <f t="shared" ca="1" si="463"/>
        <v>0</v>
      </c>
      <c r="AM821" s="52" t="e" cm="1">
        <f t="array" aca="1" ref="AM821" ca="1">INDEX($G$2:$G$1052,MATCH(1,(AL821=$E$2:$E$1052)*("EQU"=UPPER($F$2:$F$1052)),0))</f>
        <v>#N/A</v>
      </c>
      <c r="AN821" s="52" t="str">
        <f t="shared" ca="1" si="464"/>
        <v/>
      </c>
      <c r="AO821" s="1" t="e">
        <f t="shared" ca="1" si="465"/>
        <v>#N/A</v>
      </c>
      <c r="AP821" s="52" t="str">
        <f t="shared" ca="1" si="466"/>
        <v/>
      </c>
      <c r="AQ821" s="1" t="str" cm="1">
        <f t="array" aca="1" ref="AQ821" ca="1">IF(LEFT(AL821,1)=".",INDEX($M$12:$M$1052,MATCH(1,(AL821=$L$12:$L$1052)*(S821=($S$12:$S$1052)),0)),"")</f>
        <v/>
      </c>
      <c r="AR821" s="52">
        <f t="shared" ca="1" si="467"/>
        <v>0</v>
      </c>
      <c r="AS821" s="52">
        <f t="shared" ca="1" si="468"/>
        <v>0</v>
      </c>
      <c r="AT821" s="52" t="str">
        <f t="shared" ca="1" si="469"/>
        <v>00</v>
      </c>
      <c r="AU821" s="52" t="str">
        <f t="shared" ca="1" si="470"/>
        <v>00</v>
      </c>
      <c r="AV821" s="1" t="str">
        <f t="shared" ca="1" si="473"/>
        <v>00</v>
      </c>
      <c r="AW821" s="52" t="str">
        <f t="shared" ca="1" si="471"/>
        <v>ZP</v>
      </c>
      <c r="AX821" s="53" t="e">
        <f ca="1">VLOOKUP(UPPER(F821)&amp;"-"&amp;AW821,Opcodes!$D$3:$E$160,2,FALSE)</f>
        <v>#N/A</v>
      </c>
      <c r="AY821" s="1">
        <f t="shared" ca="1" si="472"/>
        <v>0</v>
      </c>
    </row>
    <row r="822" spans="3:51" s="52" customFormat="1" x14ac:dyDescent="0.3">
      <c r="C822" s="11" t="str" cm="1">
        <f t="array" aca="1" ref="C822" ca="1">IF(AND(N822&amp;""&lt;&gt;"",K822&amp;""&lt;&gt;""),K822&amp;": "&amp;N822&amp;IF(O822&amp;""&lt;&gt;""," "&amp;O822,"")&amp;IF(P822&amp;""&lt;&gt;""," "&amp;P822,""),IF(Y822&amp;""&lt;&gt;"",K822&amp;": "&amp;TRIM(_xlfn.TEXTJOIN("",TRUE,MID(Y822,2*ROW(INDIRECT("1:"&amp;LEN(Y822)))-1,2)&amp;" ")),""))</f>
        <v/>
      </c>
      <c r="D822" s="20"/>
      <c r="E822" s="21"/>
      <c r="F822" s="22"/>
      <c r="G822" s="55"/>
      <c r="H822" s="56"/>
      <c r="I822" s="51"/>
      <c r="J822" s="51"/>
      <c r="K822" s="52" t="str">
        <f t="shared" ca="1" si="438"/>
        <v>302</v>
      </c>
      <c r="L822" s="52" t="str">
        <f t="shared" si="439"/>
        <v/>
      </c>
      <c r="M822" s="52" t="str">
        <f t="shared" ca="1" si="440"/>
        <v>$0302</v>
      </c>
      <c r="N822" s="53" t="str">
        <f t="shared" ca="1" si="441"/>
        <v/>
      </c>
      <c r="O822" s="53" t="str">
        <f t="shared" ca="1" si="442"/>
        <v>00</v>
      </c>
      <c r="P822" s="53" t="str">
        <f t="shared" ca="1" si="443"/>
        <v/>
      </c>
      <c r="Q822" s="54">
        <f t="shared" si="444"/>
        <v>-1</v>
      </c>
      <c r="R822" s="54" t="str">
        <f t="shared" si="445"/>
        <v/>
      </c>
      <c r="S822" s="3" t="str">
        <f t="shared" si="446"/>
        <v>my_code</v>
      </c>
      <c r="T822" s="54" t="b">
        <f t="shared" si="447"/>
        <v>0</v>
      </c>
      <c r="U822" s="54" t="b">
        <f t="shared" si="448"/>
        <v>0</v>
      </c>
      <c r="V822" s="54" t="b">
        <f t="shared" si="449"/>
        <v>0</v>
      </c>
      <c r="W822" s="54" t="b">
        <f t="shared" si="450"/>
        <v>0</v>
      </c>
      <c r="X822" s="54" t="b">
        <f>IF(NOT(ISERROR(VLOOKUP(UPPER(F822),Opcodes!$O$3:$O$10,1,FALSE))),TRUE,FALSE)</f>
        <v>0</v>
      </c>
      <c r="Y822" s="1" t="str" cm="1">
        <f t="array" aca="1" ref="Y822" ca="1">IF(OR(UPPER(F822)="STR",UPPER(F822)="ASC"),_xlfn.TEXTJOIN("",TRUE,DEC2HEX(128*(UPPER(F822)="STR")+CODE(MID(G822,ABS(ROW(INDIRECT("1:"&amp;LEN(G822)))),1)))),IF(UPPER(F822)="HEX",UPPER(SUBSTITUTE(G822," ","")),""))</f>
        <v/>
      </c>
      <c r="Z822" s="52" t="str">
        <f t="shared" si="451"/>
        <v/>
      </c>
      <c r="AA822" s="52" t="str">
        <f t="shared" si="452"/>
        <v/>
      </c>
      <c r="AB822" s="52" t="str">
        <f t="shared" si="453"/>
        <v/>
      </c>
      <c r="AC822" s="52" t="str">
        <f t="shared" si="454"/>
        <v/>
      </c>
      <c r="AD822" s="52" t="str">
        <f t="shared" si="455"/>
        <v/>
      </c>
      <c r="AE822" s="52">
        <f t="shared" ca="1" si="456"/>
        <v>0</v>
      </c>
      <c r="AF822" s="52" t="str">
        <f t="shared" si="457"/>
        <v/>
      </c>
      <c r="AG822" s="52" t="str">
        <f t="shared" ca="1" si="458"/>
        <v>mem</v>
      </c>
      <c r="AH822" s="52">
        <f t="shared" ca="1" si="459"/>
        <v>0</v>
      </c>
      <c r="AI822" s="52">
        <f t="shared" ca="1" si="460"/>
        <v>-1</v>
      </c>
      <c r="AJ822" s="52">
        <f t="shared" ca="1" si="461"/>
        <v>0</v>
      </c>
      <c r="AK822" s="52">
        <f t="shared" ca="1" si="462"/>
        <v>0</v>
      </c>
      <c r="AL822" s="52">
        <f t="shared" ca="1" si="463"/>
        <v>0</v>
      </c>
      <c r="AM822" s="52" t="e" cm="1">
        <f t="array" aca="1" ref="AM822" ca="1">INDEX($G$2:$G$1052,MATCH(1,(AL822=$E$2:$E$1052)*("EQU"=UPPER($F$2:$F$1052)),0))</f>
        <v>#N/A</v>
      </c>
      <c r="AN822" s="52" t="str">
        <f t="shared" ca="1" si="464"/>
        <v/>
      </c>
      <c r="AO822" s="1" t="e">
        <f t="shared" ca="1" si="465"/>
        <v>#N/A</v>
      </c>
      <c r="AP822" s="52" t="str">
        <f t="shared" ca="1" si="466"/>
        <v/>
      </c>
      <c r="AQ822" s="1" t="str" cm="1">
        <f t="array" aca="1" ref="AQ822" ca="1">IF(LEFT(AL822,1)=".",INDEX($M$12:$M$1052,MATCH(1,(AL822=$L$12:$L$1052)*(S822=($S$12:$S$1052)),0)),"")</f>
        <v/>
      </c>
      <c r="AR822" s="52">
        <f t="shared" ca="1" si="467"/>
        <v>0</v>
      </c>
      <c r="AS822" s="52">
        <f t="shared" ca="1" si="468"/>
        <v>0</v>
      </c>
      <c r="AT822" s="52" t="str">
        <f t="shared" ca="1" si="469"/>
        <v>00</v>
      </c>
      <c r="AU822" s="52" t="str">
        <f t="shared" ca="1" si="470"/>
        <v>00</v>
      </c>
      <c r="AV822" s="1" t="str">
        <f t="shared" ca="1" si="473"/>
        <v>00</v>
      </c>
      <c r="AW822" s="52" t="str">
        <f t="shared" ca="1" si="471"/>
        <v>ZP</v>
      </c>
      <c r="AX822" s="53" t="e">
        <f ca="1">VLOOKUP(UPPER(F822)&amp;"-"&amp;AW822,Opcodes!$D$3:$E$160,2,FALSE)</f>
        <v>#N/A</v>
      </c>
      <c r="AY822" s="1">
        <f t="shared" ca="1" si="472"/>
        <v>0</v>
      </c>
    </row>
    <row r="823" spans="3:51" s="52" customFormat="1" x14ac:dyDescent="0.3">
      <c r="C823" s="11" t="str" cm="1">
        <f t="array" aca="1" ref="C823" ca="1">IF(AND(N823&amp;""&lt;&gt;"",K823&amp;""&lt;&gt;""),K823&amp;": "&amp;N823&amp;IF(O823&amp;""&lt;&gt;""," "&amp;O823,"")&amp;IF(P823&amp;""&lt;&gt;""," "&amp;P823,""),IF(Y823&amp;""&lt;&gt;"",K823&amp;": "&amp;TRIM(_xlfn.TEXTJOIN("",TRUE,MID(Y823,2*ROW(INDIRECT("1:"&amp;LEN(Y823)))-1,2)&amp;" ")),""))</f>
        <v/>
      </c>
      <c r="D823" s="20"/>
      <c r="E823" s="21"/>
      <c r="F823" s="22"/>
      <c r="G823" s="55"/>
      <c r="H823" s="56"/>
      <c r="I823" s="51"/>
      <c r="J823" s="51"/>
      <c r="K823" s="52" t="str">
        <f t="shared" ref="K823:K886" ca="1" si="474">DEC2HEX(HEX2DEC(K822)+IF(ISERROR(AY822),0,IF(ISNUMBER(AY822),AY822,0)))</f>
        <v>302</v>
      </c>
      <c r="L823" s="52" t="str">
        <f t="shared" ref="L823:L886" si="475">IF(AND(E823&amp;""&lt;&gt;"",UPPER(F823&lt;&gt;"EQU")),E823,"")</f>
        <v/>
      </c>
      <c r="M823" s="52" t="str">
        <f t="shared" ref="M823:M886" ca="1" si="476">IF(K823&amp;""&lt;&gt;"","$"&amp;DEC2HEX(HEX2DEC(K823),4),"")</f>
        <v>$0302</v>
      </c>
      <c r="N823" s="53" t="str">
        <f t="shared" ref="N823:N886" ca="1" si="477">IF(AND(AW823&lt;&gt;"PSO",NOT(ISERROR(AX823))),AX823,"")</f>
        <v/>
      </c>
      <c r="O823" s="53" t="str">
        <f t="shared" ref="O823:O886" ca="1" si="478">IF(AW823="PSO","",IF(AV823&amp;""&lt;&gt;"",RIGHT(AV823,2),""))</f>
        <v>00</v>
      </c>
      <c r="P823" s="53" t="str">
        <f t="shared" ref="P823:P886" ca="1" si="479">IF(LEN(AV823)&gt;2,LEFT(AV823,2),"")</f>
        <v/>
      </c>
      <c r="Q823" s="54">
        <f t="shared" ref="Q823:Q886" si="480">IF(ISERROR(SEARCH(",",G823)),-1,SEARCH(",",G823))</f>
        <v>-1</v>
      </c>
      <c r="R823" s="54" t="str">
        <f t="shared" ref="R823:R886" si="481">IF(Q823&gt;=0,UPPER(MID(G823,Q823+1,1)),"")</f>
        <v/>
      </c>
      <c r="S823" s="3" t="str">
        <f t="shared" ref="S823:S886" si="482">IF(UPPER(F823)="SUB",E823,S822)</f>
        <v>my_code</v>
      </c>
      <c r="T823" s="54" t="b">
        <f t="shared" ref="T823:T886" si="483">IF(ISERROR(MATCH(UPPER(F823),BRANCH,0)),FALSE,TRUE)</f>
        <v>0</v>
      </c>
      <c r="U823" s="54" t="b">
        <f t="shared" ref="U823:U886" si="484">IF(AND(F823&amp;""&lt;&gt;"",G823&amp;""=""),TRUE,FALSE)</f>
        <v>0</v>
      </c>
      <c r="V823" s="54" t="b">
        <f t="shared" ref="V823:V886" si="485">LEFT(G823,1)="("</f>
        <v>0</v>
      </c>
      <c r="W823" s="54" t="b">
        <f t="shared" ref="W823:W886" si="486">RIGHT(G823,1)=")"</f>
        <v>0</v>
      </c>
      <c r="X823" s="54" t="b">
        <f>IF(NOT(ISERROR(VLOOKUP(UPPER(F823),Opcodes!$O$3:$O$10,1,FALSE))),TRUE,FALSE)</f>
        <v>0</v>
      </c>
      <c r="Y823" s="1" t="str" cm="1">
        <f t="array" aca="1" ref="Y823" ca="1">IF(OR(UPPER(F823)="STR",UPPER(F823)="ASC"),_xlfn.TEXTJOIN("",TRUE,DEC2HEX(128*(UPPER(F823)="STR")+CODE(MID(G823,ABS(ROW(INDIRECT("1:"&amp;LEN(G823)))),1)))),IF(UPPER(F823)="HEX",UPPER(SUBSTITUTE(G823," ","")),""))</f>
        <v/>
      </c>
      <c r="Z823" s="52" t="str">
        <f t="shared" ref="Z823:Z886" si="487">IF(AND(U823=FALSE,V823,W823,Q823&lt;0),MID(G823,2,LEN(G823)-2),"")</f>
        <v/>
      </c>
      <c r="AA823" s="52" t="str">
        <f t="shared" ref="AA823:AA886" si="488">IF(AND(Z823&amp;""="",Q823&gt;=0,V823,W823),MID(G823,2,Q823-2),"")</f>
        <v/>
      </c>
      <c r="AB823" s="52" t="str">
        <f t="shared" ref="AB823:AB886" si="489">IF(U823=FALSE,IF(AND(AA823="",Q823&gt;=0,V823),IF(MID(G823,LEN(G823)-2,1)=")",MID(G823,2,LEN(G823)-4),""),""),"")</f>
        <v/>
      </c>
      <c r="AC823" s="52" t="str">
        <f t="shared" ref="AC823:AC886" si="490">IF(AND(V823=FALSE,W823=FALSE,R823="X"),LEFT(G823,Q823-1),"")</f>
        <v/>
      </c>
      <c r="AD823" s="52" t="str">
        <f t="shared" ref="AD823:AD886" si="491">IF(AND(V823=FALSE,W823=FALSE,R823="Y"),LEFT(G823,Q823-1),"")</f>
        <v/>
      </c>
      <c r="AE823" s="52">
        <f t="shared" ref="AE823:AE886" ca="1" si="492">IF(AND(Y823&amp;""="",V823=FALSE,W823=FALSE,Q823&lt;0,U823=FALSE,LEFT(G823,1)&lt;&gt;"#"),G823,"")</f>
        <v>0</v>
      </c>
      <c r="AF823" s="52" t="str">
        <f t="shared" ref="AF823:AF886" si="493">IF(AND(V823=FALSE,W823=FALSE,Q823&lt;0,U823=FALSE,LEFT(G823,1)="#"),G823,"")</f>
        <v/>
      </c>
      <c r="AG823" s="52" t="str">
        <f t="shared" ref="AG823:AG886" ca="1" si="494">IF(Z823&amp;""&lt;&gt;"",Z$1,IF(AA823&amp;""&lt;&gt;"",AA$1,IF(AB823&amp;""&lt;&gt;"",AB$1,IF(AC823&amp;""&lt;&gt;"",AC$1,IF(AD823&amp;""&lt;&gt;"",AD$1,IF(AND(AE823&amp;""&lt;&gt;"",X823=FALSE),AE$1,IF(AF823&amp;""&lt;&gt;"","IMM",IF(X823,"PSO","DIR"))))))))</f>
        <v>mem</v>
      </c>
      <c r="AH823" s="52">
        <f t="shared" ref="AH823:AH886" ca="1" si="495">IF(Z823&amp;""&lt;&gt;"",Z823,IF(AA823&amp;""&lt;&gt;"",AA823,IF(AB823&amp;""&lt;&gt;"",AB823,IF(AC823&amp;""&lt;&gt;"",AC823,IF(AD823&amp;""&lt;&gt;"",AD823,IF(AE823&amp;""&lt;&gt;"",AE823,IF(AF823&amp;""&lt;&gt;"",RIGHT(AF823,LEN(AF823)-1),"")))))))</f>
        <v>0</v>
      </c>
      <c r="AI823" s="52">
        <f t="shared" ref="AI823:AI886" ca="1" si="496">IF(ISERROR(SEARCH("+",AH823)),IF(ISERROR(SEARCH("-",AH823)),-1,SEARCH("-",AH823)),SEARCH("+",AH823))</f>
        <v>-1</v>
      </c>
      <c r="AJ823" s="52">
        <f t="shared" ref="AJ823:AJ886" ca="1" si="497">IF(AI823&lt;0,0,_xlfn.NUMBERVALUE(RIGHT(AH823,LEN(AH823)-AI823+1)))</f>
        <v>0</v>
      </c>
      <c r="AK823" s="52">
        <f t="shared" ref="AK823:AK886" ca="1" si="498">IF(AI823&lt;0,AH823,LEFT(AH823,AI823-1))</f>
        <v>0</v>
      </c>
      <c r="AL823" s="52">
        <f t="shared" ref="AL823:AL886" ca="1" si="499">IF(OR(LEFT(AK823,1)="&lt;",LEFT(AK823,1)="&gt;"),MID(AK823,2,LEN(AK823)),AK823)</f>
        <v>0</v>
      </c>
      <c r="AM823" s="52" t="e" cm="1">
        <f t="array" aca="1" ref="AM823" ca="1">INDEX($G$2:$G$1052,MATCH(1,(AL823=$E$2:$E$1052)*("EQU"=UPPER($F$2:$F$1052)),0))</f>
        <v>#N/A</v>
      </c>
      <c r="AN823" s="52" t="str">
        <f t="shared" ref="AN823:AN886" ca="1" si="500">IF(OR(AL823&amp;""="",ISNA(AM823),AL823="*"),"",AM823)</f>
        <v/>
      </c>
      <c r="AO823" s="1" t="e">
        <f t="shared" ref="AO823:AO886" ca="1" si="501">IF(LEFT(AL823,1)&lt;&gt;".",VLOOKUP(AL823,$L$12:$M$1052,2,FALSE),"")</f>
        <v>#N/A</v>
      </c>
      <c r="AP823" s="52" t="str">
        <f t="shared" ref="AP823:AP886" ca="1" si="502">IF(OR(AL823&amp;""="",ISNA(AO823),AL823="*",AN823&amp;""&lt;&gt;""),IF(AL823&lt;&gt;"*","",M823),AO823)</f>
        <v/>
      </c>
      <c r="AQ823" s="1" t="str" cm="1">
        <f t="array" aca="1" ref="AQ823" ca="1">IF(LEFT(AL823,1)=".",INDEX($M$12:$M$1052,MATCH(1,(AL823=$L$12:$L$1052)*(S823=($S$12:$S$1052)),0)),"")</f>
        <v/>
      </c>
      <c r="AR823" s="52">
        <f t="shared" ref="AR823:AR886" ca="1" si="503">IF(AQ823&amp;""&lt;&gt;"",AQ823,IF(AP823&amp;""&lt;&gt;"",AP823,IF(AN823&amp;""&lt;&gt;"",AN823,IF(AL823&amp;""&lt;&gt;"",AL823,""))))</f>
        <v>0</v>
      </c>
      <c r="AS823" s="52">
        <f t="shared" ref="AS823:AS886" ca="1" si="504">IF(LEFT(AR823,1)="$",AJ823+HEX2DEC(RIGHT(AR823,LEN(AR823)-1)),IF(LEFT(AR823,1)="%",BIN2DEC(RIGHT(AR823,LEN(AR823)-1)),IF(AR823&amp;""&lt;&gt;"",AR823+AJ823,"")))</f>
        <v>0</v>
      </c>
      <c r="AT823" s="52" t="str">
        <f t="shared" ref="AT823:AT886" ca="1" si="505">IF(AS823&amp;""&lt;&gt;"",DEC2HEX(AS823,2+2*(AS823&gt;255)),"")</f>
        <v>00</v>
      </c>
      <c r="AU823" s="52" t="str">
        <f t="shared" ref="AU823:AU886" ca="1" si="506">IF(LEFT(AK823,1)="&gt;",LEFT(AT823,2),IF(LEFT(AK823,1)="&lt;",RIGHT(AT823,2),AT823))</f>
        <v>00</v>
      </c>
      <c r="AV823" s="1" t="str">
        <f t="shared" ca="1" si="473"/>
        <v>00</v>
      </c>
      <c r="AW823" s="52" t="str">
        <f t="shared" ref="AW823:AW886" ca="1" si="507">IF(LEFT(AG823,3)="mem",IF(AS823&lt;255,SUBSTITUTE(AG823,"mem","ZP"),IF(T823,"REL",SUBSTITUTE(AG823,"mem","ABS"))),IF(T823,"REL",AG823))</f>
        <v>ZP</v>
      </c>
      <c r="AX823" s="53" t="e">
        <f ca="1">VLOOKUP(UPPER(F823)&amp;"-"&amp;AW823,Opcodes!$D$3:$E$160,2,FALSE)</f>
        <v>#N/A</v>
      </c>
      <c r="AY823" s="1">
        <f t="shared" ref="AY823:AY886" ca="1" si="508">IF(OR(UPPER(F823)="JMP",UPPER(F823)="JSR"),3,IF(T823,2,1+IF(LEFT(AL823,1)=".",1,IF(OR(AND(Y823&amp;""="",AW823="PSO"),ISERROR(AX823)),-1,IF(Y823&amp;""&lt;&gt;"",LEN(Y823)/2-1,LEN(AV823)/2)))))</f>
        <v>0</v>
      </c>
    </row>
    <row r="824" spans="3:51" s="52" customFormat="1" x14ac:dyDescent="0.3">
      <c r="C824" s="11" t="str" cm="1">
        <f t="array" aca="1" ref="C824" ca="1">IF(AND(N824&amp;""&lt;&gt;"",K824&amp;""&lt;&gt;""),K824&amp;": "&amp;N824&amp;IF(O824&amp;""&lt;&gt;""," "&amp;O824,"")&amp;IF(P824&amp;""&lt;&gt;""," "&amp;P824,""),IF(Y824&amp;""&lt;&gt;"",K824&amp;": "&amp;TRIM(_xlfn.TEXTJOIN("",TRUE,MID(Y824,2*ROW(INDIRECT("1:"&amp;LEN(Y824)))-1,2)&amp;" ")),""))</f>
        <v/>
      </c>
      <c r="D824" s="20"/>
      <c r="E824" s="21"/>
      <c r="F824" s="22"/>
      <c r="G824" s="55"/>
      <c r="H824" s="56"/>
      <c r="I824" s="51"/>
      <c r="J824" s="51"/>
      <c r="K824" s="52" t="str">
        <f t="shared" ca="1" si="474"/>
        <v>302</v>
      </c>
      <c r="L824" s="52" t="str">
        <f t="shared" si="475"/>
        <v/>
      </c>
      <c r="M824" s="52" t="str">
        <f t="shared" ca="1" si="476"/>
        <v>$0302</v>
      </c>
      <c r="N824" s="53" t="str">
        <f t="shared" ca="1" si="477"/>
        <v/>
      </c>
      <c r="O824" s="53" t="str">
        <f t="shared" ca="1" si="478"/>
        <v>00</v>
      </c>
      <c r="P824" s="53" t="str">
        <f t="shared" ca="1" si="479"/>
        <v/>
      </c>
      <c r="Q824" s="54">
        <f t="shared" si="480"/>
        <v>-1</v>
      </c>
      <c r="R824" s="54" t="str">
        <f t="shared" si="481"/>
        <v/>
      </c>
      <c r="S824" s="3" t="str">
        <f t="shared" si="482"/>
        <v>my_code</v>
      </c>
      <c r="T824" s="54" t="b">
        <f t="shared" si="483"/>
        <v>0</v>
      </c>
      <c r="U824" s="54" t="b">
        <f t="shared" si="484"/>
        <v>0</v>
      </c>
      <c r="V824" s="54" t="b">
        <f t="shared" si="485"/>
        <v>0</v>
      </c>
      <c r="W824" s="54" t="b">
        <f t="shared" si="486"/>
        <v>0</v>
      </c>
      <c r="X824" s="54" t="b">
        <f>IF(NOT(ISERROR(VLOOKUP(UPPER(F824),Opcodes!$O$3:$O$10,1,FALSE))),TRUE,FALSE)</f>
        <v>0</v>
      </c>
      <c r="Y824" s="1" t="str" cm="1">
        <f t="array" aca="1" ref="Y824" ca="1">IF(OR(UPPER(F824)="STR",UPPER(F824)="ASC"),_xlfn.TEXTJOIN("",TRUE,DEC2HEX(128*(UPPER(F824)="STR")+CODE(MID(G824,ABS(ROW(INDIRECT("1:"&amp;LEN(G824)))),1)))),IF(UPPER(F824)="HEX",UPPER(SUBSTITUTE(G824," ","")),""))</f>
        <v/>
      </c>
      <c r="Z824" s="52" t="str">
        <f t="shared" si="487"/>
        <v/>
      </c>
      <c r="AA824" s="52" t="str">
        <f t="shared" si="488"/>
        <v/>
      </c>
      <c r="AB824" s="52" t="str">
        <f t="shared" si="489"/>
        <v/>
      </c>
      <c r="AC824" s="52" t="str">
        <f t="shared" si="490"/>
        <v/>
      </c>
      <c r="AD824" s="52" t="str">
        <f t="shared" si="491"/>
        <v/>
      </c>
      <c r="AE824" s="52">
        <f t="shared" ca="1" si="492"/>
        <v>0</v>
      </c>
      <c r="AF824" s="52" t="str">
        <f t="shared" si="493"/>
        <v/>
      </c>
      <c r="AG824" s="52" t="str">
        <f t="shared" ca="1" si="494"/>
        <v>mem</v>
      </c>
      <c r="AH824" s="52">
        <f t="shared" ca="1" si="495"/>
        <v>0</v>
      </c>
      <c r="AI824" s="52">
        <f t="shared" ca="1" si="496"/>
        <v>-1</v>
      </c>
      <c r="AJ824" s="52">
        <f t="shared" ca="1" si="497"/>
        <v>0</v>
      </c>
      <c r="AK824" s="52">
        <f t="shared" ca="1" si="498"/>
        <v>0</v>
      </c>
      <c r="AL824" s="52">
        <f t="shared" ca="1" si="499"/>
        <v>0</v>
      </c>
      <c r="AM824" s="52" t="e" cm="1">
        <f t="array" aca="1" ref="AM824" ca="1">INDEX($G$2:$G$1052,MATCH(1,(AL824=$E$2:$E$1052)*("EQU"=UPPER($F$2:$F$1052)),0))</f>
        <v>#N/A</v>
      </c>
      <c r="AN824" s="52" t="str">
        <f t="shared" ca="1" si="500"/>
        <v/>
      </c>
      <c r="AO824" s="1" t="e">
        <f t="shared" ca="1" si="501"/>
        <v>#N/A</v>
      </c>
      <c r="AP824" s="52" t="str">
        <f t="shared" ca="1" si="502"/>
        <v/>
      </c>
      <c r="AQ824" s="1" t="str" cm="1">
        <f t="array" aca="1" ref="AQ824" ca="1">IF(LEFT(AL824,1)=".",INDEX($M$12:$M$1052,MATCH(1,(AL824=$L$12:$L$1052)*(S824=($S$12:$S$1052)),0)),"")</f>
        <v/>
      </c>
      <c r="AR824" s="52">
        <f t="shared" ca="1" si="503"/>
        <v>0</v>
      </c>
      <c r="AS824" s="52">
        <f t="shared" ca="1" si="504"/>
        <v>0</v>
      </c>
      <c r="AT824" s="52" t="str">
        <f t="shared" ca="1" si="505"/>
        <v>00</v>
      </c>
      <c r="AU824" s="52" t="str">
        <f t="shared" ca="1" si="506"/>
        <v>00</v>
      </c>
      <c r="AV824" s="1" t="str">
        <f t="shared" ca="1" si="473"/>
        <v>00</v>
      </c>
      <c r="AW824" s="52" t="str">
        <f t="shared" ca="1" si="507"/>
        <v>ZP</v>
      </c>
      <c r="AX824" s="53" t="e">
        <f ca="1">VLOOKUP(UPPER(F824)&amp;"-"&amp;AW824,Opcodes!$D$3:$E$160,2,FALSE)</f>
        <v>#N/A</v>
      </c>
      <c r="AY824" s="1">
        <f t="shared" ca="1" si="508"/>
        <v>0</v>
      </c>
    </row>
    <row r="825" spans="3:51" s="52" customFormat="1" x14ac:dyDescent="0.3">
      <c r="C825" s="11" t="str" cm="1">
        <f t="array" aca="1" ref="C825" ca="1">IF(AND(N825&amp;""&lt;&gt;"",K825&amp;""&lt;&gt;""),K825&amp;": "&amp;N825&amp;IF(O825&amp;""&lt;&gt;""," "&amp;O825,"")&amp;IF(P825&amp;""&lt;&gt;""," "&amp;P825,""),IF(Y825&amp;""&lt;&gt;"",K825&amp;": "&amp;TRIM(_xlfn.TEXTJOIN("",TRUE,MID(Y825,2*ROW(INDIRECT("1:"&amp;LEN(Y825)))-1,2)&amp;" ")),""))</f>
        <v/>
      </c>
      <c r="D825" s="20"/>
      <c r="E825" s="21"/>
      <c r="F825" s="22"/>
      <c r="G825" s="55"/>
      <c r="H825" s="56"/>
      <c r="I825" s="51"/>
      <c r="J825" s="51"/>
      <c r="K825" s="52" t="str">
        <f t="shared" ca="1" si="474"/>
        <v>302</v>
      </c>
      <c r="L825" s="52" t="str">
        <f t="shared" si="475"/>
        <v/>
      </c>
      <c r="M825" s="52" t="str">
        <f t="shared" ca="1" si="476"/>
        <v>$0302</v>
      </c>
      <c r="N825" s="53" t="str">
        <f t="shared" ca="1" si="477"/>
        <v/>
      </c>
      <c r="O825" s="53" t="str">
        <f t="shared" ca="1" si="478"/>
        <v>00</v>
      </c>
      <c r="P825" s="53" t="str">
        <f t="shared" ca="1" si="479"/>
        <v/>
      </c>
      <c r="Q825" s="54">
        <f t="shared" si="480"/>
        <v>-1</v>
      </c>
      <c r="R825" s="54" t="str">
        <f t="shared" si="481"/>
        <v/>
      </c>
      <c r="S825" s="3" t="str">
        <f t="shared" si="482"/>
        <v>my_code</v>
      </c>
      <c r="T825" s="54" t="b">
        <f t="shared" si="483"/>
        <v>0</v>
      </c>
      <c r="U825" s="54" t="b">
        <f t="shared" si="484"/>
        <v>0</v>
      </c>
      <c r="V825" s="54" t="b">
        <f t="shared" si="485"/>
        <v>0</v>
      </c>
      <c r="W825" s="54" t="b">
        <f t="shared" si="486"/>
        <v>0</v>
      </c>
      <c r="X825" s="54" t="b">
        <f>IF(NOT(ISERROR(VLOOKUP(UPPER(F825),Opcodes!$O$3:$O$10,1,FALSE))),TRUE,FALSE)</f>
        <v>0</v>
      </c>
      <c r="Y825" s="1" t="str" cm="1">
        <f t="array" aca="1" ref="Y825" ca="1">IF(OR(UPPER(F825)="STR",UPPER(F825)="ASC"),_xlfn.TEXTJOIN("",TRUE,DEC2HEX(128*(UPPER(F825)="STR")+CODE(MID(G825,ABS(ROW(INDIRECT("1:"&amp;LEN(G825)))),1)))),IF(UPPER(F825)="HEX",UPPER(SUBSTITUTE(G825," ","")),""))</f>
        <v/>
      </c>
      <c r="Z825" s="52" t="str">
        <f t="shared" si="487"/>
        <v/>
      </c>
      <c r="AA825" s="52" t="str">
        <f t="shared" si="488"/>
        <v/>
      </c>
      <c r="AB825" s="52" t="str">
        <f t="shared" si="489"/>
        <v/>
      </c>
      <c r="AC825" s="52" t="str">
        <f t="shared" si="490"/>
        <v/>
      </c>
      <c r="AD825" s="52" t="str">
        <f t="shared" si="491"/>
        <v/>
      </c>
      <c r="AE825" s="52">
        <f t="shared" ca="1" si="492"/>
        <v>0</v>
      </c>
      <c r="AF825" s="52" t="str">
        <f t="shared" si="493"/>
        <v/>
      </c>
      <c r="AG825" s="52" t="str">
        <f t="shared" ca="1" si="494"/>
        <v>mem</v>
      </c>
      <c r="AH825" s="52">
        <f t="shared" ca="1" si="495"/>
        <v>0</v>
      </c>
      <c r="AI825" s="52">
        <f t="shared" ca="1" si="496"/>
        <v>-1</v>
      </c>
      <c r="AJ825" s="52">
        <f t="shared" ca="1" si="497"/>
        <v>0</v>
      </c>
      <c r="AK825" s="52">
        <f t="shared" ca="1" si="498"/>
        <v>0</v>
      </c>
      <c r="AL825" s="52">
        <f t="shared" ca="1" si="499"/>
        <v>0</v>
      </c>
      <c r="AM825" s="52" t="e" cm="1">
        <f t="array" aca="1" ref="AM825" ca="1">INDEX($G$2:$G$1052,MATCH(1,(AL825=$E$2:$E$1052)*("EQU"=UPPER($F$2:$F$1052)),0))</f>
        <v>#N/A</v>
      </c>
      <c r="AN825" s="52" t="str">
        <f t="shared" ca="1" si="500"/>
        <v/>
      </c>
      <c r="AO825" s="1" t="e">
        <f t="shared" ca="1" si="501"/>
        <v>#N/A</v>
      </c>
      <c r="AP825" s="52" t="str">
        <f t="shared" ca="1" si="502"/>
        <v/>
      </c>
      <c r="AQ825" s="1" t="str" cm="1">
        <f t="array" aca="1" ref="AQ825" ca="1">IF(LEFT(AL825,1)=".",INDEX($M$12:$M$1052,MATCH(1,(AL825=$L$12:$L$1052)*(S825=($S$12:$S$1052)),0)),"")</f>
        <v/>
      </c>
      <c r="AR825" s="52">
        <f t="shared" ca="1" si="503"/>
        <v>0</v>
      </c>
      <c r="AS825" s="52">
        <f t="shared" ca="1" si="504"/>
        <v>0</v>
      </c>
      <c r="AT825" s="52" t="str">
        <f t="shared" ca="1" si="505"/>
        <v>00</v>
      </c>
      <c r="AU825" s="52" t="str">
        <f t="shared" ca="1" si="506"/>
        <v>00</v>
      </c>
      <c r="AV825" s="1" t="str">
        <f t="shared" ca="1" si="473"/>
        <v>00</v>
      </c>
      <c r="AW825" s="52" t="str">
        <f t="shared" ca="1" si="507"/>
        <v>ZP</v>
      </c>
      <c r="AX825" s="53" t="e">
        <f ca="1">VLOOKUP(UPPER(F825)&amp;"-"&amp;AW825,Opcodes!$D$3:$E$160,2,FALSE)</f>
        <v>#N/A</v>
      </c>
      <c r="AY825" s="1">
        <f t="shared" ca="1" si="508"/>
        <v>0</v>
      </c>
    </row>
    <row r="826" spans="3:51" s="52" customFormat="1" x14ac:dyDescent="0.3">
      <c r="C826" s="11" t="str" cm="1">
        <f t="array" aca="1" ref="C826" ca="1">IF(AND(N826&amp;""&lt;&gt;"",K826&amp;""&lt;&gt;""),K826&amp;": "&amp;N826&amp;IF(O826&amp;""&lt;&gt;""," "&amp;O826,"")&amp;IF(P826&amp;""&lt;&gt;""," "&amp;P826,""),IF(Y826&amp;""&lt;&gt;"",K826&amp;": "&amp;TRIM(_xlfn.TEXTJOIN("",TRUE,MID(Y826,2*ROW(INDIRECT("1:"&amp;LEN(Y826)))-1,2)&amp;" ")),""))</f>
        <v/>
      </c>
      <c r="D826" s="20"/>
      <c r="E826" s="21"/>
      <c r="F826" s="22"/>
      <c r="G826" s="55"/>
      <c r="H826" s="56"/>
      <c r="I826" s="51"/>
      <c r="J826" s="51"/>
      <c r="K826" s="52" t="str">
        <f t="shared" ca="1" si="474"/>
        <v>302</v>
      </c>
      <c r="L826" s="52" t="str">
        <f t="shared" si="475"/>
        <v/>
      </c>
      <c r="M826" s="52" t="str">
        <f t="shared" ca="1" si="476"/>
        <v>$0302</v>
      </c>
      <c r="N826" s="53" t="str">
        <f t="shared" ca="1" si="477"/>
        <v/>
      </c>
      <c r="O826" s="53" t="str">
        <f t="shared" ca="1" si="478"/>
        <v>00</v>
      </c>
      <c r="P826" s="53" t="str">
        <f t="shared" ca="1" si="479"/>
        <v/>
      </c>
      <c r="Q826" s="54">
        <f t="shared" si="480"/>
        <v>-1</v>
      </c>
      <c r="R826" s="54" t="str">
        <f t="shared" si="481"/>
        <v/>
      </c>
      <c r="S826" s="3" t="str">
        <f t="shared" si="482"/>
        <v>my_code</v>
      </c>
      <c r="T826" s="54" t="b">
        <f t="shared" si="483"/>
        <v>0</v>
      </c>
      <c r="U826" s="54" t="b">
        <f t="shared" si="484"/>
        <v>0</v>
      </c>
      <c r="V826" s="54" t="b">
        <f t="shared" si="485"/>
        <v>0</v>
      </c>
      <c r="W826" s="54" t="b">
        <f t="shared" si="486"/>
        <v>0</v>
      </c>
      <c r="X826" s="54" t="b">
        <f>IF(NOT(ISERROR(VLOOKUP(UPPER(F826),Opcodes!$O$3:$O$10,1,FALSE))),TRUE,FALSE)</f>
        <v>0</v>
      </c>
      <c r="Y826" s="1" t="str" cm="1">
        <f t="array" aca="1" ref="Y826" ca="1">IF(OR(UPPER(F826)="STR",UPPER(F826)="ASC"),_xlfn.TEXTJOIN("",TRUE,DEC2HEX(128*(UPPER(F826)="STR")+CODE(MID(G826,ABS(ROW(INDIRECT("1:"&amp;LEN(G826)))),1)))),IF(UPPER(F826)="HEX",UPPER(SUBSTITUTE(G826," ","")),""))</f>
        <v/>
      </c>
      <c r="Z826" s="52" t="str">
        <f t="shared" si="487"/>
        <v/>
      </c>
      <c r="AA826" s="52" t="str">
        <f t="shared" si="488"/>
        <v/>
      </c>
      <c r="AB826" s="52" t="str">
        <f t="shared" si="489"/>
        <v/>
      </c>
      <c r="AC826" s="52" t="str">
        <f t="shared" si="490"/>
        <v/>
      </c>
      <c r="AD826" s="52" t="str">
        <f t="shared" si="491"/>
        <v/>
      </c>
      <c r="AE826" s="52">
        <f t="shared" ca="1" si="492"/>
        <v>0</v>
      </c>
      <c r="AF826" s="52" t="str">
        <f t="shared" si="493"/>
        <v/>
      </c>
      <c r="AG826" s="52" t="str">
        <f t="shared" ca="1" si="494"/>
        <v>mem</v>
      </c>
      <c r="AH826" s="52">
        <f t="shared" ca="1" si="495"/>
        <v>0</v>
      </c>
      <c r="AI826" s="52">
        <f t="shared" ca="1" si="496"/>
        <v>-1</v>
      </c>
      <c r="AJ826" s="52">
        <f t="shared" ca="1" si="497"/>
        <v>0</v>
      </c>
      <c r="AK826" s="52">
        <f t="shared" ca="1" si="498"/>
        <v>0</v>
      </c>
      <c r="AL826" s="52">
        <f t="shared" ca="1" si="499"/>
        <v>0</v>
      </c>
      <c r="AM826" s="52" t="e" cm="1">
        <f t="array" aca="1" ref="AM826" ca="1">INDEX($G$2:$G$1052,MATCH(1,(AL826=$E$2:$E$1052)*("EQU"=UPPER($F$2:$F$1052)),0))</f>
        <v>#N/A</v>
      </c>
      <c r="AN826" s="52" t="str">
        <f t="shared" ca="1" si="500"/>
        <v/>
      </c>
      <c r="AO826" s="1" t="e">
        <f t="shared" ca="1" si="501"/>
        <v>#N/A</v>
      </c>
      <c r="AP826" s="52" t="str">
        <f t="shared" ca="1" si="502"/>
        <v/>
      </c>
      <c r="AQ826" s="1" t="str" cm="1">
        <f t="array" aca="1" ref="AQ826" ca="1">IF(LEFT(AL826,1)=".",INDEX($M$12:$M$1052,MATCH(1,(AL826=$L$12:$L$1052)*(S826=($S$12:$S$1052)),0)),"")</f>
        <v/>
      </c>
      <c r="AR826" s="52">
        <f t="shared" ca="1" si="503"/>
        <v>0</v>
      </c>
      <c r="AS826" s="52">
        <f t="shared" ca="1" si="504"/>
        <v>0</v>
      </c>
      <c r="AT826" s="52" t="str">
        <f t="shared" ca="1" si="505"/>
        <v>00</v>
      </c>
      <c r="AU826" s="52" t="str">
        <f t="shared" ca="1" si="506"/>
        <v>00</v>
      </c>
      <c r="AV826" s="1" t="str">
        <f t="shared" ca="1" si="473"/>
        <v>00</v>
      </c>
      <c r="AW826" s="52" t="str">
        <f t="shared" ca="1" si="507"/>
        <v>ZP</v>
      </c>
      <c r="AX826" s="53" t="e">
        <f ca="1">VLOOKUP(UPPER(F826)&amp;"-"&amp;AW826,Opcodes!$D$3:$E$160,2,FALSE)</f>
        <v>#N/A</v>
      </c>
      <c r="AY826" s="1">
        <f t="shared" ca="1" si="508"/>
        <v>0</v>
      </c>
    </row>
    <row r="827" spans="3:51" s="52" customFormat="1" x14ac:dyDescent="0.3">
      <c r="C827" s="11" t="str" cm="1">
        <f t="array" aca="1" ref="C827" ca="1">IF(AND(N827&amp;""&lt;&gt;"",K827&amp;""&lt;&gt;""),K827&amp;": "&amp;N827&amp;IF(O827&amp;""&lt;&gt;""," "&amp;O827,"")&amp;IF(P827&amp;""&lt;&gt;""," "&amp;P827,""),IF(Y827&amp;""&lt;&gt;"",K827&amp;": "&amp;TRIM(_xlfn.TEXTJOIN("",TRUE,MID(Y827,2*ROW(INDIRECT("1:"&amp;LEN(Y827)))-1,2)&amp;" ")),""))</f>
        <v/>
      </c>
      <c r="D827" s="20"/>
      <c r="E827" s="21"/>
      <c r="F827" s="22"/>
      <c r="G827" s="55"/>
      <c r="H827" s="56"/>
      <c r="I827" s="51"/>
      <c r="J827" s="51"/>
      <c r="K827" s="52" t="str">
        <f t="shared" ca="1" si="474"/>
        <v>302</v>
      </c>
      <c r="L827" s="52" t="str">
        <f t="shared" si="475"/>
        <v/>
      </c>
      <c r="M827" s="52" t="str">
        <f t="shared" ca="1" si="476"/>
        <v>$0302</v>
      </c>
      <c r="N827" s="53" t="str">
        <f t="shared" ca="1" si="477"/>
        <v/>
      </c>
      <c r="O827" s="53" t="str">
        <f t="shared" ca="1" si="478"/>
        <v>00</v>
      </c>
      <c r="P827" s="53" t="str">
        <f t="shared" ca="1" si="479"/>
        <v/>
      </c>
      <c r="Q827" s="54">
        <f t="shared" si="480"/>
        <v>-1</v>
      </c>
      <c r="R827" s="54" t="str">
        <f t="shared" si="481"/>
        <v/>
      </c>
      <c r="S827" s="3" t="str">
        <f t="shared" si="482"/>
        <v>my_code</v>
      </c>
      <c r="T827" s="54" t="b">
        <f t="shared" si="483"/>
        <v>0</v>
      </c>
      <c r="U827" s="54" t="b">
        <f t="shared" si="484"/>
        <v>0</v>
      </c>
      <c r="V827" s="54" t="b">
        <f t="shared" si="485"/>
        <v>0</v>
      </c>
      <c r="W827" s="54" t="b">
        <f t="shared" si="486"/>
        <v>0</v>
      </c>
      <c r="X827" s="54" t="b">
        <f>IF(NOT(ISERROR(VLOOKUP(UPPER(F827),Opcodes!$O$3:$O$10,1,FALSE))),TRUE,FALSE)</f>
        <v>0</v>
      </c>
      <c r="Y827" s="1" t="str" cm="1">
        <f t="array" aca="1" ref="Y827" ca="1">IF(OR(UPPER(F827)="STR",UPPER(F827)="ASC"),_xlfn.TEXTJOIN("",TRUE,DEC2HEX(128*(UPPER(F827)="STR")+CODE(MID(G827,ABS(ROW(INDIRECT("1:"&amp;LEN(G827)))),1)))),IF(UPPER(F827)="HEX",UPPER(SUBSTITUTE(G827," ","")),""))</f>
        <v/>
      </c>
      <c r="Z827" s="52" t="str">
        <f t="shared" si="487"/>
        <v/>
      </c>
      <c r="AA827" s="52" t="str">
        <f t="shared" si="488"/>
        <v/>
      </c>
      <c r="AB827" s="52" t="str">
        <f t="shared" si="489"/>
        <v/>
      </c>
      <c r="AC827" s="52" t="str">
        <f t="shared" si="490"/>
        <v/>
      </c>
      <c r="AD827" s="52" t="str">
        <f t="shared" si="491"/>
        <v/>
      </c>
      <c r="AE827" s="52">
        <f t="shared" ca="1" si="492"/>
        <v>0</v>
      </c>
      <c r="AF827" s="52" t="str">
        <f t="shared" si="493"/>
        <v/>
      </c>
      <c r="AG827" s="52" t="str">
        <f t="shared" ca="1" si="494"/>
        <v>mem</v>
      </c>
      <c r="AH827" s="52">
        <f t="shared" ca="1" si="495"/>
        <v>0</v>
      </c>
      <c r="AI827" s="52">
        <f t="shared" ca="1" si="496"/>
        <v>-1</v>
      </c>
      <c r="AJ827" s="52">
        <f t="shared" ca="1" si="497"/>
        <v>0</v>
      </c>
      <c r="AK827" s="52">
        <f t="shared" ca="1" si="498"/>
        <v>0</v>
      </c>
      <c r="AL827" s="52">
        <f t="shared" ca="1" si="499"/>
        <v>0</v>
      </c>
      <c r="AM827" s="52" t="e" cm="1">
        <f t="array" aca="1" ref="AM827" ca="1">INDEX($G$2:$G$1052,MATCH(1,(AL827=$E$2:$E$1052)*("EQU"=UPPER($F$2:$F$1052)),0))</f>
        <v>#N/A</v>
      </c>
      <c r="AN827" s="52" t="str">
        <f t="shared" ca="1" si="500"/>
        <v/>
      </c>
      <c r="AO827" s="1" t="e">
        <f t="shared" ca="1" si="501"/>
        <v>#N/A</v>
      </c>
      <c r="AP827" s="52" t="str">
        <f t="shared" ca="1" si="502"/>
        <v/>
      </c>
      <c r="AQ827" s="1" t="str" cm="1">
        <f t="array" aca="1" ref="AQ827" ca="1">IF(LEFT(AL827,1)=".",INDEX($M$12:$M$1052,MATCH(1,(AL827=$L$12:$L$1052)*(S827=($S$12:$S$1052)),0)),"")</f>
        <v/>
      </c>
      <c r="AR827" s="52">
        <f t="shared" ca="1" si="503"/>
        <v>0</v>
      </c>
      <c r="AS827" s="52">
        <f t="shared" ca="1" si="504"/>
        <v>0</v>
      </c>
      <c r="AT827" s="52" t="str">
        <f t="shared" ca="1" si="505"/>
        <v>00</v>
      </c>
      <c r="AU827" s="52" t="str">
        <f t="shared" ca="1" si="506"/>
        <v>00</v>
      </c>
      <c r="AV827" s="1" t="str">
        <f t="shared" ca="1" si="473"/>
        <v>00</v>
      </c>
      <c r="AW827" s="52" t="str">
        <f t="shared" ca="1" si="507"/>
        <v>ZP</v>
      </c>
      <c r="AX827" s="53" t="e">
        <f ca="1">VLOOKUP(UPPER(F827)&amp;"-"&amp;AW827,Opcodes!$D$3:$E$160,2,FALSE)</f>
        <v>#N/A</v>
      </c>
      <c r="AY827" s="1">
        <f t="shared" ca="1" si="508"/>
        <v>0</v>
      </c>
    </row>
    <row r="828" spans="3:51" s="52" customFormat="1" x14ac:dyDescent="0.3">
      <c r="C828" s="11" t="str" cm="1">
        <f t="array" aca="1" ref="C828" ca="1">IF(AND(N828&amp;""&lt;&gt;"",K828&amp;""&lt;&gt;""),K828&amp;": "&amp;N828&amp;IF(O828&amp;""&lt;&gt;""," "&amp;O828,"")&amp;IF(P828&amp;""&lt;&gt;""," "&amp;P828,""),IF(Y828&amp;""&lt;&gt;"",K828&amp;": "&amp;TRIM(_xlfn.TEXTJOIN("",TRUE,MID(Y828,2*ROW(INDIRECT("1:"&amp;LEN(Y828)))-1,2)&amp;" ")),""))</f>
        <v/>
      </c>
      <c r="D828" s="20"/>
      <c r="E828" s="21"/>
      <c r="F828" s="22"/>
      <c r="G828" s="55"/>
      <c r="H828" s="56"/>
      <c r="I828" s="51"/>
      <c r="J828" s="51"/>
      <c r="K828" s="52" t="str">
        <f t="shared" ca="1" si="474"/>
        <v>302</v>
      </c>
      <c r="L828" s="52" t="str">
        <f t="shared" si="475"/>
        <v/>
      </c>
      <c r="M828" s="52" t="str">
        <f t="shared" ca="1" si="476"/>
        <v>$0302</v>
      </c>
      <c r="N828" s="53" t="str">
        <f t="shared" ca="1" si="477"/>
        <v/>
      </c>
      <c r="O828" s="53" t="str">
        <f t="shared" ca="1" si="478"/>
        <v>00</v>
      </c>
      <c r="P828" s="53" t="str">
        <f t="shared" ca="1" si="479"/>
        <v/>
      </c>
      <c r="Q828" s="54">
        <f t="shared" si="480"/>
        <v>-1</v>
      </c>
      <c r="R828" s="54" t="str">
        <f t="shared" si="481"/>
        <v/>
      </c>
      <c r="S828" s="3" t="str">
        <f t="shared" si="482"/>
        <v>my_code</v>
      </c>
      <c r="T828" s="54" t="b">
        <f t="shared" si="483"/>
        <v>0</v>
      </c>
      <c r="U828" s="54" t="b">
        <f t="shared" si="484"/>
        <v>0</v>
      </c>
      <c r="V828" s="54" t="b">
        <f t="shared" si="485"/>
        <v>0</v>
      </c>
      <c r="W828" s="54" t="b">
        <f t="shared" si="486"/>
        <v>0</v>
      </c>
      <c r="X828" s="54" t="b">
        <f>IF(NOT(ISERROR(VLOOKUP(UPPER(F828),Opcodes!$O$3:$O$10,1,FALSE))),TRUE,FALSE)</f>
        <v>0</v>
      </c>
      <c r="Y828" s="1" t="str" cm="1">
        <f t="array" aca="1" ref="Y828" ca="1">IF(OR(UPPER(F828)="STR",UPPER(F828)="ASC"),_xlfn.TEXTJOIN("",TRUE,DEC2HEX(128*(UPPER(F828)="STR")+CODE(MID(G828,ABS(ROW(INDIRECT("1:"&amp;LEN(G828)))),1)))),IF(UPPER(F828)="HEX",UPPER(SUBSTITUTE(G828," ","")),""))</f>
        <v/>
      </c>
      <c r="Z828" s="52" t="str">
        <f t="shared" si="487"/>
        <v/>
      </c>
      <c r="AA828" s="52" t="str">
        <f t="shared" si="488"/>
        <v/>
      </c>
      <c r="AB828" s="52" t="str">
        <f t="shared" si="489"/>
        <v/>
      </c>
      <c r="AC828" s="52" t="str">
        <f t="shared" si="490"/>
        <v/>
      </c>
      <c r="AD828" s="52" t="str">
        <f t="shared" si="491"/>
        <v/>
      </c>
      <c r="AE828" s="52">
        <f t="shared" ca="1" si="492"/>
        <v>0</v>
      </c>
      <c r="AF828" s="52" t="str">
        <f t="shared" si="493"/>
        <v/>
      </c>
      <c r="AG828" s="52" t="str">
        <f t="shared" ca="1" si="494"/>
        <v>mem</v>
      </c>
      <c r="AH828" s="52">
        <f t="shared" ca="1" si="495"/>
        <v>0</v>
      </c>
      <c r="AI828" s="52">
        <f t="shared" ca="1" si="496"/>
        <v>-1</v>
      </c>
      <c r="AJ828" s="52">
        <f t="shared" ca="1" si="497"/>
        <v>0</v>
      </c>
      <c r="AK828" s="52">
        <f t="shared" ca="1" si="498"/>
        <v>0</v>
      </c>
      <c r="AL828" s="52">
        <f t="shared" ca="1" si="499"/>
        <v>0</v>
      </c>
      <c r="AM828" s="52" t="e" cm="1">
        <f t="array" aca="1" ref="AM828" ca="1">INDEX($G$2:$G$1052,MATCH(1,(AL828=$E$2:$E$1052)*("EQU"=UPPER($F$2:$F$1052)),0))</f>
        <v>#N/A</v>
      </c>
      <c r="AN828" s="52" t="str">
        <f t="shared" ca="1" si="500"/>
        <v/>
      </c>
      <c r="AO828" s="1" t="e">
        <f t="shared" ca="1" si="501"/>
        <v>#N/A</v>
      </c>
      <c r="AP828" s="52" t="str">
        <f t="shared" ca="1" si="502"/>
        <v/>
      </c>
      <c r="AQ828" s="1" t="str" cm="1">
        <f t="array" aca="1" ref="AQ828" ca="1">IF(LEFT(AL828,1)=".",INDEX($M$12:$M$1052,MATCH(1,(AL828=$L$12:$L$1052)*(S828=($S$12:$S$1052)),0)),"")</f>
        <v/>
      </c>
      <c r="AR828" s="52">
        <f t="shared" ca="1" si="503"/>
        <v>0</v>
      </c>
      <c r="AS828" s="52">
        <f t="shared" ca="1" si="504"/>
        <v>0</v>
      </c>
      <c r="AT828" s="52" t="str">
        <f t="shared" ca="1" si="505"/>
        <v>00</v>
      </c>
      <c r="AU828" s="52" t="str">
        <f t="shared" ca="1" si="506"/>
        <v>00</v>
      </c>
      <c r="AV828" s="1" t="str">
        <f t="shared" ca="1" si="473"/>
        <v>00</v>
      </c>
      <c r="AW828" s="52" t="str">
        <f t="shared" ca="1" si="507"/>
        <v>ZP</v>
      </c>
      <c r="AX828" s="53" t="e">
        <f ca="1">VLOOKUP(UPPER(F828)&amp;"-"&amp;AW828,Opcodes!$D$3:$E$160,2,FALSE)</f>
        <v>#N/A</v>
      </c>
      <c r="AY828" s="1">
        <f t="shared" ca="1" si="508"/>
        <v>0</v>
      </c>
    </row>
    <row r="829" spans="3:51" s="52" customFormat="1" x14ac:dyDescent="0.3">
      <c r="C829" s="11" t="str" cm="1">
        <f t="array" aca="1" ref="C829" ca="1">IF(AND(N829&amp;""&lt;&gt;"",K829&amp;""&lt;&gt;""),K829&amp;": "&amp;N829&amp;IF(O829&amp;""&lt;&gt;""," "&amp;O829,"")&amp;IF(P829&amp;""&lt;&gt;""," "&amp;P829,""),IF(Y829&amp;""&lt;&gt;"",K829&amp;": "&amp;TRIM(_xlfn.TEXTJOIN("",TRUE,MID(Y829,2*ROW(INDIRECT("1:"&amp;LEN(Y829)))-1,2)&amp;" ")),""))</f>
        <v/>
      </c>
      <c r="D829" s="20"/>
      <c r="E829" s="21"/>
      <c r="F829" s="22"/>
      <c r="G829" s="55"/>
      <c r="H829" s="56"/>
      <c r="I829" s="51"/>
      <c r="J829" s="51"/>
      <c r="K829" s="52" t="str">
        <f t="shared" ca="1" si="474"/>
        <v>302</v>
      </c>
      <c r="L829" s="52" t="str">
        <f t="shared" si="475"/>
        <v/>
      </c>
      <c r="M829" s="52" t="str">
        <f t="shared" ca="1" si="476"/>
        <v>$0302</v>
      </c>
      <c r="N829" s="53" t="str">
        <f t="shared" ca="1" si="477"/>
        <v/>
      </c>
      <c r="O829" s="53" t="str">
        <f t="shared" ca="1" si="478"/>
        <v>00</v>
      </c>
      <c r="P829" s="53" t="str">
        <f t="shared" ca="1" si="479"/>
        <v/>
      </c>
      <c r="Q829" s="54">
        <f t="shared" si="480"/>
        <v>-1</v>
      </c>
      <c r="R829" s="54" t="str">
        <f t="shared" si="481"/>
        <v/>
      </c>
      <c r="S829" s="3" t="str">
        <f t="shared" si="482"/>
        <v>my_code</v>
      </c>
      <c r="T829" s="54" t="b">
        <f t="shared" si="483"/>
        <v>0</v>
      </c>
      <c r="U829" s="54" t="b">
        <f t="shared" si="484"/>
        <v>0</v>
      </c>
      <c r="V829" s="54" t="b">
        <f t="shared" si="485"/>
        <v>0</v>
      </c>
      <c r="W829" s="54" t="b">
        <f t="shared" si="486"/>
        <v>0</v>
      </c>
      <c r="X829" s="54" t="b">
        <f>IF(NOT(ISERROR(VLOOKUP(UPPER(F829),Opcodes!$O$3:$O$10,1,FALSE))),TRUE,FALSE)</f>
        <v>0</v>
      </c>
      <c r="Y829" s="1" t="str" cm="1">
        <f t="array" aca="1" ref="Y829" ca="1">IF(OR(UPPER(F829)="STR",UPPER(F829)="ASC"),_xlfn.TEXTJOIN("",TRUE,DEC2HEX(128*(UPPER(F829)="STR")+CODE(MID(G829,ABS(ROW(INDIRECT("1:"&amp;LEN(G829)))),1)))),IF(UPPER(F829)="HEX",UPPER(SUBSTITUTE(G829," ","")),""))</f>
        <v/>
      </c>
      <c r="Z829" s="52" t="str">
        <f t="shared" si="487"/>
        <v/>
      </c>
      <c r="AA829" s="52" t="str">
        <f t="shared" si="488"/>
        <v/>
      </c>
      <c r="AB829" s="52" t="str">
        <f t="shared" si="489"/>
        <v/>
      </c>
      <c r="AC829" s="52" t="str">
        <f t="shared" si="490"/>
        <v/>
      </c>
      <c r="AD829" s="52" t="str">
        <f t="shared" si="491"/>
        <v/>
      </c>
      <c r="AE829" s="52">
        <f t="shared" ca="1" si="492"/>
        <v>0</v>
      </c>
      <c r="AF829" s="52" t="str">
        <f t="shared" si="493"/>
        <v/>
      </c>
      <c r="AG829" s="52" t="str">
        <f t="shared" ca="1" si="494"/>
        <v>mem</v>
      </c>
      <c r="AH829" s="52">
        <f t="shared" ca="1" si="495"/>
        <v>0</v>
      </c>
      <c r="AI829" s="52">
        <f t="shared" ca="1" si="496"/>
        <v>-1</v>
      </c>
      <c r="AJ829" s="52">
        <f t="shared" ca="1" si="497"/>
        <v>0</v>
      </c>
      <c r="AK829" s="52">
        <f t="shared" ca="1" si="498"/>
        <v>0</v>
      </c>
      <c r="AL829" s="52">
        <f t="shared" ca="1" si="499"/>
        <v>0</v>
      </c>
      <c r="AM829" s="52" t="e" cm="1">
        <f t="array" aca="1" ref="AM829" ca="1">INDEX($G$2:$G$1052,MATCH(1,(AL829=$E$2:$E$1052)*("EQU"=UPPER($F$2:$F$1052)),0))</f>
        <v>#N/A</v>
      </c>
      <c r="AN829" s="52" t="str">
        <f t="shared" ca="1" si="500"/>
        <v/>
      </c>
      <c r="AO829" s="1" t="e">
        <f t="shared" ca="1" si="501"/>
        <v>#N/A</v>
      </c>
      <c r="AP829" s="52" t="str">
        <f t="shared" ca="1" si="502"/>
        <v/>
      </c>
      <c r="AQ829" s="1" t="str" cm="1">
        <f t="array" aca="1" ref="AQ829" ca="1">IF(LEFT(AL829,1)=".",INDEX($M$12:$M$1052,MATCH(1,(AL829=$L$12:$L$1052)*(S829=($S$12:$S$1052)),0)),"")</f>
        <v/>
      </c>
      <c r="AR829" s="52">
        <f t="shared" ca="1" si="503"/>
        <v>0</v>
      </c>
      <c r="AS829" s="52">
        <f t="shared" ca="1" si="504"/>
        <v>0</v>
      </c>
      <c r="AT829" s="52" t="str">
        <f t="shared" ca="1" si="505"/>
        <v>00</v>
      </c>
      <c r="AU829" s="52" t="str">
        <f t="shared" ca="1" si="506"/>
        <v>00</v>
      </c>
      <c r="AV829" s="1" t="str">
        <f t="shared" ca="1" si="473"/>
        <v>00</v>
      </c>
      <c r="AW829" s="52" t="str">
        <f t="shared" ca="1" si="507"/>
        <v>ZP</v>
      </c>
      <c r="AX829" s="53" t="e">
        <f ca="1">VLOOKUP(UPPER(F829)&amp;"-"&amp;AW829,Opcodes!$D$3:$E$160,2,FALSE)</f>
        <v>#N/A</v>
      </c>
      <c r="AY829" s="1">
        <f t="shared" ca="1" si="508"/>
        <v>0</v>
      </c>
    </row>
    <row r="830" spans="3:51" s="52" customFormat="1" x14ac:dyDescent="0.3">
      <c r="C830" s="11" t="str" cm="1">
        <f t="array" aca="1" ref="C830" ca="1">IF(AND(N830&amp;""&lt;&gt;"",K830&amp;""&lt;&gt;""),K830&amp;": "&amp;N830&amp;IF(O830&amp;""&lt;&gt;""," "&amp;O830,"")&amp;IF(P830&amp;""&lt;&gt;""," "&amp;P830,""),IF(Y830&amp;""&lt;&gt;"",K830&amp;": "&amp;TRIM(_xlfn.TEXTJOIN("",TRUE,MID(Y830,2*ROW(INDIRECT("1:"&amp;LEN(Y830)))-1,2)&amp;" ")),""))</f>
        <v/>
      </c>
      <c r="D830" s="20"/>
      <c r="E830" s="21"/>
      <c r="F830" s="22"/>
      <c r="G830" s="55"/>
      <c r="H830" s="56"/>
      <c r="I830" s="51"/>
      <c r="J830" s="51"/>
      <c r="K830" s="52" t="str">
        <f t="shared" ca="1" si="474"/>
        <v>302</v>
      </c>
      <c r="L830" s="52" t="str">
        <f t="shared" si="475"/>
        <v/>
      </c>
      <c r="M830" s="52" t="str">
        <f t="shared" ca="1" si="476"/>
        <v>$0302</v>
      </c>
      <c r="N830" s="53" t="str">
        <f t="shared" ca="1" si="477"/>
        <v/>
      </c>
      <c r="O830" s="53" t="str">
        <f t="shared" ca="1" si="478"/>
        <v>00</v>
      </c>
      <c r="P830" s="53" t="str">
        <f t="shared" ca="1" si="479"/>
        <v/>
      </c>
      <c r="Q830" s="54">
        <f t="shared" si="480"/>
        <v>-1</v>
      </c>
      <c r="R830" s="54" t="str">
        <f t="shared" si="481"/>
        <v/>
      </c>
      <c r="S830" s="3" t="str">
        <f t="shared" si="482"/>
        <v>my_code</v>
      </c>
      <c r="T830" s="54" t="b">
        <f t="shared" si="483"/>
        <v>0</v>
      </c>
      <c r="U830" s="54" t="b">
        <f t="shared" si="484"/>
        <v>0</v>
      </c>
      <c r="V830" s="54" t="b">
        <f t="shared" si="485"/>
        <v>0</v>
      </c>
      <c r="W830" s="54" t="b">
        <f t="shared" si="486"/>
        <v>0</v>
      </c>
      <c r="X830" s="54" t="b">
        <f>IF(NOT(ISERROR(VLOOKUP(UPPER(F830),Opcodes!$O$3:$O$10,1,FALSE))),TRUE,FALSE)</f>
        <v>0</v>
      </c>
      <c r="Y830" s="1" t="str" cm="1">
        <f t="array" aca="1" ref="Y830" ca="1">IF(OR(UPPER(F830)="STR",UPPER(F830)="ASC"),_xlfn.TEXTJOIN("",TRUE,DEC2HEX(128*(UPPER(F830)="STR")+CODE(MID(G830,ABS(ROW(INDIRECT("1:"&amp;LEN(G830)))),1)))),IF(UPPER(F830)="HEX",UPPER(SUBSTITUTE(G830," ","")),""))</f>
        <v/>
      </c>
      <c r="Z830" s="52" t="str">
        <f t="shared" si="487"/>
        <v/>
      </c>
      <c r="AA830" s="52" t="str">
        <f t="shared" si="488"/>
        <v/>
      </c>
      <c r="AB830" s="52" t="str">
        <f t="shared" si="489"/>
        <v/>
      </c>
      <c r="AC830" s="52" t="str">
        <f t="shared" si="490"/>
        <v/>
      </c>
      <c r="AD830" s="52" t="str">
        <f t="shared" si="491"/>
        <v/>
      </c>
      <c r="AE830" s="52">
        <f t="shared" ca="1" si="492"/>
        <v>0</v>
      </c>
      <c r="AF830" s="52" t="str">
        <f t="shared" si="493"/>
        <v/>
      </c>
      <c r="AG830" s="52" t="str">
        <f t="shared" ca="1" si="494"/>
        <v>mem</v>
      </c>
      <c r="AH830" s="52">
        <f t="shared" ca="1" si="495"/>
        <v>0</v>
      </c>
      <c r="AI830" s="52">
        <f t="shared" ca="1" si="496"/>
        <v>-1</v>
      </c>
      <c r="AJ830" s="52">
        <f t="shared" ca="1" si="497"/>
        <v>0</v>
      </c>
      <c r="AK830" s="52">
        <f t="shared" ca="1" si="498"/>
        <v>0</v>
      </c>
      <c r="AL830" s="52">
        <f t="shared" ca="1" si="499"/>
        <v>0</v>
      </c>
      <c r="AM830" s="52" t="e" cm="1">
        <f t="array" aca="1" ref="AM830" ca="1">INDEX($G$2:$G$1052,MATCH(1,(AL830=$E$2:$E$1052)*("EQU"=UPPER($F$2:$F$1052)),0))</f>
        <v>#N/A</v>
      </c>
      <c r="AN830" s="52" t="str">
        <f t="shared" ca="1" si="500"/>
        <v/>
      </c>
      <c r="AO830" s="1" t="e">
        <f t="shared" ca="1" si="501"/>
        <v>#N/A</v>
      </c>
      <c r="AP830" s="52" t="str">
        <f t="shared" ca="1" si="502"/>
        <v/>
      </c>
      <c r="AQ830" s="1" t="str" cm="1">
        <f t="array" aca="1" ref="AQ830" ca="1">IF(LEFT(AL830,1)=".",INDEX($M$12:$M$1052,MATCH(1,(AL830=$L$12:$L$1052)*(S830=($S$12:$S$1052)),0)),"")</f>
        <v/>
      </c>
      <c r="AR830" s="52">
        <f t="shared" ca="1" si="503"/>
        <v>0</v>
      </c>
      <c r="AS830" s="52">
        <f t="shared" ca="1" si="504"/>
        <v>0</v>
      </c>
      <c r="AT830" s="52" t="str">
        <f t="shared" ca="1" si="505"/>
        <v>00</v>
      </c>
      <c r="AU830" s="52" t="str">
        <f t="shared" ca="1" si="506"/>
        <v>00</v>
      </c>
      <c r="AV830" s="1" t="str">
        <f t="shared" ca="1" si="473"/>
        <v>00</v>
      </c>
      <c r="AW830" s="52" t="str">
        <f t="shared" ca="1" si="507"/>
        <v>ZP</v>
      </c>
      <c r="AX830" s="53" t="e">
        <f ca="1">VLOOKUP(UPPER(F830)&amp;"-"&amp;AW830,Opcodes!$D$3:$E$160,2,FALSE)</f>
        <v>#N/A</v>
      </c>
      <c r="AY830" s="1">
        <f t="shared" ca="1" si="508"/>
        <v>0</v>
      </c>
    </row>
    <row r="831" spans="3:51" s="52" customFormat="1" x14ac:dyDescent="0.3">
      <c r="C831" s="11" t="str" cm="1">
        <f t="array" aca="1" ref="C831" ca="1">IF(AND(N831&amp;""&lt;&gt;"",K831&amp;""&lt;&gt;""),K831&amp;": "&amp;N831&amp;IF(O831&amp;""&lt;&gt;""," "&amp;O831,"")&amp;IF(P831&amp;""&lt;&gt;""," "&amp;P831,""),IF(Y831&amp;""&lt;&gt;"",K831&amp;": "&amp;TRIM(_xlfn.TEXTJOIN("",TRUE,MID(Y831,2*ROW(INDIRECT("1:"&amp;LEN(Y831)))-1,2)&amp;" ")),""))</f>
        <v/>
      </c>
      <c r="D831" s="20"/>
      <c r="E831" s="21"/>
      <c r="F831" s="22"/>
      <c r="G831" s="55"/>
      <c r="H831" s="56"/>
      <c r="I831" s="51"/>
      <c r="J831" s="51"/>
      <c r="K831" s="52" t="str">
        <f t="shared" ca="1" si="474"/>
        <v>302</v>
      </c>
      <c r="L831" s="52" t="str">
        <f t="shared" si="475"/>
        <v/>
      </c>
      <c r="M831" s="52" t="str">
        <f t="shared" ca="1" si="476"/>
        <v>$0302</v>
      </c>
      <c r="N831" s="53" t="str">
        <f t="shared" ca="1" si="477"/>
        <v/>
      </c>
      <c r="O831" s="53" t="str">
        <f t="shared" ca="1" si="478"/>
        <v>00</v>
      </c>
      <c r="P831" s="53" t="str">
        <f t="shared" ca="1" si="479"/>
        <v/>
      </c>
      <c r="Q831" s="54">
        <f t="shared" si="480"/>
        <v>-1</v>
      </c>
      <c r="R831" s="54" t="str">
        <f t="shared" si="481"/>
        <v/>
      </c>
      <c r="S831" s="3" t="str">
        <f t="shared" si="482"/>
        <v>my_code</v>
      </c>
      <c r="T831" s="54" t="b">
        <f t="shared" si="483"/>
        <v>0</v>
      </c>
      <c r="U831" s="54" t="b">
        <f t="shared" si="484"/>
        <v>0</v>
      </c>
      <c r="V831" s="54" t="b">
        <f t="shared" si="485"/>
        <v>0</v>
      </c>
      <c r="W831" s="54" t="b">
        <f t="shared" si="486"/>
        <v>0</v>
      </c>
      <c r="X831" s="54" t="b">
        <f>IF(NOT(ISERROR(VLOOKUP(UPPER(F831),Opcodes!$O$3:$O$10,1,FALSE))),TRUE,FALSE)</f>
        <v>0</v>
      </c>
      <c r="Y831" s="1" t="str" cm="1">
        <f t="array" aca="1" ref="Y831" ca="1">IF(OR(UPPER(F831)="STR",UPPER(F831)="ASC"),_xlfn.TEXTJOIN("",TRUE,DEC2HEX(128*(UPPER(F831)="STR")+CODE(MID(G831,ABS(ROW(INDIRECT("1:"&amp;LEN(G831)))),1)))),IF(UPPER(F831)="HEX",UPPER(SUBSTITUTE(G831," ","")),""))</f>
        <v/>
      </c>
      <c r="Z831" s="52" t="str">
        <f t="shared" si="487"/>
        <v/>
      </c>
      <c r="AA831" s="52" t="str">
        <f t="shared" si="488"/>
        <v/>
      </c>
      <c r="AB831" s="52" t="str">
        <f t="shared" si="489"/>
        <v/>
      </c>
      <c r="AC831" s="52" t="str">
        <f t="shared" si="490"/>
        <v/>
      </c>
      <c r="AD831" s="52" t="str">
        <f t="shared" si="491"/>
        <v/>
      </c>
      <c r="AE831" s="52">
        <f t="shared" ca="1" si="492"/>
        <v>0</v>
      </c>
      <c r="AF831" s="52" t="str">
        <f t="shared" si="493"/>
        <v/>
      </c>
      <c r="AG831" s="52" t="str">
        <f t="shared" ca="1" si="494"/>
        <v>mem</v>
      </c>
      <c r="AH831" s="52">
        <f t="shared" ca="1" si="495"/>
        <v>0</v>
      </c>
      <c r="AI831" s="52">
        <f t="shared" ca="1" si="496"/>
        <v>-1</v>
      </c>
      <c r="AJ831" s="52">
        <f t="shared" ca="1" si="497"/>
        <v>0</v>
      </c>
      <c r="AK831" s="52">
        <f t="shared" ca="1" si="498"/>
        <v>0</v>
      </c>
      <c r="AL831" s="52">
        <f t="shared" ca="1" si="499"/>
        <v>0</v>
      </c>
      <c r="AM831" s="52" t="e" cm="1">
        <f t="array" aca="1" ref="AM831" ca="1">INDEX($G$2:$G$1052,MATCH(1,(AL831=$E$2:$E$1052)*("EQU"=UPPER($F$2:$F$1052)),0))</f>
        <v>#N/A</v>
      </c>
      <c r="AN831" s="52" t="str">
        <f t="shared" ca="1" si="500"/>
        <v/>
      </c>
      <c r="AO831" s="1" t="e">
        <f t="shared" ca="1" si="501"/>
        <v>#N/A</v>
      </c>
      <c r="AP831" s="52" t="str">
        <f t="shared" ca="1" si="502"/>
        <v/>
      </c>
      <c r="AQ831" s="1" t="str" cm="1">
        <f t="array" aca="1" ref="AQ831" ca="1">IF(LEFT(AL831,1)=".",INDEX($M$12:$M$1052,MATCH(1,(AL831=$L$12:$L$1052)*(S831=($S$12:$S$1052)),0)),"")</f>
        <v/>
      </c>
      <c r="AR831" s="52">
        <f t="shared" ca="1" si="503"/>
        <v>0</v>
      </c>
      <c r="AS831" s="52">
        <f t="shared" ca="1" si="504"/>
        <v>0</v>
      </c>
      <c r="AT831" s="52" t="str">
        <f t="shared" ca="1" si="505"/>
        <v>00</v>
      </c>
      <c r="AU831" s="52" t="str">
        <f t="shared" ca="1" si="506"/>
        <v>00</v>
      </c>
      <c r="AV831" s="1" t="str">
        <f t="shared" ca="1" si="473"/>
        <v>00</v>
      </c>
      <c r="AW831" s="52" t="str">
        <f t="shared" ca="1" si="507"/>
        <v>ZP</v>
      </c>
      <c r="AX831" s="53" t="e">
        <f ca="1">VLOOKUP(UPPER(F831)&amp;"-"&amp;AW831,Opcodes!$D$3:$E$160,2,FALSE)</f>
        <v>#N/A</v>
      </c>
      <c r="AY831" s="1">
        <f t="shared" ca="1" si="508"/>
        <v>0</v>
      </c>
    </row>
    <row r="832" spans="3:51" s="52" customFormat="1" x14ac:dyDescent="0.3">
      <c r="C832" s="11" t="str" cm="1">
        <f t="array" aca="1" ref="C832" ca="1">IF(AND(N832&amp;""&lt;&gt;"",K832&amp;""&lt;&gt;""),K832&amp;": "&amp;N832&amp;IF(O832&amp;""&lt;&gt;""," "&amp;O832,"")&amp;IF(P832&amp;""&lt;&gt;""," "&amp;P832,""),IF(Y832&amp;""&lt;&gt;"",K832&amp;": "&amp;TRIM(_xlfn.TEXTJOIN("",TRUE,MID(Y832,2*ROW(INDIRECT("1:"&amp;LEN(Y832)))-1,2)&amp;" ")),""))</f>
        <v/>
      </c>
      <c r="D832" s="20"/>
      <c r="E832" s="21"/>
      <c r="F832" s="22"/>
      <c r="G832" s="55"/>
      <c r="H832" s="56"/>
      <c r="I832" s="51"/>
      <c r="J832" s="51"/>
      <c r="K832" s="52" t="str">
        <f t="shared" ca="1" si="474"/>
        <v>302</v>
      </c>
      <c r="L832" s="52" t="str">
        <f t="shared" si="475"/>
        <v/>
      </c>
      <c r="M832" s="52" t="str">
        <f t="shared" ca="1" si="476"/>
        <v>$0302</v>
      </c>
      <c r="N832" s="53" t="str">
        <f t="shared" ca="1" si="477"/>
        <v/>
      </c>
      <c r="O832" s="53" t="str">
        <f t="shared" ca="1" si="478"/>
        <v>00</v>
      </c>
      <c r="P832" s="53" t="str">
        <f t="shared" ca="1" si="479"/>
        <v/>
      </c>
      <c r="Q832" s="54">
        <f t="shared" si="480"/>
        <v>-1</v>
      </c>
      <c r="R832" s="54" t="str">
        <f t="shared" si="481"/>
        <v/>
      </c>
      <c r="S832" s="3" t="str">
        <f t="shared" si="482"/>
        <v>my_code</v>
      </c>
      <c r="T832" s="54" t="b">
        <f t="shared" si="483"/>
        <v>0</v>
      </c>
      <c r="U832" s="54" t="b">
        <f t="shared" si="484"/>
        <v>0</v>
      </c>
      <c r="V832" s="54" t="b">
        <f t="shared" si="485"/>
        <v>0</v>
      </c>
      <c r="W832" s="54" t="b">
        <f t="shared" si="486"/>
        <v>0</v>
      </c>
      <c r="X832" s="54" t="b">
        <f>IF(NOT(ISERROR(VLOOKUP(UPPER(F832),Opcodes!$O$3:$O$10,1,FALSE))),TRUE,FALSE)</f>
        <v>0</v>
      </c>
      <c r="Y832" s="1" t="str" cm="1">
        <f t="array" aca="1" ref="Y832" ca="1">IF(OR(UPPER(F832)="STR",UPPER(F832)="ASC"),_xlfn.TEXTJOIN("",TRUE,DEC2HEX(128*(UPPER(F832)="STR")+CODE(MID(G832,ABS(ROW(INDIRECT("1:"&amp;LEN(G832)))),1)))),IF(UPPER(F832)="HEX",UPPER(SUBSTITUTE(G832," ","")),""))</f>
        <v/>
      </c>
      <c r="Z832" s="52" t="str">
        <f t="shared" si="487"/>
        <v/>
      </c>
      <c r="AA832" s="52" t="str">
        <f t="shared" si="488"/>
        <v/>
      </c>
      <c r="AB832" s="52" t="str">
        <f t="shared" si="489"/>
        <v/>
      </c>
      <c r="AC832" s="52" t="str">
        <f t="shared" si="490"/>
        <v/>
      </c>
      <c r="AD832" s="52" t="str">
        <f t="shared" si="491"/>
        <v/>
      </c>
      <c r="AE832" s="52">
        <f t="shared" ca="1" si="492"/>
        <v>0</v>
      </c>
      <c r="AF832" s="52" t="str">
        <f t="shared" si="493"/>
        <v/>
      </c>
      <c r="AG832" s="52" t="str">
        <f t="shared" ca="1" si="494"/>
        <v>mem</v>
      </c>
      <c r="AH832" s="52">
        <f t="shared" ca="1" si="495"/>
        <v>0</v>
      </c>
      <c r="AI832" s="52">
        <f t="shared" ca="1" si="496"/>
        <v>-1</v>
      </c>
      <c r="AJ832" s="52">
        <f t="shared" ca="1" si="497"/>
        <v>0</v>
      </c>
      <c r="AK832" s="52">
        <f t="shared" ca="1" si="498"/>
        <v>0</v>
      </c>
      <c r="AL832" s="52">
        <f t="shared" ca="1" si="499"/>
        <v>0</v>
      </c>
      <c r="AM832" s="52" t="e" cm="1">
        <f t="array" aca="1" ref="AM832" ca="1">INDEX($G$2:$G$1052,MATCH(1,(AL832=$E$2:$E$1052)*("EQU"=UPPER($F$2:$F$1052)),0))</f>
        <v>#N/A</v>
      </c>
      <c r="AN832" s="52" t="str">
        <f t="shared" ca="1" si="500"/>
        <v/>
      </c>
      <c r="AO832" s="1" t="e">
        <f t="shared" ca="1" si="501"/>
        <v>#N/A</v>
      </c>
      <c r="AP832" s="52" t="str">
        <f t="shared" ca="1" si="502"/>
        <v/>
      </c>
      <c r="AQ832" s="1" t="str" cm="1">
        <f t="array" aca="1" ref="AQ832" ca="1">IF(LEFT(AL832,1)=".",INDEX($M$12:$M$1052,MATCH(1,(AL832=$L$12:$L$1052)*(S832=($S$12:$S$1052)),0)),"")</f>
        <v/>
      </c>
      <c r="AR832" s="52">
        <f t="shared" ca="1" si="503"/>
        <v>0</v>
      </c>
      <c r="AS832" s="52">
        <f t="shared" ca="1" si="504"/>
        <v>0</v>
      </c>
      <c r="AT832" s="52" t="str">
        <f t="shared" ca="1" si="505"/>
        <v>00</v>
      </c>
      <c r="AU832" s="52" t="str">
        <f t="shared" ca="1" si="506"/>
        <v>00</v>
      </c>
      <c r="AV832" s="1" t="str">
        <f t="shared" ca="1" si="473"/>
        <v>00</v>
      </c>
      <c r="AW832" s="52" t="str">
        <f t="shared" ca="1" si="507"/>
        <v>ZP</v>
      </c>
      <c r="AX832" s="53" t="e">
        <f ca="1">VLOOKUP(UPPER(F832)&amp;"-"&amp;AW832,Opcodes!$D$3:$E$160,2,FALSE)</f>
        <v>#N/A</v>
      </c>
      <c r="AY832" s="1">
        <f t="shared" ca="1" si="508"/>
        <v>0</v>
      </c>
    </row>
    <row r="833" spans="3:51" s="52" customFormat="1" x14ac:dyDescent="0.3">
      <c r="C833" s="11" t="str" cm="1">
        <f t="array" aca="1" ref="C833" ca="1">IF(AND(N833&amp;""&lt;&gt;"",K833&amp;""&lt;&gt;""),K833&amp;": "&amp;N833&amp;IF(O833&amp;""&lt;&gt;""," "&amp;O833,"")&amp;IF(P833&amp;""&lt;&gt;""," "&amp;P833,""),IF(Y833&amp;""&lt;&gt;"",K833&amp;": "&amp;TRIM(_xlfn.TEXTJOIN("",TRUE,MID(Y833,2*ROW(INDIRECT("1:"&amp;LEN(Y833)))-1,2)&amp;" ")),""))</f>
        <v/>
      </c>
      <c r="D833" s="20"/>
      <c r="E833" s="21"/>
      <c r="F833" s="22"/>
      <c r="G833" s="55"/>
      <c r="H833" s="56"/>
      <c r="I833" s="51"/>
      <c r="J833" s="51"/>
      <c r="K833" s="52" t="str">
        <f t="shared" ca="1" si="474"/>
        <v>302</v>
      </c>
      <c r="L833" s="52" t="str">
        <f t="shared" si="475"/>
        <v/>
      </c>
      <c r="M833" s="52" t="str">
        <f t="shared" ca="1" si="476"/>
        <v>$0302</v>
      </c>
      <c r="N833" s="53" t="str">
        <f t="shared" ca="1" si="477"/>
        <v/>
      </c>
      <c r="O833" s="53" t="str">
        <f t="shared" ca="1" si="478"/>
        <v>00</v>
      </c>
      <c r="P833" s="53" t="str">
        <f t="shared" ca="1" si="479"/>
        <v/>
      </c>
      <c r="Q833" s="54">
        <f t="shared" si="480"/>
        <v>-1</v>
      </c>
      <c r="R833" s="54" t="str">
        <f t="shared" si="481"/>
        <v/>
      </c>
      <c r="S833" s="3" t="str">
        <f t="shared" si="482"/>
        <v>my_code</v>
      </c>
      <c r="T833" s="54" t="b">
        <f t="shared" si="483"/>
        <v>0</v>
      </c>
      <c r="U833" s="54" t="b">
        <f t="shared" si="484"/>
        <v>0</v>
      </c>
      <c r="V833" s="54" t="b">
        <f t="shared" si="485"/>
        <v>0</v>
      </c>
      <c r="W833" s="54" t="b">
        <f t="shared" si="486"/>
        <v>0</v>
      </c>
      <c r="X833" s="54" t="b">
        <f>IF(NOT(ISERROR(VLOOKUP(UPPER(F833),Opcodes!$O$3:$O$10,1,FALSE))),TRUE,FALSE)</f>
        <v>0</v>
      </c>
      <c r="Y833" s="1" t="str" cm="1">
        <f t="array" aca="1" ref="Y833" ca="1">IF(OR(UPPER(F833)="STR",UPPER(F833)="ASC"),_xlfn.TEXTJOIN("",TRUE,DEC2HEX(128*(UPPER(F833)="STR")+CODE(MID(G833,ABS(ROW(INDIRECT("1:"&amp;LEN(G833)))),1)))),IF(UPPER(F833)="HEX",UPPER(SUBSTITUTE(G833," ","")),""))</f>
        <v/>
      </c>
      <c r="Z833" s="52" t="str">
        <f t="shared" si="487"/>
        <v/>
      </c>
      <c r="AA833" s="52" t="str">
        <f t="shared" si="488"/>
        <v/>
      </c>
      <c r="AB833" s="52" t="str">
        <f t="shared" si="489"/>
        <v/>
      </c>
      <c r="AC833" s="52" t="str">
        <f t="shared" si="490"/>
        <v/>
      </c>
      <c r="AD833" s="52" t="str">
        <f t="shared" si="491"/>
        <v/>
      </c>
      <c r="AE833" s="52">
        <f t="shared" ca="1" si="492"/>
        <v>0</v>
      </c>
      <c r="AF833" s="52" t="str">
        <f t="shared" si="493"/>
        <v/>
      </c>
      <c r="AG833" s="52" t="str">
        <f t="shared" ca="1" si="494"/>
        <v>mem</v>
      </c>
      <c r="AH833" s="52">
        <f t="shared" ca="1" si="495"/>
        <v>0</v>
      </c>
      <c r="AI833" s="52">
        <f t="shared" ca="1" si="496"/>
        <v>-1</v>
      </c>
      <c r="AJ833" s="52">
        <f t="shared" ca="1" si="497"/>
        <v>0</v>
      </c>
      <c r="AK833" s="52">
        <f t="shared" ca="1" si="498"/>
        <v>0</v>
      </c>
      <c r="AL833" s="52">
        <f t="shared" ca="1" si="499"/>
        <v>0</v>
      </c>
      <c r="AM833" s="52" t="e" cm="1">
        <f t="array" aca="1" ref="AM833" ca="1">INDEX($G$2:$G$1052,MATCH(1,(AL833=$E$2:$E$1052)*("EQU"=UPPER($F$2:$F$1052)),0))</f>
        <v>#N/A</v>
      </c>
      <c r="AN833" s="52" t="str">
        <f t="shared" ca="1" si="500"/>
        <v/>
      </c>
      <c r="AO833" s="1" t="e">
        <f t="shared" ca="1" si="501"/>
        <v>#N/A</v>
      </c>
      <c r="AP833" s="52" t="str">
        <f t="shared" ca="1" si="502"/>
        <v/>
      </c>
      <c r="AQ833" s="1" t="str" cm="1">
        <f t="array" aca="1" ref="AQ833" ca="1">IF(LEFT(AL833,1)=".",INDEX($M$12:$M$1052,MATCH(1,(AL833=$L$12:$L$1052)*(S833=($S$12:$S$1052)),0)),"")</f>
        <v/>
      </c>
      <c r="AR833" s="52">
        <f t="shared" ca="1" si="503"/>
        <v>0</v>
      </c>
      <c r="AS833" s="52">
        <f t="shared" ca="1" si="504"/>
        <v>0</v>
      </c>
      <c r="AT833" s="52" t="str">
        <f t="shared" ca="1" si="505"/>
        <v>00</v>
      </c>
      <c r="AU833" s="52" t="str">
        <f t="shared" ca="1" si="506"/>
        <v>00</v>
      </c>
      <c r="AV833" s="1" t="str">
        <f t="shared" ca="1" si="473"/>
        <v>00</v>
      </c>
      <c r="AW833" s="52" t="str">
        <f t="shared" ca="1" si="507"/>
        <v>ZP</v>
      </c>
      <c r="AX833" s="53" t="e">
        <f ca="1">VLOOKUP(UPPER(F833)&amp;"-"&amp;AW833,Opcodes!$D$3:$E$160,2,FALSE)</f>
        <v>#N/A</v>
      </c>
      <c r="AY833" s="1">
        <f t="shared" ca="1" si="508"/>
        <v>0</v>
      </c>
    </row>
    <row r="834" spans="3:51" s="52" customFormat="1" x14ac:dyDescent="0.3">
      <c r="C834" s="11" t="str" cm="1">
        <f t="array" aca="1" ref="C834" ca="1">IF(AND(N834&amp;""&lt;&gt;"",K834&amp;""&lt;&gt;""),K834&amp;": "&amp;N834&amp;IF(O834&amp;""&lt;&gt;""," "&amp;O834,"")&amp;IF(P834&amp;""&lt;&gt;""," "&amp;P834,""),IF(Y834&amp;""&lt;&gt;"",K834&amp;": "&amp;TRIM(_xlfn.TEXTJOIN("",TRUE,MID(Y834,2*ROW(INDIRECT("1:"&amp;LEN(Y834)))-1,2)&amp;" ")),""))</f>
        <v/>
      </c>
      <c r="D834" s="20"/>
      <c r="E834" s="21"/>
      <c r="F834" s="22"/>
      <c r="G834" s="55"/>
      <c r="H834" s="56"/>
      <c r="I834" s="51"/>
      <c r="J834" s="51"/>
      <c r="K834" s="52" t="str">
        <f t="shared" ca="1" si="474"/>
        <v>302</v>
      </c>
      <c r="L834" s="52" t="str">
        <f t="shared" si="475"/>
        <v/>
      </c>
      <c r="M834" s="52" t="str">
        <f t="shared" ca="1" si="476"/>
        <v>$0302</v>
      </c>
      <c r="N834" s="53" t="str">
        <f t="shared" ca="1" si="477"/>
        <v/>
      </c>
      <c r="O834" s="53" t="str">
        <f t="shared" ca="1" si="478"/>
        <v>00</v>
      </c>
      <c r="P834" s="53" t="str">
        <f t="shared" ca="1" si="479"/>
        <v/>
      </c>
      <c r="Q834" s="54">
        <f t="shared" si="480"/>
        <v>-1</v>
      </c>
      <c r="R834" s="54" t="str">
        <f t="shared" si="481"/>
        <v/>
      </c>
      <c r="S834" s="3" t="str">
        <f t="shared" si="482"/>
        <v>my_code</v>
      </c>
      <c r="T834" s="54" t="b">
        <f t="shared" si="483"/>
        <v>0</v>
      </c>
      <c r="U834" s="54" t="b">
        <f t="shared" si="484"/>
        <v>0</v>
      </c>
      <c r="V834" s="54" t="b">
        <f t="shared" si="485"/>
        <v>0</v>
      </c>
      <c r="W834" s="54" t="b">
        <f t="shared" si="486"/>
        <v>0</v>
      </c>
      <c r="X834" s="54" t="b">
        <f>IF(NOT(ISERROR(VLOOKUP(UPPER(F834),Opcodes!$O$3:$O$10,1,FALSE))),TRUE,FALSE)</f>
        <v>0</v>
      </c>
      <c r="Y834" s="1" t="str" cm="1">
        <f t="array" aca="1" ref="Y834" ca="1">IF(OR(UPPER(F834)="STR",UPPER(F834)="ASC"),_xlfn.TEXTJOIN("",TRUE,DEC2HEX(128*(UPPER(F834)="STR")+CODE(MID(G834,ABS(ROW(INDIRECT("1:"&amp;LEN(G834)))),1)))),IF(UPPER(F834)="HEX",UPPER(SUBSTITUTE(G834," ","")),""))</f>
        <v/>
      </c>
      <c r="Z834" s="52" t="str">
        <f t="shared" si="487"/>
        <v/>
      </c>
      <c r="AA834" s="52" t="str">
        <f t="shared" si="488"/>
        <v/>
      </c>
      <c r="AB834" s="52" t="str">
        <f t="shared" si="489"/>
        <v/>
      </c>
      <c r="AC834" s="52" t="str">
        <f t="shared" si="490"/>
        <v/>
      </c>
      <c r="AD834" s="52" t="str">
        <f t="shared" si="491"/>
        <v/>
      </c>
      <c r="AE834" s="52">
        <f t="shared" ca="1" si="492"/>
        <v>0</v>
      </c>
      <c r="AF834" s="52" t="str">
        <f t="shared" si="493"/>
        <v/>
      </c>
      <c r="AG834" s="52" t="str">
        <f t="shared" ca="1" si="494"/>
        <v>mem</v>
      </c>
      <c r="AH834" s="52">
        <f t="shared" ca="1" si="495"/>
        <v>0</v>
      </c>
      <c r="AI834" s="52">
        <f t="shared" ca="1" si="496"/>
        <v>-1</v>
      </c>
      <c r="AJ834" s="52">
        <f t="shared" ca="1" si="497"/>
        <v>0</v>
      </c>
      <c r="AK834" s="52">
        <f t="shared" ca="1" si="498"/>
        <v>0</v>
      </c>
      <c r="AL834" s="52">
        <f t="shared" ca="1" si="499"/>
        <v>0</v>
      </c>
      <c r="AM834" s="52" t="e" cm="1">
        <f t="array" aca="1" ref="AM834" ca="1">INDEX($G$2:$G$1052,MATCH(1,(AL834=$E$2:$E$1052)*("EQU"=UPPER($F$2:$F$1052)),0))</f>
        <v>#N/A</v>
      </c>
      <c r="AN834" s="52" t="str">
        <f t="shared" ca="1" si="500"/>
        <v/>
      </c>
      <c r="AO834" s="1" t="e">
        <f t="shared" ca="1" si="501"/>
        <v>#N/A</v>
      </c>
      <c r="AP834" s="52" t="str">
        <f t="shared" ca="1" si="502"/>
        <v/>
      </c>
      <c r="AQ834" s="1" t="str" cm="1">
        <f t="array" aca="1" ref="AQ834" ca="1">IF(LEFT(AL834,1)=".",INDEX($M$12:$M$1052,MATCH(1,(AL834=$L$12:$L$1052)*(S834=($S$12:$S$1052)),0)),"")</f>
        <v/>
      </c>
      <c r="AR834" s="52">
        <f t="shared" ca="1" si="503"/>
        <v>0</v>
      </c>
      <c r="AS834" s="52">
        <f t="shared" ca="1" si="504"/>
        <v>0</v>
      </c>
      <c r="AT834" s="52" t="str">
        <f t="shared" ca="1" si="505"/>
        <v>00</v>
      </c>
      <c r="AU834" s="52" t="str">
        <f t="shared" ca="1" si="506"/>
        <v>00</v>
      </c>
      <c r="AV834" s="1" t="str">
        <f t="shared" ca="1" si="473"/>
        <v>00</v>
      </c>
      <c r="AW834" s="52" t="str">
        <f t="shared" ca="1" si="507"/>
        <v>ZP</v>
      </c>
      <c r="AX834" s="53" t="e">
        <f ca="1">VLOOKUP(UPPER(F834)&amp;"-"&amp;AW834,Opcodes!$D$3:$E$160,2,FALSE)</f>
        <v>#N/A</v>
      </c>
      <c r="AY834" s="1">
        <f t="shared" ca="1" si="508"/>
        <v>0</v>
      </c>
    </row>
    <row r="835" spans="3:51" s="52" customFormat="1" x14ac:dyDescent="0.3">
      <c r="C835" s="11" t="str" cm="1">
        <f t="array" aca="1" ref="C835" ca="1">IF(AND(N835&amp;""&lt;&gt;"",K835&amp;""&lt;&gt;""),K835&amp;": "&amp;N835&amp;IF(O835&amp;""&lt;&gt;""," "&amp;O835,"")&amp;IF(P835&amp;""&lt;&gt;""," "&amp;P835,""),IF(Y835&amp;""&lt;&gt;"",K835&amp;": "&amp;TRIM(_xlfn.TEXTJOIN("",TRUE,MID(Y835,2*ROW(INDIRECT("1:"&amp;LEN(Y835)))-1,2)&amp;" ")),""))</f>
        <v/>
      </c>
      <c r="D835" s="20"/>
      <c r="E835" s="21"/>
      <c r="F835" s="22"/>
      <c r="G835" s="55"/>
      <c r="H835" s="56"/>
      <c r="I835" s="51"/>
      <c r="J835" s="51"/>
      <c r="K835" s="52" t="str">
        <f t="shared" ca="1" si="474"/>
        <v>302</v>
      </c>
      <c r="L835" s="52" t="str">
        <f t="shared" si="475"/>
        <v/>
      </c>
      <c r="M835" s="52" t="str">
        <f t="shared" ca="1" si="476"/>
        <v>$0302</v>
      </c>
      <c r="N835" s="53" t="str">
        <f t="shared" ca="1" si="477"/>
        <v/>
      </c>
      <c r="O835" s="53" t="str">
        <f t="shared" ca="1" si="478"/>
        <v>00</v>
      </c>
      <c r="P835" s="53" t="str">
        <f t="shared" ca="1" si="479"/>
        <v/>
      </c>
      <c r="Q835" s="54">
        <f t="shared" si="480"/>
        <v>-1</v>
      </c>
      <c r="R835" s="54" t="str">
        <f t="shared" si="481"/>
        <v/>
      </c>
      <c r="S835" s="3" t="str">
        <f t="shared" si="482"/>
        <v>my_code</v>
      </c>
      <c r="T835" s="54" t="b">
        <f t="shared" si="483"/>
        <v>0</v>
      </c>
      <c r="U835" s="54" t="b">
        <f t="shared" si="484"/>
        <v>0</v>
      </c>
      <c r="V835" s="54" t="b">
        <f t="shared" si="485"/>
        <v>0</v>
      </c>
      <c r="W835" s="54" t="b">
        <f t="shared" si="486"/>
        <v>0</v>
      </c>
      <c r="X835" s="54" t="b">
        <f>IF(NOT(ISERROR(VLOOKUP(UPPER(F835),Opcodes!$O$3:$O$10,1,FALSE))),TRUE,FALSE)</f>
        <v>0</v>
      </c>
      <c r="Y835" s="1" t="str" cm="1">
        <f t="array" aca="1" ref="Y835" ca="1">IF(OR(UPPER(F835)="STR",UPPER(F835)="ASC"),_xlfn.TEXTJOIN("",TRUE,DEC2HEX(128*(UPPER(F835)="STR")+CODE(MID(G835,ABS(ROW(INDIRECT("1:"&amp;LEN(G835)))),1)))),IF(UPPER(F835)="HEX",UPPER(SUBSTITUTE(G835," ","")),""))</f>
        <v/>
      </c>
      <c r="Z835" s="52" t="str">
        <f t="shared" si="487"/>
        <v/>
      </c>
      <c r="AA835" s="52" t="str">
        <f t="shared" si="488"/>
        <v/>
      </c>
      <c r="AB835" s="52" t="str">
        <f t="shared" si="489"/>
        <v/>
      </c>
      <c r="AC835" s="52" t="str">
        <f t="shared" si="490"/>
        <v/>
      </c>
      <c r="AD835" s="52" t="str">
        <f t="shared" si="491"/>
        <v/>
      </c>
      <c r="AE835" s="52">
        <f t="shared" ca="1" si="492"/>
        <v>0</v>
      </c>
      <c r="AF835" s="52" t="str">
        <f t="shared" si="493"/>
        <v/>
      </c>
      <c r="AG835" s="52" t="str">
        <f t="shared" ca="1" si="494"/>
        <v>mem</v>
      </c>
      <c r="AH835" s="52">
        <f t="shared" ca="1" si="495"/>
        <v>0</v>
      </c>
      <c r="AI835" s="52">
        <f t="shared" ca="1" si="496"/>
        <v>-1</v>
      </c>
      <c r="AJ835" s="52">
        <f t="shared" ca="1" si="497"/>
        <v>0</v>
      </c>
      <c r="AK835" s="52">
        <f t="shared" ca="1" si="498"/>
        <v>0</v>
      </c>
      <c r="AL835" s="52">
        <f t="shared" ca="1" si="499"/>
        <v>0</v>
      </c>
      <c r="AM835" s="52" t="e" cm="1">
        <f t="array" aca="1" ref="AM835" ca="1">INDEX($G$2:$G$1052,MATCH(1,(AL835=$E$2:$E$1052)*("EQU"=UPPER($F$2:$F$1052)),0))</f>
        <v>#N/A</v>
      </c>
      <c r="AN835" s="52" t="str">
        <f t="shared" ca="1" si="500"/>
        <v/>
      </c>
      <c r="AO835" s="1" t="e">
        <f t="shared" ca="1" si="501"/>
        <v>#N/A</v>
      </c>
      <c r="AP835" s="52" t="str">
        <f t="shared" ca="1" si="502"/>
        <v/>
      </c>
      <c r="AQ835" s="1" t="str" cm="1">
        <f t="array" aca="1" ref="AQ835" ca="1">IF(LEFT(AL835,1)=".",INDEX($M$12:$M$1052,MATCH(1,(AL835=$L$12:$L$1052)*(S835=($S$12:$S$1052)),0)),"")</f>
        <v/>
      </c>
      <c r="AR835" s="52">
        <f t="shared" ca="1" si="503"/>
        <v>0</v>
      </c>
      <c r="AS835" s="52">
        <f t="shared" ca="1" si="504"/>
        <v>0</v>
      </c>
      <c r="AT835" s="52" t="str">
        <f t="shared" ca="1" si="505"/>
        <v>00</v>
      </c>
      <c r="AU835" s="52" t="str">
        <f t="shared" ca="1" si="506"/>
        <v>00</v>
      </c>
      <c r="AV835" s="1" t="str">
        <f t="shared" ca="1" si="473"/>
        <v>00</v>
      </c>
      <c r="AW835" s="52" t="str">
        <f t="shared" ca="1" si="507"/>
        <v>ZP</v>
      </c>
      <c r="AX835" s="53" t="e">
        <f ca="1">VLOOKUP(UPPER(F835)&amp;"-"&amp;AW835,Opcodes!$D$3:$E$160,2,FALSE)</f>
        <v>#N/A</v>
      </c>
      <c r="AY835" s="1">
        <f t="shared" ca="1" si="508"/>
        <v>0</v>
      </c>
    </row>
    <row r="836" spans="3:51" s="52" customFormat="1" x14ac:dyDescent="0.3">
      <c r="C836" s="11" t="str" cm="1">
        <f t="array" aca="1" ref="C836" ca="1">IF(AND(N836&amp;""&lt;&gt;"",K836&amp;""&lt;&gt;""),K836&amp;": "&amp;N836&amp;IF(O836&amp;""&lt;&gt;""," "&amp;O836,"")&amp;IF(P836&amp;""&lt;&gt;""," "&amp;P836,""),IF(Y836&amp;""&lt;&gt;"",K836&amp;": "&amp;TRIM(_xlfn.TEXTJOIN("",TRUE,MID(Y836,2*ROW(INDIRECT("1:"&amp;LEN(Y836)))-1,2)&amp;" ")),""))</f>
        <v/>
      </c>
      <c r="D836" s="20"/>
      <c r="E836" s="21"/>
      <c r="F836" s="22"/>
      <c r="G836" s="55"/>
      <c r="H836" s="56"/>
      <c r="I836" s="51"/>
      <c r="J836" s="51"/>
      <c r="K836" s="52" t="str">
        <f t="shared" ca="1" si="474"/>
        <v>302</v>
      </c>
      <c r="L836" s="52" t="str">
        <f t="shared" si="475"/>
        <v/>
      </c>
      <c r="M836" s="52" t="str">
        <f t="shared" ca="1" si="476"/>
        <v>$0302</v>
      </c>
      <c r="N836" s="53" t="str">
        <f t="shared" ca="1" si="477"/>
        <v/>
      </c>
      <c r="O836" s="53" t="str">
        <f t="shared" ca="1" si="478"/>
        <v>00</v>
      </c>
      <c r="P836" s="53" t="str">
        <f t="shared" ca="1" si="479"/>
        <v/>
      </c>
      <c r="Q836" s="54">
        <f t="shared" si="480"/>
        <v>-1</v>
      </c>
      <c r="R836" s="54" t="str">
        <f t="shared" si="481"/>
        <v/>
      </c>
      <c r="S836" s="3" t="str">
        <f t="shared" si="482"/>
        <v>my_code</v>
      </c>
      <c r="T836" s="54" t="b">
        <f t="shared" si="483"/>
        <v>0</v>
      </c>
      <c r="U836" s="54" t="b">
        <f t="shared" si="484"/>
        <v>0</v>
      </c>
      <c r="V836" s="54" t="b">
        <f t="shared" si="485"/>
        <v>0</v>
      </c>
      <c r="W836" s="54" t="b">
        <f t="shared" si="486"/>
        <v>0</v>
      </c>
      <c r="X836" s="54" t="b">
        <f>IF(NOT(ISERROR(VLOOKUP(UPPER(F836),Opcodes!$O$3:$O$10,1,FALSE))),TRUE,FALSE)</f>
        <v>0</v>
      </c>
      <c r="Y836" s="1" t="str" cm="1">
        <f t="array" aca="1" ref="Y836" ca="1">IF(OR(UPPER(F836)="STR",UPPER(F836)="ASC"),_xlfn.TEXTJOIN("",TRUE,DEC2HEX(128*(UPPER(F836)="STR")+CODE(MID(G836,ABS(ROW(INDIRECT("1:"&amp;LEN(G836)))),1)))),IF(UPPER(F836)="HEX",UPPER(SUBSTITUTE(G836," ","")),""))</f>
        <v/>
      </c>
      <c r="Z836" s="52" t="str">
        <f t="shared" si="487"/>
        <v/>
      </c>
      <c r="AA836" s="52" t="str">
        <f t="shared" si="488"/>
        <v/>
      </c>
      <c r="AB836" s="52" t="str">
        <f t="shared" si="489"/>
        <v/>
      </c>
      <c r="AC836" s="52" t="str">
        <f t="shared" si="490"/>
        <v/>
      </c>
      <c r="AD836" s="52" t="str">
        <f t="shared" si="491"/>
        <v/>
      </c>
      <c r="AE836" s="52">
        <f t="shared" ca="1" si="492"/>
        <v>0</v>
      </c>
      <c r="AF836" s="52" t="str">
        <f t="shared" si="493"/>
        <v/>
      </c>
      <c r="AG836" s="52" t="str">
        <f t="shared" ca="1" si="494"/>
        <v>mem</v>
      </c>
      <c r="AH836" s="52">
        <f t="shared" ca="1" si="495"/>
        <v>0</v>
      </c>
      <c r="AI836" s="52">
        <f t="shared" ca="1" si="496"/>
        <v>-1</v>
      </c>
      <c r="AJ836" s="52">
        <f t="shared" ca="1" si="497"/>
        <v>0</v>
      </c>
      <c r="AK836" s="52">
        <f t="shared" ca="1" si="498"/>
        <v>0</v>
      </c>
      <c r="AL836" s="52">
        <f t="shared" ca="1" si="499"/>
        <v>0</v>
      </c>
      <c r="AM836" s="52" t="e" cm="1">
        <f t="array" aca="1" ref="AM836" ca="1">INDEX($G$2:$G$1052,MATCH(1,(AL836=$E$2:$E$1052)*("EQU"=UPPER($F$2:$F$1052)),0))</f>
        <v>#N/A</v>
      </c>
      <c r="AN836" s="52" t="str">
        <f t="shared" ca="1" si="500"/>
        <v/>
      </c>
      <c r="AO836" s="1" t="e">
        <f t="shared" ca="1" si="501"/>
        <v>#N/A</v>
      </c>
      <c r="AP836" s="52" t="str">
        <f t="shared" ca="1" si="502"/>
        <v/>
      </c>
      <c r="AQ836" s="1" t="str" cm="1">
        <f t="array" aca="1" ref="AQ836" ca="1">IF(LEFT(AL836,1)=".",INDEX($M$12:$M$1052,MATCH(1,(AL836=$L$12:$L$1052)*(S836=($S$12:$S$1052)),0)),"")</f>
        <v/>
      </c>
      <c r="AR836" s="52">
        <f t="shared" ca="1" si="503"/>
        <v>0</v>
      </c>
      <c r="AS836" s="52">
        <f t="shared" ca="1" si="504"/>
        <v>0</v>
      </c>
      <c r="AT836" s="52" t="str">
        <f t="shared" ca="1" si="505"/>
        <v>00</v>
      </c>
      <c r="AU836" s="52" t="str">
        <f t="shared" ca="1" si="506"/>
        <v>00</v>
      </c>
      <c r="AV836" s="1" t="str">
        <f t="shared" ca="1" si="473"/>
        <v>00</v>
      </c>
      <c r="AW836" s="52" t="str">
        <f t="shared" ca="1" si="507"/>
        <v>ZP</v>
      </c>
      <c r="AX836" s="53" t="e">
        <f ca="1">VLOOKUP(UPPER(F836)&amp;"-"&amp;AW836,Opcodes!$D$3:$E$160,2,FALSE)</f>
        <v>#N/A</v>
      </c>
      <c r="AY836" s="1">
        <f t="shared" ca="1" si="508"/>
        <v>0</v>
      </c>
    </row>
    <row r="837" spans="3:51" s="52" customFormat="1" x14ac:dyDescent="0.3">
      <c r="C837" s="11" t="str" cm="1">
        <f t="array" aca="1" ref="C837" ca="1">IF(AND(N837&amp;""&lt;&gt;"",K837&amp;""&lt;&gt;""),K837&amp;": "&amp;N837&amp;IF(O837&amp;""&lt;&gt;""," "&amp;O837,"")&amp;IF(P837&amp;""&lt;&gt;""," "&amp;P837,""),IF(Y837&amp;""&lt;&gt;"",K837&amp;": "&amp;TRIM(_xlfn.TEXTJOIN("",TRUE,MID(Y837,2*ROW(INDIRECT("1:"&amp;LEN(Y837)))-1,2)&amp;" ")),""))</f>
        <v/>
      </c>
      <c r="D837" s="20"/>
      <c r="E837" s="21"/>
      <c r="F837" s="22"/>
      <c r="G837" s="55"/>
      <c r="H837" s="56"/>
      <c r="I837" s="51"/>
      <c r="J837" s="51"/>
      <c r="K837" s="52" t="str">
        <f t="shared" ca="1" si="474"/>
        <v>302</v>
      </c>
      <c r="L837" s="52" t="str">
        <f t="shared" si="475"/>
        <v/>
      </c>
      <c r="M837" s="52" t="str">
        <f t="shared" ca="1" si="476"/>
        <v>$0302</v>
      </c>
      <c r="N837" s="53" t="str">
        <f t="shared" ca="1" si="477"/>
        <v/>
      </c>
      <c r="O837" s="53" t="str">
        <f t="shared" ca="1" si="478"/>
        <v>00</v>
      </c>
      <c r="P837" s="53" t="str">
        <f t="shared" ca="1" si="479"/>
        <v/>
      </c>
      <c r="Q837" s="54">
        <f t="shared" si="480"/>
        <v>-1</v>
      </c>
      <c r="R837" s="54" t="str">
        <f t="shared" si="481"/>
        <v/>
      </c>
      <c r="S837" s="3" t="str">
        <f t="shared" si="482"/>
        <v>my_code</v>
      </c>
      <c r="T837" s="54" t="b">
        <f t="shared" si="483"/>
        <v>0</v>
      </c>
      <c r="U837" s="54" t="b">
        <f t="shared" si="484"/>
        <v>0</v>
      </c>
      <c r="V837" s="54" t="b">
        <f t="shared" si="485"/>
        <v>0</v>
      </c>
      <c r="W837" s="54" t="b">
        <f t="shared" si="486"/>
        <v>0</v>
      </c>
      <c r="X837" s="54" t="b">
        <f>IF(NOT(ISERROR(VLOOKUP(UPPER(F837),Opcodes!$O$3:$O$10,1,FALSE))),TRUE,FALSE)</f>
        <v>0</v>
      </c>
      <c r="Y837" s="1" t="str" cm="1">
        <f t="array" aca="1" ref="Y837" ca="1">IF(OR(UPPER(F837)="STR",UPPER(F837)="ASC"),_xlfn.TEXTJOIN("",TRUE,DEC2HEX(128*(UPPER(F837)="STR")+CODE(MID(G837,ABS(ROW(INDIRECT("1:"&amp;LEN(G837)))),1)))),IF(UPPER(F837)="HEX",UPPER(SUBSTITUTE(G837," ","")),""))</f>
        <v/>
      </c>
      <c r="Z837" s="52" t="str">
        <f t="shared" si="487"/>
        <v/>
      </c>
      <c r="AA837" s="52" t="str">
        <f t="shared" si="488"/>
        <v/>
      </c>
      <c r="AB837" s="52" t="str">
        <f t="shared" si="489"/>
        <v/>
      </c>
      <c r="AC837" s="52" t="str">
        <f t="shared" si="490"/>
        <v/>
      </c>
      <c r="AD837" s="52" t="str">
        <f t="shared" si="491"/>
        <v/>
      </c>
      <c r="AE837" s="52">
        <f t="shared" ca="1" si="492"/>
        <v>0</v>
      </c>
      <c r="AF837" s="52" t="str">
        <f t="shared" si="493"/>
        <v/>
      </c>
      <c r="AG837" s="52" t="str">
        <f t="shared" ca="1" si="494"/>
        <v>mem</v>
      </c>
      <c r="AH837" s="52">
        <f t="shared" ca="1" si="495"/>
        <v>0</v>
      </c>
      <c r="AI837" s="52">
        <f t="shared" ca="1" si="496"/>
        <v>-1</v>
      </c>
      <c r="AJ837" s="52">
        <f t="shared" ca="1" si="497"/>
        <v>0</v>
      </c>
      <c r="AK837" s="52">
        <f t="shared" ca="1" si="498"/>
        <v>0</v>
      </c>
      <c r="AL837" s="52">
        <f t="shared" ca="1" si="499"/>
        <v>0</v>
      </c>
      <c r="AM837" s="52" t="e" cm="1">
        <f t="array" aca="1" ref="AM837" ca="1">INDEX($G$2:$G$1052,MATCH(1,(AL837=$E$2:$E$1052)*("EQU"=UPPER($F$2:$F$1052)),0))</f>
        <v>#N/A</v>
      </c>
      <c r="AN837" s="52" t="str">
        <f t="shared" ca="1" si="500"/>
        <v/>
      </c>
      <c r="AO837" s="1" t="e">
        <f t="shared" ca="1" si="501"/>
        <v>#N/A</v>
      </c>
      <c r="AP837" s="52" t="str">
        <f t="shared" ca="1" si="502"/>
        <v/>
      </c>
      <c r="AQ837" s="1" t="str" cm="1">
        <f t="array" aca="1" ref="AQ837" ca="1">IF(LEFT(AL837,1)=".",INDEX($M$12:$M$1052,MATCH(1,(AL837=$L$12:$L$1052)*(S837=($S$12:$S$1052)),0)),"")</f>
        <v/>
      </c>
      <c r="AR837" s="52">
        <f t="shared" ca="1" si="503"/>
        <v>0</v>
      </c>
      <c r="AS837" s="52">
        <f t="shared" ca="1" si="504"/>
        <v>0</v>
      </c>
      <c r="AT837" s="52" t="str">
        <f t="shared" ca="1" si="505"/>
        <v>00</v>
      </c>
      <c r="AU837" s="52" t="str">
        <f t="shared" ca="1" si="506"/>
        <v>00</v>
      </c>
      <c r="AV837" s="1" t="str">
        <f t="shared" ca="1" si="473"/>
        <v>00</v>
      </c>
      <c r="AW837" s="52" t="str">
        <f t="shared" ca="1" si="507"/>
        <v>ZP</v>
      </c>
      <c r="AX837" s="53" t="e">
        <f ca="1">VLOOKUP(UPPER(F837)&amp;"-"&amp;AW837,Opcodes!$D$3:$E$160,2,FALSE)</f>
        <v>#N/A</v>
      </c>
      <c r="AY837" s="1">
        <f t="shared" ca="1" si="508"/>
        <v>0</v>
      </c>
    </row>
    <row r="838" spans="3:51" s="52" customFormat="1" x14ac:dyDescent="0.3">
      <c r="C838" s="11" t="str" cm="1">
        <f t="array" aca="1" ref="C838" ca="1">IF(AND(N838&amp;""&lt;&gt;"",K838&amp;""&lt;&gt;""),K838&amp;": "&amp;N838&amp;IF(O838&amp;""&lt;&gt;""," "&amp;O838,"")&amp;IF(P838&amp;""&lt;&gt;""," "&amp;P838,""),IF(Y838&amp;""&lt;&gt;"",K838&amp;": "&amp;TRIM(_xlfn.TEXTJOIN("",TRUE,MID(Y838,2*ROW(INDIRECT("1:"&amp;LEN(Y838)))-1,2)&amp;" ")),""))</f>
        <v/>
      </c>
      <c r="D838" s="20"/>
      <c r="E838" s="21"/>
      <c r="F838" s="22"/>
      <c r="G838" s="55"/>
      <c r="H838" s="56"/>
      <c r="I838" s="51"/>
      <c r="J838" s="51"/>
      <c r="K838" s="52" t="str">
        <f t="shared" ca="1" si="474"/>
        <v>302</v>
      </c>
      <c r="L838" s="52" t="str">
        <f t="shared" si="475"/>
        <v/>
      </c>
      <c r="M838" s="52" t="str">
        <f t="shared" ca="1" si="476"/>
        <v>$0302</v>
      </c>
      <c r="N838" s="53" t="str">
        <f t="shared" ca="1" si="477"/>
        <v/>
      </c>
      <c r="O838" s="53" t="str">
        <f t="shared" ca="1" si="478"/>
        <v>00</v>
      </c>
      <c r="P838" s="53" t="str">
        <f t="shared" ca="1" si="479"/>
        <v/>
      </c>
      <c r="Q838" s="54">
        <f t="shared" si="480"/>
        <v>-1</v>
      </c>
      <c r="R838" s="54" t="str">
        <f t="shared" si="481"/>
        <v/>
      </c>
      <c r="S838" s="3" t="str">
        <f t="shared" si="482"/>
        <v>my_code</v>
      </c>
      <c r="T838" s="54" t="b">
        <f t="shared" si="483"/>
        <v>0</v>
      </c>
      <c r="U838" s="54" t="b">
        <f t="shared" si="484"/>
        <v>0</v>
      </c>
      <c r="V838" s="54" t="b">
        <f t="shared" si="485"/>
        <v>0</v>
      </c>
      <c r="W838" s="54" t="b">
        <f t="shared" si="486"/>
        <v>0</v>
      </c>
      <c r="X838" s="54" t="b">
        <f>IF(NOT(ISERROR(VLOOKUP(UPPER(F838),Opcodes!$O$3:$O$10,1,FALSE))),TRUE,FALSE)</f>
        <v>0</v>
      </c>
      <c r="Y838" s="1" t="str" cm="1">
        <f t="array" aca="1" ref="Y838" ca="1">IF(OR(UPPER(F838)="STR",UPPER(F838)="ASC"),_xlfn.TEXTJOIN("",TRUE,DEC2HEX(128*(UPPER(F838)="STR")+CODE(MID(G838,ABS(ROW(INDIRECT("1:"&amp;LEN(G838)))),1)))),IF(UPPER(F838)="HEX",UPPER(SUBSTITUTE(G838," ","")),""))</f>
        <v/>
      </c>
      <c r="Z838" s="52" t="str">
        <f t="shared" si="487"/>
        <v/>
      </c>
      <c r="AA838" s="52" t="str">
        <f t="shared" si="488"/>
        <v/>
      </c>
      <c r="AB838" s="52" t="str">
        <f t="shared" si="489"/>
        <v/>
      </c>
      <c r="AC838" s="52" t="str">
        <f t="shared" si="490"/>
        <v/>
      </c>
      <c r="AD838" s="52" t="str">
        <f t="shared" si="491"/>
        <v/>
      </c>
      <c r="AE838" s="52">
        <f t="shared" ca="1" si="492"/>
        <v>0</v>
      </c>
      <c r="AF838" s="52" t="str">
        <f t="shared" si="493"/>
        <v/>
      </c>
      <c r="AG838" s="52" t="str">
        <f t="shared" ca="1" si="494"/>
        <v>mem</v>
      </c>
      <c r="AH838" s="52">
        <f t="shared" ca="1" si="495"/>
        <v>0</v>
      </c>
      <c r="AI838" s="52">
        <f t="shared" ca="1" si="496"/>
        <v>-1</v>
      </c>
      <c r="AJ838" s="52">
        <f t="shared" ca="1" si="497"/>
        <v>0</v>
      </c>
      <c r="AK838" s="52">
        <f t="shared" ca="1" si="498"/>
        <v>0</v>
      </c>
      <c r="AL838" s="52">
        <f t="shared" ca="1" si="499"/>
        <v>0</v>
      </c>
      <c r="AM838" s="52" t="e" cm="1">
        <f t="array" aca="1" ref="AM838" ca="1">INDEX($G$2:$G$1052,MATCH(1,(AL838=$E$2:$E$1052)*("EQU"=UPPER($F$2:$F$1052)),0))</f>
        <v>#N/A</v>
      </c>
      <c r="AN838" s="52" t="str">
        <f t="shared" ca="1" si="500"/>
        <v/>
      </c>
      <c r="AO838" s="1" t="e">
        <f t="shared" ca="1" si="501"/>
        <v>#N/A</v>
      </c>
      <c r="AP838" s="52" t="str">
        <f t="shared" ca="1" si="502"/>
        <v/>
      </c>
      <c r="AQ838" s="1" t="str" cm="1">
        <f t="array" aca="1" ref="AQ838" ca="1">IF(LEFT(AL838,1)=".",INDEX($M$12:$M$1052,MATCH(1,(AL838=$L$12:$L$1052)*(S838=($S$12:$S$1052)),0)),"")</f>
        <v/>
      </c>
      <c r="AR838" s="52">
        <f t="shared" ca="1" si="503"/>
        <v>0</v>
      </c>
      <c r="AS838" s="52">
        <f t="shared" ca="1" si="504"/>
        <v>0</v>
      </c>
      <c r="AT838" s="52" t="str">
        <f t="shared" ca="1" si="505"/>
        <v>00</v>
      </c>
      <c r="AU838" s="52" t="str">
        <f t="shared" ca="1" si="506"/>
        <v>00</v>
      </c>
      <c r="AV838" s="1" t="str">
        <f t="shared" ca="1" si="473"/>
        <v>00</v>
      </c>
      <c r="AW838" s="52" t="str">
        <f t="shared" ca="1" si="507"/>
        <v>ZP</v>
      </c>
      <c r="AX838" s="53" t="e">
        <f ca="1">VLOOKUP(UPPER(F838)&amp;"-"&amp;AW838,Opcodes!$D$3:$E$160,2,FALSE)</f>
        <v>#N/A</v>
      </c>
      <c r="AY838" s="1">
        <f t="shared" ca="1" si="508"/>
        <v>0</v>
      </c>
    </row>
    <row r="839" spans="3:51" s="52" customFormat="1" x14ac:dyDescent="0.3">
      <c r="C839" s="11" t="str" cm="1">
        <f t="array" aca="1" ref="C839" ca="1">IF(AND(N839&amp;""&lt;&gt;"",K839&amp;""&lt;&gt;""),K839&amp;": "&amp;N839&amp;IF(O839&amp;""&lt;&gt;""," "&amp;O839,"")&amp;IF(P839&amp;""&lt;&gt;""," "&amp;P839,""),IF(Y839&amp;""&lt;&gt;"",K839&amp;": "&amp;TRIM(_xlfn.TEXTJOIN("",TRUE,MID(Y839,2*ROW(INDIRECT("1:"&amp;LEN(Y839)))-1,2)&amp;" ")),""))</f>
        <v/>
      </c>
      <c r="D839" s="20"/>
      <c r="E839" s="21"/>
      <c r="F839" s="22"/>
      <c r="G839" s="55"/>
      <c r="H839" s="56"/>
      <c r="I839" s="51"/>
      <c r="J839" s="51"/>
      <c r="K839" s="52" t="str">
        <f t="shared" ca="1" si="474"/>
        <v>302</v>
      </c>
      <c r="L839" s="52" t="str">
        <f t="shared" si="475"/>
        <v/>
      </c>
      <c r="M839" s="52" t="str">
        <f t="shared" ca="1" si="476"/>
        <v>$0302</v>
      </c>
      <c r="N839" s="53" t="str">
        <f t="shared" ca="1" si="477"/>
        <v/>
      </c>
      <c r="O839" s="53" t="str">
        <f t="shared" ca="1" si="478"/>
        <v>00</v>
      </c>
      <c r="P839" s="53" t="str">
        <f t="shared" ca="1" si="479"/>
        <v/>
      </c>
      <c r="Q839" s="54">
        <f t="shared" si="480"/>
        <v>-1</v>
      </c>
      <c r="R839" s="54" t="str">
        <f t="shared" si="481"/>
        <v/>
      </c>
      <c r="S839" s="3" t="str">
        <f t="shared" si="482"/>
        <v>my_code</v>
      </c>
      <c r="T839" s="54" t="b">
        <f t="shared" si="483"/>
        <v>0</v>
      </c>
      <c r="U839" s="54" t="b">
        <f t="shared" si="484"/>
        <v>0</v>
      </c>
      <c r="V839" s="54" t="b">
        <f t="shared" si="485"/>
        <v>0</v>
      </c>
      <c r="W839" s="54" t="b">
        <f t="shared" si="486"/>
        <v>0</v>
      </c>
      <c r="X839" s="54" t="b">
        <f>IF(NOT(ISERROR(VLOOKUP(UPPER(F839),Opcodes!$O$3:$O$10,1,FALSE))),TRUE,FALSE)</f>
        <v>0</v>
      </c>
      <c r="Y839" s="1" t="str" cm="1">
        <f t="array" aca="1" ref="Y839" ca="1">IF(OR(UPPER(F839)="STR",UPPER(F839)="ASC"),_xlfn.TEXTJOIN("",TRUE,DEC2HEX(128*(UPPER(F839)="STR")+CODE(MID(G839,ABS(ROW(INDIRECT("1:"&amp;LEN(G839)))),1)))),IF(UPPER(F839)="HEX",UPPER(SUBSTITUTE(G839," ","")),""))</f>
        <v/>
      </c>
      <c r="Z839" s="52" t="str">
        <f t="shared" si="487"/>
        <v/>
      </c>
      <c r="AA839" s="52" t="str">
        <f t="shared" si="488"/>
        <v/>
      </c>
      <c r="AB839" s="52" t="str">
        <f t="shared" si="489"/>
        <v/>
      </c>
      <c r="AC839" s="52" t="str">
        <f t="shared" si="490"/>
        <v/>
      </c>
      <c r="AD839" s="52" t="str">
        <f t="shared" si="491"/>
        <v/>
      </c>
      <c r="AE839" s="52">
        <f t="shared" ca="1" si="492"/>
        <v>0</v>
      </c>
      <c r="AF839" s="52" t="str">
        <f t="shared" si="493"/>
        <v/>
      </c>
      <c r="AG839" s="52" t="str">
        <f t="shared" ca="1" si="494"/>
        <v>mem</v>
      </c>
      <c r="AH839" s="52">
        <f t="shared" ca="1" si="495"/>
        <v>0</v>
      </c>
      <c r="AI839" s="52">
        <f t="shared" ca="1" si="496"/>
        <v>-1</v>
      </c>
      <c r="AJ839" s="52">
        <f t="shared" ca="1" si="497"/>
        <v>0</v>
      </c>
      <c r="AK839" s="52">
        <f t="shared" ca="1" si="498"/>
        <v>0</v>
      </c>
      <c r="AL839" s="52">
        <f t="shared" ca="1" si="499"/>
        <v>0</v>
      </c>
      <c r="AM839" s="52" t="e" cm="1">
        <f t="array" aca="1" ref="AM839" ca="1">INDEX($G$2:$G$1052,MATCH(1,(AL839=$E$2:$E$1052)*("EQU"=UPPER($F$2:$F$1052)),0))</f>
        <v>#N/A</v>
      </c>
      <c r="AN839" s="52" t="str">
        <f t="shared" ca="1" si="500"/>
        <v/>
      </c>
      <c r="AO839" s="1" t="e">
        <f t="shared" ca="1" si="501"/>
        <v>#N/A</v>
      </c>
      <c r="AP839" s="52" t="str">
        <f t="shared" ca="1" si="502"/>
        <v/>
      </c>
      <c r="AQ839" s="1" t="str" cm="1">
        <f t="array" aca="1" ref="AQ839" ca="1">IF(LEFT(AL839,1)=".",INDEX($M$12:$M$1052,MATCH(1,(AL839=$L$12:$L$1052)*(S839=($S$12:$S$1052)),0)),"")</f>
        <v/>
      </c>
      <c r="AR839" s="52">
        <f t="shared" ca="1" si="503"/>
        <v>0</v>
      </c>
      <c r="AS839" s="52">
        <f t="shared" ca="1" si="504"/>
        <v>0</v>
      </c>
      <c r="AT839" s="52" t="str">
        <f t="shared" ca="1" si="505"/>
        <v>00</v>
      </c>
      <c r="AU839" s="52" t="str">
        <f t="shared" ca="1" si="506"/>
        <v>00</v>
      </c>
      <c r="AV839" s="1" t="str">
        <f t="shared" ca="1" si="473"/>
        <v>00</v>
      </c>
      <c r="AW839" s="52" t="str">
        <f t="shared" ca="1" si="507"/>
        <v>ZP</v>
      </c>
      <c r="AX839" s="53" t="e">
        <f ca="1">VLOOKUP(UPPER(F839)&amp;"-"&amp;AW839,Opcodes!$D$3:$E$160,2,FALSE)</f>
        <v>#N/A</v>
      </c>
      <c r="AY839" s="1">
        <f t="shared" ca="1" si="508"/>
        <v>0</v>
      </c>
    </row>
    <row r="840" spans="3:51" s="52" customFormat="1" x14ac:dyDescent="0.3">
      <c r="C840" s="11" t="str" cm="1">
        <f t="array" aca="1" ref="C840" ca="1">IF(AND(N840&amp;""&lt;&gt;"",K840&amp;""&lt;&gt;""),K840&amp;": "&amp;N840&amp;IF(O840&amp;""&lt;&gt;""," "&amp;O840,"")&amp;IF(P840&amp;""&lt;&gt;""," "&amp;P840,""),IF(Y840&amp;""&lt;&gt;"",K840&amp;": "&amp;TRIM(_xlfn.TEXTJOIN("",TRUE,MID(Y840,2*ROW(INDIRECT("1:"&amp;LEN(Y840)))-1,2)&amp;" ")),""))</f>
        <v/>
      </c>
      <c r="D840" s="20"/>
      <c r="E840" s="21"/>
      <c r="F840" s="22"/>
      <c r="G840" s="55"/>
      <c r="H840" s="56"/>
      <c r="I840" s="51"/>
      <c r="J840" s="51"/>
      <c r="K840" s="52" t="str">
        <f t="shared" ca="1" si="474"/>
        <v>302</v>
      </c>
      <c r="L840" s="52" t="str">
        <f t="shared" si="475"/>
        <v/>
      </c>
      <c r="M840" s="52" t="str">
        <f t="shared" ca="1" si="476"/>
        <v>$0302</v>
      </c>
      <c r="N840" s="53" t="str">
        <f t="shared" ca="1" si="477"/>
        <v/>
      </c>
      <c r="O840" s="53" t="str">
        <f t="shared" ca="1" si="478"/>
        <v>00</v>
      </c>
      <c r="P840" s="53" t="str">
        <f t="shared" ca="1" si="479"/>
        <v/>
      </c>
      <c r="Q840" s="54">
        <f t="shared" si="480"/>
        <v>-1</v>
      </c>
      <c r="R840" s="54" t="str">
        <f t="shared" si="481"/>
        <v/>
      </c>
      <c r="S840" s="3" t="str">
        <f t="shared" si="482"/>
        <v>my_code</v>
      </c>
      <c r="T840" s="54" t="b">
        <f t="shared" si="483"/>
        <v>0</v>
      </c>
      <c r="U840" s="54" t="b">
        <f t="shared" si="484"/>
        <v>0</v>
      </c>
      <c r="V840" s="54" t="b">
        <f t="shared" si="485"/>
        <v>0</v>
      </c>
      <c r="W840" s="54" t="b">
        <f t="shared" si="486"/>
        <v>0</v>
      </c>
      <c r="X840" s="54" t="b">
        <f>IF(NOT(ISERROR(VLOOKUP(UPPER(F840),Opcodes!$O$3:$O$10,1,FALSE))),TRUE,FALSE)</f>
        <v>0</v>
      </c>
      <c r="Y840" s="1" t="str" cm="1">
        <f t="array" aca="1" ref="Y840" ca="1">IF(OR(UPPER(F840)="STR",UPPER(F840)="ASC"),_xlfn.TEXTJOIN("",TRUE,DEC2HEX(128*(UPPER(F840)="STR")+CODE(MID(G840,ABS(ROW(INDIRECT("1:"&amp;LEN(G840)))),1)))),IF(UPPER(F840)="HEX",UPPER(SUBSTITUTE(G840," ","")),""))</f>
        <v/>
      </c>
      <c r="Z840" s="52" t="str">
        <f t="shared" si="487"/>
        <v/>
      </c>
      <c r="AA840" s="52" t="str">
        <f t="shared" si="488"/>
        <v/>
      </c>
      <c r="AB840" s="52" t="str">
        <f t="shared" si="489"/>
        <v/>
      </c>
      <c r="AC840" s="52" t="str">
        <f t="shared" si="490"/>
        <v/>
      </c>
      <c r="AD840" s="52" t="str">
        <f t="shared" si="491"/>
        <v/>
      </c>
      <c r="AE840" s="52">
        <f t="shared" ca="1" si="492"/>
        <v>0</v>
      </c>
      <c r="AF840" s="52" t="str">
        <f t="shared" si="493"/>
        <v/>
      </c>
      <c r="AG840" s="52" t="str">
        <f t="shared" ca="1" si="494"/>
        <v>mem</v>
      </c>
      <c r="AH840" s="52">
        <f t="shared" ca="1" si="495"/>
        <v>0</v>
      </c>
      <c r="AI840" s="52">
        <f t="shared" ca="1" si="496"/>
        <v>-1</v>
      </c>
      <c r="AJ840" s="52">
        <f t="shared" ca="1" si="497"/>
        <v>0</v>
      </c>
      <c r="AK840" s="52">
        <f t="shared" ca="1" si="498"/>
        <v>0</v>
      </c>
      <c r="AL840" s="52">
        <f t="shared" ca="1" si="499"/>
        <v>0</v>
      </c>
      <c r="AM840" s="52" t="e" cm="1">
        <f t="array" aca="1" ref="AM840" ca="1">INDEX($G$2:$G$1052,MATCH(1,(AL840=$E$2:$E$1052)*("EQU"=UPPER($F$2:$F$1052)),0))</f>
        <v>#N/A</v>
      </c>
      <c r="AN840" s="52" t="str">
        <f t="shared" ca="1" si="500"/>
        <v/>
      </c>
      <c r="AO840" s="1" t="e">
        <f t="shared" ca="1" si="501"/>
        <v>#N/A</v>
      </c>
      <c r="AP840" s="52" t="str">
        <f t="shared" ca="1" si="502"/>
        <v/>
      </c>
      <c r="AQ840" s="1" t="str" cm="1">
        <f t="array" aca="1" ref="AQ840" ca="1">IF(LEFT(AL840,1)=".",INDEX($M$12:$M$1052,MATCH(1,(AL840=$L$12:$L$1052)*(S840=($S$12:$S$1052)),0)),"")</f>
        <v/>
      </c>
      <c r="AR840" s="52">
        <f t="shared" ca="1" si="503"/>
        <v>0</v>
      </c>
      <c r="AS840" s="52">
        <f t="shared" ca="1" si="504"/>
        <v>0</v>
      </c>
      <c r="AT840" s="52" t="str">
        <f t="shared" ca="1" si="505"/>
        <v>00</v>
      </c>
      <c r="AU840" s="52" t="str">
        <f t="shared" ca="1" si="506"/>
        <v>00</v>
      </c>
      <c r="AV840" s="1" t="str">
        <f t="shared" ca="1" si="473"/>
        <v>00</v>
      </c>
      <c r="AW840" s="52" t="str">
        <f t="shared" ca="1" si="507"/>
        <v>ZP</v>
      </c>
      <c r="AX840" s="53" t="e">
        <f ca="1">VLOOKUP(UPPER(F840)&amp;"-"&amp;AW840,Opcodes!$D$3:$E$160,2,FALSE)</f>
        <v>#N/A</v>
      </c>
      <c r="AY840" s="1">
        <f t="shared" ca="1" si="508"/>
        <v>0</v>
      </c>
    </row>
    <row r="841" spans="3:51" s="52" customFormat="1" x14ac:dyDescent="0.3">
      <c r="C841" s="11" t="str" cm="1">
        <f t="array" aca="1" ref="C841" ca="1">IF(AND(N841&amp;""&lt;&gt;"",K841&amp;""&lt;&gt;""),K841&amp;": "&amp;N841&amp;IF(O841&amp;""&lt;&gt;""," "&amp;O841,"")&amp;IF(P841&amp;""&lt;&gt;""," "&amp;P841,""),IF(Y841&amp;""&lt;&gt;"",K841&amp;": "&amp;TRIM(_xlfn.TEXTJOIN("",TRUE,MID(Y841,2*ROW(INDIRECT("1:"&amp;LEN(Y841)))-1,2)&amp;" ")),""))</f>
        <v/>
      </c>
      <c r="D841" s="20"/>
      <c r="E841" s="21"/>
      <c r="F841" s="22"/>
      <c r="G841" s="55"/>
      <c r="H841" s="56"/>
      <c r="I841" s="51"/>
      <c r="J841" s="51"/>
      <c r="K841" s="52" t="str">
        <f t="shared" ca="1" si="474"/>
        <v>302</v>
      </c>
      <c r="L841" s="52" t="str">
        <f t="shared" si="475"/>
        <v/>
      </c>
      <c r="M841" s="52" t="str">
        <f t="shared" ca="1" si="476"/>
        <v>$0302</v>
      </c>
      <c r="N841" s="53" t="str">
        <f t="shared" ca="1" si="477"/>
        <v/>
      </c>
      <c r="O841" s="53" t="str">
        <f t="shared" ca="1" si="478"/>
        <v>00</v>
      </c>
      <c r="P841" s="53" t="str">
        <f t="shared" ca="1" si="479"/>
        <v/>
      </c>
      <c r="Q841" s="54">
        <f t="shared" si="480"/>
        <v>-1</v>
      </c>
      <c r="R841" s="54" t="str">
        <f t="shared" si="481"/>
        <v/>
      </c>
      <c r="S841" s="3" t="str">
        <f t="shared" si="482"/>
        <v>my_code</v>
      </c>
      <c r="T841" s="54" t="b">
        <f t="shared" si="483"/>
        <v>0</v>
      </c>
      <c r="U841" s="54" t="b">
        <f t="shared" si="484"/>
        <v>0</v>
      </c>
      <c r="V841" s="54" t="b">
        <f t="shared" si="485"/>
        <v>0</v>
      </c>
      <c r="W841" s="54" t="b">
        <f t="shared" si="486"/>
        <v>0</v>
      </c>
      <c r="X841" s="54" t="b">
        <f>IF(NOT(ISERROR(VLOOKUP(UPPER(F841),Opcodes!$O$3:$O$10,1,FALSE))),TRUE,FALSE)</f>
        <v>0</v>
      </c>
      <c r="Y841" s="1" t="str" cm="1">
        <f t="array" aca="1" ref="Y841" ca="1">IF(OR(UPPER(F841)="STR",UPPER(F841)="ASC"),_xlfn.TEXTJOIN("",TRUE,DEC2HEX(128*(UPPER(F841)="STR")+CODE(MID(G841,ABS(ROW(INDIRECT("1:"&amp;LEN(G841)))),1)))),IF(UPPER(F841)="HEX",UPPER(SUBSTITUTE(G841," ","")),""))</f>
        <v/>
      </c>
      <c r="Z841" s="52" t="str">
        <f t="shared" si="487"/>
        <v/>
      </c>
      <c r="AA841" s="52" t="str">
        <f t="shared" si="488"/>
        <v/>
      </c>
      <c r="AB841" s="52" t="str">
        <f t="shared" si="489"/>
        <v/>
      </c>
      <c r="AC841" s="52" t="str">
        <f t="shared" si="490"/>
        <v/>
      </c>
      <c r="AD841" s="52" t="str">
        <f t="shared" si="491"/>
        <v/>
      </c>
      <c r="AE841" s="52">
        <f t="shared" ca="1" si="492"/>
        <v>0</v>
      </c>
      <c r="AF841" s="52" t="str">
        <f t="shared" si="493"/>
        <v/>
      </c>
      <c r="AG841" s="52" t="str">
        <f t="shared" ca="1" si="494"/>
        <v>mem</v>
      </c>
      <c r="AH841" s="52">
        <f t="shared" ca="1" si="495"/>
        <v>0</v>
      </c>
      <c r="AI841" s="52">
        <f t="shared" ca="1" si="496"/>
        <v>-1</v>
      </c>
      <c r="AJ841" s="52">
        <f t="shared" ca="1" si="497"/>
        <v>0</v>
      </c>
      <c r="AK841" s="52">
        <f t="shared" ca="1" si="498"/>
        <v>0</v>
      </c>
      <c r="AL841" s="52">
        <f t="shared" ca="1" si="499"/>
        <v>0</v>
      </c>
      <c r="AM841" s="52" t="e" cm="1">
        <f t="array" aca="1" ref="AM841" ca="1">INDEX($G$2:$G$1052,MATCH(1,(AL841=$E$2:$E$1052)*("EQU"=UPPER($F$2:$F$1052)),0))</f>
        <v>#N/A</v>
      </c>
      <c r="AN841" s="52" t="str">
        <f t="shared" ca="1" si="500"/>
        <v/>
      </c>
      <c r="AO841" s="1" t="e">
        <f t="shared" ca="1" si="501"/>
        <v>#N/A</v>
      </c>
      <c r="AP841" s="52" t="str">
        <f t="shared" ca="1" si="502"/>
        <v/>
      </c>
      <c r="AQ841" s="1" t="str" cm="1">
        <f t="array" aca="1" ref="AQ841" ca="1">IF(LEFT(AL841,1)=".",INDEX($M$12:$M$1052,MATCH(1,(AL841=$L$12:$L$1052)*(S841=($S$12:$S$1052)),0)),"")</f>
        <v/>
      </c>
      <c r="AR841" s="52">
        <f t="shared" ca="1" si="503"/>
        <v>0</v>
      </c>
      <c r="AS841" s="52">
        <f t="shared" ca="1" si="504"/>
        <v>0</v>
      </c>
      <c r="AT841" s="52" t="str">
        <f t="shared" ca="1" si="505"/>
        <v>00</v>
      </c>
      <c r="AU841" s="52" t="str">
        <f t="shared" ca="1" si="506"/>
        <v>00</v>
      </c>
      <c r="AV841" s="1" t="str">
        <f t="shared" ca="1" si="473"/>
        <v>00</v>
      </c>
      <c r="AW841" s="52" t="str">
        <f t="shared" ca="1" si="507"/>
        <v>ZP</v>
      </c>
      <c r="AX841" s="53" t="e">
        <f ca="1">VLOOKUP(UPPER(F841)&amp;"-"&amp;AW841,Opcodes!$D$3:$E$160,2,FALSE)</f>
        <v>#N/A</v>
      </c>
      <c r="AY841" s="1">
        <f t="shared" ca="1" si="508"/>
        <v>0</v>
      </c>
    </row>
    <row r="842" spans="3:51" s="52" customFormat="1" x14ac:dyDescent="0.3">
      <c r="C842" s="11" t="str" cm="1">
        <f t="array" aca="1" ref="C842" ca="1">IF(AND(N842&amp;""&lt;&gt;"",K842&amp;""&lt;&gt;""),K842&amp;": "&amp;N842&amp;IF(O842&amp;""&lt;&gt;""," "&amp;O842,"")&amp;IF(P842&amp;""&lt;&gt;""," "&amp;P842,""),IF(Y842&amp;""&lt;&gt;"",K842&amp;": "&amp;TRIM(_xlfn.TEXTJOIN("",TRUE,MID(Y842,2*ROW(INDIRECT("1:"&amp;LEN(Y842)))-1,2)&amp;" ")),""))</f>
        <v/>
      </c>
      <c r="D842" s="20"/>
      <c r="E842" s="21"/>
      <c r="F842" s="22"/>
      <c r="G842" s="55"/>
      <c r="H842" s="56"/>
      <c r="I842" s="51"/>
      <c r="J842" s="51"/>
      <c r="K842" s="52" t="str">
        <f t="shared" ca="1" si="474"/>
        <v>302</v>
      </c>
      <c r="L842" s="52" t="str">
        <f t="shared" si="475"/>
        <v/>
      </c>
      <c r="M842" s="52" t="str">
        <f t="shared" ca="1" si="476"/>
        <v>$0302</v>
      </c>
      <c r="N842" s="53" t="str">
        <f t="shared" ca="1" si="477"/>
        <v/>
      </c>
      <c r="O842" s="53" t="str">
        <f t="shared" ca="1" si="478"/>
        <v>00</v>
      </c>
      <c r="P842" s="53" t="str">
        <f t="shared" ca="1" si="479"/>
        <v/>
      </c>
      <c r="Q842" s="54">
        <f t="shared" si="480"/>
        <v>-1</v>
      </c>
      <c r="R842" s="54" t="str">
        <f t="shared" si="481"/>
        <v/>
      </c>
      <c r="S842" s="3" t="str">
        <f t="shared" si="482"/>
        <v>my_code</v>
      </c>
      <c r="T842" s="54" t="b">
        <f t="shared" si="483"/>
        <v>0</v>
      </c>
      <c r="U842" s="54" t="b">
        <f t="shared" si="484"/>
        <v>0</v>
      </c>
      <c r="V842" s="54" t="b">
        <f t="shared" si="485"/>
        <v>0</v>
      </c>
      <c r="W842" s="54" t="b">
        <f t="shared" si="486"/>
        <v>0</v>
      </c>
      <c r="X842" s="54" t="b">
        <f>IF(NOT(ISERROR(VLOOKUP(UPPER(F842),Opcodes!$O$3:$O$10,1,FALSE))),TRUE,FALSE)</f>
        <v>0</v>
      </c>
      <c r="Y842" s="1" t="str" cm="1">
        <f t="array" aca="1" ref="Y842" ca="1">IF(OR(UPPER(F842)="STR",UPPER(F842)="ASC"),_xlfn.TEXTJOIN("",TRUE,DEC2HEX(128*(UPPER(F842)="STR")+CODE(MID(G842,ABS(ROW(INDIRECT("1:"&amp;LEN(G842)))),1)))),IF(UPPER(F842)="HEX",UPPER(SUBSTITUTE(G842," ","")),""))</f>
        <v/>
      </c>
      <c r="Z842" s="52" t="str">
        <f t="shared" si="487"/>
        <v/>
      </c>
      <c r="AA842" s="52" t="str">
        <f t="shared" si="488"/>
        <v/>
      </c>
      <c r="AB842" s="52" t="str">
        <f t="shared" si="489"/>
        <v/>
      </c>
      <c r="AC842" s="52" t="str">
        <f t="shared" si="490"/>
        <v/>
      </c>
      <c r="AD842" s="52" t="str">
        <f t="shared" si="491"/>
        <v/>
      </c>
      <c r="AE842" s="52">
        <f t="shared" ca="1" si="492"/>
        <v>0</v>
      </c>
      <c r="AF842" s="52" t="str">
        <f t="shared" si="493"/>
        <v/>
      </c>
      <c r="AG842" s="52" t="str">
        <f t="shared" ca="1" si="494"/>
        <v>mem</v>
      </c>
      <c r="AH842" s="52">
        <f t="shared" ca="1" si="495"/>
        <v>0</v>
      </c>
      <c r="AI842" s="52">
        <f t="shared" ca="1" si="496"/>
        <v>-1</v>
      </c>
      <c r="AJ842" s="52">
        <f t="shared" ca="1" si="497"/>
        <v>0</v>
      </c>
      <c r="AK842" s="52">
        <f t="shared" ca="1" si="498"/>
        <v>0</v>
      </c>
      <c r="AL842" s="52">
        <f t="shared" ca="1" si="499"/>
        <v>0</v>
      </c>
      <c r="AM842" s="52" t="e" cm="1">
        <f t="array" aca="1" ref="AM842" ca="1">INDEX($G$2:$G$1052,MATCH(1,(AL842=$E$2:$E$1052)*("EQU"=UPPER($F$2:$F$1052)),0))</f>
        <v>#N/A</v>
      </c>
      <c r="AN842" s="52" t="str">
        <f t="shared" ca="1" si="500"/>
        <v/>
      </c>
      <c r="AO842" s="1" t="e">
        <f t="shared" ca="1" si="501"/>
        <v>#N/A</v>
      </c>
      <c r="AP842" s="52" t="str">
        <f t="shared" ca="1" si="502"/>
        <v/>
      </c>
      <c r="AQ842" s="1" t="str" cm="1">
        <f t="array" aca="1" ref="AQ842" ca="1">IF(LEFT(AL842,1)=".",INDEX($M$12:$M$1052,MATCH(1,(AL842=$L$12:$L$1052)*(S842=($S$12:$S$1052)),0)),"")</f>
        <v/>
      </c>
      <c r="AR842" s="52">
        <f t="shared" ca="1" si="503"/>
        <v>0</v>
      </c>
      <c r="AS842" s="52">
        <f t="shared" ca="1" si="504"/>
        <v>0</v>
      </c>
      <c r="AT842" s="52" t="str">
        <f t="shared" ca="1" si="505"/>
        <v>00</v>
      </c>
      <c r="AU842" s="52" t="str">
        <f t="shared" ca="1" si="506"/>
        <v>00</v>
      </c>
      <c r="AV842" s="1" t="str">
        <f t="shared" ca="1" si="473"/>
        <v>00</v>
      </c>
      <c r="AW842" s="52" t="str">
        <f t="shared" ca="1" si="507"/>
        <v>ZP</v>
      </c>
      <c r="AX842" s="53" t="e">
        <f ca="1">VLOOKUP(UPPER(F842)&amp;"-"&amp;AW842,Opcodes!$D$3:$E$160,2,FALSE)</f>
        <v>#N/A</v>
      </c>
      <c r="AY842" s="1">
        <f t="shared" ca="1" si="508"/>
        <v>0</v>
      </c>
    </row>
    <row r="843" spans="3:51" s="52" customFormat="1" x14ac:dyDescent="0.3">
      <c r="C843" s="11" t="str" cm="1">
        <f t="array" aca="1" ref="C843" ca="1">IF(AND(N843&amp;""&lt;&gt;"",K843&amp;""&lt;&gt;""),K843&amp;": "&amp;N843&amp;IF(O843&amp;""&lt;&gt;""," "&amp;O843,"")&amp;IF(P843&amp;""&lt;&gt;""," "&amp;P843,""),IF(Y843&amp;""&lt;&gt;"",K843&amp;": "&amp;TRIM(_xlfn.TEXTJOIN("",TRUE,MID(Y843,2*ROW(INDIRECT("1:"&amp;LEN(Y843)))-1,2)&amp;" ")),""))</f>
        <v/>
      </c>
      <c r="D843" s="20"/>
      <c r="E843" s="21"/>
      <c r="F843" s="22"/>
      <c r="G843" s="55"/>
      <c r="H843" s="56"/>
      <c r="I843" s="51"/>
      <c r="J843" s="51"/>
      <c r="K843" s="52" t="str">
        <f t="shared" ca="1" si="474"/>
        <v>302</v>
      </c>
      <c r="L843" s="52" t="str">
        <f t="shared" si="475"/>
        <v/>
      </c>
      <c r="M843" s="52" t="str">
        <f t="shared" ca="1" si="476"/>
        <v>$0302</v>
      </c>
      <c r="N843" s="53" t="str">
        <f t="shared" ca="1" si="477"/>
        <v/>
      </c>
      <c r="O843" s="53" t="str">
        <f t="shared" ca="1" si="478"/>
        <v>00</v>
      </c>
      <c r="P843" s="53" t="str">
        <f t="shared" ca="1" si="479"/>
        <v/>
      </c>
      <c r="Q843" s="54">
        <f t="shared" si="480"/>
        <v>-1</v>
      </c>
      <c r="R843" s="54" t="str">
        <f t="shared" si="481"/>
        <v/>
      </c>
      <c r="S843" s="3" t="str">
        <f t="shared" si="482"/>
        <v>my_code</v>
      </c>
      <c r="T843" s="54" t="b">
        <f t="shared" si="483"/>
        <v>0</v>
      </c>
      <c r="U843" s="54" t="b">
        <f t="shared" si="484"/>
        <v>0</v>
      </c>
      <c r="V843" s="54" t="b">
        <f t="shared" si="485"/>
        <v>0</v>
      </c>
      <c r="W843" s="54" t="b">
        <f t="shared" si="486"/>
        <v>0</v>
      </c>
      <c r="X843" s="54" t="b">
        <f>IF(NOT(ISERROR(VLOOKUP(UPPER(F843),Opcodes!$O$3:$O$10,1,FALSE))),TRUE,FALSE)</f>
        <v>0</v>
      </c>
      <c r="Y843" s="1" t="str" cm="1">
        <f t="array" aca="1" ref="Y843" ca="1">IF(OR(UPPER(F843)="STR",UPPER(F843)="ASC"),_xlfn.TEXTJOIN("",TRUE,DEC2HEX(128*(UPPER(F843)="STR")+CODE(MID(G843,ABS(ROW(INDIRECT("1:"&amp;LEN(G843)))),1)))),IF(UPPER(F843)="HEX",UPPER(SUBSTITUTE(G843," ","")),""))</f>
        <v/>
      </c>
      <c r="Z843" s="52" t="str">
        <f t="shared" si="487"/>
        <v/>
      </c>
      <c r="AA843" s="52" t="str">
        <f t="shared" si="488"/>
        <v/>
      </c>
      <c r="AB843" s="52" t="str">
        <f t="shared" si="489"/>
        <v/>
      </c>
      <c r="AC843" s="52" t="str">
        <f t="shared" si="490"/>
        <v/>
      </c>
      <c r="AD843" s="52" t="str">
        <f t="shared" si="491"/>
        <v/>
      </c>
      <c r="AE843" s="52">
        <f t="shared" ca="1" si="492"/>
        <v>0</v>
      </c>
      <c r="AF843" s="52" t="str">
        <f t="shared" si="493"/>
        <v/>
      </c>
      <c r="AG843" s="52" t="str">
        <f t="shared" ca="1" si="494"/>
        <v>mem</v>
      </c>
      <c r="AH843" s="52">
        <f t="shared" ca="1" si="495"/>
        <v>0</v>
      </c>
      <c r="AI843" s="52">
        <f t="shared" ca="1" si="496"/>
        <v>-1</v>
      </c>
      <c r="AJ843" s="52">
        <f t="shared" ca="1" si="497"/>
        <v>0</v>
      </c>
      <c r="AK843" s="52">
        <f t="shared" ca="1" si="498"/>
        <v>0</v>
      </c>
      <c r="AL843" s="52">
        <f t="shared" ca="1" si="499"/>
        <v>0</v>
      </c>
      <c r="AM843" s="52" t="e" cm="1">
        <f t="array" aca="1" ref="AM843" ca="1">INDEX($G$2:$G$1052,MATCH(1,(AL843=$E$2:$E$1052)*("EQU"=UPPER($F$2:$F$1052)),0))</f>
        <v>#N/A</v>
      </c>
      <c r="AN843" s="52" t="str">
        <f t="shared" ca="1" si="500"/>
        <v/>
      </c>
      <c r="AO843" s="1" t="e">
        <f t="shared" ca="1" si="501"/>
        <v>#N/A</v>
      </c>
      <c r="AP843" s="52" t="str">
        <f t="shared" ca="1" si="502"/>
        <v/>
      </c>
      <c r="AQ843" s="1" t="str" cm="1">
        <f t="array" aca="1" ref="AQ843" ca="1">IF(LEFT(AL843,1)=".",INDEX($M$12:$M$1052,MATCH(1,(AL843=$L$12:$L$1052)*(S843=($S$12:$S$1052)),0)),"")</f>
        <v/>
      </c>
      <c r="AR843" s="52">
        <f t="shared" ca="1" si="503"/>
        <v>0</v>
      </c>
      <c r="AS843" s="52">
        <f t="shared" ca="1" si="504"/>
        <v>0</v>
      </c>
      <c r="AT843" s="52" t="str">
        <f t="shared" ca="1" si="505"/>
        <v>00</v>
      </c>
      <c r="AU843" s="52" t="str">
        <f t="shared" ca="1" si="506"/>
        <v>00</v>
      </c>
      <c r="AV843" s="1" t="str">
        <f t="shared" ca="1" si="473"/>
        <v>00</v>
      </c>
      <c r="AW843" s="52" t="str">
        <f t="shared" ca="1" si="507"/>
        <v>ZP</v>
      </c>
      <c r="AX843" s="53" t="e">
        <f ca="1">VLOOKUP(UPPER(F843)&amp;"-"&amp;AW843,Opcodes!$D$3:$E$160,2,FALSE)</f>
        <v>#N/A</v>
      </c>
      <c r="AY843" s="1">
        <f t="shared" ca="1" si="508"/>
        <v>0</v>
      </c>
    </row>
    <row r="844" spans="3:51" s="52" customFormat="1" x14ac:dyDescent="0.3">
      <c r="C844" s="11" t="str" cm="1">
        <f t="array" aca="1" ref="C844" ca="1">IF(AND(N844&amp;""&lt;&gt;"",K844&amp;""&lt;&gt;""),K844&amp;": "&amp;N844&amp;IF(O844&amp;""&lt;&gt;""," "&amp;O844,"")&amp;IF(P844&amp;""&lt;&gt;""," "&amp;P844,""),IF(Y844&amp;""&lt;&gt;"",K844&amp;": "&amp;TRIM(_xlfn.TEXTJOIN("",TRUE,MID(Y844,2*ROW(INDIRECT("1:"&amp;LEN(Y844)))-1,2)&amp;" ")),""))</f>
        <v/>
      </c>
      <c r="D844" s="20"/>
      <c r="E844" s="21"/>
      <c r="F844" s="22"/>
      <c r="G844" s="55"/>
      <c r="H844" s="56"/>
      <c r="I844" s="51"/>
      <c r="J844" s="51"/>
      <c r="K844" s="52" t="str">
        <f t="shared" ca="1" si="474"/>
        <v>302</v>
      </c>
      <c r="L844" s="52" t="str">
        <f t="shared" si="475"/>
        <v/>
      </c>
      <c r="M844" s="52" t="str">
        <f t="shared" ca="1" si="476"/>
        <v>$0302</v>
      </c>
      <c r="N844" s="53" t="str">
        <f t="shared" ca="1" si="477"/>
        <v/>
      </c>
      <c r="O844" s="53" t="str">
        <f t="shared" ca="1" si="478"/>
        <v>00</v>
      </c>
      <c r="P844" s="53" t="str">
        <f t="shared" ca="1" si="479"/>
        <v/>
      </c>
      <c r="Q844" s="54">
        <f t="shared" si="480"/>
        <v>-1</v>
      </c>
      <c r="R844" s="54" t="str">
        <f t="shared" si="481"/>
        <v/>
      </c>
      <c r="S844" s="3" t="str">
        <f t="shared" si="482"/>
        <v>my_code</v>
      </c>
      <c r="T844" s="54" t="b">
        <f t="shared" si="483"/>
        <v>0</v>
      </c>
      <c r="U844" s="54" t="b">
        <f t="shared" si="484"/>
        <v>0</v>
      </c>
      <c r="V844" s="54" t="b">
        <f t="shared" si="485"/>
        <v>0</v>
      </c>
      <c r="W844" s="54" t="b">
        <f t="shared" si="486"/>
        <v>0</v>
      </c>
      <c r="X844" s="54" t="b">
        <f>IF(NOT(ISERROR(VLOOKUP(UPPER(F844),Opcodes!$O$3:$O$10,1,FALSE))),TRUE,FALSE)</f>
        <v>0</v>
      </c>
      <c r="Y844" s="1" t="str" cm="1">
        <f t="array" aca="1" ref="Y844" ca="1">IF(OR(UPPER(F844)="STR",UPPER(F844)="ASC"),_xlfn.TEXTJOIN("",TRUE,DEC2HEX(128*(UPPER(F844)="STR")+CODE(MID(G844,ABS(ROW(INDIRECT("1:"&amp;LEN(G844)))),1)))),IF(UPPER(F844)="HEX",UPPER(SUBSTITUTE(G844," ","")),""))</f>
        <v/>
      </c>
      <c r="Z844" s="52" t="str">
        <f t="shared" si="487"/>
        <v/>
      </c>
      <c r="AA844" s="52" t="str">
        <f t="shared" si="488"/>
        <v/>
      </c>
      <c r="AB844" s="52" t="str">
        <f t="shared" si="489"/>
        <v/>
      </c>
      <c r="AC844" s="52" t="str">
        <f t="shared" si="490"/>
        <v/>
      </c>
      <c r="AD844" s="52" t="str">
        <f t="shared" si="491"/>
        <v/>
      </c>
      <c r="AE844" s="52">
        <f t="shared" ca="1" si="492"/>
        <v>0</v>
      </c>
      <c r="AF844" s="52" t="str">
        <f t="shared" si="493"/>
        <v/>
      </c>
      <c r="AG844" s="52" t="str">
        <f t="shared" ca="1" si="494"/>
        <v>mem</v>
      </c>
      <c r="AH844" s="52">
        <f t="shared" ca="1" si="495"/>
        <v>0</v>
      </c>
      <c r="AI844" s="52">
        <f t="shared" ca="1" si="496"/>
        <v>-1</v>
      </c>
      <c r="AJ844" s="52">
        <f t="shared" ca="1" si="497"/>
        <v>0</v>
      </c>
      <c r="AK844" s="52">
        <f t="shared" ca="1" si="498"/>
        <v>0</v>
      </c>
      <c r="AL844" s="52">
        <f t="shared" ca="1" si="499"/>
        <v>0</v>
      </c>
      <c r="AM844" s="52" t="e" cm="1">
        <f t="array" aca="1" ref="AM844" ca="1">INDEX($G$2:$G$1052,MATCH(1,(AL844=$E$2:$E$1052)*("EQU"=UPPER($F$2:$F$1052)),0))</f>
        <v>#N/A</v>
      </c>
      <c r="AN844" s="52" t="str">
        <f t="shared" ca="1" si="500"/>
        <v/>
      </c>
      <c r="AO844" s="1" t="e">
        <f t="shared" ca="1" si="501"/>
        <v>#N/A</v>
      </c>
      <c r="AP844" s="52" t="str">
        <f t="shared" ca="1" si="502"/>
        <v/>
      </c>
      <c r="AQ844" s="1" t="str" cm="1">
        <f t="array" aca="1" ref="AQ844" ca="1">IF(LEFT(AL844,1)=".",INDEX($M$12:$M$1052,MATCH(1,(AL844=$L$12:$L$1052)*(S844=($S$12:$S$1052)),0)),"")</f>
        <v/>
      </c>
      <c r="AR844" s="52">
        <f t="shared" ca="1" si="503"/>
        <v>0</v>
      </c>
      <c r="AS844" s="52">
        <f t="shared" ca="1" si="504"/>
        <v>0</v>
      </c>
      <c r="AT844" s="52" t="str">
        <f t="shared" ca="1" si="505"/>
        <v>00</v>
      </c>
      <c r="AU844" s="52" t="str">
        <f t="shared" ca="1" si="506"/>
        <v>00</v>
      </c>
      <c r="AV844" s="1" t="str">
        <f t="shared" ref="AV844:AV907" ca="1" si="509">IF(T844,IF(AF844&amp;""="",IF(AND(HEX2DEC(AU844)-HEX2DEC(K844)-2&gt;=-128,HEX2DEC(AU844)-HEX2DEC(K844)-2&lt;128),RIGHT(DEC2HEX(HEX2DEC(AU844)-HEX2DEC(K844)-2,2),2),NA()),AU844),AU844)</f>
        <v>00</v>
      </c>
      <c r="AW844" s="52" t="str">
        <f t="shared" ca="1" si="507"/>
        <v>ZP</v>
      </c>
      <c r="AX844" s="53" t="e">
        <f ca="1">VLOOKUP(UPPER(F844)&amp;"-"&amp;AW844,Opcodes!$D$3:$E$160,2,FALSE)</f>
        <v>#N/A</v>
      </c>
      <c r="AY844" s="1">
        <f t="shared" ca="1" si="508"/>
        <v>0</v>
      </c>
    </row>
    <row r="845" spans="3:51" s="52" customFormat="1" x14ac:dyDescent="0.3">
      <c r="C845" s="11" t="str" cm="1">
        <f t="array" aca="1" ref="C845" ca="1">IF(AND(N845&amp;""&lt;&gt;"",K845&amp;""&lt;&gt;""),K845&amp;": "&amp;N845&amp;IF(O845&amp;""&lt;&gt;""," "&amp;O845,"")&amp;IF(P845&amp;""&lt;&gt;""," "&amp;P845,""),IF(Y845&amp;""&lt;&gt;"",K845&amp;": "&amp;TRIM(_xlfn.TEXTJOIN("",TRUE,MID(Y845,2*ROW(INDIRECT("1:"&amp;LEN(Y845)))-1,2)&amp;" ")),""))</f>
        <v/>
      </c>
      <c r="D845" s="20"/>
      <c r="E845" s="21"/>
      <c r="F845" s="22"/>
      <c r="G845" s="55"/>
      <c r="H845" s="56"/>
      <c r="I845" s="51"/>
      <c r="J845" s="51"/>
      <c r="K845" s="52" t="str">
        <f t="shared" ca="1" si="474"/>
        <v>302</v>
      </c>
      <c r="L845" s="52" t="str">
        <f t="shared" si="475"/>
        <v/>
      </c>
      <c r="M845" s="52" t="str">
        <f t="shared" ca="1" si="476"/>
        <v>$0302</v>
      </c>
      <c r="N845" s="53" t="str">
        <f t="shared" ca="1" si="477"/>
        <v/>
      </c>
      <c r="O845" s="53" t="str">
        <f t="shared" ca="1" si="478"/>
        <v>00</v>
      </c>
      <c r="P845" s="53" t="str">
        <f t="shared" ca="1" si="479"/>
        <v/>
      </c>
      <c r="Q845" s="54">
        <f t="shared" si="480"/>
        <v>-1</v>
      </c>
      <c r="R845" s="54" t="str">
        <f t="shared" si="481"/>
        <v/>
      </c>
      <c r="S845" s="3" t="str">
        <f t="shared" si="482"/>
        <v>my_code</v>
      </c>
      <c r="T845" s="54" t="b">
        <f t="shared" si="483"/>
        <v>0</v>
      </c>
      <c r="U845" s="54" t="b">
        <f t="shared" si="484"/>
        <v>0</v>
      </c>
      <c r="V845" s="54" t="b">
        <f t="shared" si="485"/>
        <v>0</v>
      </c>
      <c r="W845" s="54" t="b">
        <f t="shared" si="486"/>
        <v>0</v>
      </c>
      <c r="X845" s="54" t="b">
        <f>IF(NOT(ISERROR(VLOOKUP(UPPER(F845),Opcodes!$O$3:$O$10,1,FALSE))),TRUE,FALSE)</f>
        <v>0</v>
      </c>
      <c r="Y845" s="1" t="str" cm="1">
        <f t="array" aca="1" ref="Y845" ca="1">IF(OR(UPPER(F845)="STR",UPPER(F845)="ASC"),_xlfn.TEXTJOIN("",TRUE,DEC2HEX(128*(UPPER(F845)="STR")+CODE(MID(G845,ABS(ROW(INDIRECT("1:"&amp;LEN(G845)))),1)))),IF(UPPER(F845)="HEX",UPPER(SUBSTITUTE(G845," ","")),""))</f>
        <v/>
      </c>
      <c r="Z845" s="52" t="str">
        <f t="shared" si="487"/>
        <v/>
      </c>
      <c r="AA845" s="52" t="str">
        <f t="shared" si="488"/>
        <v/>
      </c>
      <c r="AB845" s="52" t="str">
        <f t="shared" si="489"/>
        <v/>
      </c>
      <c r="AC845" s="52" t="str">
        <f t="shared" si="490"/>
        <v/>
      </c>
      <c r="AD845" s="52" t="str">
        <f t="shared" si="491"/>
        <v/>
      </c>
      <c r="AE845" s="52">
        <f t="shared" ca="1" si="492"/>
        <v>0</v>
      </c>
      <c r="AF845" s="52" t="str">
        <f t="shared" si="493"/>
        <v/>
      </c>
      <c r="AG845" s="52" t="str">
        <f t="shared" ca="1" si="494"/>
        <v>mem</v>
      </c>
      <c r="AH845" s="52">
        <f t="shared" ca="1" si="495"/>
        <v>0</v>
      </c>
      <c r="AI845" s="52">
        <f t="shared" ca="1" si="496"/>
        <v>-1</v>
      </c>
      <c r="AJ845" s="52">
        <f t="shared" ca="1" si="497"/>
        <v>0</v>
      </c>
      <c r="AK845" s="52">
        <f t="shared" ca="1" si="498"/>
        <v>0</v>
      </c>
      <c r="AL845" s="52">
        <f t="shared" ca="1" si="499"/>
        <v>0</v>
      </c>
      <c r="AM845" s="52" t="e" cm="1">
        <f t="array" aca="1" ref="AM845" ca="1">INDEX($G$2:$G$1052,MATCH(1,(AL845=$E$2:$E$1052)*("EQU"=UPPER($F$2:$F$1052)),0))</f>
        <v>#N/A</v>
      </c>
      <c r="AN845" s="52" t="str">
        <f t="shared" ca="1" si="500"/>
        <v/>
      </c>
      <c r="AO845" s="1" t="e">
        <f t="shared" ca="1" si="501"/>
        <v>#N/A</v>
      </c>
      <c r="AP845" s="52" t="str">
        <f t="shared" ca="1" si="502"/>
        <v/>
      </c>
      <c r="AQ845" s="1" t="str" cm="1">
        <f t="array" aca="1" ref="AQ845" ca="1">IF(LEFT(AL845,1)=".",INDEX($M$12:$M$1052,MATCH(1,(AL845=$L$12:$L$1052)*(S845=($S$12:$S$1052)),0)),"")</f>
        <v/>
      </c>
      <c r="AR845" s="52">
        <f t="shared" ca="1" si="503"/>
        <v>0</v>
      </c>
      <c r="AS845" s="52">
        <f t="shared" ca="1" si="504"/>
        <v>0</v>
      </c>
      <c r="AT845" s="52" t="str">
        <f t="shared" ca="1" si="505"/>
        <v>00</v>
      </c>
      <c r="AU845" s="52" t="str">
        <f t="shared" ca="1" si="506"/>
        <v>00</v>
      </c>
      <c r="AV845" s="1" t="str">
        <f t="shared" ca="1" si="509"/>
        <v>00</v>
      </c>
      <c r="AW845" s="52" t="str">
        <f t="shared" ca="1" si="507"/>
        <v>ZP</v>
      </c>
      <c r="AX845" s="53" t="e">
        <f ca="1">VLOOKUP(UPPER(F845)&amp;"-"&amp;AW845,Opcodes!$D$3:$E$160,2,FALSE)</f>
        <v>#N/A</v>
      </c>
      <c r="AY845" s="1">
        <f t="shared" ca="1" si="508"/>
        <v>0</v>
      </c>
    </row>
    <row r="846" spans="3:51" s="52" customFormat="1" x14ac:dyDescent="0.3">
      <c r="C846" s="11" t="str" cm="1">
        <f t="array" aca="1" ref="C846" ca="1">IF(AND(N846&amp;""&lt;&gt;"",K846&amp;""&lt;&gt;""),K846&amp;": "&amp;N846&amp;IF(O846&amp;""&lt;&gt;""," "&amp;O846,"")&amp;IF(P846&amp;""&lt;&gt;""," "&amp;P846,""),IF(Y846&amp;""&lt;&gt;"",K846&amp;": "&amp;TRIM(_xlfn.TEXTJOIN("",TRUE,MID(Y846,2*ROW(INDIRECT("1:"&amp;LEN(Y846)))-1,2)&amp;" ")),""))</f>
        <v/>
      </c>
      <c r="D846" s="20"/>
      <c r="E846" s="21"/>
      <c r="F846" s="22"/>
      <c r="G846" s="55"/>
      <c r="H846" s="56"/>
      <c r="I846" s="51"/>
      <c r="J846" s="51"/>
      <c r="K846" s="52" t="str">
        <f t="shared" ca="1" si="474"/>
        <v>302</v>
      </c>
      <c r="L846" s="52" t="str">
        <f t="shared" si="475"/>
        <v/>
      </c>
      <c r="M846" s="52" t="str">
        <f t="shared" ca="1" si="476"/>
        <v>$0302</v>
      </c>
      <c r="N846" s="53" t="str">
        <f t="shared" ca="1" si="477"/>
        <v/>
      </c>
      <c r="O846" s="53" t="str">
        <f t="shared" ca="1" si="478"/>
        <v>00</v>
      </c>
      <c r="P846" s="53" t="str">
        <f t="shared" ca="1" si="479"/>
        <v/>
      </c>
      <c r="Q846" s="54">
        <f t="shared" si="480"/>
        <v>-1</v>
      </c>
      <c r="R846" s="54" t="str">
        <f t="shared" si="481"/>
        <v/>
      </c>
      <c r="S846" s="3" t="str">
        <f t="shared" si="482"/>
        <v>my_code</v>
      </c>
      <c r="T846" s="54" t="b">
        <f t="shared" si="483"/>
        <v>0</v>
      </c>
      <c r="U846" s="54" t="b">
        <f t="shared" si="484"/>
        <v>0</v>
      </c>
      <c r="V846" s="54" t="b">
        <f t="shared" si="485"/>
        <v>0</v>
      </c>
      <c r="W846" s="54" t="b">
        <f t="shared" si="486"/>
        <v>0</v>
      </c>
      <c r="X846" s="54" t="b">
        <f>IF(NOT(ISERROR(VLOOKUP(UPPER(F846),Opcodes!$O$3:$O$10,1,FALSE))),TRUE,FALSE)</f>
        <v>0</v>
      </c>
      <c r="Y846" s="1" t="str" cm="1">
        <f t="array" aca="1" ref="Y846" ca="1">IF(OR(UPPER(F846)="STR",UPPER(F846)="ASC"),_xlfn.TEXTJOIN("",TRUE,DEC2HEX(128*(UPPER(F846)="STR")+CODE(MID(G846,ABS(ROW(INDIRECT("1:"&amp;LEN(G846)))),1)))),IF(UPPER(F846)="HEX",UPPER(SUBSTITUTE(G846," ","")),""))</f>
        <v/>
      </c>
      <c r="Z846" s="52" t="str">
        <f t="shared" si="487"/>
        <v/>
      </c>
      <c r="AA846" s="52" t="str">
        <f t="shared" si="488"/>
        <v/>
      </c>
      <c r="AB846" s="52" t="str">
        <f t="shared" si="489"/>
        <v/>
      </c>
      <c r="AC846" s="52" t="str">
        <f t="shared" si="490"/>
        <v/>
      </c>
      <c r="AD846" s="52" t="str">
        <f t="shared" si="491"/>
        <v/>
      </c>
      <c r="AE846" s="52">
        <f t="shared" ca="1" si="492"/>
        <v>0</v>
      </c>
      <c r="AF846" s="52" t="str">
        <f t="shared" si="493"/>
        <v/>
      </c>
      <c r="AG846" s="52" t="str">
        <f t="shared" ca="1" si="494"/>
        <v>mem</v>
      </c>
      <c r="AH846" s="52">
        <f t="shared" ca="1" si="495"/>
        <v>0</v>
      </c>
      <c r="AI846" s="52">
        <f t="shared" ca="1" si="496"/>
        <v>-1</v>
      </c>
      <c r="AJ846" s="52">
        <f t="shared" ca="1" si="497"/>
        <v>0</v>
      </c>
      <c r="AK846" s="52">
        <f t="shared" ca="1" si="498"/>
        <v>0</v>
      </c>
      <c r="AL846" s="52">
        <f t="shared" ca="1" si="499"/>
        <v>0</v>
      </c>
      <c r="AM846" s="52" t="e" cm="1">
        <f t="array" aca="1" ref="AM846" ca="1">INDEX($G$2:$G$1052,MATCH(1,(AL846=$E$2:$E$1052)*("EQU"=UPPER($F$2:$F$1052)),0))</f>
        <v>#N/A</v>
      </c>
      <c r="AN846" s="52" t="str">
        <f t="shared" ca="1" si="500"/>
        <v/>
      </c>
      <c r="AO846" s="1" t="e">
        <f t="shared" ca="1" si="501"/>
        <v>#N/A</v>
      </c>
      <c r="AP846" s="52" t="str">
        <f t="shared" ca="1" si="502"/>
        <v/>
      </c>
      <c r="AQ846" s="1" t="str" cm="1">
        <f t="array" aca="1" ref="AQ846" ca="1">IF(LEFT(AL846,1)=".",INDEX($M$12:$M$1052,MATCH(1,(AL846=$L$12:$L$1052)*(S846=($S$12:$S$1052)),0)),"")</f>
        <v/>
      </c>
      <c r="AR846" s="52">
        <f t="shared" ca="1" si="503"/>
        <v>0</v>
      </c>
      <c r="AS846" s="52">
        <f t="shared" ca="1" si="504"/>
        <v>0</v>
      </c>
      <c r="AT846" s="52" t="str">
        <f t="shared" ca="1" si="505"/>
        <v>00</v>
      </c>
      <c r="AU846" s="52" t="str">
        <f t="shared" ca="1" si="506"/>
        <v>00</v>
      </c>
      <c r="AV846" s="1" t="str">
        <f t="shared" ca="1" si="509"/>
        <v>00</v>
      </c>
      <c r="AW846" s="52" t="str">
        <f t="shared" ca="1" si="507"/>
        <v>ZP</v>
      </c>
      <c r="AX846" s="53" t="e">
        <f ca="1">VLOOKUP(UPPER(F846)&amp;"-"&amp;AW846,Opcodes!$D$3:$E$160,2,FALSE)</f>
        <v>#N/A</v>
      </c>
      <c r="AY846" s="1">
        <f t="shared" ca="1" si="508"/>
        <v>0</v>
      </c>
    </row>
    <row r="847" spans="3:51" s="52" customFormat="1" x14ac:dyDescent="0.3">
      <c r="C847" s="11" t="str" cm="1">
        <f t="array" aca="1" ref="C847" ca="1">IF(AND(N847&amp;""&lt;&gt;"",K847&amp;""&lt;&gt;""),K847&amp;": "&amp;N847&amp;IF(O847&amp;""&lt;&gt;""," "&amp;O847,"")&amp;IF(P847&amp;""&lt;&gt;""," "&amp;P847,""),IF(Y847&amp;""&lt;&gt;"",K847&amp;": "&amp;TRIM(_xlfn.TEXTJOIN("",TRUE,MID(Y847,2*ROW(INDIRECT("1:"&amp;LEN(Y847)))-1,2)&amp;" ")),""))</f>
        <v/>
      </c>
      <c r="D847" s="20"/>
      <c r="E847" s="21"/>
      <c r="F847" s="22"/>
      <c r="G847" s="55"/>
      <c r="H847" s="56"/>
      <c r="I847" s="51"/>
      <c r="J847" s="51"/>
      <c r="K847" s="52" t="str">
        <f t="shared" ca="1" si="474"/>
        <v>302</v>
      </c>
      <c r="L847" s="52" t="str">
        <f t="shared" si="475"/>
        <v/>
      </c>
      <c r="M847" s="52" t="str">
        <f t="shared" ca="1" si="476"/>
        <v>$0302</v>
      </c>
      <c r="N847" s="53" t="str">
        <f t="shared" ca="1" si="477"/>
        <v/>
      </c>
      <c r="O847" s="53" t="str">
        <f t="shared" ca="1" si="478"/>
        <v>00</v>
      </c>
      <c r="P847" s="53" t="str">
        <f t="shared" ca="1" si="479"/>
        <v/>
      </c>
      <c r="Q847" s="54">
        <f t="shared" si="480"/>
        <v>-1</v>
      </c>
      <c r="R847" s="54" t="str">
        <f t="shared" si="481"/>
        <v/>
      </c>
      <c r="S847" s="3" t="str">
        <f t="shared" si="482"/>
        <v>my_code</v>
      </c>
      <c r="T847" s="54" t="b">
        <f t="shared" si="483"/>
        <v>0</v>
      </c>
      <c r="U847" s="54" t="b">
        <f t="shared" si="484"/>
        <v>0</v>
      </c>
      <c r="V847" s="54" t="b">
        <f t="shared" si="485"/>
        <v>0</v>
      </c>
      <c r="W847" s="54" t="b">
        <f t="shared" si="486"/>
        <v>0</v>
      </c>
      <c r="X847" s="54" t="b">
        <f>IF(NOT(ISERROR(VLOOKUP(UPPER(F847),Opcodes!$O$3:$O$10,1,FALSE))),TRUE,FALSE)</f>
        <v>0</v>
      </c>
      <c r="Y847" s="1" t="str" cm="1">
        <f t="array" aca="1" ref="Y847" ca="1">IF(OR(UPPER(F847)="STR",UPPER(F847)="ASC"),_xlfn.TEXTJOIN("",TRUE,DEC2HEX(128*(UPPER(F847)="STR")+CODE(MID(G847,ABS(ROW(INDIRECT("1:"&amp;LEN(G847)))),1)))),IF(UPPER(F847)="HEX",UPPER(SUBSTITUTE(G847," ","")),""))</f>
        <v/>
      </c>
      <c r="Z847" s="52" t="str">
        <f t="shared" si="487"/>
        <v/>
      </c>
      <c r="AA847" s="52" t="str">
        <f t="shared" si="488"/>
        <v/>
      </c>
      <c r="AB847" s="52" t="str">
        <f t="shared" si="489"/>
        <v/>
      </c>
      <c r="AC847" s="52" t="str">
        <f t="shared" si="490"/>
        <v/>
      </c>
      <c r="AD847" s="52" t="str">
        <f t="shared" si="491"/>
        <v/>
      </c>
      <c r="AE847" s="52">
        <f t="shared" ca="1" si="492"/>
        <v>0</v>
      </c>
      <c r="AF847" s="52" t="str">
        <f t="shared" si="493"/>
        <v/>
      </c>
      <c r="AG847" s="52" t="str">
        <f t="shared" ca="1" si="494"/>
        <v>mem</v>
      </c>
      <c r="AH847" s="52">
        <f t="shared" ca="1" si="495"/>
        <v>0</v>
      </c>
      <c r="AI847" s="52">
        <f t="shared" ca="1" si="496"/>
        <v>-1</v>
      </c>
      <c r="AJ847" s="52">
        <f t="shared" ca="1" si="497"/>
        <v>0</v>
      </c>
      <c r="AK847" s="52">
        <f t="shared" ca="1" si="498"/>
        <v>0</v>
      </c>
      <c r="AL847" s="52">
        <f t="shared" ca="1" si="499"/>
        <v>0</v>
      </c>
      <c r="AM847" s="52" t="e" cm="1">
        <f t="array" aca="1" ref="AM847" ca="1">INDEX($G$2:$G$1052,MATCH(1,(AL847=$E$2:$E$1052)*("EQU"=UPPER($F$2:$F$1052)),0))</f>
        <v>#N/A</v>
      </c>
      <c r="AN847" s="52" t="str">
        <f t="shared" ca="1" si="500"/>
        <v/>
      </c>
      <c r="AO847" s="1" t="e">
        <f t="shared" ca="1" si="501"/>
        <v>#N/A</v>
      </c>
      <c r="AP847" s="52" t="str">
        <f t="shared" ca="1" si="502"/>
        <v/>
      </c>
      <c r="AQ847" s="1" t="str" cm="1">
        <f t="array" aca="1" ref="AQ847" ca="1">IF(LEFT(AL847,1)=".",INDEX($M$12:$M$1052,MATCH(1,(AL847=$L$12:$L$1052)*(S847=($S$12:$S$1052)),0)),"")</f>
        <v/>
      </c>
      <c r="AR847" s="52">
        <f t="shared" ca="1" si="503"/>
        <v>0</v>
      </c>
      <c r="AS847" s="52">
        <f t="shared" ca="1" si="504"/>
        <v>0</v>
      </c>
      <c r="AT847" s="52" t="str">
        <f t="shared" ca="1" si="505"/>
        <v>00</v>
      </c>
      <c r="AU847" s="52" t="str">
        <f t="shared" ca="1" si="506"/>
        <v>00</v>
      </c>
      <c r="AV847" s="1" t="str">
        <f t="shared" ca="1" si="509"/>
        <v>00</v>
      </c>
      <c r="AW847" s="52" t="str">
        <f t="shared" ca="1" si="507"/>
        <v>ZP</v>
      </c>
      <c r="AX847" s="53" t="e">
        <f ca="1">VLOOKUP(UPPER(F847)&amp;"-"&amp;AW847,Opcodes!$D$3:$E$160,2,FALSE)</f>
        <v>#N/A</v>
      </c>
      <c r="AY847" s="1">
        <f t="shared" ca="1" si="508"/>
        <v>0</v>
      </c>
    </row>
    <row r="848" spans="3:51" s="52" customFormat="1" x14ac:dyDescent="0.3">
      <c r="C848" s="11" t="str" cm="1">
        <f t="array" aca="1" ref="C848" ca="1">IF(AND(N848&amp;""&lt;&gt;"",K848&amp;""&lt;&gt;""),K848&amp;": "&amp;N848&amp;IF(O848&amp;""&lt;&gt;""," "&amp;O848,"")&amp;IF(P848&amp;""&lt;&gt;""," "&amp;P848,""),IF(Y848&amp;""&lt;&gt;"",K848&amp;": "&amp;TRIM(_xlfn.TEXTJOIN("",TRUE,MID(Y848,2*ROW(INDIRECT("1:"&amp;LEN(Y848)))-1,2)&amp;" ")),""))</f>
        <v/>
      </c>
      <c r="D848" s="20"/>
      <c r="E848" s="21"/>
      <c r="F848" s="22"/>
      <c r="G848" s="55"/>
      <c r="H848" s="56"/>
      <c r="I848" s="51"/>
      <c r="J848" s="51"/>
      <c r="K848" s="52" t="str">
        <f t="shared" ca="1" si="474"/>
        <v>302</v>
      </c>
      <c r="L848" s="52" t="str">
        <f t="shared" si="475"/>
        <v/>
      </c>
      <c r="M848" s="52" t="str">
        <f t="shared" ca="1" si="476"/>
        <v>$0302</v>
      </c>
      <c r="N848" s="53" t="str">
        <f t="shared" ca="1" si="477"/>
        <v/>
      </c>
      <c r="O848" s="53" t="str">
        <f t="shared" ca="1" si="478"/>
        <v>00</v>
      </c>
      <c r="P848" s="53" t="str">
        <f t="shared" ca="1" si="479"/>
        <v/>
      </c>
      <c r="Q848" s="54">
        <f t="shared" si="480"/>
        <v>-1</v>
      </c>
      <c r="R848" s="54" t="str">
        <f t="shared" si="481"/>
        <v/>
      </c>
      <c r="S848" s="3" t="str">
        <f t="shared" si="482"/>
        <v>my_code</v>
      </c>
      <c r="T848" s="54" t="b">
        <f t="shared" si="483"/>
        <v>0</v>
      </c>
      <c r="U848" s="54" t="b">
        <f t="shared" si="484"/>
        <v>0</v>
      </c>
      <c r="V848" s="54" t="b">
        <f t="shared" si="485"/>
        <v>0</v>
      </c>
      <c r="W848" s="54" t="b">
        <f t="shared" si="486"/>
        <v>0</v>
      </c>
      <c r="X848" s="54" t="b">
        <f>IF(NOT(ISERROR(VLOOKUP(UPPER(F848),Opcodes!$O$3:$O$10,1,FALSE))),TRUE,FALSE)</f>
        <v>0</v>
      </c>
      <c r="Y848" s="1" t="str" cm="1">
        <f t="array" aca="1" ref="Y848" ca="1">IF(OR(UPPER(F848)="STR",UPPER(F848)="ASC"),_xlfn.TEXTJOIN("",TRUE,DEC2HEX(128*(UPPER(F848)="STR")+CODE(MID(G848,ABS(ROW(INDIRECT("1:"&amp;LEN(G848)))),1)))),IF(UPPER(F848)="HEX",UPPER(SUBSTITUTE(G848," ","")),""))</f>
        <v/>
      </c>
      <c r="Z848" s="52" t="str">
        <f t="shared" si="487"/>
        <v/>
      </c>
      <c r="AA848" s="52" t="str">
        <f t="shared" si="488"/>
        <v/>
      </c>
      <c r="AB848" s="52" t="str">
        <f t="shared" si="489"/>
        <v/>
      </c>
      <c r="AC848" s="52" t="str">
        <f t="shared" si="490"/>
        <v/>
      </c>
      <c r="AD848" s="52" t="str">
        <f t="shared" si="491"/>
        <v/>
      </c>
      <c r="AE848" s="52">
        <f t="shared" ca="1" si="492"/>
        <v>0</v>
      </c>
      <c r="AF848" s="52" t="str">
        <f t="shared" si="493"/>
        <v/>
      </c>
      <c r="AG848" s="52" t="str">
        <f t="shared" ca="1" si="494"/>
        <v>mem</v>
      </c>
      <c r="AH848" s="52">
        <f t="shared" ca="1" si="495"/>
        <v>0</v>
      </c>
      <c r="AI848" s="52">
        <f t="shared" ca="1" si="496"/>
        <v>-1</v>
      </c>
      <c r="AJ848" s="52">
        <f t="shared" ca="1" si="497"/>
        <v>0</v>
      </c>
      <c r="AK848" s="52">
        <f t="shared" ca="1" si="498"/>
        <v>0</v>
      </c>
      <c r="AL848" s="52">
        <f t="shared" ca="1" si="499"/>
        <v>0</v>
      </c>
      <c r="AM848" s="52" t="e" cm="1">
        <f t="array" aca="1" ref="AM848" ca="1">INDEX($G$2:$G$1052,MATCH(1,(AL848=$E$2:$E$1052)*("EQU"=UPPER($F$2:$F$1052)),0))</f>
        <v>#N/A</v>
      </c>
      <c r="AN848" s="52" t="str">
        <f t="shared" ca="1" si="500"/>
        <v/>
      </c>
      <c r="AO848" s="1" t="e">
        <f t="shared" ca="1" si="501"/>
        <v>#N/A</v>
      </c>
      <c r="AP848" s="52" t="str">
        <f t="shared" ca="1" si="502"/>
        <v/>
      </c>
      <c r="AQ848" s="1" t="str" cm="1">
        <f t="array" aca="1" ref="AQ848" ca="1">IF(LEFT(AL848,1)=".",INDEX($M$12:$M$1052,MATCH(1,(AL848=$L$12:$L$1052)*(S848=($S$12:$S$1052)),0)),"")</f>
        <v/>
      </c>
      <c r="AR848" s="52">
        <f t="shared" ca="1" si="503"/>
        <v>0</v>
      </c>
      <c r="AS848" s="52">
        <f t="shared" ca="1" si="504"/>
        <v>0</v>
      </c>
      <c r="AT848" s="52" t="str">
        <f t="shared" ca="1" si="505"/>
        <v>00</v>
      </c>
      <c r="AU848" s="52" t="str">
        <f t="shared" ca="1" si="506"/>
        <v>00</v>
      </c>
      <c r="AV848" s="1" t="str">
        <f t="shared" ca="1" si="509"/>
        <v>00</v>
      </c>
      <c r="AW848" s="52" t="str">
        <f t="shared" ca="1" si="507"/>
        <v>ZP</v>
      </c>
      <c r="AX848" s="53" t="e">
        <f ca="1">VLOOKUP(UPPER(F848)&amp;"-"&amp;AW848,Opcodes!$D$3:$E$160,2,FALSE)</f>
        <v>#N/A</v>
      </c>
      <c r="AY848" s="1">
        <f t="shared" ca="1" si="508"/>
        <v>0</v>
      </c>
    </row>
    <row r="849" spans="3:51" s="52" customFormat="1" x14ac:dyDescent="0.3">
      <c r="C849" s="11" t="str" cm="1">
        <f t="array" aca="1" ref="C849" ca="1">IF(AND(N849&amp;""&lt;&gt;"",K849&amp;""&lt;&gt;""),K849&amp;": "&amp;N849&amp;IF(O849&amp;""&lt;&gt;""," "&amp;O849,"")&amp;IF(P849&amp;""&lt;&gt;""," "&amp;P849,""),IF(Y849&amp;""&lt;&gt;"",K849&amp;": "&amp;TRIM(_xlfn.TEXTJOIN("",TRUE,MID(Y849,2*ROW(INDIRECT("1:"&amp;LEN(Y849)))-1,2)&amp;" ")),""))</f>
        <v/>
      </c>
      <c r="D849" s="20"/>
      <c r="E849" s="21"/>
      <c r="F849" s="22"/>
      <c r="G849" s="55"/>
      <c r="H849" s="56"/>
      <c r="I849" s="51"/>
      <c r="J849" s="51"/>
      <c r="K849" s="52" t="str">
        <f t="shared" ca="1" si="474"/>
        <v>302</v>
      </c>
      <c r="L849" s="52" t="str">
        <f t="shared" si="475"/>
        <v/>
      </c>
      <c r="M849" s="52" t="str">
        <f t="shared" ca="1" si="476"/>
        <v>$0302</v>
      </c>
      <c r="N849" s="53" t="str">
        <f t="shared" ca="1" si="477"/>
        <v/>
      </c>
      <c r="O849" s="53" t="str">
        <f t="shared" ca="1" si="478"/>
        <v>00</v>
      </c>
      <c r="P849" s="53" t="str">
        <f t="shared" ca="1" si="479"/>
        <v/>
      </c>
      <c r="Q849" s="54">
        <f t="shared" si="480"/>
        <v>-1</v>
      </c>
      <c r="R849" s="54" t="str">
        <f t="shared" si="481"/>
        <v/>
      </c>
      <c r="S849" s="3" t="str">
        <f t="shared" si="482"/>
        <v>my_code</v>
      </c>
      <c r="T849" s="54" t="b">
        <f t="shared" si="483"/>
        <v>0</v>
      </c>
      <c r="U849" s="54" t="b">
        <f t="shared" si="484"/>
        <v>0</v>
      </c>
      <c r="V849" s="54" t="b">
        <f t="shared" si="485"/>
        <v>0</v>
      </c>
      <c r="W849" s="54" t="b">
        <f t="shared" si="486"/>
        <v>0</v>
      </c>
      <c r="X849" s="54" t="b">
        <f>IF(NOT(ISERROR(VLOOKUP(UPPER(F849),Opcodes!$O$3:$O$10,1,FALSE))),TRUE,FALSE)</f>
        <v>0</v>
      </c>
      <c r="Y849" s="1" t="str" cm="1">
        <f t="array" aca="1" ref="Y849" ca="1">IF(OR(UPPER(F849)="STR",UPPER(F849)="ASC"),_xlfn.TEXTJOIN("",TRUE,DEC2HEX(128*(UPPER(F849)="STR")+CODE(MID(G849,ABS(ROW(INDIRECT("1:"&amp;LEN(G849)))),1)))),IF(UPPER(F849)="HEX",UPPER(SUBSTITUTE(G849," ","")),""))</f>
        <v/>
      </c>
      <c r="Z849" s="52" t="str">
        <f t="shared" si="487"/>
        <v/>
      </c>
      <c r="AA849" s="52" t="str">
        <f t="shared" si="488"/>
        <v/>
      </c>
      <c r="AB849" s="52" t="str">
        <f t="shared" si="489"/>
        <v/>
      </c>
      <c r="AC849" s="52" t="str">
        <f t="shared" si="490"/>
        <v/>
      </c>
      <c r="AD849" s="52" t="str">
        <f t="shared" si="491"/>
        <v/>
      </c>
      <c r="AE849" s="52">
        <f t="shared" ca="1" si="492"/>
        <v>0</v>
      </c>
      <c r="AF849" s="52" t="str">
        <f t="shared" si="493"/>
        <v/>
      </c>
      <c r="AG849" s="52" t="str">
        <f t="shared" ca="1" si="494"/>
        <v>mem</v>
      </c>
      <c r="AH849" s="52">
        <f t="shared" ca="1" si="495"/>
        <v>0</v>
      </c>
      <c r="AI849" s="52">
        <f t="shared" ca="1" si="496"/>
        <v>-1</v>
      </c>
      <c r="AJ849" s="52">
        <f t="shared" ca="1" si="497"/>
        <v>0</v>
      </c>
      <c r="AK849" s="52">
        <f t="shared" ca="1" si="498"/>
        <v>0</v>
      </c>
      <c r="AL849" s="52">
        <f t="shared" ca="1" si="499"/>
        <v>0</v>
      </c>
      <c r="AM849" s="52" t="e" cm="1">
        <f t="array" aca="1" ref="AM849" ca="1">INDEX($G$2:$G$1052,MATCH(1,(AL849=$E$2:$E$1052)*("EQU"=UPPER($F$2:$F$1052)),0))</f>
        <v>#N/A</v>
      </c>
      <c r="AN849" s="52" t="str">
        <f t="shared" ca="1" si="500"/>
        <v/>
      </c>
      <c r="AO849" s="1" t="e">
        <f t="shared" ca="1" si="501"/>
        <v>#N/A</v>
      </c>
      <c r="AP849" s="52" t="str">
        <f t="shared" ca="1" si="502"/>
        <v/>
      </c>
      <c r="AQ849" s="1" t="str" cm="1">
        <f t="array" aca="1" ref="AQ849" ca="1">IF(LEFT(AL849,1)=".",INDEX($M$12:$M$1052,MATCH(1,(AL849=$L$12:$L$1052)*(S849=($S$12:$S$1052)),0)),"")</f>
        <v/>
      </c>
      <c r="AR849" s="52">
        <f t="shared" ca="1" si="503"/>
        <v>0</v>
      </c>
      <c r="AS849" s="52">
        <f t="shared" ca="1" si="504"/>
        <v>0</v>
      </c>
      <c r="AT849" s="52" t="str">
        <f t="shared" ca="1" si="505"/>
        <v>00</v>
      </c>
      <c r="AU849" s="52" t="str">
        <f t="shared" ca="1" si="506"/>
        <v>00</v>
      </c>
      <c r="AV849" s="1" t="str">
        <f t="shared" ca="1" si="509"/>
        <v>00</v>
      </c>
      <c r="AW849" s="52" t="str">
        <f t="shared" ca="1" si="507"/>
        <v>ZP</v>
      </c>
      <c r="AX849" s="53" t="e">
        <f ca="1">VLOOKUP(UPPER(F849)&amp;"-"&amp;AW849,Opcodes!$D$3:$E$160,2,FALSE)</f>
        <v>#N/A</v>
      </c>
      <c r="AY849" s="1">
        <f t="shared" ca="1" si="508"/>
        <v>0</v>
      </c>
    </row>
    <row r="850" spans="3:51" s="52" customFormat="1" x14ac:dyDescent="0.3">
      <c r="C850" s="11" t="str" cm="1">
        <f t="array" aca="1" ref="C850" ca="1">IF(AND(N850&amp;""&lt;&gt;"",K850&amp;""&lt;&gt;""),K850&amp;": "&amp;N850&amp;IF(O850&amp;""&lt;&gt;""," "&amp;O850,"")&amp;IF(P850&amp;""&lt;&gt;""," "&amp;P850,""),IF(Y850&amp;""&lt;&gt;"",K850&amp;": "&amp;TRIM(_xlfn.TEXTJOIN("",TRUE,MID(Y850,2*ROW(INDIRECT("1:"&amp;LEN(Y850)))-1,2)&amp;" ")),""))</f>
        <v/>
      </c>
      <c r="D850" s="20"/>
      <c r="E850" s="21"/>
      <c r="F850" s="22"/>
      <c r="G850" s="55"/>
      <c r="H850" s="56"/>
      <c r="I850" s="51"/>
      <c r="J850" s="51"/>
      <c r="K850" s="52" t="str">
        <f t="shared" ca="1" si="474"/>
        <v>302</v>
      </c>
      <c r="L850" s="52" t="str">
        <f t="shared" si="475"/>
        <v/>
      </c>
      <c r="M850" s="52" t="str">
        <f t="shared" ca="1" si="476"/>
        <v>$0302</v>
      </c>
      <c r="N850" s="53" t="str">
        <f t="shared" ca="1" si="477"/>
        <v/>
      </c>
      <c r="O850" s="53" t="str">
        <f t="shared" ca="1" si="478"/>
        <v>00</v>
      </c>
      <c r="P850" s="53" t="str">
        <f t="shared" ca="1" si="479"/>
        <v/>
      </c>
      <c r="Q850" s="54">
        <f t="shared" si="480"/>
        <v>-1</v>
      </c>
      <c r="R850" s="54" t="str">
        <f t="shared" si="481"/>
        <v/>
      </c>
      <c r="S850" s="3" t="str">
        <f t="shared" si="482"/>
        <v>my_code</v>
      </c>
      <c r="T850" s="54" t="b">
        <f t="shared" si="483"/>
        <v>0</v>
      </c>
      <c r="U850" s="54" t="b">
        <f t="shared" si="484"/>
        <v>0</v>
      </c>
      <c r="V850" s="54" t="b">
        <f t="shared" si="485"/>
        <v>0</v>
      </c>
      <c r="W850" s="54" t="b">
        <f t="shared" si="486"/>
        <v>0</v>
      </c>
      <c r="X850" s="54" t="b">
        <f>IF(NOT(ISERROR(VLOOKUP(UPPER(F850),Opcodes!$O$3:$O$10,1,FALSE))),TRUE,FALSE)</f>
        <v>0</v>
      </c>
      <c r="Y850" s="1" t="str" cm="1">
        <f t="array" aca="1" ref="Y850" ca="1">IF(OR(UPPER(F850)="STR",UPPER(F850)="ASC"),_xlfn.TEXTJOIN("",TRUE,DEC2HEX(128*(UPPER(F850)="STR")+CODE(MID(G850,ABS(ROW(INDIRECT("1:"&amp;LEN(G850)))),1)))),IF(UPPER(F850)="HEX",UPPER(SUBSTITUTE(G850," ","")),""))</f>
        <v/>
      </c>
      <c r="Z850" s="52" t="str">
        <f t="shared" si="487"/>
        <v/>
      </c>
      <c r="AA850" s="52" t="str">
        <f t="shared" si="488"/>
        <v/>
      </c>
      <c r="AB850" s="52" t="str">
        <f t="shared" si="489"/>
        <v/>
      </c>
      <c r="AC850" s="52" t="str">
        <f t="shared" si="490"/>
        <v/>
      </c>
      <c r="AD850" s="52" t="str">
        <f t="shared" si="491"/>
        <v/>
      </c>
      <c r="AE850" s="52">
        <f t="shared" ca="1" si="492"/>
        <v>0</v>
      </c>
      <c r="AF850" s="52" t="str">
        <f t="shared" si="493"/>
        <v/>
      </c>
      <c r="AG850" s="52" t="str">
        <f t="shared" ca="1" si="494"/>
        <v>mem</v>
      </c>
      <c r="AH850" s="52">
        <f t="shared" ca="1" si="495"/>
        <v>0</v>
      </c>
      <c r="AI850" s="52">
        <f t="shared" ca="1" si="496"/>
        <v>-1</v>
      </c>
      <c r="AJ850" s="52">
        <f t="shared" ca="1" si="497"/>
        <v>0</v>
      </c>
      <c r="AK850" s="52">
        <f t="shared" ca="1" si="498"/>
        <v>0</v>
      </c>
      <c r="AL850" s="52">
        <f t="shared" ca="1" si="499"/>
        <v>0</v>
      </c>
      <c r="AM850" s="52" t="e" cm="1">
        <f t="array" aca="1" ref="AM850" ca="1">INDEX($G$2:$G$1052,MATCH(1,(AL850=$E$2:$E$1052)*("EQU"=UPPER($F$2:$F$1052)),0))</f>
        <v>#N/A</v>
      </c>
      <c r="AN850" s="52" t="str">
        <f t="shared" ca="1" si="500"/>
        <v/>
      </c>
      <c r="AO850" s="1" t="e">
        <f t="shared" ca="1" si="501"/>
        <v>#N/A</v>
      </c>
      <c r="AP850" s="52" t="str">
        <f t="shared" ca="1" si="502"/>
        <v/>
      </c>
      <c r="AQ850" s="1" t="str" cm="1">
        <f t="array" aca="1" ref="AQ850" ca="1">IF(LEFT(AL850,1)=".",INDEX($M$12:$M$1052,MATCH(1,(AL850=$L$12:$L$1052)*(S850=($S$12:$S$1052)),0)),"")</f>
        <v/>
      </c>
      <c r="AR850" s="52">
        <f t="shared" ca="1" si="503"/>
        <v>0</v>
      </c>
      <c r="AS850" s="52">
        <f t="shared" ca="1" si="504"/>
        <v>0</v>
      </c>
      <c r="AT850" s="52" t="str">
        <f t="shared" ca="1" si="505"/>
        <v>00</v>
      </c>
      <c r="AU850" s="52" t="str">
        <f t="shared" ca="1" si="506"/>
        <v>00</v>
      </c>
      <c r="AV850" s="1" t="str">
        <f t="shared" ca="1" si="509"/>
        <v>00</v>
      </c>
      <c r="AW850" s="52" t="str">
        <f t="shared" ca="1" si="507"/>
        <v>ZP</v>
      </c>
      <c r="AX850" s="53" t="e">
        <f ca="1">VLOOKUP(UPPER(F850)&amp;"-"&amp;AW850,Opcodes!$D$3:$E$160,2,FALSE)</f>
        <v>#N/A</v>
      </c>
      <c r="AY850" s="1">
        <f t="shared" ca="1" si="508"/>
        <v>0</v>
      </c>
    </row>
    <row r="851" spans="3:51" s="52" customFormat="1" x14ac:dyDescent="0.3">
      <c r="C851" s="11" t="str" cm="1">
        <f t="array" aca="1" ref="C851" ca="1">IF(AND(N851&amp;""&lt;&gt;"",K851&amp;""&lt;&gt;""),K851&amp;": "&amp;N851&amp;IF(O851&amp;""&lt;&gt;""," "&amp;O851,"")&amp;IF(P851&amp;""&lt;&gt;""," "&amp;P851,""),IF(Y851&amp;""&lt;&gt;"",K851&amp;": "&amp;TRIM(_xlfn.TEXTJOIN("",TRUE,MID(Y851,2*ROW(INDIRECT("1:"&amp;LEN(Y851)))-1,2)&amp;" ")),""))</f>
        <v/>
      </c>
      <c r="D851" s="20"/>
      <c r="E851" s="21"/>
      <c r="F851" s="22"/>
      <c r="G851" s="55"/>
      <c r="H851" s="56"/>
      <c r="I851" s="51"/>
      <c r="J851" s="51"/>
      <c r="K851" s="52" t="str">
        <f t="shared" ca="1" si="474"/>
        <v>302</v>
      </c>
      <c r="L851" s="52" t="str">
        <f t="shared" si="475"/>
        <v/>
      </c>
      <c r="M851" s="52" t="str">
        <f t="shared" ca="1" si="476"/>
        <v>$0302</v>
      </c>
      <c r="N851" s="53" t="str">
        <f t="shared" ca="1" si="477"/>
        <v/>
      </c>
      <c r="O851" s="53" t="str">
        <f t="shared" ca="1" si="478"/>
        <v>00</v>
      </c>
      <c r="P851" s="53" t="str">
        <f t="shared" ca="1" si="479"/>
        <v/>
      </c>
      <c r="Q851" s="54">
        <f t="shared" si="480"/>
        <v>-1</v>
      </c>
      <c r="R851" s="54" t="str">
        <f t="shared" si="481"/>
        <v/>
      </c>
      <c r="S851" s="3" t="str">
        <f t="shared" si="482"/>
        <v>my_code</v>
      </c>
      <c r="T851" s="54" t="b">
        <f t="shared" si="483"/>
        <v>0</v>
      </c>
      <c r="U851" s="54" t="b">
        <f t="shared" si="484"/>
        <v>0</v>
      </c>
      <c r="V851" s="54" t="b">
        <f t="shared" si="485"/>
        <v>0</v>
      </c>
      <c r="W851" s="54" t="b">
        <f t="shared" si="486"/>
        <v>0</v>
      </c>
      <c r="X851" s="54" t="b">
        <f>IF(NOT(ISERROR(VLOOKUP(UPPER(F851),Opcodes!$O$3:$O$10,1,FALSE))),TRUE,FALSE)</f>
        <v>0</v>
      </c>
      <c r="Y851" s="1" t="str" cm="1">
        <f t="array" aca="1" ref="Y851" ca="1">IF(OR(UPPER(F851)="STR",UPPER(F851)="ASC"),_xlfn.TEXTJOIN("",TRUE,DEC2HEX(128*(UPPER(F851)="STR")+CODE(MID(G851,ABS(ROW(INDIRECT("1:"&amp;LEN(G851)))),1)))),IF(UPPER(F851)="HEX",UPPER(SUBSTITUTE(G851," ","")),""))</f>
        <v/>
      </c>
      <c r="Z851" s="52" t="str">
        <f t="shared" si="487"/>
        <v/>
      </c>
      <c r="AA851" s="52" t="str">
        <f t="shared" si="488"/>
        <v/>
      </c>
      <c r="AB851" s="52" t="str">
        <f t="shared" si="489"/>
        <v/>
      </c>
      <c r="AC851" s="52" t="str">
        <f t="shared" si="490"/>
        <v/>
      </c>
      <c r="AD851" s="52" t="str">
        <f t="shared" si="491"/>
        <v/>
      </c>
      <c r="AE851" s="52">
        <f t="shared" ca="1" si="492"/>
        <v>0</v>
      </c>
      <c r="AF851" s="52" t="str">
        <f t="shared" si="493"/>
        <v/>
      </c>
      <c r="AG851" s="52" t="str">
        <f t="shared" ca="1" si="494"/>
        <v>mem</v>
      </c>
      <c r="AH851" s="52">
        <f t="shared" ca="1" si="495"/>
        <v>0</v>
      </c>
      <c r="AI851" s="52">
        <f t="shared" ca="1" si="496"/>
        <v>-1</v>
      </c>
      <c r="AJ851" s="52">
        <f t="shared" ca="1" si="497"/>
        <v>0</v>
      </c>
      <c r="AK851" s="52">
        <f t="shared" ca="1" si="498"/>
        <v>0</v>
      </c>
      <c r="AL851" s="52">
        <f t="shared" ca="1" si="499"/>
        <v>0</v>
      </c>
      <c r="AM851" s="52" t="e" cm="1">
        <f t="array" aca="1" ref="AM851" ca="1">INDEX($G$2:$G$1052,MATCH(1,(AL851=$E$2:$E$1052)*("EQU"=UPPER($F$2:$F$1052)),0))</f>
        <v>#N/A</v>
      </c>
      <c r="AN851" s="52" t="str">
        <f t="shared" ca="1" si="500"/>
        <v/>
      </c>
      <c r="AO851" s="1" t="e">
        <f t="shared" ca="1" si="501"/>
        <v>#N/A</v>
      </c>
      <c r="AP851" s="52" t="str">
        <f t="shared" ca="1" si="502"/>
        <v/>
      </c>
      <c r="AQ851" s="1" t="str" cm="1">
        <f t="array" aca="1" ref="AQ851" ca="1">IF(LEFT(AL851,1)=".",INDEX($M$12:$M$1052,MATCH(1,(AL851=$L$12:$L$1052)*(S851=($S$12:$S$1052)),0)),"")</f>
        <v/>
      </c>
      <c r="AR851" s="52">
        <f t="shared" ca="1" si="503"/>
        <v>0</v>
      </c>
      <c r="AS851" s="52">
        <f t="shared" ca="1" si="504"/>
        <v>0</v>
      </c>
      <c r="AT851" s="52" t="str">
        <f t="shared" ca="1" si="505"/>
        <v>00</v>
      </c>
      <c r="AU851" s="52" t="str">
        <f t="shared" ca="1" si="506"/>
        <v>00</v>
      </c>
      <c r="AV851" s="1" t="str">
        <f t="shared" ca="1" si="509"/>
        <v>00</v>
      </c>
      <c r="AW851" s="52" t="str">
        <f t="shared" ca="1" si="507"/>
        <v>ZP</v>
      </c>
      <c r="AX851" s="53" t="e">
        <f ca="1">VLOOKUP(UPPER(F851)&amp;"-"&amp;AW851,Opcodes!$D$3:$E$160,2,FALSE)</f>
        <v>#N/A</v>
      </c>
      <c r="AY851" s="1">
        <f t="shared" ca="1" si="508"/>
        <v>0</v>
      </c>
    </row>
    <row r="852" spans="3:51" s="52" customFormat="1" x14ac:dyDescent="0.3">
      <c r="C852" s="11" t="str" cm="1">
        <f t="array" aca="1" ref="C852" ca="1">IF(AND(N852&amp;""&lt;&gt;"",K852&amp;""&lt;&gt;""),K852&amp;": "&amp;N852&amp;IF(O852&amp;""&lt;&gt;""," "&amp;O852,"")&amp;IF(P852&amp;""&lt;&gt;""," "&amp;P852,""),IF(Y852&amp;""&lt;&gt;"",K852&amp;": "&amp;TRIM(_xlfn.TEXTJOIN("",TRUE,MID(Y852,2*ROW(INDIRECT("1:"&amp;LEN(Y852)))-1,2)&amp;" ")),""))</f>
        <v/>
      </c>
      <c r="D852" s="20"/>
      <c r="E852" s="21"/>
      <c r="F852" s="22"/>
      <c r="G852" s="55"/>
      <c r="H852" s="56"/>
      <c r="I852" s="51"/>
      <c r="J852" s="51"/>
      <c r="K852" s="52" t="str">
        <f t="shared" ca="1" si="474"/>
        <v>302</v>
      </c>
      <c r="L852" s="52" t="str">
        <f t="shared" si="475"/>
        <v/>
      </c>
      <c r="M852" s="52" t="str">
        <f t="shared" ca="1" si="476"/>
        <v>$0302</v>
      </c>
      <c r="N852" s="53" t="str">
        <f t="shared" ca="1" si="477"/>
        <v/>
      </c>
      <c r="O852" s="53" t="str">
        <f t="shared" ca="1" si="478"/>
        <v>00</v>
      </c>
      <c r="P852" s="53" t="str">
        <f t="shared" ca="1" si="479"/>
        <v/>
      </c>
      <c r="Q852" s="54">
        <f t="shared" si="480"/>
        <v>-1</v>
      </c>
      <c r="R852" s="54" t="str">
        <f t="shared" si="481"/>
        <v/>
      </c>
      <c r="S852" s="3" t="str">
        <f t="shared" si="482"/>
        <v>my_code</v>
      </c>
      <c r="T852" s="54" t="b">
        <f t="shared" si="483"/>
        <v>0</v>
      </c>
      <c r="U852" s="54" t="b">
        <f t="shared" si="484"/>
        <v>0</v>
      </c>
      <c r="V852" s="54" t="b">
        <f t="shared" si="485"/>
        <v>0</v>
      </c>
      <c r="W852" s="54" t="b">
        <f t="shared" si="486"/>
        <v>0</v>
      </c>
      <c r="X852" s="54" t="b">
        <f>IF(NOT(ISERROR(VLOOKUP(UPPER(F852),Opcodes!$O$3:$O$10,1,FALSE))),TRUE,FALSE)</f>
        <v>0</v>
      </c>
      <c r="Y852" s="1" t="str" cm="1">
        <f t="array" aca="1" ref="Y852" ca="1">IF(OR(UPPER(F852)="STR",UPPER(F852)="ASC"),_xlfn.TEXTJOIN("",TRUE,DEC2HEX(128*(UPPER(F852)="STR")+CODE(MID(G852,ABS(ROW(INDIRECT("1:"&amp;LEN(G852)))),1)))),IF(UPPER(F852)="HEX",UPPER(SUBSTITUTE(G852," ","")),""))</f>
        <v/>
      </c>
      <c r="Z852" s="52" t="str">
        <f t="shared" si="487"/>
        <v/>
      </c>
      <c r="AA852" s="52" t="str">
        <f t="shared" si="488"/>
        <v/>
      </c>
      <c r="AB852" s="52" t="str">
        <f t="shared" si="489"/>
        <v/>
      </c>
      <c r="AC852" s="52" t="str">
        <f t="shared" si="490"/>
        <v/>
      </c>
      <c r="AD852" s="52" t="str">
        <f t="shared" si="491"/>
        <v/>
      </c>
      <c r="AE852" s="52">
        <f t="shared" ca="1" si="492"/>
        <v>0</v>
      </c>
      <c r="AF852" s="52" t="str">
        <f t="shared" si="493"/>
        <v/>
      </c>
      <c r="AG852" s="52" t="str">
        <f t="shared" ca="1" si="494"/>
        <v>mem</v>
      </c>
      <c r="AH852" s="52">
        <f t="shared" ca="1" si="495"/>
        <v>0</v>
      </c>
      <c r="AI852" s="52">
        <f t="shared" ca="1" si="496"/>
        <v>-1</v>
      </c>
      <c r="AJ852" s="52">
        <f t="shared" ca="1" si="497"/>
        <v>0</v>
      </c>
      <c r="AK852" s="52">
        <f t="shared" ca="1" si="498"/>
        <v>0</v>
      </c>
      <c r="AL852" s="52">
        <f t="shared" ca="1" si="499"/>
        <v>0</v>
      </c>
      <c r="AM852" s="52" t="e" cm="1">
        <f t="array" aca="1" ref="AM852" ca="1">INDEX($G$2:$G$1052,MATCH(1,(AL852=$E$2:$E$1052)*("EQU"=UPPER($F$2:$F$1052)),0))</f>
        <v>#N/A</v>
      </c>
      <c r="AN852" s="52" t="str">
        <f t="shared" ca="1" si="500"/>
        <v/>
      </c>
      <c r="AO852" s="1" t="e">
        <f t="shared" ca="1" si="501"/>
        <v>#N/A</v>
      </c>
      <c r="AP852" s="52" t="str">
        <f t="shared" ca="1" si="502"/>
        <v/>
      </c>
      <c r="AQ852" s="1" t="str" cm="1">
        <f t="array" aca="1" ref="AQ852" ca="1">IF(LEFT(AL852,1)=".",INDEX($M$12:$M$1052,MATCH(1,(AL852=$L$12:$L$1052)*(S852=($S$12:$S$1052)),0)),"")</f>
        <v/>
      </c>
      <c r="AR852" s="52">
        <f t="shared" ca="1" si="503"/>
        <v>0</v>
      </c>
      <c r="AS852" s="52">
        <f t="shared" ca="1" si="504"/>
        <v>0</v>
      </c>
      <c r="AT852" s="52" t="str">
        <f t="shared" ca="1" si="505"/>
        <v>00</v>
      </c>
      <c r="AU852" s="52" t="str">
        <f t="shared" ca="1" si="506"/>
        <v>00</v>
      </c>
      <c r="AV852" s="1" t="str">
        <f t="shared" ca="1" si="509"/>
        <v>00</v>
      </c>
      <c r="AW852" s="52" t="str">
        <f t="shared" ca="1" si="507"/>
        <v>ZP</v>
      </c>
      <c r="AX852" s="53" t="e">
        <f ca="1">VLOOKUP(UPPER(F852)&amp;"-"&amp;AW852,Opcodes!$D$3:$E$160,2,FALSE)</f>
        <v>#N/A</v>
      </c>
      <c r="AY852" s="1">
        <f t="shared" ca="1" si="508"/>
        <v>0</v>
      </c>
    </row>
    <row r="853" spans="3:51" s="52" customFormat="1" x14ac:dyDescent="0.3">
      <c r="C853" s="11" t="str" cm="1">
        <f t="array" aca="1" ref="C853" ca="1">IF(AND(N853&amp;""&lt;&gt;"",K853&amp;""&lt;&gt;""),K853&amp;": "&amp;N853&amp;IF(O853&amp;""&lt;&gt;""," "&amp;O853,"")&amp;IF(P853&amp;""&lt;&gt;""," "&amp;P853,""),IF(Y853&amp;""&lt;&gt;"",K853&amp;": "&amp;TRIM(_xlfn.TEXTJOIN("",TRUE,MID(Y853,2*ROW(INDIRECT("1:"&amp;LEN(Y853)))-1,2)&amp;" ")),""))</f>
        <v/>
      </c>
      <c r="D853" s="20"/>
      <c r="E853" s="21"/>
      <c r="F853" s="22"/>
      <c r="G853" s="55"/>
      <c r="H853" s="56"/>
      <c r="I853" s="51"/>
      <c r="J853" s="51"/>
      <c r="K853" s="52" t="str">
        <f t="shared" ca="1" si="474"/>
        <v>302</v>
      </c>
      <c r="L853" s="52" t="str">
        <f t="shared" si="475"/>
        <v/>
      </c>
      <c r="M853" s="52" t="str">
        <f t="shared" ca="1" si="476"/>
        <v>$0302</v>
      </c>
      <c r="N853" s="53" t="str">
        <f t="shared" ca="1" si="477"/>
        <v/>
      </c>
      <c r="O853" s="53" t="str">
        <f t="shared" ca="1" si="478"/>
        <v>00</v>
      </c>
      <c r="P853" s="53" t="str">
        <f t="shared" ca="1" si="479"/>
        <v/>
      </c>
      <c r="Q853" s="54">
        <f t="shared" si="480"/>
        <v>-1</v>
      </c>
      <c r="R853" s="54" t="str">
        <f t="shared" si="481"/>
        <v/>
      </c>
      <c r="S853" s="3" t="str">
        <f t="shared" si="482"/>
        <v>my_code</v>
      </c>
      <c r="T853" s="54" t="b">
        <f t="shared" si="483"/>
        <v>0</v>
      </c>
      <c r="U853" s="54" t="b">
        <f t="shared" si="484"/>
        <v>0</v>
      </c>
      <c r="V853" s="54" t="b">
        <f t="shared" si="485"/>
        <v>0</v>
      </c>
      <c r="W853" s="54" t="b">
        <f t="shared" si="486"/>
        <v>0</v>
      </c>
      <c r="X853" s="54" t="b">
        <f>IF(NOT(ISERROR(VLOOKUP(UPPER(F853),Opcodes!$O$3:$O$10,1,FALSE))),TRUE,FALSE)</f>
        <v>0</v>
      </c>
      <c r="Y853" s="1" t="str" cm="1">
        <f t="array" aca="1" ref="Y853" ca="1">IF(OR(UPPER(F853)="STR",UPPER(F853)="ASC"),_xlfn.TEXTJOIN("",TRUE,DEC2HEX(128*(UPPER(F853)="STR")+CODE(MID(G853,ABS(ROW(INDIRECT("1:"&amp;LEN(G853)))),1)))),IF(UPPER(F853)="HEX",UPPER(SUBSTITUTE(G853," ","")),""))</f>
        <v/>
      </c>
      <c r="Z853" s="52" t="str">
        <f t="shared" si="487"/>
        <v/>
      </c>
      <c r="AA853" s="52" t="str">
        <f t="shared" si="488"/>
        <v/>
      </c>
      <c r="AB853" s="52" t="str">
        <f t="shared" si="489"/>
        <v/>
      </c>
      <c r="AC853" s="52" t="str">
        <f t="shared" si="490"/>
        <v/>
      </c>
      <c r="AD853" s="52" t="str">
        <f t="shared" si="491"/>
        <v/>
      </c>
      <c r="AE853" s="52">
        <f t="shared" ca="1" si="492"/>
        <v>0</v>
      </c>
      <c r="AF853" s="52" t="str">
        <f t="shared" si="493"/>
        <v/>
      </c>
      <c r="AG853" s="52" t="str">
        <f t="shared" ca="1" si="494"/>
        <v>mem</v>
      </c>
      <c r="AH853" s="52">
        <f t="shared" ca="1" si="495"/>
        <v>0</v>
      </c>
      <c r="AI853" s="52">
        <f t="shared" ca="1" si="496"/>
        <v>-1</v>
      </c>
      <c r="AJ853" s="52">
        <f t="shared" ca="1" si="497"/>
        <v>0</v>
      </c>
      <c r="AK853" s="52">
        <f t="shared" ca="1" si="498"/>
        <v>0</v>
      </c>
      <c r="AL853" s="52">
        <f t="shared" ca="1" si="499"/>
        <v>0</v>
      </c>
      <c r="AM853" s="52" t="e" cm="1">
        <f t="array" aca="1" ref="AM853" ca="1">INDEX($G$2:$G$1052,MATCH(1,(AL853=$E$2:$E$1052)*("EQU"=UPPER($F$2:$F$1052)),0))</f>
        <v>#N/A</v>
      </c>
      <c r="AN853" s="52" t="str">
        <f t="shared" ca="1" si="500"/>
        <v/>
      </c>
      <c r="AO853" s="1" t="e">
        <f t="shared" ca="1" si="501"/>
        <v>#N/A</v>
      </c>
      <c r="AP853" s="52" t="str">
        <f t="shared" ca="1" si="502"/>
        <v/>
      </c>
      <c r="AQ853" s="1" t="str" cm="1">
        <f t="array" aca="1" ref="AQ853" ca="1">IF(LEFT(AL853,1)=".",INDEX($M$12:$M$1052,MATCH(1,(AL853=$L$12:$L$1052)*(S853=($S$12:$S$1052)),0)),"")</f>
        <v/>
      </c>
      <c r="AR853" s="52">
        <f t="shared" ca="1" si="503"/>
        <v>0</v>
      </c>
      <c r="AS853" s="52">
        <f t="shared" ca="1" si="504"/>
        <v>0</v>
      </c>
      <c r="AT853" s="52" t="str">
        <f t="shared" ca="1" si="505"/>
        <v>00</v>
      </c>
      <c r="AU853" s="52" t="str">
        <f t="shared" ca="1" si="506"/>
        <v>00</v>
      </c>
      <c r="AV853" s="1" t="str">
        <f t="shared" ca="1" si="509"/>
        <v>00</v>
      </c>
      <c r="AW853" s="52" t="str">
        <f t="shared" ca="1" si="507"/>
        <v>ZP</v>
      </c>
      <c r="AX853" s="53" t="e">
        <f ca="1">VLOOKUP(UPPER(F853)&amp;"-"&amp;AW853,Opcodes!$D$3:$E$160,2,FALSE)</f>
        <v>#N/A</v>
      </c>
      <c r="AY853" s="1">
        <f t="shared" ca="1" si="508"/>
        <v>0</v>
      </c>
    </row>
    <row r="854" spans="3:51" s="52" customFormat="1" x14ac:dyDescent="0.3">
      <c r="C854" s="11" t="str" cm="1">
        <f t="array" aca="1" ref="C854" ca="1">IF(AND(N854&amp;""&lt;&gt;"",K854&amp;""&lt;&gt;""),K854&amp;": "&amp;N854&amp;IF(O854&amp;""&lt;&gt;""," "&amp;O854,"")&amp;IF(P854&amp;""&lt;&gt;""," "&amp;P854,""),IF(Y854&amp;""&lt;&gt;"",K854&amp;": "&amp;TRIM(_xlfn.TEXTJOIN("",TRUE,MID(Y854,2*ROW(INDIRECT("1:"&amp;LEN(Y854)))-1,2)&amp;" ")),""))</f>
        <v/>
      </c>
      <c r="D854" s="20"/>
      <c r="E854" s="21"/>
      <c r="F854" s="22"/>
      <c r="G854" s="55"/>
      <c r="H854" s="56"/>
      <c r="I854" s="51"/>
      <c r="J854" s="51"/>
      <c r="K854" s="52" t="str">
        <f t="shared" ca="1" si="474"/>
        <v>302</v>
      </c>
      <c r="L854" s="52" t="str">
        <f t="shared" si="475"/>
        <v/>
      </c>
      <c r="M854" s="52" t="str">
        <f t="shared" ca="1" si="476"/>
        <v>$0302</v>
      </c>
      <c r="N854" s="53" t="str">
        <f t="shared" ca="1" si="477"/>
        <v/>
      </c>
      <c r="O854" s="53" t="str">
        <f t="shared" ca="1" si="478"/>
        <v>00</v>
      </c>
      <c r="P854" s="53" t="str">
        <f t="shared" ca="1" si="479"/>
        <v/>
      </c>
      <c r="Q854" s="54">
        <f t="shared" si="480"/>
        <v>-1</v>
      </c>
      <c r="R854" s="54" t="str">
        <f t="shared" si="481"/>
        <v/>
      </c>
      <c r="S854" s="3" t="str">
        <f t="shared" si="482"/>
        <v>my_code</v>
      </c>
      <c r="T854" s="54" t="b">
        <f t="shared" si="483"/>
        <v>0</v>
      </c>
      <c r="U854" s="54" t="b">
        <f t="shared" si="484"/>
        <v>0</v>
      </c>
      <c r="V854" s="54" t="b">
        <f t="shared" si="485"/>
        <v>0</v>
      </c>
      <c r="W854" s="54" t="b">
        <f t="shared" si="486"/>
        <v>0</v>
      </c>
      <c r="X854" s="54" t="b">
        <f>IF(NOT(ISERROR(VLOOKUP(UPPER(F854),Opcodes!$O$3:$O$10,1,FALSE))),TRUE,FALSE)</f>
        <v>0</v>
      </c>
      <c r="Y854" s="1" t="str" cm="1">
        <f t="array" aca="1" ref="Y854" ca="1">IF(OR(UPPER(F854)="STR",UPPER(F854)="ASC"),_xlfn.TEXTJOIN("",TRUE,DEC2HEX(128*(UPPER(F854)="STR")+CODE(MID(G854,ABS(ROW(INDIRECT("1:"&amp;LEN(G854)))),1)))),IF(UPPER(F854)="HEX",UPPER(SUBSTITUTE(G854," ","")),""))</f>
        <v/>
      </c>
      <c r="Z854" s="52" t="str">
        <f t="shared" si="487"/>
        <v/>
      </c>
      <c r="AA854" s="52" t="str">
        <f t="shared" si="488"/>
        <v/>
      </c>
      <c r="AB854" s="52" t="str">
        <f t="shared" si="489"/>
        <v/>
      </c>
      <c r="AC854" s="52" t="str">
        <f t="shared" si="490"/>
        <v/>
      </c>
      <c r="AD854" s="52" t="str">
        <f t="shared" si="491"/>
        <v/>
      </c>
      <c r="AE854" s="52">
        <f t="shared" ca="1" si="492"/>
        <v>0</v>
      </c>
      <c r="AF854" s="52" t="str">
        <f t="shared" si="493"/>
        <v/>
      </c>
      <c r="AG854" s="52" t="str">
        <f t="shared" ca="1" si="494"/>
        <v>mem</v>
      </c>
      <c r="AH854" s="52">
        <f t="shared" ca="1" si="495"/>
        <v>0</v>
      </c>
      <c r="AI854" s="52">
        <f t="shared" ca="1" si="496"/>
        <v>-1</v>
      </c>
      <c r="AJ854" s="52">
        <f t="shared" ca="1" si="497"/>
        <v>0</v>
      </c>
      <c r="AK854" s="52">
        <f t="shared" ca="1" si="498"/>
        <v>0</v>
      </c>
      <c r="AL854" s="52">
        <f t="shared" ca="1" si="499"/>
        <v>0</v>
      </c>
      <c r="AM854" s="52" t="e" cm="1">
        <f t="array" aca="1" ref="AM854" ca="1">INDEX($G$2:$G$1052,MATCH(1,(AL854=$E$2:$E$1052)*("EQU"=UPPER($F$2:$F$1052)),0))</f>
        <v>#N/A</v>
      </c>
      <c r="AN854" s="52" t="str">
        <f t="shared" ca="1" si="500"/>
        <v/>
      </c>
      <c r="AO854" s="1" t="e">
        <f t="shared" ca="1" si="501"/>
        <v>#N/A</v>
      </c>
      <c r="AP854" s="52" t="str">
        <f t="shared" ca="1" si="502"/>
        <v/>
      </c>
      <c r="AQ854" s="1" t="str" cm="1">
        <f t="array" aca="1" ref="AQ854" ca="1">IF(LEFT(AL854,1)=".",INDEX($M$12:$M$1052,MATCH(1,(AL854=$L$12:$L$1052)*(S854=($S$12:$S$1052)),0)),"")</f>
        <v/>
      </c>
      <c r="AR854" s="52">
        <f t="shared" ca="1" si="503"/>
        <v>0</v>
      </c>
      <c r="AS854" s="52">
        <f t="shared" ca="1" si="504"/>
        <v>0</v>
      </c>
      <c r="AT854" s="52" t="str">
        <f t="shared" ca="1" si="505"/>
        <v>00</v>
      </c>
      <c r="AU854" s="52" t="str">
        <f t="shared" ca="1" si="506"/>
        <v>00</v>
      </c>
      <c r="AV854" s="1" t="str">
        <f t="shared" ca="1" si="509"/>
        <v>00</v>
      </c>
      <c r="AW854" s="52" t="str">
        <f t="shared" ca="1" si="507"/>
        <v>ZP</v>
      </c>
      <c r="AX854" s="53" t="e">
        <f ca="1">VLOOKUP(UPPER(F854)&amp;"-"&amp;AW854,Opcodes!$D$3:$E$160,2,FALSE)</f>
        <v>#N/A</v>
      </c>
      <c r="AY854" s="1">
        <f t="shared" ca="1" si="508"/>
        <v>0</v>
      </c>
    </row>
    <row r="855" spans="3:51" s="52" customFormat="1" x14ac:dyDescent="0.3">
      <c r="C855" s="11" t="str" cm="1">
        <f t="array" aca="1" ref="C855" ca="1">IF(AND(N855&amp;""&lt;&gt;"",K855&amp;""&lt;&gt;""),K855&amp;": "&amp;N855&amp;IF(O855&amp;""&lt;&gt;""," "&amp;O855,"")&amp;IF(P855&amp;""&lt;&gt;""," "&amp;P855,""),IF(Y855&amp;""&lt;&gt;"",K855&amp;": "&amp;TRIM(_xlfn.TEXTJOIN("",TRUE,MID(Y855,2*ROW(INDIRECT("1:"&amp;LEN(Y855)))-1,2)&amp;" ")),""))</f>
        <v/>
      </c>
      <c r="D855" s="20"/>
      <c r="E855" s="21"/>
      <c r="F855" s="22"/>
      <c r="G855" s="55"/>
      <c r="H855" s="56"/>
      <c r="I855" s="51"/>
      <c r="J855" s="51"/>
      <c r="K855" s="52" t="str">
        <f t="shared" ca="1" si="474"/>
        <v>302</v>
      </c>
      <c r="L855" s="52" t="str">
        <f t="shared" si="475"/>
        <v/>
      </c>
      <c r="M855" s="52" t="str">
        <f t="shared" ca="1" si="476"/>
        <v>$0302</v>
      </c>
      <c r="N855" s="53" t="str">
        <f t="shared" ca="1" si="477"/>
        <v/>
      </c>
      <c r="O855" s="53" t="str">
        <f t="shared" ca="1" si="478"/>
        <v>00</v>
      </c>
      <c r="P855" s="53" t="str">
        <f t="shared" ca="1" si="479"/>
        <v/>
      </c>
      <c r="Q855" s="54">
        <f t="shared" si="480"/>
        <v>-1</v>
      </c>
      <c r="R855" s="54" t="str">
        <f t="shared" si="481"/>
        <v/>
      </c>
      <c r="S855" s="3" t="str">
        <f t="shared" si="482"/>
        <v>my_code</v>
      </c>
      <c r="T855" s="54" t="b">
        <f t="shared" si="483"/>
        <v>0</v>
      </c>
      <c r="U855" s="54" t="b">
        <f t="shared" si="484"/>
        <v>0</v>
      </c>
      <c r="V855" s="54" t="b">
        <f t="shared" si="485"/>
        <v>0</v>
      </c>
      <c r="W855" s="54" t="b">
        <f t="shared" si="486"/>
        <v>0</v>
      </c>
      <c r="X855" s="54" t="b">
        <f>IF(NOT(ISERROR(VLOOKUP(UPPER(F855),Opcodes!$O$3:$O$10,1,FALSE))),TRUE,FALSE)</f>
        <v>0</v>
      </c>
      <c r="Y855" s="1" t="str" cm="1">
        <f t="array" aca="1" ref="Y855" ca="1">IF(OR(UPPER(F855)="STR",UPPER(F855)="ASC"),_xlfn.TEXTJOIN("",TRUE,DEC2HEX(128*(UPPER(F855)="STR")+CODE(MID(G855,ABS(ROW(INDIRECT("1:"&amp;LEN(G855)))),1)))),IF(UPPER(F855)="HEX",UPPER(SUBSTITUTE(G855," ","")),""))</f>
        <v/>
      </c>
      <c r="Z855" s="52" t="str">
        <f t="shared" si="487"/>
        <v/>
      </c>
      <c r="AA855" s="52" t="str">
        <f t="shared" si="488"/>
        <v/>
      </c>
      <c r="AB855" s="52" t="str">
        <f t="shared" si="489"/>
        <v/>
      </c>
      <c r="AC855" s="52" t="str">
        <f t="shared" si="490"/>
        <v/>
      </c>
      <c r="AD855" s="52" t="str">
        <f t="shared" si="491"/>
        <v/>
      </c>
      <c r="AE855" s="52">
        <f t="shared" ca="1" si="492"/>
        <v>0</v>
      </c>
      <c r="AF855" s="52" t="str">
        <f t="shared" si="493"/>
        <v/>
      </c>
      <c r="AG855" s="52" t="str">
        <f t="shared" ca="1" si="494"/>
        <v>mem</v>
      </c>
      <c r="AH855" s="52">
        <f t="shared" ca="1" si="495"/>
        <v>0</v>
      </c>
      <c r="AI855" s="52">
        <f t="shared" ca="1" si="496"/>
        <v>-1</v>
      </c>
      <c r="AJ855" s="52">
        <f t="shared" ca="1" si="497"/>
        <v>0</v>
      </c>
      <c r="AK855" s="52">
        <f t="shared" ca="1" si="498"/>
        <v>0</v>
      </c>
      <c r="AL855" s="52">
        <f t="shared" ca="1" si="499"/>
        <v>0</v>
      </c>
      <c r="AM855" s="52" t="e" cm="1">
        <f t="array" aca="1" ref="AM855" ca="1">INDEX($G$2:$G$1052,MATCH(1,(AL855=$E$2:$E$1052)*("EQU"=UPPER($F$2:$F$1052)),0))</f>
        <v>#N/A</v>
      </c>
      <c r="AN855" s="52" t="str">
        <f t="shared" ca="1" si="500"/>
        <v/>
      </c>
      <c r="AO855" s="1" t="e">
        <f t="shared" ca="1" si="501"/>
        <v>#N/A</v>
      </c>
      <c r="AP855" s="52" t="str">
        <f t="shared" ca="1" si="502"/>
        <v/>
      </c>
      <c r="AQ855" s="1" t="str" cm="1">
        <f t="array" aca="1" ref="AQ855" ca="1">IF(LEFT(AL855,1)=".",INDEX($M$12:$M$1052,MATCH(1,(AL855=$L$12:$L$1052)*(S855=($S$12:$S$1052)),0)),"")</f>
        <v/>
      </c>
      <c r="AR855" s="52">
        <f t="shared" ca="1" si="503"/>
        <v>0</v>
      </c>
      <c r="AS855" s="52">
        <f t="shared" ca="1" si="504"/>
        <v>0</v>
      </c>
      <c r="AT855" s="52" t="str">
        <f t="shared" ca="1" si="505"/>
        <v>00</v>
      </c>
      <c r="AU855" s="52" t="str">
        <f t="shared" ca="1" si="506"/>
        <v>00</v>
      </c>
      <c r="AV855" s="1" t="str">
        <f t="shared" ca="1" si="509"/>
        <v>00</v>
      </c>
      <c r="AW855" s="52" t="str">
        <f t="shared" ca="1" si="507"/>
        <v>ZP</v>
      </c>
      <c r="AX855" s="53" t="e">
        <f ca="1">VLOOKUP(UPPER(F855)&amp;"-"&amp;AW855,Opcodes!$D$3:$E$160,2,FALSE)</f>
        <v>#N/A</v>
      </c>
      <c r="AY855" s="1">
        <f t="shared" ca="1" si="508"/>
        <v>0</v>
      </c>
    </row>
    <row r="856" spans="3:51" s="52" customFormat="1" x14ac:dyDescent="0.3">
      <c r="C856" s="11" t="str" cm="1">
        <f t="array" aca="1" ref="C856" ca="1">IF(AND(N856&amp;""&lt;&gt;"",K856&amp;""&lt;&gt;""),K856&amp;": "&amp;N856&amp;IF(O856&amp;""&lt;&gt;""," "&amp;O856,"")&amp;IF(P856&amp;""&lt;&gt;""," "&amp;P856,""),IF(Y856&amp;""&lt;&gt;"",K856&amp;": "&amp;TRIM(_xlfn.TEXTJOIN("",TRUE,MID(Y856,2*ROW(INDIRECT("1:"&amp;LEN(Y856)))-1,2)&amp;" ")),""))</f>
        <v/>
      </c>
      <c r="D856" s="20"/>
      <c r="E856" s="21"/>
      <c r="F856" s="22"/>
      <c r="G856" s="55"/>
      <c r="H856" s="56"/>
      <c r="I856" s="51"/>
      <c r="J856" s="51"/>
      <c r="K856" s="52" t="str">
        <f t="shared" ca="1" si="474"/>
        <v>302</v>
      </c>
      <c r="L856" s="52" t="str">
        <f t="shared" si="475"/>
        <v/>
      </c>
      <c r="M856" s="52" t="str">
        <f t="shared" ca="1" si="476"/>
        <v>$0302</v>
      </c>
      <c r="N856" s="53" t="str">
        <f t="shared" ca="1" si="477"/>
        <v/>
      </c>
      <c r="O856" s="53" t="str">
        <f t="shared" ca="1" si="478"/>
        <v>00</v>
      </c>
      <c r="P856" s="53" t="str">
        <f t="shared" ca="1" si="479"/>
        <v/>
      </c>
      <c r="Q856" s="54">
        <f t="shared" si="480"/>
        <v>-1</v>
      </c>
      <c r="R856" s="54" t="str">
        <f t="shared" si="481"/>
        <v/>
      </c>
      <c r="S856" s="3" t="str">
        <f t="shared" si="482"/>
        <v>my_code</v>
      </c>
      <c r="T856" s="54" t="b">
        <f t="shared" si="483"/>
        <v>0</v>
      </c>
      <c r="U856" s="54" t="b">
        <f t="shared" si="484"/>
        <v>0</v>
      </c>
      <c r="V856" s="54" t="b">
        <f t="shared" si="485"/>
        <v>0</v>
      </c>
      <c r="W856" s="54" t="b">
        <f t="shared" si="486"/>
        <v>0</v>
      </c>
      <c r="X856" s="54" t="b">
        <f>IF(NOT(ISERROR(VLOOKUP(UPPER(F856),Opcodes!$O$3:$O$10,1,FALSE))),TRUE,FALSE)</f>
        <v>0</v>
      </c>
      <c r="Y856" s="1" t="str" cm="1">
        <f t="array" aca="1" ref="Y856" ca="1">IF(OR(UPPER(F856)="STR",UPPER(F856)="ASC"),_xlfn.TEXTJOIN("",TRUE,DEC2HEX(128*(UPPER(F856)="STR")+CODE(MID(G856,ABS(ROW(INDIRECT("1:"&amp;LEN(G856)))),1)))),IF(UPPER(F856)="HEX",UPPER(SUBSTITUTE(G856," ","")),""))</f>
        <v/>
      </c>
      <c r="Z856" s="52" t="str">
        <f t="shared" si="487"/>
        <v/>
      </c>
      <c r="AA856" s="52" t="str">
        <f t="shared" si="488"/>
        <v/>
      </c>
      <c r="AB856" s="52" t="str">
        <f t="shared" si="489"/>
        <v/>
      </c>
      <c r="AC856" s="52" t="str">
        <f t="shared" si="490"/>
        <v/>
      </c>
      <c r="AD856" s="52" t="str">
        <f t="shared" si="491"/>
        <v/>
      </c>
      <c r="AE856" s="52">
        <f t="shared" ca="1" si="492"/>
        <v>0</v>
      </c>
      <c r="AF856" s="52" t="str">
        <f t="shared" si="493"/>
        <v/>
      </c>
      <c r="AG856" s="52" t="str">
        <f t="shared" ca="1" si="494"/>
        <v>mem</v>
      </c>
      <c r="AH856" s="52">
        <f t="shared" ca="1" si="495"/>
        <v>0</v>
      </c>
      <c r="AI856" s="52">
        <f t="shared" ca="1" si="496"/>
        <v>-1</v>
      </c>
      <c r="AJ856" s="52">
        <f t="shared" ca="1" si="497"/>
        <v>0</v>
      </c>
      <c r="AK856" s="52">
        <f t="shared" ca="1" si="498"/>
        <v>0</v>
      </c>
      <c r="AL856" s="52">
        <f t="shared" ca="1" si="499"/>
        <v>0</v>
      </c>
      <c r="AM856" s="52" t="e" cm="1">
        <f t="array" aca="1" ref="AM856" ca="1">INDEX($G$2:$G$1052,MATCH(1,(AL856=$E$2:$E$1052)*("EQU"=UPPER($F$2:$F$1052)),0))</f>
        <v>#N/A</v>
      </c>
      <c r="AN856" s="52" t="str">
        <f t="shared" ca="1" si="500"/>
        <v/>
      </c>
      <c r="AO856" s="1" t="e">
        <f t="shared" ca="1" si="501"/>
        <v>#N/A</v>
      </c>
      <c r="AP856" s="52" t="str">
        <f t="shared" ca="1" si="502"/>
        <v/>
      </c>
      <c r="AQ856" s="1" t="str" cm="1">
        <f t="array" aca="1" ref="AQ856" ca="1">IF(LEFT(AL856,1)=".",INDEX($M$12:$M$1052,MATCH(1,(AL856=$L$12:$L$1052)*(S856=($S$12:$S$1052)),0)),"")</f>
        <v/>
      </c>
      <c r="AR856" s="52">
        <f t="shared" ca="1" si="503"/>
        <v>0</v>
      </c>
      <c r="AS856" s="52">
        <f t="shared" ca="1" si="504"/>
        <v>0</v>
      </c>
      <c r="AT856" s="52" t="str">
        <f t="shared" ca="1" si="505"/>
        <v>00</v>
      </c>
      <c r="AU856" s="52" t="str">
        <f t="shared" ca="1" si="506"/>
        <v>00</v>
      </c>
      <c r="AV856" s="1" t="str">
        <f t="shared" ca="1" si="509"/>
        <v>00</v>
      </c>
      <c r="AW856" s="52" t="str">
        <f t="shared" ca="1" si="507"/>
        <v>ZP</v>
      </c>
      <c r="AX856" s="53" t="e">
        <f ca="1">VLOOKUP(UPPER(F856)&amp;"-"&amp;AW856,Opcodes!$D$3:$E$160,2,FALSE)</f>
        <v>#N/A</v>
      </c>
      <c r="AY856" s="1">
        <f t="shared" ca="1" si="508"/>
        <v>0</v>
      </c>
    </row>
    <row r="857" spans="3:51" s="52" customFormat="1" x14ac:dyDescent="0.3">
      <c r="C857" s="11" t="str" cm="1">
        <f t="array" aca="1" ref="C857" ca="1">IF(AND(N857&amp;""&lt;&gt;"",K857&amp;""&lt;&gt;""),K857&amp;": "&amp;N857&amp;IF(O857&amp;""&lt;&gt;""," "&amp;O857,"")&amp;IF(P857&amp;""&lt;&gt;""," "&amp;P857,""),IF(Y857&amp;""&lt;&gt;"",K857&amp;": "&amp;TRIM(_xlfn.TEXTJOIN("",TRUE,MID(Y857,2*ROW(INDIRECT("1:"&amp;LEN(Y857)))-1,2)&amp;" ")),""))</f>
        <v/>
      </c>
      <c r="D857" s="20"/>
      <c r="E857" s="21"/>
      <c r="F857" s="22"/>
      <c r="G857" s="55"/>
      <c r="H857" s="56"/>
      <c r="I857" s="51"/>
      <c r="J857" s="51"/>
      <c r="K857" s="52" t="str">
        <f t="shared" ca="1" si="474"/>
        <v>302</v>
      </c>
      <c r="L857" s="52" t="str">
        <f t="shared" si="475"/>
        <v/>
      </c>
      <c r="M857" s="52" t="str">
        <f t="shared" ca="1" si="476"/>
        <v>$0302</v>
      </c>
      <c r="N857" s="53" t="str">
        <f t="shared" ca="1" si="477"/>
        <v/>
      </c>
      <c r="O857" s="53" t="str">
        <f t="shared" ca="1" si="478"/>
        <v>00</v>
      </c>
      <c r="P857" s="53" t="str">
        <f t="shared" ca="1" si="479"/>
        <v/>
      </c>
      <c r="Q857" s="54">
        <f t="shared" si="480"/>
        <v>-1</v>
      </c>
      <c r="R857" s="54" t="str">
        <f t="shared" si="481"/>
        <v/>
      </c>
      <c r="S857" s="3" t="str">
        <f t="shared" si="482"/>
        <v>my_code</v>
      </c>
      <c r="T857" s="54" t="b">
        <f t="shared" si="483"/>
        <v>0</v>
      </c>
      <c r="U857" s="54" t="b">
        <f t="shared" si="484"/>
        <v>0</v>
      </c>
      <c r="V857" s="54" t="b">
        <f t="shared" si="485"/>
        <v>0</v>
      </c>
      <c r="W857" s="54" t="b">
        <f t="shared" si="486"/>
        <v>0</v>
      </c>
      <c r="X857" s="54" t="b">
        <f>IF(NOT(ISERROR(VLOOKUP(UPPER(F857),Opcodes!$O$3:$O$10,1,FALSE))),TRUE,FALSE)</f>
        <v>0</v>
      </c>
      <c r="Y857" s="1" t="str" cm="1">
        <f t="array" aca="1" ref="Y857" ca="1">IF(OR(UPPER(F857)="STR",UPPER(F857)="ASC"),_xlfn.TEXTJOIN("",TRUE,DEC2HEX(128*(UPPER(F857)="STR")+CODE(MID(G857,ABS(ROW(INDIRECT("1:"&amp;LEN(G857)))),1)))),IF(UPPER(F857)="HEX",UPPER(SUBSTITUTE(G857," ","")),""))</f>
        <v/>
      </c>
      <c r="Z857" s="52" t="str">
        <f t="shared" si="487"/>
        <v/>
      </c>
      <c r="AA857" s="52" t="str">
        <f t="shared" si="488"/>
        <v/>
      </c>
      <c r="AB857" s="52" t="str">
        <f t="shared" si="489"/>
        <v/>
      </c>
      <c r="AC857" s="52" t="str">
        <f t="shared" si="490"/>
        <v/>
      </c>
      <c r="AD857" s="52" t="str">
        <f t="shared" si="491"/>
        <v/>
      </c>
      <c r="AE857" s="52">
        <f t="shared" ca="1" si="492"/>
        <v>0</v>
      </c>
      <c r="AF857" s="52" t="str">
        <f t="shared" si="493"/>
        <v/>
      </c>
      <c r="AG857" s="52" t="str">
        <f t="shared" ca="1" si="494"/>
        <v>mem</v>
      </c>
      <c r="AH857" s="52">
        <f t="shared" ca="1" si="495"/>
        <v>0</v>
      </c>
      <c r="AI857" s="52">
        <f t="shared" ca="1" si="496"/>
        <v>-1</v>
      </c>
      <c r="AJ857" s="52">
        <f t="shared" ca="1" si="497"/>
        <v>0</v>
      </c>
      <c r="AK857" s="52">
        <f t="shared" ca="1" si="498"/>
        <v>0</v>
      </c>
      <c r="AL857" s="52">
        <f t="shared" ca="1" si="499"/>
        <v>0</v>
      </c>
      <c r="AM857" s="52" t="e" cm="1">
        <f t="array" aca="1" ref="AM857" ca="1">INDEX($G$2:$G$1052,MATCH(1,(AL857=$E$2:$E$1052)*("EQU"=UPPER($F$2:$F$1052)),0))</f>
        <v>#N/A</v>
      </c>
      <c r="AN857" s="52" t="str">
        <f t="shared" ca="1" si="500"/>
        <v/>
      </c>
      <c r="AO857" s="1" t="e">
        <f t="shared" ca="1" si="501"/>
        <v>#N/A</v>
      </c>
      <c r="AP857" s="52" t="str">
        <f t="shared" ca="1" si="502"/>
        <v/>
      </c>
      <c r="AQ857" s="1" t="str" cm="1">
        <f t="array" aca="1" ref="AQ857" ca="1">IF(LEFT(AL857,1)=".",INDEX($M$12:$M$1052,MATCH(1,(AL857=$L$12:$L$1052)*(S857=($S$12:$S$1052)),0)),"")</f>
        <v/>
      </c>
      <c r="AR857" s="52">
        <f t="shared" ca="1" si="503"/>
        <v>0</v>
      </c>
      <c r="AS857" s="52">
        <f t="shared" ca="1" si="504"/>
        <v>0</v>
      </c>
      <c r="AT857" s="52" t="str">
        <f t="shared" ca="1" si="505"/>
        <v>00</v>
      </c>
      <c r="AU857" s="52" t="str">
        <f t="shared" ca="1" si="506"/>
        <v>00</v>
      </c>
      <c r="AV857" s="1" t="str">
        <f t="shared" ca="1" si="509"/>
        <v>00</v>
      </c>
      <c r="AW857" s="52" t="str">
        <f t="shared" ca="1" si="507"/>
        <v>ZP</v>
      </c>
      <c r="AX857" s="53" t="e">
        <f ca="1">VLOOKUP(UPPER(F857)&amp;"-"&amp;AW857,Opcodes!$D$3:$E$160,2,FALSE)</f>
        <v>#N/A</v>
      </c>
      <c r="AY857" s="1">
        <f t="shared" ca="1" si="508"/>
        <v>0</v>
      </c>
    </row>
    <row r="858" spans="3:51" s="52" customFormat="1" x14ac:dyDescent="0.3">
      <c r="C858" s="11" t="str" cm="1">
        <f t="array" aca="1" ref="C858" ca="1">IF(AND(N858&amp;""&lt;&gt;"",K858&amp;""&lt;&gt;""),K858&amp;": "&amp;N858&amp;IF(O858&amp;""&lt;&gt;""," "&amp;O858,"")&amp;IF(P858&amp;""&lt;&gt;""," "&amp;P858,""),IF(Y858&amp;""&lt;&gt;"",K858&amp;": "&amp;TRIM(_xlfn.TEXTJOIN("",TRUE,MID(Y858,2*ROW(INDIRECT("1:"&amp;LEN(Y858)))-1,2)&amp;" ")),""))</f>
        <v/>
      </c>
      <c r="D858" s="20"/>
      <c r="E858" s="21"/>
      <c r="F858" s="22"/>
      <c r="G858" s="55"/>
      <c r="H858" s="56"/>
      <c r="I858" s="51"/>
      <c r="J858" s="51"/>
      <c r="K858" s="52" t="str">
        <f t="shared" ca="1" si="474"/>
        <v>302</v>
      </c>
      <c r="L858" s="52" t="str">
        <f t="shared" si="475"/>
        <v/>
      </c>
      <c r="M858" s="52" t="str">
        <f t="shared" ca="1" si="476"/>
        <v>$0302</v>
      </c>
      <c r="N858" s="53" t="str">
        <f t="shared" ca="1" si="477"/>
        <v/>
      </c>
      <c r="O858" s="53" t="str">
        <f t="shared" ca="1" si="478"/>
        <v>00</v>
      </c>
      <c r="P858" s="53" t="str">
        <f t="shared" ca="1" si="479"/>
        <v/>
      </c>
      <c r="Q858" s="54">
        <f t="shared" si="480"/>
        <v>-1</v>
      </c>
      <c r="R858" s="54" t="str">
        <f t="shared" si="481"/>
        <v/>
      </c>
      <c r="S858" s="3" t="str">
        <f t="shared" si="482"/>
        <v>my_code</v>
      </c>
      <c r="T858" s="54" t="b">
        <f t="shared" si="483"/>
        <v>0</v>
      </c>
      <c r="U858" s="54" t="b">
        <f t="shared" si="484"/>
        <v>0</v>
      </c>
      <c r="V858" s="54" t="b">
        <f t="shared" si="485"/>
        <v>0</v>
      </c>
      <c r="W858" s="54" t="b">
        <f t="shared" si="486"/>
        <v>0</v>
      </c>
      <c r="X858" s="54" t="b">
        <f>IF(NOT(ISERROR(VLOOKUP(UPPER(F858),Opcodes!$O$3:$O$10,1,FALSE))),TRUE,FALSE)</f>
        <v>0</v>
      </c>
      <c r="Y858" s="1" t="str" cm="1">
        <f t="array" aca="1" ref="Y858" ca="1">IF(OR(UPPER(F858)="STR",UPPER(F858)="ASC"),_xlfn.TEXTJOIN("",TRUE,DEC2HEX(128*(UPPER(F858)="STR")+CODE(MID(G858,ABS(ROW(INDIRECT("1:"&amp;LEN(G858)))),1)))),IF(UPPER(F858)="HEX",UPPER(SUBSTITUTE(G858," ","")),""))</f>
        <v/>
      </c>
      <c r="Z858" s="52" t="str">
        <f t="shared" si="487"/>
        <v/>
      </c>
      <c r="AA858" s="52" t="str">
        <f t="shared" si="488"/>
        <v/>
      </c>
      <c r="AB858" s="52" t="str">
        <f t="shared" si="489"/>
        <v/>
      </c>
      <c r="AC858" s="52" t="str">
        <f t="shared" si="490"/>
        <v/>
      </c>
      <c r="AD858" s="52" t="str">
        <f t="shared" si="491"/>
        <v/>
      </c>
      <c r="AE858" s="52">
        <f t="shared" ca="1" si="492"/>
        <v>0</v>
      </c>
      <c r="AF858" s="52" t="str">
        <f t="shared" si="493"/>
        <v/>
      </c>
      <c r="AG858" s="52" t="str">
        <f t="shared" ca="1" si="494"/>
        <v>mem</v>
      </c>
      <c r="AH858" s="52">
        <f t="shared" ca="1" si="495"/>
        <v>0</v>
      </c>
      <c r="AI858" s="52">
        <f t="shared" ca="1" si="496"/>
        <v>-1</v>
      </c>
      <c r="AJ858" s="52">
        <f t="shared" ca="1" si="497"/>
        <v>0</v>
      </c>
      <c r="AK858" s="52">
        <f t="shared" ca="1" si="498"/>
        <v>0</v>
      </c>
      <c r="AL858" s="52">
        <f t="shared" ca="1" si="499"/>
        <v>0</v>
      </c>
      <c r="AM858" s="52" t="e" cm="1">
        <f t="array" aca="1" ref="AM858" ca="1">INDEX($G$2:$G$1052,MATCH(1,(AL858=$E$2:$E$1052)*("EQU"=UPPER($F$2:$F$1052)),0))</f>
        <v>#N/A</v>
      </c>
      <c r="AN858" s="52" t="str">
        <f t="shared" ca="1" si="500"/>
        <v/>
      </c>
      <c r="AO858" s="1" t="e">
        <f t="shared" ca="1" si="501"/>
        <v>#N/A</v>
      </c>
      <c r="AP858" s="52" t="str">
        <f t="shared" ca="1" si="502"/>
        <v/>
      </c>
      <c r="AQ858" s="1" t="str" cm="1">
        <f t="array" aca="1" ref="AQ858" ca="1">IF(LEFT(AL858,1)=".",INDEX($M$12:$M$1052,MATCH(1,(AL858=$L$12:$L$1052)*(S858=($S$12:$S$1052)),0)),"")</f>
        <v/>
      </c>
      <c r="AR858" s="52">
        <f t="shared" ca="1" si="503"/>
        <v>0</v>
      </c>
      <c r="AS858" s="52">
        <f t="shared" ca="1" si="504"/>
        <v>0</v>
      </c>
      <c r="AT858" s="52" t="str">
        <f t="shared" ca="1" si="505"/>
        <v>00</v>
      </c>
      <c r="AU858" s="52" t="str">
        <f t="shared" ca="1" si="506"/>
        <v>00</v>
      </c>
      <c r="AV858" s="1" t="str">
        <f t="shared" ca="1" si="509"/>
        <v>00</v>
      </c>
      <c r="AW858" s="52" t="str">
        <f t="shared" ca="1" si="507"/>
        <v>ZP</v>
      </c>
      <c r="AX858" s="53" t="e">
        <f ca="1">VLOOKUP(UPPER(F858)&amp;"-"&amp;AW858,Opcodes!$D$3:$E$160,2,FALSE)</f>
        <v>#N/A</v>
      </c>
      <c r="AY858" s="1">
        <f t="shared" ca="1" si="508"/>
        <v>0</v>
      </c>
    </row>
    <row r="859" spans="3:51" s="52" customFormat="1" x14ac:dyDescent="0.3">
      <c r="C859" s="11" t="str" cm="1">
        <f t="array" aca="1" ref="C859" ca="1">IF(AND(N859&amp;""&lt;&gt;"",K859&amp;""&lt;&gt;""),K859&amp;": "&amp;N859&amp;IF(O859&amp;""&lt;&gt;""," "&amp;O859,"")&amp;IF(P859&amp;""&lt;&gt;""," "&amp;P859,""),IF(Y859&amp;""&lt;&gt;"",K859&amp;": "&amp;TRIM(_xlfn.TEXTJOIN("",TRUE,MID(Y859,2*ROW(INDIRECT("1:"&amp;LEN(Y859)))-1,2)&amp;" ")),""))</f>
        <v/>
      </c>
      <c r="D859" s="20"/>
      <c r="E859" s="21"/>
      <c r="F859" s="22"/>
      <c r="G859" s="55"/>
      <c r="H859" s="56"/>
      <c r="I859" s="51"/>
      <c r="J859" s="51"/>
      <c r="K859" s="52" t="str">
        <f t="shared" ca="1" si="474"/>
        <v>302</v>
      </c>
      <c r="L859" s="52" t="str">
        <f t="shared" si="475"/>
        <v/>
      </c>
      <c r="M859" s="52" t="str">
        <f t="shared" ca="1" si="476"/>
        <v>$0302</v>
      </c>
      <c r="N859" s="53" t="str">
        <f t="shared" ca="1" si="477"/>
        <v/>
      </c>
      <c r="O859" s="53" t="str">
        <f t="shared" ca="1" si="478"/>
        <v>00</v>
      </c>
      <c r="P859" s="53" t="str">
        <f t="shared" ca="1" si="479"/>
        <v/>
      </c>
      <c r="Q859" s="54">
        <f t="shared" si="480"/>
        <v>-1</v>
      </c>
      <c r="R859" s="54" t="str">
        <f t="shared" si="481"/>
        <v/>
      </c>
      <c r="S859" s="3" t="str">
        <f t="shared" si="482"/>
        <v>my_code</v>
      </c>
      <c r="T859" s="54" t="b">
        <f t="shared" si="483"/>
        <v>0</v>
      </c>
      <c r="U859" s="54" t="b">
        <f t="shared" si="484"/>
        <v>0</v>
      </c>
      <c r="V859" s="54" t="b">
        <f t="shared" si="485"/>
        <v>0</v>
      </c>
      <c r="W859" s="54" t="b">
        <f t="shared" si="486"/>
        <v>0</v>
      </c>
      <c r="X859" s="54" t="b">
        <f>IF(NOT(ISERROR(VLOOKUP(UPPER(F859),Opcodes!$O$3:$O$10,1,FALSE))),TRUE,FALSE)</f>
        <v>0</v>
      </c>
      <c r="Y859" s="1" t="str" cm="1">
        <f t="array" aca="1" ref="Y859" ca="1">IF(OR(UPPER(F859)="STR",UPPER(F859)="ASC"),_xlfn.TEXTJOIN("",TRUE,DEC2HEX(128*(UPPER(F859)="STR")+CODE(MID(G859,ABS(ROW(INDIRECT("1:"&amp;LEN(G859)))),1)))),IF(UPPER(F859)="HEX",UPPER(SUBSTITUTE(G859," ","")),""))</f>
        <v/>
      </c>
      <c r="Z859" s="52" t="str">
        <f t="shared" si="487"/>
        <v/>
      </c>
      <c r="AA859" s="52" t="str">
        <f t="shared" si="488"/>
        <v/>
      </c>
      <c r="AB859" s="52" t="str">
        <f t="shared" si="489"/>
        <v/>
      </c>
      <c r="AC859" s="52" t="str">
        <f t="shared" si="490"/>
        <v/>
      </c>
      <c r="AD859" s="52" t="str">
        <f t="shared" si="491"/>
        <v/>
      </c>
      <c r="AE859" s="52">
        <f t="shared" ca="1" si="492"/>
        <v>0</v>
      </c>
      <c r="AF859" s="52" t="str">
        <f t="shared" si="493"/>
        <v/>
      </c>
      <c r="AG859" s="52" t="str">
        <f t="shared" ca="1" si="494"/>
        <v>mem</v>
      </c>
      <c r="AH859" s="52">
        <f t="shared" ca="1" si="495"/>
        <v>0</v>
      </c>
      <c r="AI859" s="52">
        <f t="shared" ca="1" si="496"/>
        <v>-1</v>
      </c>
      <c r="AJ859" s="52">
        <f t="shared" ca="1" si="497"/>
        <v>0</v>
      </c>
      <c r="AK859" s="52">
        <f t="shared" ca="1" si="498"/>
        <v>0</v>
      </c>
      <c r="AL859" s="52">
        <f t="shared" ca="1" si="499"/>
        <v>0</v>
      </c>
      <c r="AM859" s="52" t="e" cm="1">
        <f t="array" aca="1" ref="AM859" ca="1">INDEX($G$2:$G$1052,MATCH(1,(AL859=$E$2:$E$1052)*("EQU"=UPPER($F$2:$F$1052)),0))</f>
        <v>#N/A</v>
      </c>
      <c r="AN859" s="52" t="str">
        <f t="shared" ca="1" si="500"/>
        <v/>
      </c>
      <c r="AO859" s="1" t="e">
        <f t="shared" ca="1" si="501"/>
        <v>#N/A</v>
      </c>
      <c r="AP859" s="52" t="str">
        <f t="shared" ca="1" si="502"/>
        <v/>
      </c>
      <c r="AQ859" s="1" t="str" cm="1">
        <f t="array" aca="1" ref="AQ859" ca="1">IF(LEFT(AL859,1)=".",INDEX($M$12:$M$1052,MATCH(1,(AL859=$L$12:$L$1052)*(S859=($S$12:$S$1052)),0)),"")</f>
        <v/>
      </c>
      <c r="AR859" s="52">
        <f t="shared" ca="1" si="503"/>
        <v>0</v>
      </c>
      <c r="AS859" s="52">
        <f t="shared" ca="1" si="504"/>
        <v>0</v>
      </c>
      <c r="AT859" s="52" t="str">
        <f t="shared" ca="1" si="505"/>
        <v>00</v>
      </c>
      <c r="AU859" s="52" t="str">
        <f t="shared" ca="1" si="506"/>
        <v>00</v>
      </c>
      <c r="AV859" s="1" t="str">
        <f t="shared" ca="1" si="509"/>
        <v>00</v>
      </c>
      <c r="AW859" s="52" t="str">
        <f t="shared" ca="1" si="507"/>
        <v>ZP</v>
      </c>
      <c r="AX859" s="53" t="e">
        <f ca="1">VLOOKUP(UPPER(F859)&amp;"-"&amp;AW859,Opcodes!$D$3:$E$160,2,FALSE)</f>
        <v>#N/A</v>
      </c>
      <c r="AY859" s="1">
        <f t="shared" ca="1" si="508"/>
        <v>0</v>
      </c>
    </row>
    <row r="860" spans="3:51" s="52" customFormat="1" x14ac:dyDescent="0.3">
      <c r="C860" s="11" t="str" cm="1">
        <f t="array" aca="1" ref="C860" ca="1">IF(AND(N860&amp;""&lt;&gt;"",K860&amp;""&lt;&gt;""),K860&amp;": "&amp;N860&amp;IF(O860&amp;""&lt;&gt;""," "&amp;O860,"")&amp;IF(P860&amp;""&lt;&gt;""," "&amp;P860,""),IF(Y860&amp;""&lt;&gt;"",K860&amp;": "&amp;TRIM(_xlfn.TEXTJOIN("",TRUE,MID(Y860,2*ROW(INDIRECT("1:"&amp;LEN(Y860)))-1,2)&amp;" ")),""))</f>
        <v/>
      </c>
      <c r="D860" s="20"/>
      <c r="E860" s="21"/>
      <c r="F860" s="22"/>
      <c r="G860" s="55"/>
      <c r="H860" s="56"/>
      <c r="I860" s="51"/>
      <c r="J860" s="51"/>
      <c r="K860" s="52" t="str">
        <f t="shared" ca="1" si="474"/>
        <v>302</v>
      </c>
      <c r="L860" s="52" t="str">
        <f t="shared" si="475"/>
        <v/>
      </c>
      <c r="M860" s="52" t="str">
        <f t="shared" ca="1" si="476"/>
        <v>$0302</v>
      </c>
      <c r="N860" s="53" t="str">
        <f t="shared" ca="1" si="477"/>
        <v/>
      </c>
      <c r="O860" s="53" t="str">
        <f t="shared" ca="1" si="478"/>
        <v>00</v>
      </c>
      <c r="P860" s="53" t="str">
        <f t="shared" ca="1" si="479"/>
        <v/>
      </c>
      <c r="Q860" s="54">
        <f t="shared" si="480"/>
        <v>-1</v>
      </c>
      <c r="R860" s="54" t="str">
        <f t="shared" si="481"/>
        <v/>
      </c>
      <c r="S860" s="3" t="str">
        <f t="shared" si="482"/>
        <v>my_code</v>
      </c>
      <c r="T860" s="54" t="b">
        <f t="shared" si="483"/>
        <v>0</v>
      </c>
      <c r="U860" s="54" t="b">
        <f t="shared" si="484"/>
        <v>0</v>
      </c>
      <c r="V860" s="54" t="b">
        <f t="shared" si="485"/>
        <v>0</v>
      </c>
      <c r="W860" s="54" t="b">
        <f t="shared" si="486"/>
        <v>0</v>
      </c>
      <c r="X860" s="54" t="b">
        <f>IF(NOT(ISERROR(VLOOKUP(UPPER(F860),Opcodes!$O$3:$O$10,1,FALSE))),TRUE,FALSE)</f>
        <v>0</v>
      </c>
      <c r="Y860" s="1" t="str" cm="1">
        <f t="array" aca="1" ref="Y860" ca="1">IF(OR(UPPER(F860)="STR",UPPER(F860)="ASC"),_xlfn.TEXTJOIN("",TRUE,DEC2HEX(128*(UPPER(F860)="STR")+CODE(MID(G860,ABS(ROW(INDIRECT("1:"&amp;LEN(G860)))),1)))),IF(UPPER(F860)="HEX",UPPER(SUBSTITUTE(G860," ","")),""))</f>
        <v/>
      </c>
      <c r="Z860" s="52" t="str">
        <f t="shared" si="487"/>
        <v/>
      </c>
      <c r="AA860" s="52" t="str">
        <f t="shared" si="488"/>
        <v/>
      </c>
      <c r="AB860" s="52" t="str">
        <f t="shared" si="489"/>
        <v/>
      </c>
      <c r="AC860" s="52" t="str">
        <f t="shared" si="490"/>
        <v/>
      </c>
      <c r="AD860" s="52" t="str">
        <f t="shared" si="491"/>
        <v/>
      </c>
      <c r="AE860" s="52">
        <f t="shared" ca="1" si="492"/>
        <v>0</v>
      </c>
      <c r="AF860" s="52" t="str">
        <f t="shared" si="493"/>
        <v/>
      </c>
      <c r="AG860" s="52" t="str">
        <f t="shared" ca="1" si="494"/>
        <v>mem</v>
      </c>
      <c r="AH860" s="52">
        <f t="shared" ca="1" si="495"/>
        <v>0</v>
      </c>
      <c r="AI860" s="52">
        <f t="shared" ca="1" si="496"/>
        <v>-1</v>
      </c>
      <c r="AJ860" s="52">
        <f t="shared" ca="1" si="497"/>
        <v>0</v>
      </c>
      <c r="AK860" s="52">
        <f t="shared" ca="1" si="498"/>
        <v>0</v>
      </c>
      <c r="AL860" s="52">
        <f t="shared" ca="1" si="499"/>
        <v>0</v>
      </c>
      <c r="AM860" s="52" t="e" cm="1">
        <f t="array" aca="1" ref="AM860" ca="1">INDEX($G$2:$G$1052,MATCH(1,(AL860=$E$2:$E$1052)*("EQU"=UPPER($F$2:$F$1052)),0))</f>
        <v>#N/A</v>
      </c>
      <c r="AN860" s="52" t="str">
        <f t="shared" ca="1" si="500"/>
        <v/>
      </c>
      <c r="AO860" s="1" t="e">
        <f t="shared" ca="1" si="501"/>
        <v>#N/A</v>
      </c>
      <c r="AP860" s="52" t="str">
        <f t="shared" ca="1" si="502"/>
        <v/>
      </c>
      <c r="AQ860" s="1" t="str" cm="1">
        <f t="array" aca="1" ref="AQ860" ca="1">IF(LEFT(AL860,1)=".",INDEX($M$12:$M$1052,MATCH(1,(AL860=$L$12:$L$1052)*(S860=($S$12:$S$1052)),0)),"")</f>
        <v/>
      </c>
      <c r="AR860" s="52">
        <f t="shared" ca="1" si="503"/>
        <v>0</v>
      </c>
      <c r="AS860" s="52">
        <f t="shared" ca="1" si="504"/>
        <v>0</v>
      </c>
      <c r="AT860" s="52" t="str">
        <f t="shared" ca="1" si="505"/>
        <v>00</v>
      </c>
      <c r="AU860" s="52" t="str">
        <f t="shared" ca="1" si="506"/>
        <v>00</v>
      </c>
      <c r="AV860" s="1" t="str">
        <f t="shared" ca="1" si="509"/>
        <v>00</v>
      </c>
      <c r="AW860" s="52" t="str">
        <f t="shared" ca="1" si="507"/>
        <v>ZP</v>
      </c>
      <c r="AX860" s="53" t="e">
        <f ca="1">VLOOKUP(UPPER(F860)&amp;"-"&amp;AW860,Opcodes!$D$3:$E$160,2,FALSE)</f>
        <v>#N/A</v>
      </c>
      <c r="AY860" s="1">
        <f t="shared" ca="1" si="508"/>
        <v>0</v>
      </c>
    </row>
    <row r="861" spans="3:51" s="52" customFormat="1" x14ac:dyDescent="0.3">
      <c r="C861" s="11" t="str" cm="1">
        <f t="array" aca="1" ref="C861" ca="1">IF(AND(N861&amp;""&lt;&gt;"",K861&amp;""&lt;&gt;""),K861&amp;": "&amp;N861&amp;IF(O861&amp;""&lt;&gt;""," "&amp;O861,"")&amp;IF(P861&amp;""&lt;&gt;""," "&amp;P861,""),IF(Y861&amp;""&lt;&gt;"",K861&amp;": "&amp;TRIM(_xlfn.TEXTJOIN("",TRUE,MID(Y861,2*ROW(INDIRECT("1:"&amp;LEN(Y861)))-1,2)&amp;" ")),""))</f>
        <v/>
      </c>
      <c r="D861" s="20"/>
      <c r="E861" s="21"/>
      <c r="F861" s="22"/>
      <c r="G861" s="55"/>
      <c r="H861" s="56"/>
      <c r="I861" s="51"/>
      <c r="J861" s="51"/>
      <c r="K861" s="52" t="str">
        <f t="shared" ca="1" si="474"/>
        <v>302</v>
      </c>
      <c r="L861" s="52" t="str">
        <f t="shared" si="475"/>
        <v/>
      </c>
      <c r="M861" s="52" t="str">
        <f t="shared" ca="1" si="476"/>
        <v>$0302</v>
      </c>
      <c r="N861" s="53" t="str">
        <f t="shared" ca="1" si="477"/>
        <v/>
      </c>
      <c r="O861" s="53" t="str">
        <f t="shared" ca="1" si="478"/>
        <v>00</v>
      </c>
      <c r="P861" s="53" t="str">
        <f t="shared" ca="1" si="479"/>
        <v/>
      </c>
      <c r="Q861" s="54">
        <f t="shared" si="480"/>
        <v>-1</v>
      </c>
      <c r="R861" s="54" t="str">
        <f t="shared" si="481"/>
        <v/>
      </c>
      <c r="S861" s="3" t="str">
        <f t="shared" si="482"/>
        <v>my_code</v>
      </c>
      <c r="T861" s="54" t="b">
        <f t="shared" si="483"/>
        <v>0</v>
      </c>
      <c r="U861" s="54" t="b">
        <f t="shared" si="484"/>
        <v>0</v>
      </c>
      <c r="V861" s="54" t="b">
        <f t="shared" si="485"/>
        <v>0</v>
      </c>
      <c r="W861" s="54" t="b">
        <f t="shared" si="486"/>
        <v>0</v>
      </c>
      <c r="X861" s="54" t="b">
        <f>IF(NOT(ISERROR(VLOOKUP(UPPER(F861),Opcodes!$O$3:$O$10,1,FALSE))),TRUE,FALSE)</f>
        <v>0</v>
      </c>
      <c r="Y861" s="1" t="str" cm="1">
        <f t="array" aca="1" ref="Y861" ca="1">IF(OR(UPPER(F861)="STR",UPPER(F861)="ASC"),_xlfn.TEXTJOIN("",TRUE,DEC2HEX(128*(UPPER(F861)="STR")+CODE(MID(G861,ABS(ROW(INDIRECT("1:"&amp;LEN(G861)))),1)))),IF(UPPER(F861)="HEX",UPPER(SUBSTITUTE(G861," ","")),""))</f>
        <v/>
      </c>
      <c r="Z861" s="52" t="str">
        <f t="shared" si="487"/>
        <v/>
      </c>
      <c r="AA861" s="52" t="str">
        <f t="shared" si="488"/>
        <v/>
      </c>
      <c r="AB861" s="52" t="str">
        <f t="shared" si="489"/>
        <v/>
      </c>
      <c r="AC861" s="52" t="str">
        <f t="shared" si="490"/>
        <v/>
      </c>
      <c r="AD861" s="52" t="str">
        <f t="shared" si="491"/>
        <v/>
      </c>
      <c r="AE861" s="52">
        <f t="shared" ca="1" si="492"/>
        <v>0</v>
      </c>
      <c r="AF861" s="52" t="str">
        <f t="shared" si="493"/>
        <v/>
      </c>
      <c r="AG861" s="52" t="str">
        <f t="shared" ca="1" si="494"/>
        <v>mem</v>
      </c>
      <c r="AH861" s="52">
        <f t="shared" ca="1" si="495"/>
        <v>0</v>
      </c>
      <c r="AI861" s="52">
        <f t="shared" ca="1" si="496"/>
        <v>-1</v>
      </c>
      <c r="AJ861" s="52">
        <f t="shared" ca="1" si="497"/>
        <v>0</v>
      </c>
      <c r="AK861" s="52">
        <f t="shared" ca="1" si="498"/>
        <v>0</v>
      </c>
      <c r="AL861" s="52">
        <f t="shared" ca="1" si="499"/>
        <v>0</v>
      </c>
      <c r="AM861" s="52" t="e" cm="1">
        <f t="array" aca="1" ref="AM861" ca="1">INDEX($G$2:$G$1052,MATCH(1,(AL861=$E$2:$E$1052)*("EQU"=UPPER($F$2:$F$1052)),0))</f>
        <v>#N/A</v>
      </c>
      <c r="AN861" s="52" t="str">
        <f t="shared" ca="1" si="500"/>
        <v/>
      </c>
      <c r="AO861" s="1" t="e">
        <f t="shared" ca="1" si="501"/>
        <v>#N/A</v>
      </c>
      <c r="AP861" s="52" t="str">
        <f t="shared" ca="1" si="502"/>
        <v/>
      </c>
      <c r="AQ861" s="1" t="str" cm="1">
        <f t="array" aca="1" ref="AQ861" ca="1">IF(LEFT(AL861,1)=".",INDEX($M$12:$M$1052,MATCH(1,(AL861=$L$12:$L$1052)*(S861=($S$12:$S$1052)),0)),"")</f>
        <v/>
      </c>
      <c r="AR861" s="52">
        <f t="shared" ca="1" si="503"/>
        <v>0</v>
      </c>
      <c r="AS861" s="52">
        <f t="shared" ca="1" si="504"/>
        <v>0</v>
      </c>
      <c r="AT861" s="52" t="str">
        <f t="shared" ca="1" si="505"/>
        <v>00</v>
      </c>
      <c r="AU861" s="52" t="str">
        <f t="shared" ca="1" si="506"/>
        <v>00</v>
      </c>
      <c r="AV861" s="1" t="str">
        <f t="shared" ca="1" si="509"/>
        <v>00</v>
      </c>
      <c r="AW861" s="52" t="str">
        <f t="shared" ca="1" si="507"/>
        <v>ZP</v>
      </c>
      <c r="AX861" s="53" t="e">
        <f ca="1">VLOOKUP(UPPER(F861)&amp;"-"&amp;AW861,Opcodes!$D$3:$E$160,2,FALSE)</f>
        <v>#N/A</v>
      </c>
      <c r="AY861" s="1">
        <f t="shared" ca="1" si="508"/>
        <v>0</v>
      </c>
    </row>
    <row r="862" spans="3:51" s="52" customFormat="1" x14ac:dyDescent="0.3">
      <c r="C862" s="11" t="str" cm="1">
        <f t="array" aca="1" ref="C862" ca="1">IF(AND(N862&amp;""&lt;&gt;"",K862&amp;""&lt;&gt;""),K862&amp;": "&amp;N862&amp;IF(O862&amp;""&lt;&gt;""," "&amp;O862,"")&amp;IF(P862&amp;""&lt;&gt;""," "&amp;P862,""),IF(Y862&amp;""&lt;&gt;"",K862&amp;": "&amp;TRIM(_xlfn.TEXTJOIN("",TRUE,MID(Y862,2*ROW(INDIRECT("1:"&amp;LEN(Y862)))-1,2)&amp;" ")),""))</f>
        <v/>
      </c>
      <c r="D862" s="20"/>
      <c r="E862" s="21"/>
      <c r="F862" s="22"/>
      <c r="G862" s="55"/>
      <c r="H862" s="56"/>
      <c r="I862" s="51"/>
      <c r="J862" s="51"/>
      <c r="K862" s="52" t="str">
        <f t="shared" ca="1" si="474"/>
        <v>302</v>
      </c>
      <c r="L862" s="52" t="str">
        <f t="shared" si="475"/>
        <v/>
      </c>
      <c r="M862" s="52" t="str">
        <f t="shared" ca="1" si="476"/>
        <v>$0302</v>
      </c>
      <c r="N862" s="53" t="str">
        <f t="shared" ca="1" si="477"/>
        <v/>
      </c>
      <c r="O862" s="53" t="str">
        <f t="shared" ca="1" si="478"/>
        <v>00</v>
      </c>
      <c r="P862" s="53" t="str">
        <f t="shared" ca="1" si="479"/>
        <v/>
      </c>
      <c r="Q862" s="54">
        <f t="shared" si="480"/>
        <v>-1</v>
      </c>
      <c r="R862" s="54" t="str">
        <f t="shared" si="481"/>
        <v/>
      </c>
      <c r="S862" s="3" t="str">
        <f t="shared" si="482"/>
        <v>my_code</v>
      </c>
      <c r="T862" s="54" t="b">
        <f t="shared" si="483"/>
        <v>0</v>
      </c>
      <c r="U862" s="54" t="b">
        <f t="shared" si="484"/>
        <v>0</v>
      </c>
      <c r="V862" s="54" t="b">
        <f t="shared" si="485"/>
        <v>0</v>
      </c>
      <c r="W862" s="54" t="b">
        <f t="shared" si="486"/>
        <v>0</v>
      </c>
      <c r="X862" s="54" t="b">
        <f>IF(NOT(ISERROR(VLOOKUP(UPPER(F862),Opcodes!$O$3:$O$10,1,FALSE))),TRUE,FALSE)</f>
        <v>0</v>
      </c>
      <c r="Y862" s="1" t="str" cm="1">
        <f t="array" aca="1" ref="Y862" ca="1">IF(OR(UPPER(F862)="STR",UPPER(F862)="ASC"),_xlfn.TEXTJOIN("",TRUE,DEC2HEX(128*(UPPER(F862)="STR")+CODE(MID(G862,ABS(ROW(INDIRECT("1:"&amp;LEN(G862)))),1)))),IF(UPPER(F862)="HEX",UPPER(SUBSTITUTE(G862," ","")),""))</f>
        <v/>
      </c>
      <c r="Z862" s="52" t="str">
        <f t="shared" si="487"/>
        <v/>
      </c>
      <c r="AA862" s="52" t="str">
        <f t="shared" si="488"/>
        <v/>
      </c>
      <c r="AB862" s="52" t="str">
        <f t="shared" si="489"/>
        <v/>
      </c>
      <c r="AC862" s="52" t="str">
        <f t="shared" si="490"/>
        <v/>
      </c>
      <c r="AD862" s="52" t="str">
        <f t="shared" si="491"/>
        <v/>
      </c>
      <c r="AE862" s="52">
        <f t="shared" ca="1" si="492"/>
        <v>0</v>
      </c>
      <c r="AF862" s="52" t="str">
        <f t="shared" si="493"/>
        <v/>
      </c>
      <c r="AG862" s="52" t="str">
        <f t="shared" ca="1" si="494"/>
        <v>mem</v>
      </c>
      <c r="AH862" s="52">
        <f t="shared" ca="1" si="495"/>
        <v>0</v>
      </c>
      <c r="AI862" s="52">
        <f t="shared" ca="1" si="496"/>
        <v>-1</v>
      </c>
      <c r="AJ862" s="52">
        <f t="shared" ca="1" si="497"/>
        <v>0</v>
      </c>
      <c r="AK862" s="52">
        <f t="shared" ca="1" si="498"/>
        <v>0</v>
      </c>
      <c r="AL862" s="52">
        <f t="shared" ca="1" si="499"/>
        <v>0</v>
      </c>
      <c r="AM862" s="52" t="e" cm="1">
        <f t="array" aca="1" ref="AM862" ca="1">INDEX($G$2:$G$1052,MATCH(1,(AL862=$E$2:$E$1052)*("EQU"=UPPER($F$2:$F$1052)),0))</f>
        <v>#N/A</v>
      </c>
      <c r="AN862" s="52" t="str">
        <f t="shared" ca="1" si="500"/>
        <v/>
      </c>
      <c r="AO862" s="1" t="e">
        <f t="shared" ca="1" si="501"/>
        <v>#N/A</v>
      </c>
      <c r="AP862" s="52" t="str">
        <f t="shared" ca="1" si="502"/>
        <v/>
      </c>
      <c r="AQ862" s="1" t="str" cm="1">
        <f t="array" aca="1" ref="AQ862" ca="1">IF(LEFT(AL862,1)=".",INDEX($M$12:$M$1052,MATCH(1,(AL862=$L$12:$L$1052)*(S862=($S$12:$S$1052)),0)),"")</f>
        <v/>
      </c>
      <c r="AR862" s="52">
        <f t="shared" ca="1" si="503"/>
        <v>0</v>
      </c>
      <c r="AS862" s="52">
        <f t="shared" ca="1" si="504"/>
        <v>0</v>
      </c>
      <c r="AT862" s="52" t="str">
        <f t="shared" ca="1" si="505"/>
        <v>00</v>
      </c>
      <c r="AU862" s="52" t="str">
        <f t="shared" ca="1" si="506"/>
        <v>00</v>
      </c>
      <c r="AV862" s="1" t="str">
        <f t="shared" ca="1" si="509"/>
        <v>00</v>
      </c>
      <c r="AW862" s="52" t="str">
        <f t="shared" ca="1" si="507"/>
        <v>ZP</v>
      </c>
      <c r="AX862" s="53" t="e">
        <f ca="1">VLOOKUP(UPPER(F862)&amp;"-"&amp;AW862,Opcodes!$D$3:$E$160,2,FALSE)</f>
        <v>#N/A</v>
      </c>
      <c r="AY862" s="1">
        <f t="shared" ca="1" si="508"/>
        <v>0</v>
      </c>
    </row>
    <row r="863" spans="3:51" s="52" customFormat="1" x14ac:dyDescent="0.3">
      <c r="C863" s="11" t="str" cm="1">
        <f t="array" aca="1" ref="C863" ca="1">IF(AND(N863&amp;""&lt;&gt;"",K863&amp;""&lt;&gt;""),K863&amp;": "&amp;N863&amp;IF(O863&amp;""&lt;&gt;""," "&amp;O863,"")&amp;IF(P863&amp;""&lt;&gt;""," "&amp;P863,""),IF(Y863&amp;""&lt;&gt;"",K863&amp;": "&amp;TRIM(_xlfn.TEXTJOIN("",TRUE,MID(Y863,2*ROW(INDIRECT("1:"&amp;LEN(Y863)))-1,2)&amp;" ")),""))</f>
        <v/>
      </c>
      <c r="D863" s="20"/>
      <c r="E863" s="21"/>
      <c r="F863" s="22"/>
      <c r="G863" s="55"/>
      <c r="H863" s="56"/>
      <c r="I863" s="51"/>
      <c r="J863" s="51"/>
      <c r="K863" s="52" t="str">
        <f t="shared" ca="1" si="474"/>
        <v>302</v>
      </c>
      <c r="L863" s="52" t="str">
        <f t="shared" si="475"/>
        <v/>
      </c>
      <c r="M863" s="52" t="str">
        <f t="shared" ca="1" si="476"/>
        <v>$0302</v>
      </c>
      <c r="N863" s="53" t="str">
        <f t="shared" ca="1" si="477"/>
        <v/>
      </c>
      <c r="O863" s="53" t="str">
        <f t="shared" ca="1" si="478"/>
        <v>00</v>
      </c>
      <c r="P863" s="53" t="str">
        <f t="shared" ca="1" si="479"/>
        <v/>
      </c>
      <c r="Q863" s="54">
        <f t="shared" si="480"/>
        <v>-1</v>
      </c>
      <c r="R863" s="54" t="str">
        <f t="shared" si="481"/>
        <v/>
      </c>
      <c r="S863" s="3" t="str">
        <f t="shared" si="482"/>
        <v>my_code</v>
      </c>
      <c r="T863" s="54" t="b">
        <f t="shared" si="483"/>
        <v>0</v>
      </c>
      <c r="U863" s="54" t="b">
        <f t="shared" si="484"/>
        <v>0</v>
      </c>
      <c r="V863" s="54" t="b">
        <f t="shared" si="485"/>
        <v>0</v>
      </c>
      <c r="W863" s="54" t="b">
        <f t="shared" si="486"/>
        <v>0</v>
      </c>
      <c r="X863" s="54" t="b">
        <f>IF(NOT(ISERROR(VLOOKUP(UPPER(F863),Opcodes!$O$3:$O$10,1,FALSE))),TRUE,FALSE)</f>
        <v>0</v>
      </c>
      <c r="Y863" s="1" t="str" cm="1">
        <f t="array" aca="1" ref="Y863" ca="1">IF(OR(UPPER(F863)="STR",UPPER(F863)="ASC"),_xlfn.TEXTJOIN("",TRUE,DEC2HEX(128*(UPPER(F863)="STR")+CODE(MID(G863,ABS(ROW(INDIRECT("1:"&amp;LEN(G863)))),1)))),IF(UPPER(F863)="HEX",UPPER(SUBSTITUTE(G863," ","")),""))</f>
        <v/>
      </c>
      <c r="Z863" s="52" t="str">
        <f t="shared" si="487"/>
        <v/>
      </c>
      <c r="AA863" s="52" t="str">
        <f t="shared" si="488"/>
        <v/>
      </c>
      <c r="AB863" s="52" t="str">
        <f t="shared" si="489"/>
        <v/>
      </c>
      <c r="AC863" s="52" t="str">
        <f t="shared" si="490"/>
        <v/>
      </c>
      <c r="AD863" s="52" t="str">
        <f t="shared" si="491"/>
        <v/>
      </c>
      <c r="AE863" s="52">
        <f t="shared" ca="1" si="492"/>
        <v>0</v>
      </c>
      <c r="AF863" s="52" t="str">
        <f t="shared" si="493"/>
        <v/>
      </c>
      <c r="AG863" s="52" t="str">
        <f t="shared" ca="1" si="494"/>
        <v>mem</v>
      </c>
      <c r="AH863" s="52">
        <f t="shared" ca="1" si="495"/>
        <v>0</v>
      </c>
      <c r="AI863" s="52">
        <f t="shared" ca="1" si="496"/>
        <v>-1</v>
      </c>
      <c r="AJ863" s="52">
        <f t="shared" ca="1" si="497"/>
        <v>0</v>
      </c>
      <c r="AK863" s="52">
        <f t="shared" ca="1" si="498"/>
        <v>0</v>
      </c>
      <c r="AL863" s="52">
        <f t="shared" ca="1" si="499"/>
        <v>0</v>
      </c>
      <c r="AM863" s="52" t="e" cm="1">
        <f t="array" aca="1" ref="AM863" ca="1">INDEX($G$2:$G$1052,MATCH(1,(AL863=$E$2:$E$1052)*("EQU"=UPPER($F$2:$F$1052)),0))</f>
        <v>#N/A</v>
      </c>
      <c r="AN863" s="52" t="str">
        <f t="shared" ca="1" si="500"/>
        <v/>
      </c>
      <c r="AO863" s="1" t="e">
        <f t="shared" ca="1" si="501"/>
        <v>#N/A</v>
      </c>
      <c r="AP863" s="52" t="str">
        <f t="shared" ca="1" si="502"/>
        <v/>
      </c>
      <c r="AQ863" s="1" t="str" cm="1">
        <f t="array" aca="1" ref="AQ863" ca="1">IF(LEFT(AL863,1)=".",INDEX($M$12:$M$1052,MATCH(1,(AL863=$L$12:$L$1052)*(S863=($S$12:$S$1052)),0)),"")</f>
        <v/>
      </c>
      <c r="AR863" s="52">
        <f t="shared" ca="1" si="503"/>
        <v>0</v>
      </c>
      <c r="AS863" s="52">
        <f t="shared" ca="1" si="504"/>
        <v>0</v>
      </c>
      <c r="AT863" s="52" t="str">
        <f t="shared" ca="1" si="505"/>
        <v>00</v>
      </c>
      <c r="AU863" s="52" t="str">
        <f t="shared" ca="1" si="506"/>
        <v>00</v>
      </c>
      <c r="AV863" s="1" t="str">
        <f t="shared" ca="1" si="509"/>
        <v>00</v>
      </c>
      <c r="AW863" s="52" t="str">
        <f t="shared" ca="1" si="507"/>
        <v>ZP</v>
      </c>
      <c r="AX863" s="53" t="e">
        <f ca="1">VLOOKUP(UPPER(F863)&amp;"-"&amp;AW863,Opcodes!$D$3:$E$160,2,FALSE)</f>
        <v>#N/A</v>
      </c>
      <c r="AY863" s="1">
        <f t="shared" ca="1" si="508"/>
        <v>0</v>
      </c>
    </row>
    <row r="864" spans="3:51" s="52" customFormat="1" x14ac:dyDescent="0.3">
      <c r="C864" s="11" t="str" cm="1">
        <f t="array" aca="1" ref="C864" ca="1">IF(AND(N864&amp;""&lt;&gt;"",K864&amp;""&lt;&gt;""),K864&amp;": "&amp;N864&amp;IF(O864&amp;""&lt;&gt;""," "&amp;O864,"")&amp;IF(P864&amp;""&lt;&gt;""," "&amp;P864,""),IF(Y864&amp;""&lt;&gt;"",K864&amp;": "&amp;TRIM(_xlfn.TEXTJOIN("",TRUE,MID(Y864,2*ROW(INDIRECT("1:"&amp;LEN(Y864)))-1,2)&amp;" ")),""))</f>
        <v/>
      </c>
      <c r="D864" s="20"/>
      <c r="E864" s="21"/>
      <c r="F864" s="22"/>
      <c r="G864" s="55"/>
      <c r="H864" s="56"/>
      <c r="I864" s="51"/>
      <c r="J864" s="51"/>
      <c r="K864" s="52" t="str">
        <f t="shared" ca="1" si="474"/>
        <v>302</v>
      </c>
      <c r="L864" s="52" t="str">
        <f t="shared" si="475"/>
        <v/>
      </c>
      <c r="M864" s="52" t="str">
        <f t="shared" ca="1" si="476"/>
        <v>$0302</v>
      </c>
      <c r="N864" s="53" t="str">
        <f t="shared" ca="1" si="477"/>
        <v/>
      </c>
      <c r="O864" s="53" t="str">
        <f t="shared" ca="1" si="478"/>
        <v>00</v>
      </c>
      <c r="P864" s="53" t="str">
        <f t="shared" ca="1" si="479"/>
        <v/>
      </c>
      <c r="Q864" s="54">
        <f t="shared" si="480"/>
        <v>-1</v>
      </c>
      <c r="R864" s="54" t="str">
        <f t="shared" si="481"/>
        <v/>
      </c>
      <c r="S864" s="3" t="str">
        <f t="shared" si="482"/>
        <v>my_code</v>
      </c>
      <c r="T864" s="54" t="b">
        <f t="shared" si="483"/>
        <v>0</v>
      </c>
      <c r="U864" s="54" t="b">
        <f t="shared" si="484"/>
        <v>0</v>
      </c>
      <c r="V864" s="54" t="b">
        <f t="shared" si="485"/>
        <v>0</v>
      </c>
      <c r="W864" s="54" t="b">
        <f t="shared" si="486"/>
        <v>0</v>
      </c>
      <c r="X864" s="54" t="b">
        <f>IF(NOT(ISERROR(VLOOKUP(UPPER(F864),Opcodes!$O$3:$O$10,1,FALSE))),TRUE,FALSE)</f>
        <v>0</v>
      </c>
      <c r="Y864" s="1" t="str" cm="1">
        <f t="array" aca="1" ref="Y864" ca="1">IF(OR(UPPER(F864)="STR",UPPER(F864)="ASC"),_xlfn.TEXTJOIN("",TRUE,DEC2HEX(128*(UPPER(F864)="STR")+CODE(MID(G864,ABS(ROW(INDIRECT("1:"&amp;LEN(G864)))),1)))),IF(UPPER(F864)="HEX",UPPER(SUBSTITUTE(G864," ","")),""))</f>
        <v/>
      </c>
      <c r="Z864" s="52" t="str">
        <f t="shared" si="487"/>
        <v/>
      </c>
      <c r="AA864" s="52" t="str">
        <f t="shared" si="488"/>
        <v/>
      </c>
      <c r="AB864" s="52" t="str">
        <f t="shared" si="489"/>
        <v/>
      </c>
      <c r="AC864" s="52" t="str">
        <f t="shared" si="490"/>
        <v/>
      </c>
      <c r="AD864" s="52" t="str">
        <f t="shared" si="491"/>
        <v/>
      </c>
      <c r="AE864" s="52">
        <f t="shared" ca="1" si="492"/>
        <v>0</v>
      </c>
      <c r="AF864" s="52" t="str">
        <f t="shared" si="493"/>
        <v/>
      </c>
      <c r="AG864" s="52" t="str">
        <f t="shared" ca="1" si="494"/>
        <v>mem</v>
      </c>
      <c r="AH864" s="52">
        <f t="shared" ca="1" si="495"/>
        <v>0</v>
      </c>
      <c r="AI864" s="52">
        <f t="shared" ca="1" si="496"/>
        <v>-1</v>
      </c>
      <c r="AJ864" s="52">
        <f t="shared" ca="1" si="497"/>
        <v>0</v>
      </c>
      <c r="AK864" s="52">
        <f t="shared" ca="1" si="498"/>
        <v>0</v>
      </c>
      <c r="AL864" s="52">
        <f t="shared" ca="1" si="499"/>
        <v>0</v>
      </c>
      <c r="AM864" s="52" t="e" cm="1">
        <f t="array" aca="1" ref="AM864" ca="1">INDEX($G$2:$G$1052,MATCH(1,(AL864=$E$2:$E$1052)*("EQU"=UPPER($F$2:$F$1052)),0))</f>
        <v>#N/A</v>
      </c>
      <c r="AN864" s="52" t="str">
        <f t="shared" ca="1" si="500"/>
        <v/>
      </c>
      <c r="AO864" s="1" t="e">
        <f t="shared" ca="1" si="501"/>
        <v>#N/A</v>
      </c>
      <c r="AP864" s="52" t="str">
        <f t="shared" ca="1" si="502"/>
        <v/>
      </c>
      <c r="AQ864" s="1" t="str" cm="1">
        <f t="array" aca="1" ref="AQ864" ca="1">IF(LEFT(AL864,1)=".",INDEX($M$12:$M$1052,MATCH(1,(AL864=$L$12:$L$1052)*(S864=($S$12:$S$1052)),0)),"")</f>
        <v/>
      </c>
      <c r="AR864" s="52">
        <f t="shared" ca="1" si="503"/>
        <v>0</v>
      </c>
      <c r="AS864" s="52">
        <f t="shared" ca="1" si="504"/>
        <v>0</v>
      </c>
      <c r="AT864" s="52" t="str">
        <f t="shared" ca="1" si="505"/>
        <v>00</v>
      </c>
      <c r="AU864" s="52" t="str">
        <f t="shared" ca="1" si="506"/>
        <v>00</v>
      </c>
      <c r="AV864" s="1" t="str">
        <f t="shared" ca="1" si="509"/>
        <v>00</v>
      </c>
      <c r="AW864" s="52" t="str">
        <f t="shared" ca="1" si="507"/>
        <v>ZP</v>
      </c>
      <c r="AX864" s="53" t="e">
        <f ca="1">VLOOKUP(UPPER(F864)&amp;"-"&amp;AW864,Opcodes!$D$3:$E$160,2,FALSE)</f>
        <v>#N/A</v>
      </c>
      <c r="AY864" s="1">
        <f t="shared" ca="1" si="508"/>
        <v>0</v>
      </c>
    </row>
    <row r="865" spans="3:51" s="52" customFormat="1" x14ac:dyDescent="0.3">
      <c r="C865" s="11" t="str" cm="1">
        <f t="array" aca="1" ref="C865" ca="1">IF(AND(N865&amp;""&lt;&gt;"",K865&amp;""&lt;&gt;""),K865&amp;": "&amp;N865&amp;IF(O865&amp;""&lt;&gt;""," "&amp;O865,"")&amp;IF(P865&amp;""&lt;&gt;""," "&amp;P865,""),IF(Y865&amp;""&lt;&gt;"",K865&amp;": "&amp;TRIM(_xlfn.TEXTJOIN("",TRUE,MID(Y865,2*ROW(INDIRECT("1:"&amp;LEN(Y865)))-1,2)&amp;" ")),""))</f>
        <v/>
      </c>
      <c r="D865" s="20"/>
      <c r="E865" s="21"/>
      <c r="F865" s="22"/>
      <c r="G865" s="55"/>
      <c r="H865" s="56"/>
      <c r="I865" s="51"/>
      <c r="J865" s="51"/>
      <c r="K865" s="52" t="str">
        <f t="shared" ca="1" si="474"/>
        <v>302</v>
      </c>
      <c r="L865" s="52" t="str">
        <f t="shared" si="475"/>
        <v/>
      </c>
      <c r="M865" s="52" t="str">
        <f t="shared" ca="1" si="476"/>
        <v>$0302</v>
      </c>
      <c r="N865" s="53" t="str">
        <f t="shared" ca="1" si="477"/>
        <v/>
      </c>
      <c r="O865" s="53" t="str">
        <f t="shared" ca="1" si="478"/>
        <v>00</v>
      </c>
      <c r="P865" s="53" t="str">
        <f t="shared" ca="1" si="479"/>
        <v/>
      </c>
      <c r="Q865" s="54">
        <f t="shared" si="480"/>
        <v>-1</v>
      </c>
      <c r="R865" s="54" t="str">
        <f t="shared" si="481"/>
        <v/>
      </c>
      <c r="S865" s="3" t="str">
        <f t="shared" si="482"/>
        <v>my_code</v>
      </c>
      <c r="T865" s="54" t="b">
        <f t="shared" si="483"/>
        <v>0</v>
      </c>
      <c r="U865" s="54" t="b">
        <f t="shared" si="484"/>
        <v>0</v>
      </c>
      <c r="V865" s="54" t="b">
        <f t="shared" si="485"/>
        <v>0</v>
      </c>
      <c r="W865" s="54" t="b">
        <f t="shared" si="486"/>
        <v>0</v>
      </c>
      <c r="X865" s="54" t="b">
        <f>IF(NOT(ISERROR(VLOOKUP(UPPER(F865),Opcodes!$O$3:$O$10,1,FALSE))),TRUE,FALSE)</f>
        <v>0</v>
      </c>
      <c r="Y865" s="1" t="str" cm="1">
        <f t="array" aca="1" ref="Y865" ca="1">IF(OR(UPPER(F865)="STR",UPPER(F865)="ASC"),_xlfn.TEXTJOIN("",TRUE,DEC2HEX(128*(UPPER(F865)="STR")+CODE(MID(G865,ABS(ROW(INDIRECT("1:"&amp;LEN(G865)))),1)))),IF(UPPER(F865)="HEX",UPPER(SUBSTITUTE(G865," ","")),""))</f>
        <v/>
      </c>
      <c r="Z865" s="52" t="str">
        <f t="shared" si="487"/>
        <v/>
      </c>
      <c r="AA865" s="52" t="str">
        <f t="shared" si="488"/>
        <v/>
      </c>
      <c r="AB865" s="52" t="str">
        <f t="shared" si="489"/>
        <v/>
      </c>
      <c r="AC865" s="52" t="str">
        <f t="shared" si="490"/>
        <v/>
      </c>
      <c r="AD865" s="52" t="str">
        <f t="shared" si="491"/>
        <v/>
      </c>
      <c r="AE865" s="52">
        <f t="shared" ca="1" si="492"/>
        <v>0</v>
      </c>
      <c r="AF865" s="52" t="str">
        <f t="shared" si="493"/>
        <v/>
      </c>
      <c r="AG865" s="52" t="str">
        <f t="shared" ca="1" si="494"/>
        <v>mem</v>
      </c>
      <c r="AH865" s="52">
        <f t="shared" ca="1" si="495"/>
        <v>0</v>
      </c>
      <c r="AI865" s="52">
        <f t="shared" ca="1" si="496"/>
        <v>-1</v>
      </c>
      <c r="AJ865" s="52">
        <f t="shared" ca="1" si="497"/>
        <v>0</v>
      </c>
      <c r="AK865" s="52">
        <f t="shared" ca="1" si="498"/>
        <v>0</v>
      </c>
      <c r="AL865" s="52">
        <f t="shared" ca="1" si="499"/>
        <v>0</v>
      </c>
      <c r="AM865" s="52" t="e" cm="1">
        <f t="array" aca="1" ref="AM865" ca="1">INDEX($G$2:$G$1052,MATCH(1,(AL865=$E$2:$E$1052)*("EQU"=UPPER($F$2:$F$1052)),0))</f>
        <v>#N/A</v>
      </c>
      <c r="AN865" s="52" t="str">
        <f t="shared" ca="1" si="500"/>
        <v/>
      </c>
      <c r="AO865" s="1" t="e">
        <f t="shared" ca="1" si="501"/>
        <v>#N/A</v>
      </c>
      <c r="AP865" s="52" t="str">
        <f t="shared" ca="1" si="502"/>
        <v/>
      </c>
      <c r="AQ865" s="1" t="str" cm="1">
        <f t="array" aca="1" ref="AQ865" ca="1">IF(LEFT(AL865,1)=".",INDEX($M$12:$M$1052,MATCH(1,(AL865=$L$12:$L$1052)*(S865=($S$12:$S$1052)),0)),"")</f>
        <v/>
      </c>
      <c r="AR865" s="52">
        <f t="shared" ca="1" si="503"/>
        <v>0</v>
      </c>
      <c r="AS865" s="52">
        <f t="shared" ca="1" si="504"/>
        <v>0</v>
      </c>
      <c r="AT865" s="52" t="str">
        <f t="shared" ca="1" si="505"/>
        <v>00</v>
      </c>
      <c r="AU865" s="52" t="str">
        <f t="shared" ca="1" si="506"/>
        <v>00</v>
      </c>
      <c r="AV865" s="1" t="str">
        <f t="shared" ca="1" si="509"/>
        <v>00</v>
      </c>
      <c r="AW865" s="52" t="str">
        <f t="shared" ca="1" si="507"/>
        <v>ZP</v>
      </c>
      <c r="AX865" s="53" t="e">
        <f ca="1">VLOOKUP(UPPER(F865)&amp;"-"&amp;AW865,Opcodes!$D$3:$E$160,2,FALSE)</f>
        <v>#N/A</v>
      </c>
      <c r="AY865" s="1">
        <f t="shared" ca="1" si="508"/>
        <v>0</v>
      </c>
    </row>
    <row r="866" spans="3:51" s="52" customFormat="1" x14ac:dyDescent="0.3">
      <c r="C866" s="11" t="str" cm="1">
        <f t="array" aca="1" ref="C866" ca="1">IF(AND(N866&amp;""&lt;&gt;"",K866&amp;""&lt;&gt;""),K866&amp;": "&amp;N866&amp;IF(O866&amp;""&lt;&gt;""," "&amp;O866,"")&amp;IF(P866&amp;""&lt;&gt;""," "&amp;P866,""),IF(Y866&amp;""&lt;&gt;"",K866&amp;": "&amp;TRIM(_xlfn.TEXTJOIN("",TRUE,MID(Y866,2*ROW(INDIRECT("1:"&amp;LEN(Y866)))-1,2)&amp;" ")),""))</f>
        <v/>
      </c>
      <c r="D866" s="20"/>
      <c r="E866" s="21"/>
      <c r="F866" s="22"/>
      <c r="G866" s="55"/>
      <c r="H866" s="56"/>
      <c r="I866" s="51"/>
      <c r="J866" s="51"/>
      <c r="K866" s="52" t="str">
        <f t="shared" ca="1" si="474"/>
        <v>302</v>
      </c>
      <c r="L866" s="52" t="str">
        <f t="shared" si="475"/>
        <v/>
      </c>
      <c r="M866" s="52" t="str">
        <f t="shared" ca="1" si="476"/>
        <v>$0302</v>
      </c>
      <c r="N866" s="53" t="str">
        <f t="shared" ca="1" si="477"/>
        <v/>
      </c>
      <c r="O866" s="53" t="str">
        <f t="shared" ca="1" si="478"/>
        <v>00</v>
      </c>
      <c r="P866" s="53" t="str">
        <f t="shared" ca="1" si="479"/>
        <v/>
      </c>
      <c r="Q866" s="54">
        <f t="shared" si="480"/>
        <v>-1</v>
      </c>
      <c r="R866" s="54" t="str">
        <f t="shared" si="481"/>
        <v/>
      </c>
      <c r="S866" s="3" t="str">
        <f t="shared" si="482"/>
        <v>my_code</v>
      </c>
      <c r="T866" s="54" t="b">
        <f t="shared" si="483"/>
        <v>0</v>
      </c>
      <c r="U866" s="54" t="b">
        <f t="shared" si="484"/>
        <v>0</v>
      </c>
      <c r="V866" s="54" t="b">
        <f t="shared" si="485"/>
        <v>0</v>
      </c>
      <c r="W866" s="54" t="b">
        <f t="shared" si="486"/>
        <v>0</v>
      </c>
      <c r="X866" s="54" t="b">
        <f>IF(NOT(ISERROR(VLOOKUP(UPPER(F866),Opcodes!$O$3:$O$10,1,FALSE))),TRUE,FALSE)</f>
        <v>0</v>
      </c>
      <c r="Y866" s="1" t="str" cm="1">
        <f t="array" aca="1" ref="Y866" ca="1">IF(OR(UPPER(F866)="STR",UPPER(F866)="ASC"),_xlfn.TEXTJOIN("",TRUE,DEC2HEX(128*(UPPER(F866)="STR")+CODE(MID(G866,ABS(ROW(INDIRECT("1:"&amp;LEN(G866)))),1)))),IF(UPPER(F866)="HEX",UPPER(SUBSTITUTE(G866," ","")),""))</f>
        <v/>
      </c>
      <c r="Z866" s="52" t="str">
        <f t="shared" si="487"/>
        <v/>
      </c>
      <c r="AA866" s="52" t="str">
        <f t="shared" si="488"/>
        <v/>
      </c>
      <c r="AB866" s="52" t="str">
        <f t="shared" si="489"/>
        <v/>
      </c>
      <c r="AC866" s="52" t="str">
        <f t="shared" si="490"/>
        <v/>
      </c>
      <c r="AD866" s="52" t="str">
        <f t="shared" si="491"/>
        <v/>
      </c>
      <c r="AE866" s="52">
        <f t="shared" ca="1" si="492"/>
        <v>0</v>
      </c>
      <c r="AF866" s="52" t="str">
        <f t="shared" si="493"/>
        <v/>
      </c>
      <c r="AG866" s="52" t="str">
        <f t="shared" ca="1" si="494"/>
        <v>mem</v>
      </c>
      <c r="AH866" s="52">
        <f t="shared" ca="1" si="495"/>
        <v>0</v>
      </c>
      <c r="AI866" s="52">
        <f t="shared" ca="1" si="496"/>
        <v>-1</v>
      </c>
      <c r="AJ866" s="52">
        <f t="shared" ca="1" si="497"/>
        <v>0</v>
      </c>
      <c r="AK866" s="52">
        <f t="shared" ca="1" si="498"/>
        <v>0</v>
      </c>
      <c r="AL866" s="52">
        <f t="shared" ca="1" si="499"/>
        <v>0</v>
      </c>
      <c r="AM866" s="52" t="e" cm="1">
        <f t="array" aca="1" ref="AM866" ca="1">INDEX($G$2:$G$1052,MATCH(1,(AL866=$E$2:$E$1052)*("EQU"=UPPER($F$2:$F$1052)),0))</f>
        <v>#N/A</v>
      </c>
      <c r="AN866" s="52" t="str">
        <f t="shared" ca="1" si="500"/>
        <v/>
      </c>
      <c r="AO866" s="1" t="e">
        <f t="shared" ca="1" si="501"/>
        <v>#N/A</v>
      </c>
      <c r="AP866" s="52" t="str">
        <f t="shared" ca="1" si="502"/>
        <v/>
      </c>
      <c r="AQ866" s="1" t="str" cm="1">
        <f t="array" aca="1" ref="AQ866" ca="1">IF(LEFT(AL866,1)=".",INDEX($M$12:$M$1052,MATCH(1,(AL866=$L$12:$L$1052)*(S866=($S$12:$S$1052)),0)),"")</f>
        <v/>
      </c>
      <c r="AR866" s="52">
        <f t="shared" ca="1" si="503"/>
        <v>0</v>
      </c>
      <c r="AS866" s="52">
        <f t="shared" ca="1" si="504"/>
        <v>0</v>
      </c>
      <c r="AT866" s="52" t="str">
        <f t="shared" ca="1" si="505"/>
        <v>00</v>
      </c>
      <c r="AU866" s="52" t="str">
        <f t="shared" ca="1" si="506"/>
        <v>00</v>
      </c>
      <c r="AV866" s="1" t="str">
        <f t="shared" ca="1" si="509"/>
        <v>00</v>
      </c>
      <c r="AW866" s="52" t="str">
        <f t="shared" ca="1" si="507"/>
        <v>ZP</v>
      </c>
      <c r="AX866" s="53" t="e">
        <f ca="1">VLOOKUP(UPPER(F866)&amp;"-"&amp;AW866,Opcodes!$D$3:$E$160,2,FALSE)</f>
        <v>#N/A</v>
      </c>
      <c r="AY866" s="1">
        <f t="shared" ca="1" si="508"/>
        <v>0</v>
      </c>
    </row>
    <row r="867" spans="3:51" s="52" customFormat="1" x14ac:dyDescent="0.3">
      <c r="C867" s="11" t="str" cm="1">
        <f t="array" aca="1" ref="C867" ca="1">IF(AND(N867&amp;""&lt;&gt;"",K867&amp;""&lt;&gt;""),K867&amp;": "&amp;N867&amp;IF(O867&amp;""&lt;&gt;""," "&amp;O867,"")&amp;IF(P867&amp;""&lt;&gt;""," "&amp;P867,""),IF(Y867&amp;""&lt;&gt;"",K867&amp;": "&amp;TRIM(_xlfn.TEXTJOIN("",TRUE,MID(Y867,2*ROW(INDIRECT("1:"&amp;LEN(Y867)))-1,2)&amp;" ")),""))</f>
        <v/>
      </c>
      <c r="D867" s="20"/>
      <c r="E867" s="21"/>
      <c r="F867" s="22"/>
      <c r="G867" s="55"/>
      <c r="H867" s="56"/>
      <c r="I867" s="51"/>
      <c r="J867" s="51"/>
      <c r="K867" s="52" t="str">
        <f t="shared" ca="1" si="474"/>
        <v>302</v>
      </c>
      <c r="L867" s="52" t="str">
        <f t="shared" si="475"/>
        <v/>
      </c>
      <c r="M867" s="52" t="str">
        <f t="shared" ca="1" si="476"/>
        <v>$0302</v>
      </c>
      <c r="N867" s="53" t="str">
        <f t="shared" ca="1" si="477"/>
        <v/>
      </c>
      <c r="O867" s="53" t="str">
        <f t="shared" ca="1" si="478"/>
        <v>00</v>
      </c>
      <c r="P867" s="53" t="str">
        <f t="shared" ca="1" si="479"/>
        <v/>
      </c>
      <c r="Q867" s="54">
        <f t="shared" si="480"/>
        <v>-1</v>
      </c>
      <c r="R867" s="54" t="str">
        <f t="shared" si="481"/>
        <v/>
      </c>
      <c r="S867" s="3" t="str">
        <f t="shared" si="482"/>
        <v>my_code</v>
      </c>
      <c r="T867" s="54" t="b">
        <f t="shared" si="483"/>
        <v>0</v>
      </c>
      <c r="U867" s="54" t="b">
        <f t="shared" si="484"/>
        <v>0</v>
      </c>
      <c r="V867" s="54" t="b">
        <f t="shared" si="485"/>
        <v>0</v>
      </c>
      <c r="W867" s="54" t="b">
        <f t="shared" si="486"/>
        <v>0</v>
      </c>
      <c r="X867" s="54" t="b">
        <f>IF(NOT(ISERROR(VLOOKUP(UPPER(F867),Opcodes!$O$3:$O$10,1,FALSE))),TRUE,FALSE)</f>
        <v>0</v>
      </c>
      <c r="Y867" s="1" t="str" cm="1">
        <f t="array" aca="1" ref="Y867" ca="1">IF(OR(UPPER(F867)="STR",UPPER(F867)="ASC"),_xlfn.TEXTJOIN("",TRUE,DEC2HEX(128*(UPPER(F867)="STR")+CODE(MID(G867,ABS(ROW(INDIRECT("1:"&amp;LEN(G867)))),1)))),IF(UPPER(F867)="HEX",UPPER(SUBSTITUTE(G867," ","")),""))</f>
        <v/>
      </c>
      <c r="Z867" s="52" t="str">
        <f t="shared" si="487"/>
        <v/>
      </c>
      <c r="AA867" s="52" t="str">
        <f t="shared" si="488"/>
        <v/>
      </c>
      <c r="AB867" s="52" t="str">
        <f t="shared" si="489"/>
        <v/>
      </c>
      <c r="AC867" s="52" t="str">
        <f t="shared" si="490"/>
        <v/>
      </c>
      <c r="AD867" s="52" t="str">
        <f t="shared" si="491"/>
        <v/>
      </c>
      <c r="AE867" s="52">
        <f t="shared" ca="1" si="492"/>
        <v>0</v>
      </c>
      <c r="AF867" s="52" t="str">
        <f t="shared" si="493"/>
        <v/>
      </c>
      <c r="AG867" s="52" t="str">
        <f t="shared" ca="1" si="494"/>
        <v>mem</v>
      </c>
      <c r="AH867" s="52">
        <f t="shared" ca="1" si="495"/>
        <v>0</v>
      </c>
      <c r="AI867" s="52">
        <f t="shared" ca="1" si="496"/>
        <v>-1</v>
      </c>
      <c r="AJ867" s="52">
        <f t="shared" ca="1" si="497"/>
        <v>0</v>
      </c>
      <c r="AK867" s="52">
        <f t="shared" ca="1" si="498"/>
        <v>0</v>
      </c>
      <c r="AL867" s="52">
        <f t="shared" ca="1" si="499"/>
        <v>0</v>
      </c>
      <c r="AM867" s="52" t="e" cm="1">
        <f t="array" aca="1" ref="AM867" ca="1">INDEX($G$2:$G$1052,MATCH(1,(AL867=$E$2:$E$1052)*("EQU"=UPPER($F$2:$F$1052)),0))</f>
        <v>#N/A</v>
      </c>
      <c r="AN867" s="52" t="str">
        <f t="shared" ca="1" si="500"/>
        <v/>
      </c>
      <c r="AO867" s="1" t="e">
        <f t="shared" ca="1" si="501"/>
        <v>#N/A</v>
      </c>
      <c r="AP867" s="52" t="str">
        <f t="shared" ca="1" si="502"/>
        <v/>
      </c>
      <c r="AQ867" s="1" t="str" cm="1">
        <f t="array" aca="1" ref="AQ867" ca="1">IF(LEFT(AL867,1)=".",INDEX($M$12:$M$1052,MATCH(1,(AL867=$L$12:$L$1052)*(S867=($S$12:$S$1052)),0)),"")</f>
        <v/>
      </c>
      <c r="AR867" s="52">
        <f t="shared" ca="1" si="503"/>
        <v>0</v>
      </c>
      <c r="AS867" s="52">
        <f t="shared" ca="1" si="504"/>
        <v>0</v>
      </c>
      <c r="AT867" s="52" t="str">
        <f t="shared" ca="1" si="505"/>
        <v>00</v>
      </c>
      <c r="AU867" s="52" t="str">
        <f t="shared" ca="1" si="506"/>
        <v>00</v>
      </c>
      <c r="AV867" s="1" t="str">
        <f t="shared" ca="1" si="509"/>
        <v>00</v>
      </c>
      <c r="AW867" s="52" t="str">
        <f t="shared" ca="1" si="507"/>
        <v>ZP</v>
      </c>
      <c r="AX867" s="53" t="e">
        <f ca="1">VLOOKUP(UPPER(F867)&amp;"-"&amp;AW867,Opcodes!$D$3:$E$160,2,FALSE)</f>
        <v>#N/A</v>
      </c>
      <c r="AY867" s="1">
        <f t="shared" ca="1" si="508"/>
        <v>0</v>
      </c>
    </row>
    <row r="868" spans="3:51" s="52" customFormat="1" x14ac:dyDescent="0.3">
      <c r="C868" s="11" t="str" cm="1">
        <f t="array" aca="1" ref="C868" ca="1">IF(AND(N868&amp;""&lt;&gt;"",K868&amp;""&lt;&gt;""),K868&amp;": "&amp;N868&amp;IF(O868&amp;""&lt;&gt;""," "&amp;O868,"")&amp;IF(P868&amp;""&lt;&gt;""," "&amp;P868,""),IF(Y868&amp;""&lt;&gt;"",K868&amp;": "&amp;TRIM(_xlfn.TEXTJOIN("",TRUE,MID(Y868,2*ROW(INDIRECT("1:"&amp;LEN(Y868)))-1,2)&amp;" ")),""))</f>
        <v/>
      </c>
      <c r="D868" s="20"/>
      <c r="E868" s="21"/>
      <c r="F868" s="22"/>
      <c r="G868" s="55"/>
      <c r="H868" s="56"/>
      <c r="I868" s="51"/>
      <c r="J868" s="51"/>
      <c r="K868" s="52" t="str">
        <f t="shared" ca="1" si="474"/>
        <v>302</v>
      </c>
      <c r="L868" s="52" t="str">
        <f t="shared" si="475"/>
        <v/>
      </c>
      <c r="M868" s="52" t="str">
        <f t="shared" ca="1" si="476"/>
        <v>$0302</v>
      </c>
      <c r="N868" s="53" t="str">
        <f t="shared" ca="1" si="477"/>
        <v/>
      </c>
      <c r="O868" s="53" t="str">
        <f t="shared" ca="1" si="478"/>
        <v>00</v>
      </c>
      <c r="P868" s="53" t="str">
        <f t="shared" ca="1" si="479"/>
        <v/>
      </c>
      <c r="Q868" s="54">
        <f t="shared" si="480"/>
        <v>-1</v>
      </c>
      <c r="R868" s="54" t="str">
        <f t="shared" si="481"/>
        <v/>
      </c>
      <c r="S868" s="3" t="str">
        <f t="shared" si="482"/>
        <v>my_code</v>
      </c>
      <c r="T868" s="54" t="b">
        <f t="shared" si="483"/>
        <v>0</v>
      </c>
      <c r="U868" s="54" t="b">
        <f t="shared" si="484"/>
        <v>0</v>
      </c>
      <c r="V868" s="54" t="b">
        <f t="shared" si="485"/>
        <v>0</v>
      </c>
      <c r="W868" s="54" t="b">
        <f t="shared" si="486"/>
        <v>0</v>
      </c>
      <c r="X868" s="54" t="b">
        <f>IF(NOT(ISERROR(VLOOKUP(UPPER(F868),Opcodes!$O$3:$O$10,1,FALSE))),TRUE,FALSE)</f>
        <v>0</v>
      </c>
      <c r="Y868" s="1" t="str" cm="1">
        <f t="array" aca="1" ref="Y868" ca="1">IF(OR(UPPER(F868)="STR",UPPER(F868)="ASC"),_xlfn.TEXTJOIN("",TRUE,DEC2HEX(128*(UPPER(F868)="STR")+CODE(MID(G868,ABS(ROW(INDIRECT("1:"&amp;LEN(G868)))),1)))),IF(UPPER(F868)="HEX",UPPER(SUBSTITUTE(G868," ","")),""))</f>
        <v/>
      </c>
      <c r="Z868" s="52" t="str">
        <f t="shared" si="487"/>
        <v/>
      </c>
      <c r="AA868" s="52" t="str">
        <f t="shared" si="488"/>
        <v/>
      </c>
      <c r="AB868" s="52" t="str">
        <f t="shared" si="489"/>
        <v/>
      </c>
      <c r="AC868" s="52" t="str">
        <f t="shared" si="490"/>
        <v/>
      </c>
      <c r="AD868" s="52" t="str">
        <f t="shared" si="491"/>
        <v/>
      </c>
      <c r="AE868" s="52">
        <f t="shared" ca="1" si="492"/>
        <v>0</v>
      </c>
      <c r="AF868" s="52" t="str">
        <f t="shared" si="493"/>
        <v/>
      </c>
      <c r="AG868" s="52" t="str">
        <f t="shared" ca="1" si="494"/>
        <v>mem</v>
      </c>
      <c r="AH868" s="52">
        <f t="shared" ca="1" si="495"/>
        <v>0</v>
      </c>
      <c r="AI868" s="52">
        <f t="shared" ca="1" si="496"/>
        <v>-1</v>
      </c>
      <c r="AJ868" s="52">
        <f t="shared" ca="1" si="497"/>
        <v>0</v>
      </c>
      <c r="AK868" s="52">
        <f t="shared" ca="1" si="498"/>
        <v>0</v>
      </c>
      <c r="AL868" s="52">
        <f t="shared" ca="1" si="499"/>
        <v>0</v>
      </c>
      <c r="AM868" s="52" t="e" cm="1">
        <f t="array" aca="1" ref="AM868" ca="1">INDEX($G$2:$G$1052,MATCH(1,(AL868=$E$2:$E$1052)*("EQU"=UPPER($F$2:$F$1052)),0))</f>
        <v>#N/A</v>
      </c>
      <c r="AN868" s="52" t="str">
        <f t="shared" ca="1" si="500"/>
        <v/>
      </c>
      <c r="AO868" s="1" t="e">
        <f t="shared" ca="1" si="501"/>
        <v>#N/A</v>
      </c>
      <c r="AP868" s="52" t="str">
        <f t="shared" ca="1" si="502"/>
        <v/>
      </c>
      <c r="AQ868" s="1" t="str" cm="1">
        <f t="array" aca="1" ref="AQ868" ca="1">IF(LEFT(AL868,1)=".",INDEX($M$12:$M$1052,MATCH(1,(AL868=$L$12:$L$1052)*(S868=($S$12:$S$1052)),0)),"")</f>
        <v/>
      </c>
      <c r="AR868" s="52">
        <f t="shared" ca="1" si="503"/>
        <v>0</v>
      </c>
      <c r="AS868" s="52">
        <f t="shared" ca="1" si="504"/>
        <v>0</v>
      </c>
      <c r="AT868" s="52" t="str">
        <f t="shared" ca="1" si="505"/>
        <v>00</v>
      </c>
      <c r="AU868" s="52" t="str">
        <f t="shared" ca="1" si="506"/>
        <v>00</v>
      </c>
      <c r="AV868" s="1" t="str">
        <f t="shared" ca="1" si="509"/>
        <v>00</v>
      </c>
      <c r="AW868" s="52" t="str">
        <f t="shared" ca="1" si="507"/>
        <v>ZP</v>
      </c>
      <c r="AX868" s="53" t="e">
        <f ca="1">VLOOKUP(UPPER(F868)&amp;"-"&amp;AW868,Opcodes!$D$3:$E$160,2,FALSE)</f>
        <v>#N/A</v>
      </c>
      <c r="AY868" s="1">
        <f t="shared" ca="1" si="508"/>
        <v>0</v>
      </c>
    </row>
    <row r="869" spans="3:51" s="52" customFormat="1" x14ac:dyDescent="0.3">
      <c r="C869" s="11" t="str" cm="1">
        <f t="array" aca="1" ref="C869" ca="1">IF(AND(N869&amp;""&lt;&gt;"",K869&amp;""&lt;&gt;""),K869&amp;": "&amp;N869&amp;IF(O869&amp;""&lt;&gt;""," "&amp;O869,"")&amp;IF(P869&amp;""&lt;&gt;""," "&amp;P869,""),IF(Y869&amp;""&lt;&gt;"",K869&amp;": "&amp;TRIM(_xlfn.TEXTJOIN("",TRUE,MID(Y869,2*ROW(INDIRECT("1:"&amp;LEN(Y869)))-1,2)&amp;" ")),""))</f>
        <v/>
      </c>
      <c r="D869" s="20"/>
      <c r="E869" s="21"/>
      <c r="F869" s="22"/>
      <c r="G869" s="55"/>
      <c r="H869" s="56"/>
      <c r="I869" s="51"/>
      <c r="J869" s="51"/>
      <c r="K869" s="52" t="str">
        <f t="shared" ca="1" si="474"/>
        <v>302</v>
      </c>
      <c r="L869" s="52" t="str">
        <f t="shared" si="475"/>
        <v/>
      </c>
      <c r="M869" s="52" t="str">
        <f t="shared" ca="1" si="476"/>
        <v>$0302</v>
      </c>
      <c r="N869" s="53" t="str">
        <f t="shared" ca="1" si="477"/>
        <v/>
      </c>
      <c r="O869" s="53" t="str">
        <f t="shared" ca="1" si="478"/>
        <v>00</v>
      </c>
      <c r="P869" s="53" t="str">
        <f t="shared" ca="1" si="479"/>
        <v/>
      </c>
      <c r="Q869" s="54">
        <f t="shared" si="480"/>
        <v>-1</v>
      </c>
      <c r="R869" s="54" t="str">
        <f t="shared" si="481"/>
        <v/>
      </c>
      <c r="S869" s="3" t="str">
        <f t="shared" si="482"/>
        <v>my_code</v>
      </c>
      <c r="T869" s="54" t="b">
        <f t="shared" si="483"/>
        <v>0</v>
      </c>
      <c r="U869" s="54" t="b">
        <f t="shared" si="484"/>
        <v>0</v>
      </c>
      <c r="V869" s="54" t="b">
        <f t="shared" si="485"/>
        <v>0</v>
      </c>
      <c r="W869" s="54" t="b">
        <f t="shared" si="486"/>
        <v>0</v>
      </c>
      <c r="X869" s="54" t="b">
        <f>IF(NOT(ISERROR(VLOOKUP(UPPER(F869),Opcodes!$O$3:$O$10,1,FALSE))),TRUE,FALSE)</f>
        <v>0</v>
      </c>
      <c r="Y869" s="1" t="str" cm="1">
        <f t="array" aca="1" ref="Y869" ca="1">IF(OR(UPPER(F869)="STR",UPPER(F869)="ASC"),_xlfn.TEXTJOIN("",TRUE,DEC2HEX(128*(UPPER(F869)="STR")+CODE(MID(G869,ABS(ROW(INDIRECT("1:"&amp;LEN(G869)))),1)))),IF(UPPER(F869)="HEX",UPPER(SUBSTITUTE(G869," ","")),""))</f>
        <v/>
      </c>
      <c r="Z869" s="52" t="str">
        <f t="shared" si="487"/>
        <v/>
      </c>
      <c r="AA869" s="52" t="str">
        <f t="shared" si="488"/>
        <v/>
      </c>
      <c r="AB869" s="52" t="str">
        <f t="shared" si="489"/>
        <v/>
      </c>
      <c r="AC869" s="52" t="str">
        <f t="shared" si="490"/>
        <v/>
      </c>
      <c r="AD869" s="52" t="str">
        <f t="shared" si="491"/>
        <v/>
      </c>
      <c r="AE869" s="52">
        <f t="shared" ca="1" si="492"/>
        <v>0</v>
      </c>
      <c r="AF869" s="52" t="str">
        <f t="shared" si="493"/>
        <v/>
      </c>
      <c r="AG869" s="52" t="str">
        <f t="shared" ca="1" si="494"/>
        <v>mem</v>
      </c>
      <c r="AH869" s="52">
        <f t="shared" ca="1" si="495"/>
        <v>0</v>
      </c>
      <c r="AI869" s="52">
        <f t="shared" ca="1" si="496"/>
        <v>-1</v>
      </c>
      <c r="AJ869" s="52">
        <f t="shared" ca="1" si="497"/>
        <v>0</v>
      </c>
      <c r="AK869" s="52">
        <f t="shared" ca="1" si="498"/>
        <v>0</v>
      </c>
      <c r="AL869" s="52">
        <f t="shared" ca="1" si="499"/>
        <v>0</v>
      </c>
      <c r="AM869" s="52" t="e" cm="1">
        <f t="array" aca="1" ref="AM869" ca="1">INDEX($G$2:$G$1052,MATCH(1,(AL869=$E$2:$E$1052)*("EQU"=UPPER($F$2:$F$1052)),0))</f>
        <v>#N/A</v>
      </c>
      <c r="AN869" s="52" t="str">
        <f t="shared" ca="1" si="500"/>
        <v/>
      </c>
      <c r="AO869" s="1" t="e">
        <f t="shared" ca="1" si="501"/>
        <v>#N/A</v>
      </c>
      <c r="AP869" s="52" t="str">
        <f t="shared" ca="1" si="502"/>
        <v/>
      </c>
      <c r="AQ869" s="1" t="str" cm="1">
        <f t="array" aca="1" ref="AQ869" ca="1">IF(LEFT(AL869,1)=".",INDEX($M$12:$M$1052,MATCH(1,(AL869=$L$12:$L$1052)*(S869=($S$12:$S$1052)),0)),"")</f>
        <v/>
      </c>
      <c r="AR869" s="52">
        <f t="shared" ca="1" si="503"/>
        <v>0</v>
      </c>
      <c r="AS869" s="52">
        <f t="shared" ca="1" si="504"/>
        <v>0</v>
      </c>
      <c r="AT869" s="52" t="str">
        <f t="shared" ca="1" si="505"/>
        <v>00</v>
      </c>
      <c r="AU869" s="52" t="str">
        <f t="shared" ca="1" si="506"/>
        <v>00</v>
      </c>
      <c r="AV869" s="1" t="str">
        <f t="shared" ca="1" si="509"/>
        <v>00</v>
      </c>
      <c r="AW869" s="52" t="str">
        <f t="shared" ca="1" si="507"/>
        <v>ZP</v>
      </c>
      <c r="AX869" s="53" t="e">
        <f ca="1">VLOOKUP(UPPER(F869)&amp;"-"&amp;AW869,Opcodes!$D$3:$E$160,2,FALSE)</f>
        <v>#N/A</v>
      </c>
      <c r="AY869" s="1">
        <f t="shared" ca="1" si="508"/>
        <v>0</v>
      </c>
    </row>
    <row r="870" spans="3:51" s="52" customFormat="1" x14ac:dyDescent="0.3">
      <c r="C870" s="11" t="str" cm="1">
        <f t="array" aca="1" ref="C870" ca="1">IF(AND(N870&amp;""&lt;&gt;"",K870&amp;""&lt;&gt;""),K870&amp;": "&amp;N870&amp;IF(O870&amp;""&lt;&gt;""," "&amp;O870,"")&amp;IF(P870&amp;""&lt;&gt;""," "&amp;P870,""),IF(Y870&amp;""&lt;&gt;"",K870&amp;": "&amp;TRIM(_xlfn.TEXTJOIN("",TRUE,MID(Y870,2*ROW(INDIRECT("1:"&amp;LEN(Y870)))-1,2)&amp;" ")),""))</f>
        <v/>
      </c>
      <c r="D870" s="20"/>
      <c r="E870" s="21"/>
      <c r="F870" s="22"/>
      <c r="G870" s="55"/>
      <c r="H870" s="56"/>
      <c r="I870" s="51"/>
      <c r="J870" s="51"/>
      <c r="K870" s="52" t="str">
        <f t="shared" ca="1" si="474"/>
        <v>302</v>
      </c>
      <c r="L870" s="52" t="str">
        <f t="shared" si="475"/>
        <v/>
      </c>
      <c r="M870" s="52" t="str">
        <f t="shared" ca="1" si="476"/>
        <v>$0302</v>
      </c>
      <c r="N870" s="53" t="str">
        <f t="shared" ca="1" si="477"/>
        <v/>
      </c>
      <c r="O870" s="53" t="str">
        <f t="shared" ca="1" si="478"/>
        <v>00</v>
      </c>
      <c r="P870" s="53" t="str">
        <f t="shared" ca="1" si="479"/>
        <v/>
      </c>
      <c r="Q870" s="54">
        <f t="shared" si="480"/>
        <v>-1</v>
      </c>
      <c r="R870" s="54" t="str">
        <f t="shared" si="481"/>
        <v/>
      </c>
      <c r="S870" s="3" t="str">
        <f t="shared" si="482"/>
        <v>my_code</v>
      </c>
      <c r="T870" s="54" t="b">
        <f t="shared" si="483"/>
        <v>0</v>
      </c>
      <c r="U870" s="54" t="b">
        <f t="shared" si="484"/>
        <v>0</v>
      </c>
      <c r="V870" s="54" t="b">
        <f t="shared" si="485"/>
        <v>0</v>
      </c>
      <c r="W870" s="54" t="b">
        <f t="shared" si="486"/>
        <v>0</v>
      </c>
      <c r="X870" s="54" t="b">
        <f>IF(NOT(ISERROR(VLOOKUP(UPPER(F870),Opcodes!$O$3:$O$10,1,FALSE))),TRUE,FALSE)</f>
        <v>0</v>
      </c>
      <c r="Y870" s="1" t="str" cm="1">
        <f t="array" aca="1" ref="Y870" ca="1">IF(OR(UPPER(F870)="STR",UPPER(F870)="ASC"),_xlfn.TEXTJOIN("",TRUE,DEC2HEX(128*(UPPER(F870)="STR")+CODE(MID(G870,ABS(ROW(INDIRECT("1:"&amp;LEN(G870)))),1)))),IF(UPPER(F870)="HEX",UPPER(SUBSTITUTE(G870," ","")),""))</f>
        <v/>
      </c>
      <c r="Z870" s="52" t="str">
        <f t="shared" si="487"/>
        <v/>
      </c>
      <c r="AA870" s="52" t="str">
        <f t="shared" si="488"/>
        <v/>
      </c>
      <c r="AB870" s="52" t="str">
        <f t="shared" si="489"/>
        <v/>
      </c>
      <c r="AC870" s="52" t="str">
        <f t="shared" si="490"/>
        <v/>
      </c>
      <c r="AD870" s="52" t="str">
        <f t="shared" si="491"/>
        <v/>
      </c>
      <c r="AE870" s="52">
        <f t="shared" ca="1" si="492"/>
        <v>0</v>
      </c>
      <c r="AF870" s="52" t="str">
        <f t="shared" si="493"/>
        <v/>
      </c>
      <c r="AG870" s="52" t="str">
        <f t="shared" ca="1" si="494"/>
        <v>mem</v>
      </c>
      <c r="AH870" s="52">
        <f t="shared" ca="1" si="495"/>
        <v>0</v>
      </c>
      <c r="AI870" s="52">
        <f t="shared" ca="1" si="496"/>
        <v>-1</v>
      </c>
      <c r="AJ870" s="52">
        <f t="shared" ca="1" si="497"/>
        <v>0</v>
      </c>
      <c r="AK870" s="52">
        <f t="shared" ca="1" si="498"/>
        <v>0</v>
      </c>
      <c r="AL870" s="52">
        <f t="shared" ca="1" si="499"/>
        <v>0</v>
      </c>
      <c r="AM870" s="52" t="e" cm="1">
        <f t="array" aca="1" ref="AM870" ca="1">INDEX($G$2:$G$1052,MATCH(1,(AL870=$E$2:$E$1052)*("EQU"=UPPER($F$2:$F$1052)),0))</f>
        <v>#N/A</v>
      </c>
      <c r="AN870" s="52" t="str">
        <f t="shared" ca="1" si="500"/>
        <v/>
      </c>
      <c r="AO870" s="1" t="e">
        <f t="shared" ca="1" si="501"/>
        <v>#N/A</v>
      </c>
      <c r="AP870" s="52" t="str">
        <f t="shared" ca="1" si="502"/>
        <v/>
      </c>
      <c r="AQ870" s="1" t="str" cm="1">
        <f t="array" aca="1" ref="AQ870" ca="1">IF(LEFT(AL870,1)=".",INDEX($M$12:$M$1052,MATCH(1,(AL870=$L$12:$L$1052)*(S870=($S$12:$S$1052)),0)),"")</f>
        <v/>
      </c>
      <c r="AR870" s="52">
        <f t="shared" ca="1" si="503"/>
        <v>0</v>
      </c>
      <c r="AS870" s="52">
        <f t="shared" ca="1" si="504"/>
        <v>0</v>
      </c>
      <c r="AT870" s="52" t="str">
        <f t="shared" ca="1" si="505"/>
        <v>00</v>
      </c>
      <c r="AU870" s="52" t="str">
        <f t="shared" ca="1" si="506"/>
        <v>00</v>
      </c>
      <c r="AV870" s="1" t="str">
        <f t="shared" ca="1" si="509"/>
        <v>00</v>
      </c>
      <c r="AW870" s="52" t="str">
        <f t="shared" ca="1" si="507"/>
        <v>ZP</v>
      </c>
      <c r="AX870" s="53" t="e">
        <f ca="1">VLOOKUP(UPPER(F870)&amp;"-"&amp;AW870,Opcodes!$D$3:$E$160,2,FALSE)</f>
        <v>#N/A</v>
      </c>
      <c r="AY870" s="1">
        <f t="shared" ca="1" si="508"/>
        <v>0</v>
      </c>
    </row>
    <row r="871" spans="3:51" s="52" customFormat="1" x14ac:dyDescent="0.3">
      <c r="C871" s="11" t="str" cm="1">
        <f t="array" aca="1" ref="C871" ca="1">IF(AND(N871&amp;""&lt;&gt;"",K871&amp;""&lt;&gt;""),K871&amp;": "&amp;N871&amp;IF(O871&amp;""&lt;&gt;""," "&amp;O871,"")&amp;IF(P871&amp;""&lt;&gt;""," "&amp;P871,""),IF(Y871&amp;""&lt;&gt;"",K871&amp;": "&amp;TRIM(_xlfn.TEXTJOIN("",TRUE,MID(Y871,2*ROW(INDIRECT("1:"&amp;LEN(Y871)))-1,2)&amp;" ")),""))</f>
        <v/>
      </c>
      <c r="D871" s="20"/>
      <c r="E871" s="21"/>
      <c r="F871" s="22"/>
      <c r="G871" s="55"/>
      <c r="H871" s="56"/>
      <c r="I871" s="51"/>
      <c r="J871" s="51"/>
      <c r="K871" s="52" t="str">
        <f t="shared" ca="1" si="474"/>
        <v>302</v>
      </c>
      <c r="L871" s="52" t="str">
        <f t="shared" si="475"/>
        <v/>
      </c>
      <c r="M871" s="52" t="str">
        <f t="shared" ca="1" si="476"/>
        <v>$0302</v>
      </c>
      <c r="N871" s="53" t="str">
        <f t="shared" ca="1" si="477"/>
        <v/>
      </c>
      <c r="O871" s="53" t="str">
        <f t="shared" ca="1" si="478"/>
        <v>00</v>
      </c>
      <c r="P871" s="53" t="str">
        <f t="shared" ca="1" si="479"/>
        <v/>
      </c>
      <c r="Q871" s="54">
        <f t="shared" si="480"/>
        <v>-1</v>
      </c>
      <c r="R871" s="54" t="str">
        <f t="shared" si="481"/>
        <v/>
      </c>
      <c r="S871" s="3" t="str">
        <f t="shared" si="482"/>
        <v>my_code</v>
      </c>
      <c r="T871" s="54" t="b">
        <f t="shared" si="483"/>
        <v>0</v>
      </c>
      <c r="U871" s="54" t="b">
        <f t="shared" si="484"/>
        <v>0</v>
      </c>
      <c r="V871" s="54" t="b">
        <f t="shared" si="485"/>
        <v>0</v>
      </c>
      <c r="W871" s="54" t="b">
        <f t="shared" si="486"/>
        <v>0</v>
      </c>
      <c r="X871" s="54" t="b">
        <f>IF(NOT(ISERROR(VLOOKUP(UPPER(F871),Opcodes!$O$3:$O$10,1,FALSE))),TRUE,FALSE)</f>
        <v>0</v>
      </c>
      <c r="Y871" s="1" t="str" cm="1">
        <f t="array" aca="1" ref="Y871" ca="1">IF(OR(UPPER(F871)="STR",UPPER(F871)="ASC"),_xlfn.TEXTJOIN("",TRUE,DEC2HEX(128*(UPPER(F871)="STR")+CODE(MID(G871,ABS(ROW(INDIRECT("1:"&amp;LEN(G871)))),1)))),IF(UPPER(F871)="HEX",UPPER(SUBSTITUTE(G871," ","")),""))</f>
        <v/>
      </c>
      <c r="Z871" s="52" t="str">
        <f t="shared" si="487"/>
        <v/>
      </c>
      <c r="AA871" s="52" t="str">
        <f t="shared" si="488"/>
        <v/>
      </c>
      <c r="AB871" s="52" t="str">
        <f t="shared" si="489"/>
        <v/>
      </c>
      <c r="AC871" s="52" t="str">
        <f t="shared" si="490"/>
        <v/>
      </c>
      <c r="AD871" s="52" t="str">
        <f t="shared" si="491"/>
        <v/>
      </c>
      <c r="AE871" s="52">
        <f t="shared" ca="1" si="492"/>
        <v>0</v>
      </c>
      <c r="AF871" s="52" t="str">
        <f t="shared" si="493"/>
        <v/>
      </c>
      <c r="AG871" s="52" t="str">
        <f t="shared" ca="1" si="494"/>
        <v>mem</v>
      </c>
      <c r="AH871" s="52">
        <f t="shared" ca="1" si="495"/>
        <v>0</v>
      </c>
      <c r="AI871" s="52">
        <f t="shared" ca="1" si="496"/>
        <v>-1</v>
      </c>
      <c r="AJ871" s="52">
        <f t="shared" ca="1" si="497"/>
        <v>0</v>
      </c>
      <c r="AK871" s="52">
        <f t="shared" ca="1" si="498"/>
        <v>0</v>
      </c>
      <c r="AL871" s="52">
        <f t="shared" ca="1" si="499"/>
        <v>0</v>
      </c>
      <c r="AM871" s="52" t="e" cm="1">
        <f t="array" aca="1" ref="AM871" ca="1">INDEX($G$2:$G$1052,MATCH(1,(AL871=$E$2:$E$1052)*("EQU"=UPPER($F$2:$F$1052)),0))</f>
        <v>#N/A</v>
      </c>
      <c r="AN871" s="52" t="str">
        <f t="shared" ca="1" si="500"/>
        <v/>
      </c>
      <c r="AO871" s="1" t="e">
        <f t="shared" ca="1" si="501"/>
        <v>#N/A</v>
      </c>
      <c r="AP871" s="52" t="str">
        <f t="shared" ca="1" si="502"/>
        <v/>
      </c>
      <c r="AQ871" s="1" t="str" cm="1">
        <f t="array" aca="1" ref="AQ871" ca="1">IF(LEFT(AL871,1)=".",INDEX($M$12:$M$1052,MATCH(1,(AL871=$L$12:$L$1052)*(S871=($S$12:$S$1052)),0)),"")</f>
        <v/>
      </c>
      <c r="AR871" s="52">
        <f t="shared" ca="1" si="503"/>
        <v>0</v>
      </c>
      <c r="AS871" s="52">
        <f t="shared" ca="1" si="504"/>
        <v>0</v>
      </c>
      <c r="AT871" s="52" t="str">
        <f t="shared" ca="1" si="505"/>
        <v>00</v>
      </c>
      <c r="AU871" s="52" t="str">
        <f t="shared" ca="1" si="506"/>
        <v>00</v>
      </c>
      <c r="AV871" s="1" t="str">
        <f t="shared" ca="1" si="509"/>
        <v>00</v>
      </c>
      <c r="AW871" s="52" t="str">
        <f t="shared" ca="1" si="507"/>
        <v>ZP</v>
      </c>
      <c r="AX871" s="53" t="e">
        <f ca="1">VLOOKUP(UPPER(F871)&amp;"-"&amp;AW871,Opcodes!$D$3:$E$160,2,FALSE)</f>
        <v>#N/A</v>
      </c>
      <c r="AY871" s="1">
        <f t="shared" ca="1" si="508"/>
        <v>0</v>
      </c>
    </row>
    <row r="872" spans="3:51" s="52" customFormat="1" x14ac:dyDescent="0.3">
      <c r="C872" s="11" t="str" cm="1">
        <f t="array" aca="1" ref="C872" ca="1">IF(AND(N872&amp;""&lt;&gt;"",K872&amp;""&lt;&gt;""),K872&amp;": "&amp;N872&amp;IF(O872&amp;""&lt;&gt;""," "&amp;O872,"")&amp;IF(P872&amp;""&lt;&gt;""," "&amp;P872,""),IF(Y872&amp;""&lt;&gt;"",K872&amp;": "&amp;TRIM(_xlfn.TEXTJOIN("",TRUE,MID(Y872,2*ROW(INDIRECT("1:"&amp;LEN(Y872)))-1,2)&amp;" ")),""))</f>
        <v/>
      </c>
      <c r="D872" s="20"/>
      <c r="E872" s="21"/>
      <c r="F872" s="22"/>
      <c r="G872" s="55"/>
      <c r="H872" s="56"/>
      <c r="I872" s="51"/>
      <c r="J872" s="51"/>
      <c r="K872" s="52" t="str">
        <f t="shared" ca="1" si="474"/>
        <v>302</v>
      </c>
      <c r="L872" s="52" t="str">
        <f t="shared" si="475"/>
        <v/>
      </c>
      <c r="M872" s="52" t="str">
        <f t="shared" ca="1" si="476"/>
        <v>$0302</v>
      </c>
      <c r="N872" s="53" t="str">
        <f t="shared" ca="1" si="477"/>
        <v/>
      </c>
      <c r="O872" s="53" t="str">
        <f t="shared" ca="1" si="478"/>
        <v>00</v>
      </c>
      <c r="P872" s="53" t="str">
        <f t="shared" ca="1" si="479"/>
        <v/>
      </c>
      <c r="Q872" s="54">
        <f t="shared" si="480"/>
        <v>-1</v>
      </c>
      <c r="R872" s="54" t="str">
        <f t="shared" si="481"/>
        <v/>
      </c>
      <c r="S872" s="3" t="str">
        <f t="shared" si="482"/>
        <v>my_code</v>
      </c>
      <c r="T872" s="54" t="b">
        <f t="shared" si="483"/>
        <v>0</v>
      </c>
      <c r="U872" s="54" t="b">
        <f t="shared" si="484"/>
        <v>0</v>
      </c>
      <c r="V872" s="54" t="b">
        <f t="shared" si="485"/>
        <v>0</v>
      </c>
      <c r="W872" s="54" t="b">
        <f t="shared" si="486"/>
        <v>0</v>
      </c>
      <c r="X872" s="54" t="b">
        <f>IF(NOT(ISERROR(VLOOKUP(UPPER(F872),Opcodes!$O$3:$O$10,1,FALSE))),TRUE,FALSE)</f>
        <v>0</v>
      </c>
      <c r="Y872" s="1" t="str" cm="1">
        <f t="array" aca="1" ref="Y872" ca="1">IF(OR(UPPER(F872)="STR",UPPER(F872)="ASC"),_xlfn.TEXTJOIN("",TRUE,DEC2HEX(128*(UPPER(F872)="STR")+CODE(MID(G872,ABS(ROW(INDIRECT("1:"&amp;LEN(G872)))),1)))),IF(UPPER(F872)="HEX",UPPER(SUBSTITUTE(G872," ","")),""))</f>
        <v/>
      </c>
      <c r="Z872" s="52" t="str">
        <f t="shared" si="487"/>
        <v/>
      </c>
      <c r="AA872" s="52" t="str">
        <f t="shared" si="488"/>
        <v/>
      </c>
      <c r="AB872" s="52" t="str">
        <f t="shared" si="489"/>
        <v/>
      </c>
      <c r="AC872" s="52" t="str">
        <f t="shared" si="490"/>
        <v/>
      </c>
      <c r="AD872" s="52" t="str">
        <f t="shared" si="491"/>
        <v/>
      </c>
      <c r="AE872" s="52">
        <f t="shared" ca="1" si="492"/>
        <v>0</v>
      </c>
      <c r="AF872" s="52" t="str">
        <f t="shared" si="493"/>
        <v/>
      </c>
      <c r="AG872" s="52" t="str">
        <f t="shared" ca="1" si="494"/>
        <v>mem</v>
      </c>
      <c r="AH872" s="52">
        <f t="shared" ca="1" si="495"/>
        <v>0</v>
      </c>
      <c r="AI872" s="52">
        <f t="shared" ca="1" si="496"/>
        <v>-1</v>
      </c>
      <c r="AJ872" s="52">
        <f t="shared" ca="1" si="497"/>
        <v>0</v>
      </c>
      <c r="AK872" s="52">
        <f t="shared" ca="1" si="498"/>
        <v>0</v>
      </c>
      <c r="AL872" s="52">
        <f t="shared" ca="1" si="499"/>
        <v>0</v>
      </c>
      <c r="AM872" s="52" t="e" cm="1">
        <f t="array" aca="1" ref="AM872" ca="1">INDEX($G$2:$G$1052,MATCH(1,(AL872=$E$2:$E$1052)*("EQU"=UPPER($F$2:$F$1052)),0))</f>
        <v>#N/A</v>
      </c>
      <c r="AN872" s="52" t="str">
        <f t="shared" ca="1" si="500"/>
        <v/>
      </c>
      <c r="AO872" s="1" t="e">
        <f t="shared" ca="1" si="501"/>
        <v>#N/A</v>
      </c>
      <c r="AP872" s="52" t="str">
        <f t="shared" ca="1" si="502"/>
        <v/>
      </c>
      <c r="AQ872" s="1" t="str" cm="1">
        <f t="array" aca="1" ref="AQ872" ca="1">IF(LEFT(AL872,1)=".",INDEX($M$12:$M$1052,MATCH(1,(AL872=$L$12:$L$1052)*(S872=($S$12:$S$1052)),0)),"")</f>
        <v/>
      </c>
      <c r="AR872" s="52">
        <f t="shared" ca="1" si="503"/>
        <v>0</v>
      </c>
      <c r="AS872" s="52">
        <f t="shared" ca="1" si="504"/>
        <v>0</v>
      </c>
      <c r="AT872" s="52" t="str">
        <f t="shared" ca="1" si="505"/>
        <v>00</v>
      </c>
      <c r="AU872" s="52" t="str">
        <f t="shared" ca="1" si="506"/>
        <v>00</v>
      </c>
      <c r="AV872" s="1" t="str">
        <f t="shared" ca="1" si="509"/>
        <v>00</v>
      </c>
      <c r="AW872" s="52" t="str">
        <f t="shared" ca="1" si="507"/>
        <v>ZP</v>
      </c>
      <c r="AX872" s="53" t="e">
        <f ca="1">VLOOKUP(UPPER(F872)&amp;"-"&amp;AW872,Opcodes!$D$3:$E$160,2,FALSE)</f>
        <v>#N/A</v>
      </c>
      <c r="AY872" s="1">
        <f t="shared" ca="1" si="508"/>
        <v>0</v>
      </c>
    </row>
    <row r="873" spans="3:51" s="52" customFormat="1" x14ac:dyDescent="0.3">
      <c r="C873" s="11" t="str" cm="1">
        <f t="array" aca="1" ref="C873" ca="1">IF(AND(N873&amp;""&lt;&gt;"",K873&amp;""&lt;&gt;""),K873&amp;": "&amp;N873&amp;IF(O873&amp;""&lt;&gt;""," "&amp;O873,"")&amp;IF(P873&amp;""&lt;&gt;""," "&amp;P873,""),IF(Y873&amp;""&lt;&gt;"",K873&amp;": "&amp;TRIM(_xlfn.TEXTJOIN("",TRUE,MID(Y873,2*ROW(INDIRECT("1:"&amp;LEN(Y873)))-1,2)&amp;" ")),""))</f>
        <v/>
      </c>
      <c r="D873" s="20"/>
      <c r="E873" s="21"/>
      <c r="F873" s="22"/>
      <c r="G873" s="55"/>
      <c r="H873" s="56"/>
      <c r="I873" s="51"/>
      <c r="J873" s="51"/>
      <c r="K873" s="52" t="str">
        <f t="shared" ca="1" si="474"/>
        <v>302</v>
      </c>
      <c r="L873" s="52" t="str">
        <f t="shared" si="475"/>
        <v/>
      </c>
      <c r="M873" s="52" t="str">
        <f t="shared" ca="1" si="476"/>
        <v>$0302</v>
      </c>
      <c r="N873" s="53" t="str">
        <f t="shared" ca="1" si="477"/>
        <v/>
      </c>
      <c r="O873" s="53" t="str">
        <f t="shared" ca="1" si="478"/>
        <v>00</v>
      </c>
      <c r="P873" s="53" t="str">
        <f t="shared" ca="1" si="479"/>
        <v/>
      </c>
      <c r="Q873" s="54">
        <f t="shared" si="480"/>
        <v>-1</v>
      </c>
      <c r="R873" s="54" t="str">
        <f t="shared" si="481"/>
        <v/>
      </c>
      <c r="S873" s="3" t="str">
        <f t="shared" si="482"/>
        <v>my_code</v>
      </c>
      <c r="T873" s="54" t="b">
        <f t="shared" si="483"/>
        <v>0</v>
      </c>
      <c r="U873" s="54" t="b">
        <f t="shared" si="484"/>
        <v>0</v>
      </c>
      <c r="V873" s="54" t="b">
        <f t="shared" si="485"/>
        <v>0</v>
      </c>
      <c r="W873" s="54" t="b">
        <f t="shared" si="486"/>
        <v>0</v>
      </c>
      <c r="X873" s="54" t="b">
        <f>IF(NOT(ISERROR(VLOOKUP(UPPER(F873),Opcodes!$O$3:$O$10,1,FALSE))),TRUE,FALSE)</f>
        <v>0</v>
      </c>
      <c r="Y873" s="1" t="str" cm="1">
        <f t="array" aca="1" ref="Y873" ca="1">IF(OR(UPPER(F873)="STR",UPPER(F873)="ASC"),_xlfn.TEXTJOIN("",TRUE,DEC2HEX(128*(UPPER(F873)="STR")+CODE(MID(G873,ABS(ROW(INDIRECT("1:"&amp;LEN(G873)))),1)))),IF(UPPER(F873)="HEX",UPPER(SUBSTITUTE(G873," ","")),""))</f>
        <v/>
      </c>
      <c r="Z873" s="52" t="str">
        <f t="shared" si="487"/>
        <v/>
      </c>
      <c r="AA873" s="52" t="str">
        <f t="shared" si="488"/>
        <v/>
      </c>
      <c r="AB873" s="52" t="str">
        <f t="shared" si="489"/>
        <v/>
      </c>
      <c r="AC873" s="52" t="str">
        <f t="shared" si="490"/>
        <v/>
      </c>
      <c r="AD873" s="52" t="str">
        <f t="shared" si="491"/>
        <v/>
      </c>
      <c r="AE873" s="52">
        <f t="shared" ca="1" si="492"/>
        <v>0</v>
      </c>
      <c r="AF873" s="52" t="str">
        <f t="shared" si="493"/>
        <v/>
      </c>
      <c r="AG873" s="52" t="str">
        <f t="shared" ca="1" si="494"/>
        <v>mem</v>
      </c>
      <c r="AH873" s="52">
        <f t="shared" ca="1" si="495"/>
        <v>0</v>
      </c>
      <c r="AI873" s="52">
        <f t="shared" ca="1" si="496"/>
        <v>-1</v>
      </c>
      <c r="AJ873" s="52">
        <f t="shared" ca="1" si="497"/>
        <v>0</v>
      </c>
      <c r="AK873" s="52">
        <f t="shared" ca="1" si="498"/>
        <v>0</v>
      </c>
      <c r="AL873" s="52">
        <f t="shared" ca="1" si="499"/>
        <v>0</v>
      </c>
      <c r="AM873" s="52" t="e" cm="1">
        <f t="array" aca="1" ref="AM873" ca="1">INDEX($G$2:$G$1052,MATCH(1,(AL873=$E$2:$E$1052)*("EQU"=UPPER($F$2:$F$1052)),0))</f>
        <v>#N/A</v>
      </c>
      <c r="AN873" s="52" t="str">
        <f t="shared" ca="1" si="500"/>
        <v/>
      </c>
      <c r="AO873" s="1" t="e">
        <f t="shared" ca="1" si="501"/>
        <v>#N/A</v>
      </c>
      <c r="AP873" s="52" t="str">
        <f t="shared" ca="1" si="502"/>
        <v/>
      </c>
      <c r="AQ873" s="1" t="str" cm="1">
        <f t="array" aca="1" ref="AQ873" ca="1">IF(LEFT(AL873,1)=".",INDEX($M$12:$M$1052,MATCH(1,(AL873=$L$12:$L$1052)*(S873=($S$12:$S$1052)),0)),"")</f>
        <v/>
      </c>
      <c r="AR873" s="52">
        <f t="shared" ca="1" si="503"/>
        <v>0</v>
      </c>
      <c r="AS873" s="52">
        <f t="shared" ca="1" si="504"/>
        <v>0</v>
      </c>
      <c r="AT873" s="52" t="str">
        <f t="shared" ca="1" si="505"/>
        <v>00</v>
      </c>
      <c r="AU873" s="52" t="str">
        <f t="shared" ca="1" si="506"/>
        <v>00</v>
      </c>
      <c r="AV873" s="1" t="str">
        <f t="shared" ca="1" si="509"/>
        <v>00</v>
      </c>
      <c r="AW873" s="52" t="str">
        <f t="shared" ca="1" si="507"/>
        <v>ZP</v>
      </c>
      <c r="AX873" s="53" t="e">
        <f ca="1">VLOOKUP(UPPER(F873)&amp;"-"&amp;AW873,Opcodes!$D$3:$E$160,2,FALSE)</f>
        <v>#N/A</v>
      </c>
      <c r="AY873" s="1">
        <f t="shared" ca="1" si="508"/>
        <v>0</v>
      </c>
    </row>
    <row r="874" spans="3:51" s="52" customFormat="1" x14ac:dyDescent="0.3">
      <c r="C874" s="11" t="str" cm="1">
        <f t="array" aca="1" ref="C874" ca="1">IF(AND(N874&amp;""&lt;&gt;"",K874&amp;""&lt;&gt;""),K874&amp;": "&amp;N874&amp;IF(O874&amp;""&lt;&gt;""," "&amp;O874,"")&amp;IF(P874&amp;""&lt;&gt;""," "&amp;P874,""),IF(Y874&amp;""&lt;&gt;"",K874&amp;": "&amp;TRIM(_xlfn.TEXTJOIN("",TRUE,MID(Y874,2*ROW(INDIRECT("1:"&amp;LEN(Y874)))-1,2)&amp;" ")),""))</f>
        <v/>
      </c>
      <c r="D874" s="20"/>
      <c r="E874" s="21"/>
      <c r="F874" s="22"/>
      <c r="G874" s="55"/>
      <c r="H874" s="56"/>
      <c r="I874" s="51"/>
      <c r="J874" s="51"/>
      <c r="K874" s="52" t="str">
        <f t="shared" ca="1" si="474"/>
        <v>302</v>
      </c>
      <c r="L874" s="52" t="str">
        <f t="shared" si="475"/>
        <v/>
      </c>
      <c r="M874" s="52" t="str">
        <f t="shared" ca="1" si="476"/>
        <v>$0302</v>
      </c>
      <c r="N874" s="53" t="str">
        <f t="shared" ca="1" si="477"/>
        <v/>
      </c>
      <c r="O874" s="53" t="str">
        <f t="shared" ca="1" si="478"/>
        <v>00</v>
      </c>
      <c r="P874" s="53" t="str">
        <f t="shared" ca="1" si="479"/>
        <v/>
      </c>
      <c r="Q874" s="54">
        <f t="shared" si="480"/>
        <v>-1</v>
      </c>
      <c r="R874" s="54" t="str">
        <f t="shared" si="481"/>
        <v/>
      </c>
      <c r="S874" s="3" t="str">
        <f t="shared" si="482"/>
        <v>my_code</v>
      </c>
      <c r="T874" s="54" t="b">
        <f t="shared" si="483"/>
        <v>0</v>
      </c>
      <c r="U874" s="54" t="b">
        <f t="shared" si="484"/>
        <v>0</v>
      </c>
      <c r="V874" s="54" t="b">
        <f t="shared" si="485"/>
        <v>0</v>
      </c>
      <c r="W874" s="54" t="b">
        <f t="shared" si="486"/>
        <v>0</v>
      </c>
      <c r="X874" s="54" t="b">
        <f>IF(NOT(ISERROR(VLOOKUP(UPPER(F874),Opcodes!$O$3:$O$10,1,FALSE))),TRUE,FALSE)</f>
        <v>0</v>
      </c>
      <c r="Y874" s="1" t="str" cm="1">
        <f t="array" aca="1" ref="Y874" ca="1">IF(OR(UPPER(F874)="STR",UPPER(F874)="ASC"),_xlfn.TEXTJOIN("",TRUE,DEC2HEX(128*(UPPER(F874)="STR")+CODE(MID(G874,ABS(ROW(INDIRECT("1:"&amp;LEN(G874)))),1)))),IF(UPPER(F874)="HEX",UPPER(SUBSTITUTE(G874," ","")),""))</f>
        <v/>
      </c>
      <c r="Z874" s="52" t="str">
        <f t="shared" si="487"/>
        <v/>
      </c>
      <c r="AA874" s="52" t="str">
        <f t="shared" si="488"/>
        <v/>
      </c>
      <c r="AB874" s="52" t="str">
        <f t="shared" si="489"/>
        <v/>
      </c>
      <c r="AC874" s="52" t="str">
        <f t="shared" si="490"/>
        <v/>
      </c>
      <c r="AD874" s="52" t="str">
        <f t="shared" si="491"/>
        <v/>
      </c>
      <c r="AE874" s="52">
        <f t="shared" ca="1" si="492"/>
        <v>0</v>
      </c>
      <c r="AF874" s="52" t="str">
        <f t="shared" si="493"/>
        <v/>
      </c>
      <c r="AG874" s="52" t="str">
        <f t="shared" ca="1" si="494"/>
        <v>mem</v>
      </c>
      <c r="AH874" s="52">
        <f t="shared" ca="1" si="495"/>
        <v>0</v>
      </c>
      <c r="AI874" s="52">
        <f t="shared" ca="1" si="496"/>
        <v>-1</v>
      </c>
      <c r="AJ874" s="52">
        <f t="shared" ca="1" si="497"/>
        <v>0</v>
      </c>
      <c r="AK874" s="52">
        <f t="shared" ca="1" si="498"/>
        <v>0</v>
      </c>
      <c r="AL874" s="52">
        <f t="shared" ca="1" si="499"/>
        <v>0</v>
      </c>
      <c r="AM874" s="52" t="e" cm="1">
        <f t="array" aca="1" ref="AM874" ca="1">INDEX($G$2:$G$1052,MATCH(1,(AL874=$E$2:$E$1052)*("EQU"=UPPER($F$2:$F$1052)),0))</f>
        <v>#N/A</v>
      </c>
      <c r="AN874" s="52" t="str">
        <f t="shared" ca="1" si="500"/>
        <v/>
      </c>
      <c r="AO874" s="1" t="e">
        <f t="shared" ca="1" si="501"/>
        <v>#N/A</v>
      </c>
      <c r="AP874" s="52" t="str">
        <f t="shared" ca="1" si="502"/>
        <v/>
      </c>
      <c r="AQ874" s="1" t="str" cm="1">
        <f t="array" aca="1" ref="AQ874" ca="1">IF(LEFT(AL874,1)=".",INDEX($M$12:$M$1052,MATCH(1,(AL874=$L$12:$L$1052)*(S874=($S$12:$S$1052)),0)),"")</f>
        <v/>
      </c>
      <c r="AR874" s="52">
        <f t="shared" ca="1" si="503"/>
        <v>0</v>
      </c>
      <c r="AS874" s="52">
        <f t="shared" ca="1" si="504"/>
        <v>0</v>
      </c>
      <c r="AT874" s="52" t="str">
        <f t="shared" ca="1" si="505"/>
        <v>00</v>
      </c>
      <c r="AU874" s="52" t="str">
        <f t="shared" ca="1" si="506"/>
        <v>00</v>
      </c>
      <c r="AV874" s="1" t="str">
        <f t="shared" ca="1" si="509"/>
        <v>00</v>
      </c>
      <c r="AW874" s="52" t="str">
        <f t="shared" ca="1" si="507"/>
        <v>ZP</v>
      </c>
      <c r="AX874" s="53" t="e">
        <f ca="1">VLOOKUP(UPPER(F874)&amp;"-"&amp;AW874,Opcodes!$D$3:$E$160,2,FALSE)</f>
        <v>#N/A</v>
      </c>
      <c r="AY874" s="1">
        <f t="shared" ca="1" si="508"/>
        <v>0</v>
      </c>
    </row>
    <row r="875" spans="3:51" s="52" customFormat="1" x14ac:dyDescent="0.3">
      <c r="C875" s="11" t="str" cm="1">
        <f t="array" aca="1" ref="C875" ca="1">IF(AND(N875&amp;""&lt;&gt;"",K875&amp;""&lt;&gt;""),K875&amp;": "&amp;N875&amp;IF(O875&amp;""&lt;&gt;""," "&amp;O875,"")&amp;IF(P875&amp;""&lt;&gt;""," "&amp;P875,""),IF(Y875&amp;""&lt;&gt;"",K875&amp;": "&amp;TRIM(_xlfn.TEXTJOIN("",TRUE,MID(Y875,2*ROW(INDIRECT("1:"&amp;LEN(Y875)))-1,2)&amp;" ")),""))</f>
        <v/>
      </c>
      <c r="D875" s="20"/>
      <c r="E875" s="21"/>
      <c r="F875" s="22"/>
      <c r="G875" s="55"/>
      <c r="H875" s="56"/>
      <c r="I875" s="51"/>
      <c r="J875" s="51"/>
      <c r="K875" s="52" t="str">
        <f t="shared" ca="1" si="474"/>
        <v>302</v>
      </c>
      <c r="L875" s="52" t="str">
        <f t="shared" si="475"/>
        <v/>
      </c>
      <c r="M875" s="52" t="str">
        <f t="shared" ca="1" si="476"/>
        <v>$0302</v>
      </c>
      <c r="N875" s="53" t="str">
        <f t="shared" ca="1" si="477"/>
        <v/>
      </c>
      <c r="O875" s="53" t="str">
        <f t="shared" ca="1" si="478"/>
        <v>00</v>
      </c>
      <c r="P875" s="53" t="str">
        <f t="shared" ca="1" si="479"/>
        <v/>
      </c>
      <c r="Q875" s="54">
        <f t="shared" si="480"/>
        <v>-1</v>
      </c>
      <c r="R875" s="54" t="str">
        <f t="shared" si="481"/>
        <v/>
      </c>
      <c r="S875" s="3" t="str">
        <f t="shared" si="482"/>
        <v>my_code</v>
      </c>
      <c r="T875" s="54" t="b">
        <f t="shared" si="483"/>
        <v>0</v>
      </c>
      <c r="U875" s="54" t="b">
        <f t="shared" si="484"/>
        <v>0</v>
      </c>
      <c r="V875" s="54" t="b">
        <f t="shared" si="485"/>
        <v>0</v>
      </c>
      <c r="W875" s="54" t="b">
        <f t="shared" si="486"/>
        <v>0</v>
      </c>
      <c r="X875" s="54" t="b">
        <f>IF(NOT(ISERROR(VLOOKUP(UPPER(F875),Opcodes!$O$3:$O$10,1,FALSE))),TRUE,FALSE)</f>
        <v>0</v>
      </c>
      <c r="Y875" s="1" t="str" cm="1">
        <f t="array" aca="1" ref="Y875" ca="1">IF(OR(UPPER(F875)="STR",UPPER(F875)="ASC"),_xlfn.TEXTJOIN("",TRUE,DEC2HEX(128*(UPPER(F875)="STR")+CODE(MID(G875,ABS(ROW(INDIRECT("1:"&amp;LEN(G875)))),1)))),IF(UPPER(F875)="HEX",UPPER(SUBSTITUTE(G875," ","")),""))</f>
        <v/>
      </c>
      <c r="Z875" s="52" t="str">
        <f t="shared" si="487"/>
        <v/>
      </c>
      <c r="AA875" s="52" t="str">
        <f t="shared" si="488"/>
        <v/>
      </c>
      <c r="AB875" s="52" t="str">
        <f t="shared" si="489"/>
        <v/>
      </c>
      <c r="AC875" s="52" t="str">
        <f t="shared" si="490"/>
        <v/>
      </c>
      <c r="AD875" s="52" t="str">
        <f t="shared" si="491"/>
        <v/>
      </c>
      <c r="AE875" s="52">
        <f t="shared" ca="1" si="492"/>
        <v>0</v>
      </c>
      <c r="AF875" s="52" t="str">
        <f t="shared" si="493"/>
        <v/>
      </c>
      <c r="AG875" s="52" t="str">
        <f t="shared" ca="1" si="494"/>
        <v>mem</v>
      </c>
      <c r="AH875" s="52">
        <f t="shared" ca="1" si="495"/>
        <v>0</v>
      </c>
      <c r="AI875" s="52">
        <f t="shared" ca="1" si="496"/>
        <v>-1</v>
      </c>
      <c r="AJ875" s="52">
        <f t="shared" ca="1" si="497"/>
        <v>0</v>
      </c>
      <c r="AK875" s="52">
        <f t="shared" ca="1" si="498"/>
        <v>0</v>
      </c>
      <c r="AL875" s="52">
        <f t="shared" ca="1" si="499"/>
        <v>0</v>
      </c>
      <c r="AM875" s="52" t="e" cm="1">
        <f t="array" aca="1" ref="AM875" ca="1">INDEX($G$2:$G$1052,MATCH(1,(AL875=$E$2:$E$1052)*("EQU"=UPPER($F$2:$F$1052)),0))</f>
        <v>#N/A</v>
      </c>
      <c r="AN875" s="52" t="str">
        <f t="shared" ca="1" si="500"/>
        <v/>
      </c>
      <c r="AO875" s="1" t="e">
        <f t="shared" ca="1" si="501"/>
        <v>#N/A</v>
      </c>
      <c r="AP875" s="52" t="str">
        <f t="shared" ca="1" si="502"/>
        <v/>
      </c>
      <c r="AQ875" s="1" t="str" cm="1">
        <f t="array" aca="1" ref="AQ875" ca="1">IF(LEFT(AL875,1)=".",INDEX($M$12:$M$1052,MATCH(1,(AL875=$L$12:$L$1052)*(S875=($S$12:$S$1052)),0)),"")</f>
        <v/>
      </c>
      <c r="AR875" s="52">
        <f t="shared" ca="1" si="503"/>
        <v>0</v>
      </c>
      <c r="AS875" s="52">
        <f t="shared" ca="1" si="504"/>
        <v>0</v>
      </c>
      <c r="AT875" s="52" t="str">
        <f t="shared" ca="1" si="505"/>
        <v>00</v>
      </c>
      <c r="AU875" s="52" t="str">
        <f t="shared" ca="1" si="506"/>
        <v>00</v>
      </c>
      <c r="AV875" s="1" t="str">
        <f t="shared" ca="1" si="509"/>
        <v>00</v>
      </c>
      <c r="AW875" s="52" t="str">
        <f t="shared" ca="1" si="507"/>
        <v>ZP</v>
      </c>
      <c r="AX875" s="53" t="e">
        <f ca="1">VLOOKUP(UPPER(F875)&amp;"-"&amp;AW875,Opcodes!$D$3:$E$160,2,FALSE)</f>
        <v>#N/A</v>
      </c>
      <c r="AY875" s="1">
        <f t="shared" ca="1" si="508"/>
        <v>0</v>
      </c>
    </row>
    <row r="876" spans="3:51" s="52" customFormat="1" x14ac:dyDescent="0.3">
      <c r="C876" s="11" t="str" cm="1">
        <f t="array" aca="1" ref="C876" ca="1">IF(AND(N876&amp;""&lt;&gt;"",K876&amp;""&lt;&gt;""),K876&amp;": "&amp;N876&amp;IF(O876&amp;""&lt;&gt;""," "&amp;O876,"")&amp;IF(P876&amp;""&lt;&gt;""," "&amp;P876,""),IF(Y876&amp;""&lt;&gt;"",K876&amp;": "&amp;TRIM(_xlfn.TEXTJOIN("",TRUE,MID(Y876,2*ROW(INDIRECT("1:"&amp;LEN(Y876)))-1,2)&amp;" ")),""))</f>
        <v/>
      </c>
      <c r="D876" s="20"/>
      <c r="E876" s="21"/>
      <c r="F876" s="22"/>
      <c r="G876" s="55"/>
      <c r="H876" s="56"/>
      <c r="I876" s="51"/>
      <c r="J876" s="51"/>
      <c r="K876" s="52" t="str">
        <f t="shared" ca="1" si="474"/>
        <v>302</v>
      </c>
      <c r="L876" s="52" t="str">
        <f t="shared" si="475"/>
        <v/>
      </c>
      <c r="M876" s="52" t="str">
        <f t="shared" ca="1" si="476"/>
        <v>$0302</v>
      </c>
      <c r="N876" s="53" t="str">
        <f t="shared" ca="1" si="477"/>
        <v/>
      </c>
      <c r="O876" s="53" t="str">
        <f t="shared" ca="1" si="478"/>
        <v>00</v>
      </c>
      <c r="P876" s="53" t="str">
        <f t="shared" ca="1" si="479"/>
        <v/>
      </c>
      <c r="Q876" s="54">
        <f t="shared" si="480"/>
        <v>-1</v>
      </c>
      <c r="R876" s="54" t="str">
        <f t="shared" si="481"/>
        <v/>
      </c>
      <c r="S876" s="3" t="str">
        <f t="shared" si="482"/>
        <v>my_code</v>
      </c>
      <c r="T876" s="54" t="b">
        <f t="shared" si="483"/>
        <v>0</v>
      </c>
      <c r="U876" s="54" t="b">
        <f t="shared" si="484"/>
        <v>0</v>
      </c>
      <c r="V876" s="54" t="b">
        <f t="shared" si="485"/>
        <v>0</v>
      </c>
      <c r="W876" s="54" t="b">
        <f t="shared" si="486"/>
        <v>0</v>
      </c>
      <c r="X876" s="54" t="b">
        <f>IF(NOT(ISERROR(VLOOKUP(UPPER(F876),Opcodes!$O$3:$O$10,1,FALSE))),TRUE,FALSE)</f>
        <v>0</v>
      </c>
      <c r="Y876" s="1" t="str" cm="1">
        <f t="array" aca="1" ref="Y876" ca="1">IF(OR(UPPER(F876)="STR",UPPER(F876)="ASC"),_xlfn.TEXTJOIN("",TRUE,DEC2HEX(128*(UPPER(F876)="STR")+CODE(MID(G876,ABS(ROW(INDIRECT("1:"&amp;LEN(G876)))),1)))),IF(UPPER(F876)="HEX",UPPER(SUBSTITUTE(G876," ","")),""))</f>
        <v/>
      </c>
      <c r="Z876" s="52" t="str">
        <f t="shared" si="487"/>
        <v/>
      </c>
      <c r="AA876" s="52" t="str">
        <f t="shared" si="488"/>
        <v/>
      </c>
      <c r="AB876" s="52" t="str">
        <f t="shared" si="489"/>
        <v/>
      </c>
      <c r="AC876" s="52" t="str">
        <f t="shared" si="490"/>
        <v/>
      </c>
      <c r="AD876" s="52" t="str">
        <f t="shared" si="491"/>
        <v/>
      </c>
      <c r="AE876" s="52">
        <f t="shared" ca="1" si="492"/>
        <v>0</v>
      </c>
      <c r="AF876" s="52" t="str">
        <f t="shared" si="493"/>
        <v/>
      </c>
      <c r="AG876" s="52" t="str">
        <f t="shared" ca="1" si="494"/>
        <v>mem</v>
      </c>
      <c r="AH876" s="52">
        <f t="shared" ca="1" si="495"/>
        <v>0</v>
      </c>
      <c r="AI876" s="52">
        <f t="shared" ca="1" si="496"/>
        <v>-1</v>
      </c>
      <c r="AJ876" s="52">
        <f t="shared" ca="1" si="497"/>
        <v>0</v>
      </c>
      <c r="AK876" s="52">
        <f t="shared" ca="1" si="498"/>
        <v>0</v>
      </c>
      <c r="AL876" s="52">
        <f t="shared" ca="1" si="499"/>
        <v>0</v>
      </c>
      <c r="AM876" s="52" t="e" cm="1">
        <f t="array" aca="1" ref="AM876" ca="1">INDEX($G$2:$G$1052,MATCH(1,(AL876=$E$2:$E$1052)*("EQU"=UPPER($F$2:$F$1052)),0))</f>
        <v>#N/A</v>
      </c>
      <c r="AN876" s="52" t="str">
        <f t="shared" ca="1" si="500"/>
        <v/>
      </c>
      <c r="AO876" s="1" t="e">
        <f t="shared" ca="1" si="501"/>
        <v>#N/A</v>
      </c>
      <c r="AP876" s="52" t="str">
        <f t="shared" ca="1" si="502"/>
        <v/>
      </c>
      <c r="AQ876" s="1" t="str" cm="1">
        <f t="array" aca="1" ref="AQ876" ca="1">IF(LEFT(AL876,1)=".",INDEX($M$12:$M$1052,MATCH(1,(AL876=$L$12:$L$1052)*(S876=($S$12:$S$1052)),0)),"")</f>
        <v/>
      </c>
      <c r="AR876" s="52">
        <f t="shared" ca="1" si="503"/>
        <v>0</v>
      </c>
      <c r="AS876" s="52">
        <f t="shared" ca="1" si="504"/>
        <v>0</v>
      </c>
      <c r="AT876" s="52" t="str">
        <f t="shared" ca="1" si="505"/>
        <v>00</v>
      </c>
      <c r="AU876" s="52" t="str">
        <f t="shared" ca="1" si="506"/>
        <v>00</v>
      </c>
      <c r="AV876" s="1" t="str">
        <f t="shared" ca="1" si="509"/>
        <v>00</v>
      </c>
      <c r="AW876" s="52" t="str">
        <f t="shared" ca="1" si="507"/>
        <v>ZP</v>
      </c>
      <c r="AX876" s="53" t="e">
        <f ca="1">VLOOKUP(UPPER(F876)&amp;"-"&amp;AW876,Opcodes!$D$3:$E$160,2,FALSE)</f>
        <v>#N/A</v>
      </c>
      <c r="AY876" s="1">
        <f t="shared" ca="1" si="508"/>
        <v>0</v>
      </c>
    </row>
    <row r="877" spans="3:51" s="52" customFormat="1" x14ac:dyDescent="0.3">
      <c r="C877" s="11" t="str" cm="1">
        <f t="array" aca="1" ref="C877" ca="1">IF(AND(N877&amp;""&lt;&gt;"",K877&amp;""&lt;&gt;""),K877&amp;": "&amp;N877&amp;IF(O877&amp;""&lt;&gt;""," "&amp;O877,"")&amp;IF(P877&amp;""&lt;&gt;""," "&amp;P877,""),IF(Y877&amp;""&lt;&gt;"",K877&amp;": "&amp;TRIM(_xlfn.TEXTJOIN("",TRUE,MID(Y877,2*ROW(INDIRECT("1:"&amp;LEN(Y877)))-1,2)&amp;" ")),""))</f>
        <v/>
      </c>
      <c r="D877" s="20"/>
      <c r="E877" s="21"/>
      <c r="F877" s="22"/>
      <c r="G877" s="55"/>
      <c r="H877" s="56"/>
      <c r="I877" s="51"/>
      <c r="J877" s="51"/>
      <c r="K877" s="52" t="str">
        <f t="shared" ca="1" si="474"/>
        <v>302</v>
      </c>
      <c r="L877" s="52" t="str">
        <f t="shared" si="475"/>
        <v/>
      </c>
      <c r="M877" s="52" t="str">
        <f t="shared" ca="1" si="476"/>
        <v>$0302</v>
      </c>
      <c r="N877" s="53" t="str">
        <f t="shared" ca="1" si="477"/>
        <v/>
      </c>
      <c r="O877" s="53" t="str">
        <f t="shared" ca="1" si="478"/>
        <v>00</v>
      </c>
      <c r="P877" s="53" t="str">
        <f t="shared" ca="1" si="479"/>
        <v/>
      </c>
      <c r="Q877" s="54">
        <f t="shared" si="480"/>
        <v>-1</v>
      </c>
      <c r="R877" s="54" t="str">
        <f t="shared" si="481"/>
        <v/>
      </c>
      <c r="S877" s="3" t="str">
        <f t="shared" si="482"/>
        <v>my_code</v>
      </c>
      <c r="T877" s="54" t="b">
        <f t="shared" si="483"/>
        <v>0</v>
      </c>
      <c r="U877" s="54" t="b">
        <f t="shared" si="484"/>
        <v>0</v>
      </c>
      <c r="V877" s="54" t="b">
        <f t="shared" si="485"/>
        <v>0</v>
      </c>
      <c r="W877" s="54" t="b">
        <f t="shared" si="486"/>
        <v>0</v>
      </c>
      <c r="X877" s="54" t="b">
        <f>IF(NOT(ISERROR(VLOOKUP(UPPER(F877),Opcodes!$O$3:$O$10,1,FALSE))),TRUE,FALSE)</f>
        <v>0</v>
      </c>
      <c r="Y877" s="1" t="str" cm="1">
        <f t="array" aca="1" ref="Y877" ca="1">IF(OR(UPPER(F877)="STR",UPPER(F877)="ASC"),_xlfn.TEXTJOIN("",TRUE,DEC2HEX(128*(UPPER(F877)="STR")+CODE(MID(G877,ABS(ROW(INDIRECT("1:"&amp;LEN(G877)))),1)))),IF(UPPER(F877)="HEX",UPPER(SUBSTITUTE(G877," ","")),""))</f>
        <v/>
      </c>
      <c r="Z877" s="52" t="str">
        <f t="shared" si="487"/>
        <v/>
      </c>
      <c r="AA877" s="52" t="str">
        <f t="shared" si="488"/>
        <v/>
      </c>
      <c r="AB877" s="52" t="str">
        <f t="shared" si="489"/>
        <v/>
      </c>
      <c r="AC877" s="52" t="str">
        <f t="shared" si="490"/>
        <v/>
      </c>
      <c r="AD877" s="52" t="str">
        <f t="shared" si="491"/>
        <v/>
      </c>
      <c r="AE877" s="52">
        <f t="shared" ca="1" si="492"/>
        <v>0</v>
      </c>
      <c r="AF877" s="52" t="str">
        <f t="shared" si="493"/>
        <v/>
      </c>
      <c r="AG877" s="52" t="str">
        <f t="shared" ca="1" si="494"/>
        <v>mem</v>
      </c>
      <c r="AH877" s="52">
        <f t="shared" ca="1" si="495"/>
        <v>0</v>
      </c>
      <c r="AI877" s="52">
        <f t="shared" ca="1" si="496"/>
        <v>-1</v>
      </c>
      <c r="AJ877" s="52">
        <f t="shared" ca="1" si="497"/>
        <v>0</v>
      </c>
      <c r="AK877" s="52">
        <f t="shared" ca="1" si="498"/>
        <v>0</v>
      </c>
      <c r="AL877" s="52">
        <f t="shared" ca="1" si="499"/>
        <v>0</v>
      </c>
      <c r="AM877" s="52" t="e" cm="1">
        <f t="array" aca="1" ref="AM877" ca="1">INDEX($G$2:$G$1052,MATCH(1,(AL877=$E$2:$E$1052)*("EQU"=UPPER($F$2:$F$1052)),0))</f>
        <v>#N/A</v>
      </c>
      <c r="AN877" s="52" t="str">
        <f t="shared" ca="1" si="500"/>
        <v/>
      </c>
      <c r="AO877" s="1" t="e">
        <f t="shared" ca="1" si="501"/>
        <v>#N/A</v>
      </c>
      <c r="AP877" s="52" t="str">
        <f t="shared" ca="1" si="502"/>
        <v/>
      </c>
      <c r="AQ877" s="1" t="str" cm="1">
        <f t="array" aca="1" ref="AQ877" ca="1">IF(LEFT(AL877,1)=".",INDEX($M$12:$M$1052,MATCH(1,(AL877=$L$12:$L$1052)*(S877=($S$12:$S$1052)),0)),"")</f>
        <v/>
      </c>
      <c r="AR877" s="52">
        <f t="shared" ca="1" si="503"/>
        <v>0</v>
      </c>
      <c r="AS877" s="52">
        <f t="shared" ca="1" si="504"/>
        <v>0</v>
      </c>
      <c r="AT877" s="52" t="str">
        <f t="shared" ca="1" si="505"/>
        <v>00</v>
      </c>
      <c r="AU877" s="52" t="str">
        <f t="shared" ca="1" si="506"/>
        <v>00</v>
      </c>
      <c r="AV877" s="1" t="str">
        <f t="shared" ca="1" si="509"/>
        <v>00</v>
      </c>
      <c r="AW877" s="52" t="str">
        <f t="shared" ca="1" si="507"/>
        <v>ZP</v>
      </c>
      <c r="AX877" s="53" t="e">
        <f ca="1">VLOOKUP(UPPER(F877)&amp;"-"&amp;AW877,Opcodes!$D$3:$E$160,2,FALSE)</f>
        <v>#N/A</v>
      </c>
      <c r="AY877" s="1">
        <f t="shared" ca="1" si="508"/>
        <v>0</v>
      </c>
    </row>
    <row r="878" spans="3:51" s="52" customFormat="1" x14ac:dyDescent="0.3">
      <c r="C878" s="11" t="str" cm="1">
        <f t="array" aca="1" ref="C878" ca="1">IF(AND(N878&amp;""&lt;&gt;"",K878&amp;""&lt;&gt;""),K878&amp;": "&amp;N878&amp;IF(O878&amp;""&lt;&gt;""," "&amp;O878,"")&amp;IF(P878&amp;""&lt;&gt;""," "&amp;P878,""),IF(Y878&amp;""&lt;&gt;"",K878&amp;": "&amp;TRIM(_xlfn.TEXTJOIN("",TRUE,MID(Y878,2*ROW(INDIRECT("1:"&amp;LEN(Y878)))-1,2)&amp;" ")),""))</f>
        <v/>
      </c>
      <c r="D878" s="20"/>
      <c r="E878" s="21"/>
      <c r="F878" s="22"/>
      <c r="G878" s="55"/>
      <c r="H878" s="56"/>
      <c r="I878" s="51"/>
      <c r="J878" s="51"/>
      <c r="K878" s="52" t="str">
        <f t="shared" ca="1" si="474"/>
        <v>302</v>
      </c>
      <c r="L878" s="52" t="str">
        <f t="shared" si="475"/>
        <v/>
      </c>
      <c r="M878" s="52" t="str">
        <f t="shared" ca="1" si="476"/>
        <v>$0302</v>
      </c>
      <c r="N878" s="53" t="str">
        <f t="shared" ca="1" si="477"/>
        <v/>
      </c>
      <c r="O878" s="53" t="str">
        <f t="shared" ca="1" si="478"/>
        <v>00</v>
      </c>
      <c r="P878" s="53" t="str">
        <f t="shared" ca="1" si="479"/>
        <v/>
      </c>
      <c r="Q878" s="54">
        <f t="shared" si="480"/>
        <v>-1</v>
      </c>
      <c r="R878" s="54" t="str">
        <f t="shared" si="481"/>
        <v/>
      </c>
      <c r="S878" s="3" t="str">
        <f t="shared" si="482"/>
        <v>my_code</v>
      </c>
      <c r="T878" s="54" t="b">
        <f t="shared" si="483"/>
        <v>0</v>
      </c>
      <c r="U878" s="54" t="b">
        <f t="shared" si="484"/>
        <v>0</v>
      </c>
      <c r="V878" s="54" t="b">
        <f t="shared" si="485"/>
        <v>0</v>
      </c>
      <c r="W878" s="54" t="b">
        <f t="shared" si="486"/>
        <v>0</v>
      </c>
      <c r="X878" s="54" t="b">
        <f>IF(NOT(ISERROR(VLOOKUP(UPPER(F878),Opcodes!$O$3:$O$10,1,FALSE))),TRUE,FALSE)</f>
        <v>0</v>
      </c>
      <c r="Y878" s="1" t="str" cm="1">
        <f t="array" aca="1" ref="Y878" ca="1">IF(OR(UPPER(F878)="STR",UPPER(F878)="ASC"),_xlfn.TEXTJOIN("",TRUE,DEC2HEX(128*(UPPER(F878)="STR")+CODE(MID(G878,ABS(ROW(INDIRECT("1:"&amp;LEN(G878)))),1)))),IF(UPPER(F878)="HEX",UPPER(SUBSTITUTE(G878," ","")),""))</f>
        <v/>
      </c>
      <c r="Z878" s="52" t="str">
        <f t="shared" si="487"/>
        <v/>
      </c>
      <c r="AA878" s="52" t="str">
        <f t="shared" si="488"/>
        <v/>
      </c>
      <c r="AB878" s="52" t="str">
        <f t="shared" si="489"/>
        <v/>
      </c>
      <c r="AC878" s="52" t="str">
        <f t="shared" si="490"/>
        <v/>
      </c>
      <c r="AD878" s="52" t="str">
        <f t="shared" si="491"/>
        <v/>
      </c>
      <c r="AE878" s="52">
        <f t="shared" ca="1" si="492"/>
        <v>0</v>
      </c>
      <c r="AF878" s="52" t="str">
        <f t="shared" si="493"/>
        <v/>
      </c>
      <c r="AG878" s="52" t="str">
        <f t="shared" ca="1" si="494"/>
        <v>mem</v>
      </c>
      <c r="AH878" s="52">
        <f t="shared" ca="1" si="495"/>
        <v>0</v>
      </c>
      <c r="AI878" s="52">
        <f t="shared" ca="1" si="496"/>
        <v>-1</v>
      </c>
      <c r="AJ878" s="52">
        <f t="shared" ca="1" si="497"/>
        <v>0</v>
      </c>
      <c r="AK878" s="52">
        <f t="shared" ca="1" si="498"/>
        <v>0</v>
      </c>
      <c r="AL878" s="52">
        <f t="shared" ca="1" si="499"/>
        <v>0</v>
      </c>
      <c r="AM878" s="52" t="e" cm="1">
        <f t="array" aca="1" ref="AM878" ca="1">INDEX($G$2:$G$1052,MATCH(1,(AL878=$E$2:$E$1052)*("EQU"=UPPER($F$2:$F$1052)),0))</f>
        <v>#N/A</v>
      </c>
      <c r="AN878" s="52" t="str">
        <f t="shared" ca="1" si="500"/>
        <v/>
      </c>
      <c r="AO878" s="1" t="e">
        <f t="shared" ca="1" si="501"/>
        <v>#N/A</v>
      </c>
      <c r="AP878" s="52" t="str">
        <f t="shared" ca="1" si="502"/>
        <v/>
      </c>
      <c r="AQ878" s="1" t="str" cm="1">
        <f t="array" aca="1" ref="AQ878" ca="1">IF(LEFT(AL878,1)=".",INDEX($M$12:$M$1052,MATCH(1,(AL878=$L$12:$L$1052)*(S878=($S$12:$S$1052)),0)),"")</f>
        <v/>
      </c>
      <c r="AR878" s="52">
        <f t="shared" ca="1" si="503"/>
        <v>0</v>
      </c>
      <c r="AS878" s="52">
        <f t="shared" ca="1" si="504"/>
        <v>0</v>
      </c>
      <c r="AT878" s="52" t="str">
        <f t="shared" ca="1" si="505"/>
        <v>00</v>
      </c>
      <c r="AU878" s="52" t="str">
        <f t="shared" ca="1" si="506"/>
        <v>00</v>
      </c>
      <c r="AV878" s="1" t="str">
        <f t="shared" ca="1" si="509"/>
        <v>00</v>
      </c>
      <c r="AW878" s="52" t="str">
        <f t="shared" ca="1" si="507"/>
        <v>ZP</v>
      </c>
      <c r="AX878" s="53" t="e">
        <f ca="1">VLOOKUP(UPPER(F878)&amp;"-"&amp;AW878,Opcodes!$D$3:$E$160,2,FALSE)</f>
        <v>#N/A</v>
      </c>
      <c r="AY878" s="1">
        <f t="shared" ca="1" si="508"/>
        <v>0</v>
      </c>
    </row>
    <row r="879" spans="3:51" s="52" customFormat="1" x14ac:dyDescent="0.3">
      <c r="C879" s="11" t="str" cm="1">
        <f t="array" aca="1" ref="C879" ca="1">IF(AND(N879&amp;""&lt;&gt;"",K879&amp;""&lt;&gt;""),K879&amp;": "&amp;N879&amp;IF(O879&amp;""&lt;&gt;""," "&amp;O879,"")&amp;IF(P879&amp;""&lt;&gt;""," "&amp;P879,""),IF(Y879&amp;""&lt;&gt;"",K879&amp;": "&amp;TRIM(_xlfn.TEXTJOIN("",TRUE,MID(Y879,2*ROW(INDIRECT("1:"&amp;LEN(Y879)))-1,2)&amp;" ")),""))</f>
        <v/>
      </c>
      <c r="D879" s="20"/>
      <c r="E879" s="21"/>
      <c r="F879" s="22"/>
      <c r="G879" s="55"/>
      <c r="H879" s="56"/>
      <c r="I879" s="51"/>
      <c r="J879" s="51"/>
      <c r="K879" s="52" t="str">
        <f t="shared" ca="1" si="474"/>
        <v>302</v>
      </c>
      <c r="L879" s="52" t="str">
        <f t="shared" si="475"/>
        <v/>
      </c>
      <c r="M879" s="52" t="str">
        <f t="shared" ca="1" si="476"/>
        <v>$0302</v>
      </c>
      <c r="N879" s="53" t="str">
        <f t="shared" ca="1" si="477"/>
        <v/>
      </c>
      <c r="O879" s="53" t="str">
        <f t="shared" ca="1" si="478"/>
        <v>00</v>
      </c>
      <c r="P879" s="53" t="str">
        <f t="shared" ca="1" si="479"/>
        <v/>
      </c>
      <c r="Q879" s="54">
        <f t="shared" si="480"/>
        <v>-1</v>
      </c>
      <c r="R879" s="54" t="str">
        <f t="shared" si="481"/>
        <v/>
      </c>
      <c r="S879" s="3" t="str">
        <f t="shared" si="482"/>
        <v>my_code</v>
      </c>
      <c r="T879" s="54" t="b">
        <f t="shared" si="483"/>
        <v>0</v>
      </c>
      <c r="U879" s="54" t="b">
        <f t="shared" si="484"/>
        <v>0</v>
      </c>
      <c r="V879" s="54" t="b">
        <f t="shared" si="485"/>
        <v>0</v>
      </c>
      <c r="W879" s="54" t="b">
        <f t="shared" si="486"/>
        <v>0</v>
      </c>
      <c r="X879" s="54" t="b">
        <f>IF(NOT(ISERROR(VLOOKUP(UPPER(F879),Opcodes!$O$3:$O$10,1,FALSE))),TRUE,FALSE)</f>
        <v>0</v>
      </c>
      <c r="Y879" s="1" t="str" cm="1">
        <f t="array" aca="1" ref="Y879" ca="1">IF(OR(UPPER(F879)="STR",UPPER(F879)="ASC"),_xlfn.TEXTJOIN("",TRUE,DEC2HEX(128*(UPPER(F879)="STR")+CODE(MID(G879,ABS(ROW(INDIRECT("1:"&amp;LEN(G879)))),1)))),IF(UPPER(F879)="HEX",UPPER(SUBSTITUTE(G879," ","")),""))</f>
        <v/>
      </c>
      <c r="Z879" s="52" t="str">
        <f t="shared" si="487"/>
        <v/>
      </c>
      <c r="AA879" s="52" t="str">
        <f t="shared" si="488"/>
        <v/>
      </c>
      <c r="AB879" s="52" t="str">
        <f t="shared" si="489"/>
        <v/>
      </c>
      <c r="AC879" s="52" t="str">
        <f t="shared" si="490"/>
        <v/>
      </c>
      <c r="AD879" s="52" t="str">
        <f t="shared" si="491"/>
        <v/>
      </c>
      <c r="AE879" s="52">
        <f t="shared" ca="1" si="492"/>
        <v>0</v>
      </c>
      <c r="AF879" s="52" t="str">
        <f t="shared" si="493"/>
        <v/>
      </c>
      <c r="AG879" s="52" t="str">
        <f t="shared" ca="1" si="494"/>
        <v>mem</v>
      </c>
      <c r="AH879" s="52">
        <f t="shared" ca="1" si="495"/>
        <v>0</v>
      </c>
      <c r="AI879" s="52">
        <f t="shared" ca="1" si="496"/>
        <v>-1</v>
      </c>
      <c r="AJ879" s="52">
        <f t="shared" ca="1" si="497"/>
        <v>0</v>
      </c>
      <c r="AK879" s="52">
        <f t="shared" ca="1" si="498"/>
        <v>0</v>
      </c>
      <c r="AL879" s="52">
        <f t="shared" ca="1" si="499"/>
        <v>0</v>
      </c>
      <c r="AM879" s="52" t="e" cm="1">
        <f t="array" aca="1" ref="AM879" ca="1">INDEX($G$2:$G$1052,MATCH(1,(AL879=$E$2:$E$1052)*("EQU"=UPPER($F$2:$F$1052)),0))</f>
        <v>#N/A</v>
      </c>
      <c r="AN879" s="52" t="str">
        <f t="shared" ca="1" si="500"/>
        <v/>
      </c>
      <c r="AO879" s="1" t="e">
        <f t="shared" ca="1" si="501"/>
        <v>#N/A</v>
      </c>
      <c r="AP879" s="52" t="str">
        <f t="shared" ca="1" si="502"/>
        <v/>
      </c>
      <c r="AQ879" s="1" t="str" cm="1">
        <f t="array" aca="1" ref="AQ879" ca="1">IF(LEFT(AL879,1)=".",INDEX($M$12:$M$1052,MATCH(1,(AL879=$L$12:$L$1052)*(S879=($S$12:$S$1052)),0)),"")</f>
        <v/>
      </c>
      <c r="AR879" s="52">
        <f t="shared" ca="1" si="503"/>
        <v>0</v>
      </c>
      <c r="AS879" s="52">
        <f t="shared" ca="1" si="504"/>
        <v>0</v>
      </c>
      <c r="AT879" s="52" t="str">
        <f t="shared" ca="1" si="505"/>
        <v>00</v>
      </c>
      <c r="AU879" s="52" t="str">
        <f t="shared" ca="1" si="506"/>
        <v>00</v>
      </c>
      <c r="AV879" s="1" t="str">
        <f t="shared" ca="1" si="509"/>
        <v>00</v>
      </c>
      <c r="AW879" s="52" t="str">
        <f t="shared" ca="1" si="507"/>
        <v>ZP</v>
      </c>
      <c r="AX879" s="53" t="e">
        <f ca="1">VLOOKUP(UPPER(F879)&amp;"-"&amp;AW879,Opcodes!$D$3:$E$160,2,FALSE)</f>
        <v>#N/A</v>
      </c>
      <c r="AY879" s="1">
        <f t="shared" ca="1" si="508"/>
        <v>0</v>
      </c>
    </row>
    <row r="880" spans="3:51" s="52" customFormat="1" x14ac:dyDescent="0.3">
      <c r="C880" s="11" t="str" cm="1">
        <f t="array" aca="1" ref="C880" ca="1">IF(AND(N880&amp;""&lt;&gt;"",K880&amp;""&lt;&gt;""),K880&amp;": "&amp;N880&amp;IF(O880&amp;""&lt;&gt;""," "&amp;O880,"")&amp;IF(P880&amp;""&lt;&gt;""," "&amp;P880,""),IF(Y880&amp;""&lt;&gt;"",K880&amp;": "&amp;TRIM(_xlfn.TEXTJOIN("",TRUE,MID(Y880,2*ROW(INDIRECT("1:"&amp;LEN(Y880)))-1,2)&amp;" ")),""))</f>
        <v/>
      </c>
      <c r="D880" s="20"/>
      <c r="E880" s="21"/>
      <c r="F880" s="22"/>
      <c r="G880" s="55"/>
      <c r="H880" s="56"/>
      <c r="I880" s="51"/>
      <c r="J880" s="51"/>
      <c r="K880" s="52" t="str">
        <f t="shared" ca="1" si="474"/>
        <v>302</v>
      </c>
      <c r="L880" s="52" t="str">
        <f t="shared" si="475"/>
        <v/>
      </c>
      <c r="M880" s="52" t="str">
        <f t="shared" ca="1" si="476"/>
        <v>$0302</v>
      </c>
      <c r="N880" s="53" t="str">
        <f t="shared" ca="1" si="477"/>
        <v/>
      </c>
      <c r="O880" s="53" t="str">
        <f t="shared" ca="1" si="478"/>
        <v>00</v>
      </c>
      <c r="P880" s="53" t="str">
        <f t="shared" ca="1" si="479"/>
        <v/>
      </c>
      <c r="Q880" s="54">
        <f t="shared" si="480"/>
        <v>-1</v>
      </c>
      <c r="R880" s="54" t="str">
        <f t="shared" si="481"/>
        <v/>
      </c>
      <c r="S880" s="3" t="str">
        <f t="shared" si="482"/>
        <v>my_code</v>
      </c>
      <c r="T880" s="54" t="b">
        <f t="shared" si="483"/>
        <v>0</v>
      </c>
      <c r="U880" s="54" t="b">
        <f t="shared" si="484"/>
        <v>0</v>
      </c>
      <c r="V880" s="54" t="b">
        <f t="shared" si="485"/>
        <v>0</v>
      </c>
      <c r="W880" s="54" t="b">
        <f t="shared" si="486"/>
        <v>0</v>
      </c>
      <c r="X880" s="54" t="b">
        <f>IF(NOT(ISERROR(VLOOKUP(UPPER(F880),Opcodes!$O$3:$O$10,1,FALSE))),TRUE,FALSE)</f>
        <v>0</v>
      </c>
      <c r="Y880" s="1" t="str" cm="1">
        <f t="array" aca="1" ref="Y880" ca="1">IF(OR(UPPER(F880)="STR",UPPER(F880)="ASC"),_xlfn.TEXTJOIN("",TRUE,DEC2HEX(128*(UPPER(F880)="STR")+CODE(MID(G880,ABS(ROW(INDIRECT("1:"&amp;LEN(G880)))),1)))),IF(UPPER(F880)="HEX",UPPER(SUBSTITUTE(G880," ","")),""))</f>
        <v/>
      </c>
      <c r="Z880" s="52" t="str">
        <f t="shared" si="487"/>
        <v/>
      </c>
      <c r="AA880" s="52" t="str">
        <f t="shared" si="488"/>
        <v/>
      </c>
      <c r="AB880" s="52" t="str">
        <f t="shared" si="489"/>
        <v/>
      </c>
      <c r="AC880" s="52" t="str">
        <f t="shared" si="490"/>
        <v/>
      </c>
      <c r="AD880" s="52" t="str">
        <f t="shared" si="491"/>
        <v/>
      </c>
      <c r="AE880" s="52">
        <f t="shared" ca="1" si="492"/>
        <v>0</v>
      </c>
      <c r="AF880" s="52" t="str">
        <f t="shared" si="493"/>
        <v/>
      </c>
      <c r="AG880" s="52" t="str">
        <f t="shared" ca="1" si="494"/>
        <v>mem</v>
      </c>
      <c r="AH880" s="52">
        <f t="shared" ca="1" si="495"/>
        <v>0</v>
      </c>
      <c r="AI880" s="52">
        <f t="shared" ca="1" si="496"/>
        <v>-1</v>
      </c>
      <c r="AJ880" s="52">
        <f t="shared" ca="1" si="497"/>
        <v>0</v>
      </c>
      <c r="AK880" s="52">
        <f t="shared" ca="1" si="498"/>
        <v>0</v>
      </c>
      <c r="AL880" s="52">
        <f t="shared" ca="1" si="499"/>
        <v>0</v>
      </c>
      <c r="AM880" s="52" t="e" cm="1">
        <f t="array" aca="1" ref="AM880" ca="1">INDEX($G$2:$G$1052,MATCH(1,(AL880=$E$2:$E$1052)*("EQU"=UPPER($F$2:$F$1052)),0))</f>
        <v>#N/A</v>
      </c>
      <c r="AN880" s="52" t="str">
        <f t="shared" ca="1" si="500"/>
        <v/>
      </c>
      <c r="AO880" s="1" t="e">
        <f t="shared" ca="1" si="501"/>
        <v>#N/A</v>
      </c>
      <c r="AP880" s="52" t="str">
        <f t="shared" ca="1" si="502"/>
        <v/>
      </c>
      <c r="AQ880" s="1" t="str" cm="1">
        <f t="array" aca="1" ref="AQ880" ca="1">IF(LEFT(AL880,1)=".",INDEX($M$12:$M$1052,MATCH(1,(AL880=$L$12:$L$1052)*(S880=($S$12:$S$1052)),0)),"")</f>
        <v/>
      </c>
      <c r="AR880" s="52">
        <f t="shared" ca="1" si="503"/>
        <v>0</v>
      </c>
      <c r="AS880" s="52">
        <f t="shared" ca="1" si="504"/>
        <v>0</v>
      </c>
      <c r="AT880" s="52" t="str">
        <f t="shared" ca="1" si="505"/>
        <v>00</v>
      </c>
      <c r="AU880" s="52" t="str">
        <f t="shared" ca="1" si="506"/>
        <v>00</v>
      </c>
      <c r="AV880" s="1" t="str">
        <f t="shared" ca="1" si="509"/>
        <v>00</v>
      </c>
      <c r="AW880" s="52" t="str">
        <f t="shared" ca="1" si="507"/>
        <v>ZP</v>
      </c>
      <c r="AX880" s="53" t="e">
        <f ca="1">VLOOKUP(UPPER(F880)&amp;"-"&amp;AW880,Opcodes!$D$3:$E$160,2,FALSE)</f>
        <v>#N/A</v>
      </c>
      <c r="AY880" s="1">
        <f t="shared" ca="1" si="508"/>
        <v>0</v>
      </c>
    </row>
    <row r="881" spans="3:51" s="52" customFormat="1" x14ac:dyDescent="0.3">
      <c r="C881" s="11" t="str" cm="1">
        <f t="array" aca="1" ref="C881" ca="1">IF(AND(N881&amp;""&lt;&gt;"",K881&amp;""&lt;&gt;""),K881&amp;": "&amp;N881&amp;IF(O881&amp;""&lt;&gt;""," "&amp;O881,"")&amp;IF(P881&amp;""&lt;&gt;""," "&amp;P881,""),IF(Y881&amp;""&lt;&gt;"",K881&amp;": "&amp;TRIM(_xlfn.TEXTJOIN("",TRUE,MID(Y881,2*ROW(INDIRECT("1:"&amp;LEN(Y881)))-1,2)&amp;" ")),""))</f>
        <v/>
      </c>
      <c r="D881" s="20"/>
      <c r="E881" s="21"/>
      <c r="F881" s="22"/>
      <c r="G881" s="55"/>
      <c r="H881" s="56"/>
      <c r="I881" s="51"/>
      <c r="J881" s="51"/>
      <c r="K881" s="52" t="str">
        <f t="shared" ca="1" si="474"/>
        <v>302</v>
      </c>
      <c r="L881" s="52" t="str">
        <f t="shared" si="475"/>
        <v/>
      </c>
      <c r="M881" s="52" t="str">
        <f t="shared" ca="1" si="476"/>
        <v>$0302</v>
      </c>
      <c r="N881" s="53" t="str">
        <f t="shared" ca="1" si="477"/>
        <v/>
      </c>
      <c r="O881" s="53" t="str">
        <f t="shared" ca="1" si="478"/>
        <v>00</v>
      </c>
      <c r="P881" s="53" t="str">
        <f t="shared" ca="1" si="479"/>
        <v/>
      </c>
      <c r="Q881" s="54">
        <f t="shared" si="480"/>
        <v>-1</v>
      </c>
      <c r="R881" s="54" t="str">
        <f t="shared" si="481"/>
        <v/>
      </c>
      <c r="S881" s="3" t="str">
        <f t="shared" si="482"/>
        <v>my_code</v>
      </c>
      <c r="T881" s="54" t="b">
        <f t="shared" si="483"/>
        <v>0</v>
      </c>
      <c r="U881" s="54" t="b">
        <f t="shared" si="484"/>
        <v>0</v>
      </c>
      <c r="V881" s="54" t="b">
        <f t="shared" si="485"/>
        <v>0</v>
      </c>
      <c r="W881" s="54" t="b">
        <f t="shared" si="486"/>
        <v>0</v>
      </c>
      <c r="X881" s="54" t="b">
        <f>IF(NOT(ISERROR(VLOOKUP(UPPER(F881),Opcodes!$O$3:$O$10,1,FALSE))),TRUE,FALSE)</f>
        <v>0</v>
      </c>
      <c r="Y881" s="1" t="str" cm="1">
        <f t="array" aca="1" ref="Y881" ca="1">IF(OR(UPPER(F881)="STR",UPPER(F881)="ASC"),_xlfn.TEXTJOIN("",TRUE,DEC2HEX(128*(UPPER(F881)="STR")+CODE(MID(G881,ABS(ROW(INDIRECT("1:"&amp;LEN(G881)))),1)))),IF(UPPER(F881)="HEX",UPPER(SUBSTITUTE(G881," ","")),""))</f>
        <v/>
      </c>
      <c r="Z881" s="52" t="str">
        <f t="shared" si="487"/>
        <v/>
      </c>
      <c r="AA881" s="52" t="str">
        <f t="shared" si="488"/>
        <v/>
      </c>
      <c r="AB881" s="52" t="str">
        <f t="shared" si="489"/>
        <v/>
      </c>
      <c r="AC881" s="52" t="str">
        <f t="shared" si="490"/>
        <v/>
      </c>
      <c r="AD881" s="52" t="str">
        <f t="shared" si="491"/>
        <v/>
      </c>
      <c r="AE881" s="52">
        <f t="shared" ca="1" si="492"/>
        <v>0</v>
      </c>
      <c r="AF881" s="52" t="str">
        <f t="shared" si="493"/>
        <v/>
      </c>
      <c r="AG881" s="52" t="str">
        <f t="shared" ca="1" si="494"/>
        <v>mem</v>
      </c>
      <c r="AH881" s="52">
        <f t="shared" ca="1" si="495"/>
        <v>0</v>
      </c>
      <c r="AI881" s="52">
        <f t="shared" ca="1" si="496"/>
        <v>-1</v>
      </c>
      <c r="AJ881" s="52">
        <f t="shared" ca="1" si="497"/>
        <v>0</v>
      </c>
      <c r="AK881" s="52">
        <f t="shared" ca="1" si="498"/>
        <v>0</v>
      </c>
      <c r="AL881" s="52">
        <f t="shared" ca="1" si="499"/>
        <v>0</v>
      </c>
      <c r="AM881" s="52" t="e" cm="1">
        <f t="array" aca="1" ref="AM881" ca="1">INDEX($G$2:$G$1052,MATCH(1,(AL881=$E$2:$E$1052)*("EQU"=UPPER($F$2:$F$1052)),0))</f>
        <v>#N/A</v>
      </c>
      <c r="AN881" s="52" t="str">
        <f t="shared" ca="1" si="500"/>
        <v/>
      </c>
      <c r="AO881" s="1" t="e">
        <f t="shared" ca="1" si="501"/>
        <v>#N/A</v>
      </c>
      <c r="AP881" s="52" t="str">
        <f t="shared" ca="1" si="502"/>
        <v/>
      </c>
      <c r="AQ881" s="1" t="str" cm="1">
        <f t="array" aca="1" ref="AQ881" ca="1">IF(LEFT(AL881,1)=".",INDEX($M$12:$M$1052,MATCH(1,(AL881=$L$12:$L$1052)*(S881=($S$12:$S$1052)),0)),"")</f>
        <v/>
      </c>
      <c r="AR881" s="52">
        <f t="shared" ca="1" si="503"/>
        <v>0</v>
      </c>
      <c r="AS881" s="52">
        <f t="shared" ca="1" si="504"/>
        <v>0</v>
      </c>
      <c r="AT881" s="52" t="str">
        <f t="shared" ca="1" si="505"/>
        <v>00</v>
      </c>
      <c r="AU881" s="52" t="str">
        <f t="shared" ca="1" si="506"/>
        <v>00</v>
      </c>
      <c r="AV881" s="1" t="str">
        <f t="shared" ca="1" si="509"/>
        <v>00</v>
      </c>
      <c r="AW881" s="52" t="str">
        <f t="shared" ca="1" si="507"/>
        <v>ZP</v>
      </c>
      <c r="AX881" s="53" t="e">
        <f ca="1">VLOOKUP(UPPER(F881)&amp;"-"&amp;AW881,Opcodes!$D$3:$E$160,2,FALSE)</f>
        <v>#N/A</v>
      </c>
      <c r="AY881" s="1">
        <f t="shared" ca="1" si="508"/>
        <v>0</v>
      </c>
    </row>
    <row r="882" spans="3:51" s="52" customFormat="1" x14ac:dyDescent="0.3">
      <c r="C882" s="11" t="str" cm="1">
        <f t="array" aca="1" ref="C882" ca="1">IF(AND(N882&amp;""&lt;&gt;"",K882&amp;""&lt;&gt;""),K882&amp;": "&amp;N882&amp;IF(O882&amp;""&lt;&gt;""," "&amp;O882,"")&amp;IF(P882&amp;""&lt;&gt;""," "&amp;P882,""),IF(Y882&amp;""&lt;&gt;"",K882&amp;": "&amp;TRIM(_xlfn.TEXTJOIN("",TRUE,MID(Y882,2*ROW(INDIRECT("1:"&amp;LEN(Y882)))-1,2)&amp;" ")),""))</f>
        <v/>
      </c>
      <c r="D882" s="20"/>
      <c r="E882" s="21"/>
      <c r="F882" s="22"/>
      <c r="G882" s="55"/>
      <c r="H882" s="56"/>
      <c r="I882" s="51"/>
      <c r="J882" s="51"/>
      <c r="K882" s="52" t="str">
        <f t="shared" ca="1" si="474"/>
        <v>302</v>
      </c>
      <c r="L882" s="52" t="str">
        <f t="shared" si="475"/>
        <v/>
      </c>
      <c r="M882" s="52" t="str">
        <f t="shared" ca="1" si="476"/>
        <v>$0302</v>
      </c>
      <c r="N882" s="53" t="str">
        <f t="shared" ca="1" si="477"/>
        <v/>
      </c>
      <c r="O882" s="53" t="str">
        <f t="shared" ca="1" si="478"/>
        <v>00</v>
      </c>
      <c r="P882" s="53" t="str">
        <f t="shared" ca="1" si="479"/>
        <v/>
      </c>
      <c r="Q882" s="54">
        <f t="shared" si="480"/>
        <v>-1</v>
      </c>
      <c r="R882" s="54" t="str">
        <f t="shared" si="481"/>
        <v/>
      </c>
      <c r="S882" s="3" t="str">
        <f t="shared" si="482"/>
        <v>my_code</v>
      </c>
      <c r="T882" s="54" t="b">
        <f t="shared" si="483"/>
        <v>0</v>
      </c>
      <c r="U882" s="54" t="b">
        <f t="shared" si="484"/>
        <v>0</v>
      </c>
      <c r="V882" s="54" t="b">
        <f t="shared" si="485"/>
        <v>0</v>
      </c>
      <c r="W882" s="54" t="b">
        <f t="shared" si="486"/>
        <v>0</v>
      </c>
      <c r="X882" s="54" t="b">
        <f>IF(NOT(ISERROR(VLOOKUP(UPPER(F882),Opcodes!$O$3:$O$10,1,FALSE))),TRUE,FALSE)</f>
        <v>0</v>
      </c>
      <c r="Y882" s="1" t="str" cm="1">
        <f t="array" aca="1" ref="Y882" ca="1">IF(OR(UPPER(F882)="STR",UPPER(F882)="ASC"),_xlfn.TEXTJOIN("",TRUE,DEC2HEX(128*(UPPER(F882)="STR")+CODE(MID(G882,ABS(ROW(INDIRECT("1:"&amp;LEN(G882)))),1)))),IF(UPPER(F882)="HEX",UPPER(SUBSTITUTE(G882," ","")),""))</f>
        <v/>
      </c>
      <c r="Z882" s="52" t="str">
        <f t="shared" si="487"/>
        <v/>
      </c>
      <c r="AA882" s="52" t="str">
        <f t="shared" si="488"/>
        <v/>
      </c>
      <c r="AB882" s="52" t="str">
        <f t="shared" si="489"/>
        <v/>
      </c>
      <c r="AC882" s="52" t="str">
        <f t="shared" si="490"/>
        <v/>
      </c>
      <c r="AD882" s="52" t="str">
        <f t="shared" si="491"/>
        <v/>
      </c>
      <c r="AE882" s="52">
        <f t="shared" ca="1" si="492"/>
        <v>0</v>
      </c>
      <c r="AF882" s="52" t="str">
        <f t="shared" si="493"/>
        <v/>
      </c>
      <c r="AG882" s="52" t="str">
        <f t="shared" ca="1" si="494"/>
        <v>mem</v>
      </c>
      <c r="AH882" s="52">
        <f t="shared" ca="1" si="495"/>
        <v>0</v>
      </c>
      <c r="AI882" s="52">
        <f t="shared" ca="1" si="496"/>
        <v>-1</v>
      </c>
      <c r="AJ882" s="52">
        <f t="shared" ca="1" si="497"/>
        <v>0</v>
      </c>
      <c r="AK882" s="52">
        <f t="shared" ca="1" si="498"/>
        <v>0</v>
      </c>
      <c r="AL882" s="52">
        <f t="shared" ca="1" si="499"/>
        <v>0</v>
      </c>
      <c r="AM882" s="52" t="e" cm="1">
        <f t="array" aca="1" ref="AM882" ca="1">INDEX($G$2:$G$1052,MATCH(1,(AL882=$E$2:$E$1052)*("EQU"=UPPER($F$2:$F$1052)),0))</f>
        <v>#N/A</v>
      </c>
      <c r="AN882" s="52" t="str">
        <f t="shared" ca="1" si="500"/>
        <v/>
      </c>
      <c r="AO882" s="1" t="e">
        <f t="shared" ca="1" si="501"/>
        <v>#N/A</v>
      </c>
      <c r="AP882" s="52" t="str">
        <f t="shared" ca="1" si="502"/>
        <v/>
      </c>
      <c r="AQ882" s="1" t="str" cm="1">
        <f t="array" aca="1" ref="AQ882" ca="1">IF(LEFT(AL882,1)=".",INDEX($M$12:$M$1052,MATCH(1,(AL882=$L$12:$L$1052)*(S882=($S$12:$S$1052)),0)),"")</f>
        <v/>
      </c>
      <c r="AR882" s="52">
        <f t="shared" ca="1" si="503"/>
        <v>0</v>
      </c>
      <c r="AS882" s="52">
        <f t="shared" ca="1" si="504"/>
        <v>0</v>
      </c>
      <c r="AT882" s="52" t="str">
        <f t="shared" ca="1" si="505"/>
        <v>00</v>
      </c>
      <c r="AU882" s="52" t="str">
        <f t="shared" ca="1" si="506"/>
        <v>00</v>
      </c>
      <c r="AV882" s="1" t="str">
        <f t="shared" ca="1" si="509"/>
        <v>00</v>
      </c>
      <c r="AW882" s="52" t="str">
        <f t="shared" ca="1" si="507"/>
        <v>ZP</v>
      </c>
      <c r="AX882" s="53" t="e">
        <f ca="1">VLOOKUP(UPPER(F882)&amp;"-"&amp;AW882,Opcodes!$D$3:$E$160,2,FALSE)</f>
        <v>#N/A</v>
      </c>
      <c r="AY882" s="1">
        <f t="shared" ca="1" si="508"/>
        <v>0</v>
      </c>
    </row>
    <row r="883" spans="3:51" s="52" customFormat="1" x14ac:dyDescent="0.3">
      <c r="C883" s="11" t="str" cm="1">
        <f t="array" aca="1" ref="C883" ca="1">IF(AND(N883&amp;""&lt;&gt;"",K883&amp;""&lt;&gt;""),K883&amp;": "&amp;N883&amp;IF(O883&amp;""&lt;&gt;""," "&amp;O883,"")&amp;IF(P883&amp;""&lt;&gt;""," "&amp;P883,""),IF(Y883&amp;""&lt;&gt;"",K883&amp;": "&amp;TRIM(_xlfn.TEXTJOIN("",TRUE,MID(Y883,2*ROW(INDIRECT("1:"&amp;LEN(Y883)))-1,2)&amp;" ")),""))</f>
        <v/>
      </c>
      <c r="D883" s="20"/>
      <c r="E883" s="21"/>
      <c r="F883" s="22"/>
      <c r="G883" s="55"/>
      <c r="H883" s="56"/>
      <c r="I883" s="51"/>
      <c r="J883" s="51"/>
      <c r="K883" s="52" t="str">
        <f t="shared" ca="1" si="474"/>
        <v>302</v>
      </c>
      <c r="L883" s="52" t="str">
        <f t="shared" si="475"/>
        <v/>
      </c>
      <c r="M883" s="52" t="str">
        <f t="shared" ca="1" si="476"/>
        <v>$0302</v>
      </c>
      <c r="N883" s="53" t="str">
        <f t="shared" ca="1" si="477"/>
        <v/>
      </c>
      <c r="O883" s="53" t="str">
        <f t="shared" ca="1" si="478"/>
        <v>00</v>
      </c>
      <c r="P883" s="53" t="str">
        <f t="shared" ca="1" si="479"/>
        <v/>
      </c>
      <c r="Q883" s="54">
        <f t="shared" si="480"/>
        <v>-1</v>
      </c>
      <c r="R883" s="54" t="str">
        <f t="shared" si="481"/>
        <v/>
      </c>
      <c r="S883" s="3" t="str">
        <f t="shared" si="482"/>
        <v>my_code</v>
      </c>
      <c r="T883" s="54" t="b">
        <f t="shared" si="483"/>
        <v>0</v>
      </c>
      <c r="U883" s="54" t="b">
        <f t="shared" si="484"/>
        <v>0</v>
      </c>
      <c r="V883" s="54" t="b">
        <f t="shared" si="485"/>
        <v>0</v>
      </c>
      <c r="W883" s="54" t="b">
        <f t="shared" si="486"/>
        <v>0</v>
      </c>
      <c r="X883" s="54" t="b">
        <f>IF(NOT(ISERROR(VLOOKUP(UPPER(F883),Opcodes!$O$3:$O$10,1,FALSE))),TRUE,FALSE)</f>
        <v>0</v>
      </c>
      <c r="Y883" s="1" t="str" cm="1">
        <f t="array" aca="1" ref="Y883" ca="1">IF(OR(UPPER(F883)="STR",UPPER(F883)="ASC"),_xlfn.TEXTJOIN("",TRUE,DEC2HEX(128*(UPPER(F883)="STR")+CODE(MID(G883,ABS(ROW(INDIRECT("1:"&amp;LEN(G883)))),1)))),IF(UPPER(F883)="HEX",UPPER(SUBSTITUTE(G883," ","")),""))</f>
        <v/>
      </c>
      <c r="Z883" s="52" t="str">
        <f t="shared" si="487"/>
        <v/>
      </c>
      <c r="AA883" s="52" t="str">
        <f t="shared" si="488"/>
        <v/>
      </c>
      <c r="AB883" s="52" t="str">
        <f t="shared" si="489"/>
        <v/>
      </c>
      <c r="AC883" s="52" t="str">
        <f t="shared" si="490"/>
        <v/>
      </c>
      <c r="AD883" s="52" t="str">
        <f t="shared" si="491"/>
        <v/>
      </c>
      <c r="AE883" s="52">
        <f t="shared" ca="1" si="492"/>
        <v>0</v>
      </c>
      <c r="AF883" s="52" t="str">
        <f t="shared" si="493"/>
        <v/>
      </c>
      <c r="AG883" s="52" t="str">
        <f t="shared" ca="1" si="494"/>
        <v>mem</v>
      </c>
      <c r="AH883" s="52">
        <f t="shared" ca="1" si="495"/>
        <v>0</v>
      </c>
      <c r="AI883" s="52">
        <f t="shared" ca="1" si="496"/>
        <v>-1</v>
      </c>
      <c r="AJ883" s="52">
        <f t="shared" ca="1" si="497"/>
        <v>0</v>
      </c>
      <c r="AK883" s="52">
        <f t="shared" ca="1" si="498"/>
        <v>0</v>
      </c>
      <c r="AL883" s="52">
        <f t="shared" ca="1" si="499"/>
        <v>0</v>
      </c>
      <c r="AM883" s="52" t="e" cm="1">
        <f t="array" aca="1" ref="AM883" ca="1">INDEX($G$2:$G$1052,MATCH(1,(AL883=$E$2:$E$1052)*("EQU"=UPPER($F$2:$F$1052)),0))</f>
        <v>#N/A</v>
      </c>
      <c r="AN883" s="52" t="str">
        <f t="shared" ca="1" si="500"/>
        <v/>
      </c>
      <c r="AO883" s="1" t="e">
        <f t="shared" ca="1" si="501"/>
        <v>#N/A</v>
      </c>
      <c r="AP883" s="52" t="str">
        <f t="shared" ca="1" si="502"/>
        <v/>
      </c>
      <c r="AQ883" s="1" t="str" cm="1">
        <f t="array" aca="1" ref="AQ883" ca="1">IF(LEFT(AL883,1)=".",INDEX($M$12:$M$1052,MATCH(1,(AL883=$L$12:$L$1052)*(S883=($S$12:$S$1052)),0)),"")</f>
        <v/>
      </c>
      <c r="AR883" s="52">
        <f t="shared" ca="1" si="503"/>
        <v>0</v>
      </c>
      <c r="AS883" s="52">
        <f t="shared" ca="1" si="504"/>
        <v>0</v>
      </c>
      <c r="AT883" s="52" t="str">
        <f t="shared" ca="1" si="505"/>
        <v>00</v>
      </c>
      <c r="AU883" s="52" t="str">
        <f t="shared" ca="1" si="506"/>
        <v>00</v>
      </c>
      <c r="AV883" s="1" t="str">
        <f t="shared" ca="1" si="509"/>
        <v>00</v>
      </c>
      <c r="AW883" s="52" t="str">
        <f t="shared" ca="1" si="507"/>
        <v>ZP</v>
      </c>
      <c r="AX883" s="53" t="e">
        <f ca="1">VLOOKUP(UPPER(F883)&amp;"-"&amp;AW883,Opcodes!$D$3:$E$160,2,FALSE)</f>
        <v>#N/A</v>
      </c>
      <c r="AY883" s="1">
        <f t="shared" ca="1" si="508"/>
        <v>0</v>
      </c>
    </row>
    <row r="884" spans="3:51" s="52" customFormat="1" x14ac:dyDescent="0.3">
      <c r="C884" s="11" t="str" cm="1">
        <f t="array" aca="1" ref="C884" ca="1">IF(AND(N884&amp;""&lt;&gt;"",K884&amp;""&lt;&gt;""),K884&amp;": "&amp;N884&amp;IF(O884&amp;""&lt;&gt;""," "&amp;O884,"")&amp;IF(P884&amp;""&lt;&gt;""," "&amp;P884,""),IF(Y884&amp;""&lt;&gt;"",K884&amp;": "&amp;TRIM(_xlfn.TEXTJOIN("",TRUE,MID(Y884,2*ROW(INDIRECT("1:"&amp;LEN(Y884)))-1,2)&amp;" ")),""))</f>
        <v/>
      </c>
      <c r="D884" s="20"/>
      <c r="E884" s="21"/>
      <c r="F884" s="22"/>
      <c r="G884" s="55"/>
      <c r="H884" s="56"/>
      <c r="I884" s="51"/>
      <c r="J884" s="51"/>
      <c r="K884" s="52" t="str">
        <f t="shared" ca="1" si="474"/>
        <v>302</v>
      </c>
      <c r="L884" s="52" t="str">
        <f t="shared" si="475"/>
        <v/>
      </c>
      <c r="M884" s="52" t="str">
        <f t="shared" ca="1" si="476"/>
        <v>$0302</v>
      </c>
      <c r="N884" s="53" t="str">
        <f t="shared" ca="1" si="477"/>
        <v/>
      </c>
      <c r="O884" s="53" t="str">
        <f t="shared" ca="1" si="478"/>
        <v>00</v>
      </c>
      <c r="P884" s="53" t="str">
        <f t="shared" ca="1" si="479"/>
        <v/>
      </c>
      <c r="Q884" s="54">
        <f t="shared" si="480"/>
        <v>-1</v>
      </c>
      <c r="R884" s="54" t="str">
        <f t="shared" si="481"/>
        <v/>
      </c>
      <c r="S884" s="3" t="str">
        <f t="shared" si="482"/>
        <v>my_code</v>
      </c>
      <c r="T884" s="54" t="b">
        <f t="shared" si="483"/>
        <v>0</v>
      </c>
      <c r="U884" s="54" t="b">
        <f t="shared" si="484"/>
        <v>0</v>
      </c>
      <c r="V884" s="54" t="b">
        <f t="shared" si="485"/>
        <v>0</v>
      </c>
      <c r="W884" s="54" t="b">
        <f t="shared" si="486"/>
        <v>0</v>
      </c>
      <c r="X884" s="54" t="b">
        <f>IF(NOT(ISERROR(VLOOKUP(UPPER(F884),Opcodes!$O$3:$O$10,1,FALSE))),TRUE,FALSE)</f>
        <v>0</v>
      </c>
      <c r="Y884" s="1" t="str" cm="1">
        <f t="array" aca="1" ref="Y884" ca="1">IF(OR(UPPER(F884)="STR",UPPER(F884)="ASC"),_xlfn.TEXTJOIN("",TRUE,DEC2HEX(128*(UPPER(F884)="STR")+CODE(MID(G884,ABS(ROW(INDIRECT("1:"&amp;LEN(G884)))),1)))),IF(UPPER(F884)="HEX",UPPER(SUBSTITUTE(G884," ","")),""))</f>
        <v/>
      </c>
      <c r="Z884" s="52" t="str">
        <f t="shared" si="487"/>
        <v/>
      </c>
      <c r="AA884" s="52" t="str">
        <f t="shared" si="488"/>
        <v/>
      </c>
      <c r="AB884" s="52" t="str">
        <f t="shared" si="489"/>
        <v/>
      </c>
      <c r="AC884" s="52" t="str">
        <f t="shared" si="490"/>
        <v/>
      </c>
      <c r="AD884" s="52" t="str">
        <f t="shared" si="491"/>
        <v/>
      </c>
      <c r="AE884" s="52">
        <f t="shared" ca="1" si="492"/>
        <v>0</v>
      </c>
      <c r="AF884" s="52" t="str">
        <f t="shared" si="493"/>
        <v/>
      </c>
      <c r="AG884" s="52" t="str">
        <f t="shared" ca="1" si="494"/>
        <v>mem</v>
      </c>
      <c r="AH884" s="52">
        <f t="shared" ca="1" si="495"/>
        <v>0</v>
      </c>
      <c r="AI884" s="52">
        <f t="shared" ca="1" si="496"/>
        <v>-1</v>
      </c>
      <c r="AJ884" s="52">
        <f t="shared" ca="1" si="497"/>
        <v>0</v>
      </c>
      <c r="AK884" s="52">
        <f t="shared" ca="1" si="498"/>
        <v>0</v>
      </c>
      <c r="AL884" s="52">
        <f t="shared" ca="1" si="499"/>
        <v>0</v>
      </c>
      <c r="AM884" s="52" t="e" cm="1">
        <f t="array" aca="1" ref="AM884" ca="1">INDEX($G$2:$G$1052,MATCH(1,(AL884=$E$2:$E$1052)*("EQU"=UPPER($F$2:$F$1052)),0))</f>
        <v>#N/A</v>
      </c>
      <c r="AN884" s="52" t="str">
        <f t="shared" ca="1" si="500"/>
        <v/>
      </c>
      <c r="AO884" s="1" t="e">
        <f t="shared" ca="1" si="501"/>
        <v>#N/A</v>
      </c>
      <c r="AP884" s="52" t="str">
        <f t="shared" ca="1" si="502"/>
        <v/>
      </c>
      <c r="AQ884" s="1" t="str" cm="1">
        <f t="array" aca="1" ref="AQ884" ca="1">IF(LEFT(AL884,1)=".",INDEX($M$12:$M$1052,MATCH(1,(AL884=$L$12:$L$1052)*(S884=($S$12:$S$1052)),0)),"")</f>
        <v/>
      </c>
      <c r="AR884" s="52">
        <f t="shared" ca="1" si="503"/>
        <v>0</v>
      </c>
      <c r="AS884" s="52">
        <f t="shared" ca="1" si="504"/>
        <v>0</v>
      </c>
      <c r="AT884" s="52" t="str">
        <f t="shared" ca="1" si="505"/>
        <v>00</v>
      </c>
      <c r="AU884" s="52" t="str">
        <f t="shared" ca="1" si="506"/>
        <v>00</v>
      </c>
      <c r="AV884" s="1" t="str">
        <f t="shared" ca="1" si="509"/>
        <v>00</v>
      </c>
      <c r="AW884" s="52" t="str">
        <f t="shared" ca="1" si="507"/>
        <v>ZP</v>
      </c>
      <c r="AX884" s="53" t="e">
        <f ca="1">VLOOKUP(UPPER(F884)&amp;"-"&amp;AW884,Opcodes!$D$3:$E$160,2,FALSE)</f>
        <v>#N/A</v>
      </c>
      <c r="AY884" s="1">
        <f t="shared" ca="1" si="508"/>
        <v>0</v>
      </c>
    </row>
    <row r="885" spans="3:51" s="52" customFormat="1" x14ac:dyDescent="0.3">
      <c r="C885" s="11" t="str" cm="1">
        <f t="array" aca="1" ref="C885" ca="1">IF(AND(N885&amp;""&lt;&gt;"",K885&amp;""&lt;&gt;""),K885&amp;": "&amp;N885&amp;IF(O885&amp;""&lt;&gt;""," "&amp;O885,"")&amp;IF(P885&amp;""&lt;&gt;""," "&amp;P885,""),IF(Y885&amp;""&lt;&gt;"",K885&amp;": "&amp;TRIM(_xlfn.TEXTJOIN("",TRUE,MID(Y885,2*ROW(INDIRECT("1:"&amp;LEN(Y885)))-1,2)&amp;" ")),""))</f>
        <v/>
      </c>
      <c r="D885" s="20"/>
      <c r="E885" s="21"/>
      <c r="F885" s="22"/>
      <c r="G885" s="55"/>
      <c r="H885" s="56"/>
      <c r="I885" s="51"/>
      <c r="J885" s="51"/>
      <c r="K885" s="52" t="str">
        <f t="shared" ca="1" si="474"/>
        <v>302</v>
      </c>
      <c r="L885" s="52" t="str">
        <f t="shared" si="475"/>
        <v/>
      </c>
      <c r="M885" s="52" t="str">
        <f t="shared" ca="1" si="476"/>
        <v>$0302</v>
      </c>
      <c r="N885" s="53" t="str">
        <f t="shared" ca="1" si="477"/>
        <v/>
      </c>
      <c r="O885" s="53" t="str">
        <f t="shared" ca="1" si="478"/>
        <v>00</v>
      </c>
      <c r="P885" s="53" t="str">
        <f t="shared" ca="1" si="479"/>
        <v/>
      </c>
      <c r="Q885" s="54">
        <f t="shared" si="480"/>
        <v>-1</v>
      </c>
      <c r="R885" s="54" t="str">
        <f t="shared" si="481"/>
        <v/>
      </c>
      <c r="S885" s="3" t="str">
        <f t="shared" si="482"/>
        <v>my_code</v>
      </c>
      <c r="T885" s="54" t="b">
        <f t="shared" si="483"/>
        <v>0</v>
      </c>
      <c r="U885" s="54" t="b">
        <f t="shared" si="484"/>
        <v>0</v>
      </c>
      <c r="V885" s="54" t="b">
        <f t="shared" si="485"/>
        <v>0</v>
      </c>
      <c r="W885" s="54" t="b">
        <f t="shared" si="486"/>
        <v>0</v>
      </c>
      <c r="X885" s="54" t="b">
        <f>IF(NOT(ISERROR(VLOOKUP(UPPER(F885),Opcodes!$O$3:$O$10,1,FALSE))),TRUE,FALSE)</f>
        <v>0</v>
      </c>
      <c r="Y885" s="1" t="str" cm="1">
        <f t="array" aca="1" ref="Y885" ca="1">IF(OR(UPPER(F885)="STR",UPPER(F885)="ASC"),_xlfn.TEXTJOIN("",TRUE,DEC2HEX(128*(UPPER(F885)="STR")+CODE(MID(G885,ABS(ROW(INDIRECT("1:"&amp;LEN(G885)))),1)))),IF(UPPER(F885)="HEX",UPPER(SUBSTITUTE(G885," ","")),""))</f>
        <v/>
      </c>
      <c r="Z885" s="52" t="str">
        <f t="shared" si="487"/>
        <v/>
      </c>
      <c r="AA885" s="52" t="str">
        <f t="shared" si="488"/>
        <v/>
      </c>
      <c r="AB885" s="52" t="str">
        <f t="shared" si="489"/>
        <v/>
      </c>
      <c r="AC885" s="52" t="str">
        <f t="shared" si="490"/>
        <v/>
      </c>
      <c r="AD885" s="52" t="str">
        <f t="shared" si="491"/>
        <v/>
      </c>
      <c r="AE885" s="52">
        <f t="shared" ca="1" si="492"/>
        <v>0</v>
      </c>
      <c r="AF885" s="52" t="str">
        <f t="shared" si="493"/>
        <v/>
      </c>
      <c r="AG885" s="52" t="str">
        <f t="shared" ca="1" si="494"/>
        <v>mem</v>
      </c>
      <c r="AH885" s="52">
        <f t="shared" ca="1" si="495"/>
        <v>0</v>
      </c>
      <c r="AI885" s="52">
        <f t="shared" ca="1" si="496"/>
        <v>-1</v>
      </c>
      <c r="AJ885" s="52">
        <f t="shared" ca="1" si="497"/>
        <v>0</v>
      </c>
      <c r="AK885" s="52">
        <f t="shared" ca="1" si="498"/>
        <v>0</v>
      </c>
      <c r="AL885" s="52">
        <f t="shared" ca="1" si="499"/>
        <v>0</v>
      </c>
      <c r="AM885" s="52" t="e" cm="1">
        <f t="array" aca="1" ref="AM885" ca="1">INDEX($G$2:$G$1052,MATCH(1,(AL885=$E$2:$E$1052)*("EQU"=UPPER($F$2:$F$1052)),0))</f>
        <v>#N/A</v>
      </c>
      <c r="AN885" s="52" t="str">
        <f t="shared" ca="1" si="500"/>
        <v/>
      </c>
      <c r="AO885" s="1" t="e">
        <f t="shared" ca="1" si="501"/>
        <v>#N/A</v>
      </c>
      <c r="AP885" s="52" t="str">
        <f t="shared" ca="1" si="502"/>
        <v/>
      </c>
      <c r="AQ885" s="1" t="str" cm="1">
        <f t="array" aca="1" ref="AQ885" ca="1">IF(LEFT(AL885,1)=".",INDEX($M$12:$M$1052,MATCH(1,(AL885=$L$12:$L$1052)*(S885=($S$12:$S$1052)),0)),"")</f>
        <v/>
      </c>
      <c r="AR885" s="52">
        <f t="shared" ca="1" si="503"/>
        <v>0</v>
      </c>
      <c r="AS885" s="52">
        <f t="shared" ca="1" si="504"/>
        <v>0</v>
      </c>
      <c r="AT885" s="52" t="str">
        <f t="shared" ca="1" si="505"/>
        <v>00</v>
      </c>
      <c r="AU885" s="52" t="str">
        <f t="shared" ca="1" si="506"/>
        <v>00</v>
      </c>
      <c r="AV885" s="1" t="str">
        <f t="shared" ca="1" si="509"/>
        <v>00</v>
      </c>
      <c r="AW885" s="52" t="str">
        <f t="shared" ca="1" si="507"/>
        <v>ZP</v>
      </c>
      <c r="AX885" s="53" t="e">
        <f ca="1">VLOOKUP(UPPER(F885)&amp;"-"&amp;AW885,Opcodes!$D$3:$E$160,2,FALSE)</f>
        <v>#N/A</v>
      </c>
      <c r="AY885" s="1">
        <f t="shared" ca="1" si="508"/>
        <v>0</v>
      </c>
    </row>
    <row r="886" spans="3:51" s="52" customFormat="1" x14ac:dyDescent="0.3">
      <c r="C886" s="11" t="str" cm="1">
        <f t="array" aca="1" ref="C886" ca="1">IF(AND(N886&amp;""&lt;&gt;"",K886&amp;""&lt;&gt;""),K886&amp;": "&amp;N886&amp;IF(O886&amp;""&lt;&gt;""," "&amp;O886,"")&amp;IF(P886&amp;""&lt;&gt;""," "&amp;P886,""),IF(Y886&amp;""&lt;&gt;"",K886&amp;": "&amp;TRIM(_xlfn.TEXTJOIN("",TRUE,MID(Y886,2*ROW(INDIRECT("1:"&amp;LEN(Y886)))-1,2)&amp;" ")),""))</f>
        <v/>
      </c>
      <c r="D886" s="20"/>
      <c r="E886" s="21"/>
      <c r="F886" s="22"/>
      <c r="G886" s="55"/>
      <c r="H886" s="56"/>
      <c r="I886" s="51"/>
      <c r="J886" s="51"/>
      <c r="K886" s="52" t="str">
        <f t="shared" ca="1" si="474"/>
        <v>302</v>
      </c>
      <c r="L886" s="52" t="str">
        <f t="shared" si="475"/>
        <v/>
      </c>
      <c r="M886" s="52" t="str">
        <f t="shared" ca="1" si="476"/>
        <v>$0302</v>
      </c>
      <c r="N886" s="53" t="str">
        <f t="shared" ca="1" si="477"/>
        <v/>
      </c>
      <c r="O886" s="53" t="str">
        <f t="shared" ca="1" si="478"/>
        <v>00</v>
      </c>
      <c r="P886" s="53" t="str">
        <f t="shared" ca="1" si="479"/>
        <v/>
      </c>
      <c r="Q886" s="54">
        <f t="shared" si="480"/>
        <v>-1</v>
      </c>
      <c r="R886" s="54" t="str">
        <f t="shared" si="481"/>
        <v/>
      </c>
      <c r="S886" s="3" t="str">
        <f t="shared" si="482"/>
        <v>my_code</v>
      </c>
      <c r="T886" s="54" t="b">
        <f t="shared" si="483"/>
        <v>0</v>
      </c>
      <c r="U886" s="54" t="b">
        <f t="shared" si="484"/>
        <v>0</v>
      </c>
      <c r="V886" s="54" t="b">
        <f t="shared" si="485"/>
        <v>0</v>
      </c>
      <c r="W886" s="54" t="b">
        <f t="shared" si="486"/>
        <v>0</v>
      </c>
      <c r="X886" s="54" t="b">
        <f>IF(NOT(ISERROR(VLOOKUP(UPPER(F886),Opcodes!$O$3:$O$10,1,FALSE))),TRUE,FALSE)</f>
        <v>0</v>
      </c>
      <c r="Y886" s="1" t="str" cm="1">
        <f t="array" aca="1" ref="Y886" ca="1">IF(OR(UPPER(F886)="STR",UPPER(F886)="ASC"),_xlfn.TEXTJOIN("",TRUE,DEC2HEX(128*(UPPER(F886)="STR")+CODE(MID(G886,ABS(ROW(INDIRECT("1:"&amp;LEN(G886)))),1)))),IF(UPPER(F886)="HEX",UPPER(SUBSTITUTE(G886," ","")),""))</f>
        <v/>
      </c>
      <c r="Z886" s="52" t="str">
        <f t="shared" si="487"/>
        <v/>
      </c>
      <c r="AA886" s="52" t="str">
        <f t="shared" si="488"/>
        <v/>
      </c>
      <c r="AB886" s="52" t="str">
        <f t="shared" si="489"/>
        <v/>
      </c>
      <c r="AC886" s="52" t="str">
        <f t="shared" si="490"/>
        <v/>
      </c>
      <c r="AD886" s="52" t="str">
        <f t="shared" si="491"/>
        <v/>
      </c>
      <c r="AE886" s="52">
        <f t="shared" ca="1" si="492"/>
        <v>0</v>
      </c>
      <c r="AF886" s="52" t="str">
        <f t="shared" si="493"/>
        <v/>
      </c>
      <c r="AG886" s="52" t="str">
        <f t="shared" ca="1" si="494"/>
        <v>mem</v>
      </c>
      <c r="AH886" s="52">
        <f t="shared" ca="1" si="495"/>
        <v>0</v>
      </c>
      <c r="AI886" s="52">
        <f t="shared" ca="1" si="496"/>
        <v>-1</v>
      </c>
      <c r="AJ886" s="52">
        <f t="shared" ca="1" si="497"/>
        <v>0</v>
      </c>
      <c r="AK886" s="52">
        <f t="shared" ca="1" si="498"/>
        <v>0</v>
      </c>
      <c r="AL886" s="52">
        <f t="shared" ca="1" si="499"/>
        <v>0</v>
      </c>
      <c r="AM886" s="52" t="e" cm="1">
        <f t="array" aca="1" ref="AM886" ca="1">INDEX($G$2:$G$1052,MATCH(1,(AL886=$E$2:$E$1052)*("EQU"=UPPER($F$2:$F$1052)),0))</f>
        <v>#N/A</v>
      </c>
      <c r="AN886" s="52" t="str">
        <f t="shared" ca="1" si="500"/>
        <v/>
      </c>
      <c r="AO886" s="1" t="e">
        <f t="shared" ca="1" si="501"/>
        <v>#N/A</v>
      </c>
      <c r="AP886" s="52" t="str">
        <f t="shared" ca="1" si="502"/>
        <v/>
      </c>
      <c r="AQ886" s="1" t="str" cm="1">
        <f t="array" aca="1" ref="AQ886" ca="1">IF(LEFT(AL886,1)=".",INDEX($M$12:$M$1052,MATCH(1,(AL886=$L$12:$L$1052)*(S886=($S$12:$S$1052)),0)),"")</f>
        <v/>
      </c>
      <c r="AR886" s="52">
        <f t="shared" ca="1" si="503"/>
        <v>0</v>
      </c>
      <c r="AS886" s="52">
        <f t="shared" ca="1" si="504"/>
        <v>0</v>
      </c>
      <c r="AT886" s="52" t="str">
        <f t="shared" ca="1" si="505"/>
        <v>00</v>
      </c>
      <c r="AU886" s="52" t="str">
        <f t="shared" ca="1" si="506"/>
        <v>00</v>
      </c>
      <c r="AV886" s="1" t="str">
        <f t="shared" ca="1" si="509"/>
        <v>00</v>
      </c>
      <c r="AW886" s="52" t="str">
        <f t="shared" ca="1" si="507"/>
        <v>ZP</v>
      </c>
      <c r="AX886" s="53" t="e">
        <f ca="1">VLOOKUP(UPPER(F886)&amp;"-"&amp;AW886,Opcodes!$D$3:$E$160,2,FALSE)</f>
        <v>#N/A</v>
      </c>
      <c r="AY886" s="1">
        <f t="shared" ca="1" si="508"/>
        <v>0</v>
      </c>
    </row>
    <row r="887" spans="3:51" s="52" customFormat="1" x14ac:dyDescent="0.3">
      <c r="C887" s="11" t="str" cm="1">
        <f t="array" aca="1" ref="C887" ca="1">IF(AND(N887&amp;""&lt;&gt;"",K887&amp;""&lt;&gt;""),K887&amp;": "&amp;N887&amp;IF(O887&amp;""&lt;&gt;""," "&amp;O887,"")&amp;IF(P887&amp;""&lt;&gt;""," "&amp;P887,""),IF(Y887&amp;""&lt;&gt;"",K887&amp;": "&amp;TRIM(_xlfn.TEXTJOIN("",TRUE,MID(Y887,2*ROW(INDIRECT("1:"&amp;LEN(Y887)))-1,2)&amp;" ")),""))</f>
        <v/>
      </c>
      <c r="D887" s="20"/>
      <c r="E887" s="21"/>
      <c r="F887" s="22"/>
      <c r="G887" s="55"/>
      <c r="H887" s="56"/>
      <c r="I887" s="51"/>
      <c r="J887" s="51"/>
      <c r="K887" s="52" t="str">
        <f t="shared" ref="K887:K950" ca="1" si="510">DEC2HEX(HEX2DEC(K886)+IF(ISERROR(AY886),0,IF(ISNUMBER(AY886),AY886,0)))</f>
        <v>302</v>
      </c>
      <c r="L887" s="52" t="str">
        <f t="shared" ref="L887:L950" si="511">IF(AND(E887&amp;""&lt;&gt;"",UPPER(F887&lt;&gt;"EQU")),E887,"")</f>
        <v/>
      </c>
      <c r="M887" s="52" t="str">
        <f t="shared" ref="M887:M950" ca="1" si="512">IF(K887&amp;""&lt;&gt;"","$"&amp;DEC2HEX(HEX2DEC(K887),4),"")</f>
        <v>$0302</v>
      </c>
      <c r="N887" s="53" t="str">
        <f t="shared" ref="N887:N950" ca="1" si="513">IF(AND(AW887&lt;&gt;"PSO",NOT(ISERROR(AX887))),AX887,"")</f>
        <v/>
      </c>
      <c r="O887" s="53" t="str">
        <f t="shared" ref="O887:O950" ca="1" si="514">IF(AW887="PSO","",IF(AV887&amp;""&lt;&gt;"",RIGHT(AV887,2),""))</f>
        <v>00</v>
      </c>
      <c r="P887" s="53" t="str">
        <f t="shared" ref="P887:P950" ca="1" si="515">IF(LEN(AV887)&gt;2,LEFT(AV887,2),"")</f>
        <v/>
      </c>
      <c r="Q887" s="54">
        <f t="shared" ref="Q887:Q950" si="516">IF(ISERROR(SEARCH(",",G887)),-1,SEARCH(",",G887))</f>
        <v>-1</v>
      </c>
      <c r="R887" s="54" t="str">
        <f t="shared" ref="R887:R950" si="517">IF(Q887&gt;=0,UPPER(MID(G887,Q887+1,1)),"")</f>
        <v/>
      </c>
      <c r="S887" s="3" t="str">
        <f t="shared" ref="S887:S950" si="518">IF(UPPER(F887)="SUB",E887,S886)</f>
        <v>my_code</v>
      </c>
      <c r="T887" s="54" t="b">
        <f t="shared" ref="T887:T950" si="519">IF(ISERROR(MATCH(UPPER(F887),BRANCH,0)),FALSE,TRUE)</f>
        <v>0</v>
      </c>
      <c r="U887" s="54" t="b">
        <f t="shared" ref="U887:U950" si="520">IF(AND(F887&amp;""&lt;&gt;"",G887&amp;""=""),TRUE,FALSE)</f>
        <v>0</v>
      </c>
      <c r="V887" s="54" t="b">
        <f t="shared" ref="V887:V950" si="521">LEFT(G887,1)="("</f>
        <v>0</v>
      </c>
      <c r="W887" s="54" t="b">
        <f t="shared" ref="W887:W950" si="522">RIGHT(G887,1)=")"</f>
        <v>0</v>
      </c>
      <c r="X887" s="54" t="b">
        <f>IF(NOT(ISERROR(VLOOKUP(UPPER(F887),Opcodes!$O$3:$O$10,1,FALSE))),TRUE,FALSE)</f>
        <v>0</v>
      </c>
      <c r="Y887" s="1" t="str" cm="1">
        <f t="array" aca="1" ref="Y887" ca="1">IF(OR(UPPER(F887)="STR",UPPER(F887)="ASC"),_xlfn.TEXTJOIN("",TRUE,DEC2HEX(128*(UPPER(F887)="STR")+CODE(MID(G887,ABS(ROW(INDIRECT("1:"&amp;LEN(G887)))),1)))),IF(UPPER(F887)="HEX",UPPER(SUBSTITUTE(G887," ","")),""))</f>
        <v/>
      </c>
      <c r="Z887" s="52" t="str">
        <f t="shared" ref="Z887:Z950" si="523">IF(AND(U887=FALSE,V887,W887,Q887&lt;0),MID(G887,2,LEN(G887)-2),"")</f>
        <v/>
      </c>
      <c r="AA887" s="52" t="str">
        <f t="shared" ref="AA887:AA950" si="524">IF(AND(Z887&amp;""="",Q887&gt;=0,V887,W887),MID(G887,2,Q887-2),"")</f>
        <v/>
      </c>
      <c r="AB887" s="52" t="str">
        <f t="shared" ref="AB887:AB950" si="525">IF(U887=FALSE,IF(AND(AA887="",Q887&gt;=0,V887),IF(MID(G887,LEN(G887)-2,1)=")",MID(G887,2,LEN(G887)-4),""),""),"")</f>
        <v/>
      </c>
      <c r="AC887" s="52" t="str">
        <f t="shared" ref="AC887:AC950" si="526">IF(AND(V887=FALSE,W887=FALSE,R887="X"),LEFT(G887,Q887-1),"")</f>
        <v/>
      </c>
      <c r="AD887" s="52" t="str">
        <f t="shared" ref="AD887:AD950" si="527">IF(AND(V887=FALSE,W887=FALSE,R887="Y"),LEFT(G887,Q887-1),"")</f>
        <v/>
      </c>
      <c r="AE887" s="52">
        <f t="shared" ref="AE887:AE950" ca="1" si="528">IF(AND(Y887&amp;""="",V887=FALSE,W887=FALSE,Q887&lt;0,U887=FALSE,LEFT(G887,1)&lt;&gt;"#"),G887,"")</f>
        <v>0</v>
      </c>
      <c r="AF887" s="52" t="str">
        <f t="shared" ref="AF887:AF950" si="529">IF(AND(V887=FALSE,W887=FALSE,Q887&lt;0,U887=FALSE,LEFT(G887,1)="#"),G887,"")</f>
        <v/>
      </c>
      <c r="AG887" s="52" t="str">
        <f t="shared" ref="AG887:AG950" ca="1" si="530">IF(Z887&amp;""&lt;&gt;"",Z$1,IF(AA887&amp;""&lt;&gt;"",AA$1,IF(AB887&amp;""&lt;&gt;"",AB$1,IF(AC887&amp;""&lt;&gt;"",AC$1,IF(AD887&amp;""&lt;&gt;"",AD$1,IF(AND(AE887&amp;""&lt;&gt;"",X887=FALSE),AE$1,IF(AF887&amp;""&lt;&gt;"","IMM",IF(X887,"PSO","DIR"))))))))</f>
        <v>mem</v>
      </c>
      <c r="AH887" s="52">
        <f t="shared" ref="AH887:AH950" ca="1" si="531">IF(Z887&amp;""&lt;&gt;"",Z887,IF(AA887&amp;""&lt;&gt;"",AA887,IF(AB887&amp;""&lt;&gt;"",AB887,IF(AC887&amp;""&lt;&gt;"",AC887,IF(AD887&amp;""&lt;&gt;"",AD887,IF(AE887&amp;""&lt;&gt;"",AE887,IF(AF887&amp;""&lt;&gt;"",RIGHT(AF887,LEN(AF887)-1),"")))))))</f>
        <v>0</v>
      </c>
      <c r="AI887" s="52">
        <f t="shared" ref="AI887:AI950" ca="1" si="532">IF(ISERROR(SEARCH("+",AH887)),IF(ISERROR(SEARCH("-",AH887)),-1,SEARCH("-",AH887)),SEARCH("+",AH887))</f>
        <v>-1</v>
      </c>
      <c r="AJ887" s="52">
        <f t="shared" ref="AJ887:AJ950" ca="1" si="533">IF(AI887&lt;0,0,_xlfn.NUMBERVALUE(RIGHT(AH887,LEN(AH887)-AI887+1)))</f>
        <v>0</v>
      </c>
      <c r="AK887" s="52">
        <f t="shared" ref="AK887:AK950" ca="1" si="534">IF(AI887&lt;0,AH887,LEFT(AH887,AI887-1))</f>
        <v>0</v>
      </c>
      <c r="AL887" s="52">
        <f t="shared" ref="AL887:AL950" ca="1" si="535">IF(OR(LEFT(AK887,1)="&lt;",LEFT(AK887,1)="&gt;"),MID(AK887,2,LEN(AK887)),AK887)</f>
        <v>0</v>
      </c>
      <c r="AM887" s="52" t="e" cm="1">
        <f t="array" aca="1" ref="AM887" ca="1">INDEX($G$2:$G$1052,MATCH(1,(AL887=$E$2:$E$1052)*("EQU"=UPPER($F$2:$F$1052)),0))</f>
        <v>#N/A</v>
      </c>
      <c r="AN887" s="52" t="str">
        <f t="shared" ref="AN887:AN950" ca="1" si="536">IF(OR(AL887&amp;""="",ISNA(AM887),AL887="*"),"",AM887)</f>
        <v/>
      </c>
      <c r="AO887" s="1" t="e">
        <f t="shared" ref="AO887:AO950" ca="1" si="537">IF(LEFT(AL887,1)&lt;&gt;".",VLOOKUP(AL887,$L$12:$M$1052,2,FALSE),"")</f>
        <v>#N/A</v>
      </c>
      <c r="AP887" s="52" t="str">
        <f t="shared" ref="AP887:AP950" ca="1" si="538">IF(OR(AL887&amp;""="",ISNA(AO887),AL887="*",AN887&amp;""&lt;&gt;""),IF(AL887&lt;&gt;"*","",M887),AO887)</f>
        <v/>
      </c>
      <c r="AQ887" s="1" t="str" cm="1">
        <f t="array" aca="1" ref="AQ887" ca="1">IF(LEFT(AL887,1)=".",INDEX($M$12:$M$1052,MATCH(1,(AL887=$L$12:$L$1052)*(S887=($S$12:$S$1052)),0)),"")</f>
        <v/>
      </c>
      <c r="AR887" s="52">
        <f t="shared" ref="AR887:AR950" ca="1" si="539">IF(AQ887&amp;""&lt;&gt;"",AQ887,IF(AP887&amp;""&lt;&gt;"",AP887,IF(AN887&amp;""&lt;&gt;"",AN887,IF(AL887&amp;""&lt;&gt;"",AL887,""))))</f>
        <v>0</v>
      </c>
      <c r="AS887" s="52">
        <f t="shared" ref="AS887:AS950" ca="1" si="540">IF(LEFT(AR887,1)="$",AJ887+HEX2DEC(RIGHT(AR887,LEN(AR887)-1)),IF(LEFT(AR887,1)="%",BIN2DEC(RIGHT(AR887,LEN(AR887)-1)),IF(AR887&amp;""&lt;&gt;"",AR887+AJ887,"")))</f>
        <v>0</v>
      </c>
      <c r="AT887" s="52" t="str">
        <f t="shared" ref="AT887:AT950" ca="1" si="541">IF(AS887&amp;""&lt;&gt;"",DEC2HEX(AS887,2+2*(AS887&gt;255)),"")</f>
        <v>00</v>
      </c>
      <c r="AU887" s="52" t="str">
        <f t="shared" ref="AU887:AU950" ca="1" si="542">IF(LEFT(AK887,1)="&gt;",LEFT(AT887,2),IF(LEFT(AK887,1)="&lt;",RIGHT(AT887,2),AT887))</f>
        <v>00</v>
      </c>
      <c r="AV887" s="1" t="str">
        <f t="shared" ca="1" si="509"/>
        <v>00</v>
      </c>
      <c r="AW887" s="52" t="str">
        <f t="shared" ref="AW887:AW950" ca="1" si="543">IF(LEFT(AG887,3)="mem",IF(AS887&lt;255,SUBSTITUTE(AG887,"mem","ZP"),IF(T887,"REL",SUBSTITUTE(AG887,"mem","ABS"))),IF(T887,"REL",AG887))</f>
        <v>ZP</v>
      </c>
      <c r="AX887" s="53" t="e">
        <f ca="1">VLOOKUP(UPPER(F887)&amp;"-"&amp;AW887,Opcodes!$D$3:$E$160,2,FALSE)</f>
        <v>#N/A</v>
      </c>
      <c r="AY887" s="1">
        <f t="shared" ref="AY887:AY950" ca="1" si="544">IF(OR(UPPER(F887)="JMP",UPPER(F887)="JSR"),3,IF(T887,2,1+IF(LEFT(AL887,1)=".",1,IF(OR(AND(Y887&amp;""="",AW887="PSO"),ISERROR(AX887)),-1,IF(Y887&amp;""&lt;&gt;"",LEN(Y887)/2-1,LEN(AV887)/2)))))</f>
        <v>0</v>
      </c>
    </row>
    <row r="888" spans="3:51" s="52" customFormat="1" x14ac:dyDescent="0.3">
      <c r="C888" s="11" t="str" cm="1">
        <f t="array" aca="1" ref="C888" ca="1">IF(AND(N888&amp;""&lt;&gt;"",K888&amp;""&lt;&gt;""),K888&amp;": "&amp;N888&amp;IF(O888&amp;""&lt;&gt;""," "&amp;O888,"")&amp;IF(P888&amp;""&lt;&gt;""," "&amp;P888,""),IF(Y888&amp;""&lt;&gt;"",K888&amp;": "&amp;TRIM(_xlfn.TEXTJOIN("",TRUE,MID(Y888,2*ROW(INDIRECT("1:"&amp;LEN(Y888)))-1,2)&amp;" ")),""))</f>
        <v/>
      </c>
      <c r="D888" s="20"/>
      <c r="E888" s="21"/>
      <c r="F888" s="22"/>
      <c r="G888" s="55"/>
      <c r="H888" s="56"/>
      <c r="I888" s="51"/>
      <c r="J888" s="51"/>
      <c r="K888" s="52" t="str">
        <f t="shared" ca="1" si="510"/>
        <v>302</v>
      </c>
      <c r="L888" s="52" t="str">
        <f t="shared" si="511"/>
        <v/>
      </c>
      <c r="M888" s="52" t="str">
        <f t="shared" ca="1" si="512"/>
        <v>$0302</v>
      </c>
      <c r="N888" s="53" t="str">
        <f t="shared" ca="1" si="513"/>
        <v/>
      </c>
      <c r="O888" s="53" t="str">
        <f t="shared" ca="1" si="514"/>
        <v>00</v>
      </c>
      <c r="P888" s="53" t="str">
        <f t="shared" ca="1" si="515"/>
        <v/>
      </c>
      <c r="Q888" s="54">
        <f t="shared" si="516"/>
        <v>-1</v>
      </c>
      <c r="R888" s="54" t="str">
        <f t="shared" si="517"/>
        <v/>
      </c>
      <c r="S888" s="3" t="str">
        <f t="shared" si="518"/>
        <v>my_code</v>
      </c>
      <c r="T888" s="54" t="b">
        <f t="shared" si="519"/>
        <v>0</v>
      </c>
      <c r="U888" s="54" t="b">
        <f t="shared" si="520"/>
        <v>0</v>
      </c>
      <c r="V888" s="54" t="b">
        <f t="shared" si="521"/>
        <v>0</v>
      </c>
      <c r="W888" s="54" t="b">
        <f t="shared" si="522"/>
        <v>0</v>
      </c>
      <c r="X888" s="54" t="b">
        <f>IF(NOT(ISERROR(VLOOKUP(UPPER(F888),Opcodes!$O$3:$O$10,1,FALSE))),TRUE,FALSE)</f>
        <v>0</v>
      </c>
      <c r="Y888" s="1" t="str" cm="1">
        <f t="array" aca="1" ref="Y888" ca="1">IF(OR(UPPER(F888)="STR",UPPER(F888)="ASC"),_xlfn.TEXTJOIN("",TRUE,DEC2HEX(128*(UPPER(F888)="STR")+CODE(MID(G888,ABS(ROW(INDIRECT("1:"&amp;LEN(G888)))),1)))),IF(UPPER(F888)="HEX",UPPER(SUBSTITUTE(G888," ","")),""))</f>
        <v/>
      </c>
      <c r="Z888" s="52" t="str">
        <f t="shared" si="523"/>
        <v/>
      </c>
      <c r="AA888" s="52" t="str">
        <f t="shared" si="524"/>
        <v/>
      </c>
      <c r="AB888" s="52" t="str">
        <f t="shared" si="525"/>
        <v/>
      </c>
      <c r="AC888" s="52" t="str">
        <f t="shared" si="526"/>
        <v/>
      </c>
      <c r="AD888" s="52" t="str">
        <f t="shared" si="527"/>
        <v/>
      </c>
      <c r="AE888" s="52">
        <f t="shared" ca="1" si="528"/>
        <v>0</v>
      </c>
      <c r="AF888" s="52" t="str">
        <f t="shared" si="529"/>
        <v/>
      </c>
      <c r="AG888" s="52" t="str">
        <f t="shared" ca="1" si="530"/>
        <v>mem</v>
      </c>
      <c r="AH888" s="52">
        <f t="shared" ca="1" si="531"/>
        <v>0</v>
      </c>
      <c r="AI888" s="52">
        <f t="shared" ca="1" si="532"/>
        <v>-1</v>
      </c>
      <c r="AJ888" s="52">
        <f t="shared" ca="1" si="533"/>
        <v>0</v>
      </c>
      <c r="AK888" s="52">
        <f t="shared" ca="1" si="534"/>
        <v>0</v>
      </c>
      <c r="AL888" s="52">
        <f t="shared" ca="1" si="535"/>
        <v>0</v>
      </c>
      <c r="AM888" s="52" t="e" cm="1">
        <f t="array" aca="1" ref="AM888" ca="1">INDEX($G$2:$G$1052,MATCH(1,(AL888=$E$2:$E$1052)*("EQU"=UPPER($F$2:$F$1052)),0))</f>
        <v>#N/A</v>
      </c>
      <c r="AN888" s="52" t="str">
        <f t="shared" ca="1" si="536"/>
        <v/>
      </c>
      <c r="AO888" s="1" t="e">
        <f t="shared" ca="1" si="537"/>
        <v>#N/A</v>
      </c>
      <c r="AP888" s="52" t="str">
        <f t="shared" ca="1" si="538"/>
        <v/>
      </c>
      <c r="AQ888" s="1" t="str" cm="1">
        <f t="array" aca="1" ref="AQ888" ca="1">IF(LEFT(AL888,1)=".",INDEX($M$12:$M$1052,MATCH(1,(AL888=$L$12:$L$1052)*(S888=($S$12:$S$1052)),0)),"")</f>
        <v/>
      </c>
      <c r="AR888" s="52">
        <f t="shared" ca="1" si="539"/>
        <v>0</v>
      </c>
      <c r="AS888" s="52">
        <f t="shared" ca="1" si="540"/>
        <v>0</v>
      </c>
      <c r="AT888" s="52" t="str">
        <f t="shared" ca="1" si="541"/>
        <v>00</v>
      </c>
      <c r="AU888" s="52" t="str">
        <f t="shared" ca="1" si="542"/>
        <v>00</v>
      </c>
      <c r="AV888" s="1" t="str">
        <f t="shared" ca="1" si="509"/>
        <v>00</v>
      </c>
      <c r="AW888" s="52" t="str">
        <f t="shared" ca="1" si="543"/>
        <v>ZP</v>
      </c>
      <c r="AX888" s="53" t="e">
        <f ca="1">VLOOKUP(UPPER(F888)&amp;"-"&amp;AW888,Opcodes!$D$3:$E$160,2,FALSE)</f>
        <v>#N/A</v>
      </c>
      <c r="AY888" s="1">
        <f t="shared" ca="1" si="544"/>
        <v>0</v>
      </c>
    </row>
    <row r="889" spans="3:51" s="52" customFormat="1" x14ac:dyDescent="0.3">
      <c r="C889" s="11" t="str" cm="1">
        <f t="array" aca="1" ref="C889" ca="1">IF(AND(N889&amp;""&lt;&gt;"",K889&amp;""&lt;&gt;""),K889&amp;": "&amp;N889&amp;IF(O889&amp;""&lt;&gt;""," "&amp;O889,"")&amp;IF(P889&amp;""&lt;&gt;""," "&amp;P889,""),IF(Y889&amp;""&lt;&gt;"",K889&amp;": "&amp;TRIM(_xlfn.TEXTJOIN("",TRUE,MID(Y889,2*ROW(INDIRECT("1:"&amp;LEN(Y889)))-1,2)&amp;" ")),""))</f>
        <v/>
      </c>
      <c r="D889" s="20"/>
      <c r="E889" s="21"/>
      <c r="F889" s="22"/>
      <c r="G889" s="55"/>
      <c r="H889" s="56"/>
      <c r="I889" s="51"/>
      <c r="J889" s="51"/>
      <c r="K889" s="52" t="str">
        <f t="shared" ca="1" si="510"/>
        <v>302</v>
      </c>
      <c r="L889" s="52" t="str">
        <f t="shared" si="511"/>
        <v/>
      </c>
      <c r="M889" s="52" t="str">
        <f t="shared" ca="1" si="512"/>
        <v>$0302</v>
      </c>
      <c r="N889" s="53" t="str">
        <f t="shared" ca="1" si="513"/>
        <v/>
      </c>
      <c r="O889" s="53" t="str">
        <f t="shared" ca="1" si="514"/>
        <v>00</v>
      </c>
      <c r="P889" s="53" t="str">
        <f t="shared" ca="1" si="515"/>
        <v/>
      </c>
      <c r="Q889" s="54">
        <f t="shared" si="516"/>
        <v>-1</v>
      </c>
      <c r="R889" s="54" t="str">
        <f t="shared" si="517"/>
        <v/>
      </c>
      <c r="S889" s="3" t="str">
        <f t="shared" si="518"/>
        <v>my_code</v>
      </c>
      <c r="T889" s="54" t="b">
        <f t="shared" si="519"/>
        <v>0</v>
      </c>
      <c r="U889" s="54" t="b">
        <f t="shared" si="520"/>
        <v>0</v>
      </c>
      <c r="V889" s="54" t="b">
        <f t="shared" si="521"/>
        <v>0</v>
      </c>
      <c r="W889" s="54" t="b">
        <f t="shared" si="522"/>
        <v>0</v>
      </c>
      <c r="X889" s="54" t="b">
        <f>IF(NOT(ISERROR(VLOOKUP(UPPER(F889),Opcodes!$O$3:$O$10,1,FALSE))),TRUE,FALSE)</f>
        <v>0</v>
      </c>
      <c r="Y889" s="1" t="str" cm="1">
        <f t="array" aca="1" ref="Y889" ca="1">IF(OR(UPPER(F889)="STR",UPPER(F889)="ASC"),_xlfn.TEXTJOIN("",TRUE,DEC2HEX(128*(UPPER(F889)="STR")+CODE(MID(G889,ABS(ROW(INDIRECT("1:"&amp;LEN(G889)))),1)))),IF(UPPER(F889)="HEX",UPPER(SUBSTITUTE(G889," ","")),""))</f>
        <v/>
      </c>
      <c r="Z889" s="52" t="str">
        <f t="shared" si="523"/>
        <v/>
      </c>
      <c r="AA889" s="52" t="str">
        <f t="shared" si="524"/>
        <v/>
      </c>
      <c r="AB889" s="52" t="str">
        <f t="shared" si="525"/>
        <v/>
      </c>
      <c r="AC889" s="52" t="str">
        <f t="shared" si="526"/>
        <v/>
      </c>
      <c r="AD889" s="52" t="str">
        <f t="shared" si="527"/>
        <v/>
      </c>
      <c r="AE889" s="52">
        <f t="shared" ca="1" si="528"/>
        <v>0</v>
      </c>
      <c r="AF889" s="52" t="str">
        <f t="shared" si="529"/>
        <v/>
      </c>
      <c r="AG889" s="52" t="str">
        <f t="shared" ca="1" si="530"/>
        <v>mem</v>
      </c>
      <c r="AH889" s="52">
        <f t="shared" ca="1" si="531"/>
        <v>0</v>
      </c>
      <c r="AI889" s="52">
        <f t="shared" ca="1" si="532"/>
        <v>-1</v>
      </c>
      <c r="AJ889" s="52">
        <f t="shared" ca="1" si="533"/>
        <v>0</v>
      </c>
      <c r="AK889" s="52">
        <f t="shared" ca="1" si="534"/>
        <v>0</v>
      </c>
      <c r="AL889" s="52">
        <f t="shared" ca="1" si="535"/>
        <v>0</v>
      </c>
      <c r="AM889" s="52" t="e" cm="1">
        <f t="array" aca="1" ref="AM889" ca="1">INDEX($G$2:$G$1052,MATCH(1,(AL889=$E$2:$E$1052)*("EQU"=UPPER($F$2:$F$1052)),0))</f>
        <v>#N/A</v>
      </c>
      <c r="AN889" s="52" t="str">
        <f t="shared" ca="1" si="536"/>
        <v/>
      </c>
      <c r="AO889" s="1" t="e">
        <f t="shared" ca="1" si="537"/>
        <v>#N/A</v>
      </c>
      <c r="AP889" s="52" t="str">
        <f t="shared" ca="1" si="538"/>
        <v/>
      </c>
      <c r="AQ889" s="1" t="str" cm="1">
        <f t="array" aca="1" ref="AQ889" ca="1">IF(LEFT(AL889,1)=".",INDEX($M$12:$M$1052,MATCH(1,(AL889=$L$12:$L$1052)*(S889=($S$12:$S$1052)),0)),"")</f>
        <v/>
      </c>
      <c r="AR889" s="52">
        <f t="shared" ca="1" si="539"/>
        <v>0</v>
      </c>
      <c r="AS889" s="52">
        <f t="shared" ca="1" si="540"/>
        <v>0</v>
      </c>
      <c r="AT889" s="52" t="str">
        <f t="shared" ca="1" si="541"/>
        <v>00</v>
      </c>
      <c r="AU889" s="52" t="str">
        <f t="shared" ca="1" si="542"/>
        <v>00</v>
      </c>
      <c r="AV889" s="1" t="str">
        <f t="shared" ca="1" si="509"/>
        <v>00</v>
      </c>
      <c r="AW889" s="52" t="str">
        <f t="shared" ca="1" si="543"/>
        <v>ZP</v>
      </c>
      <c r="AX889" s="53" t="e">
        <f ca="1">VLOOKUP(UPPER(F889)&amp;"-"&amp;AW889,Opcodes!$D$3:$E$160,2,FALSE)</f>
        <v>#N/A</v>
      </c>
      <c r="AY889" s="1">
        <f t="shared" ca="1" si="544"/>
        <v>0</v>
      </c>
    </row>
    <row r="890" spans="3:51" s="52" customFormat="1" x14ac:dyDescent="0.3">
      <c r="C890" s="11" t="str" cm="1">
        <f t="array" aca="1" ref="C890" ca="1">IF(AND(N890&amp;""&lt;&gt;"",K890&amp;""&lt;&gt;""),K890&amp;": "&amp;N890&amp;IF(O890&amp;""&lt;&gt;""," "&amp;O890,"")&amp;IF(P890&amp;""&lt;&gt;""," "&amp;P890,""),IF(Y890&amp;""&lt;&gt;"",K890&amp;": "&amp;TRIM(_xlfn.TEXTJOIN("",TRUE,MID(Y890,2*ROW(INDIRECT("1:"&amp;LEN(Y890)))-1,2)&amp;" ")),""))</f>
        <v/>
      </c>
      <c r="D890" s="20"/>
      <c r="E890" s="21"/>
      <c r="F890" s="22"/>
      <c r="G890" s="55"/>
      <c r="H890" s="56"/>
      <c r="I890" s="51"/>
      <c r="J890" s="51"/>
      <c r="K890" s="52" t="str">
        <f t="shared" ca="1" si="510"/>
        <v>302</v>
      </c>
      <c r="L890" s="52" t="str">
        <f t="shared" si="511"/>
        <v/>
      </c>
      <c r="M890" s="52" t="str">
        <f t="shared" ca="1" si="512"/>
        <v>$0302</v>
      </c>
      <c r="N890" s="53" t="str">
        <f t="shared" ca="1" si="513"/>
        <v/>
      </c>
      <c r="O890" s="53" t="str">
        <f t="shared" ca="1" si="514"/>
        <v>00</v>
      </c>
      <c r="P890" s="53" t="str">
        <f t="shared" ca="1" si="515"/>
        <v/>
      </c>
      <c r="Q890" s="54">
        <f t="shared" si="516"/>
        <v>-1</v>
      </c>
      <c r="R890" s="54" t="str">
        <f t="shared" si="517"/>
        <v/>
      </c>
      <c r="S890" s="3" t="str">
        <f t="shared" si="518"/>
        <v>my_code</v>
      </c>
      <c r="T890" s="54" t="b">
        <f t="shared" si="519"/>
        <v>0</v>
      </c>
      <c r="U890" s="54" t="b">
        <f t="shared" si="520"/>
        <v>0</v>
      </c>
      <c r="V890" s="54" t="b">
        <f t="shared" si="521"/>
        <v>0</v>
      </c>
      <c r="W890" s="54" t="b">
        <f t="shared" si="522"/>
        <v>0</v>
      </c>
      <c r="X890" s="54" t="b">
        <f>IF(NOT(ISERROR(VLOOKUP(UPPER(F890),Opcodes!$O$3:$O$10,1,FALSE))),TRUE,FALSE)</f>
        <v>0</v>
      </c>
      <c r="Y890" s="1" t="str" cm="1">
        <f t="array" aca="1" ref="Y890" ca="1">IF(OR(UPPER(F890)="STR",UPPER(F890)="ASC"),_xlfn.TEXTJOIN("",TRUE,DEC2HEX(128*(UPPER(F890)="STR")+CODE(MID(G890,ABS(ROW(INDIRECT("1:"&amp;LEN(G890)))),1)))),IF(UPPER(F890)="HEX",UPPER(SUBSTITUTE(G890," ","")),""))</f>
        <v/>
      </c>
      <c r="Z890" s="52" t="str">
        <f t="shared" si="523"/>
        <v/>
      </c>
      <c r="AA890" s="52" t="str">
        <f t="shared" si="524"/>
        <v/>
      </c>
      <c r="AB890" s="52" t="str">
        <f t="shared" si="525"/>
        <v/>
      </c>
      <c r="AC890" s="52" t="str">
        <f t="shared" si="526"/>
        <v/>
      </c>
      <c r="AD890" s="52" t="str">
        <f t="shared" si="527"/>
        <v/>
      </c>
      <c r="AE890" s="52">
        <f t="shared" ca="1" si="528"/>
        <v>0</v>
      </c>
      <c r="AF890" s="52" t="str">
        <f t="shared" si="529"/>
        <v/>
      </c>
      <c r="AG890" s="52" t="str">
        <f t="shared" ca="1" si="530"/>
        <v>mem</v>
      </c>
      <c r="AH890" s="52">
        <f t="shared" ca="1" si="531"/>
        <v>0</v>
      </c>
      <c r="AI890" s="52">
        <f t="shared" ca="1" si="532"/>
        <v>-1</v>
      </c>
      <c r="AJ890" s="52">
        <f t="shared" ca="1" si="533"/>
        <v>0</v>
      </c>
      <c r="AK890" s="52">
        <f t="shared" ca="1" si="534"/>
        <v>0</v>
      </c>
      <c r="AL890" s="52">
        <f t="shared" ca="1" si="535"/>
        <v>0</v>
      </c>
      <c r="AM890" s="52" t="e" cm="1">
        <f t="array" aca="1" ref="AM890" ca="1">INDEX($G$2:$G$1052,MATCH(1,(AL890=$E$2:$E$1052)*("EQU"=UPPER($F$2:$F$1052)),0))</f>
        <v>#N/A</v>
      </c>
      <c r="AN890" s="52" t="str">
        <f t="shared" ca="1" si="536"/>
        <v/>
      </c>
      <c r="AO890" s="1" t="e">
        <f t="shared" ca="1" si="537"/>
        <v>#N/A</v>
      </c>
      <c r="AP890" s="52" t="str">
        <f t="shared" ca="1" si="538"/>
        <v/>
      </c>
      <c r="AQ890" s="1" t="str" cm="1">
        <f t="array" aca="1" ref="AQ890" ca="1">IF(LEFT(AL890,1)=".",INDEX($M$12:$M$1052,MATCH(1,(AL890=$L$12:$L$1052)*(S890=($S$12:$S$1052)),0)),"")</f>
        <v/>
      </c>
      <c r="AR890" s="52">
        <f t="shared" ca="1" si="539"/>
        <v>0</v>
      </c>
      <c r="AS890" s="52">
        <f t="shared" ca="1" si="540"/>
        <v>0</v>
      </c>
      <c r="AT890" s="52" t="str">
        <f t="shared" ca="1" si="541"/>
        <v>00</v>
      </c>
      <c r="AU890" s="52" t="str">
        <f t="shared" ca="1" si="542"/>
        <v>00</v>
      </c>
      <c r="AV890" s="1" t="str">
        <f t="shared" ca="1" si="509"/>
        <v>00</v>
      </c>
      <c r="AW890" s="52" t="str">
        <f t="shared" ca="1" si="543"/>
        <v>ZP</v>
      </c>
      <c r="AX890" s="53" t="e">
        <f ca="1">VLOOKUP(UPPER(F890)&amp;"-"&amp;AW890,Opcodes!$D$3:$E$160,2,FALSE)</f>
        <v>#N/A</v>
      </c>
      <c r="AY890" s="1">
        <f t="shared" ca="1" si="544"/>
        <v>0</v>
      </c>
    </row>
    <row r="891" spans="3:51" s="52" customFormat="1" x14ac:dyDescent="0.3">
      <c r="C891" s="11" t="str" cm="1">
        <f t="array" aca="1" ref="C891" ca="1">IF(AND(N891&amp;""&lt;&gt;"",K891&amp;""&lt;&gt;""),K891&amp;": "&amp;N891&amp;IF(O891&amp;""&lt;&gt;""," "&amp;O891,"")&amp;IF(P891&amp;""&lt;&gt;""," "&amp;P891,""),IF(Y891&amp;""&lt;&gt;"",K891&amp;": "&amp;TRIM(_xlfn.TEXTJOIN("",TRUE,MID(Y891,2*ROW(INDIRECT("1:"&amp;LEN(Y891)))-1,2)&amp;" ")),""))</f>
        <v/>
      </c>
      <c r="D891" s="20"/>
      <c r="E891" s="21"/>
      <c r="F891" s="22"/>
      <c r="G891" s="55"/>
      <c r="H891" s="56"/>
      <c r="I891" s="51"/>
      <c r="J891" s="51"/>
      <c r="K891" s="52" t="str">
        <f t="shared" ca="1" si="510"/>
        <v>302</v>
      </c>
      <c r="L891" s="52" t="str">
        <f t="shared" si="511"/>
        <v/>
      </c>
      <c r="M891" s="52" t="str">
        <f t="shared" ca="1" si="512"/>
        <v>$0302</v>
      </c>
      <c r="N891" s="53" t="str">
        <f t="shared" ca="1" si="513"/>
        <v/>
      </c>
      <c r="O891" s="53" t="str">
        <f t="shared" ca="1" si="514"/>
        <v>00</v>
      </c>
      <c r="P891" s="53" t="str">
        <f t="shared" ca="1" si="515"/>
        <v/>
      </c>
      <c r="Q891" s="54">
        <f t="shared" si="516"/>
        <v>-1</v>
      </c>
      <c r="R891" s="54" t="str">
        <f t="shared" si="517"/>
        <v/>
      </c>
      <c r="S891" s="3" t="str">
        <f t="shared" si="518"/>
        <v>my_code</v>
      </c>
      <c r="T891" s="54" t="b">
        <f t="shared" si="519"/>
        <v>0</v>
      </c>
      <c r="U891" s="54" t="b">
        <f t="shared" si="520"/>
        <v>0</v>
      </c>
      <c r="V891" s="54" t="b">
        <f t="shared" si="521"/>
        <v>0</v>
      </c>
      <c r="W891" s="54" t="b">
        <f t="shared" si="522"/>
        <v>0</v>
      </c>
      <c r="X891" s="54" t="b">
        <f>IF(NOT(ISERROR(VLOOKUP(UPPER(F891),Opcodes!$O$3:$O$10,1,FALSE))),TRUE,FALSE)</f>
        <v>0</v>
      </c>
      <c r="Y891" s="1" t="str" cm="1">
        <f t="array" aca="1" ref="Y891" ca="1">IF(OR(UPPER(F891)="STR",UPPER(F891)="ASC"),_xlfn.TEXTJOIN("",TRUE,DEC2HEX(128*(UPPER(F891)="STR")+CODE(MID(G891,ABS(ROW(INDIRECT("1:"&amp;LEN(G891)))),1)))),IF(UPPER(F891)="HEX",UPPER(SUBSTITUTE(G891," ","")),""))</f>
        <v/>
      </c>
      <c r="Z891" s="52" t="str">
        <f t="shared" si="523"/>
        <v/>
      </c>
      <c r="AA891" s="52" t="str">
        <f t="shared" si="524"/>
        <v/>
      </c>
      <c r="AB891" s="52" t="str">
        <f t="shared" si="525"/>
        <v/>
      </c>
      <c r="AC891" s="52" t="str">
        <f t="shared" si="526"/>
        <v/>
      </c>
      <c r="AD891" s="52" t="str">
        <f t="shared" si="527"/>
        <v/>
      </c>
      <c r="AE891" s="52">
        <f t="shared" ca="1" si="528"/>
        <v>0</v>
      </c>
      <c r="AF891" s="52" t="str">
        <f t="shared" si="529"/>
        <v/>
      </c>
      <c r="AG891" s="52" t="str">
        <f t="shared" ca="1" si="530"/>
        <v>mem</v>
      </c>
      <c r="AH891" s="52">
        <f t="shared" ca="1" si="531"/>
        <v>0</v>
      </c>
      <c r="AI891" s="52">
        <f t="shared" ca="1" si="532"/>
        <v>-1</v>
      </c>
      <c r="AJ891" s="52">
        <f t="shared" ca="1" si="533"/>
        <v>0</v>
      </c>
      <c r="AK891" s="52">
        <f t="shared" ca="1" si="534"/>
        <v>0</v>
      </c>
      <c r="AL891" s="52">
        <f t="shared" ca="1" si="535"/>
        <v>0</v>
      </c>
      <c r="AM891" s="52" t="e" cm="1">
        <f t="array" aca="1" ref="AM891" ca="1">INDEX($G$2:$G$1052,MATCH(1,(AL891=$E$2:$E$1052)*("EQU"=UPPER($F$2:$F$1052)),0))</f>
        <v>#N/A</v>
      </c>
      <c r="AN891" s="52" t="str">
        <f t="shared" ca="1" si="536"/>
        <v/>
      </c>
      <c r="AO891" s="1" t="e">
        <f t="shared" ca="1" si="537"/>
        <v>#N/A</v>
      </c>
      <c r="AP891" s="52" t="str">
        <f t="shared" ca="1" si="538"/>
        <v/>
      </c>
      <c r="AQ891" s="1" t="str" cm="1">
        <f t="array" aca="1" ref="AQ891" ca="1">IF(LEFT(AL891,1)=".",INDEX($M$12:$M$1052,MATCH(1,(AL891=$L$12:$L$1052)*(S891=($S$12:$S$1052)),0)),"")</f>
        <v/>
      </c>
      <c r="AR891" s="52">
        <f t="shared" ca="1" si="539"/>
        <v>0</v>
      </c>
      <c r="AS891" s="52">
        <f t="shared" ca="1" si="540"/>
        <v>0</v>
      </c>
      <c r="AT891" s="52" t="str">
        <f t="shared" ca="1" si="541"/>
        <v>00</v>
      </c>
      <c r="AU891" s="52" t="str">
        <f t="shared" ca="1" si="542"/>
        <v>00</v>
      </c>
      <c r="AV891" s="1" t="str">
        <f t="shared" ca="1" si="509"/>
        <v>00</v>
      </c>
      <c r="AW891" s="52" t="str">
        <f t="shared" ca="1" si="543"/>
        <v>ZP</v>
      </c>
      <c r="AX891" s="53" t="e">
        <f ca="1">VLOOKUP(UPPER(F891)&amp;"-"&amp;AW891,Opcodes!$D$3:$E$160,2,FALSE)</f>
        <v>#N/A</v>
      </c>
      <c r="AY891" s="1">
        <f t="shared" ca="1" si="544"/>
        <v>0</v>
      </c>
    </row>
    <row r="892" spans="3:51" s="52" customFormat="1" x14ac:dyDescent="0.3">
      <c r="C892" s="11" t="str" cm="1">
        <f t="array" aca="1" ref="C892" ca="1">IF(AND(N892&amp;""&lt;&gt;"",K892&amp;""&lt;&gt;""),K892&amp;": "&amp;N892&amp;IF(O892&amp;""&lt;&gt;""," "&amp;O892,"")&amp;IF(P892&amp;""&lt;&gt;""," "&amp;P892,""),IF(Y892&amp;""&lt;&gt;"",K892&amp;": "&amp;TRIM(_xlfn.TEXTJOIN("",TRUE,MID(Y892,2*ROW(INDIRECT("1:"&amp;LEN(Y892)))-1,2)&amp;" ")),""))</f>
        <v/>
      </c>
      <c r="D892" s="20"/>
      <c r="E892" s="21"/>
      <c r="F892" s="22"/>
      <c r="G892" s="55"/>
      <c r="H892" s="56"/>
      <c r="I892" s="51"/>
      <c r="J892" s="51"/>
      <c r="K892" s="52" t="str">
        <f t="shared" ca="1" si="510"/>
        <v>302</v>
      </c>
      <c r="L892" s="52" t="str">
        <f t="shared" si="511"/>
        <v/>
      </c>
      <c r="M892" s="52" t="str">
        <f t="shared" ca="1" si="512"/>
        <v>$0302</v>
      </c>
      <c r="N892" s="53" t="str">
        <f t="shared" ca="1" si="513"/>
        <v/>
      </c>
      <c r="O892" s="53" t="str">
        <f t="shared" ca="1" si="514"/>
        <v>00</v>
      </c>
      <c r="P892" s="53" t="str">
        <f t="shared" ca="1" si="515"/>
        <v/>
      </c>
      <c r="Q892" s="54">
        <f t="shared" si="516"/>
        <v>-1</v>
      </c>
      <c r="R892" s="54" t="str">
        <f t="shared" si="517"/>
        <v/>
      </c>
      <c r="S892" s="3" t="str">
        <f t="shared" si="518"/>
        <v>my_code</v>
      </c>
      <c r="T892" s="54" t="b">
        <f t="shared" si="519"/>
        <v>0</v>
      </c>
      <c r="U892" s="54" t="b">
        <f t="shared" si="520"/>
        <v>0</v>
      </c>
      <c r="V892" s="54" t="b">
        <f t="shared" si="521"/>
        <v>0</v>
      </c>
      <c r="W892" s="54" t="b">
        <f t="shared" si="522"/>
        <v>0</v>
      </c>
      <c r="X892" s="54" t="b">
        <f>IF(NOT(ISERROR(VLOOKUP(UPPER(F892),Opcodes!$O$3:$O$10,1,FALSE))),TRUE,FALSE)</f>
        <v>0</v>
      </c>
      <c r="Y892" s="1" t="str" cm="1">
        <f t="array" aca="1" ref="Y892" ca="1">IF(OR(UPPER(F892)="STR",UPPER(F892)="ASC"),_xlfn.TEXTJOIN("",TRUE,DEC2HEX(128*(UPPER(F892)="STR")+CODE(MID(G892,ABS(ROW(INDIRECT("1:"&amp;LEN(G892)))),1)))),IF(UPPER(F892)="HEX",UPPER(SUBSTITUTE(G892," ","")),""))</f>
        <v/>
      </c>
      <c r="Z892" s="52" t="str">
        <f t="shared" si="523"/>
        <v/>
      </c>
      <c r="AA892" s="52" t="str">
        <f t="shared" si="524"/>
        <v/>
      </c>
      <c r="AB892" s="52" t="str">
        <f t="shared" si="525"/>
        <v/>
      </c>
      <c r="AC892" s="52" t="str">
        <f t="shared" si="526"/>
        <v/>
      </c>
      <c r="AD892" s="52" t="str">
        <f t="shared" si="527"/>
        <v/>
      </c>
      <c r="AE892" s="52">
        <f t="shared" ca="1" si="528"/>
        <v>0</v>
      </c>
      <c r="AF892" s="52" t="str">
        <f t="shared" si="529"/>
        <v/>
      </c>
      <c r="AG892" s="52" t="str">
        <f t="shared" ca="1" si="530"/>
        <v>mem</v>
      </c>
      <c r="AH892" s="52">
        <f t="shared" ca="1" si="531"/>
        <v>0</v>
      </c>
      <c r="AI892" s="52">
        <f t="shared" ca="1" si="532"/>
        <v>-1</v>
      </c>
      <c r="AJ892" s="52">
        <f t="shared" ca="1" si="533"/>
        <v>0</v>
      </c>
      <c r="AK892" s="52">
        <f t="shared" ca="1" si="534"/>
        <v>0</v>
      </c>
      <c r="AL892" s="52">
        <f t="shared" ca="1" si="535"/>
        <v>0</v>
      </c>
      <c r="AM892" s="52" t="e" cm="1">
        <f t="array" aca="1" ref="AM892" ca="1">INDEX($G$2:$G$1052,MATCH(1,(AL892=$E$2:$E$1052)*("EQU"=UPPER($F$2:$F$1052)),0))</f>
        <v>#N/A</v>
      </c>
      <c r="AN892" s="52" t="str">
        <f t="shared" ca="1" si="536"/>
        <v/>
      </c>
      <c r="AO892" s="1" t="e">
        <f t="shared" ca="1" si="537"/>
        <v>#N/A</v>
      </c>
      <c r="AP892" s="52" t="str">
        <f t="shared" ca="1" si="538"/>
        <v/>
      </c>
      <c r="AQ892" s="1" t="str" cm="1">
        <f t="array" aca="1" ref="AQ892" ca="1">IF(LEFT(AL892,1)=".",INDEX($M$12:$M$1052,MATCH(1,(AL892=$L$12:$L$1052)*(S892=($S$12:$S$1052)),0)),"")</f>
        <v/>
      </c>
      <c r="AR892" s="52">
        <f t="shared" ca="1" si="539"/>
        <v>0</v>
      </c>
      <c r="AS892" s="52">
        <f t="shared" ca="1" si="540"/>
        <v>0</v>
      </c>
      <c r="AT892" s="52" t="str">
        <f t="shared" ca="1" si="541"/>
        <v>00</v>
      </c>
      <c r="AU892" s="52" t="str">
        <f t="shared" ca="1" si="542"/>
        <v>00</v>
      </c>
      <c r="AV892" s="1" t="str">
        <f t="shared" ca="1" si="509"/>
        <v>00</v>
      </c>
      <c r="AW892" s="52" t="str">
        <f t="shared" ca="1" si="543"/>
        <v>ZP</v>
      </c>
      <c r="AX892" s="53" t="e">
        <f ca="1">VLOOKUP(UPPER(F892)&amp;"-"&amp;AW892,Opcodes!$D$3:$E$160,2,FALSE)</f>
        <v>#N/A</v>
      </c>
      <c r="AY892" s="1">
        <f t="shared" ca="1" si="544"/>
        <v>0</v>
      </c>
    </row>
    <row r="893" spans="3:51" s="52" customFormat="1" x14ac:dyDescent="0.3">
      <c r="C893" s="11" t="str" cm="1">
        <f t="array" aca="1" ref="C893" ca="1">IF(AND(N893&amp;""&lt;&gt;"",K893&amp;""&lt;&gt;""),K893&amp;": "&amp;N893&amp;IF(O893&amp;""&lt;&gt;""," "&amp;O893,"")&amp;IF(P893&amp;""&lt;&gt;""," "&amp;P893,""),IF(Y893&amp;""&lt;&gt;"",K893&amp;": "&amp;TRIM(_xlfn.TEXTJOIN("",TRUE,MID(Y893,2*ROW(INDIRECT("1:"&amp;LEN(Y893)))-1,2)&amp;" ")),""))</f>
        <v/>
      </c>
      <c r="D893" s="20"/>
      <c r="E893" s="21"/>
      <c r="F893" s="22"/>
      <c r="G893" s="55"/>
      <c r="H893" s="56"/>
      <c r="I893" s="51"/>
      <c r="J893" s="51"/>
      <c r="K893" s="52" t="str">
        <f t="shared" ca="1" si="510"/>
        <v>302</v>
      </c>
      <c r="L893" s="52" t="str">
        <f t="shared" si="511"/>
        <v/>
      </c>
      <c r="M893" s="52" t="str">
        <f t="shared" ca="1" si="512"/>
        <v>$0302</v>
      </c>
      <c r="N893" s="53" t="str">
        <f t="shared" ca="1" si="513"/>
        <v/>
      </c>
      <c r="O893" s="53" t="str">
        <f t="shared" ca="1" si="514"/>
        <v>00</v>
      </c>
      <c r="P893" s="53" t="str">
        <f t="shared" ca="1" si="515"/>
        <v/>
      </c>
      <c r="Q893" s="54">
        <f t="shared" si="516"/>
        <v>-1</v>
      </c>
      <c r="R893" s="54" t="str">
        <f t="shared" si="517"/>
        <v/>
      </c>
      <c r="S893" s="3" t="str">
        <f t="shared" si="518"/>
        <v>my_code</v>
      </c>
      <c r="T893" s="54" t="b">
        <f t="shared" si="519"/>
        <v>0</v>
      </c>
      <c r="U893" s="54" t="b">
        <f t="shared" si="520"/>
        <v>0</v>
      </c>
      <c r="V893" s="54" t="b">
        <f t="shared" si="521"/>
        <v>0</v>
      </c>
      <c r="W893" s="54" t="b">
        <f t="shared" si="522"/>
        <v>0</v>
      </c>
      <c r="X893" s="54" t="b">
        <f>IF(NOT(ISERROR(VLOOKUP(UPPER(F893),Opcodes!$O$3:$O$10,1,FALSE))),TRUE,FALSE)</f>
        <v>0</v>
      </c>
      <c r="Y893" s="1" t="str" cm="1">
        <f t="array" aca="1" ref="Y893" ca="1">IF(OR(UPPER(F893)="STR",UPPER(F893)="ASC"),_xlfn.TEXTJOIN("",TRUE,DEC2HEX(128*(UPPER(F893)="STR")+CODE(MID(G893,ABS(ROW(INDIRECT("1:"&amp;LEN(G893)))),1)))),IF(UPPER(F893)="HEX",UPPER(SUBSTITUTE(G893," ","")),""))</f>
        <v/>
      </c>
      <c r="Z893" s="52" t="str">
        <f t="shared" si="523"/>
        <v/>
      </c>
      <c r="AA893" s="52" t="str">
        <f t="shared" si="524"/>
        <v/>
      </c>
      <c r="AB893" s="52" t="str">
        <f t="shared" si="525"/>
        <v/>
      </c>
      <c r="AC893" s="52" t="str">
        <f t="shared" si="526"/>
        <v/>
      </c>
      <c r="AD893" s="52" t="str">
        <f t="shared" si="527"/>
        <v/>
      </c>
      <c r="AE893" s="52">
        <f t="shared" ca="1" si="528"/>
        <v>0</v>
      </c>
      <c r="AF893" s="52" t="str">
        <f t="shared" si="529"/>
        <v/>
      </c>
      <c r="AG893" s="52" t="str">
        <f t="shared" ca="1" si="530"/>
        <v>mem</v>
      </c>
      <c r="AH893" s="52">
        <f t="shared" ca="1" si="531"/>
        <v>0</v>
      </c>
      <c r="AI893" s="52">
        <f t="shared" ca="1" si="532"/>
        <v>-1</v>
      </c>
      <c r="AJ893" s="52">
        <f t="shared" ca="1" si="533"/>
        <v>0</v>
      </c>
      <c r="AK893" s="52">
        <f t="shared" ca="1" si="534"/>
        <v>0</v>
      </c>
      <c r="AL893" s="52">
        <f t="shared" ca="1" si="535"/>
        <v>0</v>
      </c>
      <c r="AM893" s="52" t="e" cm="1">
        <f t="array" aca="1" ref="AM893" ca="1">INDEX($G$2:$G$1052,MATCH(1,(AL893=$E$2:$E$1052)*("EQU"=UPPER($F$2:$F$1052)),0))</f>
        <v>#N/A</v>
      </c>
      <c r="AN893" s="52" t="str">
        <f t="shared" ca="1" si="536"/>
        <v/>
      </c>
      <c r="AO893" s="1" t="e">
        <f t="shared" ca="1" si="537"/>
        <v>#N/A</v>
      </c>
      <c r="AP893" s="52" t="str">
        <f t="shared" ca="1" si="538"/>
        <v/>
      </c>
      <c r="AQ893" s="1" t="str" cm="1">
        <f t="array" aca="1" ref="AQ893" ca="1">IF(LEFT(AL893,1)=".",INDEX($M$12:$M$1052,MATCH(1,(AL893=$L$12:$L$1052)*(S893=($S$12:$S$1052)),0)),"")</f>
        <v/>
      </c>
      <c r="AR893" s="52">
        <f t="shared" ca="1" si="539"/>
        <v>0</v>
      </c>
      <c r="AS893" s="52">
        <f t="shared" ca="1" si="540"/>
        <v>0</v>
      </c>
      <c r="AT893" s="52" t="str">
        <f t="shared" ca="1" si="541"/>
        <v>00</v>
      </c>
      <c r="AU893" s="52" t="str">
        <f t="shared" ca="1" si="542"/>
        <v>00</v>
      </c>
      <c r="AV893" s="1" t="str">
        <f t="shared" ca="1" si="509"/>
        <v>00</v>
      </c>
      <c r="AW893" s="52" t="str">
        <f t="shared" ca="1" si="543"/>
        <v>ZP</v>
      </c>
      <c r="AX893" s="53" t="e">
        <f ca="1">VLOOKUP(UPPER(F893)&amp;"-"&amp;AW893,Opcodes!$D$3:$E$160,2,FALSE)</f>
        <v>#N/A</v>
      </c>
      <c r="AY893" s="1">
        <f t="shared" ca="1" si="544"/>
        <v>0</v>
      </c>
    </row>
    <row r="894" spans="3:51" s="52" customFormat="1" x14ac:dyDescent="0.3">
      <c r="C894" s="11" t="str" cm="1">
        <f t="array" aca="1" ref="C894" ca="1">IF(AND(N894&amp;""&lt;&gt;"",K894&amp;""&lt;&gt;""),K894&amp;": "&amp;N894&amp;IF(O894&amp;""&lt;&gt;""," "&amp;O894,"")&amp;IF(P894&amp;""&lt;&gt;""," "&amp;P894,""),IF(Y894&amp;""&lt;&gt;"",K894&amp;": "&amp;TRIM(_xlfn.TEXTJOIN("",TRUE,MID(Y894,2*ROW(INDIRECT("1:"&amp;LEN(Y894)))-1,2)&amp;" ")),""))</f>
        <v/>
      </c>
      <c r="D894" s="20"/>
      <c r="E894" s="21"/>
      <c r="F894" s="22"/>
      <c r="G894" s="55"/>
      <c r="H894" s="56"/>
      <c r="I894" s="51"/>
      <c r="J894" s="51"/>
      <c r="K894" s="52" t="str">
        <f t="shared" ca="1" si="510"/>
        <v>302</v>
      </c>
      <c r="L894" s="52" t="str">
        <f t="shared" si="511"/>
        <v/>
      </c>
      <c r="M894" s="52" t="str">
        <f t="shared" ca="1" si="512"/>
        <v>$0302</v>
      </c>
      <c r="N894" s="53" t="str">
        <f t="shared" ca="1" si="513"/>
        <v/>
      </c>
      <c r="O894" s="53" t="str">
        <f t="shared" ca="1" si="514"/>
        <v>00</v>
      </c>
      <c r="P894" s="53" t="str">
        <f t="shared" ca="1" si="515"/>
        <v/>
      </c>
      <c r="Q894" s="54">
        <f t="shared" si="516"/>
        <v>-1</v>
      </c>
      <c r="R894" s="54" t="str">
        <f t="shared" si="517"/>
        <v/>
      </c>
      <c r="S894" s="3" t="str">
        <f t="shared" si="518"/>
        <v>my_code</v>
      </c>
      <c r="T894" s="54" t="b">
        <f t="shared" si="519"/>
        <v>0</v>
      </c>
      <c r="U894" s="54" t="b">
        <f t="shared" si="520"/>
        <v>0</v>
      </c>
      <c r="V894" s="54" t="b">
        <f t="shared" si="521"/>
        <v>0</v>
      </c>
      <c r="W894" s="54" t="b">
        <f t="shared" si="522"/>
        <v>0</v>
      </c>
      <c r="X894" s="54" t="b">
        <f>IF(NOT(ISERROR(VLOOKUP(UPPER(F894),Opcodes!$O$3:$O$10,1,FALSE))),TRUE,FALSE)</f>
        <v>0</v>
      </c>
      <c r="Y894" s="1" t="str" cm="1">
        <f t="array" aca="1" ref="Y894" ca="1">IF(OR(UPPER(F894)="STR",UPPER(F894)="ASC"),_xlfn.TEXTJOIN("",TRUE,DEC2HEX(128*(UPPER(F894)="STR")+CODE(MID(G894,ABS(ROW(INDIRECT("1:"&amp;LEN(G894)))),1)))),IF(UPPER(F894)="HEX",UPPER(SUBSTITUTE(G894," ","")),""))</f>
        <v/>
      </c>
      <c r="Z894" s="52" t="str">
        <f t="shared" si="523"/>
        <v/>
      </c>
      <c r="AA894" s="52" t="str">
        <f t="shared" si="524"/>
        <v/>
      </c>
      <c r="AB894" s="52" t="str">
        <f t="shared" si="525"/>
        <v/>
      </c>
      <c r="AC894" s="52" t="str">
        <f t="shared" si="526"/>
        <v/>
      </c>
      <c r="AD894" s="52" t="str">
        <f t="shared" si="527"/>
        <v/>
      </c>
      <c r="AE894" s="52">
        <f t="shared" ca="1" si="528"/>
        <v>0</v>
      </c>
      <c r="AF894" s="52" t="str">
        <f t="shared" si="529"/>
        <v/>
      </c>
      <c r="AG894" s="52" t="str">
        <f t="shared" ca="1" si="530"/>
        <v>mem</v>
      </c>
      <c r="AH894" s="52">
        <f t="shared" ca="1" si="531"/>
        <v>0</v>
      </c>
      <c r="AI894" s="52">
        <f t="shared" ca="1" si="532"/>
        <v>-1</v>
      </c>
      <c r="AJ894" s="52">
        <f t="shared" ca="1" si="533"/>
        <v>0</v>
      </c>
      <c r="AK894" s="52">
        <f t="shared" ca="1" si="534"/>
        <v>0</v>
      </c>
      <c r="AL894" s="52">
        <f t="shared" ca="1" si="535"/>
        <v>0</v>
      </c>
      <c r="AM894" s="52" t="e" cm="1">
        <f t="array" aca="1" ref="AM894" ca="1">INDEX($G$2:$G$1052,MATCH(1,(AL894=$E$2:$E$1052)*("EQU"=UPPER($F$2:$F$1052)),0))</f>
        <v>#N/A</v>
      </c>
      <c r="AN894" s="52" t="str">
        <f t="shared" ca="1" si="536"/>
        <v/>
      </c>
      <c r="AO894" s="1" t="e">
        <f t="shared" ca="1" si="537"/>
        <v>#N/A</v>
      </c>
      <c r="AP894" s="52" t="str">
        <f t="shared" ca="1" si="538"/>
        <v/>
      </c>
      <c r="AQ894" s="1" t="str" cm="1">
        <f t="array" aca="1" ref="AQ894" ca="1">IF(LEFT(AL894,1)=".",INDEX($M$12:$M$1052,MATCH(1,(AL894=$L$12:$L$1052)*(S894=($S$12:$S$1052)),0)),"")</f>
        <v/>
      </c>
      <c r="AR894" s="52">
        <f t="shared" ca="1" si="539"/>
        <v>0</v>
      </c>
      <c r="AS894" s="52">
        <f t="shared" ca="1" si="540"/>
        <v>0</v>
      </c>
      <c r="AT894" s="52" t="str">
        <f t="shared" ca="1" si="541"/>
        <v>00</v>
      </c>
      <c r="AU894" s="52" t="str">
        <f t="shared" ca="1" si="542"/>
        <v>00</v>
      </c>
      <c r="AV894" s="1" t="str">
        <f t="shared" ca="1" si="509"/>
        <v>00</v>
      </c>
      <c r="AW894" s="52" t="str">
        <f t="shared" ca="1" si="543"/>
        <v>ZP</v>
      </c>
      <c r="AX894" s="53" t="e">
        <f ca="1">VLOOKUP(UPPER(F894)&amp;"-"&amp;AW894,Opcodes!$D$3:$E$160,2,FALSE)</f>
        <v>#N/A</v>
      </c>
      <c r="AY894" s="1">
        <f t="shared" ca="1" si="544"/>
        <v>0</v>
      </c>
    </row>
    <row r="895" spans="3:51" s="52" customFormat="1" x14ac:dyDescent="0.3">
      <c r="C895" s="11" t="str" cm="1">
        <f t="array" aca="1" ref="C895" ca="1">IF(AND(N895&amp;""&lt;&gt;"",K895&amp;""&lt;&gt;""),K895&amp;": "&amp;N895&amp;IF(O895&amp;""&lt;&gt;""," "&amp;O895,"")&amp;IF(P895&amp;""&lt;&gt;""," "&amp;P895,""),IF(Y895&amp;""&lt;&gt;"",K895&amp;": "&amp;TRIM(_xlfn.TEXTJOIN("",TRUE,MID(Y895,2*ROW(INDIRECT("1:"&amp;LEN(Y895)))-1,2)&amp;" ")),""))</f>
        <v/>
      </c>
      <c r="D895" s="20"/>
      <c r="E895" s="21"/>
      <c r="F895" s="22"/>
      <c r="G895" s="55"/>
      <c r="H895" s="56"/>
      <c r="I895" s="51"/>
      <c r="J895" s="51"/>
      <c r="K895" s="52" t="str">
        <f t="shared" ca="1" si="510"/>
        <v>302</v>
      </c>
      <c r="L895" s="52" t="str">
        <f t="shared" si="511"/>
        <v/>
      </c>
      <c r="M895" s="52" t="str">
        <f t="shared" ca="1" si="512"/>
        <v>$0302</v>
      </c>
      <c r="N895" s="53" t="str">
        <f t="shared" ca="1" si="513"/>
        <v/>
      </c>
      <c r="O895" s="53" t="str">
        <f t="shared" ca="1" si="514"/>
        <v>00</v>
      </c>
      <c r="P895" s="53" t="str">
        <f t="shared" ca="1" si="515"/>
        <v/>
      </c>
      <c r="Q895" s="54">
        <f t="shared" si="516"/>
        <v>-1</v>
      </c>
      <c r="R895" s="54" t="str">
        <f t="shared" si="517"/>
        <v/>
      </c>
      <c r="S895" s="3" t="str">
        <f t="shared" si="518"/>
        <v>my_code</v>
      </c>
      <c r="T895" s="54" t="b">
        <f t="shared" si="519"/>
        <v>0</v>
      </c>
      <c r="U895" s="54" t="b">
        <f t="shared" si="520"/>
        <v>0</v>
      </c>
      <c r="V895" s="54" t="b">
        <f t="shared" si="521"/>
        <v>0</v>
      </c>
      <c r="W895" s="54" t="b">
        <f t="shared" si="522"/>
        <v>0</v>
      </c>
      <c r="X895" s="54" t="b">
        <f>IF(NOT(ISERROR(VLOOKUP(UPPER(F895),Opcodes!$O$3:$O$10,1,FALSE))),TRUE,FALSE)</f>
        <v>0</v>
      </c>
      <c r="Y895" s="1" t="str" cm="1">
        <f t="array" aca="1" ref="Y895" ca="1">IF(OR(UPPER(F895)="STR",UPPER(F895)="ASC"),_xlfn.TEXTJOIN("",TRUE,DEC2HEX(128*(UPPER(F895)="STR")+CODE(MID(G895,ABS(ROW(INDIRECT("1:"&amp;LEN(G895)))),1)))),IF(UPPER(F895)="HEX",UPPER(SUBSTITUTE(G895," ","")),""))</f>
        <v/>
      </c>
      <c r="Z895" s="52" t="str">
        <f t="shared" si="523"/>
        <v/>
      </c>
      <c r="AA895" s="52" t="str">
        <f t="shared" si="524"/>
        <v/>
      </c>
      <c r="AB895" s="52" t="str">
        <f t="shared" si="525"/>
        <v/>
      </c>
      <c r="AC895" s="52" t="str">
        <f t="shared" si="526"/>
        <v/>
      </c>
      <c r="AD895" s="52" t="str">
        <f t="shared" si="527"/>
        <v/>
      </c>
      <c r="AE895" s="52">
        <f t="shared" ca="1" si="528"/>
        <v>0</v>
      </c>
      <c r="AF895" s="52" t="str">
        <f t="shared" si="529"/>
        <v/>
      </c>
      <c r="AG895" s="52" t="str">
        <f t="shared" ca="1" si="530"/>
        <v>mem</v>
      </c>
      <c r="AH895" s="52">
        <f t="shared" ca="1" si="531"/>
        <v>0</v>
      </c>
      <c r="AI895" s="52">
        <f t="shared" ca="1" si="532"/>
        <v>-1</v>
      </c>
      <c r="AJ895" s="52">
        <f t="shared" ca="1" si="533"/>
        <v>0</v>
      </c>
      <c r="AK895" s="52">
        <f t="shared" ca="1" si="534"/>
        <v>0</v>
      </c>
      <c r="AL895" s="52">
        <f t="shared" ca="1" si="535"/>
        <v>0</v>
      </c>
      <c r="AM895" s="52" t="e" cm="1">
        <f t="array" aca="1" ref="AM895" ca="1">INDEX($G$2:$G$1052,MATCH(1,(AL895=$E$2:$E$1052)*("EQU"=UPPER($F$2:$F$1052)),0))</f>
        <v>#N/A</v>
      </c>
      <c r="AN895" s="52" t="str">
        <f t="shared" ca="1" si="536"/>
        <v/>
      </c>
      <c r="AO895" s="1" t="e">
        <f t="shared" ca="1" si="537"/>
        <v>#N/A</v>
      </c>
      <c r="AP895" s="52" t="str">
        <f t="shared" ca="1" si="538"/>
        <v/>
      </c>
      <c r="AQ895" s="1" t="str" cm="1">
        <f t="array" aca="1" ref="AQ895" ca="1">IF(LEFT(AL895,1)=".",INDEX($M$12:$M$1052,MATCH(1,(AL895=$L$12:$L$1052)*(S895=($S$12:$S$1052)),0)),"")</f>
        <v/>
      </c>
      <c r="AR895" s="52">
        <f t="shared" ca="1" si="539"/>
        <v>0</v>
      </c>
      <c r="AS895" s="52">
        <f t="shared" ca="1" si="540"/>
        <v>0</v>
      </c>
      <c r="AT895" s="52" t="str">
        <f t="shared" ca="1" si="541"/>
        <v>00</v>
      </c>
      <c r="AU895" s="52" t="str">
        <f t="shared" ca="1" si="542"/>
        <v>00</v>
      </c>
      <c r="AV895" s="1" t="str">
        <f t="shared" ca="1" si="509"/>
        <v>00</v>
      </c>
      <c r="AW895" s="52" t="str">
        <f t="shared" ca="1" si="543"/>
        <v>ZP</v>
      </c>
      <c r="AX895" s="53" t="e">
        <f ca="1">VLOOKUP(UPPER(F895)&amp;"-"&amp;AW895,Opcodes!$D$3:$E$160,2,FALSE)</f>
        <v>#N/A</v>
      </c>
      <c r="AY895" s="1">
        <f t="shared" ca="1" si="544"/>
        <v>0</v>
      </c>
    </row>
    <row r="896" spans="3:51" s="52" customFormat="1" x14ac:dyDescent="0.3">
      <c r="C896" s="11" t="str" cm="1">
        <f t="array" aca="1" ref="C896" ca="1">IF(AND(N896&amp;""&lt;&gt;"",K896&amp;""&lt;&gt;""),K896&amp;": "&amp;N896&amp;IF(O896&amp;""&lt;&gt;""," "&amp;O896,"")&amp;IF(P896&amp;""&lt;&gt;""," "&amp;P896,""),IF(Y896&amp;""&lt;&gt;"",K896&amp;": "&amp;TRIM(_xlfn.TEXTJOIN("",TRUE,MID(Y896,2*ROW(INDIRECT("1:"&amp;LEN(Y896)))-1,2)&amp;" ")),""))</f>
        <v/>
      </c>
      <c r="D896" s="20"/>
      <c r="E896" s="21"/>
      <c r="F896" s="22"/>
      <c r="G896" s="55"/>
      <c r="H896" s="56"/>
      <c r="I896" s="51"/>
      <c r="J896" s="51"/>
      <c r="K896" s="52" t="str">
        <f t="shared" ca="1" si="510"/>
        <v>302</v>
      </c>
      <c r="L896" s="52" t="str">
        <f t="shared" si="511"/>
        <v/>
      </c>
      <c r="M896" s="52" t="str">
        <f t="shared" ca="1" si="512"/>
        <v>$0302</v>
      </c>
      <c r="N896" s="53" t="str">
        <f t="shared" ca="1" si="513"/>
        <v/>
      </c>
      <c r="O896" s="53" t="str">
        <f t="shared" ca="1" si="514"/>
        <v>00</v>
      </c>
      <c r="P896" s="53" t="str">
        <f t="shared" ca="1" si="515"/>
        <v/>
      </c>
      <c r="Q896" s="54">
        <f t="shared" si="516"/>
        <v>-1</v>
      </c>
      <c r="R896" s="54" t="str">
        <f t="shared" si="517"/>
        <v/>
      </c>
      <c r="S896" s="3" t="str">
        <f t="shared" si="518"/>
        <v>my_code</v>
      </c>
      <c r="T896" s="54" t="b">
        <f t="shared" si="519"/>
        <v>0</v>
      </c>
      <c r="U896" s="54" t="b">
        <f t="shared" si="520"/>
        <v>0</v>
      </c>
      <c r="V896" s="54" t="b">
        <f t="shared" si="521"/>
        <v>0</v>
      </c>
      <c r="W896" s="54" t="b">
        <f t="shared" si="522"/>
        <v>0</v>
      </c>
      <c r="X896" s="54" t="b">
        <f>IF(NOT(ISERROR(VLOOKUP(UPPER(F896),Opcodes!$O$3:$O$10,1,FALSE))),TRUE,FALSE)</f>
        <v>0</v>
      </c>
      <c r="Y896" s="1" t="str" cm="1">
        <f t="array" aca="1" ref="Y896" ca="1">IF(OR(UPPER(F896)="STR",UPPER(F896)="ASC"),_xlfn.TEXTJOIN("",TRUE,DEC2HEX(128*(UPPER(F896)="STR")+CODE(MID(G896,ABS(ROW(INDIRECT("1:"&amp;LEN(G896)))),1)))),IF(UPPER(F896)="HEX",UPPER(SUBSTITUTE(G896," ","")),""))</f>
        <v/>
      </c>
      <c r="Z896" s="52" t="str">
        <f t="shared" si="523"/>
        <v/>
      </c>
      <c r="AA896" s="52" t="str">
        <f t="shared" si="524"/>
        <v/>
      </c>
      <c r="AB896" s="52" t="str">
        <f t="shared" si="525"/>
        <v/>
      </c>
      <c r="AC896" s="52" t="str">
        <f t="shared" si="526"/>
        <v/>
      </c>
      <c r="AD896" s="52" t="str">
        <f t="shared" si="527"/>
        <v/>
      </c>
      <c r="AE896" s="52">
        <f t="shared" ca="1" si="528"/>
        <v>0</v>
      </c>
      <c r="AF896" s="52" t="str">
        <f t="shared" si="529"/>
        <v/>
      </c>
      <c r="AG896" s="52" t="str">
        <f t="shared" ca="1" si="530"/>
        <v>mem</v>
      </c>
      <c r="AH896" s="52">
        <f t="shared" ca="1" si="531"/>
        <v>0</v>
      </c>
      <c r="AI896" s="52">
        <f t="shared" ca="1" si="532"/>
        <v>-1</v>
      </c>
      <c r="AJ896" s="52">
        <f t="shared" ca="1" si="533"/>
        <v>0</v>
      </c>
      <c r="AK896" s="52">
        <f t="shared" ca="1" si="534"/>
        <v>0</v>
      </c>
      <c r="AL896" s="52">
        <f t="shared" ca="1" si="535"/>
        <v>0</v>
      </c>
      <c r="AM896" s="52" t="e" cm="1">
        <f t="array" aca="1" ref="AM896" ca="1">INDEX($G$2:$G$1052,MATCH(1,(AL896=$E$2:$E$1052)*("EQU"=UPPER($F$2:$F$1052)),0))</f>
        <v>#N/A</v>
      </c>
      <c r="AN896" s="52" t="str">
        <f t="shared" ca="1" si="536"/>
        <v/>
      </c>
      <c r="AO896" s="1" t="e">
        <f t="shared" ca="1" si="537"/>
        <v>#N/A</v>
      </c>
      <c r="AP896" s="52" t="str">
        <f t="shared" ca="1" si="538"/>
        <v/>
      </c>
      <c r="AQ896" s="1" t="str" cm="1">
        <f t="array" aca="1" ref="AQ896" ca="1">IF(LEFT(AL896,1)=".",INDEX($M$12:$M$1052,MATCH(1,(AL896=$L$12:$L$1052)*(S896=($S$12:$S$1052)),0)),"")</f>
        <v/>
      </c>
      <c r="AR896" s="52">
        <f t="shared" ca="1" si="539"/>
        <v>0</v>
      </c>
      <c r="AS896" s="52">
        <f t="shared" ca="1" si="540"/>
        <v>0</v>
      </c>
      <c r="AT896" s="52" t="str">
        <f t="shared" ca="1" si="541"/>
        <v>00</v>
      </c>
      <c r="AU896" s="52" t="str">
        <f t="shared" ca="1" si="542"/>
        <v>00</v>
      </c>
      <c r="AV896" s="1" t="str">
        <f t="shared" ca="1" si="509"/>
        <v>00</v>
      </c>
      <c r="AW896" s="52" t="str">
        <f t="shared" ca="1" si="543"/>
        <v>ZP</v>
      </c>
      <c r="AX896" s="53" t="e">
        <f ca="1">VLOOKUP(UPPER(F896)&amp;"-"&amp;AW896,Opcodes!$D$3:$E$160,2,FALSE)</f>
        <v>#N/A</v>
      </c>
      <c r="AY896" s="1">
        <f t="shared" ca="1" si="544"/>
        <v>0</v>
      </c>
    </row>
    <row r="897" spans="3:51" s="52" customFormat="1" x14ac:dyDescent="0.3">
      <c r="C897" s="11" t="str" cm="1">
        <f t="array" aca="1" ref="C897" ca="1">IF(AND(N897&amp;""&lt;&gt;"",K897&amp;""&lt;&gt;""),K897&amp;": "&amp;N897&amp;IF(O897&amp;""&lt;&gt;""," "&amp;O897,"")&amp;IF(P897&amp;""&lt;&gt;""," "&amp;P897,""),IF(Y897&amp;""&lt;&gt;"",K897&amp;": "&amp;TRIM(_xlfn.TEXTJOIN("",TRUE,MID(Y897,2*ROW(INDIRECT("1:"&amp;LEN(Y897)))-1,2)&amp;" ")),""))</f>
        <v/>
      </c>
      <c r="D897" s="20"/>
      <c r="E897" s="21"/>
      <c r="F897" s="22"/>
      <c r="G897" s="55"/>
      <c r="H897" s="56"/>
      <c r="I897" s="51"/>
      <c r="J897" s="51"/>
      <c r="K897" s="52" t="str">
        <f t="shared" ca="1" si="510"/>
        <v>302</v>
      </c>
      <c r="L897" s="52" t="str">
        <f t="shared" si="511"/>
        <v/>
      </c>
      <c r="M897" s="52" t="str">
        <f t="shared" ca="1" si="512"/>
        <v>$0302</v>
      </c>
      <c r="N897" s="53" t="str">
        <f t="shared" ca="1" si="513"/>
        <v/>
      </c>
      <c r="O897" s="53" t="str">
        <f t="shared" ca="1" si="514"/>
        <v>00</v>
      </c>
      <c r="P897" s="53" t="str">
        <f t="shared" ca="1" si="515"/>
        <v/>
      </c>
      <c r="Q897" s="54">
        <f t="shared" si="516"/>
        <v>-1</v>
      </c>
      <c r="R897" s="54" t="str">
        <f t="shared" si="517"/>
        <v/>
      </c>
      <c r="S897" s="3" t="str">
        <f t="shared" si="518"/>
        <v>my_code</v>
      </c>
      <c r="T897" s="54" t="b">
        <f t="shared" si="519"/>
        <v>0</v>
      </c>
      <c r="U897" s="54" t="b">
        <f t="shared" si="520"/>
        <v>0</v>
      </c>
      <c r="V897" s="54" t="b">
        <f t="shared" si="521"/>
        <v>0</v>
      </c>
      <c r="W897" s="54" t="b">
        <f t="shared" si="522"/>
        <v>0</v>
      </c>
      <c r="X897" s="54" t="b">
        <f>IF(NOT(ISERROR(VLOOKUP(UPPER(F897),Opcodes!$O$3:$O$10,1,FALSE))),TRUE,FALSE)</f>
        <v>0</v>
      </c>
      <c r="Y897" s="1" t="str" cm="1">
        <f t="array" aca="1" ref="Y897" ca="1">IF(OR(UPPER(F897)="STR",UPPER(F897)="ASC"),_xlfn.TEXTJOIN("",TRUE,DEC2HEX(128*(UPPER(F897)="STR")+CODE(MID(G897,ABS(ROW(INDIRECT("1:"&amp;LEN(G897)))),1)))),IF(UPPER(F897)="HEX",UPPER(SUBSTITUTE(G897," ","")),""))</f>
        <v/>
      </c>
      <c r="Z897" s="52" t="str">
        <f t="shared" si="523"/>
        <v/>
      </c>
      <c r="AA897" s="52" t="str">
        <f t="shared" si="524"/>
        <v/>
      </c>
      <c r="AB897" s="52" t="str">
        <f t="shared" si="525"/>
        <v/>
      </c>
      <c r="AC897" s="52" t="str">
        <f t="shared" si="526"/>
        <v/>
      </c>
      <c r="AD897" s="52" t="str">
        <f t="shared" si="527"/>
        <v/>
      </c>
      <c r="AE897" s="52">
        <f t="shared" ca="1" si="528"/>
        <v>0</v>
      </c>
      <c r="AF897" s="52" t="str">
        <f t="shared" si="529"/>
        <v/>
      </c>
      <c r="AG897" s="52" t="str">
        <f t="shared" ca="1" si="530"/>
        <v>mem</v>
      </c>
      <c r="AH897" s="52">
        <f t="shared" ca="1" si="531"/>
        <v>0</v>
      </c>
      <c r="AI897" s="52">
        <f t="shared" ca="1" si="532"/>
        <v>-1</v>
      </c>
      <c r="AJ897" s="52">
        <f t="shared" ca="1" si="533"/>
        <v>0</v>
      </c>
      <c r="AK897" s="52">
        <f t="shared" ca="1" si="534"/>
        <v>0</v>
      </c>
      <c r="AL897" s="52">
        <f t="shared" ca="1" si="535"/>
        <v>0</v>
      </c>
      <c r="AM897" s="52" t="e" cm="1">
        <f t="array" aca="1" ref="AM897" ca="1">INDEX($G$2:$G$1052,MATCH(1,(AL897=$E$2:$E$1052)*("EQU"=UPPER($F$2:$F$1052)),0))</f>
        <v>#N/A</v>
      </c>
      <c r="AN897" s="52" t="str">
        <f t="shared" ca="1" si="536"/>
        <v/>
      </c>
      <c r="AO897" s="1" t="e">
        <f t="shared" ca="1" si="537"/>
        <v>#N/A</v>
      </c>
      <c r="AP897" s="52" t="str">
        <f t="shared" ca="1" si="538"/>
        <v/>
      </c>
      <c r="AQ897" s="1" t="str" cm="1">
        <f t="array" aca="1" ref="AQ897" ca="1">IF(LEFT(AL897,1)=".",INDEX($M$12:$M$1052,MATCH(1,(AL897=$L$12:$L$1052)*(S897=($S$12:$S$1052)),0)),"")</f>
        <v/>
      </c>
      <c r="AR897" s="52">
        <f t="shared" ca="1" si="539"/>
        <v>0</v>
      </c>
      <c r="AS897" s="52">
        <f t="shared" ca="1" si="540"/>
        <v>0</v>
      </c>
      <c r="AT897" s="52" t="str">
        <f t="shared" ca="1" si="541"/>
        <v>00</v>
      </c>
      <c r="AU897" s="52" t="str">
        <f t="shared" ca="1" si="542"/>
        <v>00</v>
      </c>
      <c r="AV897" s="1" t="str">
        <f t="shared" ca="1" si="509"/>
        <v>00</v>
      </c>
      <c r="AW897" s="52" t="str">
        <f t="shared" ca="1" si="543"/>
        <v>ZP</v>
      </c>
      <c r="AX897" s="53" t="e">
        <f ca="1">VLOOKUP(UPPER(F897)&amp;"-"&amp;AW897,Opcodes!$D$3:$E$160,2,FALSE)</f>
        <v>#N/A</v>
      </c>
      <c r="AY897" s="1">
        <f t="shared" ca="1" si="544"/>
        <v>0</v>
      </c>
    </row>
    <row r="898" spans="3:51" s="52" customFormat="1" x14ac:dyDescent="0.3">
      <c r="C898" s="11" t="str" cm="1">
        <f t="array" aca="1" ref="C898" ca="1">IF(AND(N898&amp;""&lt;&gt;"",K898&amp;""&lt;&gt;""),K898&amp;": "&amp;N898&amp;IF(O898&amp;""&lt;&gt;""," "&amp;O898,"")&amp;IF(P898&amp;""&lt;&gt;""," "&amp;P898,""),IF(Y898&amp;""&lt;&gt;"",K898&amp;": "&amp;TRIM(_xlfn.TEXTJOIN("",TRUE,MID(Y898,2*ROW(INDIRECT("1:"&amp;LEN(Y898)))-1,2)&amp;" ")),""))</f>
        <v/>
      </c>
      <c r="D898" s="20"/>
      <c r="E898" s="21"/>
      <c r="F898" s="22"/>
      <c r="G898" s="55"/>
      <c r="H898" s="56"/>
      <c r="I898" s="51"/>
      <c r="J898" s="51"/>
      <c r="K898" s="52" t="str">
        <f t="shared" ca="1" si="510"/>
        <v>302</v>
      </c>
      <c r="L898" s="52" t="str">
        <f t="shared" si="511"/>
        <v/>
      </c>
      <c r="M898" s="52" t="str">
        <f t="shared" ca="1" si="512"/>
        <v>$0302</v>
      </c>
      <c r="N898" s="53" t="str">
        <f t="shared" ca="1" si="513"/>
        <v/>
      </c>
      <c r="O898" s="53" t="str">
        <f t="shared" ca="1" si="514"/>
        <v>00</v>
      </c>
      <c r="P898" s="53" t="str">
        <f t="shared" ca="1" si="515"/>
        <v/>
      </c>
      <c r="Q898" s="54">
        <f t="shared" si="516"/>
        <v>-1</v>
      </c>
      <c r="R898" s="54" t="str">
        <f t="shared" si="517"/>
        <v/>
      </c>
      <c r="S898" s="3" t="str">
        <f t="shared" si="518"/>
        <v>my_code</v>
      </c>
      <c r="T898" s="54" t="b">
        <f t="shared" si="519"/>
        <v>0</v>
      </c>
      <c r="U898" s="54" t="b">
        <f t="shared" si="520"/>
        <v>0</v>
      </c>
      <c r="V898" s="54" t="b">
        <f t="shared" si="521"/>
        <v>0</v>
      </c>
      <c r="W898" s="54" t="b">
        <f t="shared" si="522"/>
        <v>0</v>
      </c>
      <c r="X898" s="54" t="b">
        <f>IF(NOT(ISERROR(VLOOKUP(UPPER(F898),Opcodes!$O$3:$O$10,1,FALSE))),TRUE,FALSE)</f>
        <v>0</v>
      </c>
      <c r="Y898" s="1" t="str" cm="1">
        <f t="array" aca="1" ref="Y898" ca="1">IF(OR(UPPER(F898)="STR",UPPER(F898)="ASC"),_xlfn.TEXTJOIN("",TRUE,DEC2HEX(128*(UPPER(F898)="STR")+CODE(MID(G898,ABS(ROW(INDIRECT("1:"&amp;LEN(G898)))),1)))),IF(UPPER(F898)="HEX",UPPER(SUBSTITUTE(G898," ","")),""))</f>
        <v/>
      </c>
      <c r="Z898" s="52" t="str">
        <f t="shared" si="523"/>
        <v/>
      </c>
      <c r="AA898" s="52" t="str">
        <f t="shared" si="524"/>
        <v/>
      </c>
      <c r="AB898" s="52" t="str">
        <f t="shared" si="525"/>
        <v/>
      </c>
      <c r="AC898" s="52" t="str">
        <f t="shared" si="526"/>
        <v/>
      </c>
      <c r="AD898" s="52" t="str">
        <f t="shared" si="527"/>
        <v/>
      </c>
      <c r="AE898" s="52">
        <f t="shared" ca="1" si="528"/>
        <v>0</v>
      </c>
      <c r="AF898" s="52" t="str">
        <f t="shared" si="529"/>
        <v/>
      </c>
      <c r="AG898" s="52" t="str">
        <f t="shared" ca="1" si="530"/>
        <v>mem</v>
      </c>
      <c r="AH898" s="52">
        <f t="shared" ca="1" si="531"/>
        <v>0</v>
      </c>
      <c r="AI898" s="52">
        <f t="shared" ca="1" si="532"/>
        <v>-1</v>
      </c>
      <c r="AJ898" s="52">
        <f t="shared" ca="1" si="533"/>
        <v>0</v>
      </c>
      <c r="AK898" s="52">
        <f t="shared" ca="1" si="534"/>
        <v>0</v>
      </c>
      <c r="AL898" s="52">
        <f t="shared" ca="1" si="535"/>
        <v>0</v>
      </c>
      <c r="AM898" s="52" t="e" cm="1">
        <f t="array" aca="1" ref="AM898" ca="1">INDEX($G$2:$G$1052,MATCH(1,(AL898=$E$2:$E$1052)*("EQU"=UPPER($F$2:$F$1052)),0))</f>
        <v>#N/A</v>
      </c>
      <c r="AN898" s="52" t="str">
        <f t="shared" ca="1" si="536"/>
        <v/>
      </c>
      <c r="AO898" s="1" t="e">
        <f t="shared" ca="1" si="537"/>
        <v>#N/A</v>
      </c>
      <c r="AP898" s="52" t="str">
        <f t="shared" ca="1" si="538"/>
        <v/>
      </c>
      <c r="AQ898" s="1" t="str" cm="1">
        <f t="array" aca="1" ref="AQ898" ca="1">IF(LEFT(AL898,1)=".",INDEX($M$12:$M$1052,MATCH(1,(AL898=$L$12:$L$1052)*(S898=($S$12:$S$1052)),0)),"")</f>
        <v/>
      </c>
      <c r="AR898" s="52">
        <f t="shared" ca="1" si="539"/>
        <v>0</v>
      </c>
      <c r="AS898" s="52">
        <f t="shared" ca="1" si="540"/>
        <v>0</v>
      </c>
      <c r="AT898" s="52" t="str">
        <f t="shared" ca="1" si="541"/>
        <v>00</v>
      </c>
      <c r="AU898" s="52" t="str">
        <f t="shared" ca="1" si="542"/>
        <v>00</v>
      </c>
      <c r="AV898" s="1" t="str">
        <f t="shared" ca="1" si="509"/>
        <v>00</v>
      </c>
      <c r="AW898" s="52" t="str">
        <f t="shared" ca="1" si="543"/>
        <v>ZP</v>
      </c>
      <c r="AX898" s="53" t="e">
        <f ca="1">VLOOKUP(UPPER(F898)&amp;"-"&amp;AW898,Opcodes!$D$3:$E$160,2,FALSE)</f>
        <v>#N/A</v>
      </c>
      <c r="AY898" s="1">
        <f t="shared" ca="1" si="544"/>
        <v>0</v>
      </c>
    </row>
    <row r="899" spans="3:51" s="52" customFormat="1" x14ac:dyDescent="0.3">
      <c r="C899" s="11" t="str" cm="1">
        <f t="array" aca="1" ref="C899" ca="1">IF(AND(N899&amp;""&lt;&gt;"",K899&amp;""&lt;&gt;""),K899&amp;": "&amp;N899&amp;IF(O899&amp;""&lt;&gt;""," "&amp;O899,"")&amp;IF(P899&amp;""&lt;&gt;""," "&amp;P899,""),IF(Y899&amp;""&lt;&gt;"",K899&amp;": "&amp;TRIM(_xlfn.TEXTJOIN("",TRUE,MID(Y899,2*ROW(INDIRECT("1:"&amp;LEN(Y899)))-1,2)&amp;" ")),""))</f>
        <v/>
      </c>
      <c r="D899" s="20"/>
      <c r="E899" s="21"/>
      <c r="F899" s="22"/>
      <c r="G899" s="55"/>
      <c r="H899" s="56"/>
      <c r="I899" s="51"/>
      <c r="J899" s="51"/>
      <c r="K899" s="52" t="str">
        <f t="shared" ca="1" si="510"/>
        <v>302</v>
      </c>
      <c r="L899" s="52" t="str">
        <f t="shared" si="511"/>
        <v/>
      </c>
      <c r="M899" s="52" t="str">
        <f t="shared" ca="1" si="512"/>
        <v>$0302</v>
      </c>
      <c r="N899" s="53" t="str">
        <f t="shared" ca="1" si="513"/>
        <v/>
      </c>
      <c r="O899" s="53" t="str">
        <f t="shared" ca="1" si="514"/>
        <v>00</v>
      </c>
      <c r="P899" s="53" t="str">
        <f t="shared" ca="1" si="515"/>
        <v/>
      </c>
      <c r="Q899" s="54">
        <f t="shared" si="516"/>
        <v>-1</v>
      </c>
      <c r="R899" s="54" t="str">
        <f t="shared" si="517"/>
        <v/>
      </c>
      <c r="S899" s="3" t="str">
        <f t="shared" si="518"/>
        <v>my_code</v>
      </c>
      <c r="T899" s="54" t="b">
        <f t="shared" si="519"/>
        <v>0</v>
      </c>
      <c r="U899" s="54" t="b">
        <f t="shared" si="520"/>
        <v>0</v>
      </c>
      <c r="V899" s="54" t="b">
        <f t="shared" si="521"/>
        <v>0</v>
      </c>
      <c r="W899" s="54" t="b">
        <f t="shared" si="522"/>
        <v>0</v>
      </c>
      <c r="X899" s="54" t="b">
        <f>IF(NOT(ISERROR(VLOOKUP(UPPER(F899),Opcodes!$O$3:$O$10,1,FALSE))),TRUE,FALSE)</f>
        <v>0</v>
      </c>
      <c r="Y899" s="1" t="str" cm="1">
        <f t="array" aca="1" ref="Y899" ca="1">IF(OR(UPPER(F899)="STR",UPPER(F899)="ASC"),_xlfn.TEXTJOIN("",TRUE,DEC2HEX(128*(UPPER(F899)="STR")+CODE(MID(G899,ABS(ROW(INDIRECT("1:"&amp;LEN(G899)))),1)))),IF(UPPER(F899)="HEX",UPPER(SUBSTITUTE(G899," ","")),""))</f>
        <v/>
      </c>
      <c r="Z899" s="52" t="str">
        <f t="shared" si="523"/>
        <v/>
      </c>
      <c r="AA899" s="52" t="str">
        <f t="shared" si="524"/>
        <v/>
      </c>
      <c r="AB899" s="52" t="str">
        <f t="shared" si="525"/>
        <v/>
      </c>
      <c r="AC899" s="52" t="str">
        <f t="shared" si="526"/>
        <v/>
      </c>
      <c r="AD899" s="52" t="str">
        <f t="shared" si="527"/>
        <v/>
      </c>
      <c r="AE899" s="52">
        <f t="shared" ca="1" si="528"/>
        <v>0</v>
      </c>
      <c r="AF899" s="52" t="str">
        <f t="shared" si="529"/>
        <v/>
      </c>
      <c r="AG899" s="52" t="str">
        <f t="shared" ca="1" si="530"/>
        <v>mem</v>
      </c>
      <c r="AH899" s="52">
        <f t="shared" ca="1" si="531"/>
        <v>0</v>
      </c>
      <c r="AI899" s="52">
        <f t="shared" ca="1" si="532"/>
        <v>-1</v>
      </c>
      <c r="AJ899" s="52">
        <f t="shared" ca="1" si="533"/>
        <v>0</v>
      </c>
      <c r="AK899" s="52">
        <f t="shared" ca="1" si="534"/>
        <v>0</v>
      </c>
      <c r="AL899" s="52">
        <f t="shared" ca="1" si="535"/>
        <v>0</v>
      </c>
      <c r="AM899" s="52" t="e" cm="1">
        <f t="array" aca="1" ref="AM899" ca="1">INDEX($G$2:$G$1052,MATCH(1,(AL899=$E$2:$E$1052)*("EQU"=UPPER($F$2:$F$1052)),0))</f>
        <v>#N/A</v>
      </c>
      <c r="AN899" s="52" t="str">
        <f t="shared" ca="1" si="536"/>
        <v/>
      </c>
      <c r="AO899" s="1" t="e">
        <f t="shared" ca="1" si="537"/>
        <v>#N/A</v>
      </c>
      <c r="AP899" s="52" t="str">
        <f t="shared" ca="1" si="538"/>
        <v/>
      </c>
      <c r="AQ899" s="1" t="str" cm="1">
        <f t="array" aca="1" ref="AQ899" ca="1">IF(LEFT(AL899,1)=".",INDEX($M$12:$M$1052,MATCH(1,(AL899=$L$12:$L$1052)*(S899=($S$12:$S$1052)),0)),"")</f>
        <v/>
      </c>
      <c r="AR899" s="52">
        <f t="shared" ca="1" si="539"/>
        <v>0</v>
      </c>
      <c r="AS899" s="52">
        <f t="shared" ca="1" si="540"/>
        <v>0</v>
      </c>
      <c r="AT899" s="52" t="str">
        <f t="shared" ca="1" si="541"/>
        <v>00</v>
      </c>
      <c r="AU899" s="52" t="str">
        <f t="shared" ca="1" si="542"/>
        <v>00</v>
      </c>
      <c r="AV899" s="1" t="str">
        <f t="shared" ca="1" si="509"/>
        <v>00</v>
      </c>
      <c r="AW899" s="52" t="str">
        <f t="shared" ca="1" si="543"/>
        <v>ZP</v>
      </c>
      <c r="AX899" s="53" t="e">
        <f ca="1">VLOOKUP(UPPER(F899)&amp;"-"&amp;AW899,Opcodes!$D$3:$E$160,2,FALSE)</f>
        <v>#N/A</v>
      </c>
      <c r="AY899" s="1">
        <f t="shared" ca="1" si="544"/>
        <v>0</v>
      </c>
    </row>
    <row r="900" spans="3:51" s="52" customFormat="1" x14ac:dyDescent="0.3">
      <c r="C900" s="11" t="str" cm="1">
        <f t="array" aca="1" ref="C900" ca="1">IF(AND(N900&amp;""&lt;&gt;"",K900&amp;""&lt;&gt;""),K900&amp;": "&amp;N900&amp;IF(O900&amp;""&lt;&gt;""," "&amp;O900,"")&amp;IF(P900&amp;""&lt;&gt;""," "&amp;P900,""),IF(Y900&amp;""&lt;&gt;"",K900&amp;": "&amp;TRIM(_xlfn.TEXTJOIN("",TRUE,MID(Y900,2*ROW(INDIRECT("1:"&amp;LEN(Y900)))-1,2)&amp;" ")),""))</f>
        <v/>
      </c>
      <c r="D900" s="20"/>
      <c r="E900" s="21"/>
      <c r="F900" s="22"/>
      <c r="G900" s="55"/>
      <c r="H900" s="56"/>
      <c r="I900" s="51"/>
      <c r="J900" s="51"/>
      <c r="K900" s="52" t="str">
        <f t="shared" ca="1" si="510"/>
        <v>302</v>
      </c>
      <c r="L900" s="52" t="str">
        <f t="shared" si="511"/>
        <v/>
      </c>
      <c r="M900" s="52" t="str">
        <f t="shared" ca="1" si="512"/>
        <v>$0302</v>
      </c>
      <c r="N900" s="53" t="str">
        <f t="shared" ca="1" si="513"/>
        <v/>
      </c>
      <c r="O900" s="53" t="str">
        <f t="shared" ca="1" si="514"/>
        <v>00</v>
      </c>
      <c r="P900" s="53" t="str">
        <f t="shared" ca="1" si="515"/>
        <v/>
      </c>
      <c r="Q900" s="54">
        <f t="shared" si="516"/>
        <v>-1</v>
      </c>
      <c r="R900" s="54" t="str">
        <f t="shared" si="517"/>
        <v/>
      </c>
      <c r="S900" s="3" t="str">
        <f t="shared" si="518"/>
        <v>my_code</v>
      </c>
      <c r="T900" s="54" t="b">
        <f t="shared" si="519"/>
        <v>0</v>
      </c>
      <c r="U900" s="54" t="b">
        <f t="shared" si="520"/>
        <v>0</v>
      </c>
      <c r="V900" s="54" t="b">
        <f t="shared" si="521"/>
        <v>0</v>
      </c>
      <c r="W900" s="54" t="b">
        <f t="shared" si="522"/>
        <v>0</v>
      </c>
      <c r="X900" s="54" t="b">
        <f>IF(NOT(ISERROR(VLOOKUP(UPPER(F900),Opcodes!$O$3:$O$10,1,FALSE))),TRUE,FALSE)</f>
        <v>0</v>
      </c>
      <c r="Y900" s="1" t="str" cm="1">
        <f t="array" aca="1" ref="Y900" ca="1">IF(OR(UPPER(F900)="STR",UPPER(F900)="ASC"),_xlfn.TEXTJOIN("",TRUE,DEC2HEX(128*(UPPER(F900)="STR")+CODE(MID(G900,ABS(ROW(INDIRECT("1:"&amp;LEN(G900)))),1)))),IF(UPPER(F900)="HEX",UPPER(SUBSTITUTE(G900," ","")),""))</f>
        <v/>
      </c>
      <c r="Z900" s="52" t="str">
        <f t="shared" si="523"/>
        <v/>
      </c>
      <c r="AA900" s="52" t="str">
        <f t="shared" si="524"/>
        <v/>
      </c>
      <c r="AB900" s="52" t="str">
        <f t="shared" si="525"/>
        <v/>
      </c>
      <c r="AC900" s="52" t="str">
        <f t="shared" si="526"/>
        <v/>
      </c>
      <c r="AD900" s="52" t="str">
        <f t="shared" si="527"/>
        <v/>
      </c>
      <c r="AE900" s="52">
        <f t="shared" ca="1" si="528"/>
        <v>0</v>
      </c>
      <c r="AF900" s="52" t="str">
        <f t="shared" si="529"/>
        <v/>
      </c>
      <c r="AG900" s="52" t="str">
        <f t="shared" ca="1" si="530"/>
        <v>mem</v>
      </c>
      <c r="AH900" s="52">
        <f t="shared" ca="1" si="531"/>
        <v>0</v>
      </c>
      <c r="AI900" s="52">
        <f t="shared" ca="1" si="532"/>
        <v>-1</v>
      </c>
      <c r="AJ900" s="52">
        <f t="shared" ca="1" si="533"/>
        <v>0</v>
      </c>
      <c r="AK900" s="52">
        <f t="shared" ca="1" si="534"/>
        <v>0</v>
      </c>
      <c r="AL900" s="52">
        <f t="shared" ca="1" si="535"/>
        <v>0</v>
      </c>
      <c r="AM900" s="52" t="e" cm="1">
        <f t="array" aca="1" ref="AM900" ca="1">INDEX($G$2:$G$1052,MATCH(1,(AL900=$E$2:$E$1052)*("EQU"=UPPER($F$2:$F$1052)),0))</f>
        <v>#N/A</v>
      </c>
      <c r="AN900" s="52" t="str">
        <f t="shared" ca="1" si="536"/>
        <v/>
      </c>
      <c r="AO900" s="1" t="e">
        <f t="shared" ca="1" si="537"/>
        <v>#N/A</v>
      </c>
      <c r="AP900" s="52" t="str">
        <f t="shared" ca="1" si="538"/>
        <v/>
      </c>
      <c r="AQ900" s="1" t="str" cm="1">
        <f t="array" aca="1" ref="AQ900" ca="1">IF(LEFT(AL900,1)=".",INDEX($M$12:$M$1052,MATCH(1,(AL900=$L$12:$L$1052)*(S900=($S$12:$S$1052)),0)),"")</f>
        <v/>
      </c>
      <c r="AR900" s="52">
        <f t="shared" ca="1" si="539"/>
        <v>0</v>
      </c>
      <c r="AS900" s="52">
        <f t="shared" ca="1" si="540"/>
        <v>0</v>
      </c>
      <c r="AT900" s="52" t="str">
        <f t="shared" ca="1" si="541"/>
        <v>00</v>
      </c>
      <c r="AU900" s="52" t="str">
        <f t="shared" ca="1" si="542"/>
        <v>00</v>
      </c>
      <c r="AV900" s="1" t="str">
        <f t="shared" ca="1" si="509"/>
        <v>00</v>
      </c>
      <c r="AW900" s="52" t="str">
        <f t="shared" ca="1" si="543"/>
        <v>ZP</v>
      </c>
      <c r="AX900" s="53" t="e">
        <f ca="1">VLOOKUP(UPPER(F900)&amp;"-"&amp;AW900,Opcodes!$D$3:$E$160,2,FALSE)</f>
        <v>#N/A</v>
      </c>
      <c r="AY900" s="1">
        <f t="shared" ca="1" si="544"/>
        <v>0</v>
      </c>
    </row>
    <row r="901" spans="3:51" s="52" customFormat="1" x14ac:dyDescent="0.3">
      <c r="C901" s="11" t="str" cm="1">
        <f t="array" aca="1" ref="C901" ca="1">IF(AND(N901&amp;""&lt;&gt;"",K901&amp;""&lt;&gt;""),K901&amp;": "&amp;N901&amp;IF(O901&amp;""&lt;&gt;""," "&amp;O901,"")&amp;IF(P901&amp;""&lt;&gt;""," "&amp;P901,""),IF(Y901&amp;""&lt;&gt;"",K901&amp;": "&amp;TRIM(_xlfn.TEXTJOIN("",TRUE,MID(Y901,2*ROW(INDIRECT("1:"&amp;LEN(Y901)))-1,2)&amp;" ")),""))</f>
        <v/>
      </c>
      <c r="D901" s="20"/>
      <c r="E901" s="21"/>
      <c r="F901" s="22"/>
      <c r="G901" s="55"/>
      <c r="H901" s="56"/>
      <c r="I901" s="51"/>
      <c r="J901" s="51"/>
      <c r="K901" s="52" t="str">
        <f t="shared" ca="1" si="510"/>
        <v>302</v>
      </c>
      <c r="L901" s="52" t="str">
        <f t="shared" si="511"/>
        <v/>
      </c>
      <c r="M901" s="52" t="str">
        <f t="shared" ca="1" si="512"/>
        <v>$0302</v>
      </c>
      <c r="N901" s="53" t="str">
        <f t="shared" ca="1" si="513"/>
        <v/>
      </c>
      <c r="O901" s="53" t="str">
        <f t="shared" ca="1" si="514"/>
        <v>00</v>
      </c>
      <c r="P901" s="53" t="str">
        <f t="shared" ca="1" si="515"/>
        <v/>
      </c>
      <c r="Q901" s="54">
        <f t="shared" si="516"/>
        <v>-1</v>
      </c>
      <c r="R901" s="54" t="str">
        <f t="shared" si="517"/>
        <v/>
      </c>
      <c r="S901" s="3" t="str">
        <f t="shared" si="518"/>
        <v>my_code</v>
      </c>
      <c r="T901" s="54" t="b">
        <f t="shared" si="519"/>
        <v>0</v>
      </c>
      <c r="U901" s="54" t="b">
        <f t="shared" si="520"/>
        <v>0</v>
      </c>
      <c r="V901" s="54" t="b">
        <f t="shared" si="521"/>
        <v>0</v>
      </c>
      <c r="W901" s="54" t="b">
        <f t="shared" si="522"/>
        <v>0</v>
      </c>
      <c r="X901" s="54" t="b">
        <f>IF(NOT(ISERROR(VLOOKUP(UPPER(F901),Opcodes!$O$3:$O$10,1,FALSE))),TRUE,FALSE)</f>
        <v>0</v>
      </c>
      <c r="Y901" s="1" t="str" cm="1">
        <f t="array" aca="1" ref="Y901" ca="1">IF(OR(UPPER(F901)="STR",UPPER(F901)="ASC"),_xlfn.TEXTJOIN("",TRUE,DEC2HEX(128*(UPPER(F901)="STR")+CODE(MID(G901,ABS(ROW(INDIRECT("1:"&amp;LEN(G901)))),1)))),IF(UPPER(F901)="HEX",UPPER(SUBSTITUTE(G901," ","")),""))</f>
        <v/>
      </c>
      <c r="Z901" s="52" t="str">
        <f t="shared" si="523"/>
        <v/>
      </c>
      <c r="AA901" s="52" t="str">
        <f t="shared" si="524"/>
        <v/>
      </c>
      <c r="AB901" s="52" t="str">
        <f t="shared" si="525"/>
        <v/>
      </c>
      <c r="AC901" s="52" t="str">
        <f t="shared" si="526"/>
        <v/>
      </c>
      <c r="AD901" s="52" t="str">
        <f t="shared" si="527"/>
        <v/>
      </c>
      <c r="AE901" s="52">
        <f t="shared" ca="1" si="528"/>
        <v>0</v>
      </c>
      <c r="AF901" s="52" t="str">
        <f t="shared" si="529"/>
        <v/>
      </c>
      <c r="AG901" s="52" t="str">
        <f t="shared" ca="1" si="530"/>
        <v>mem</v>
      </c>
      <c r="AH901" s="52">
        <f t="shared" ca="1" si="531"/>
        <v>0</v>
      </c>
      <c r="AI901" s="52">
        <f t="shared" ca="1" si="532"/>
        <v>-1</v>
      </c>
      <c r="AJ901" s="52">
        <f t="shared" ca="1" si="533"/>
        <v>0</v>
      </c>
      <c r="AK901" s="52">
        <f t="shared" ca="1" si="534"/>
        <v>0</v>
      </c>
      <c r="AL901" s="52">
        <f t="shared" ca="1" si="535"/>
        <v>0</v>
      </c>
      <c r="AM901" s="52" t="e" cm="1">
        <f t="array" aca="1" ref="AM901" ca="1">INDEX($G$2:$G$1052,MATCH(1,(AL901=$E$2:$E$1052)*("EQU"=UPPER($F$2:$F$1052)),0))</f>
        <v>#N/A</v>
      </c>
      <c r="AN901" s="52" t="str">
        <f t="shared" ca="1" si="536"/>
        <v/>
      </c>
      <c r="AO901" s="1" t="e">
        <f t="shared" ca="1" si="537"/>
        <v>#N/A</v>
      </c>
      <c r="AP901" s="52" t="str">
        <f t="shared" ca="1" si="538"/>
        <v/>
      </c>
      <c r="AQ901" s="1" t="str" cm="1">
        <f t="array" aca="1" ref="AQ901" ca="1">IF(LEFT(AL901,1)=".",INDEX($M$12:$M$1052,MATCH(1,(AL901=$L$12:$L$1052)*(S901=($S$12:$S$1052)),0)),"")</f>
        <v/>
      </c>
      <c r="AR901" s="52">
        <f t="shared" ca="1" si="539"/>
        <v>0</v>
      </c>
      <c r="AS901" s="52">
        <f t="shared" ca="1" si="540"/>
        <v>0</v>
      </c>
      <c r="AT901" s="52" t="str">
        <f t="shared" ca="1" si="541"/>
        <v>00</v>
      </c>
      <c r="AU901" s="52" t="str">
        <f t="shared" ca="1" si="542"/>
        <v>00</v>
      </c>
      <c r="AV901" s="1" t="str">
        <f t="shared" ca="1" si="509"/>
        <v>00</v>
      </c>
      <c r="AW901" s="52" t="str">
        <f t="shared" ca="1" si="543"/>
        <v>ZP</v>
      </c>
      <c r="AX901" s="53" t="e">
        <f ca="1">VLOOKUP(UPPER(F901)&amp;"-"&amp;AW901,Opcodes!$D$3:$E$160,2,FALSE)</f>
        <v>#N/A</v>
      </c>
      <c r="AY901" s="1">
        <f t="shared" ca="1" si="544"/>
        <v>0</v>
      </c>
    </row>
    <row r="902" spans="3:51" s="52" customFormat="1" x14ac:dyDescent="0.3">
      <c r="C902" s="11" t="str" cm="1">
        <f t="array" aca="1" ref="C902" ca="1">IF(AND(N902&amp;""&lt;&gt;"",K902&amp;""&lt;&gt;""),K902&amp;": "&amp;N902&amp;IF(O902&amp;""&lt;&gt;""," "&amp;O902,"")&amp;IF(P902&amp;""&lt;&gt;""," "&amp;P902,""),IF(Y902&amp;""&lt;&gt;"",K902&amp;": "&amp;TRIM(_xlfn.TEXTJOIN("",TRUE,MID(Y902,2*ROW(INDIRECT("1:"&amp;LEN(Y902)))-1,2)&amp;" ")),""))</f>
        <v/>
      </c>
      <c r="D902" s="20"/>
      <c r="E902" s="21"/>
      <c r="F902" s="22"/>
      <c r="G902" s="55"/>
      <c r="H902" s="56"/>
      <c r="I902" s="51"/>
      <c r="J902" s="51"/>
      <c r="K902" s="52" t="str">
        <f t="shared" ca="1" si="510"/>
        <v>302</v>
      </c>
      <c r="L902" s="52" t="str">
        <f t="shared" si="511"/>
        <v/>
      </c>
      <c r="M902" s="52" t="str">
        <f t="shared" ca="1" si="512"/>
        <v>$0302</v>
      </c>
      <c r="N902" s="53" t="str">
        <f t="shared" ca="1" si="513"/>
        <v/>
      </c>
      <c r="O902" s="53" t="str">
        <f t="shared" ca="1" si="514"/>
        <v>00</v>
      </c>
      <c r="P902" s="53" t="str">
        <f t="shared" ca="1" si="515"/>
        <v/>
      </c>
      <c r="Q902" s="54">
        <f t="shared" si="516"/>
        <v>-1</v>
      </c>
      <c r="R902" s="54" t="str">
        <f t="shared" si="517"/>
        <v/>
      </c>
      <c r="S902" s="3" t="str">
        <f t="shared" si="518"/>
        <v>my_code</v>
      </c>
      <c r="T902" s="54" t="b">
        <f t="shared" si="519"/>
        <v>0</v>
      </c>
      <c r="U902" s="54" t="b">
        <f t="shared" si="520"/>
        <v>0</v>
      </c>
      <c r="V902" s="54" t="b">
        <f t="shared" si="521"/>
        <v>0</v>
      </c>
      <c r="W902" s="54" t="b">
        <f t="shared" si="522"/>
        <v>0</v>
      </c>
      <c r="X902" s="54" t="b">
        <f>IF(NOT(ISERROR(VLOOKUP(UPPER(F902),Opcodes!$O$3:$O$10,1,FALSE))),TRUE,FALSE)</f>
        <v>0</v>
      </c>
      <c r="Y902" s="1" t="str" cm="1">
        <f t="array" aca="1" ref="Y902" ca="1">IF(OR(UPPER(F902)="STR",UPPER(F902)="ASC"),_xlfn.TEXTJOIN("",TRUE,DEC2HEX(128*(UPPER(F902)="STR")+CODE(MID(G902,ABS(ROW(INDIRECT("1:"&amp;LEN(G902)))),1)))),IF(UPPER(F902)="HEX",UPPER(SUBSTITUTE(G902," ","")),""))</f>
        <v/>
      </c>
      <c r="Z902" s="52" t="str">
        <f t="shared" si="523"/>
        <v/>
      </c>
      <c r="AA902" s="52" t="str">
        <f t="shared" si="524"/>
        <v/>
      </c>
      <c r="AB902" s="52" t="str">
        <f t="shared" si="525"/>
        <v/>
      </c>
      <c r="AC902" s="52" t="str">
        <f t="shared" si="526"/>
        <v/>
      </c>
      <c r="AD902" s="52" t="str">
        <f t="shared" si="527"/>
        <v/>
      </c>
      <c r="AE902" s="52">
        <f t="shared" ca="1" si="528"/>
        <v>0</v>
      </c>
      <c r="AF902" s="52" t="str">
        <f t="shared" si="529"/>
        <v/>
      </c>
      <c r="AG902" s="52" t="str">
        <f t="shared" ca="1" si="530"/>
        <v>mem</v>
      </c>
      <c r="AH902" s="52">
        <f t="shared" ca="1" si="531"/>
        <v>0</v>
      </c>
      <c r="AI902" s="52">
        <f t="shared" ca="1" si="532"/>
        <v>-1</v>
      </c>
      <c r="AJ902" s="52">
        <f t="shared" ca="1" si="533"/>
        <v>0</v>
      </c>
      <c r="AK902" s="52">
        <f t="shared" ca="1" si="534"/>
        <v>0</v>
      </c>
      <c r="AL902" s="52">
        <f t="shared" ca="1" si="535"/>
        <v>0</v>
      </c>
      <c r="AM902" s="52" t="e" cm="1">
        <f t="array" aca="1" ref="AM902" ca="1">INDEX($G$2:$G$1052,MATCH(1,(AL902=$E$2:$E$1052)*("EQU"=UPPER($F$2:$F$1052)),0))</f>
        <v>#N/A</v>
      </c>
      <c r="AN902" s="52" t="str">
        <f t="shared" ca="1" si="536"/>
        <v/>
      </c>
      <c r="AO902" s="1" t="e">
        <f t="shared" ca="1" si="537"/>
        <v>#N/A</v>
      </c>
      <c r="AP902" s="52" t="str">
        <f t="shared" ca="1" si="538"/>
        <v/>
      </c>
      <c r="AQ902" s="1" t="str" cm="1">
        <f t="array" aca="1" ref="AQ902" ca="1">IF(LEFT(AL902,1)=".",INDEX($M$12:$M$1052,MATCH(1,(AL902=$L$12:$L$1052)*(S902=($S$12:$S$1052)),0)),"")</f>
        <v/>
      </c>
      <c r="AR902" s="52">
        <f t="shared" ca="1" si="539"/>
        <v>0</v>
      </c>
      <c r="AS902" s="52">
        <f t="shared" ca="1" si="540"/>
        <v>0</v>
      </c>
      <c r="AT902" s="52" t="str">
        <f t="shared" ca="1" si="541"/>
        <v>00</v>
      </c>
      <c r="AU902" s="52" t="str">
        <f t="shared" ca="1" si="542"/>
        <v>00</v>
      </c>
      <c r="AV902" s="1" t="str">
        <f t="shared" ca="1" si="509"/>
        <v>00</v>
      </c>
      <c r="AW902" s="52" t="str">
        <f t="shared" ca="1" si="543"/>
        <v>ZP</v>
      </c>
      <c r="AX902" s="53" t="e">
        <f ca="1">VLOOKUP(UPPER(F902)&amp;"-"&amp;AW902,Opcodes!$D$3:$E$160,2,FALSE)</f>
        <v>#N/A</v>
      </c>
      <c r="AY902" s="1">
        <f t="shared" ca="1" si="544"/>
        <v>0</v>
      </c>
    </row>
    <row r="903" spans="3:51" s="52" customFormat="1" x14ac:dyDescent="0.3">
      <c r="C903" s="11" t="str" cm="1">
        <f t="array" aca="1" ref="C903" ca="1">IF(AND(N903&amp;""&lt;&gt;"",K903&amp;""&lt;&gt;""),K903&amp;": "&amp;N903&amp;IF(O903&amp;""&lt;&gt;""," "&amp;O903,"")&amp;IF(P903&amp;""&lt;&gt;""," "&amp;P903,""),IF(Y903&amp;""&lt;&gt;"",K903&amp;": "&amp;TRIM(_xlfn.TEXTJOIN("",TRUE,MID(Y903,2*ROW(INDIRECT("1:"&amp;LEN(Y903)))-1,2)&amp;" ")),""))</f>
        <v/>
      </c>
      <c r="D903" s="20"/>
      <c r="E903" s="21"/>
      <c r="F903" s="22"/>
      <c r="G903" s="55"/>
      <c r="H903" s="56"/>
      <c r="I903" s="51"/>
      <c r="J903" s="51"/>
      <c r="K903" s="52" t="str">
        <f t="shared" ca="1" si="510"/>
        <v>302</v>
      </c>
      <c r="L903" s="52" t="str">
        <f t="shared" si="511"/>
        <v/>
      </c>
      <c r="M903" s="52" t="str">
        <f t="shared" ca="1" si="512"/>
        <v>$0302</v>
      </c>
      <c r="N903" s="53" t="str">
        <f t="shared" ca="1" si="513"/>
        <v/>
      </c>
      <c r="O903" s="53" t="str">
        <f t="shared" ca="1" si="514"/>
        <v>00</v>
      </c>
      <c r="P903" s="53" t="str">
        <f t="shared" ca="1" si="515"/>
        <v/>
      </c>
      <c r="Q903" s="54">
        <f t="shared" si="516"/>
        <v>-1</v>
      </c>
      <c r="R903" s="54" t="str">
        <f t="shared" si="517"/>
        <v/>
      </c>
      <c r="S903" s="3" t="str">
        <f t="shared" si="518"/>
        <v>my_code</v>
      </c>
      <c r="T903" s="54" t="b">
        <f t="shared" si="519"/>
        <v>0</v>
      </c>
      <c r="U903" s="54" t="b">
        <f t="shared" si="520"/>
        <v>0</v>
      </c>
      <c r="V903" s="54" t="b">
        <f t="shared" si="521"/>
        <v>0</v>
      </c>
      <c r="W903" s="54" t="b">
        <f t="shared" si="522"/>
        <v>0</v>
      </c>
      <c r="X903" s="54" t="b">
        <f>IF(NOT(ISERROR(VLOOKUP(UPPER(F903),Opcodes!$O$3:$O$10,1,FALSE))),TRUE,FALSE)</f>
        <v>0</v>
      </c>
      <c r="Y903" s="1" t="str" cm="1">
        <f t="array" aca="1" ref="Y903" ca="1">IF(OR(UPPER(F903)="STR",UPPER(F903)="ASC"),_xlfn.TEXTJOIN("",TRUE,DEC2HEX(128*(UPPER(F903)="STR")+CODE(MID(G903,ABS(ROW(INDIRECT("1:"&amp;LEN(G903)))),1)))),IF(UPPER(F903)="HEX",UPPER(SUBSTITUTE(G903," ","")),""))</f>
        <v/>
      </c>
      <c r="Z903" s="52" t="str">
        <f t="shared" si="523"/>
        <v/>
      </c>
      <c r="AA903" s="52" t="str">
        <f t="shared" si="524"/>
        <v/>
      </c>
      <c r="AB903" s="52" t="str">
        <f t="shared" si="525"/>
        <v/>
      </c>
      <c r="AC903" s="52" t="str">
        <f t="shared" si="526"/>
        <v/>
      </c>
      <c r="AD903" s="52" t="str">
        <f t="shared" si="527"/>
        <v/>
      </c>
      <c r="AE903" s="52">
        <f t="shared" ca="1" si="528"/>
        <v>0</v>
      </c>
      <c r="AF903" s="52" t="str">
        <f t="shared" si="529"/>
        <v/>
      </c>
      <c r="AG903" s="52" t="str">
        <f t="shared" ca="1" si="530"/>
        <v>mem</v>
      </c>
      <c r="AH903" s="52">
        <f t="shared" ca="1" si="531"/>
        <v>0</v>
      </c>
      <c r="AI903" s="52">
        <f t="shared" ca="1" si="532"/>
        <v>-1</v>
      </c>
      <c r="AJ903" s="52">
        <f t="shared" ca="1" si="533"/>
        <v>0</v>
      </c>
      <c r="AK903" s="52">
        <f t="shared" ca="1" si="534"/>
        <v>0</v>
      </c>
      <c r="AL903" s="52">
        <f t="shared" ca="1" si="535"/>
        <v>0</v>
      </c>
      <c r="AM903" s="52" t="e" cm="1">
        <f t="array" aca="1" ref="AM903" ca="1">INDEX($G$2:$G$1052,MATCH(1,(AL903=$E$2:$E$1052)*("EQU"=UPPER($F$2:$F$1052)),0))</f>
        <v>#N/A</v>
      </c>
      <c r="AN903" s="52" t="str">
        <f t="shared" ca="1" si="536"/>
        <v/>
      </c>
      <c r="AO903" s="1" t="e">
        <f t="shared" ca="1" si="537"/>
        <v>#N/A</v>
      </c>
      <c r="AP903" s="52" t="str">
        <f t="shared" ca="1" si="538"/>
        <v/>
      </c>
      <c r="AQ903" s="1" t="str" cm="1">
        <f t="array" aca="1" ref="AQ903" ca="1">IF(LEFT(AL903,1)=".",INDEX($M$12:$M$1052,MATCH(1,(AL903=$L$12:$L$1052)*(S903=($S$12:$S$1052)),0)),"")</f>
        <v/>
      </c>
      <c r="AR903" s="52">
        <f t="shared" ca="1" si="539"/>
        <v>0</v>
      </c>
      <c r="AS903" s="52">
        <f t="shared" ca="1" si="540"/>
        <v>0</v>
      </c>
      <c r="AT903" s="52" t="str">
        <f t="shared" ca="1" si="541"/>
        <v>00</v>
      </c>
      <c r="AU903" s="52" t="str">
        <f t="shared" ca="1" si="542"/>
        <v>00</v>
      </c>
      <c r="AV903" s="1" t="str">
        <f t="shared" ca="1" si="509"/>
        <v>00</v>
      </c>
      <c r="AW903" s="52" t="str">
        <f t="shared" ca="1" si="543"/>
        <v>ZP</v>
      </c>
      <c r="AX903" s="53" t="e">
        <f ca="1">VLOOKUP(UPPER(F903)&amp;"-"&amp;AW903,Opcodes!$D$3:$E$160,2,FALSE)</f>
        <v>#N/A</v>
      </c>
      <c r="AY903" s="1">
        <f t="shared" ca="1" si="544"/>
        <v>0</v>
      </c>
    </row>
    <row r="904" spans="3:51" s="52" customFormat="1" x14ac:dyDescent="0.3">
      <c r="C904" s="11" t="str" cm="1">
        <f t="array" aca="1" ref="C904" ca="1">IF(AND(N904&amp;""&lt;&gt;"",K904&amp;""&lt;&gt;""),K904&amp;": "&amp;N904&amp;IF(O904&amp;""&lt;&gt;""," "&amp;O904,"")&amp;IF(P904&amp;""&lt;&gt;""," "&amp;P904,""),IF(Y904&amp;""&lt;&gt;"",K904&amp;": "&amp;TRIM(_xlfn.TEXTJOIN("",TRUE,MID(Y904,2*ROW(INDIRECT("1:"&amp;LEN(Y904)))-1,2)&amp;" ")),""))</f>
        <v/>
      </c>
      <c r="D904" s="20"/>
      <c r="E904" s="21"/>
      <c r="F904" s="22"/>
      <c r="G904" s="55"/>
      <c r="H904" s="56"/>
      <c r="I904" s="51"/>
      <c r="J904" s="51"/>
      <c r="K904" s="52" t="str">
        <f t="shared" ca="1" si="510"/>
        <v>302</v>
      </c>
      <c r="L904" s="52" t="str">
        <f t="shared" si="511"/>
        <v/>
      </c>
      <c r="M904" s="52" t="str">
        <f t="shared" ca="1" si="512"/>
        <v>$0302</v>
      </c>
      <c r="N904" s="53" t="str">
        <f t="shared" ca="1" si="513"/>
        <v/>
      </c>
      <c r="O904" s="53" t="str">
        <f t="shared" ca="1" si="514"/>
        <v>00</v>
      </c>
      <c r="P904" s="53" t="str">
        <f t="shared" ca="1" si="515"/>
        <v/>
      </c>
      <c r="Q904" s="54">
        <f t="shared" si="516"/>
        <v>-1</v>
      </c>
      <c r="R904" s="54" t="str">
        <f t="shared" si="517"/>
        <v/>
      </c>
      <c r="S904" s="3" t="str">
        <f t="shared" si="518"/>
        <v>my_code</v>
      </c>
      <c r="T904" s="54" t="b">
        <f t="shared" si="519"/>
        <v>0</v>
      </c>
      <c r="U904" s="54" t="b">
        <f t="shared" si="520"/>
        <v>0</v>
      </c>
      <c r="V904" s="54" t="b">
        <f t="shared" si="521"/>
        <v>0</v>
      </c>
      <c r="W904" s="54" t="b">
        <f t="shared" si="522"/>
        <v>0</v>
      </c>
      <c r="X904" s="54" t="b">
        <f>IF(NOT(ISERROR(VLOOKUP(UPPER(F904),Opcodes!$O$3:$O$10,1,FALSE))),TRUE,FALSE)</f>
        <v>0</v>
      </c>
      <c r="Y904" s="1" t="str" cm="1">
        <f t="array" aca="1" ref="Y904" ca="1">IF(OR(UPPER(F904)="STR",UPPER(F904)="ASC"),_xlfn.TEXTJOIN("",TRUE,DEC2HEX(128*(UPPER(F904)="STR")+CODE(MID(G904,ABS(ROW(INDIRECT("1:"&amp;LEN(G904)))),1)))),IF(UPPER(F904)="HEX",UPPER(SUBSTITUTE(G904," ","")),""))</f>
        <v/>
      </c>
      <c r="Z904" s="52" t="str">
        <f t="shared" si="523"/>
        <v/>
      </c>
      <c r="AA904" s="52" t="str">
        <f t="shared" si="524"/>
        <v/>
      </c>
      <c r="AB904" s="52" t="str">
        <f t="shared" si="525"/>
        <v/>
      </c>
      <c r="AC904" s="52" t="str">
        <f t="shared" si="526"/>
        <v/>
      </c>
      <c r="AD904" s="52" t="str">
        <f t="shared" si="527"/>
        <v/>
      </c>
      <c r="AE904" s="52">
        <f t="shared" ca="1" si="528"/>
        <v>0</v>
      </c>
      <c r="AF904" s="52" t="str">
        <f t="shared" si="529"/>
        <v/>
      </c>
      <c r="AG904" s="52" t="str">
        <f t="shared" ca="1" si="530"/>
        <v>mem</v>
      </c>
      <c r="AH904" s="52">
        <f t="shared" ca="1" si="531"/>
        <v>0</v>
      </c>
      <c r="AI904" s="52">
        <f t="shared" ca="1" si="532"/>
        <v>-1</v>
      </c>
      <c r="AJ904" s="52">
        <f t="shared" ca="1" si="533"/>
        <v>0</v>
      </c>
      <c r="AK904" s="52">
        <f t="shared" ca="1" si="534"/>
        <v>0</v>
      </c>
      <c r="AL904" s="52">
        <f t="shared" ca="1" si="535"/>
        <v>0</v>
      </c>
      <c r="AM904" s="52" t="e" cm="1">
        <f t="array" aca="1" ref="AM904" ca="1">INDEX($G$2:$G$1052,MATCH(1,(AL904=$E$2:$E$1052)*("EQU"=UPPER($F$2:$F$1052)),0))</f>
        <v>#N/A</v>
      </c>
      <c r="AN904" s="52" t="str">
        <f t="shared" ca="1" si="536"/>
        <v/>
      </c>
      <c r="AO904" s="1" t="e">
        <f t="shared" ca="1" si="537"/>
        <v>#N/A</v>
      </c>
      <c r="AP904" s="52" t="str">
        <f t="shared" ca="1" si="538"/>
        <v/>
      </c>
      <c r="AQ904" s="1" t="str" cm="1">
        <f t="array" aca="1" ref="AQ904" ca="1">IF(LEFT(AL904,1)=".",INDEX($M$12:$M$1052,MATCH(1,(AL904=$L$12:$L$1052)*(S904=($S$12:$S$1052)),0)),"")</f>
        <v/>
      </c>
      <c r="AR904" s="52">
        <f t="shared" ca="1" si="539"/>
        <v>0</v>
      </c>
      <c r="AS904" s="52">
        <f t="shared" ca="1" si="540"/>
        <v>0</v>
      </c>
      <c r="AT904" s="52" t="str">
        <f t="shared" ca="1" si="541"/>
        <v>00</v>
      </c>
      <c r="AU904" s="52" t="str">
        <f t="shared" ca="1" si="542"/>
        <v>00</v>
      </c>
      <c r="AV904" s="1" t="str">
        <f t="shared" ca="1" si="509"/>
        <v>00</v>
      </c>
      <c r="AW904" s="52" t="str">
        <f t="shared" ca="1" si="543"/>
        <v>ZP</v>
      </c>
      <c r="AX904" s="53" t="e">
        <f ca="1">VLOOKUP(UPPER(F904)&amp;"-"&amp;AW904,Opcodes!$D$3:$E$160,2,FALSE)</f>
        <v>#N/A</v>
      </c>
      <c r="AY904" s="1">
        <f t="shared" ca="1" si="544"/>
        <v>0</v>
      </c>
    </row>
    <row r="905" spans="3:51" s="52" customFormat="1" x14ac:dyDescent="0.3">
      <c r="C905" s="11" t="str" cm="1">
        <f t="array" aca="1" ref="C905" ca="1">IF(AND(N905&amp;""&lt;&gt;"",K905&amp;""&lt;&gt;""),K905&amp;": "&amp;N905&amp;IF(O905&amp;""&lt;&gt;""," "&amp;O905,"")&amp;IF(P905&amp;""&lt;&gt;""," "&amp;P905,""),IF(Y905&amp;""&lt;&gt;"",K905&amp;": "&amp;TRIM(_xlfn.TEXTJOIN("",TRUE,MID(Y905,2*ROW(INDIRECT("1:"&amp;LEN(Y905)))-1,2)&amp;" ")),""))</f>
        <v/>
      </c>
      <c r="D905" s="20"/>
      <c r="E905" s="21"/>
      <c r="F905" s="22"/>
      <c r="G905" s="55"/>
      <c r="H905" s="56"/>
      <c r="I905" s="51"/>
      <c r="J905" s="51"/>
      <c r="K905" s="52" t="str">
        <f t="shared" ca="1" si="510"/>
        <v>302</v>
      </c>
      <c r="L905" s="52" t="str">
        <f t="shared" si="511"/>
        <v/>
      </c>
      <c r="M905" s="52" t="str">
        <f t="shared" ca="1" si="512"/>
        <v>$0302</v>
      </c>
      <c r="N905" s="53" t="str">
        <f t="shared" ca="1" si="513"/>
        <v/>
      </c>
      <c r="O905" s="53" t="str">
        <f t="shared" ca="1" si="514"/>
        <v>00</v>
      </c>
      <c r="P905" s="53" t="str">
        <f t="shared" ca="1" si="515"/>
        <v/>
      </c>
      <c r="Q905" s="54">
        <f t="shared" si="516"/>
        <v>-1</v>
      </c>
      <c r="R905" s="54" t="str">
        <f t="shared" si="517"/>
        <v/>
      </c>
      <c r="S905" s="3" t="str">
        <f t="shared" si="518"/>
        <v>my_code</v>
      </c>
      <c r="T905" s="54" t="b">
        <f t="shared" si="519"/>
        <v>0</v>
      </c>
      <c r="U905" s="54" t="b">
        <f t="shared" si="520"/>
        <v>0</v>
      </c>
      <c r="V905" s="54" t="b">
        <f t="shared" si="521"/>
        <v>0</v>
      </c>
      <c r="W905" s="54" t="b">
        <f t="shared" si="522"/>
        <v>0</v>
      </c>
      <c r="X905" s="54" t="b">
        <f>IF(NOT(ISERROR(VLOOKUP(UPPER(F905),Opcodes!$O$3:$O$10,1,FALSE))),TRUE,FALSE)</f>
        <v>0</v>
      </c>
      <c r="Y905" s="1" t="str" cm="1">
        <f t="array" aca="1" ref="Y905" ca="1">IF(OR(UPPER(F905)="STR",UPPER(F905)="ASC"),_xlfn.TEXTJOIN("",TRUE,DEC2HEX(128*(UPPER(F905)="STR")+CODE(MID(G905,ABS(ROW(INDIRECT("1:"&amp;LEN(G905)))),1)))),IF(UPPER(F905)="HEX",UPPER(SUBSTITUTE(G905," ","")),""))</f>
        <v/>
      </c>
      <c r="Z905" s="52" t="str">
        <f t="shared" si="523"/>
        <v/>
      </c>
      <c r="AA905" s="52" t="str">
        <f t="shared" si="524"/>
        <v/>
      </c>
      <c r="AB905" s="52" t="str">
        <f t="shared" si="525"/>
        <v/>
      </c>
      <c r="AC905" s="52" t="str">
        <f t="shared" si="526"/>
        <v/>
      </c>
      <c r="AD905" s="52" t="str">
        <f t="shared" si="527"/>
        <v/>
      </c>
      <c r="AE905" s="52">
        <f t="shared" ca="1" si="528"/>
        <v>0</v>
      </c>
      <c r="AF905" s="52" t="str">
        <f t="shared" si="529"/>
        <v/>
      </c>
      <c r="AG905" s="52" t="str">
        <f t="shared" ca="1" si="530"/>
        <v>mem</v>
      </c>
      <c r="AH905" s="52">
        <f t="shared" ca="1" si="531"/>
        <v>0</v>
      </c>
      <c r="AI905" s="52">
        <f t="shared" ca="1" si="532"/>
        <v>-1</v>
      </c>
      <c r="AJ905" s="52">
        <f t="shared" ca="1" si="533"/>
        <v>0</v>
      </c>
      <c r="AK905" s="52">
        <f t="shared" ca="1" si="534"/>
        <v>0</v>
      </c>
      <c r="AL905" s="52">
        <f t="shared" ca="1" si="535"/>
        <v>0</v>
      </c>
      <c r="AM905" s="52" t="e" cm="1">
        <f t="array" aca="1" ref="AM905" ca="1">INDEX($G$2:$G$1052,MATCH(1,(AL905=$E$2:$E$1052)*("EQU"=UPPER($F$2:$F$1052)),0))</f>
        <v>#N/A</v>
      </c>
      <c r="AN905" s="52" t="str">
        <f t="shared" ca="1" si="536"/>
        <v/>
      </c>
      <c r="AO905" s="1" t="e">
        <f t="shared" ca="1" si="537"/>
        <v>#N/A</v>
      </c>
      <c r="AP905" s="52" t="str">
        <f t="shared" ca="1" si="538"/>
        <v/>
      </c>
      <c r="AQ905" s="1" t="str" cm="1">
        <f t="array" aca="1" ref="AQ905" ca="1">IF(LEFT(AL905,1)=".",INDEX($M$12:$M$1052,MATCH(1,(AL905=$L$12:$L$1052)*(S905=($S$12:$S$1052)),0)),"")</f>
        <v/>
      </c>
      <c r="AR905" s="52">
        <f t="shared" ca="1" si="539"/>
        <v>0</v>
      </c>
      <c r="AS905" s="52">
        <f t="shared" ca="1" si="540"/>
        <v>0</v>
      </c>
      <c r="AT905" s="52" t="str">
        <f t="shared" ca="1" si="541"/>
        <v>00</v>
      </c>
      <c r="AU905" s="52" t="str">
        <f t="shared" ca="1" si="542"/>
        <v>00</v>
      </c>
      <c r="AV905" s="1" t="str">
        <f t="shared" ca="1" si="509"/>
        <v>00</v>
      </c>
      <c r="AW905" s="52" t="str">
        <f t="shared" ca="1" si="543"/>
        <v>ZP</v>
      </c>
      <c r="AX905" s="53" t="e">
        <f ca="1">VLOOKUP(UPPER(F905)&amp;"-"&amp;AW905,Opcodes!$D$3:$E$160,2,FALSE)</f>
        <v>#N/A</v>
      </c>
      <c r="AY905" s="1">
        <f t="shared" ca="1" si="544"/>
        <v>0</v>
      </c>
    </row>
    <row r="906" spans="3:51" s="52" customFormat="1" x14ac:dyDescent="0.3">
      <c r="C906" s="11" t="str" cm="1">
        <f t="array" aca="1" ref="C906" ca="1">IF(AND(N906&amp;""&lt;&gt;"",K906&amp;""&lt;&gt;""),K906&amp;": "&amp;N906&amp;IF(O906&amp;""&lt;&gt;""," "&amp;O906,"")&amp;IF(P906&amp;""&lt;&gt;""," "&amp;P906,""),IF(Y906&amp;""&lt;&gt;"",K906&amp;": "&amp;TRIM(_xlfn.TEXTJOIN("",TRUE,MID(Y906,2*ROW(INDIRECT("1:"&amp;LEN(Y906)))-1,2)&amp;" ")),""))</f>
        <v/>
      </c>
      <c r="D906" s="20"/>
      <c r="E906" s="21"/>
      <c r="F906" s="22"/>
      <c r="G906" s="55"/>
      <c r="H906" s="56"/>
      <c r="I906" s="51"/>
      <c r="J906" s="51"/>
      <c r="K906" s="52" t="str">
        <f t="shared" ca="1" si="510"/>
        <v>302</v>
      </c>
      <c r="L906" s="52" t="str">
        <f t="shared" si="511"/>
        <v/>
      </c>
      <c r="M906" s="52" t="str">
        <f t="shared" ca="1" si="512"/>
        <v>$0302</v>
      </c>
      <c r="N906" s="53" t="str">
        <f t="shared" ca="1" si="513"/>
        <v/>
      </c>
      <c r="O906" s="53" t="str">
        <f t="shared" ca="1" si="514"/>
        <v>00</v>
      </c>
      <c r="P906" s="53" t="str">
        <f t="shared" ca="1" si="515"/>
        <v/>
      </c>
      <c r="Q906" s="54">
        <f t="shared" si="516"/>
        <v>-1</v>
      </c>
      <c r="R906" s="54" t="str">
        <f t="shared" si="517"/>
        <v/>
      </c>
      <c r="S906" s="3" t="str">
        <f t="shared" si="518"/>
        <v>my_code</v>
      </c>
      <c r="T906" s="54" t="b">
        <f t="shared" si="519"/>
        <v>0</v>
      </c>
      <c r="U906" s="54" t="b">
        <f t="shared" si="520"/>
        <v>0</v>
      </c>
      <c r="V906" s="54" t="b">
        <f t="shared" si="521"/>
        <v>0</v>
      </c>
      <c r="W906" s="54" t="b">
        <f t="shared" si="522"/>
        <v>0</v>
      </c>
      <c r="X906" s="54" t="b">
        <f>IF(NOT(ISERROR(VLOOKUP(UPPER(F906),Opcodes!$O$3:$O$10,1,FALSE))),TRUE,FALSE)</f>
        <v>0</v>
      </c>
      <c r="Y906" s="1" t="str" cm="1">
        <f t="array" aca="1" ref="Y906" ca="1">IF(OR(UPPER(F906)="STR",UPPER(F906)="ASC"),_xlfn.TEXTJOIN("",TRUE,DEC2HEX(128*(UPPER(F906)="STR")+CODE(MID(G906,ABS(ROW(INDIRECT("1:"&amp;LEN(G906)))),1)))),IF(UPPER(F906)="HEX",UPPER(SUBSTITUTE(G906," ","")),""))</f>
        <v/>
      </c>
      <c r="Z906" s="52" t="str">
        <f t="shared" si="523"/>
        <v/>
      </c>
      <c r="AA906" s="52" t="str">
        <f t="shared" si="524"/>
        <v/>
      </c>
      <c r="AB906" s="52" t="str">
        <f t="shared" si="525"/>
        <v/>
      </c>
      <c r="AC906" s="52" t="str">
        <f t="shared" si="526"/>
        <v/>
      </c>
      <c r="AD906" s="52" t="str">
        <f t="shared" si="527"/>
        <v/>
      </c>
      <c r="AE906" s="52">
        <f t="shared" ca="1" si="528"/>
        <v>0</v>
      </c>
      <c r="AF906" s="52" t="str">
        <f t="shared" si="529"/>
        <v/>
      </c>
      <c r="AG906" s="52" t="str">
        <f t="shared" ca="1" si="530"/>
        <v>mem</v>
      </c>
      <c r="AH906" s="52">
        <f t="shared" ca="1" si="531"/>
        <v>0</v>
      </c>
      <c r="AI906" s="52">
        <f t="shared" ca="1" si="532"/>
        <v>-1</v>
      </c>
      <c r="AJ906" s="52">
        <f t="shared" ca="1" si="533"/>
        <v>0</v>
      </c>
      <c r="AK906" s="52">
        <f t="shared" ca="1" si="534"/>
        <v>0</v>
      </c>
      <c r="AL906" s="52">
        <f t="shared" ca="1" si="535"/>
        <v>0</v>
      </c>
      <c r="AM906" s="52" t="e" cm="1">
        <f t="array" aca="1" ref="AM906" ca="1">INDEX($G$2:$G$1052,MATCH(1,(AL906=$E$2:$E$1052)*("EQU"=UPPER($F$2:$F$1052)),0))</f>
        <v>#N/A</v>
      </c>
      <c r="AN906" s="52" t="str">
        <f t="shared" ca="1" si="536"/>
        <v/>
      </c>
      <c r="AO906" s="1" t="e">
        <f t="shared" ca="1" si="537"/>
        <v>#N/A</v>
      </c>
      <c r="AP906" s="52" t="str">
        <f t="shared" ca="1" si="538"/>
        <v/>
      </c>
      <c r="AQ906" s="1" t="str" cm="1">
        <f t="array" aca="1" ref="AQ906" ca="1">IF(LEFT(AL906,1)=".",INDEX($M$12:$M$1052,MATCH(1,(AL906=$L$12:$L$1052)*(S906=($S$12:$S$1052)),0)),"")</f>
        <v/>
      </c>
      <c r="AR906" s="52">
        <f t="shared" ca="1" si="539"/>
        <v>0</v>
      </c>
      <c r="AS906" s="52">
        <f t="shared" ca="1" si="540"/>
        <v>0</v>
      </c>
      <c r="AT906" s="52" t="str">
        <f t="shared" ca="1" si="541"/>
        <v>00</v>
      </c>
      <c r="AU906" s="52" t="str">
        <f t="shared" ca="1" si="542"/>
        <v>00</v>
      </c>
      <c r="AV906" s="1" t="str">
        <f t="shared" ca="1" si="509"/>
        <v>00</v>
      </c>
      <c r="AW906" s="52" t="str">
        <f t="shared" ca="1" si="543"/>
        <v>ZP</v>
      </c>
      <c r="AX906" s="53" t="e">
        <f ca="1">VLOOKUP(UPPER(F906)&amp;"-"&amp;AW906,Opcodes!$D$3:$E$160,2,FALSE)</f>
        <v>#N/A</v>
      </c>
      <c r="AY906" s="1">
        <f t="shared" ca="1" si="544"/>
        <v>0</v>
      </c>
    </row>
    <row r="907" spans="3:51" s="52" customFormat="1" x14ac:dyDescent="0.3">
      <c r="C907" s="11" t="str" cm="1">
        <f t="array" aca="1" ref="C907" ca="1">IF(AND(N907&amp;""&lt;&gt;"",K907&amp;""&lt;&gt;""),K907&amp;": "&amp;N907&amp;IF(O907&amp;""&lt;&gt;""," "&amp;O907,"")&amp;IF(P907&amp;""&lt;&gt;""," "&amp;P907,""),IF(Y907&amp;""&lt;&gt;"",K907&amp;": "&amp;TRIM(_xlfn.TEXTJOIN("",TRUE,MID(Y907,2*ROW(INDIRECT("1:"&amp;LEN(Y907)))-1,2)&amp;" ")),""))</f>
        <v/>
      </c>
      <c r="D907" s="20"/>
      <c r="E907" s="21"/>
      <c r="F907" s="22"/>
      <c r="G907" s="55"/>
      <c r="H907" s="56"/>
      <c r="I907" s="51"/>
      <c r="J907" s="51"/>
      <c r="K907" s="52" t="str">
        <f t="shared" ca="1" si="510"/>
        <v>302</v>
      </c>
      <c r="L907" s="52" t="str">
        <f t="shared" si="511"/>
        <v/>
      </c>
      <c r="M907" s="52" t="str">
        <f t="shared" ca="1" si="512"/>
        <v>$0302</v>
      </c>
      <c r="N907" s="53" t="str">
        <f t="shared" ca="1" si="513"/>
        <v/>
      </c>
      <c r="O907" s="53" t="str">
        <f t="shared" ca="1" si="514"/>
        <v>00</v>
      </c>
      <c r="P907" s="53" t="str">
        <f t="shared" ca="1" si="515"/>
        <v/>
      </c>
      <c r="Q907" s="54">
        <f t="shared" si="516"/>
        <v>-1</v>
      </c>
      <c r="R907" s="54" t="str">
        <f t="shared" si="517"/>
        <v/>
      </c>
      <c r="S907" s="3" t="str">
        <f t="shared" si="518"/>
        <v>my_code</v>
      </c>
      <c r="T907" s="54" t="b">
        <f t="shared" si="519"/>
        <v>0</v>
      </c>
      <c r="U907" s="54" t="b">
        <f t="shared" si="520"/>
        <v>0</v>
      </c>
      <c r="V907" s="54" t="b">
        <f t="shared" si="521"/>
        <v>0</v>
      </c>
      <c r="W907" s="54" t="b">
        <f t="shared" si="522"/>
        <v>0</v>
      </c>
      <c r="X907" s="54" t="b">
        <f>IF(NOT(ISERROR(VLOOKUP(UPPER(F907),Opcodes!$O$3:$O$10,1,FALSE))),TRUE,FALSE)</f>
        <v>0</v>
      </c>
      <c r="Y907" s="1" t="str" cm="1">
        <f t="array" aca="1" ref="Y907" ca="1">IF(OR(UPPER(F907)="STR",UPPER(F907)="ASC"),_xlfn.TEXTJOIN("",TRUE,DEC2HEX(128*(UPPER(F907)="STR")+CODE(MID(G907,ABS(ROW(INDIRECT("1:"&amp;LEN(G907)))),1)))),IF(UPPER(F907)="HEX",UPPER(SUBSTITUTE(G907," ","")),""))</f>
        <v/>
      </c>
      <c r="Z907" s="52" t="str">
        <f t="shared" si="523"/>
        <v/>
      </c>
      <c r="AA907" s="52" t="str">
        <f t="shared" si="524"/>
        <v/>
      </c>
      <c r="AB907" s="52" t="str">
        <f t="shared" si="525"/>
        <v/>
      </c>
      <c r="AC907" s="52" t="str">
        <f t="shared" si="526"/>
        <v/>
      </c>
      <c r="AD907" s="52" t="str">
        <f t="shared" si="527"/>
        <v/>
      </c>
      <c r="AE907" s="52">
        <f t="shared" ca="1" si="528"/>
        <v>0</v>
      </c>
      <c r="AF907" s="52" t="str">
        <f t="shared" si="529"/>
        <v/>
      </c>
      <c r="AG907" s="52" t="str">
        <f t="shared" ca="1" si="530"/>
        <v>mem</v>
      </c>
      <c r="AH907" s="52">
        <f t="shared" ca="1" si="531"/>
        <v>0</v>
      </c>
      <c r="AI907" s="52">
        <f t="shared" ca="1" si="532"/>
        <v>-1</v>
      </c>
      <c r="AJ907" s="52">
        <f t="shared" ca="1" si="533"/>
        <v>0</v>
      </c>
      <c r="AK907" s="52">
        <f t="shared" ca="1" si="534"/>
        <v>0</v>
      </c>
      <c r="AL907" s="52">
        <f t="shared" ca="1" si="535"/>
        <v>0</v>
      </c>
      <c r="AM907" s="52" t="e" cm="1">
        <f t="array" aca="1" ref="AM907" ca="1">INDEX($G$2:$G$1052,MATCH(1,(AL907=$E$2:$E$1052)*("EQU"=UPPER($F$2:$F$1052)),0))</f>
        <v>#N/A</v>
      </c>
      <c r="AN907" s="52" t="str">
        <f t="shared" ca="1" si="536"/>
        <v/>
      </c>
      <c r="AO907" s="1" t="e">
        <f t="shared" ca="1" si="537"/>
        <v>#N/A</v>
      </c>
      <c r="AP907" s="52" t="str">
        <f t="shared" ca="1" si="538"/>
        <v/>
      </c>
      <c r="AQ907" s="1" t="str" cm="1">
        <f t="array" aca="1" ref="AQ907" ca="1">IF(LEFT(AL907,1)=".",INDEX($M$12:$M$1052,MATCH(1,(AL907=$L$12:$L$1052)*(S907=($S$12:$S$1052)),0)),"")</f>
        <v/>
      </c>
      <c r="AR907" s="52">
        <f t="shared" ca="1" si="539"/>
        <v>0</v>
      </c>
      <c r="AS907" s="52">
        <f t="shared" ca="1" si="540"/>
        <v>0</v>
      </c>
      <c r="AT907" s="52" t="str">
        <f t="shared" ca="1" si="541"/>
        <v>00</v>
      </c>
      <c r="AU907" s="52" t="str">
        <f t="shared" ca="1" si="542"/>
        <v>00</v>
      </c>
      <c r="AV907" s="1" t="str">
        <f t="shared" ca="1" si="509"/>
        <v>00</v>
      </c>
      <c r="AW907" s="52" t="str">
        <f t="shared" ca="1" si="543"/>
        <v>ZP</v>
      </c>
      <c r="AX907" s="53" t="e">
        <f ca="1">VLOOKUP(UPPER(F907)&amp;"-"&amp;AW907,Opcodes!$D$3:$E$160,2,FALSE)</f>
        <v>#N/A</v>
      </c>
      <c r="AY907" s="1">
        <f t="shared" ca="1" si="544"/>
        <v>0</v>
      </c>
    </row>
    <row r="908" spans="3:51" s="52" customFormat="1" x14ac:dyDescent="0.3">
      <c r="C908" s="11" t="str" cm="1">
        <f t="array" aca="1" ref="C908" ca="1">IF(AND(N908&amp;""&lt;&gt;"",K908&amp;""&lt;&gt;""),K908&amp;": "&amp;N908&amp;IF(O908&amp;""&lt;&gt;""," "&amp;O908,"")&amp;IF(P908&amp;""&lt;&gt;""," "&amp;P908,""),IF(Y908&amp;""&lt;&gt;"",K908&amp;": "&amp;TRIM(_xlfn.TEXTJOIN("",TRUE,MID(Y908,2*ROW(INDIRECT("1:"&amp;LEN(Y908)))-1,2)&amp;" ")),""))</f>
        <v/>
      </c>
      <c r="D908" s="20"/>
      <c r="E908" s="21"/>
      <c r="F908" s="22"/>
      <c r="G908" s="55"/>
      <c r="H908" s="56"/>
      <c r="I908" s="51"/>
      <c r="J908" s="51"/>
      <c r="K908" s="52" t="str">
        <f t="shared" ca="1" si="510"/>
        <v>302</v>
      </c>
      <c r="L908" s="52" t="str">
        <f t="shared" si="511"/>
        <v/>
      </c>
      <c r="M908" s="52" t="str">
        <f t="shared" ca="1" si="512"/>
        <v>$0302</v>
      </c>
      <c r="N908" s="53" t="str">
        <f t="shared" ca="1" si="513"/>
        <v/>
      </c>
      <c r="O908" s="53" t="str">
        <f t="shared" ca="1" si="514"/>
        <v>00</v>
      </c>
      <c r="P908" s="53" t="str">
        <f t="shared" ca="1" si="515"/>
        <v/>
      </c>
      <c r="Q908" s="54">
        <f t="shared" si="516"/>
        <v>-1</v>
      </c>
      <c r="R908" s="54" t="str">
        <f t="shared" si="517"/>
        <v/>
      </c>
      <c r="S908" s="3" t="str">
        <f t="shared" si="518"/>
        <v>my_code</v>
      </c>
      <c r="T908" s="54" t="b">
        <f t="shared" si="519"/>
        <v>0</v>
      </c>
      <c r="U908" s="54" t="b">
        <f t="shared" si="520"/>
        <v>0</v>
      </c>
      <c r="V908" s="54" t="b">
        <f t="shared" si="521"/>
        <v>0</v>
      </c>
      <c r="W908" s="54" t="b">
        <f t="shared" si="522"/>
        <v>0</v>
      </c>
      <c r="X908" s="54" t="b">
        <f>IF(NOT(ISERROR(VLOOKUP(UPPER(F908),Opcodes!$O$3:$O$10,1,FALSE))),TRUE,FALSE)</f>
        <v>0</v>
      </c>
      <c r="Y908" s="1" t="str" cm="1">
        <f t="array" aca="1" ref="Y908" ca="1">IF(OR(UPPER(F908)="STR",UPPER(F908)="ASC"),_xlfn.TEXTJOIN("",TRUE,DEC2HEX(128*(UPPER(F908)="STR")+CODE(MID(G908,ABS(ROW(INDIRECT("1:"&amp;LEN(G908)))),1)))),IF(UPPER(F908)="HEX",UPPER(SUBSTITUTE(G908," ","")),""))</f>
        <v/>
      </c>
      <c r="Z908" s="52" t="str">
        <f t="shared" si="523"/>
        <v/>
      </c>
      <c r="AA908" s="52" t="str">
        <f t="shared" si="524"/>
        <v/>
      </c>
      <c r="AB908" s="52" t="str">
        <f t="shared" si="525"/>
        <v/>
      </c>
      <c r="AC908" s="52" t="str">
        <f t="shared" si="526"/>
        <v/>
      </c>
      <c r="AD908" s="52" t="str">
        <f t="shared" si="527"/>
        <v/>
      </c>
      <c r="AE908" s="52">
        <f t="shared" ca="1" si="528"/>
        <v>0</v>
      </c>
      <c r="AF908" s="52" t="str">
        <f t="shared" si="529"/>
        <v/>
      </c>
      <c r="AG908" s="52" t="str">
        <f t="shared" ca="1" si="530"/>
        <v>mem</v>
      </c>
      <c r="AH908" s="52">
        <f t="shared" ca="1" si="531"/>
        <v>0</v>
      </c>
      <c r="AI908" s="52">
        <f t="shared" ca="1" si="532"/>
        <v>-1</v>
      </c>
      <c r="AJ908" s="52">
        <f t="shared" ca="1" si="533"/>
        <v>0</v>
      </c>
      <c r="AK908" s="52">
        <f t="shared" ca="1" si="534"/>
        <v>0</v>
      </c>
      <c r="AL908" s="52">
        <f t="shared" ca="1" si="535"/>
        <v>0</v>
      </c>
      <c r="AM908" s="52" t="e" cm="1">
        <f t="array" aca="1" ref="AM908" ca="1">INDEX($G$2:$G$1052,MATCH(1,(AL908=$E$2:$E$1052)*("EQU"=UPPER($F$2:$F$1052)),0))</f>
        <v>#N/A</v>
      </c>
      <c r="AN908" s="52" t="str">
        <f t="shared" ca="1" si="536"/>
        <v/>
      </c>
      <c r="AO908" s="1" t="e">
        <f t="shared" ca="1" si="537"/>
        <v>#N/A</v>
      </c>
      <c r="AP908" s="52" t="str">
        <f t="shared" ca="1" si="538"/>
        <v/>
      </c>
      <c r="AQ908" s="1" t="str" cm="1">
        <f t="array" aca="1" ref="AQ908" ca="1">IF(LEFT(AL908,1)=".",INDEX($M$12:$M$1052,MATCH(1,(AL908=$L$12:$L$1052)*(S908=($S$12:$S$1052)),0)),"")</f>
        <v/>
      </c>
      <c r="AR908" s="52">
        <f t="shared" ca="1" si="539"/>
        <v>0</v>
      </c>
      <c r="AS908" s="52">
        <f t="shared" ca="1" si="540"/>
        <v>0</v>
      </c>
      <c r="AT908" s="52" t="str">
        <f t="shared" ca="1" si="541"/>
        <v>00</v>
      </c>
      <c r="AU908" s="52" t="str">
        <f t="shared" ca="1" si="542"/>
        <v>00</v>
      </c>
      <c r="AV908" s="1" t="str">
        <f t="shared" ref="AV908:AV971" ca="1" si="545">IF(T908,IF(AF908&amp;""="",IF(AND(HEX2DEC(AU908)-HEX2DEC(K908)-2&gt;=-128,HEX2DEC(AU908)-HEX2DEC(K908)-2&lt;128),RIGHT(DEC2HEX(HEX2DEC(AU908)-HEX2DEC(K908)-2,2),2),NA()),AU908),AU908)</f>
        <v>00</v>
      </c>
      <c r="AW908" s="52" t="str">
        <f t="shared" ca="1" si="543"/>
        <v>ZP</v>
      </c>
      <c r="AX908" s="53" t="e">
        <f ca="1">VLOOKUP(UPPER(F908)&amp;"-"&amp;AW908,Opcodes!$D$3:$E$160,2,FALSE)</f>
        <v>#N/A</v>
      </c>
      <c r="AY908" s="1">
        <f t="shared" ca="1" si="544"/>
        <v>0</v>
      </c>
    </row>
    <row r="909" spans="3:51" s="52" customFormat="1" x14ac:dyDescent="0.3">
      <c r="C909" s="11" t="str" cm="1">
        <f t="array" aca="1" ref="C909" ca="1">IF(AND(N909&amp;""&lt;&gt;"",K909&amp;""&lt;&gt;""),K909&amp;": "&amp;N909&amp;IF(O909&amp;""&lt;&gt;""," "&amp;O909,"")&amp;IF(P909&amp;""&lt;&gt;""," "&amp;P909,""),IF(Y909&amp;""&lt;&gt;"",K909&amp;": "&amp;TRIM(_xlfn.TEXTJOIN("",TRUE,MID(Y909,2*ROW(INDIRECT("1:"&amp;LEN(Y909)))-1,2)&amp;" ")),""))</f>
        <v/>
      </c>
      <c r="D909" s="20"/>
      <c r="E909" s="21"/>
      <c r="F909" s="22"/>
      <c r="G909" s="55"/>
      <c r="H909" s="56"/>
      <c r="I909" s="51"/>
      <c r="J909" s="51"/>
      <c r="K909" s="52" t="str">
        <f t="shared" ca="1" si="510"/>
        <v>302</v>
      </c>
      <c r="L909" s="52" t="str">
        <f t="shared" si="511"/>
        <v/>
      </c>
      <c r="M909" s="52" t="str">
        <f t="shared" ca="1" si="512"/>
        <v>$0302</v>
      </c>
      <c r="N909" s="53" t="str">
        <f t="shared" ca="1" si="513"/>
        <v/>
      </c>
      <c r="O909" s="53" t="str">
        <f t="shared" ca="1" si="514"/>
        <v>00</v>
      </c>
      <c r="P909" s="53" t="str">
        <f t="shared" ca="1" si="515"/>
        <v/>
      </c>
      <c r="Q909" s="54">
        <f t="shared" si="516"/>
        <v>-1</v>
      </c>
      <c r="R909" s="54" t="str">
        <f t="shared" si="517"/>
        <v/>
      </c>
      <c r="S909" s="3" t="str">
        <f t="shared" si="518"/>
        <v>my_code</v>
      </c>
      <c r="T909" s="54" t="b">
        <f t="shared" si="519"/>
        <v>0</v>
      </c>
      <c r="U909" s="54" t="b">
        <f t="shared" si="520"/>
        <v>0</v>
      </c>
      <c r="V909" s="54" t="b">
        <f t="shared" si="521"/>
        <v>0</v>
      </c>
      <c r="W909" s="54" t="b">
        <f t="shared" si="522"/>
        <v>0</v>
      </c>
      <c r="X909" s="54" t="b">
        <f>IF(NOT(ISERROR(VLOOKUP(UPPER(F909),Opcodes!$O$3:$O$10,1,FALSE))),TRUE,FALSE)</f>
        <v>0</v>
      </c>
      <c r="Y909" s="1" t="str" cm="1">
        <f t="array" aca="1" ref="Y909" ca="1">IF(OR(UPPER(F909)="STR",UPPER(F909)="ASC"),_xlfn.TEXTJOIN("",TRUE,DEC2HEX(128*(UPPER(F909)="STR")+CODE(MID(G909,ABS(ROW(INDIRECT("1:"&amp;LEN(G909)))),1)))),IF(UPPER(F909)="HEX",UPPER(SUBSTITUTE(G909," ","")),""))</f>
        <v/>
      </c>
      <c r="Z909" s="52" t="str">
        <f t="shared" si="523"/>
        <v/>
      </c>
      <c r="AA909" s="52" t="str">
        <f t="shared" si="524"/>
        <v/>
      </c>
      <c r="AB909" s="52" t="str">
        <f t="shared" si="525"/>
        <v/>
      </c>
      <c r="AC909" s="52" t="str">
        <f t="shared" si="526"/>
        <v/>
      </c>
      <c r="AD909" s="52" t="str">
        <f t="shared" si="527"/>
        <v/>
      </c>
      <c r="AE909" s="52">
        <f t="shared" ca="1" si="528"/>
        <v>0</v>
      </c>
      <c r="AF909" s="52" t="str">
        <f t="shared" si="529"/>
        <v/>
      </c>
      <c r="AG909" s="52" t="str">
        <f t="shared" ca="1" si="530"/>
        <v>mem</v>
      </c>
      <c r="AH909" s="52">
        <f t="shared" ca="1" si="531"/>
        <v>0</v>
      </c>
      <c r="AI909" s="52">
        <f t="shared" ca="1" si="532"/>
        <v>-1</v>
      </c>
      <c r="AJ909" s="52">
        <f t="shared" ca="1" si="533"/>
        <v>0</v>
      </c>
      <c r="AK909" s="52">
        <f t="shared" ca="1" si="534"/>
        <v>0</v>
      </c>
      <c r="AL909" s="52">
        <f t="shared" ca="1" si="535"/>
        <v>0</v>
      </c>
      <c r="AM909" s="52" t="e" cm="1">
        <f t="array" aca="1" ref="AM909" ca="1">INDEX($G$2:$G$1052,MATCH(1,(AL909=$E$2:$E$1052)*("EQU"=UPPER($F$2:$F$1052)),0))</f>
        <v>#N/A</v>
      </c>
      <c r="AN909" s="52" t="str">
        <f t="shared" ca="1" si="536"/>
        <v/>
      </c>
      <c r="AO909" s="1" t="e">
        <f t="shared" ca="1" si="537"/>
        <v>#N/A</v>
      </c>
      <c r="AP909" s="52" t="str">
        <f t="shared" ca="1" si="538"/>
        <v/>
      </c>
      <c r="AQ909" s="1" t="str" cm="1">
        <f t="array" aca="1" ref="AQ909" ca="1">IF(LEFT(AL909,1)=".",INDEX($M$12:$M$1052,MATCH(1,(AL909=$L$12:$L$1052)*(S909=($S$12:$S$1052)),0)),"")</f>
        <v/>
      </c>
      <c r="AR909" s="52">
        <f t="shared" ca="1" si="539"/>
        <v>0</v>
      </c>
      <c r="AS909" s="52">
        <f t="shared" ca="1" si="540"/>
        <v>0</v>
      </c>
      <c r="AT909" s="52" t="str">
        <f t="shared" ca="1" si="541"/>
        <v>00</v>
      </c>
      <c r="AU909" s="52" t="str">
        <f t="shared" ca="1" si="542"/>
        <v>00</v>
      </c>
      <c r="AV909" s="1" t="str">
        <f t="shared" ca="1" si="545"/>
        <v>00</v>
      </c>
      <c r="AW909" s="52" t="str">
        <f t="shared" ca="1" si="543"/>
        <v>ZP</v>
      </c>
      <c r="AX909" s="53" t="e">
        <f ca="1">VLOOKUP(UPPER(F909)&amp;"-"&amp;AW909,Opcodes!$D$3:$E$160,2,FALSE)</f>
        <v>#N/A</v>
      </c>
      <c r="AY909" s="1">
        <f t="shared" ca="1" si="544"/>
        <v>0</v>
      </c>
    </row>
    <row r="910" spans="3:51" s="52" customFormat="1" x14ac:dyDescent="0.3">
      <c r="C910" s="11" t="str" cm="1">
        <f t="array" aca="1" ref="C910" ca="1">IF(AND(N910&amp;""&lt;&gt;"",K910&amp;""&lt;&gt;""),K910&amp;": "&amp;N910&amp;IF(O910&amp;""&lt;&gt;""," "&amp;O910,"")&amp;IF(P910&amp;""&lt;&gt;""," "&amp;P910,""),IF(Y910&amp;""&lt;&gt;"",K910&amp;": "&amp;TRIM(_xlfn.TEXTJOIN("",TRUE,MID(Y910,2*ROW(INDIRECT("1:"&amp;LEN(Y910)))-1,2)&amp;" ")),""))</f>
        <v/>
      </c>
      <c r="D910" s="20"/>
      <c r="E910" s="21"/>
      <c r="F910" s="22"/>
      <c r="G910" s="55"/>
      <c r="H910" s="56"/>
      <c r="I910" s="51"/>
      <c r="J910" s="51"/>
      <c r="K910" s="52" t="str">
        <f t="shared" ca="1" si="510"/>
        <v>302</v>
      </c>
      <c r="L910" s="52" t="str">
        <f t="shared" si="511"/>
        <v/>
      </c>
      <c r="M910" s="52" t="str">
        <f t="shared" ca="1" si="512"/>
        <v>$0302</v>
      </c>
      <c r="N910" s="53" t="str">
        <f t="shared" ca="1" si="513"/>
        <v/>
      </c>
      <c r="O910" s="53" t="str">
        <f t="shared" ca="1" si="514"/>
        <v>00</v>
      </c>
      <c r="P910" s="53" t="str">
        <f t="shared" ca="1" si="515"/>
        <v/>
      </c>
      <c r="Q910" s="54">
        <f t="shared" si="516"/>
        <v>-1</v>
      </c>
      <c r="R910" s="54" t="str">
        <f t="shared" si="517"/>
        <v/>
      </c>
      <c r="S910" s="3" t="str">
        <f t="shared" si="518"/>
        <v>my_code</v>
      </c>
      <c r="T910" s="54" t="b">
        <f t="shared" si="519"/>
        <v>0</v>
      </c>
      <c r="U910" s="54" t="b">
        <f t="shared" si="520"/>
        <v>0</v>
      </c>
      <c r="V910" s="54" t="b">
        <f t="shared" si="521"/>
        <v>0</v>
      </c>
      <c r="W910" s="54" t="b">
        <f t="shared" si="522"/>
        <v>0</v>
      </c>
      <c r="X910" s="54" t="b">
        <f>IF(NOT(ISERROR(VLOOKUP(UPPER(F910),Opcodes!$O$3:$O$10,1,FALSE))),TRUE,FALSE)</f>
        <v>0</v>
      </c>
      <c r="Y910" s="1" t="str" cm="1">
        <f t="array" aca="1" ref="Y910" ca="1">IF(OR(UPPER(F910)="STR",UPPER(F910)="ASC"),_xlfn.TEXTJOIN("",TRUE,DEC2HEX(128*(UPPER(F910)="STR")+CODE(MID(G910,ABS(ROW(INDIRECT("1:"&amp;LEN(G910)))),1)))),IF(UPPER(F910)="HEX",UPPER(SUBSTITUTE(G910," ","")),""))</f>
        <v/>
      </c>
      <c r="Z910" s="52" t="str">
        <f t="shared" si="523"/>
        <v/>
      </c>
      <c r="AA910" s="52" t="str">
        <f t="shared" si="524"/>
        <v/>
      </c>
      <c r="AB910" s="52" t="str">
        <f t="shared" si="525"/>
        <v/>
      </c>
      <c r="AC910" s="52" t="str">
        <f t="shared" si="526"/>
        <v/>
      </c>
      <c r="AD910" s="52" t="str">
        <f t="shared" si="527"/>
        <v/>
      </c>
      <c r="AE910" s="52">
        <f t="shared" ca="1" si="528"/>
        <v>0</v>
      </c>
      <c r="AF910" s="52" t="str">
        <f t="shared" si="529"/>
        <v/>
      </c>
      <c r="AG910" s="52" t="str">
        <f t="shared" ca="1" si="530"/>
        <v>mem</v>
      </c>
      <c r="AH910" s="52">
        <f t="shared" ca="1" si="531"/>
        <v>0</v>
      </c>
      <c r="AI910" s="52">
        <f t="shared" ca="1" si="532"/>
        <v>-1</v>
      </c>
      <c r="AJ910" s="52">
        <f t="shared" ca="1" si="533"/>
        <v>0</v>
      </c>
      <c r="AK910" s="52">
        <f t="shared" ca="1" si="534"/>
        <v>0</v>
      </c>
      <c r="AL910" s="52">
        <f t="shared" ca="1" si="535"/>
        <v>0</v>
      </c>
      <c r="AM910" s="52" t="e" cm="1">
        <f t="array" aca="1" ref="AM910" ca="1">INDEX($G$2:$G$1052,MATCH(1,(AL910=$E$2:$E$1052)*("EQU"=UPPER($F$2:$F$1052)),0))</f>
        <v>#N/A</v>
      </c>
      <c r="AN910" s="52" t="str">
        <f t="shared" ca="1" si="536"/>
        <v/>
      </c>
      <c r="AO910" s="1" t="e">
        <f t="shared" ca="1" si="537"/>
        <v>#N/A</v>
      </c>
      <c r="AP910" s="52" t="str">
        <f t="shared" ca="1" si="538"/>
        <v/>
      </c>
      <c r="AQ910" s="1" t="str" cm="1">
        <f t="array" aca="1" ref="AQ910" ca="1">IF(LEFT(AL910,1)=".",INDEX($M$12:$M$1052,MATCH(1,(AL910=$L$12:$L$1052)*(S910=($S$12:$S$1052)),0)),"")</f>
        <v/>
      </c>
      <c r="AR910" s="52">
        <f t="shared" ca="1" si="539"/>
        <v>0</v>
      </c>
      <c r="AS910" s="52">
        <f t="shared" ca="1" si="540"/>
        <v>0</v>
      </c>
      <c r="AT910" s="52" t="str">
        <f t="shared" ca="1" si="541"/>
        <v>00</v>
      </c>
      <c r="AU910" s="52" t="str">
        <f t="shared" ca="1" si="542"/>
        <v>00</v>
      </c>
      <c r="AV910" s="1" t="str">
        <f t="shared" ca="1" si="545"/>
        <v>00</v>
      </c>
      <c r="AW910" s="52" t="str">
        <f t="shared" ca="1" si="543"/>
        <v>ZP</v>
      </c>
      <c r="AX910" s="53" t="e">
        <f ca="1">VLOOKUP(UPPER(F910)&amp;"-"&amp;AW910,Opcodes!$D$3:$E$160,2,FALSE)</f>
        <v>#N/A</v>
      </c>
      <c r="AY910" s="1">
        <f t="shared" ca="1" si="544"/>
        <v>0</v>
      </c>
    </row>
    <row r="911" spans="3:51" s="52" customFormat="1" x14ac:dyDescent="0.3">
      <c r="C911" s="11" t="str" cm="1">
        <f t="array" aca="1" ref="C911" ca="1">IF(AND(N911&amp;""&lt;&gt;"",K911&amp;""&lt;&gt;""),K911&amp;": "&amp;N911&amp;IF(O911&amp;""&lt;&gt;""," "&amp;O911,"")&amp;IF(P911&amp;""&lt;&gt;""," "&amp;P911,""),IF(Y911&amp;""&lt;&gt;"",K911&amp;": "&amp;TRIM(_xlfn.TEXTJOIN("",TRUE,MID(Y911,2*ROW(INDIRECT("1:"&amp;LEN(Y911)))-1,2)&amp;" ")),""))</f>
        <v/>
      </c>
      <c r="D911" s="20"/>
      <c r="E911" s="21"/>
      <c r="F911" s="22"/>
      <c r="G911" s="55"/>
      <c r="H911" s="56"/>
      <c r="I911" s="51"/>
      <c r="J911" s="51"/>
      <c r="K911" s="52" t="str">
        <f t="shared" ca="1" si="510"/>
        <v>302</v>
      </c>
      <c r="L911" s="52" t="str">
        <f t="shared" si="511"/>
        <v/>
      </c>
      <c r="M911" s="52" t="str">
        <f t="shared" ca="1" si="512"/>
        <v>$0302</v>
      </c>
      <c r="N911" s="53" t="str">
        <f t="shared" ca="1" si="513"/>
        <v/>
      </c>
      <c r="O911" s="53" t="str">
        <f t="shared" ca="1" si="514"/>
        <v>00</v>
      </c>
      <c r="P911" s="53" t="str">
        <f t="shared" ca="1" si="515"/>
        <v/>
      </c>
      <c r="Q911" s="54">
        <f t="shared" si="516"/>
        <v>-1</v>
      </c>
      <c r="R911" s="54" t="str">
        <f t="shared" si="517"/>
        <v/>
      </c>
      <c r="S911" s="3" t="str">
        <f t="shared" si="518"/>
        <v>my_code</v>
      </c>
      <c r="T911" s="54" t="b">
        <f t="shared" si="519"/>
        <v>0</v>
      </c>
      <c r="U911" s="54" t="b">
        <f t="shared" si="520"/>
        <v>0</v>
      </c>
      <c r="V911" s="54" t="b">
        <f t="shared" si="521"/>
        <v>0</v>
      </c>
      <c r="W911" s="54" t="b">
        <f t="shared" si="522"/>
        <v>0</v>
      </c>
      <c r="X911" s="54" t="b">
        <f>IF(NOT(ISERROR(VLOOKUP(UPPER(F911),Opcodes!$O$3:$O$10,1,FALSE))),TRUE,FALSE)</f>
        <v>0</v>
      </c>
      <c r="Y911" s="1" t="str" cm="1">
        <f t="array" aca="1" ref="Y911" ca="1">IF(OR(UPPER(F911)="STR",UPPER(F911)="ASC"),_xlfn.TEXTJOIN("",TRUE,DEC2HEX(128*(UPPER(F911)="STR")+CODE(MID(G911,ABS(ROW(INDIRECT("1:"&amp;LEN(G911)))),1)))),IF(UPPER(F911)="HEX",UPPER(SUBSTITUTE(G911," ","")),""))</f>
        <v/>
      </c>
      <c r="Z911" s="52" t="str">
        <f t="shared" si="523"/>
        <v/>
      </c>
      <c r="AA911" s="52" t="str">
        <f t="shared" si="524"/>
        <v/>
      </c>
      <c r="AB911" s="52" t="str">
        <f t="shared" si="525"/>
        <v/>
      </c>
      <c r="AC911" s="52" t="str">
        <f t="shared" si="526"/>
        <v/>
      </c>
      <c r="AD911" s="52" t="str">
        <f t="shared" si="527"/>
        <v/>
      </c>
      <c r="AE911" s="52">
        <f t="shared" ca="1" si="528"/>
        <v>0</v>
      </c>
      <c r="AF911" s="52" t="str">
        <f t="shared" si="529"/>
        <v/>
      </c>
      <c r="AG911" s="52" t="str">
        <f t="shared" ca="1" si="530"/>
        <v>mem</v>
      </c>
      <c r="AH911" s="52">
        <f t="shared" ca="1" si="531"/>
        <v>0</v>
      </c>
      <c r="AI911" s="52">
        <f t="shared" ca="1" si="532"/>
        <v>-1</v>
      </c>
      <c r="AJ911" s="52">
        <f t="shared" ca="1" si="533"/>
        <v>0</v>
      </c>
      <c r="AK911" s="52">
        <f t="shared" ca="1" si="534"/>
        <v>0</v>
      </c>
      <c r="AL911" s="52">
        <f t="shared" ca="1" si="535"/>
        <v>0</v>
      </c>
      <c r="AM911" s="52" t="e" cm="1">
        <f t="array" aca="1" ref="AM911" ca="1">INDEX($G$2:$G$1052,MATCH(1,(AL911=$E$2:$E$1052)*("EQU"=UPPER($F$2:$F$1052)),0))</f>
        <v>#N/A</v>
      </c>
      <c r="AN911" s="52" t="str">
        <f t="shared" ca="1" si="536"/>
        <v/>
      </c>
      <c r="AO911" s="1" t="e">
        <f t="shared" ca="1" si="537"/>
        <v>#N/A</v>
      </c>
      <c r="AP911" s="52" t="str">
        <f t="shared" ca="1" si="538"/>
        <v/>
      </c>
      <c r="AQ911" s="1" t="str" cm="1">
        <f t="array" aca="1" ref="AQ911" ca="1">IF(LEFT(AL911,1)=".",INDEX($M$12:$M$1052,MATCH(1,(AL911=$L$12:$L$1052)*(S911=($S$12:$S$1052)),0)),"")</f>
        <v/>
      </c>
      <c r="AR911" s="52">
        <f t="shared" ca="1" si="539"/>
        <v>0</v>
      </c>
      <c r="AS911" s="52">
        <f t="shared" ca="1" si="540"/>
        <v>0</v>
      </c>
      <c r="AT911" s="52" t="str">
        <f t="shared" ca="1" si="541"/>
        <v>00</v>
      </c>
      <c r="AU911" s="52" t="str">
        <f t="shared" ca="1" si="542"/>
        <v>00</v>
      </c>
      <c r="AV911" s="1" t="str">
        <f t="shared" ca="1" si="545"/>
        <v>00</v>
      </c>
      <c r="AW911" s="52" t="str">
        <f t="shared" ca="1" si="543"/>
        <v>ZP</v>
      </c>
      <c r="AX911" s="53" t="e">
        <f ca="1">VLOOKUP(UPPER(F911)&amp;"-"&amp;AW911,Opcodes!$D$3:$E$160,2,FALSE)</f>
        <v>#N/A</v>
      </c>
      <c r="AY911" s="1">
        <f t="shared" ca="1" si="544"/>
        <v>0</v>
      </c>
    </row>
    <row r="912" spans="3:51" s="52" customFormat="1" x14ac:dyDescent="0.3">
      <c r="C912" s="11" t="str" cm="1">
        <f t="array" aca="1" ref="C912" ca="1">IF(AND(N912&amp;""&lt;&gt;"",K912&amp;""&lt;&gt;""),K912&amp;": "&amp;N912&amp;IF(O912&amp;""&lt;&gt;""," "&amp;O912,"")&amp;IF(P912&amp;""&lt;&gt;""," "&amp;P912,""),IF(Y912&amp;""&lt;&gt;"",K912&amp;": "&amp;TRIM(_xlfn.TEXTJOIN("",TRUE,MID(Y912,2*ROW(INDIRECT("1:"&amp;LEN(Y912)))-1,2)&amp;" ")),""))</f>
        <v/>
      </c>
      <c r="D912" s="20"/>
      <c r="E912" s="21"/>
      <c r="F912" s="22"/>
      <c r="G912" s="55"/>
      <c r="H912" s="56"/>
      <c r="I912" s="51"/>
      <c r="J912" s="51"/>
      <c r="K912" s="52" t="str">
        <f t="shared" ca="1" si="510"/>
        <v>302</v>
      </c>
      <c r="L912" s="52" t="str">
        <f t="shared" si="511"/>
        <v/>
      </c>
      <c r="M912" s="52" t="str">
        <f t="shared" ca="1" si="512"/>
        <v>$0302</v>
      </c>
      <c r="N912" s="53" t="str">
        <f t="shared" ca="1" si="513"/>
        <v/>
      </c>
      <c r="O912" s="53" t="str">
        <f t="shared" ca="1" si="514"/>
        <v>00</v>
      </c>
      <c r="P912" s="53" t="str">
        <f t="shared" ca="1" si="515"/>
        <v/>
      </c>
      <c r="Q912" s="54">
        <f t="shared" si="516"/>
        <v>-1</v>
      </c>
      <c r="R912" s="54" t="str">
        <f t="shared" si="517"/>
        <v/>
      </c>
      <c r="S912" s="3" t="str">
        <f t="shared" si="518"/>
        <v>my_code</v>
      </c>
      <c r="T912" s="54" t="b">
        <f t="shared" si="519"/>
        <v>0</v>
      </c>
      <c r="U912" s="54" t="b">
        <f t="shared" si="520"/>
        <v>0</v>
      </c>
      <c r="V912" s="54" t="b">
        <f t="shared" si="521"/>
        <v>0</v>
      </c>
      <c r="W912" s="54" t="b">
        <f t="shared" si="522"/>
        <v>0</v>
      </c>
      <c r="X912" s="54" t="b">
        <f>IF(NOT(ISERROR(VLOOKUP(UPPER(F912),Opcodes!$O$3:$O$10,1,FALSE))),TRUE,FALSE)</f>
        <v>0</v>
      </c>
      <c r="Y912" s="1" t="str" cm="1">
        <f t="array" aca="1" ref="Y912" ca="1">IF(OR(UPPER(F912)="STR",UPPER(F912)="ASC"),_xlfn.TEXTJOIN("",TRUE,DEC2HEX(128*(UPPER(F912)="STR")+CODE(MID(G912,ABS(ROW(INDIRECT("1:"&amp;LEN(G912)))),1)))),IF(UPPER(F912)="HEX",UPPER(SUBSTITUTE(G912," ","")),""))</f>
        <v/>
      </c>
      <c r="Z912" s="52" t="str">
        <f t="shared" si="523"/>
        <v/>
      </c>
      <c r="AA912" s="52" t="str">
        <f t="shared" si="524"/>
        <v/>
      </c>
      <c r="AB912" s="52" t="str">
        <f t="shared" si="525"/>
        <v/>
      </c>
      <c r="AC912" s="52" t="str">
        <f t="shared" si="526"/>
        <v/>
      </c>
      <c r="AD912" s="52" t="str">
        <f t="shared" si="527"/>
        <v/>
      </c>
      <c r="AE912" s="52">
        <f t="shared" ca="1" si="528"/>
        <v>0</v>
      </c>
      <c r="AF912" s="52" t="str">
        <f t="shared" si="529"/>
        <v/>
      </c>
      <c r="AG912" s="52" t="str">
        <f t="shared" ca="1" si="530"/>
        <v>mem</v>
      </c>
      <c r="AH912" s="52">
        <f t="shared" ca="1" si="531"/>
        <v>0</v>
      </c>
      <c r="AI912" s="52">
        <f t="shared" ca="1" si="532"/>
        <v>-1</v>
      </c>
      <c r="AJ912" s="52">
        <f t="shared" ca="1" si="533"/>
        <v>0</v>
      </c>
      <c r="AK912" s="52">
        <f t="shared" ca="1" si="534"/>
        <v>0</v>
      </c>
      <c r="AL912" s="52">
        <f t="shared" ca="1" si="535"/>
        <v>0</v>
      </c>
      <c r="AM912" s="52" t="e" cm="1">
        <f t="array" aca="1" ref="AM912" ca="1">INDEX($G$2:$G$1052,MATCH(1,(AL912=$E$2:$E$1052)*("EQU"=UPPER($F$2:$F$1052)),0))</f>
        <v>#N/A</v>
      </c>
      <c r="AN912" s="52" t="str">
        <f t="shared" ca="1" si="536"/>
        <v/>
      </c>
      <c r="AO912" s="1" t="e">
        <f t="shared" ca="1" si="537"/>
        <v>#N/A</v>
      </c>
      <c r="AP912" s="52" t="str">
        <f t="shared" ca="1" si="538"/>
        <v/>
      </c>
      <c r="AQ912" s="1" t="str" cm="1">
        <f t="array" aca="1" ref="AQ912" ca="1">IF(LEFT(AL912,1)=".",INDEX($M$12:$M$1052,MATCH(1,(AL912=$L$12:$L$1052)*(S912=($S$12:$S$1052)),0)),"")</f>
        <v/>
      </c>
      <c r="AR912" s="52">
        <f t="shared" ca="1" si="539"/>
        <v>0</v>
      </c>
      <c r="AS912" s="52">
        <f t="shared" ca="1" si="540"/>
        <v>0</v>
      </c>
      <c r="AT912" s="52" t="str">
        <f t="shared" ca="1" si="541"/>
        <v>00</v>
      </c>
      <c r="AU912" s="52" t="str">
        <f t="shared" ca="1" si="542"/>
        <v>00</v>
      </c>
      <c r="AV912" s="1" t="str">
        <f t="shared" ca="1" si="545"/>
        <v>00</v>
      </c>
      <c r="AW912" s="52" t="str">
        <f t="shared" ca="1" si="543"/>
        <v>ZP</v>
      </c>
      <c r="AX912" s="53" t="e">
        <f ca="1">VLOOKUP(UPPER(F912)&amp;"-"&amp;AW912,Opcodes!$D$3:$E$160,2,FALSE)</f>
        <v>#N/A</v>
      </c>
      <c r="AY912" s="1">
        <f t="shared" ca="1" si="544"/>
        <v>0</v>
      </c>
    </row>
    <row r="913" spans="3:51" s="52" customFormat="1" x14ac:dyDescent="0.3">
      <c r="C913" s="11" t="str" cm="1">
        <f t="array" aca="1" ref="C913" ca="1">IF(AND(N913&amp;""&lt;&gt;"",K913&amp;""&lt;&gt;""),K913&amp;": "&amp;N913&amp;IF(O913&amp;""&lt;&gt;""," "&amp;O913,"")&amp;IF(P913&amp;""&lt;&gt;""," "&amp;P913,""),IF(Y913&amp;""&lt;&gt;"",K913&amp;": "&amp;TRIM(_xlfn.TEXTJOIN("",TRUE,MID(Y913,2*ROW(INDIRECT("1:"&amp;LEN(Y913)))-1,2)&amp;" ")),""))</f>
        <v/>
      </c>
      <c r="D913" s="20"/>
      <c r="E913" s="21"/>
      <c r="F913" s="22"/>
      <c r="G913" s="55"/>
      <c r="H913" s="56"/>
      <c r="I913" s="51"/>
      <c r="J913" s="51"/>
      <c r="K913" s="52" t="str">
        <f t="shared" ca="1" si="510"/>
        <v>302</v>
      </c>
      <c r="L913" s="52" t="str">
        <f t="shared" si="511"/>
        <v/>
      </c>
      <c r="M913" s="52" t="str">
        <f t="shared" ca="1" si="512"/>
        <v>$0302</v>
      </c>
      <c r="N913" s="53" t="str">
        <f t="shared" ca="1" si="513"/>
        <v/>
      </c>
      <c r="O913" s="53" t="str">
        <f t="shared" ca="1" si="514"/>
        <v>00</v>
      </c>
      <c r="P913" s="53" t="str">
        <f t="shared" ca="1" si="515"/>
        <v/>
      </c>
      <c r="Q913" s="54">
        <f t="shared" si="516"/>
        <v>-1</v>
      </c>
      <c r="R913" s="54" t="str">
        <f t="shared" si="517"/>
        <v/>
      </c>
      <c r="S913" s="3" t="str">
        <f t="shared" si="518"/>
        <v>my_code</v>
      </c>
      <c r="T913" s="54" t="b">
        <f t="shared" si="519"/>
        <v>0</v>
      </c>
      <c r="U913" s="54" t="b">
        <f t="shared" si="520"/>
        <v>0</v>
      </c>
      <c r="V913" s="54" t="b">
        <f t="shared" si="521"/>
        <v>0</v>
      </c>
      <c r="W913" s="54" t="b">
        <f t="shared" si="522"/>
        <v>0</v>
      </c>
      <c r="X913" s="54" t="b">
        <f>IF(NOT(ISERROR(VLOOKUP(UPPER(F913),Opcodes!$O$3:$O$10,1,FALSE))),TRUE,FALSE)</f>
        <v>0</v>
      </c>
      <c r="Y913" s="1" t="str" cm="1">
        <f t="array" aca="1" ref="Y913" ca="1">IF(OR(UPPER(F913)="STR",UPPER(F913)="ASC"),_xlfn.TEXTJOIN("",TRUE,DEC2HEX(128*(UPPER(F913)="STR")+CODE(MID(G913,ABS(ROW(INDIRECT("1:"&amp;LEN(G913)))),1)))),IF(UPPER(F913)="HEX",UPPER(SUBSTITUTE(G913," ","")),""))</f>
        <v/>
      </c>
      <c r="Z913" s="52" t="str">
        <f t="shared" si="523"/>
        <v/>
      </c>
      <c r="AA913" s="52" t="str">
        <f t="shared" si="524"/>
        <v/>
      </c>
      <c r="AB913" s="52" t="str">
        <f t="shared" si="525"/>
        <v/>
      </c>
      <c r="AC913" s="52" t="str">
        <f t="shared" si="526"/>
        <v/>
      </c>
      <c r="AD913" s="52" t="str">
        <f t="shared" si="527"/>
        <v/>
      </c>
      <c r="AE913" s="52">
        <f t="shared" ca="1" si="528"/>
        <v>0</v>
      </c>
      <c r="AF913" s="52" t="str">
        <f t="shared" si="529"/>
        <v/>
      </c>
      <c r="AG913" s="52" t="str">
        <f t="shared" ca="1" si="530"/>
        <v>mem</v>
      </c>
      <c r="AH913" s="52">
        <f t="shared" ca="1" si="531"/>
        <v>0</v>
      </c>
      <c r="AI913" s="52">
        <f t="shared" ca="1" si="532"/>
        <v>-1</v>
      </c>
      <c r="AJ913" s="52">
        <f t="shared" ca="1" si="533"/>
        <v>0</v>
      </c>
      <c r="AK913" s="52">
        <f t="shared" ca="1" si="534"/>
        <v>0</v>
      </c>
      <c r="AL913" s="52">
        <f t="shared" ca="1" si="535"/>
        <v>0</v>
      </c>
      <c r="AM913" s="52" t="e" cm="1">
        <f t="array" aca="1" ref="AM913" ca="1">INDEX($G$2:$G$1052,MATCH(1,(AL913=$E$2:$E$1052)*("EQU"=UPPER($F$2:$F$1052)),0))</f>
        <v>#N/A</v>
      </c>
      <c r="AN913" s="52" t="str">
        <f t="shared" ca="1" si="536"/>
        <v/>
      </c>
      <c r="AO913" s="1" t="e">
        <f t="shared" ca="1" si="537"/>
        <v>#N/A</v>
      </c>
      <c r="AP913" s="52" t="str">
        <f t="shared" ca="1" si="538"/>
        <v/>
      </c>
      <c r="AQ913" s="1" t="str" cm="1">
        <f t="array" aca="1" ref="AQ913" ca="1">IF(LEFT(AL913,1)=".",INDEX($M$12:$M$1052,MATCH(1,(AL913=$L$12:$L$1052)*(S913=($S$12:$S$1052)),0)),"")</f>
        <v/>
      </c>
      <c r="AR913" s="52">
        <f t="shared" ca="1" si="539"/>
        <v>0</v>
      </c>
      <c r="AS913" s="52">
        <f t="shared" ca="1" si="540"/>
        <v>0</v>
      </c>
      <c r="AT913" s="52" t="str">
        <f t="shared" ca="1" si="541"/>
        <v>00</v>
      </c>
      <c r="AU913" s="52" t="str">
        <f t="shared" ca="1" si="542"/>
        <v>00</v>
      </c>
      <c r="AV913" s="1" t="str">
        <f t="shared" ca="1" si="545"/>
        <v>00</v>
      </c>
      <c r="AW913" s="52" t="str">
        <f t="shared" ca="1" si="543"/>
        <v>ZP</v>
      </c>
      <c r="AX913" s="53" t="e">
        <f ca="1">VLOOKUP(UPPER(F913)&amp;"-"&amp;AW913,Opcodes!$D$3:$E$160,2,FALSE)</f>
        <v>#N/A</v>
      </c>
      <c r="AY913" s="1">
        <f t="shared" ca="1" si="544"/>
        <v>0</v>
      </c>
    </row>
    <row r="914" spans="3:51" s="52" customFormat="1" x14ac:dyDescent="0.3">
      <c r="C914" s="11" t="str" cm="1">
        <f t="array" aca="1" ref="C914" ca="1">IF(AND(N914&amp;""&lt;&gt;"",K914&amp;""&lt;&gt;""),K914&amp;": "&amp;N914&amp;IF(O914&amp;""&lt;&gt;""," "&amp;O914,"")&amp;IF(P914&amp;""&lt;&gt;""," "&amp;P914,""),IF(Y914&amp;""&lt;&gt;"",K914&amp;": "&amp;TRIM(_xlfn.TEXTJOIN("",TRUE,MID(Y914,2*ROW(INDIRECT("1:"&amp;LEN(Y914)))-1,2)&amp;" ")),""))</f>
        <v/>
      </c>
      <c r="D914" s="20"/>
      <c r="E914" s="21"/>
      <c r="F914" s="22"/>
      <c r="G914" s="55"/>
      <c r="H914" s="56"/>
      <c r="I914" s="51"/>
      <c r="J914" s="51"/>
      <c r="K914" s="52" t="str">
        <f t="shared" ca="1" si="510"/>
        <v>302</v>
      </c>
      <c r="L914" s="52" t="str">
        <f t="shared" si="511"/>
        <v/>
      </c>
      <c r="M914" s="52" t="str">
        <f t="shared" ca="1" si="512"/>
        <v>$0302</v>
      </c>
      <c r="N914" s="53" t="str">
        <f t="shared" ca="1" si="513"/>
        <v/>
      </c>
      <c r="O914" s="53" t="str">
        <f t="shared" ca="1" si="514"/>
        <v>00</v>
      </c>
      <c r="P914" s="53" t="str">
        <f t="shared" ca="1" si="515"/>
        <v/>
      </c>
      <c r="Q914" s="54">
        <f t="shared" si="516"/>
        <v>-1</v>
      </c>
      <c r="R914" s="54" t="str">
        <f t="shared" si="517"/>
        <v/>
      </c>
      <c r="S914" s="3" t="str">
        <f t="shared" si="518"/>
        <v>my_code</v>
      </c>
      <c r="T914" s="54" t="b">
        <f t="shared" si="519"/>
        <v>0</v>
      </c>
      <c r="U914" s="54" t="b">
        <f t="shared" si="520"/>
        <v>0</v>
      </c>
      <c r="V914" s="54" t="b">
        <f t="shared" si="521"/>
        <v>0</v>
      </c>
      <c r="W914" s="54" t="b">
        <f t="shared" si="522"/>
        <v>0</v>
      </c>
      <c r="X914" s="54" t="b">
        <f>IF(NOT(ISERROR(VLOOKUP(UPPER(F914),Opcodes!$O$3:$O$10,1,FALSE))),TRUE,FALSE)</f>
        <v>0</v>
      </c>
      <c r="Y914" s="1" t="str" cm="1">
        <f t="array" aca="1" ref="Y914" ca="1">IF(OR(UPPER(F914)="STR",UPPER(F914)="ASC"),_xlfn.TEXTJOIN("",TRUE,DEC2HEX(128*(UPPER(F914)="STR")+CODE(MID(G914,ABS(ROW(INDIRECT("1:"&amp;LEN(G914)))),1)))),IF(UPPER(F914)="HEX",UPPER(SUBSTITUTE(G914," ","")),""))</f>
        <v/>
      </c>
      <c r="Z914" s="52" t="str">
        <f t="shared" si="523"/>
        <v/>
      </c>
      <c r="AA914" s="52" t="str">
        <f t="shared" si="524"/>
        <v/>
      </c>
      <c r="AB914" s="52" t="str">
        <f t="shared" si="525"/>
        <v/>
      </c>
      <c r="AC914" s="52" t="str">
        <f t="shared" si="526"/>
        <v/>
      </c>
      <c r="AD914" s="52" t="str">
        <f t="shared" si="527"/>
        <v/>
      </c>
      <c r="AE914" s="52">
        <f t="shared" ca="1" si="528"/>
        <v>0</v>
      </c>
      <c r="AF914" s="52" t="str">
        <f t="shared" si="529"/>
        <v/>
      </c>
      <c r="AG914" s="52" t="str">
        <f t="shared" ca="1" si="530"/>
        <v>mem</v>
      </c>
      <c r="AH914" s="52">
        <f t="shared" ca="1" si="531"/>
        <v>0</v>
      </c>
      <c r="AI914" s="52">
        <f t="shared" ca="1" si="532"/>
        <v>-1</v>
      </c>
      <c r="AJ914" s="52">
        <f t="shared" ca="1" si="533"/>
        <v>0</v>
      </c>
      <c r="AK914" s="52">
        <f t="shared" ca="1" si="534"/>
        <v>0</v>
      </c>
      <c r="AL914" s="52">
        <f t="shared" ca="1" si="535"/>
        <v>0</v>
      </c>
      <c r="AM914" s="52" t="e" cm="1">
        <f t="array" aca="1" ref="AM914" ca="1">INDEX($G$2:$G$1052,MATCH(1,(AL914=$E$2:$E$1052)*("EQU"=UPPER($F$2:$F$1052)),0))</f>
        <v>#N/A</v>
      </c>
      <c r="AN914" s="52" t="str">
        <f t="shared" ca="1" si="536"/>
        <v/>
      </c>
      <c r="AO914" s="1" t="e">
        <f t="shared" ca="1" si="537"/>
        <v>#N/A</v>
      </c>
      <c r="AP914" s="52" t="str">
        <f t="shared" ca="1" si="538"/>
        <v/>
      </c>
      <c r="AQ914" s="1" t="str" cm="1">
        <f t="array" aca="1" ref="AQ914" ca="1">IF(LEFT(AL914,1)=".",INDEX($M$12:$M$1052,MATCH(1,(AL914=$L$12:$L$1052)*(S914=($S$12:$S$1052)),0)),"")</f>
        <v/>
      </c>
      <c r="AR914" s="52">
        <f t="shared" ca="1" si="539"/>
        <v>0</v>
      </c>
      <c r="AS914" s="52">
        <f t="shared" ca="1" si="540"/>
        <v>0</v>
      </c>
      <c r="AT914" s="52" t="str">
        <f t="shared" ca="1" si="541"/>
        <v>00</v>
      </c>
      <c r="AU914" s="52" t="str">
        <f t="shared" ca="1" si="542"/>
        <v>00</v>
      </c>
      <c r="AV914" s="1" t="str">
        <f t="shared" ca="1" si="545"/>
        <v>00</v>
      </c>
      <c r="AW914" s="52" t="str">
        <f t="shared" ca="1" si="543"/>
        <v>ZP</v>
      </c>
      <c r="AX914" s="53" t="e">
        <f ca="1">VLOOKUP(UPPER(F914)&amp;"-"&amp;AW914,Opcodes!$D$3:$E$160,2,FALSE)</f>
        <v>#N/A</v>
      </c>
      <c r="AY914" s="1">
        <f t="shared" ca="1" si="544"/>
        <v>0</v>
      </c>
    </row>
    <row r="915" spans="3:51" s="52" customFormat="1" x14ac:dyDescent="0.3">
      <c r="C915" s="11" t="str" cm="1">
        <f t="array" aca="1" ref="C915" ca="1">IF(AND(N915&amp;""&lt;&gt;"",K915&amp;""&lt;&gt;""),K915&amp;": "&amp;N915&amp;IF(O915&amp;""&lt;&gt;""," "&amp;O915,"")&amp;IF(P915&amp;""&lt;&gt;""," "&amp;P915,""),IF(Y915&amp;""&lt;&gt;"",K915&amp;": "&amp;TRIM(_xlfn.TEXTJOIN("",TRUE,MID(Y915,2*ROW(INDIRECT("1:"&amp;LEN(Y915)))-1,2)&amp;" ")),""))</f>
        <v/>
      </c>
      <c r="D915" s="20"/>
      <c r="E915" s="21"/>
      <c r="F915" s="22"/>
      <c r="G915" s="55"/>
      <c r="H915" s="56"/>
      <c r="I915" s="51"/>
      <c r="J915" s="51"/>
      <c r="K915" s="52" t="str">
        <f t="shared" ca="1" si="510"/>
        <v>302</v>
      </c>
      <c r="L915" s="52" t="str">
        <f t="shared" si="511"/>
        <v/>
      </c>
      <c r="M915" s="52" t="str">
        <f t="shared" ca="1" si="512"/>
        <v>$0302</v>
      </c>
      <c r="N915" s="53" t="str">
        <f t="shared" ca="1" si="513"/>
        <v/>
      </c>
      <c r="O915" s="53" t="str">
        <f t="shared" ca="1" si="514"/>
        <v>00</v>
      </c>
      <c r="P915" s="53" t="str">
        <f t="shared" ca="1" si="515"/>
        <v/>
      </c>
      <c r="Q915" s="54">
        <f t="shared" si="516"/>
        <v>-1</v>
      </c>
      <c r="R915" s="54" t="str">
        <f t="shared" si="517"/>
        <v/>
      </c>
      <c r="S915" s="3" t="str">
        <f t="shared" si="518"/>
        <v>my_code</v>
      </c>
      <c r="T915" s="54" t="b">
        <f t="shared" si="519"/>
        <v>0</v>
      </c>
      <c r="U915" s="54" t="b">
        <f t="shared" si="520"/>
        <v>0</v>
      </c>
      <c r="V915" s="54" t="b">
        <f t="shared" si="521"/>
        <v>0</v>
      </c>
      <c r="W915" s="54" t="b">
        <f t="shared" si="522"/>
        <v>0</v>
      </c>
      <c r="X915" s="54" t="b">
        <f>IF(NOT(ISERROR(VLOOKUP(UPPER(F915),Opcodes!$O$3:$O$10,1,FALSE))),TRUE,FALSE)</f>
        <v>0</v>
      </c>
      <c r="Y915" s="1" t="str" cm="1">
        <f t="array" aca="1" ref="Y915" ca="1">IF(OR(UPPER(F915)="STR",UPPER(F915)="ASC"),_xlfn.TEXTJOIN("",TRUE,DEC2HEX(128*(UPPER(F915)="STR")+CODE(MID(G915,ABS(ROW(INDIRECT("1:"&amp;LEN(G915)))),1)))),IF(UPPER(F915)="HEX",UPPER(SUBSTITUTE(G915," ","")),""))</f>
        <v/>
      </c>
      <c r="Z915" s="52" t="str">
        <f t="shared" si="523"/>
        <v/>
      </c>
      <c r="AA915" s="52" t="str">
        <f t="shared" si="524"/>
        <v/>
      </c>
      <c r="AB915" s="52" t="str">
        <f t="shared" si="525"/>
        <v/>
      </c>
      <c r="AC915" s="52" t="str">
        <f t="shared" si="526"/>
        <v/>
      </c>
      <c r="AD915" s="52" t="str">
        <f t="shared" si="527"/>
        <v/>
      </c>
      <c r="AE915" s="52">
        <f t="shared" ca="1" si="528"/>
        <v>0</v>
      </c>
      <c r="AF915" s="52" t="str">
        <f t="shared" si="529"/>
        <v/>
      </c>
      <c r="AG915" s="52" t="str">
        <f t="shared" ca="1" si="530"/>
        <v>mem</v>
      </c>
      <c r="AH915" s="52">
        <f t="shared" ca="1" si="531"/>
        <v>0</v>
      </c>
      <c r="AI915" s="52">
        <f t="shared" ca="1" si="532"/>
        <v>-1</v>
      </c>
      <c r="AJ915" s="52">
        <f t="shared" ca="1" si="533"/>
        <v>0</v>
      </c>
      <c r="AK915" s="52">
        <f t="shared" ca="1" si="534"/>
        <v>0</v>
      </c>
      <c r="AL915" s="52">
        <f t="shared" ca="1" si="535"/>
        <v>0</v>
      </c>
      <c r="AM915" s="52" t="e" cm="1">
        <f t="array" aca="1" ref="AM915" ca="1">INDEX($G$2:$G$1052,MATCH(1,(AL915=$E$2:$E$1052)*("EQU"=UPPER($F$2:$F$1052)),0))</f>
        <v>#N/A</v>
      </c>
      <c r="AN915" s="52" t="str">
        <f t="shared" ca="1" si="536"/>
        <v/>
      </c>
      <c r="AO915" s="1" t="e">
        <f t="shared" ca="1" si="537"/>
        <v>#N/A</v>
      </c>
      <c r="AP915" s="52" t="str">
        <f t="shared" ca="1" si="538"/>
        <v/>
      </c>
      <c r="AQ915" s="1" t="str" cm="1">
        <f t="array" aca="1" ref="AQ915" ca="1">IF(LEFT(AL915,1)=".",INDEX($M$12:$M$1052,MATCH(1,(AL915=$L$12:$L$1052)*(S915=($S$12:$S$1052)),0)),"")</f>
        <v/>
      </c>
      <c r="AR915" s="52">
        <f t="shared" ca="1" si="539"/>
        <v>0</v>
      </c>
      <c r="AS915" s="52">
        <f t="shared" ca="1" si="540"/>
        <v>0</v>
      </c>
      <c r="AT915" s="52" t="str">
        <f t="shared" ca="1" si="541"/>
        <v>00</v>
      </c>
      <c r="AU915" s="52" t="str">
        <f t="shared" ca="1" si="542"/>
        <v>00</v>
      </c>
      <c r="AV915" s="1" t="str">
        <f t="shared" ca="1" si="545"/>
        <v>00</v>
      </c>
      <c r="AW915" s="52" t="str">
        <f t="shared" ca="1" si="543"/>
        <v>ZP</v>
      </c>
      <c r="AX915" s="53" t="e">
        <f ca="1">VLOOKUP(UPPER(F915)&amp;"-"&amp;AW915,Opcodes!$D$3:$E$160,2,FALSE)</f>
        <v>#N/A</v>
      </c>
      <c r="AY915" s="1">
        <f t="shared" ca="1" si="544"/>
        <v>0</v>
      </c>
    </row>
    <row r="916" spans="3:51" s="52" customFormat="1" x14ac:dyDescent="0.3">
      <c r="C916" s="11" t="str" cm="1">
        <f t="array" aca="1" ref="C916" ca="1">IF(AND(N916&amp;""&lt;&gt;"",K916&amp;""&lt;&gt;""),K916&amp;": "&amp;N916&amp;IF(O916&amp;""&lt;&gt;""," "&amp;O916,"")&amp;IF(P916&amp;""&lt;&gt;""," "&amp;P916,""),IF(Y916&amp;""&lt;&gt;"",K916&amp;": "&amp;TRIM(_xlfn.TEXTJOIN("",TRUE,MID(Y916,2*ROW(INDIRECT("1:"&amp;LEN(Y916)))-1,2)&amp;" ")),""))</f>
        <v/>
      </c>
      <c r="D916" s="20"/>
      <c r="E916" s="21"/>
      <c r="F916" s="22"/>
      <c r="G916" s="55"/>
      <c r="H916" s="56"/>
      <c r="I916" s="51"/>
      <c r="J916" s="51"/>
      <c r="K916" s="52" t="str">
        <f t="shared" ca="1" si="510"/>
        <v>302</v>
      </c>
      <c r="L916" s="52" t="str">
        <f t="shared" si="511"/>
        <v/>
      </c>
      <c r="M916" s="52" t="str">
        <f t="shared" ca="1" si="512"/>
        <v>$0302</v>
      </c>
      <c r="N916" s="53" t="str">
        <f t="shared" ca="1" si="513"/>
        <v/>
      </c>
      <c r="O916" s="53" t="str">
        <f t="shared" ca="1" si="514"/>
        <v>00</v>
      </c>
      <c r="P916" s="53" t="str">
        <f t="shared" ca="1" si="515"/>
        <v/>
      </c>
      <c r="Q916" s="54">
        <f t="shared" si="516"/>
        <v>-1</v>
      </c>
      <c r="R916" s="54" t="str">
        <f t="shared" si="517"/>
        <v/>
      </c>
      <c r="S916" s="3" t="str">
        <f t="shared" si="518"/>
        <v>my_code</v>
      </c>
      <c r="T916" s="54" t="b">
        <f t="shared" si="519"/>
        <v>0</v>
      </c>
      <c r="U916" s="54" t="b">
        <f t="shared" si="520"/>
        <v>0</v>
      </c>
      <c r="V916" s="54" t="b">
        <f t="shared" si="521"/>
        <v>0</v>
      </c>
      <c r="W916" s="54" t="b">
        <f t="shared" si="522"/>
        <v>0</v>
      </c>
      <c r="X916" s="54" t="b">
        <f>IF(NOT(ISERROR(VLOOKUP(UPPER(F916),Opcodes!$O$3:$O$10,1,FALSE))),TRUE,FALSE)</f>
        <v>0</v>
      </c>
      <c r="Y916" s="1" t="str" cm="1">
        <f t="array" aca="1" ref="Y916" ca="1">IF(OR(UPPER(F916)="STR",UPPER(F916)="ASC"),_xlfn.TEXTJOIN("",TRUE,DEC2HEX(128*(UPPER(F916)="STR")+CODE(MID(G916,ABS(ROW(INDIRECT("1:"&amp;LEN(G916)))),1)))),IF(UPPER(F916)="HEX",UPPER(SUBSTITUTE(G916," ","")),""))</f>
        <v/>
      </c>
      <c r="Z916" s="52" t="str">
        <f t="shared" si="523"/>
        <v/>
      </c>
      <c r="AA916" s="52" t="str">
        <f t="shared" si="524"/>
        <v/>
      </c>
      <c r="AB916" s="52" t="str">
        <f t="shared" si="525"/>
        <v/>
      </c>
      <c r="AC916" s="52" t="str">
        <f t="shared" si="526"/>
        <v/>
      </c>
      <c r="AD916" s="52" t="str">
        <f t="shared" si="527"/>
        <v/>
      </c>
      <c r="AE916" s="52">
        <f t="shared" ca="1" si="528"/>
        <v>0</v>
      </c>
      <c r="AF916" s="52" t="str">
        <f t="shared" si="529"/>
        <v/>
      </c>
      <c r="AG916" s="52" t="str">
        <f t="shared" ca="1" si="530"/>
        <v>mem</v>
      </c>
      <c r="AH916" s="52">
        <f t="shared" ca="1" si="531"/>
        <v>0</v>
      </c>
      <c r="AI916" s="52">
        <f t="shared" ca="1" si="532"/>
        <v>-1</v>
      </c>
      <c r="AJ916" s="52">
        <f t="shared" ca="1" si="533"/>
        <v>0</v>
      </c>
      <c r="AK916" s="52">
        <f t="shared" ca="1" si="534"/>
        <v>0</v>
      </c>
      <c r="AL916" s="52">
        <f t="shared" ca="1" si="535"/>
        <v>0</v>
      </c>
      <c r="AM916" s="52" t="e" cm="1">
        <f t="array" aca="1" ref="AM916" ca="1">INDEX($G$2:$G$1052,MATCH(1,(AL916=$E$2:$E$1052)*("EQU"=UPPER($F$2:$F$1052)),0))</f>
        <v>#N/A</v>
      </c>
      <c r="AN916" s="52" t="str">
        <f t="shared" ca="1" si="536"/>
        <v/>
      </c>
      <c r="AO916" s="1" t="e">
        <f t="shared" ca="1" si="537"/>
        <v>#N/A</v>
      </c>
      <c r="AP916" s="52" t="str">
        <f t="shared" ca="1" si="538"/>
        <v/>
      </c>
      <c r="AQ916" s="1" t="str" cm="1">
        <f t="array" aca="1" ref="AQ916" ca="1">IF(LEFT(AL916,1)=".",INDEX($M$12:$M$1052,MATCH(1,(AL916=$L$12:$L$1052)*(S916=($S$12:$S$1052)),0)),"")</f>
        <v/>
      </c>
      <c r="AR916" s="52">
        <f t="shared" ca="1" si="539"/>
        <v>0</v>
      </c>
      <c r="AS916" s="52">
        <f t="shared" ca="1" si="540"/>
        <v>0</v>
      </c>
      <c r="AT916" s="52" t="str">
        <f t="shared" ca="1" si="541"/>
        <v>00</v>
      </c>
      <c r="AU916" s="52" t="str">
        <f t="shared" ca="1" si="542"/>
        <v>00</v>
      </c>
      <c r="AV916" s="1" t="str">
        <f t="shared" ca="1" si="545"/>
        <v>00</v>
      </c>
      <c r="AW916" s="52" t="str">
        <f t="shared" ca="1" si="543"/>
        <v>ZP</v>
      </c>
      <c r="AX916" s="53" t="e">
        <f ca="1">VLOOKUP(UPPER(F916)&amp;"-"&amp;AW916,Opcodes!$D$3:$E$160,2,FALSE)</f>
        <v>#N/A</v>
      </c>
      <c r="AY916" s="1">
        <f t="shared" ca="1" si="544"/>
        <v>0</v>
      </c>
    </row>
    <row r="917" spans="3:51" s="52" customFormat="1" x14ac:dyDescent="0.3">
      <c r="C917" s="11" t="str" cm="1">
        <f t="array" aca="1" ref="C917" ca="1">IF(AND(N917&amp;""&lt;&gt;"",K917&amp;""&lt;&gt;""),K917&amp;": "&amp;N917&amp;IF(O917&amp;""&lt;&gt;""," "&amp;O917,"")&amp;IF(P917&amp;""&lt;&gt;""," "&amp;P917,""),IF(Y917&amp;""&lt;&gt;"",K917&amp;": "&amp;TRIM(_xlfn.TEXTJOIN("",TRUE,MID(Y917,2*ROW(INDIRECT("1:"&amp;LEN(Y917)))-1,2)&amp;" ")),""))</f>
        <v/>
      </c>
      <c r="D917" s="20"/>
      <c r="E917" s="21"/>
      <c r="F917" s="22"/>
      <c r="G917" s="55"/>
      <c r="H917" s="56"/>
      <c r="I917" s="51"/>
      <c r="J917" s="51"/>
      <c r="K917" s="52" t="str">
        <f t="shared" ca="1" si="510"/>
        <v>302</v>
      </c>
      <c r="L917" s="52" t="str">
        <f t="shared" si="511"/>
        <v/>
      </c>
      <c r="M917" s="52" t="str">
        <f t="shared" ca="1" si="512"/>
        <v>$0302</v>
      </c>
      <c r="N917" s="53" t="str">
        <f t="shared" ca="1" si="513"/>
        <v/>
      </c>
      <c r="O917" s="53" t="str">
        <f t="shared" ca="1" si="514"/>
        <v>00</v>
      </c>
      <c r="P917" s="53" t="str">
        <f t="shared" ca="1" si="515"/>
        <v/>
      </c>
      <c r="Q917" s="54">
        <f t="shared" si="516"/>
        <v>-1</v>
      </c>
      <c r="R917" s="54" t="str">
        <f t="shared" si="517"/>
        <v/>
      </c>
      <c r="S917" s="3" t="str">
        <f t="shared" si="518"/>
        <v>my_code</v>
      </c>
      <c r="T917" s="54" t="b">
        <f t="shared" si="519"/>
        <v>0</v>
      </c>
      <c r="U917" s="54" t="b">
        <f t="shared" si="520"/>
        <v>0</v>
      </c>
      <c r="V917" s="54" t="b">
        <f t="shared" si="521"/>
        <v>0</v>
      </c>
      <c r="W917" s="54" t="b">
        <f t="shared" si="522"/>
        <v>0</v>
      </c>
      <c r="X917" s="54" t="b">
        <f>IF(NOT(ISERROR(VLOOKUP(UPPER(F917),Opcodes!$O$3:$O$10,1,FALSE))),TRUE,FALSE)</f>
        <v>0</v>
      </c>
      <c r="Y917" s="1" t="str" cm="1">
        <f t="array" aca="1" ref="Y917" ca="1">IF(OR(UPPER(F917)="STR",UPPER(F917)="ASC"),_xlfn.TEXTJOIN("",TRUE,DEC2HEX(128*(UPPER(F917)="STR")+CODE(MID(G917,ABS(ROW(INDIRECT("1:"&amp;LEN(G917)))),1)))),IF(UPPER(F917)="HEX",UPPER(SUBSTITUTE(G917," ","")),""))</f>
        <v/>
      </c>
      <c r="Z917" s="52" t="str">
        <f t="shared" si="523"/>
        <v/>
      </c>
      <c r="AA917" s="52" t="str">
        <f t="shared" si="524"/>
        <v/>
      </c>
      <c r="AB917" s="52" t="str">
        <f t="shared" si="525"/>
        <v/>
      </c>
      <c r="AC917" s="52" t="str">
        <f t="shared" si="526"/>
        <v/>
      </c>
      <c r="AD917" s="52" t="str">
        <f t="shared" si="527"/>
        <v/>
      </c>
      <c r="AE917" s="52">
        <f t="shared" ca="1" si="528"/>
        <v>0</v>
      </c>
      <c r="AF917" s="52" t="str">
        <f t="shared" si="529"/>
        <v/>
      </c>
      <c r="AG917" s="52" t="str">
        <f t="shared" ca="1" si="530"/>
        <v>mem</v>
      </c>
      <c r="AH917" s="52">
        <f t="shared" ca="1" si="531"/>
        <v>0</v>
      </c>
      <c r="AI917" s="52">
        <f t="shared" ca="1" si="532"/>
        <v>-1</v>
      </c>
      <c r="AJ917" s="52">
        <f t="shared" ca="1" si="533"/>
        <v>0</v>
      </c>
      <c r="AK917" s="52">
        <f t="shared" ca="1" si="534"/>
        <v>0</v>
      </c>
      <c r="AL917" s="52">
        <f t="shared" ca="1" si="535"/>
        <v>0</v>
      </c>
      <c r="AM917" s="52" t="e" cm="1">
        <f t="array" aca="1" ref="AM917" ca="1">INDEX($G$2:$G$1052,MATCH(1,(AL917=$E$2:$E$1052)*("EQU"=UPPER($F$2:$F$1052)),0))</f>
        <v>#N/A</v>
      </c>
      <c r="AN917" s="52" t="str">
        <f t="shared" ca="1" si="536"/>
        <v/>
      </c>
      <c r="AO917" s="1" t="e">
        <f t="shared" ca="1" si="537"/>
        <v>#N/A</v>
      </c>
      <c r="AP917" s="52" t="str">
        <f t="shared" ca="1" si="538"/>
        <v/>
      </c>
      <c r="AQ917" s="1" t="str" cm="1">
        <f t="array" aca="1" ref="AQ917" ca="1">IF(LEFT(AL917,1)=".",INDEX($M$12:$M$1052,MATCH(1,(AL917=$L$12:$L$1052)*(S917=($S$12:$S$1052)),0)),"")</f>
        <v/>
      </c>
      <c r="AR917" s="52">
        <f t="shared" ca="1" si="539"/>
        <v>0</v>
      </c>
      <c r="AS917" s="52">
        <f t="shared" ca="1" si="540"/>
        <v>0</v>
      </c>
      <c r="AT917" s="52" t="str">
        <f t="shared" ca="1" si="541"/>
        <v>00</v>
      </c>
      <c r="AU917" s="52" t="str">
        <f t="shared" ca="1" si="542"/>
        <v>00</v>
      </c>
      <c r="AV917" s="1" t="str">
        <f t="shared" ca="1" si="545"/>
        <v>00</v>
      </c>
      <c r="AW917" s="52" t="str">
        <f t="shared" ca="1" si="543"/>
        <v>ZP</v>
      </c>
      <c r="AX917" s="53" t="e">
        <f ca="1">VLOOKUP(UPPER(F917)&amp;"-"&amp;AW917,Opcodes!$D$3:$E$160,2,FALSE)</f>
        <v>#N/A</v>
      </c>
      <c r="AY917" s="1">
        <f t="shared" ca="1" si="544"/>
        <v>0</v>
      </c>
    </row>
    <row r="918" spans="3:51" s="52" customFormat="1" x14ac:dyDescent="0.3">
      <c r="C918" s="11" t="str" cm="1">
        <f t="array" aca="1" ref="C918" ca="1">IF(AND(N918&amp;""&lt;&gt;"",K918&amp;""&lt;&gt;""),K918&amp;": "&amp;N918&amp;IF(O918&amp;""&lt;&gt;""," "&amp;O918,"")&amp;IF(P918&amp;""&lt;&gt;""," "&amp;P918,""),IF(Y918&amp;""&lt;&gt;"",K918&amp;": "&amp;TRIM(_xlfn.TEXTJOIN("",TRUE,MID(Y918,2*ROW(INDIRECT("1:"&amp;LEN(Y918)))-1,2)&amp;" ")),""))</f>
        <v/>
      </c>
      <c r="D918" s="20"/>
      <c r="E918" s="21"/>
      <c r="F918" s="22"/>
      <c r="G918" s="55"/>
      <c r="H918" s="56"/>
      <c r="I918" s="51"/>
      <c r="J918" s="51"/>
      <c r="K918" s="52" t="str">
        <f t="shared" ca="1" si="510"/>
        <v>302</v>
      </c>
      <c r="L918" s="52" t="str">
        <f t="shared" si="511"/>
        <v/>
      </c>
      <c r="M918" s="52" t="str">
        <f t="shared" ca="1" si="512"/>
        <v>$0302</v>
      </c>
      <c r="N918" s="53" t="str">
        <f t="shared" ca="1" si="513"/>
        <v/>
      </c>
      <c r="O918" s="53" t="str">
        <f t="shared" ca="1" si="514"/>
        <v>00</v>
      </c>
      <c r="P918" s="53" t="str">
        <f t="shared" ca="1" si="515"/>
        <v/>
      </c>
      <c r="Q918" s="54">
        <f t="shared" si="516"/>
        <v>-1</v>
      </c>
      <c r="R918" s="54" t="str">
        <f t="shared" si="517"/>
        <v/>
      </c>
      <c r="S918" s="3" t="str">
        <f t="shared" si="518"/>
        <v>my_code</v>
      </c>
      <c r="T918" s="54" t="b">
        <f t="shared" si="519"/>
        <v>0</v>
      </c>
      <c r="U918" s="54" t="b">
        <f t="shared" si="520"/>
        <v>0</v>
      </c>
      <c r="V918" s="54" t="b">
        <f t="shared" si="521"/>
        <v>0</v>
      </c>
      <c r="W918" s="54" t="b">
        <f t="shared" si="522"/>
        <v>0</v>
      </c>
      <c r="X918" s="54" t="b">
        <f>IF(NOT(ISERROR(VLOOKUP(UPPER(F918),Opcodes!$O$3:$O$10,1,FALSE))),TRUE,FALSE)</f>
        <v>0</v>
      </c>
      <c r="Y918" s="1" t="str" cm="1">
        <f t="array" aca="1" ref="Y918" ca="1">IF(OR(UPPER(F918)="STR",UPPER(F918)="ASC"),_xlfn.TEXTJOIN("",TRUE,DEC2HEX(128*(UPPER(F918)="STR")+CODE(MID(G918,ABS(ROW(INDIRECT("1:"&amp;LEN(G918)))),1)))),IF(UPPER(F918)="HEX",UPPER(SUBSTITUTE(G918," ","")),""))</f>
        <v/>
      </c>
      <c r="Z918" s="52" t="str">
        <f t="shared" si="523"/>
        <v/>
      </c>
      <c r="AA918" s="52" t="str">
        <f t="shared" si="524"/>
        <v/>
      </c>
      <c r="AB918" s="52" t="str">
        <f t="shared" si="525"/>
        <v/>
      </c>
      <c r="AC918" s="52" t="str">
        <f t="shared" si="526"/>
        <v/>
      </c>
      <c r="AD918" s="52" t="str">
        <f t="shared" si="527"/>
        <v/>
      </c>
      <c r="AE918" s="52">
        <f t="shared" ca="1" si="528"/>
        <v>0</v>
      </c>
      <c r="AF918" s="52" t="str">
        <f t="shared" si="529"/>
        <v/>
      </c>
      <c r="AG918" s="52" t="str">
        <f t="shared" ca="1" si="530"/>
        <v>mem</v>
      </c>
      <c r="AH918" s="52">
        <f t="shared" ca="1" si="531"/>
        <v>0</v>
      </c>
      <c r="AI918" s="52">
        <f t="shared" ca="1" si="532"/>
        <v>-1</v>
      </c>
      <c r="AJ918" s="52">
        <f t="shared" ca="1" si="533"/>
        <v>0</v>
      </c>
      <c r="AK918" s="52">
        <f t="shared" ca="1" si="534"/>
        <v>0</v>
      </c>
      <c r="AL918" s="52">
        <f t="shared" ca="1" si="535"/>
        <v>0</v>
      </c>
      <c r="AM918" s="52" t="e" cm="1">
        <f t="array" aca="1" ref="AM918" ca="1">INDEX($G$2:$G$1052,MATCH(1,(AL918=$E$2:$E$1052)*("EQU"=UPPER($F$2:$F$1052)),0))</f>
        <v>#N/A</v>
      </c>
      <c r="AN918" s="52" t="str">
        <f t="shared" ca="1" si="536"/>
        <v/>
      </c>
      <c r="AO918" s="1" t="e">
        <f t="shared" ca="1" si="537"/>
        <v>#N/A</v>
      </c>
      <c r="AP918" s="52" t="str">
        <f t="shared" ca="1" si="538"/>
        <v/>
      </c>
      <c r="AQ918" s="1" t="str" cm="1">
        <f t="array" aca="1" ref="AQ918" ca="1">IF(LEFT(AL918,1)=".",INDEX($M$12:$M$1052,MATCH(1,(AL918=$L$12:$L$1052)*(S918=($S$12:$S$1052)),0)),"")</f>
        <v/>
      </c>
      <c r="AR918" s="52">
        <f t="shared" ca="1" si="539"/>
        <v>0</v>
      </c>
      <c r="AS918" s="52">
        <f t="shared" ca="1" si="540"/>
        <v>0</v>
      </c>
      <c r="AT918" s="52" t="str">
        <f t="shared" ca="1" si="541"/>
        <v>00</v>
      </c>
      <c r="AU918" s="52" t="str">
        <f t="shared" ca="1" si="542"/>
        <v>00</v>
      </c>
      <c r="AV918" s="1" t="str">
        <f t="shared" ca="1" si="545"/>
        <v>00</v>
      </c>
      <c r="AW918" s="52" t="str">
        <f t="shared" ca="1" si="543"/>
        <v>ZP</v>
      </c>
      <c r="AX918" s="53" t="e">
        <f ca="1">VLOOKUP(UPPER(F918)&amp;"-"&amp;AW918,Opcodes!$D$3:$E$160,2,FALSE)</f>
        <v>#N/A</v>
      </c>
      <c r="AY918" s="1">
        <f t="shared" ca="1" si="544"/>
        <v>0</v>
      </c>
    </row>
    <row r="919" spans="3:51" s="52" customFormat="1" x14ac:dyDescent="0.3">
      <c r="C919" s="11" t="str" cm="1">
        <f t="array" aca="1" ref="C919" ca="1">IF(AND(N919&amp;""&lt;&gt;"",K919&amp;""&lt;&gt;""),K919&amp;": "&amp;N919&amp;IF(O919&amp;""&lt;&gt;""," "&amp;O919,"")&amp;IF(P919&amp;""&lt;&gt;""," "&amp;P919,""),IF(Y919&amp;""&lt;&gt;"",K919&amp;": "&amp;TRIM(_xlfn.TEXTJOIN("",TRUE,MID(Y919,2*ROW(INDIRECT("1:"&amp;LEN(Y919)))-1,2)&amp;" ")),""))</f>
        <v/>
      </c>
      <c r="D919" s="20"/>
      <c r="E919" s="21"/>
      <c r="F919" s="22"/>
      <c r="G919" s="55"/>
      <c r="H919" s="56"/>
      <c r="I919" s="51"/>
      <c r="J919" s="51"/>
      <c r="K919" s="52" t="str">
        <f t="shared" ca="1" si="510"/>
        <v>302</v>
      </c>
      <c r="L919" s="52" t="str">
        <f t="shared" si="511"/>
        <v/>
      </c>
      <c r="M919" s="52" t="str">
        <f t="shared" ca="1" si="512"/>
        <v>$0302</v>
      </c>
      <c r="N919" s="53" t="str">
        <f t="shared" ca="1" si="513"/>
        <v/>
      </c>
      <c r="O919" s="53" t="str">
        <f t="shared" ca="1" si="514"/>
        <v>00</v>
      </c>
      <c r="P919" s="53" t="str">
        <f t="shared" ca="1" si="515"/>
        <v/>
      </c>
      <c r="Q919" s="54">
        <f t="shared" si="516"/>
        <v>-1</v>
      </c>
      <c r="R919" s="54" t="str">
        <f t="shared" si="517"/>
        <v/>
      </c>
      <c r="S919" s="3" t="str">
        <f t="shared" si="518"/>
        <v>my_code</v>
      </c>
      <c r="T919" s="54" t="b">
        <f t="shared" si="519"/>
        <v>0</v>
      </c>
      <c r="U919" s="54" t="b">
        <f t="shared" si="520"/>
        <v>0</v>
      </c>
      <c r="V919" s="54" t="b">
        <f t="shared" si="521"/>
        <v>0</v>
      </c>
      <c r="W919" s="54" t="b">
        <f t="shared" si="522"/>
        <v>0</v>
      </c>
      <c r="X919" s="54" t="b">
        <f>IF(NOT(ISERROR(VLOOKUP(UPPER(F919),Opcodes!$O$3:$O$10,1,FALSE))),TRUE,FALSE)</f>
        <v>0</v>
      </c>
      <c r="Y919" s="1" t="str" cm="1">
        <f t="array" aca="1" ref="Y919" ca="1">IF(OR(UPPER(F919)="STR",UPPER(F919)="ASC"),_xlfn.TEXTJOIN("",TRUE,DEC2HEX(128*(UPPER(F919)="STR")+CODE(MID(G919,ABS(ROW(INDIRECT("1:"&amp;LEN(G919)))),1)))),IF(UPPER(F919)="HEX",UPPER(SUBSTITUTE(G919," ","")),""))</f>
        <v/>
      </c>
      <c r="Z919" s="52" t="str">
        <f t="shared" si="523"/>
        <v/>
      </c>
      <c r="AA919" s="52" t="str">
        <f t="shared" si="524"/>
        <v/>
      </c>
      <c r="AB919" s="52" t="str">
        <f t="shared" si="525"/>
        <v/>
      </c>
      <c r="AC919" s="52" t="str">
        <f t="shared" si="526"/>
        <v/>
      </c>
      <c r="AD919" s="52" t="str">
        <f t="shared" si="527"/>
        <v/>
      </c>
      <c r="AE919" s="52">
        <f t="shared" ca="1" si="528"/>
        <v>0</v>
      </c>
      <c r="AF919" s="52" t="str">
        <f t="shared" si="529"/>
        <v/>
      </c>
      <c r="AG919" s="52" t="str">
        <f t="shared" ca="1" si="530"/>
        <v>mem</v>
      </c>
      <c r="AH919" s="52">
        <f t="shared" ca="1" si="531"/>
        <v>0</v>
      </c>
      <c r="AI919" s="52">
        <f t="shared" ca="1" si="532"/>
        <v>-1</v>
      </c>
      <c r="AJ919" s="52">
        <f t="shared" ca="1" si="533"/>
        <v>0</v>
      </c>
      <c r="AK919" s="52">
        <f t="shared" ca="1" si="534"/>
        <v>0</v>
      </c>
      <c r="AL919" s="52">
        <f t="shared" ca="1" si="535"/>
        <v>0</v>
      </c>
      <c r="AM919" s="52" t="e" cm="1">
        <f t="array" aca="1" ref="AM919" ca="1">INDEX($G$2:$G$1052,MATCH(1,(AL919=$E$2:$E$1052)*("EQU"=UPPER($F$2:$F$1052)),0))</f>
        <v>#N/A</v>
      </c>
      <c r="AN919" s="52" t="str">
        <f t="shared" ca="1" si="536"/>
        <v/>
      </c>
      <c r="AO919" s="1" t="e">
        <f t="shared" ca="1" si="537"/>
        <v>#N/A</v>
      </c>
      <c r="AP919" s="52" t="str">
        <f t="shared" ca="1" si="538"/>
        <v/>
      </c>
      <c r="AQ919" s="1" t="str" cm="1">
        <f t="array" aca="1" ref="AQ919" ca="1">IF(LEFT(AL919,1)=".",INDEX($M$12:$M$1052,MATCH(1,(AL919=$L$12:$L$1052)*(S919=($S$12:$S$1052)),0)),"")</f>
        <v/>
      </c>
      <c r="AR919" s="52">
        <f t="shared" ca="1" si="539"/>
        <v>0</v>
      </c>
      <c r="AS919" s="52">
        <f t="shared" ca="1" si="540"/>
        <v>0</v>
      </c>
      <c r="AT919" s="52" t="str">
        <f t="shared" ca="1" si="541"/>
        <v>00</v>
      </c>
      <c r="AU919" s="52" t="str">
        <f t="shared" ca="1" si="542"/>
        <v>00</v>
      </c>
      <c r="AV919" s="1" t="str">
        <f t="shared" ca="1" si="545"/>
        <v>00</v>
      </c>
      <c r="AW919" s="52" t="str">
        <f t="shared" ca="1" si="543"/>
        <v>ZP</v>
      </c>
      <c r="AX919" s="53" t="e">
        <f ca="1">VLOOKUP(UPPER(F919)&amp;"-"&amp;AW919,Opcodes!$D$3:$E$160,2,FALSE)</f>
        <v>#N/A</v>
      </c>
      <c r="AY919" s="1">
        <f t="shared" ca="1" si="544"/>
        <v>0</v>
      </c>
    </row>
    <row r="920" spans="3:51" s="52" customFormat="1" x14ac:dyDescent="0.3">
      <c r="C920" s="11" t="str" cm="1">
        <f t="array" aca="1" ref="C920" ca="1">IF(AND(N920&amp;""&lt;&gt;"",K920&amp;""&lt;&gt;""),K920&amp;": "&amp;N920&amp;IF(O920&amp;""&lt;&gt;""," "&amp;O920,"")&amp;IF(P920&amp;""&lt;&gt;""," "&amp;P920,""),IF(Y920&amp;""&lt;&gt;"",K920&amp;": "&amp;TRIM(_xlfn.TEXTJOIN("",TRUE,MID(Y920,2*ROW(INDIRECT("1:"&amp;LEN(Y920)))-1,2)&amp;" ")),""))</f>
        <v/>
      </c>
      <c r="D920" s="20"/>
      <c r="E920" s="21"/>
      <c r="F920" s="22"/>
      <c r="G920" s="55"/>
      <c r="H920" s="56"/>
      <c r="I920" s="51"/>
      <c r="J920" s="51"/>
      <c r="K920" s="52" t="str">
        <f t="shared" ca="1" si="510"/>
        <v>302</v>
      </c>
      <c r="L920" s="52" t="str">
        <f t="shared" si="511"/>
        <v/>
      </c>
      <c r="M920" s="52" t="str">
        <f t="shared" ca="1" si="512"/>
        <v>$0302</v>
      </c>
      <c r="N920" s="53" t="str">
        <f t="shared" ca="1" si="513"/>
        <v/>
      </c>
      <c r="O920" s="53" t="str">
        <f t="shared" ca="1" si="514"/>
        <v>00</v>
      </c>
      <c r="P920" s="53" t="str">
        <f t="shared" ca="1" si="515"/>
        <v/>
      </c>
      <c r="Q920" s="54">
        <f t="shared" si="516"/>
        <v>-1</v>
      </c>
      <c r="R920" s="54" t="str">
        <f t="shared" si="517"/>
        <v/>
      </c>
      <c r="S920" s="3" t="str">
        <f t="shared" si="518"/>
        <v>my_code</v>
      </c>
      <c r="T920" s="54" t="b">
        <f t="shared" si="519"/>
        <v>0</v>
      </c>
      <c r="U920" s="54" t="b">
        <f t="shared" si="520"/>
        <v>0</v>
      </c>
      <c r="V920" s="54" t="b">
        <f t="shared" si="521"/>
        <v>0</v>
      </c>
      <c r="W920" s="54" t="b">
        <f t="shared" si="522"/>
        <v>0</v>
      </c>
      <c r="X920" s="54" t="b">
        <f>IF(NOT(ISERROR(VLOOKUP(UPPER(F920),Opcodes!$O$3:$O$10,1,FALSE))),TRUE,FALSE)</f>
        <v>0</v>
      </c>
      <c r="Y920" s="1" t="str" cm="1">
        <f t="array" aca="1" ref="Y920" ca="1">IF(OR(UPPER(F920)="STR",UPPER(F920)="ASC"),_xlfn.TEXTJOIN("",TRUE,DEC2HEX(128*(UPPER(F920)="STR")+CODE(MID(G920,ABS(ROW(INDIRECT("1:"&amp;LEN(G920)))),1)))),IF(UPPER(F920)="HEX",UPPER(SUBSTITUTE(G920," ","")),""))</f>
        <v/>
      </c>
      <c r="Z920" s="52" t="str">
        <f t="shared" si="523"/>
        <v/>
      </c>
      <c r="AA920" s="52" t="str">
        <f t="shared" si="524"/>
        <v/>
      </c>
      <c r="AB920" s="52" t="str">
        <f t="shared" si="525"/>
        <v/>
      </c>
      <c r="AC920" s="52" t="str">
        <f t="shared" si="526"/>
        <v/>
      </c>
      <c r="AD920" s="52" t="str">
        <f t="shared" si="527"/>
        <v/>
      </c>
      <c r="AE920" s="52">
        <f t="shared" ca="1" si="528"/>
        <v>0</v>
      </c>
      <c r="AF920" s="52" t="str">
        <f t="shared" si="529"/>
        <v/>
      </c>
      <c r="AG920" s="52" t="str">
        <f t="shared" ca="1" si="530"/>
        <v>mem</v>
      </c>
      <c r="AH920" s="52">
        <f t="shared" ca="1" si="531"/>
        <v>0</v>
      </c>
      <c r="AI920" s="52">
        <f t="shared" ca="1" si="532"/>
        <v>-1</v>
      </c>
      <c r="AJ920" s="52">
        <f t="shared" ca="1" si="533"/>
        <v>0</v>
      </c>
      <c r="AK920" s="52">
        <f t="shared" ca="1" si="534"/>
        <v>0</v>
      </c>
      <c r="AL920" s="52">
        <f t="shared" ca="1" si="535"/>
        <v>0</v>
      </c>
      <c r="AM920" s="52" t="e" cm="1">
        <f t="array" aca="1" ref="AM920" ca="1">INDEX($G$2:$G$1052,MATCH(1,(AL920=$E$2:$E$1052)*("EQU"=UPPER($F$2:$F$1052)),0))</f>
        <v>#N/A</v>
      </c>
      <c r="AN920" s="52" t="str">
        <f t="shared" ca="1" si="536"/>
        <v/>
      </c>
      <c r="AO920" s="1" t="e">
        <f t="shared" ca="1" si="537"/>
        <v>#N/A</v>
      </c>
      <c r="AP920" s="52" t="str">
        <f t="shared" ca="1" si="538"/>
        <v/>
      </c>
      <c r="AQ920" s="1" t="str" cm="1">
        <f t="array" aca="1" ref="AQ920" ca="1">IF(LEFT(AL920,1)=".",INDEX($M$12:$M$1052,MATCH(1,(AL920=$L$12:$L$1052)*(S920=($S$12:$S$1052)),0)),"")</f>
        <v/>
      </c>
      <c r="AR920" s="52">
        <f t="shared" ca="1" si="539"/>
        <v>0</v>
      </c>
      <c r="AS920" s="52">
        <f t="shared" ca="1" si="540"/>
        <v>0</v>
      </c>
      <c r="AT920" s="52" t="str">
        <f t="shared" ca="1" si="541"/>
        <v>00</v>
      </c>
      <c r="AU920" s="52" t="str">
        <f t="shared" ca="1" si="542"/>
        <v>00</v>
      </c>
      <c r="AV920" s="1" t="str">
        <f t="shared" ca="1" si="545"/>
        <v>00</v>
      </c>
      <c r="AW920" s="52" t="str">
        <f t="shared" ca="1" si="543"/>
        <v>ZP</v>
      </c>
      <c r="AX920" s="53" t="e">
        <f ca="1">VLOOKUP(UPPER(F920)&amp;"-"&amp;AW920,Opcodes!$D$3:$E$160,2,FALSE)</f>
        <v>#N/A</v>
      </c>
      <c r="AY920" s="1">
        <f t="shared" ca="1" si="544"/>
        <v>0</v>
      </c>
    </row>
    <row r="921" spans="3:51" s="52" customFormat="1" x14ac:dyDescent="0.3">
      <c r="C921" s="11" t="str" cm="1">
        <f t="array" aca="1" ref="C921" ca="1">IF(AND(N921&amp;""&lt;&gt;"",K921&amp;""&lt;&gt;""),K921&amp;": "&amp;N921&amp;IF(O921&amp;""&lt;&gt;""," "&amp;O921,"")&amp;IF(P921&amp;""&lt;&gt;""," "&amp;P921,""),IF(Y921&amp;""&lt;&gt;"",K921&amp;": "&amp;TRIM(_xlfn.TEXTJOIN("",TRUE,MID(Y921,2*ROW(INDIRECT("1:"&amp;LEN(Y921)))-1,2)&amp;" ")),""))</f>
        <v/>
      </c>
      <c r="D921" s="20"/>
      <c r="E921" s="21"/>
      <c r="F921" s="22"/>
      <c r="G921" s="55"/>
      <c r="H921" s="56"/>
      <c r="I921" s="51"/>
      <c r="J921" s="51"/>
      <c r="K921" s="52" t="str">
        <f t="shared" ca="1" si="510"/>
        <v>302</v>
      </c>
      <c r="L921" s="52" t="str">
        <f t="shared" si="511"/>
        <v/>
      </c>
      <c r="M921" s="52" t="str">
        <f t="shared" ca="1" si="512"/>
        <v>$0302</v>
      </c>
      <c r="N921" s="53" t="str">
        <f t="shared" ca="1" si="513"/>
        <v/>
      </c>
      <c r="O921" s="53" t="str">
        <f t="shared" ca="1" si="514"/>
        <v>00</v>
      </c>
      <c r="P921" s="53" t="str">
        <f t="shared" ca="1" si="515"/>
        <v/>
      </c>
      <c r="Q921" s="54">
        <f t="shared" si="516"/>
        <v>-1</v>
      </c>
      <c r="R921" s="54" t="str">
        <f t="shared" si="517"/>
        <v/>
      </c>
      <c r="S921" s="3" t="str">
        <f t="shared" si="518"/>
        <v>my_code</v>
      </c>
      <c r="T921" s="54" t="b">
        <f t="shared" si="519"/>
        <v>0</v>
      </c>
      <c r="U921" s="54" t="b">
        <f t="shared" si="520"/>
        <v>0</v>
      </c>
      <c r="V921" s="54" t="b">
        <f t="shared" si="521"/>
        <v>0</v>
      </c>
      <c r="W921" s="54" t="b">
        <f t="shared" si="522"/>
        <v>0</v>
      </c>
      <c r="X921" s="54" t="b">
        <f>IF(NOT(ISERROR(VLOOKUP(UPPER(F921),Opcodes!$O$3:$O$10,1,FALSE))),TRUE,FALSE)</f>
        <v>0</v>
      </c>
      <c r="Y921" s="1" t="str" cm="1">
        <f t="array" aca="1" ref="Y921" ca="1">IF(OR(UPPER(F921)="STR",UPPER(F921)="ASC"),_xlfn.TEXTJOIN("",TRUE,DEC2HEX(128*(UPPER(F921)="STR")+CODE(MID(G921,ABS(ROW(INDIRECT("1:"&amp;LEN(G921)))),1)))),IF(UPPER(F921)="HEX",UPPER(SUBSTITUTE(G921," ","")),""))</f>
        <v/>
      </c>
      <c r="Z921" s="52" t="str">
        <f t="shared" si="523"/>
        <v/>
      </c>
      <c r="AA921" s="52" t="str">
        <f t="shared" si="524"/>
        <v/>
      </c>
      <c r="AB921" s="52" t="str">
        <f t="shared" si="525"/>
        <v/>
      </c>
      <c r="AC921" s="52" t="str">
        <f t="shared" si="526"/>
        <v/>
      </c>
      <c r="AD921" s="52" t="str">
        <f t="shared" si="527"/>
        <v/>
      </c>
      <c r="AE921" s="52">
        <f t="shared" ca="1" si="528"/>
        <v>0</v>
      </c>
      <c r="AF921" s="52" t="str">
        <f t="shared" si="529"/>
        <v/>
      </c>
      <c r="AG921" s="52" t="str">
        <f t="shared" ca="1" si="530"/>
        <v>mem</v>
      </c>
      <c r="AH921" s="52">
        <f t="shared" ca="1" si="531"/>
        <v>0</v>
      </c>
      <c r="AI921" s="52">
        <f t="shared" ca="1" si="532"/>
        <v>-1</v>
      </c>
      <c r="AJ921" s="52">
        <f t="shared" ca="1" si="533"/>
        <v>0</v>
      </c>
      <c r="AK921" s="52">
        <f t="shared" ca="1" si="534"/>
        <v>0</v>
      </c>
      <c r="AL921" s="52">
        <f t="shared" ca="1" si="535"/>
        <v>0</v>
      </c>
      <c r="AM921" s="52" t="e" cm="1">
        <f t="array" aca="1" ref="AM921" ca="1">INDEX($G$2:$G$1052,MATCH(1,(AL921=$E$2:$E$1052)*("EQU"=UPPER($F$2:$F$1052)),0))</f>
        <v>#N/A</v>
      </c>
      <c r="AN921" s="52" t="str">
        <f t="shared" ca="1" si="536"/>
        <v/>
      </c>
      <c r="AO921" s="1" t="e">
        <f t="shared" ca="1" si="537"/>
        <v>#N/A</v>
      </c>
      <c r="AP921" s="52" t="str">
        <f t="shared" ca="1" si="538"/>
        <v/>
      </c>
      <c r="AQ921" s="1" t="str" cm="1">
        <f t="array" aca="1" ref="AQ921" ca="1">IF(LEFT(AL921,1)=".",INDEX($M$12:$M$1052,MATCH(1,(AL921=$L$12:$L$1052)*(S921=($S$12:$S$1052)),0)),"")</f>
        <v/>
      </c>
      <c r="AR921" s="52">
        <f t="shared" ca="1" si="539"/>
        <v>0</v>
      </c>
      <c r="AS921" s="52">
        <f t="shared" ca="1" si="540"/>
        <v>0</v>
      </c>
      <c r="AT921" s="52" t="str">
        <f t="shared" ca="1" si="541"/>
        <v>00</v>
      </c>
      <c r="AU921" s="52" t="str">
        <f t="shared" ca="1" si="542"/>
        <v>00</v>
      </c>
      <c r="AV921" s="1" t="str">
        <f t="shared" ca="1" si="545"/>
        <v>00</v>
      </c>
      <c r="AW921" s="52" t="str">
        <f t="shared" ca="1" si="543"/>
        <v>ZP</v>
      </c>
      <c r="AX921" s="53" t="e">
        <f ca="1">VLOOKUP(UPPER(F921)&amp;"-"&amp;AW921,Opcodes!$D$3:$E$160,2,FALSE)</f>
        <v>#N/A</v>
      </c>
      <c r="AY921" s="1">
        <f t="shared" ca="1" si="544"/>
        <v>0</v>
      </c>
    </row>
    <row r="922" spans="3:51" s="52" customFormat="1" x14ac:dyDescent="0.3">
      <c r="C922" s="11" t="str" cm="1">
        <f t="array" aca="1" ref="C922" ca="1">IF(AND(N922&amp;""&lt;&gt;"",K922&amp;""&lt;&gt;""),K922&amp;": "&amp;N922&amp;IF(O922&amp;""&lt;&gt;""," "&amp;O922,"")&amp;IF(P922&amp;""&lt;&gt;""," "&amp;P922,""),IF(Y922&amp;""&lt;&gt;"",K922&amp;": "&amp;TRIM(_xlfn.TEXTJOIN("",TRUE,MID(Y922,2*ROW(INDIRECT("1:"&amp;LEN(Y922)))-1,2)&amp;" ")),""))</f>
        <v/>
      </c>
      <c r="D922" s="20"/>
      <c r="E922" s="21"/>
      <c r="F922" s="22"/>
      <c r="G922" s="55"/>
      <c r="H922" s="56"/>
      <c r="I922" s="51"/>
      <c r="J922" s="51"/>
      <c r="K922" s="52" t="str">
        <f t="shared" ca="1" si="510"/>
        <v>302</v>
      </c>
      <c r="L922" s="52" t="str">
        <f t="shared" si="511"/>
        <v/>
      </c>
      <c r="M922" s="52" t="str">
        <f t="shared" ca="1" si="512"/>
        <v>$0302</v>
      </c>
      <c r="N922" s="53" t="str">
        <f t="shared" ca="1" si="513"/>
        <v/>
      </c>
      <c r="O922" s="53" t="str">
        <f t="shared" ca="1" si="514"/>
        <v>00</v>
      </c>
      <c r="P922" s="53" t="str">
        <f t="shared" ca="1" si="515"/>
        <v/>
      </c>
      <c r="Q922" s="54">
        <f t="shared" si="516"/>
        <v>-1</v>
      </c>
      <c r="R922" s="54" t="str">
        <f t="shared" si="517"/>
        <v/>
      </c>
      <c r="S922" s="3" t="str">
        <f t="shared" si="518"/>
        <v>my_code</v>
      </c>
      <c r="T922" s="54" t="b">
        <f t="shared" si="519"/>
        <v>0</v>
      </c>
      <c r="U922" s="54" t="b">
        <f t="shared" si="520"/>
        <v>0</v>
      </c>
      <c r="V922" s="54" t="b">
        <f t="shared" si="521"/>
        <v>0</v>
      </c>
      <c r="W922" s="54" t="b">
        <f t="shared" si="522"/>
        <v>0</v>
      </c>
      <c r="X922" s="54" t="b">
        <f>IF(NOT(ISERROR(VLOOKUP(UPPER(F922),Opcodes!$O$3:$O$10,1,FALSE))),TRUE,FALSE)</f>
        <v>0</v>
      </c>
      <c r="Y922" s="1" t="str" cm="1">
        <f t="array" aca="1" ref="Y922" ca="1">IF(OR(UPPER(F922)="STR",UPPER(F922)="ASC"),_xlfn.TEXTJOIN("",TRUE,DEC2HEX(128*(UPPER(F922)="STR")+CODE(MID(G922,ABS(ROW(INDIRECT("1:"&amp;LEN(G922)))),1)))),IF(UPPER(F922)="HEX",UPPER(SUBSTITUTE(G922," ","")),""))</f>
        <v/>
      </c>
      <c r="Z922" s="52" t="str">
        <f t="shared" si="523"/>
        <v/>
      </c>
      <c r="AA922" s="52" t="str">
        <f t="shared" si="524"/>
        <v/>
      </c>
      <c r="AB922" s="52" t="str">
        <f t="shared" si="525"/>
        <v/>
      </c>
      <c r="AC922" s="52" t="str">
        <f t="shared" si="526"/>
        <v/>
      </c>
      <c r="AD922" s="52" t="str">
        <f t="shared" si="527"/>
        <v/>
      </c>
      <c r="AE922" s="52">
        <f t="shared" ca="1" si="528"/>
        <v>0</v>
      </c>
      <c r="AF922" s="52" t="str">
        <f t="shared" si="529"/>
        <v/>
      </c>
      <c r="AG922" s="52" t="str">
        <f t="shared" ca="1" si="530"/>
        <v>mem</v>
      </c>
      <c r="AH922" s="52">
        <f t="shared" ca="1" si="531"/>
        <v>0</v>
      </c>
      <c r="AI922" s="52">
        <f t="shared" ca="1" si="532"/>
        <v>-1</v>
      </c>
      <c r="AJ922" s="52">
        <f t="shared" ca="1" si="533"/>
        <v>0</v>
      </c>
      <c r="AK922" s="52">
        <f t="shared" ca="1" si="534"/>
        <v>0</v>
      </c>
      <c r="AL922" s="52">
        <f t="shared" ca="1" si="535"/>
        <v>0</v>
      </c>
      <c r="AM922" s="52" t="e" cm="1">
        <f t="array" aca="1" ref="AM922" ca="1">INDEX($G$2:$G$1052,MATCH(1,(AL922=$E$2:$E$1052)*("EQU"=UPPER($F$2:$F$1052)),0))</f>
        <v>#N/A</v>
      </c>
      <c r="AN922" s="52" t="str">
        <f t="shared" ca="1" si="536"/>
        <v/>
      </c>
      <c r="AO922" s="1" t="e">
        <f t="shared" ca="1" si="537"/>
        <v>#N/A</v>
      </c>
      <c r="AP922" s="52" t="str">
        <f t="shared" ca="1" si="538"/>
        <v/>
      </c>
      <c r="AQ922" s="1" t="str" cm="1">
        <f t="array" aca="1" ref="AQ922" ca="1">IF(LEFT(AL922,1)=".",INDEX($M$12:$M$1052,MATCH(1,(AL922=$L$12:$L$1052)*(S922=($S$12:$S$1052)),0)),"")</f>
        <v/>
      </c>
      <c r="AR922" s="52">
        <f t="shared" ca="1" si="539"/>
        <v>0</v>
      </c>
      <c r="AS922" s="52">
        <f t="shared" ca="1" si="540"/>
        <v>0</v>
      </c>
      <c r="AT922" s="52" t="str">
        <f t="shared" ca="1" si="541"/>
        <v>00</v>
      </c>
      <c r="AU922" s="52" t="str">
        <f t="shared" ca="1" si="542"/>
        <v>00</v>
      </c>
      <c r="AV922" s="1" t="str">
        <f t="shared" ca="1" si="545"/>
        <v>00</v>
      </c>
      <c r="AW922" s="52" t="str">
        <f t="shared" ca="1" si="543"/>
        <v>ZP</v>
      </c>
      <c r="AX922" s="53" t="e">
        <f ca="1">VLOOKUP(UPPER(F922)&amp;"-"&amp;AW922,Opcodes!$D$3:$E$160,2,FALSE)</f>
        <v>#N/A</v>
      </c>
      <c r="AY922" s="1">
        <f t="shared" ca="1" si="544"/>
        <v>0</v>
      </c>
    </row>
    <row r="923" spans="3:51" s="52" customFormat="1" x14ac:dyDescent="0.3">
      <c r="C923" s="11" t="str" cm="1">
        <f t="array" aca="1" ref="C923" ca="1">IF(AND(N923&amp;""&lt;&gt;"",K923&amp;""&lt;&gt;""),K923&amp;": "&amp;N923&amp;IF(O923&amp;""&lt;&gt;""," "&amp;O923,"")&amp;IF(P923&amp;""&lt;&gt;""," "&amp;P923,""),IF(Y923&amp;""&lt;&gt;"",K923&amp;": "&amp;TRIM(_xlfn.TEXTJOIN("",TRUE,MID(Y923,2*ROW(INDIRECT("1:"&amp;LEN(Y923)))-1,2)&amp;" ")),""))</f>
        <v/>
      </c>
      <c r="D923" s="20"/>
      <c r="E923" s="21"/>
      <c r="F923" s="22"/>
      <c r="G923" s="55"/>
      <c r="H923" s="56"/>
      <c r="I923" s="51"/>
      <c r="J923" s="51"/>
      <c r="K923" s="52" t="str">
        <f t="shared" ca="1" si="510"/>
        <v>302</v>
      </c>
      <c r="L923" s="52" t="str">
        <f t="shared" si="511"/>
        <v/>
      </c>
      <c r="M923" s="52" t="str">
        <f t="shared" ca="1" si="512"/>
        <v>$0302</v>
      </c>
      <c r="N923" s="53" t="str">
        <f t="shared" ca="1" si="513"/>
        <v/>
      </c>
      <c r="O923" s="53" t="str">
        <f t="shared" ca="1" si="514"/>
        <v>00</v>
      </c>
      <c r="P923" s="53" t="str">
        <f t="shared" ca="1" si="515"/>
        <v/>
      </c>
      <c r="Q923" s="54">
        <f t="shared" si="516"/>
        <v>-1</v>
      </c>
      <c r="R923" s="54" t="str">
        <f t="shared" si="517"/>
        <v/>
      </c>
      <c r="S923" s="3" t="str">
        <f t="shared" si="518"/>
        <v>my_code</v>
      </c>
      <c r="T923" s="54" t="b">
        <f t="shared" si="519"/>
        <v>0</v>
      </c>
      <c r="U923" s="54" t="b">
        <f t="shared" si="520"/>
        <v>0</v>
      </c>
      <c r="V923" s="54" t="b">
        <f t="shared" si="521"/>
        <v>0</v>
      </c>
      <c r="W923" s="54" t="b">
        <f t="shared" si="522"/>
        <v>0</v>
      </c>
      <c r="X923" s="54" t="b">
        <f>IF(NOT(ISERROR(VLOOKUP(UPPER(F923),Opcodes!$O$3:$O$10,1,FALSE))),TRUE,FALSE)</f>
        <v>0</v>
      </c>
      <c r="Y923" s="1" t="str" cm="1">
        <f t="array" aca="1" ref="Y923" ca="1">IF(OR(UPPER(F923)="STR",UPPER(F923)="ASC"),_xlfn.TEXTJOIN("",TRUE,DEC2HEX(128*(UPPER(F923)="STR")+CODE(MID(G923,ABS(ROW(INDIRECT("1:"&amp;LEN(G923)))),1)))),IF(UPPER(F923)="HEX",UPPER(SUBSTITUTE(G923," ","")),""))</f>
        <v/>
      </c>
      <c r="Z923" s="52" t="str">
        <f t="shared" si="523"/>
        <v/>
      </c>
      <c r="AA923" s="52" t="str">
        <f t="shared" si="524"/>
        <v/>
      </c>
      <c r="AB923" s="52" t="str">
        <f t="shared" si="525"/>
        <v/>
      </c>
      <c r="AC923" s="52" t="str">
        <f t="shared" si="526"/>
        <v/>
      </c>
      <c r="AD923" s="52" t="str">
        <f t="shared" si="527"/>
        <v/>
      </c>
      <c r="AE923" s="52">
        <f t="shared" ca="1" si="528"/>
        <v>0</v>
      </c>
      <c r="AF923" s="52" t="str">
        <f t="shared" si="529"/>
        <v/>
      </c>
      <c r="AG923" s="52" t="str">
        <f t="shared" ca="1" si="530"/>
        <v>mem</v>
      </c>
      <c r="AH923" s="52">
        <f t="shared" ca="1" si="531"/>
        <v>0</v>
      </c>
      <c r="AI923" s="52">
        <f t="shared" ca="1" si="532"/>
        <v>-1</v>
      </c>
      <c r="AJ923" s="52">
        <f t="shared" ca="1" si="533"/>
        <v>0</v>
      </c>
      <c r="AK923" s="52">
        <f t="shared" ca="1" si="534"/>
        <v>0</v>
      </c>
      <c r="AL923" s="52">
        <f t="shared" ca="1" si="535"/>
        <v>0</v>
      </c>
      <c r="AM923" s="52" t="e" cm="1">
        <f t="array" aca="1" ref="AM923" ca="1">INDEX($G$2:$G$1052,MATCH(1,(AL923=$E$2:$E$1052)*("EQU"=UPPER($F$2:$F$1052)),0))</f>
        <v>#N/A</v>
      </c>
      <c r="AN923" s="52" t="str">
        <f t="shared" ca="1" si="536"/>
        <v/>
      </c>
      <c r="AO923" s="1" t="e">
        <f t="shared" ca="1" si="537"/>
        <v>#N/A</v>
      </c>
      <c r="AP923" s="52" t="str">
        <f t="shared" ca="1" si="538"/>
        <v/>
      </c>
      <c r="AQ923" s="1" t="str" cm="1">
        <f t="array" aca="1" ref="AQ923" ca="1">IF(LEFT(AL923,1)=".",INDEX($M$12:$M$1052,MATCH(1,(AL923=$L$12:$L$1052)*(S923=($S$12:$S$1052)),0)),"")</f>
        <v/>
      </c>
      <c r="AR923" s="52">
        <f t="shared" ca="1" si="539"/>
        <v>0</v>
      </c>
      <c r="AS923" s="52">
        <f t="shared" ca="1" si="540"/>
        <v>0</v>
      </c>
      <c r="AT923" s="52" t="str">
        <f t="shared" ca="1" si="541"/>
        <v>00</v>
      </c>
      <c r="AU923" s="52" t="str">
        <f t="shared" ca="1" si="542"/>
        <v>00</v>
      </c>
      <c r="AV923" s="1" t="str">
        <f t="shared" ca="1" si="545"/>
        <v>00</v>
      </c>
      <c r="AW923" s="52" t="str">
        <f t="shared" ca="1" si="543"/>
        <v>ZP</v>
      </c>
      <c r="AX923" s="53" t="e">
        <f ca="1">VLOOKUP(UPPER(F923)&amp;"-"&amp;AW923,Opcodes!$D$3:$E$160,2,FALSE)</f>
        <v>#N/A</v>
      </c>
      <c r="AY923" s="1">
        <f t="shared" ca="1" si="544"/>
        <v>0</v>
      </c>
    </row>
    <row r="924" spans="3:51" s="52" customFormat="1" x14ac:dyDescent="0.3">
      <c r="C924" s="11" t="str" cm="1">
        <f t="array" aca="1" ref="C924" ca="1">IF(AND(N924&amp;""&lt;&gt;"",K924&amp;""&lt;&gt;""),K924&amp;": "&amp;N924&amp;IF(O924&amp;""&lt;&gt;""," "&amp;O924,"")&amp;IF(P924&amp;""&lt;&gt;""," "&amp;P924,""),IF(Y924&amp;""&lt;&gt;"",K924&amp;": "&amp;TRIM(_xlfn.TEXTJOIN("",TRUE,MID(Y924,2*ROW(INDIRECT("1:"&amp;LEN(Y924)))-1,2)&amp;" ")),""))</f>
        <v/>
      </c>
      <c r="D924" s="20"/>
      <c r="E924" s="21"/>
      <c r="F924" s="22"/>
      <c r="G924" s="55"/>
      <c r="H924" s="56"/>
      <c r="I924" s="51"/>
      <c r="J924" s="51"/>
      <c r="K924" s="52" t="str">
        <f t="shared" ca="1" si="510"/>
        <v>302</v>
      </c>
      <c r="L924" s="52" t="str">
        <f t="shared" si="511"/>
        <v/>
      </c>
      <c r="M924" s="52" t="str">
        <f t="shared" ca="1" si="512"/>
        <v>$0302</v>
      </c>
      <c r="N924" s="53" t="str">
        <f t="shared" ca="1" si="513"/>
        <v/>
      </c>
      <c r="O924" s="53" t="str">
        <f t="shared" ca="1" si="514"/>
        <v>00</v>
      </c>
      <c r="P924" s="53" t="str">
        <f t="shared" ca="1" si="515"/>
        <v/>
      </c>
      <c r="Q924" s="54">
        <f t="shared" si="516"/>
        <v>-1</v>
      </c>
      <c r="R924" s="54" t="str">
        <f t="shared" si="517"/>
        <v/>
      </c>
      <c r="S924" s="3" t="str">
        <f t="shared" si="518"/>
        <v>my_code</v>
      </c>
      <c r="T924" s="54" t="b">
        <f t="shared" si="519"/>
        <v>0</v>
      </c>
      <c r="U924" s="54" t="b">
        <f t="shared" si="520"/>
        <v>0</v>
      </c>
      <c r="V924" s="54" t="b">
        <f t="shared" si="521"/>
        <v>0</v>
      </c>
      <c r="W924" s="54" t="b">
        <f t="shared" si="522"/>
        <v>0</v>
      </c>
      <c r="X924" s="54" t="b">
        <f>IF(NOT(ISERROR(VLOOKUP(UPPER(F924),Opcodes!$O$3:$O$10,1,FALSE))),TRUE,FALSE)</f>
        <v>0</v>
      </c>
      <c r="Y924" s="1" t="str" cm="1">
        <f t="array" aca="1" ref="Y924" ca="1">IF(OR(UPPER(F924)="STR",UPPER(F924)="ASC"),_xlfn.TEXTJOIN("",TRUE,DEC2HEX(128*(UPPER(F924)="STR")+CODE(MID(G924,ABS(ROW(INDIRECT("1:"&amp;LEN(G924)))),1)))),IF(UPPER(F924)="HEX",UPPER(SUBSTITUTE(G924," ","")),""))</f>
        <v/>
      </c>
      <c r="Z924" s="52" t="str">
        <f t="shared" si="523"/>
        <v/>
      </c>
      <c r="AA924" s="52" t="str">
        <f t="shared" si="524"/>
        <v/>
      </c>
      <c r="AB924" s="52" t="str">
        <f t="shared" si="525"/>
        <v/>
      </c>
      <c r="AC924" s="52" t="str">
        <f t="shared" si="526"/>
        <v/>
      </c>
      <c r="AD924" s="52" t="str">
        <f t="shared" si="527"/>
        <v/>
      </c>
      <c r="AE924" s="52">
        <f t="shared" ca="1" si="528"/>
        <v>0</v>
      </c>
      <c r="AF924" s="52" t="str">
        <f t="shared" si="529"/>
        <v/>
      </c>
      <c r="AG924" s="52" t="str">
        <f t="shared" ca="1" si="530"/>
        <v>mem</v>
      </c>
      <c r="AH924" s="52">
        <f t="shared" ca="1" si="531"/>
        <v>0</v>
      </c>
      <c r="AI924" s="52">
        <f t="shared" ca="1" si="532"/>
        <v>-1</v>
      </c>
      <c r="AJ924" s="52">
        <f t="shared" ca="1" si="533"/>
        <v>0</v>
      </c>
      <c r="AK924" s="52">
        <f t="shared" ca="1" si="534"/>
        <v>0</v>
      </c>
      <c r="AL924" s="52">
        <f t="shared" ca="1" si="535"/>
        <v>0</v>
      </c>
      <c r="AM924" s="52" t="e" cm="1">
        <f t="array" aca="1" ref="AM924" ca="1">INDEX($G$2:$G$1052,MATCH(1,(AL924=$E$2:$E$1052)*("EQU"=UPPER($F$2:$F$1052)),0))</f>
        <v>#N/A</v>
      </c>
      <c r="AN924" s="52" t="str">
        <f t="shared" ca="1" si="536"/>
        <v/>
      </c>
      <c r="AO924" s="1" t="e">
        <f t="shared" ca="1" si="537"/>
        <v>#N/A</v>
      </c>
      <c r="AP924" s="52" t="str">
        <f t="shared" ca="1" si="538"/>
        <v/>
      </c>
      <c r="AQ924" s="1" t="str" cm="1">
        <f t="array" aca="1" ref="AQ924" ca="1">IF(LEFT(AL924,1)=".",INDEX($M$12:$M$1052,MATCH(1,(AL924=$L$12:$L$1052)*(S924=($S$12:$S$1052)),0)),"")</f>
        <v/>
      </c>
      <c r="AR924" s="52">
        <f t="shared" ca="1" si="539"/>
        <v>0</v>
      </c>
      <c r="AS924" s="52">
        <f t="shared" ca="1" si="540"/>
        <v>0</v>
      </c>
      <c r="AT924" s="52" t="str">
        <f t="shared" ca="1" si="541"/>
        <v>00</v>
      </c>
      <c r="AU924" s="52" t="str">
        <f t="shared" ca="1" si="542"/>
        <v>00</v>
      </c>
      <c r="AV924" s="1" t="str">
        <f t="shared" ca="1" si="545"/>
        <v>00</v>
      </c>
      <c r="AW924" s="52" t="str">
        <f t="shared" ca="1" si="543"/>
        <v>ZP</v>
      </c>
      <c r="AX924" s="53" t="e">
        <f ca="1">VLOOKUP(UPPER(F924)&amp;"-"&amp;AW924,Opcodes!$D$3:$E$160,2,FALSE)</f>
        <v>#N/A</v>
      </c>
      <c r="AY924" s="1">
        <f t="shared" ca="1" si="544"/>
        <v>0</v>
      </c>
    </row>
    <row r="925" spans="3:51" s="52" customFormat="1" x14ac:dyDescent="0.3">
      <c r="C925" s="11" t="str" cm="1">
        <f t="array" aca="1" ref="C925" ca="1">IF(AND(N925&amp;""&lt;&gt;"",K925&amp;""&lt;&gt;""),K925&amp;": "&amp;N925&amp;IF(O925&amp;""&lt;&gt;""," "&amp;O925,"")&amp;IF(P925&amp;""&lt;&gt;""," "&amp;P925,""),IF(Y925&amp;""&lt;&gt;"",K925&amp;": "&amp;TRIM(_xlfn.TEXTJOIN("",TRUE,MID(Y925,2*ROW(INDIRECT("1:"&amp;LEN(Y925)))-1,2)&amp;" ")),""))</f>
        <v/>
      </c>
      <c r="D925" s="20"/>
      <c r="E925" s="21"/>
      <c r="F925" s="22"/>
      <c r="G925" s="55"/>
      <c r="H925" s="56"/>
      <c r="I925" s="51"/>
      <c r="J925" s="51"/>
      <c r="K925" s="52" t="str">
        <f t="shared" ca="1" si="510"/>
        <v>302</v>
      </c>
      <c r="L925" s="52" t="str">
        <f t="shared" si="511"/>
        <v/>
      </c>
      <c r="M925" s="52" t="str">
        <f t="shared" ca="1" si="512"/>
        <v>$0302</v>
      </c>
      <c r="N925" s="53" t="str">
        <f t="shared" ca="1" si="513"/>
        <v/>
      </c>
      <c r="O925" s="53" t="str">
        <f t="shared" ca="1" si="514"/>
        <v>00</v>
      </c>
      <c r="P925" s="53" t="str">
        <f t="shared" ca="1" si="515"/>
        <v/>
      </c>
      <c r="Q925" s="54">
        <f t="shared" si="516"/>
        <v>-1</v>
      </c>
      <c r="R925" s="54" t="str">
        <f t="shared" si="517"/>
        <v/>
      </c>
      <c r="S925" s="3" t="str">
        <f t="shared" si="518"/>
        <v>my_code</v>
      </c>
      <c r="T925" s="54" t="b">
        <f t="shared" si="519"/>
        <v>0</v>
      </c>
      <c r="U925" s="54" t="b">
        <f t="shared" si="520"/>
        <v>0</v>
      </c>
      <c r="V925" s="54" t="b">
        <f t="shared" si="521"/>
        <v>0</v>
      </c>
      <c r="W925" s="54" t="b">
        <f t="shared" si="522"/>
        <v>0</v>
      </c>
      <c r="X925" s="54" t="b">
        <f>IF(NOT(ISERROR(VLOOKUP(UPPER(F925),Opcodes!$O$3:$O$10,1,FALSE))),TRUE,FALSE)</f>
        <v>0</v>
      </c>
      <c r="Y925" s="1" t="str" cm="1">
        <f t="array" aca="1" ref="Y925" ca="1">IF(OR(UPPER(F925)="STR",UPPER(F925)="ASC"),_xlfn.TEXTJOIN("",TRUE,DEC2HEX(128*(UPPER(F925)="STR")+CODE(MID(G925,ABS(ROW(INDIRECT("1:"&amp;LEN(G925)))),1)))),IF(UPPER(F925)="HEX",UPPER(SUBSTITUTE(G925," ","")),""))</f>
        <v/>
      </c>
      <c r="Z925" s="52" t="str">
        <f t="shared" si="523"/>
        <v/>
      </c>
      <c r="AA925" s="52" t="str">
        <f t="shared" si="524"/>
        <v/>
      </c>
      <c r="AB925" s="52" t="str">
        <f t="shared" si="525"/>
        <v/>
      </c>
      <c r="AC925" s="52" t="str">
        <f t="shared" si="526"/>
        <v/>
      </c>
      <c r="AD925" s="52" t="str">
        <f t="shared" si="527"/>
        <v/>
      </c>
      <c r="AE925" s="52">
        <f t="shared" ca="1" si="528"/>
        <v>0</v>
      </c>
      <c r="AF925" s="52" t="str">
        <f t="shared" si="529"/>
        <v/>
      </c>
      <c r="AG925" s="52" t="str">
        <f t="shared" ca="1" si="530"/>
        <v>mem</v>
      </c>
      <c r="AH925" s="52">
        <f t="shared" ca="1" si="531"/>
        <v>0</v>
      </c>
      <c r="AI925" s="52">
        <f t="shared" ca="1" si="532"/>
        <v>-1</v>
      </c>
      <c r="AJ925" s="52">
        <f t="shared" ca="1" si="533"/>
        <v>0</v>
      </c>
      <c r="AK925" s="52">
        <f t="shared" ca="1" si="534"/>
        <v>0</v>
      </c>
      <c r="AL925" s="52">
        <f t="shared" ca="1" si="535"/>
        <v>0</v>
      </c>
      <c r="AM925" s="52" t="e" cm="1">
        <f t="array" aca="1" ref="AM925" ca="1">INDEX($G$2:$G$1052,MATCH(1,(AL925=$E$2:$E$1052)*("EQU"=UPPER($F$2:$F$1052)),0))</f>
        <v>#N/A</v>
      </c>
      <c r="AN925" s="52" t="str">
        <f t="shared" ca="1" si="536"/>
        <v/>
      </c>
      <c r="AO925" s="1" t="e">
        <f t="shared" ca="1" si="537"/>
        <v>#N/A</v>
      </c>
      <c r="AP925" s="52" t="str">
        <f t="shared" ca="1" si="538"/>
        <v/>
      </c>
      <c r="AQ925" s="1" t="str" cm="1">
        <f t="array" aca="1" ref="AQ925" ca="1">IF(LEFT(AL925,1)=".",INDEX($M$12:$M$1052,MATCH(1,(AL925=$L$12:$L$1052)*(S925=($S$12:$S$1052)),0)),"")</f>
        <v/>
      </c>
      <c r="AR925" s="52">
        <f t="shared" ca="1" si="539"/>
        <v>0</v>
      </c>
      <c r="AS925" s="52">
        <f t="shared" ca="1" si="540"/>
        <v>0</v>
      </c>
      <c r="AT925" s="52" t="str">
        <f t="shared" ca="1" si="541"/>
        <v>00</v>
      </c>
      <c r="AU925" s="52" t="str">
        <f t="shared" ca="1" si="542"/>
        <v>00</v>
      </c>
      <c r="AV925" s="1" t="str">
        <f t="shared" ca="1" si="545"/>
        <v>00</v>
      </c>
      <c r="AW925" s="52" t="str">
        <f t="shared" ca="1" si="543"/>
        <v>ZP</v>
      </c>
      <c r="AX925" s="53" t="e">
        <f ca="1">VLOOKUP(UPPER(F925)&amp;"-"&amp;AW925,Opcodes!$D$3:$E$160,2,FALSE)</f>
        <v>#N/A</v>
      </c>
      <c r="AY925" s="1">
        <f t="shared" ca="1" si="544"/>
        <v>0</v>
      </c>
    </row>
    <row r="926" spans="3:51" s="52" customFormat="1" x14ac:dyDescent="0.3">
      <c r="C926" s="11" t="str" cm="1">
        <f t="array" aca="1" ref="C926" ca="1">IF(AND(N926&amp;""&lt;&gt;"",K926&amp;""&lt;&gt;""),K926&amp;": "&amp;N926&amp;IF(O926&amp;""&lt;&gt;""," "&amp;O926,"")&amp;IF(P926&amp;""&lt;&gt;""," "&amp;P926,""),IF(Y926&amp;""&lt;&gt;"",K926&amp;": "&amp;TRIM(_xlfn.TEXTJOIN("",TRUE,MID(Y926,2*ROW(INDIRECT("1:"&amp;LEN(Y926)))-1,2)&amp;" ")),""))</f>
        <v/>
      </c>
      <c r="D926" s="20"/>
      <c r="E926" s="21"/>
      <c r="F926" s="22"/>
      <c r="G926" s="55"/>
      <c r="H926" s="56"/>
      <c r="I926" s="51"/>
      <c r="J926" s="51"/>
      <c r="K926" s="52" t="str">
        <f t="shared" ca="1" si="510"/>
        <v>302</v>
      </c>
      <c r="L926" s="52" t="str">
        <f t="shared" si="511"/>
        <v/>
      </c>
      <c r="M926" s="52" t="str">
        <f t="shared" ca="1" si="512"/>
        <v>$0302</v>
      </c>
      <c r="N926" s="53" t="str">
        <f t="shared" ca="1" si="513"/>
        <v/>
      </c>
      <c r="O926" s="53" t="str">
        <f t="shared" ca="1" si="514"/>
        <v>00</v>
      </c>
      <c r="P926" s="53" t="str">
        <f t="shared" ca="1" si="515"/>
        <v/>
      </c>
      <c r="Q926" s="54">
        <f t="shared" si="516"/>
        <v>-1</v>
      </c>
      <c r="R926" s="54" t="str">
        <f t="shared" si="517"/>
        <v/>
      </c>
      <c r="S926" s="3" t="str">
        <f t="shared" si="518"/>
        <v>my_code</v>
      </c>
      <c r="T926" s="54" t="b">
        <f t="shared" si="519"/>
        <v>0</v>
      </c>
      <c r="U926" s="54" t="b">
        <f t="shared" si="520"/>
        <v>0</v>
      </c>
      <c r="V926" s="54" t="b">
        <f t="shared" si="521"/>
        <v>0</v>
      </c>
      <c r="W926" s="54" t="b">
        <f t="shared" si="522"/>
        <v>0</v>
      </c>
      <c r="X926" s="54" t="b">
        <f>IF(NOT(ISERROR(VLOOKUP(UPPER(F926),Opcodes!$O$3:$O$10,1,FALSE))),TRUE,FALSE)</f>
        <v>0</v>
      </c>
      <c r="Y926" s="1" t="str" cm="1">
        <f t="array" aca="1" ref="Y926" ca="1">IF(OR(UPPER(F926)="STR",UPPER(F926)="ASC"),_xlfn.TEXTJOIN("",TRUE,DEC2HEX(128*(UPPER(F926)="STR")+CODE(MID(G926,ABS(ROW(INDIRECT("1:"&amp;LEN(G926)))),1)))),IF(UPPER(F926)="HEX",UPPER(SUBSTITUTE(G926," ","")),""))</f>
        <v/>
      </c>
      <c r="Z926" s="52" t="str">
        <f t="shared" si="523"/>
        <v/>
      </c>
      <c r="AA926" s="52" t="str">
        <f t="shared" si="524"/>
        <v/>
      </c>
      <c r="AB926" s="52" t="str">
        <f t="shared" si="525"/>
        <v/>
      </c>
      <c r="AC926" s="52" t="str">
        <f t="shared" si="526"/>
        <v/>
      </c>
      <c r="AD926" s="52" t="str">
        <f t="shared" si="527"/>
        <v/>
      </c>
      <c r="AE926" s="52">
        <f t="shared" ca="1" si="528"/>
        <v>0</v>
      </c>
      <c r="AF926" s="52" t="str">
        <f t="shared" si="529"/>
        <v/>
      </c>
      <c r="AG926" s="52" t="str">
        <f t="shared" ca="1" si="530"/>
        <v>mem</v>
      </c>
      <c r="AH926" s="52">
        <f t="shared" ca="1" si="531"/>
        <v>0</v>
      </c>
      <c r="AI926" s="52">
        <f t="shared" ca="1" si="532"/>
        <v>-1</v>
      </c>
      <c r="AJ926" s="52">
        <f t="shared" ca="1" si="533"/>
        <v>0</v>
      </c>
      <c r="AK926" s="52">
        <f t="shared" ca="1" si="534"/>
        <v>0</v>
      </c>
      <c r="AL926" s="52">
        <f t="shared" ca="1" si="535"/>
        <v>0</v>
      </c>
      <c r="AM926" s="52" t="e" cm="1">
        <f t="array" aca="1" ref="AM926" ca="1">INDEX($G$2:$G$1052,MATCH(1,(AL926=$E$2:$E$1052)*("EQU"=UPPER($F$2:$F$1052)),0))</f>
        <v>#N/A</v>
      </c>
      <c r="AN926" s="52" t="str">
        <f t="shared" ca="1" si="536"/>
        <v/>
      </c>
      <c r="AO926" s="1" t="e">
        <f t="shared" ca="1" si="537"/>
        <v>#N/A</v>
      </c>
      <c r="AP926" s="52" t="str">
        <f t="shared" ca="1" si="538"/>
        <v/>
      </c>
      <c r="AQ926" s="1" t="str" cm="1">
        <f t="array" aca="1" ref="AQ926" ca="1">IF(LEFT(AL926,1)=".",INDEX($M$12:$M$1052,MATCH(1,(AL926=$L$12:$L$1052)*(S926=($S$12:$S$1052)),0)),"")</f>
        <v/>
      </c>
      <c r="AR926" s="52">
        <f t="shared" ca="1" si="539"/>
        <v>0</v>
      </c>
      <c r="AS926" s="52">
        <f t="shared" ca="1" si="540"/>
        <v>0</v>
      </c>
      <c r="AT926" s="52" t="str">
        <f t="shared" ca="1" si="541"/>
        <v>00</v>
      </c>
      <c r="AU926" s="52" t="str">
        <f t="shared" ca="1" si="542"/>
        <v>00</v>
      </c>
      <c r="AV926" s="1" t="str">
        <f t="shared" ca="1" si="545"/>
        <v>00</v>
      </c>
      <c r="AW926" s="52" t="str">
        <f t="shared" ca="1" si="543"/>
        <v>ZP</v>
      </c>
      <c r="AX926" s="53" t="e">
        <f ca="1">VLOOKUP(UPPER(F926)&amp;"-"&amp;AW926,Opcodes!$D$3:$E$160,2,FALSE)</f>
        <v>#N/A</v>
      </c>
      <c r="AY926" s="1">
        <f t="shared" ca="1" si="544"/>
        <v>0</v>
      </c>
    </row>
    <row r="927" spans="3:51" s="52" customFormat="1" x14ac:dyDescent="0.3">
      <c r="C927" s="11" t="str" cm="1">
        <f t="array" aca="1" ref="C927" ca="1">IF(AND(N927&amp;""&lt;&gt;"",K927&amp;""&lt;&gt;""),K927&amp;": "&amp;N927&amp;IF(O927&amp;""&lt;&gt;""," "&amp;O927,"")&amp;IF(P927&amp;""&lt;&gt;""," "&amp;P927,""),IF(Y927&amp;""&lt;&gt;"",K927&amp;": "&amp;TRIM(_xlfn.TEXTJOIN("",TRUE,MID(Y927,2*ROW(INDIRECT("1:"&amp;LEN(Y927)))-1,2)&amp;" ")),""))</f>
        <v/>
      </c>
      <c r="D927" s="20"/>
      <c r="E927" s="21"/>
      <c r="F927" s="22"/>
      <c r="G927" s="55"/>
      <c r="H927" s="56"/>
      <c r="I927" s="51"/>
      <c r="J927" s="51"/>
      <c r="K927" s="52" t="str">
        <f t="shared" ca="1" si="510"/>
        <v>302</v>
      </c>
      <c r="L927" s="52" t="str">
        <f t="shared" si="511"/>
        <v/>
      </c>
      <c r="M927" s="52" t="str">
        <f t="shared" ca="1" si="512"/>
        <v>$0302</v>
      </c>
      <c r="N927" s="53" t="str">
        <f t="shared" ca="1" si="513"/>
        <v/>
      </c>
      <c r="O927" s="53" t="str">
        <f t="shared" ca="1" si="514"/>
        <v>00</v>
      </c>
      <c r="P927" s="53" t="str">
        <f t="shared" ca="1" si="515"/>
        <v/>
      </c>
      <c r="Q927" s="54">
        <f t="shared" si="516"/>
        <v>-1</v>
      </c>
      <c r="R927" s="54" t="str">
        <f t="shared" si="517"/>
        <v/>
      </c>
      <c r="S927" s="3" t="str">
        <f t="shared" si="518"/>
        <v>my_code</v>
      </c>
      <c r="T927" s="54" t="b">
        <f t="shared" si="519"/>
        <v>0</v>
      </c>
      <c r="U927" s="54" t="b">
        <f t="shared" si="520"/>
        <v>0</v>
      </c>
      <c r="V927" s="54" t="b">
        <f t="shared" si="521"/>
        <v>0</v>
      </c>
      <c r="W927" s="54" t="b">
        <f t="shared" si="522"/>
        <v>0</v>
      </c>
      <c r="X927" s="54" t="b">
        <f>IF(NOT(ISERROR(VLOOKUP(UPPER(F927),Opcodes!$O$3:$O$10,1,FALSE))),TRUE,FALSE)</f>
        <v>0</v>
      </c>
      <c r="Y927" s="1" t="str" cm="1">
        <f t="array" aca="1" ref="Y927" ca="1">IF(OR(UPPER(F927)="STR",UPPER(F927)="ASC"),_xlfn.TEXTJOIN("",TRUE,DEC2HEX(128*(UPPER(F927)="STR")+CODE(MID(G927,ABS(ROW(INDIRECT("1:"&amp;LEN(G927)))),1)))),IF(UPPER(F927)="HEX",UPPER(SUBSTITUTE(G927," ","")),""))</f>
        <v/>
      </c>
      <c r="Z927" s="52" t="str">
        <f t="shared" si="523"/>
        <v/>
      </c>
      <c r="AA927" s="52" t="str">
        <f t="shared" si="524"/>
        <v/>
      </c>
      <c r="AB927" s="52" t="str">
        <f t="shared" si="525"/>
        <v/>
      </c>
      <c r="AC927" s="52" t="str">
        <f t="shared" si="526"/>
        <v/>
      </c>
      <c r="AD927" s="52" t="str">
        <f t="shared" si="527"/>
        <v/>
      </c>
      <c r="AE927" s="52">
        <f t="shared" ca="1" si="528"/>
        <v>0</v>
      </c>
      <c r="AF927" s="52" t="str">
        <f t="shared" si="529"/>
        <v/>
      </c>
      <c r="AG927" s="52" t="str">
        <f t="shared" ca="1" si="530"/>
        <v>mem</v>
      </c>
      <c r="AH927" s="52">
        <f t="shared" ca="1" si="531"/>
        <v>0</v>
      </c>
      <c r="AI927" s="52">
        <f t="shared" ca="1" si="532"/>
        <v>-1</v>
      </c>
      <c r="AJ927" s="52">
        <f t="shared" ca="1" si="533"/>
        <v>0</v>
      </c>
      <c r="AK927" s="52">
        <f t="shared" ca="1" si="534"/>
        <v>0</v>
      </c>
      <c r="AL927" s="52">
        <f t="shared" ca="1" si="535"/>
        <v>0</v>
      </c>
      <c r="AM927" s="52" t="e" cm="1">
        <f t="array" aca="1" ref="AM927" ca="1">INDEX($G$2:$G$1052,MATCH(1,(AL927=$E$2:$E$1052)*("EQU"=UPPER($F$2:$F$1052)),0))</f>
        <v>#N/A</v>
      </c>
      <c r="AN927" s="52" t="str">
        <f t="shared" ca="1" si="536"/>
        <v/>
      </c>
      <c r="AO927" s="1" t="e">
        <f t="shared" ca="1" si="537"/>
        <v>#N/A</v>
      </c>
      <c r="AP927" s="52" t="str">
        <f t="shared" ca="1" si="538"/>
        <v/>
      </c>
      <c r="AQ927" s="1" t="str" cm="1">
        <f t="array" aca="1" ref="AQ927" ca="1">IF(LEFT(AL927,1)=".",INDEX($M$12:$M$1052,MATCH(1,(AL927=$L$12:$L$1052)*(S927=($S$12:$S$1052)),0)),"")</f>
        <v/>
      </c>
      <c r="AR927" s="52">
        <f t="shared" ca="1" si="539"/>
        <v>0</v>
      </c>
      <c r="AS927" s="52">
        <f t="shared" ca="1" si="540"/>
        <v>0</v>
      </c>
      <c r="AT927" s="52" t="str">
        <f t="shared" ca="1" si="541"/>
        <v>00</v>
      </c>
      <c r="AU927" s="52" t="str">
        <f t="shared" ca="1" si="542"/>
        <v>00</v>
      </c>
      <c r="AV927" s="1" t="str">
        <f t="shared" ca="1" si="545"/>
        <v>00</v>
      </c>
      <c r="AW927" s="52" t="str">
        <f t="shared" ca="1" si="543"/>
        <v>ZP</v>
      </c>
      <c r="AX927" s="53" t="e">
        <f ca="1">VLOOKUP(UPPER(F927)&amp;"-"&amp;AW927,Opcodes!$D$3:$E$160,2,FALSE)</f>
        <v>#N/A</v>
      </c>
      <c r="AY927" s="1">
        <f t="shared" ca="1" si="544"/>
        <v>0</v>
      </c>
    </row>
    <row r="928" spans="3:51" s="52" customFormat="1" x14ac:dyDescent="0.3">
      <c r="C928" s="11" t="str" cm="1">
        <f t="array" aca="1" ref="C928" ca="1">IF(AND(N928&amp;""&lt;&gt;"",K928&amp;""&lt;&gt;""),K928&amp;": "&amp;N928&amp;IF(O928&amp;""&lt;&gt;""," "&amp;O928,"")&amp;IF(P928&amp;""&lt;&gt;""," "&amp;P928,""),IF(Y928&amp;""&lt;&gt;"",K928&amp;": "&amp;TRIM(_xlfn.TEXTJOIN("",TRUE,MID(Y928,2*ROW(INDIRECT("1:"&amp;LEN(Y928)))-1,2)&amp;" ")),""))</f>
        <v/>
      </c>
      <c r="D928" s="20"/>
      <c r="E928" s="21"/>
      <c r="F928" s="22"/>
      <c r="G928" s="55"/>
      <c r="H928" s="56"/>
      <c r="I928" s="51"/>
      <c r="J928" s="51"/>
      <c r="K928" s="52" t="str">
        <f t="shared" ca="1" si="510"/>
        <v>302</v>
      </c>
      <c r="L928" s="52" t="str">
        <f t="shared" si="511"/>
        <v/>
      </c>
      <c r="M928" s="52" t="str">
        <f t="shared" ca="1" si="512"/>
        <v>$0302</v>
      </c>
      <c r="N928" s="53" t="str">
        <f t="shared" ca="1" si="513"/>
        <v/>
      </c>
      <c r="O928" s="53" t="str">
        <f t="shared" ca="1" si="514"/>
        <v>00</v>
      </c>
      <c r="P928" s="53" t="str">
        <f t="shared" ca="1" si="515"/>
        <v/>
      </c>
      <c r="Q928" s="54">
        <f t="shared" si="516"/>
        <v>-1</v>
      </c>
      <c r="R928" s="54" t="str">
        <f t="shared" si="517"/>
        <v/>
      </c>
      <c r="S928" s="3" t="str">
        <f t="shared" si="518"/>
        <v>my_code</v>
      </c>
      <c r="T928" s="54" t="b">
        <f t="shared" si="519"/>
        <v>0</v>
      </c>
      <c r="U928" s="54" t="b">
        <f t="shared" si="520"/>
        <v>0</v>
      </c>
      <c r="V928" s="54" t="b">
        <f t="shared" si="521"/>
        <v>0</v>
      </c>
      <c r="W928" s="54" t="b">
        <f t="shared" si="522"/>
        <v>0</v>
      </c>
      <c r="X928" s="54" t="b">
        <f>IF(NOT(ISERROR(VLOOKUP(UPPER(F928),Opcodes!$O$3:$O$10,1,FALSE))),TRUE,FALSE)</f>
        <v>0</v>
      </c>
      <c r="Y928" s="1" t="str" cm="1">
        <f t="array" aca="1" ref="Y928" ca="1">IF(OR(UPPER(F928)="STR",UPPER(F928)="ASC"),_xlfn.TEXTJOIN("",TRUE,DEC2HEX(128*(UPPER(F928)="STR")+CODE(MID(G928,ABS(ROW(INDIRECT("1:"&amp;LEN(G928)))),1)))),IF(UPPER(F928)="HEX",UPPER(SUBSTITUTE(G928," ","")),""))</f>
        <v/>
      </c>
      <c r="Z928" s="52" t="str">
        <f t="shared" si="523"/>
        <v/>
      </c>
      <c r="AA928" s="52" t="str">
        <f t="shared" si="524"/>
        <v/>
      </c>
      <c r="AB928" s="52" t="str">
        <f t="shared" si="525"/>
        <v/>
      </c>
      <c r="AC928" s="52" t="str">
        <f t="shared" si="526"/>
        <v/>
      </c>
      <c r="AD928" s="52" t="str">
        <f t="shared" si="527"/>
        <v/>
      </c>
      <c r="AE928" s="52">
        <f t="shared" ca="1" si="528"/>
        <v>0</v>
      </c>
      <c r="AF928" s="52" t="str">
        <f t="shared" si="529"/>
        <v/>
      </c>
      <c r="AG928" s="52" t="str">
        <f t="shared" ca="1" si="530"/>
        <v>mem</v>
      </c>
      <c r="AH928" s="52">
        <f t="shared" ca="1" si="531"/>
        <v>0</v>
      </c>
      <c r="AI928" s="52">
        <f t="shared" ca="1" si="532"/>
        <v>-1</v>
      </c>
      <c r="AJ928" s="52">
        <f t="shared" ca="1" si="533"/>
        <v>0</v>
      </c>
      <c r="AK928" s="52">
        <f t="shared" ca="1" si="534"/>
        <v>0</v>
      </c>
      <c r="AL928" s="52">
        <f t="shared" ca="1" si="535"/>
        <v>0</v>
      </c>
      <c r="AM928" s="52" t="e" cm="1">
        <f t="array" aca="1" ref="AM928" ca="1">INDEX($G$2:$G$1052,MATCH(1,(AL928=$E$2:$E$1052)*("EQU"=UPPER($F$2:$F$1052)),0))</f>
        <v>#N/A</v>
      </c>
      <c r="AN928" s="52" t="str">
        <f t="shared" ca="1" si="536"/>
        <v/>
      </c>
      <c r="AO928" s="1" t="e">
        <f t="shared" ca="1" si="537"/>
        <v>#N/A</v>
      </c>
      <c r="AP928" s="52" t="str">
        <f t="shared" ca="1" si="538"/>
        <v/>
      </c>
      <c r="AQ928" s="1" t="str" cm="1">
        <f t="array" aca="1" ref="AQ928" ca="1">IF(LEFT(AL928,1)=".",INDEX($M$12:$M$1052,MATCH(1,(AL928=$L$12:$L$1052)*(S928=($S$12:$S$1052)),0)),"")</f>
        <v/>
      </c>
      <c r="AR928" s="52">
        <f t="shared" ca="1" si="539"/>
        <v>0</v>
      </c>
      <c r="AS928" s="52">
        <f t="shared" ca="1" si="540"/>
        <v>0</v>
      </c>
      <c r="AT928" s="52" t="str">
        <f t="shared" ca="1" si="541"/>
        <v>00</v>
      </c>
      <c r="AU928" s="52" t="str">
        <f t="shared" ca="1" si="542"/>
        <v>00</v>
      </c>
      <c r="AV928" s="1" t="str">
        <f t="shared" ca="1" si="545"/>
        <v>00</v>
      </c>
      <c r="AW928" s="52" t="str">
        <f t="shared" ca="1" si="543"/>
        <v>ZP</v>
      </c>
      <c r="AX928" s="53" t="e">
        <f ca="1">VLOOKUP(UPPER(F928)&amp;"-"&amp;AW928,Opcodes!$D$3:$E$160,2,FALSE)</f>
        <v>#N/A</v>
      </c>
      <c r="AY928" s="1">
        <f t="shared" ca="1" si="544"/>
        <v>0</v>
      </c>
    </row>
    <row r="929" spans="3:51" s="52" customFormat="1" x14ac:dyDescent="0.3">
      <c r="C929" s="11" t="str" cm="1">
        <f t="array" aca="1" ref="C929" ca="1">IF(AND(N929&amp;""&lt;&gt;"",K929&amp;""&lt;&gt;""),K929&amp;": "&amp;N929&amp;IF(O929&amp;""&lt;&gt;""," "&amp;O929,"")&amp;IF(P929&amp;""&lt;&gt;""," "&amp;P929,""),IF(Y929&amp;""&lt;&gt;"",K929&amp;": "&amp;TRIM(_xlfn.TEXTJOIN("",TRUE,MID(Y929,2*ROW(INDIRECT("1:"&amp;LEN(Y929)))-1,2)&amp;" ")),""))</f>
        <v/>
      </c>
      <c r="D929" s="20"/>
      <c r="E929" s="21"/>
      <c r="F929" s="22"/>
      <c r="G929" s="55"/>
      <c r="H929" s="56"/>
      <c r="I929" s="51"/>
      <c r="J929" s="51"/>
      <c r="K929" s="52" t="str">
        <f t="shared" ca="1" si="510"/>
        <v>302</v>
      </c>
      <c r="L929" s="52" t="str">
        <f t="shared" si="511"/>
        <v/>
      </c>
      <c r="M929" s="52" t="str">
        <f t="shared" ca="1" si="512"/>
        <v>$0302</v>
      </c>
      <c r="N929" s="53" t="str">
        <f t="shared" ca="1" si="513"/>
        <v/>
      </c>
      <c r="O929" s="53" t="str">
        <f t="shared" ca="1" si="514"/>
        <v>00</v>
      </c>
      <c r="P929" s="53" t="str">
        <f t="shared" ca="1" si="515"/>
        <v/>
      </c>
      <c r="Q929" s="54">
        <f t="shared" si="516"/>
        <v>-1</v>
      </c>
      <c r="R929" s="54" t="str">
        <f t="shared" si="517"/>
        <v/>
      </c>
      <c r="S929" s="3" t="str">
        <f t="shared" si="518"/>
        <v>my_code</v>
      </c>
      <c r="T929" s="54" t="b">
        <f t="shared" si="519"/>
        <v>0</v>
      </c>
      <c r="U929" s="54" t="b">
        <f t="shared" si="520"/>
        <v>0</v>
      </c>
      <c r="V929" s="54" t="b">
        <f t="shared" si="521"/>
        <v>0</v>
      </c>
      <c r="W929" s="54" t="b">
        <f t="shared" si="522"/>
        <v>0</v>
      </c>
      <c r="X929" s="54" t="b">
        <f>IF(NOT(ISERROR(VLOOKUP(UPPER(F929),Opcodes!$O$3:$O$10,1,FALSE))),TRUE,FALSE)</f>
        <v>0</v>
      </c>
      <c r="Y929" s="1" t="str" cm="1">
        <f t="array" aca="1" ref="Y929" ca="1">IF(OR(UPPER(F929)="STR",UPPER(F929)="ASC"),_xlfn.TEXTJOIN("",TRUE,DEC2HEX(128*(UPPER(F929)="STR")+CODE(MID(G929,ABS(ROW(INDIRECT("1:"&amp;LEN(G929)))),1)))),IF(UPPER(F929)="HEX",UPPER(SUBSTITUTE(G929," ","")),""))</f>
        <v/>
      </c>
      <c r="Z929" s="52" t="str">
        <f t="shared" si="523"/>
        <v/>
      </c>
      <c r="AA929" s="52" t="str">
        <f t="shared" si="524"/>
        <v/>
      </c>
      <c r="AB929" s="52" t="str">
        <f t="shared" si="525"/>
        <v/>
      </c>
      <c r="AC929" s="52" t="str">
        <f t="shared" si="526"/>
        <v/>
      </c>
      <c r="AD929" s="52" t="str">
        <f t="shared" si="527"/>
        <v/>
      </c>
      <c r="AE929" s="52">
        <f t="shared" ca="1" si="528"/>
        <v>0</v>
      </c>
      <c r="AF929" s="52" t="str">
        <f t="shared" si="529"/>
        <v/>
      </c>
      <c r="AG929" s="52" t="str">
        <f t="shared" ca="1" si="530"/>
        <v>mem</v>
      </c>
      <c r="AH929" s="52">
        <f t="shared" ca="1" si="531"/>
        <v>0</v>
      </c>
      <c r="AI929" s="52">
        <f t="shared" ca="1" si="532"/>
        <v>-1</v>
      </c>
      <c r="AJ929" s="52">
        <f t="shared" ca="1" si="533"/>
        <v>0</v>
      </c>
      <c r="AK929" s="52">
        <f t="shared" ca="1" si="534"/>
        <v>0</v>
      </c>
      <c r="AL929" s="52">
        <f t="shared" ca="1" si="535"/>
        <v>0</v>
      </c>
      <c r="AM929" s="52" t="e" cm="1">
        <f t="array" aca="1" ref="AM929" ca="1">INDEX($G$2:$G$1052,MATCH(1,(AL929=$E$2:$E$1052)*("EQU"=UPPER($F$2:$F$1052)),0))</f>
        <v>#N/A</v>
      </c>
      <c r="AN929" s="52" t="str">
        <f t="shared" ca="1" si="536"/>
        <v/>
      </c>
      <c r="AO929" s="1" t="e">
        <f t="shared" ca="1" si="537"/>
        <v>#N/A</v>
      </c>
      <c r="AP929" s="52" t="str">
        <f t="shared" ca="1" si="538"/>
        <v/>
      </c>
      <c r="AQ929" s="1" t="str" cm="1">
        <f t="array" aca="1" ref="AQ929" ca="1">IF(LEFT(AL929,1)=".",INDEX($M$12:$M$1052,MATCH(1,(AL929=$L$12:$L$1052)*(S929=($S$12:$S$1052)),0)),"")</f>
        <v/>
      </c>
      <c r="AR929" s="52">
        <f t="shared" ca="1" si="539"/>
        <v>0</v>
      </c>
      <c r="AS929" s="52">
        <f t="shared" ca="1" si="540"/>
        <v>0</v>
      </c>
      <c r="AT929" s="52" t="str">
        <f t="shared" ca="1" si="541"/>
        <v>00</v>
      </c>
      <c r="AU929" s="52" t="str">
        <f t="shared" ca="1" si="542"/>
        <v>00</v>
      </c>
      <c r="AV929" s="1" t="str">
        <f t="shared" ca="1" si="545"/>
        <v>00</v>
      </c>
      <c r="AW929" s="52" t="str">
        <f t="shared" ca="1" si="543"/>
        <v>ZP</v>
      </c>
      <c r="AX929" s="53" t="e">
        <f ca="1">VLOOKUP(UPPER(F929)&amp;"-"&amp;AW929,Opcodes!$D$3:$E$160,2,FALSE)</f>
        <v>#N/A</v>
      </c>
      <c r="AY929" s="1">
        <f t="shared" ca="1" si="544"/>
        <v>0</v>
      </c>
    </row>
    <row r="930" spans="3:51" s="52" customFormat="1" x14ac:dyDescent="0.3">
      <c r="C930" s="11" t="str" cm="1">
        <f t="array" aca="1" ref="C930" ca="1">IF(AND(N930&amp;""&lt;&gt;"",K930&amp;""&lt;&gt;""),K930&amp;": "&amp;N930&amp;IF(O930&amp;""&lt;&gt;""," "&amp;O930,"")&amp;IF(P930&amp;""&lt;&gt;""," "&amp;P930,""),IF(Y930&amp;""&lt;&gt;"",K930&amp;": "&amp;TRIM(_xlfn.TEXTJOIN("",TRUE,MID(Y930,2*ROW(INDIRECT("1:"&amp;LEN(Y930)))-1,2)&amp;" ")),""))</f>
        <v/>
      </c>
      <c r="D930" s="20"/>
      <c r="E930" s="21"/>
      <c r="F930" s="22"/>
      <c r="G930" s="55"/>
      <c r="H930" s="56"/>
      <c r="I930" s="51"/>
      <c r="J930" s="51"/>
      <c r="K930" s="52" t="str">
        <f t="shared" ca="1" si="510"/>
        <v>302</v>
      </c>
      <c r="L930" s="52" t="str">
        <f t="shared" si="511"/>
        <v/>
      </c>
      <c r="M930" s="52" t="str">
        <f t="shared" ca="1" si="512"/>
        <v>$0302</v>
      </c>
      <c r="N930" s="53" t="str">
        <f t="shared" ca="1" si="513"/>
        <v/>
      </c>
      <c r="O930" s="53" t="str">
        <f t="shared" ca="1" si="514"/>
        <v>00</v>
      </c>
      <c r="P930" s="53" t="str">
        <f t="shared" ca="1" si="515"/>
        <v/>
      </c>
      <c r="Q930" s="54">
        <f t="shared" si="516"/>
        <v>-1</v>
      </c>
      <c r="R930" s="54" t="str">
        <f t="shared" si="517"/>
        <v/>
      </c>
      <c r="S930" s="3" t="str">
        <f t="shared" si="518"/>
        <v>my_code</v>
      </c>
      <c r="T930" s="54" t="b">
        <f t="shared" si="519"/>
        <v>0</v>
      </c>
      <c r="U930" s="54" t="b">
        <f t="shared" si="520"/>
        <v>0</v>
      </c>
      <c r="V930" s="54" t="b">
        <f t="shared" si="521"/>
        <v>0</v>
      </c>
      <c r="W930" s="54" t="b">
        <f t="shared" si="522"/>
        <v>0</v>
      </c>
      <c r="X930" s="54" t="b">
        <f>IF(NOT(ISERROR(VLOOKUP(UPPER(F930),Opcodes!$O$3:$O$10,1,FALSE))),TRUE,FALSE)</f>
        <v>0</v>
      </c>
      <c r="Y930" s="1" t="str" cm="1">
        <f t="array" aca="1" ref="Y930" ca="1">IF(OR(UPPER(F930)="STR",UPPER(F930)="ASC"),_xlfn.TEXTJOIN("",TRUE,DEC2HEX(128*(UPPER(F930)="STR")+CODE(MID(G930,ABS(ROW(INDIRECT("1:"&amp;LEN(G930)))),1)))),IF(UPPER(F930)="HEX",UPPER(SUBSTITUTE(G930," ","")),""))</f>
        <v/>
      </c>
      <c r="Z930" s="52" t="str">
        <f t="shared" si="523"/>
        <v/>
      </c>
      <c r="AA930" s="52" t="str">
        <f t="shared" si="524"/>
        <v/>
      </c>
      <c r="AB930" s="52" t="str">
        <f t="shared" si="525"/>
        <v/>
      </c>
      <c r="AC930" s="52" t="str">
        <f t="shared" si="526"/>
        <v/>
      </c>
      <c r="AD930" s="52" t="str">
        <f t="shared" si="527"/>
        <v/>
      </c>
      <c r="AE930" s="52">
        <f t="shared" ca="1" si="528"/>
        <v>0</v>
      </c>
      <c r="AF930" s="52" t="str">
        <f t="shared" si="529"/>
        <v/>
      </c>
      <c r="AG930" s="52" t="str">
        <f t="shared" ca="1" si="530"/>
        <v>mem</v>
      </c>
      <c r="AH930" s="52">
        <f t="shared" ca="1" si="531"/>
        <v>0</v>
      </c>
      <c r="AI930" s="52">
        <f t="shared" ca="1" si="532"/>
        <v>-1</v>
      </c>
      <c r="AJ930" s="52">
        <f t="shared" ca="1" si="533"/>
        <v>0</v>
      </c>
      <c r="AK930" s="52">
        <f t="shared" ca="1" si="534"/>
        <v>0</v>
      </c>
      <c r="AL930" s="52">
        <f t="shared" ca="1" si="535"/>
        <v>0</v>
      </c>
      <c r="AM930" s="52" t="e" cm="1">
        <f t="array" aca="1" ref="AM930" ca="1">INDEX($G$2:$G$1052,MATCH(1,(AL930=$E$2:$E$1052)*("EQU"=UPPER($F$2:$F$1052)),0))</f>
        <v>#N/A</v>
      </c>
      <c r="AN930" s="52" t="str">
        <f t="shared" ca="1" si="536"/>
        <v/>
      </c>
      <c r="AO930" s="1" t="e">
        <f t="shared" ca="1" si="537"/>
        <v>#N/A</v>
      </c>
      <c r="AP930" s="52" t="str">
        <f t="shared" ca="1" si="538"/>
        <v/>
      </c>
      <c r="AQ930" s="1" t="str" cm="1">
        <f t="array" aca="1" ref="AQ930" ca="1">IF(LEFT(AL930,1)=".",INDEX($M$12:$M$1052,MATCH(1,(AL930=$L$12:$L$1052)*(S930=($S$12:$S$1052)),0)),"")</f>
        <v/>
      </c>
      <c r="AR930" s="52">
        <f t="shared" ca="1" si="539"/>
        <v>0</v>
      </c>
      <c r="AS930" s="52">
        <f t="shared" ca="1" si="540"/>
        <v>0</v>
      </c>
      <c r="AT930" s="52" t="str">
        <f t="shared" ca="1" si="541"/>
        <v>00</v>
      </c>
      <c r="AU930" s="52" t="str">
        <f t="shared" ca="1" si="542"/>
        <v>00</v>
      </c>
      <c r="AV930" s="1" t="str">
        <f t="shared" ca="1" si="545"/>
        <v>00</v>
      </c>
      <c r="AW930" s="52" t="str">
        <f t="shared" ca="1" si="543"/>
        <v>ZP</v>
      </c>
      <c r="AX930" s="53" t="e">
        <f ca="1">VLOOKUP(UPPER(F930)&amp;"-"&amp;AW930,Opcodes!$D$3:$E$160,2,FALSE)</f>
        <v>#N/A</v>
      </c>
      <c r="AY930" s="1">
        <f t="shared" ca="1" si="544"/>
        <v>0</v>
      </c>
    </row>
    <row r="931" spans="3:51" s="52" customFormat="1" x14ac:dyDescent="0.3">
      <c r="C931" s="11" t="str" cm="1">
        <f t="array" aca="1" ref="C931" ca="1">IF(AND(N931&amp;""&lt;&gt;"",K931&amp;""&lt;&gt;""),K931&amp;": "&amp;N931&amp;IF(O931&amp;""&lt;&gt;""," "&amp;O931,"")&amp;IF(P931&amp;""&lt;&gt;""," "&amp;P931,""),IF(Y931&amp;""&lt;&gt;"",K931&amp;": "&amp;TRIM(_xlfn.TEXTJOIN("",TRUE,MID(Y931,2*ROW(INDIRECT("1:"&amp;LEN(Y931)))-1,2)&amp;" ")),""))</f>
        <v/>
      </c>
      <c r="D931" s="20"/>
      <c r="E931" s="21"/>
      <c r="F931" s="22"/>
      <c r="G931" s="55"/>
      <c r="H931" s="56"/>
      <c r="I931" s="51"/>
      <c r="J931" s="51"/>
      <c r="K931" s="52" t="str">
        <f t="shared" ca="1" si="510"/>
        <v>302</v>
      </c>
      <c r="L931" s="52" t="str">
        <f t="shared" si="511"/>
        <v/>
      </c>
      <c r="M931" s="52" t="str">
        <f t="shared" ca="1" si="512"/>
        <v>$0302</v>
      </c>
      <c r="N931" s="53" t="str">
        <f t="shared" ca="1" si="513"/>
        <v/>
      </c>
      <c r="O931" s="53" t="str">
        <f t="shared" ca="1" si="514"/>
        <v>00</v>
      </c>
      <c r="P931" s="53" t="str">
        <f t="shared" ca="1" si="515"/>
        <v/>
      </c>
      <c r="Q931" s="54">
        <f t="shared" si="516"/>
        <v>-1</v>
      </c>
      <c r="R931" s="54" t="str">
        <f t="shared" si="517"/>
        <v/>
      </c>
      <c r="S931" s="3" t="str">
        <f t="shared" si="518"/>
        <v>my_code</v>
      </c>
      <c r="T931" s="54" t="b">
        <f t="shared" si="519"/>
        <v>0</v>
      </c>
      <c r="U931" s="54" t="b">
        <f t="shared" si="520"/>
        <v>0</v>
      </c>
      <c r="V931" s="54" t="b">
        <f t="shared" si="521"/>
        <v>0</v>
      </c>
      <c r="W931" s="54" t="b">
        <f t="shared" si="522"/>
        <v>0</v>
      </c>
      <c r="X931" s="54" t="b">
        <f>IF(NOT(ISERROR(VLOOKUP(UPPER(F931),Opcodes!$O$3:$O$10,1,FALSE))),TRUE,FALSE)</f>
        <v>0</v>
      </c>
      <c r="Y931" s="1" t="str" cm="1">
        <f t="array" aca="1" ref="Y931" ca="1">IF(OR(UPPER(F931)="STR",UPPER(F931)="ASC"),_xlfn.TEXTJOIN("",TRUE,DEC2HEX(128*(UPPER(F931)="STR")+CODE(MID(G931,ABS(ROW(INDIRECT("1:"&amp;LEN(G931)))),1)))),IF(UPPER(F931)="HEX",UPPER(SUBSTITUTE(G931," ","")),""))</f>
        <v/>
      </c>
      <c r="Z931" s="52" t="str">
        <f t="shared" si="523"/>
        <v/>
      </c>
      <c r="AA931" s="52" t="str">
        <f t="shared" si="524"/>
        <v/>
      </c>
      <c r="AB931" s="52" t="str">
        <f t="shared" si="525"/>
        <v/>
      </c>
      <c r="AC931" s="52" t="str">
        <f t="shared" si="526"/>
        <v/>
      </c>
      <c r="AD931" s="52" t="str">
        <f t="shared" si="527"/>
        <v/>
      </c>
      <c r="AE931" s="52">
        <f t="shared" ca="1" si="528"/>
        <v>0</v>
      </c>
      <c r="AF931" s="52" t="str">
        <f t="shared" si="529"/>
        <v/>
      </c>
      <c r="AG931" s="52" t="str">
        <f t="shared" ca="1" si="530"/>
        <v>mem</v>
      </c>
      <c r="AH931" s="52">
        <f t="shared" ca="1" si="531"/>
        <v>0</v>
      </c>
      <c r="AI931" s="52">
        <f t="shared" ca="1" si="532"/>
        <v>-1</v>
      </c>
      <c r="AJ931" s="52">
        <f t="shared" ca="1" si="533"/>
        <v>0</v>
      </c>
      <c r="AK931" s="52">
        <f t="shared" ca="1" si="534"/>
        <v>0</v>
      </c>
      <c r="AL931" s="52">
        <f t="shared" ca="1" si="535"/>
        <v>0</v>
      </c>
      <c r="AM931" s="52" t="e" cm="1">
        <f t="array" aca="1" ref="AM931" ca="1">INDEX($G$2:$G$1052,MATCH(1,(AL931=$E$2:$E$1052)*("EQU"=UPPER($F$2:$F$1052)),0))</f>
        <v>#N/A</v>
      </c>
      <c r="AN931" s="52" t="str">
        <f t="shared" ca="1" si="536"/>
        <v/>
      </c>
      <c r="AO931" s="1" t="e">
        <f t="shared" ca="1" si="537"/>
        <v>#N/A</v>
      </c>
      <c r="AP931" s="52" t="str">
        <f t="shared" ca="1" si="538"/>
        <v/>
      </c>
      <c r="AQ931" s="1" t="str" cm="1">
        <f t="array" aca="1" ref="AQ931" ca="1">IF(LEFT(AL931,1)=".",INDEX($M$12:$M$1052,MATCH(1,(AL931=$L$12:$L$1052)*(S931=($S$12:$S$1052)),0)),"")</f>
        <v/>
      </c>
      <c r="AR931" s="52">
        <f t="shared" ca="1" si="539"/>
        <v>0</v>
      </c>
      <c r="AS931" s="52">
        <f t="shared" ca="1" si="540"/>
        <v>0</v>
      </c>
      <c r="AT931" s="52" t="str">
        <f t="shared" ca="1" si="541"/>
        <v>00</v>
      </c>
      <c r="AU931" s="52" t="str">
        <f t="shared" ca="1" si="542"/>
        <v>00</v>
      </c>
      <c r="AV931" s="1" t="str">
        <f t="shared" ca="1" si="545"/>
        <v>00</v>
      </c>
      <c r="AW931" s="52" t="str">
        <f t="shared" ca="1" si="543"/>
        <v>ZP</v>
      </c>
      <c r="AX931" s="53" t="e">
        <f ca="1">VLOOKUP(UPPER(F931)&amp;"-"&amp;AW931,Opcodes!$D$3:$E$160,2,FALSE)</f>
        <v>#N/A</v>
      </c>
      <c r="AY931" s="1">
        <f t="shared" ca="1" si="544"/>
        <v>0</v>
      </c>
    </row>
    <row r="932" spans="3:51" s="52" customFormat="1" x14ac:dyDescent="0.3">
      <c r="C932" s="11" t="str" cm="1">
        <f t="array" aca="1" ref="C932" ca="1">IF(AND(N932&amp;""&lt;&gt;"",K932&amp;""&lt;&gt;""),K932&amp;": "&amp;N932&amp;IF(O932&amp;""&lt;&gt;""," "&amp;O932,"")&amp;IF(P932&amp;""&lt;&gt;""," "&amp;P932,""),IF(Y932&amp;""&lt;&gt;"",K932&amp;": "&amp;TRIM(_xlfn.TEXTJOIN("",TRUE,MID(Y932,2*ROW(INDIRECT("1:"&amp;LEN(Y932)))-1,2)&amp;" ")),""))</f>
        <v/>
      </c>
      <c r="D932" s="20"/>
      <c r="E932" s="21"/>
      <c r="F932" s="22"/>
      <c r="G932" s="55"/>
      <c r="H932" s="56"/>
      <c r="I932" s="51"/>
      <c r="J932" s="51"/>
      <c r="K932" s="52" t="str">
        <f t="shared" ca="1" si="510"/>
        <v>302</v>
      </c>
      <c r="L932" s="52" t="str">
        <f t="shared" si="511"/>
        <v/>
      </c>
      <c r="M932" s="52" t="str">
        <f t="shared" ca="1" si="512"/>
        <v>$0302</v>
      </c>
      <c r="N932" s="53" t="str">
        <f t="shared" ca="1" si="513"/>
        <v/>
      </c>
      <c r="O932" s="53" t="str">
        <f t="shared" ca="1" si="514"/>
        <v>00</v>
      </c>
      <c r="P932" s="53" t="str">
        <f t="shared" ca="1" si="515"/>
        <v/>
      </c>
      <c r="Q932" s="54">
        <f t="shared" si="516"/>
        <v>-1</v>
      </c>
      <c r="R932" s="54" t="str">
        <f t="shared" si="517"/>
        <v/>
      </c>
      <c r="S932" s="3" t="str">
        <f t="shared" si="518"/>
        <v>my_code</v>
      </c>
      <c r="T932" s="54" t="b">
        <f t="shared" si="519"/>
        <v>0</v>
      </c>
      <c r="U932" s="54" t="b">
        <f t="shared" si="520"/>
        <v>0</v>
      </c>
      <c r="V932" s="54" t="b">
        <f t="shared" si="521"/>
        <v>0</v>
      </c>
      <c r="W932" s="54" t="b">
        <f t="shared" si="522"/>
        <v>0</v>
      </c>
      <c r="X932" s="54" t="b">
        <f>IF(NOT(ISERROR(VLOOKUP(UPPER(F932),Opcodes!$O$3:$O$10,1,FALSE))),TRUE,FALSE)</f>
        <v>0</v>
      </c>
      <c r="Y932" s="1" t="str" cm="1">
        <f t="array" aca="1" ref="Y932" ca="1">IF(OR(UPPER(F932)="STR",UPPER(F932)="ASC"),_xlfn.TEXTJOIN("",TRUE,DEC2HEX(128*(UPPER(F932)="STR")+CODE(MID(G932,ABS(ROW(INDIRECT("1:"&amp;LEN(G932)))),1)))),IF(UPPER(F932)="HEX",UPPER(SUBSTITUTE(G932," ","")),""))</f>
        <v/>
      </c>
      <c r="Z932" s="52" t="str">
        <f t="shared" si="523"/>
        <v/>
      </c>
      <c r="AA932" s="52" t="str">
        <f t="shared" si="524"/>
        <v/>
      </c>
      <c r="AB932" s="52" t="str">
        <f t="shared" si="525"/>
        <v/>
      </c>
      <c r="AC932" s="52" t="str">
        <f t="shared" si="526"/>
        <v/>
      </c>
      <c r="AD932" s="52" t="str">
        <f t="shared" si="527"/>
        <v/>
      </c>
      <c r="AE932" s="52">
        <f t="shared" ca="1" si="528"/>
        <v>0</v>
      </c>
      <c r="AF932" s="52" t="str">
        <f t="shared" si="529"/>
        <v/>
      </c>
      <c r="AG932" s="52" t="str">
        <f t="shared" ca="1" si="530"/>
        <v>mem</v>
      </c>
      <c r="AH932" s="52">
        <f t="shared" ca="1" si="531"/>
        <v>0</v>
      </c>
      <c r="AI932" s="52">
        <f t="shared" ca="1" si="532"/>
        <v>-1</v>
      </c>
      <c r="AJ932" s="52">
        <f t="shared" ca="1" si="533"/>
        <v>0</v>
      </c>
      <c r="AK932" s="52">
        <f t="shared" ca="1" si="534"/>
        <v>0</v>
      </c>
      <c r="AL932" s="52">
        <f t="shared" ca="1" si="535"/>
        <v>0</v>
      </c>
      <c r="AM932" s="52" t="e" cm="1">
        <f t="array" aca="1" ref="AM932" ca="1">INDEX($G$2:$G$1052,MATCH(1,(AL932=$E$2:$E$1052)*("EQU"=UPPER($F$2:$F$1052)),0))</f>
        <v>#N/A</v>
      </c>
      <c r="AN932" s="52" t="str">
        <f t="shared" ca="1" si="536"/>
        <v/>
      </c>
      <c r="AO932" s="1" t="e">
        <f t="shared" ca="1" si="537"/>
        <v>#N/A</v>
      </c>
      <c r="AP932" s="52" t="str">
        <f t="shared" ca="1" si="538"/>
        <v/>
      </c>
      <c r="AQ932" s="1" t="str" cm="1">
        <f t="array" aca="1" ref="AQ932" ca="1">IF(LEFT(AL932,1)=".",INDEX($M$12:$M$1052,MATCH(1,(AL932=$L$12:$L$1052)*(S932=($S$12:$S$1052)),0)),"")</f>
        <v/>
      </c>
      <c r="AR932" s="52">
        <f t="shared" ca="1" si="539"/>
        <v>0</v>
      </c>
      <c r="AS932" s="52">
        <f t="shared" ca="1" si="540"/>
        <v>0</v>
      </c>
      <c r="AT932" s="52" t="str">
        <f t="shared" ca="1" si="541"/>
        <v>00</v>
      </c>
      <c r="AU932" s="52" t="str">
        <f t="shared" ca="1" si="542"/>
        <v>00</v>
      </c>
      <c r="AV932" s="1" t="str">
        <f t="shared" ca="1" si="545"/>
        <v>00</v>
      </c>
      <c r="AW932" s="52" t="str">
        <f t="shared" ca="1" si="543"/>
        <v>ZP</v>
      </c>
      <c r="AX932" s="53" t="e">
        <f ca="1">VLOOKUP(UPPER(F932)&amp;"-"&amp;AW932,Opcodes!$D$3:$E$160,2,FALSE)</f>
        <v>#N/A</v>
      </c>
      <c r="AY932" s="1">
        <f t="shared" ca="1" si="544"/>
        <v>0</v>
      </c>
    </row>
    <row r="933" spans="3:51" s="52" customFormat="1" x14ac:dyDescent="0.3">
      <c r="C933" s="11" t="str" cm="1">
        <f t="array" aca="1" ref="C933" ca="1">IF(AND(N933&amp;""&lt;&gt;"",K933&amp;""&lt;&gt;""),K933&amp;": "&amp;N933&amp;IF(O933&amp;""&lt;&gt;""," "&amp;O933,"")&amp;IF(P933&amp;""&lt;&gt;""," "&amp;P933,""),IF(Y933&amp;""&lt;&gt;"",K933&amp;": "&amp;TRIM(_xlfn.TEXTJOIN("",TRUE,MID(Y933,2*ROW(INDIRECT("1:"&amp;LEN(Y933)))-1,2)&amp;" ")),""))</f>
        <v/>
      </c>
      <c r="D933" s="20"/>
      <c r="E933" s="21"/>
      <c r="F933" s="22"/>
      <c r="G933" s="55"/>
      <c r="H933" s="56"/>
      <c r="I933" s="51"/>
      <c r="J933" s="51"/>
      <c r="K933" s="52" t="str">
        <f t="shared" ca="1" si="510"/>
        <v>302</v>
      </c>
      <c r="L933" s="52" t="str">
        <f t="shared" si="511"/>
        <v/>
      </c>
      <c r="M933" s="52" t="str">
        <f t="shared" ca="1" si="512"/>
        <v>$0302</v>
      </c>
      <c r="N933" s="53" t="str">
        <f t="shared" ca="1" si="513"/>
        <v/>
      </c>
      <c r="O933" s="53" t="str">
        <f t="shared" ca="1" si="514"/>
        <v>00</v>
      </c>
      <c r="P933" s="53" t="str">
        <f t="shared" ca="1" si="515"/>
        <v/>
      </c>
      <c r="Q933" s="54">
        <f t="shared" si="516"/>
        <v>-1</v>
      </c>
      <c r="R933" s="54" t="str">
        <f t="shared" si="517"/>
        <v/>
      </c>
      <c r="S933" s="3" t="str">
        <f t="shared" si="518"/>
        <v>my_code</v>
      </c>
      <c r="T933" s="54" t="b">
        <f t="shared" si="519"/>
        <v>0</v>
      </c>
      <c r="U933" s="54" t="b">
        <f t="shared" si="520"/>
        <v>0</v>
      </c>
      <c r="V933" s="54" t="b">
        <f t="shared" si="521"/>
        <v>0</v>
      </c>
      <c r="W933" s="54" t="b">
        <f t="shared" si="522"/>
        <v>0</v>
      </c>
      <c r="X933" s="54" t="b">
        <f>IF(NOT(ISERROR(VLOOKUP(UPPER(F933),Opcodes!$O$3:$O$10,1,FALSE))),TRUE,FALSE)</f>
        <v>0</v>
      </c>
      <c r="Y933" s="1" t="str" cm="1">
        <f t="array" aca="1" ref="Y933" ca="1">IF(OR(UPPER(F933)="STR",UPPER(F933)="ASC"),_xlfn.TEXTJOIN("",TRUE,DEC2HEX(128*(UPPER(F933)="STR")+CODE(MID(G933,ABS(ROW(INDIRECT("1:"&amp;LEN(G933)))),1)))),IF(UPPER(F933)="HEX",UPPER(SUBSTITUTE(G933," ","")),""))</f>
        <v/>
      </c>
      <c r="Z933" s="52" t="str">
        <f t="shared" si="523"/>
        <v/>
      </c>
      <c r="AA933" s="52" t="str">
        <f t="shared" si="524"/>
        <v/>
      </c>
      <c r="AB933" s="52" t="str">
        <f t="shared" si="525"/>
        <v/>
      </c>
      <c r="AC933" s="52" t="str">
        <f t="shared" si="526"/>
        <v/>
      </c>
      <c r="AD933" s="52" t="str">
        <f t="shared" si="527"/>
        <v/>
      </c>
      <c r="AE933" s="52">
        <f t="shared" ca="1" si="528"/>
        <v>0</v>
      </c>
      <c r="AF933" s="52" t="str">
        <f t="shared" si="529"/>
        <v/>
      </c>
      <c r="AG933" s="52" t="str">
        <f t="shared" ca="1" si="530"/>
        <v>mem</v>
      </c>
      <c r="AH933" s="52">
        <f t="shared" ca="1" si="531"/>
        <v>0</v>
      </c>
      <c r="AI933" s="52">
        <f t="shared" ca="1" si="532"/>
        <v>-1</v>
      </c>
      <c r="AJ933" s="52">
        <f t="shared" ca="1" si="533"/>
        <v>0</v>
      </c>
      <c r="AK933" s="52">
        <f t="shared" ca="1" si="534"/>
        <v>0</v>
      </c>
      <c r="AL933" s="52">
        <f t="shared" ca="1" si="535"/>
        <v>0</v>
      </c>
      <c r="AM933" s="52" t="e" cm="1">
        <f t="array" aca="1" ref="AM933" ca="1">INDEX($G$2:$G$1052,MATCH(1,(AL933=$E$2:$E$1052)*("EQU"=UPPER($F$2:$F$1052)),0))</f>
        <v>#N/A</v>
      </c>
      <c r="AN933" s="52" t="str">
        <f t="shared" ca="1" si="536"/>
        <v/>
      </c>
      <c r="AO933" s="1" t="e">
        <f t="shared" ca="1" si="537"/>
        <v>#N/A</v>
      </c>
      <c r="AP933" s="52" t="str">
        <f t="shared" ca="1" si="538"/>
        <v/>
      </c>
      <c r="AQ933" s="1" t="str" cm="1">
        <f t="array" aca="1" ref="AQ933" ca="1">IF(LEFT(AL933,1)=".",INDEX($M$12:$M$1052,MATCH(1,(AL933=$L$12:$L$1052)*(S933=($S$12:$S$1052)),0)),"")</f>
        <v/>
      </c>
      <c r="AR933" s="52">
        <f t="shared" ca="1" si="539"/>
        <v>0</v>
      </c>
      <c r="AS933" s="52">
        <f t="shared" ca="1" si="540"/>
        <v>0</v>
      </c>
      <c r="AT933" s="52" t="str">
        <f t="shared" ca="1" si="541"/>
        <v>00</v>
      </c>
      <c r="AU933" s="52" t="str">
        <f t="shared" ca="1" si="542"/>
        <v>00</v>
      </c>
      <c r="AV933" s="1" t="str">
        <f t="shared" ca="1" si="545"/>
        <v>00</v>
      </c>
      <c r="AW933" s="52" t="str">
        <f t="shared" ca="1" si="543"/>
        <v>ZP</v>
      </c>
      <c r="AX933" s="53" t="e">
        <f ca="1">VLOOKUP(UPPER(F933)&amp;"-"&amp;AW933,Opcodes!$D$3:$E$160,2,FALSE)</f>
        <v>#N/A</v>
      </c>
      <c r="AY933" s="1">
        <f t="shared" ca="1" si="544"/>
        <v>0</v>
      </c>
    </row>
    <row r="934" spans="3:51" s="52" customFormat="1" x14ac:dyDescent="0.3">
      <c r="C934" s="11" t="str" cm="1">
        <f t="array" aca="1" ref="C934" ca="1">IF(AND(N934&amp;""&lt;&gt;"",K934&amp;""&lt;&gt;""),K934&amp;": "&amp;N934&amp;IF(O934&amp;""&lt;&gt;""," "&amp;O934,"")&amp;IF(P934&amp;""&lt;&gt;""," "&amp;P934,""),IF(Y934&amp;""&lt;&gt;"",K934&amp;": "&amp;TRIM(_xlfn.TEXTJOIN("",TRUE,MID(Y934,2*ROW(INDIRECT("1:"&amp;LEN(Y934)))-1,2)&amp;" ")),""))</f>
        <v/>
      </c>
      <c r="D934" s="20"/>
      <c r="E934" s="21"/>
      <c r="F934" s="22"/>
      <c r="G934" s="55"/>
      <c r="H934" s="56"/>
      <c r="I934" s="51"/>
      <c r="J934" s="51"/>
      <c r="K934" s="52" t="str">
        <f t="shared" ca="1" si="510"/>
        <v>302</v>
      </c>
      <c r="L934" s="52" t="str">
        <f t="shared" si="511"/>
        <v/>
      </c>
      <c r="M934" s="52" t="str">
        <f t="shared" ca="1" si="512"/>
        <v>$0302</v>
      </c>
      <c r="N934" s="53" t="str">
        <f t="shared" ca="1" si="513"/>
        <v/>
      </c>
      <c r="O934" s="53" t="str">
        <f t="shared" ca="1" si="514"/>
        <v>00</v>
      </c>
      <c r="P934" s="53" t="str">
        <f t="shared" ca="1" si="515"/>
        <v/>
      </c>
      <c r="Q934" s="54">
        <f t="shared" si="516"/>
        <v>-1</v>
      </c>
      <c r="R934" s="54" t="str">
        <f t="shared" si="517"/>
        <v/>
      </c>
      <c r="S934" s="3" t="str">
        <f t="shared" si="518"/>
        <v>my_code</v>
      </c>
      <c r="T934" s="54" t="b">
        <f t="shared" si="519"/>
        <v>0</v>
      </c>
      <c r="U934" s="54" t="b">
        <f t="shared" si="520"/>
        <v>0</v>
      </c>
      <c r="V934" s="54" t="b">
        <f t="shared" si="521"/>
        <v>0</v>
      </c>
      <c r="W934" s="54" t="b">
        <f t="shared" si="522"/>
        <v>0</v>
      </c>
      <c r="X934" s="54" t="b">
        <f>IF(NOT(ISERROR(VLOOKUP(UPPER(F934),Opcodes!$O$3:$O$10,1,FALSE))),TRUE,FALSE)</f>
        <v>0</v>
      </c>
      <c r="Y934" s="1" t="str" cm="1">
        <f t="array" aca="1" ref="Y934" ca="1">IF(OR(UPPER(F934)="STR",UPPER(F934)="ASC"),_xlfn.TEXTJOIN("",TRUE,DEC2HEX(128*(UPPER(F934)="STR")+CODE(MID(G934,ABS(ROW(INDIRECT("1:"&amp;LEN(G934)))),1)))),IF(UPPER(F934)="HEX",UPPER(SUBSTITUTE(G934," ","")),""))</f>
        <v/>
      </c>
      <c r="Z934" s="52" t="str">
        <f t="shared" si="523"/>
        <v/>
      </c>
      <c r="AA934" s="52" t="str">
        <f t="shared" si="524"/>
        <v/>
      </c>
      <c r="AB934" s="52" t="str">
        <f t="shared" si="525"/>
        <v/>
      </c>
      <c r="AC934" s="52" t="str">
        <f t="shared" si="526"/>
        <v/>
      </c>
      <c r="AD934" s="52" t="str">
        <f t="shared" si="527"/>
        <v/>
      </c>
      <c r="AE934" s="52">
        <f t="shared" ca="1" si="528"/>
        <v>0</v>
      </c>
      <c r="AF934" s="52" t="str">
        <f t="shared" si="529"/>
        <v/>
      </c>
      <c r="AG934" s="52" t="str">
        <f t="shared" ca="1" si="530"/>
        <v>mem</v>
      </c>
      <c r="AH934" s="52">
        <f t="shared" ca="1" si="531"/>
        <v>0</v>
      </c>
      <c r="AI934" s="52">
        <f t="shared" ca="1" si="532"/>
        <v>-1</v>
      </c>
      <c r="AJ934" s="52">
        <f t="shared" ca="1" si="533"/>
        <v>0</v>
      </c>
      <c r="AK934" s="52">
        <f t="shared" ca="1" si="534"/>
        <v>0</v>
      </c>
      <c r="AL934" s="52">
        <f t="shared" ca="1" si="535"/>
        <v>0</v>
      </c>
      <c r="AM934" s="52" t="e" cm="1">
        <f t="array" aca="1" ref="AM934" ca="1">INDEX($G$2:$G$1052,MATCH(1,(AL934=$E$2:$E$1052)*("EQU"=UPPER($F$2:$F$1052)),0))</f>
        <v>#N/A</v>
      </c>
      <c r="AN934" s="52" t="str">
        <f t="shared" ca="1" si="536"/>
        <v/>
      </c>
      <c r="AO934" s="1" t="e">
        <f t="shared" ca="1" si="537"/>
        <v>#N/A</v>
      </c>
      <c r="AP934" s="52" t="str">
        <f t="shared" ca="1" si="538"/>
        <v/>
      </c>
      <c r="AQ934" s="1" t="str" cm="1">
        <f t="array" aca="1" ref="AQ934" ca="1">IF(LEFT(AL934,1)=".",INDEX($M$12:$M$1052,MATCH(1,(AL934=$L$12:$L$1052)*(S934=($S$12:$S$1052)),0)),"")</f>
        <v/>
      </c>
      <c r="AR934" s="52">
        <f t="shared" ca="1" si="539"/>
        <v>0</v>
      </c>
      <c r="AS934" s="52">
        <f t="shared" ca="1" si="540"/>
        <v>0</v>
      </c>
      <c r="AT934" s="52" t="str">
        <f t="shared" ca="1" si="541"/>
        <v>00</v>
      </c>
      <c r="AU934" s="52" t="str">
        <f t="shared" ca="1" si="542"/>
        <v>00</v>
      </c>
      <c r="AV934" s="1" t="str">
        <f t="shared" ca="1" si="545"/>
        <v>00</v>
      </c>
      <c r="AW934" s="52" t="str">
        <f t="shared" ca="1" si="543"/>
        <v>ZP</v>
      </c>
      <c r="AX934" s="53" t="e">
        <f ca="1">VLOOKUP(UPPER(F934)&amp;"-"&amp;AW934,Opcodes!$D$3:$E$160,2,FALSE)</f>
        <v>#N/A</v>
      </c>
      <c r="AY934" s="1">
        <f t="shared" ca="1" si="544"/>
        <v>0</v>
      </c>
    </row>
    <row r="935" spans="3:51" s="52" customFormat="1" x14ac:dyDescent="0.3">
      <c r="C935" s="11" t="str" cm="1">
        <f t="array" aca="1" ref="C935" ca="1">IF(AND(N935&amp;""&lt;&gt;"",K935&amp;""&lt;&gt;""),K935&amp;": "&amp;N935&amp;IF(O935&amp;""&lt;&gt;""," "&amp;O935,"")&amp;IF(P935&amp;""&lt;&gt;""," "&amp;P935,""),IF(Y935&amp;""&lt;&gt;"",K935&amp;": "&amp;TRIM(_xlfn.TEXTJOIN("",TRUE,MID(Y935,2*ROW(INDIRECT("1:"&amp;LEN(Y935)))-1,2)&amp;" ")),""))</f>
        <v/>
      </c>
      <c r="D935" s="20"/>
      <c r="E935" s="21"/>
      <c r="F935" s="22"/>
      <c r="G935" s="55"/>
      <c r="H935" s="56"/>
      <c r="I935" s="51"/>
      <c r="J935" s="51"/>
      <c r="K935" s="52" t="str">
        <f t="shared" ca="1" si="510"/>
        <v>302</v>
      </c>
      <c r="L935" s="52" t="str">
        <f t="shared" si="511"/>
        <v/>
      </c>
      <c r="M935" s="52" t="str">
        <f t="shared" ca="1" si="512"/>
        <v>$0302</v>
      </c>
      <c r="N935" s="53" t="str">
        <f t="shared" ca="1" si="513"/>
        <v/>
      </c>
      <c r="O935" s="53" t="str">
        <f t="shared" ca="1" si="514"/>
        <v>00</v>
      </c>
      <c r="P935" s="53" t="str">
        <f t="shared" ca="1" si="515"/>
        <v/>
      </c>
      <c r="Q935" s="54">
        <f t="shared" si="516"/>
        <v>-1</v>
      </c>
      <c r="R935" s="54" t="str">
        <f t="shared" si="517"/>
        <v/>
      </c>
      <c r="S935" s="3" t="str">
        <f t="shared" si="518"/>
        <v>my_code</v>
      </c>
      <c r="T935" s="54" t="b">
        <f t="shared" si="519"/>
        <v>0</v>
      </c>
      <c r="U935" s="54" t="b">
        <f t="shared" si="520"/>
        <v>0</v>
      </c>
      <c r="V935" s="54" t="b">
        <f t="shared" si="521"/>
        <v>0</v>
      </c>
      <c r="W935" s="54" t="b">
        <f t="shared" si="522"/>
        <v>0</v>
      </c>
      <c r="X935" s="54" t="b">
        <f>IF(NOT(ISERROR(VLOOKUP(UPPER(F935),Opcodes!$O$3:$O$10,1,FALSE))),TRUE,FALSE)</f>
        <v>0</v>
      </c>
      <c r="Y935" s="1" t="str" cm="1">
        <f t="array" aca="1" ref="Y935" ca="1">IF(OR(UPPER(F935)="STR",UPPER(F935)="ASC"),_xlfn.TEXTJOIN("",TRUE,DEC2HEX(128*(UPPER(F935)="STR")+CODE(MID(G935,ABS(ROW(INDIRECT("1:"&amp;LEN(G935)))),1)))),IF(UPPER(F935)="HEX",UPPER(SUBSTITUTE(G935," ","")),""))</f>
        <v/>
      </c>
      <c r="Z935" s="52" t="str">
        <f t="shared" si="523"/>
        <v/>
      </c>
      <c r="AA935" s="52" t="str">
        <f t="shared" si="524"/>
        <v/>
      </c>
      <c r="AB935" s="52" t="str">
        <f t="shared" si="525"/>
        <v/>
      </c>
      <c r="AC935" s="52" t="str">
        <f t="shared" si="526"/>
        <v/>
      </c>
      <c r="AD935" s="52" t="str">
        <f t="shared" si="527"/>
        <v/>
      </c>
      <c r="AE935" s="52">
        <f t="shared" ca="1" si="528"/>
        <v>0</v>
      </c>
      <c r="AF935" s="52" t="str">
        <f t="shared" si="529"/>
        <v/>
      </c>
      <c r="AG935" s="52" t="str">
        <f t="shared" ca="1" si="530"/>
        <v>mem</v>
      </c>
      <c r="AH935" s="52">
        <f t="shared" ca="1" si="531"/>
        <v>0</v>
      </c>
      <c r="AI935" s="52">
        <f t="shared" ca="1" si="532"/>
        <v>-1</v>
      </c>
      <c r="AJ935" s="52">
        <f t="shared" ca="1" si="533"/>
        <v>0</v>
      </c>
      <c r="AK935" s="52">
        <f t="shared" ca="1" si="534"/>
        <v>0</v>
      </c>
      <c r="AL935" s="52">
        <f t="shared" ca="1" si="535"/>
        <v>0</v>
      </c>
      <c r="AM935" s="52" t="e" cm="1">
        <f t="array" aca="1" ref="AM935" ca="1">INDEX($G$2:$G$1052,MATCH(1,(AL935=$E$2:$E$1052)*("EQU"=UPPER($F$2:$F$1052)),0))</f>
        <v>#N/A</v>
      </c>
      <c r="AN935" s="52" t="str">
        <f t="shared" ca="1" si="536"/>
        <v/>
      </c>
      <c r="AO935" s="1" t="e">
        <f t="shared" ca="1" si="537"/>
        <v>#N/A</v>
      </c>
      <c r="AP935" s="52" t="str">
        <f t="shared" ca="1" si="538"/>
        <v/>
      </c>
      <c r="AQ935" s="1" t="str" cm="1">
        <f t="array" aca="1" ref="AQ935" ca="1">IF(LEFT(AL935,1)=".",INDEX($M$12:$M$1052,MATCH(1,(AL935=$L$12:$L$1052)*(S935=($S$12:$S$1052)),0)),"")</f>
        <v/>
      </c>
      <c r="AR935" s="52">
        <f t="shared" ca="1" si="539"/>
        <v>0</v>
      </c>
      <c r="AS935" s="52">
        <f t="shared" ca="1" si="540"/>
        <v>0</v>
      </c>
      <c r="AT935" s="52" t="str">
        <f t="shared" ca="1" si="541"/>
        <v>00</v>
      </c>
      <c r="AU935" s="52" t="str">
        <f t="shared" ca="1" si="542"/>
        <v>00</v>
      </c>
      <c r="AV935" s="1" t="str">
        <f t="shared" ca="1" si="545"/>
        <v>00</v>
      </c>
      <c r="AW935" s="52" t="str">
        <f t="shared" ca="1" si="543"/>
        <v>ZP</v>
      </c>
      <c r="AX935" s="53" t="e">
        <f ca="1">VLOOKUP(UPPER(F935)&amp;"-"&amp;AW935,Opcodes!$D$3:$E$160,2,FALSE)</f>
        <v>#N/A</v>
      </c>
      <c r="AY935" s="1">
        <f t="shared" ca="1" si="544"/>
        <v>0</v>
      </c>
    </row>
    <row r="936" spans="3:51" s="52" customFormat="1" x14ac:dyDescent="0.3">
      <c r="C936" s="11" t="str" cm="1">
        <f t="array" aca="1" ref="C936" ca="1">IF(AND(N936&amp;""&lt;&gt;"",K936&amp;""&lt;&gt;""),K936&amp;": "&amp;N936&amp;IF(O936&amp;""&lt;&gt;""," "&amp;O936,"")&amp;IF(P936&amp;""&lt;&gt;""," "&amp;P936,""),IF(Y936&amp;""&lt;&gt;"",K936&amp;": "&amp;TRIM(_xlfn.TEXTJOIN("",TRUE,MID(Y936,2*ROW(INDIRECT("1:"&amp;LEN(Y936)))-1,2)&amp;" ")),""))</f>
        <v/>
      </c>
      <c r="D936" s="20"/>
      <c r="E936" s="21"/>
      <c r="F936" s="22"/>
      <c r="G936" s="55"/>
      <c r="H936" s="56"/>
      <c r="I936" s="51"/>
      <c r="J936" s="51"/>
      <c r="K936" s="52" t="str">
        <f t="shared" ca="1" si="510"/>
        <v>302</v>
      </c>
      <c r="L936" s="52" t="str">
        <f t="shared" si="511"/>
        <v/>
      </c>
      <c r="M936" s="52" t="str">
        <f t="shared" ca="1" si="512"/>
        <v>$0302</v>
      </c>
      <c r="N936" s="53" t="str">
        <f t="shared" ca="1" si="513"/>
        <v/>
      </c>
      <c r="O936" s="53" t="str">
        <f t="shared" ca="1" si="514"/>
        <v>00</v>
      </c>
      <c r="P936" s="53" t="str">
        <f t="shared" ca="1" si="515"/>
        <v/>
      </c>
      <c r="Q936" s="54">
        <f t="shared" si="516"/>
        <v>-1</v>
      </c>
      <c r="R936" s="54" t="str">
        <f t="shared" si="517"/>
        <v/>
      </c>
      <c r="S936" s="3" t="str">
        <f t="shared" si="518"/>
        <v>my_code</v>
      </c>
      <c r="T936" s="54" t="b">
        <f t="shared" si="519"/>
        <v>0</v>
      </c>
      <c r="U936" s="54" t="b">
        <f t="shared" si="520"/>
        <v>0</v>
      </c>
      <c r="V936" s="54" t="b">
        <f t="shared" si="521"/>
        <v>0</v>
      </c>
      <c r="W936" s="54" t="b">
        <f t="shared" si="522"/>
        <v>0</v>
      </c>
      <c r="X936" s="54" t="b">
        <f>IF(NOT(ISERROR(VLOOKUP(UPPER(F936),Opcodes!$O$3:$O$10,1,FALSE))),TRUE,FALSE)</f>
        <v>0</v>
      </c>
      <c r="Y936" s="1" t="str" cm="1">
        <f t="array" aca="1" ref="Y936" ca="1">IF(OR(UPPER(F936)="STR",UPPER(F936)="ASC"),_xlfn.TEXTJOIN("",TRUE,DEC2HEX(128*(UPPER(F936)="STR")+CODE(MID(G936,ABS(ROW(INDIRECT("1:"&amp;LEN(G936)))),1)))),IF(UPPER(F936)="HEX",UPPER(SUBSTITUTE(G936," ","")),""))</f>
        <v/>
      </c>
      <c r="Z936" s="52" t="str">
        <f t="shared" si="523"/>
        <v/>
      </c>
      <c r="AA936" s="52" t="str">
        <f t="shared" si="524"/>
        <v/>
      </c>
      <c r="AB936" s="52" t="str">
        <f t="shared" si="525"/>
        <v/>
      </c>
      <c r="AC936" s="52" t="str">
        <f t="shared" si="526"/>
        <v/>
      </c>
      <c r="AD936" s="52" t="str">
        <f t="shared" si="527"/>
        <v/>
      </c>
      <c r="AE936" s="52">
        <f t="shared" ca="1" si="528"/>
        <v>0</v>
      </c>
      <c r="AF936" s="52" t="str">
        <f t="shared" si="529"/>
        <v/>
      </c>
      <c r="AG936" s="52" t="str">
        <f t="shared" ca="1" si="530"/>
        <v>mem</v>
      </c>
      <c r="AH936" s="52">
        <f t="shared" ca="1" si="531"/>
        <v>0</v>
      </c>
      <c r="AI936" s="52">
        <f t="shared" ca="1" si="532"/>
        <v>-1</v>
      </c>
      <c r="AJ936" s="52">
        <f t="shared" ca="1" si="533"/>
        <v>0</v>
      </c>
      <c r="AK936" s="52">
        <f t="shared" ca="1" si="534"/>
        <v>0</v>
      </c>
      <c r="AL936" s="52">
        <f t="shared" ca="1" si="535"/>
        <v>0</v>
      </c>
      <c r="AM936" s="52" t="e" cm="1">
        <f t="array" aca="1" ref="AM936" ca="1">INDEX($G$2:$G$1052,MATCH(1,(AL936=$E$2:$E$1052)*("EQU"=UPPER($F$2:$F$1052)),0))</f>
        <v>#N/A</v>
      </c>
      <c r="AN936" s="52" t="str">
        <f t="shared" ca="1" si="536"/>
        <v/>
      </c>
      <c r="AO936" s="1" t="e">
        <f t="shared" ca="1" si="537"/>
        <v>#N/A</v>
      </c>
      <c r="AP936" s="52" t="str">
        <f t="shared" ca="1" si="538"/>
        <v/>
      </c>
      <c r="AQ936" s="1" t="str" cm="1">
        <f t="array" aca="1" ref="AQ936" ca="1">IF(LEFT(AL936,1)=".",INDEX($M$12:$M$1052,MATCH(1,(AL936=$L$12:$L$1052)*(S936=($S$12:$S$1052)),0)),"")</f>
        <v/>
      </c>
      <c r="AR936" s="52">
        <f t="shared" ca="1" si="539"/>
        <v>0</v>
      </c>
      <c r="AS936" s="52">
        <f t="shared" ca="1" si="540"/>
        <v>0</v>
      </c>
      <c r="AT936" s="52" t="str">
        <f t="shared" ca="1" si="541"/>
        <v>00</v>
      </c>
      <c r="AU936" s="52" t="str">
        <f t="shared" ca="1" si="542"/>
        <v>00</v>
      </c>
      <c r="AV936" s="1" t="str">
        <f t="shared" ca="1" si="545"/>
        <v>00</v>
      </c>
      <c r="AW936" s="52" t="str">
        <f t="shared" ca="1" si="543"/>
        <v>ZP</v>
      </c>
      <c r="AX936" s="53" t="e">
        <f ca="1">VLOOKUP(UPPER(F936)&amp;"-"&amp;AW936,Opcodes!$D$3:$E$160,2,FALSE)</f>
        <v>#N/A</v>
      </c>
      <c r="AY936" s="1">
        <f t="shared" ca="1" si="544"/>
        <v>0</v>
      </c>
    </row>
    <row r="937" spans="3:51" s="52" customFormat="1" x14ac:dyDescent="0.3">
      <c r="C937" s="11" t="str" cm="1">
        <f t="array" aca="1" ref="C937" ca="1">IF(AND(N937&amp;""&lt;&gt;"",K937&amp;""&lt;&gt;""),K937&amp;": "&amp;N937&amp;IF(O937&amp;""&lt;&gt;""," "&amp;O937,"")&amp;IF(P937&amp;""&lt;&gt;""," "&amp;P937,""),IF(Y937&amp;""&lt;&gt;"",K937&amp;": "&amp;TRIM(_xlfn.TEXTJOIN("",TRUE,MID(Y937,2*ROW(INDIRECT("1:"&amp;LEN(Y937)))-1,2)&amp;" ")),""))</f>
        <v/>
      </c>
      <c r="D937" s="20"/>
      <c r="E937" s="21"/>
      <c r="F937" s="22"/>
      <c r="G937" s="55"/>
      <c r="H937" s="56"/>
      <c r="I937" s="51"/>
      <c r="J937" s="51"/>
      <c r="K937" s="52" t="str">
        <f t="shared" ca="1" si="510"/>
        <v>302</v>
      </c>
      <c r="L937" s="52" t="str">
        <f t="shared" si="511"/>
        <v/>
      </c>
      <c r="M937" s="52" t="str">
        <f t="shared" ca="1" si="512"/>
        <v>$0302</v>
      </c>
      <c r="N937" s="53" t="str">
        <f t="shared" ca="1" si="513"/>
        <v/>
      </c>
      <c r="O937" s="53" t="str">
        <f t="shared" ca="1" si="514"/>
        <v>00</v>
      </c>
      <c r="P937" s="53" t="str">
        <f t="shared" ca="1" si="515"/>
        <v/>
      </c>
      <c r="Q937" s="54">
        <f t="shared" si="516"/>
        <v>-1</v>
      </c>
      <c r="R937" s="54" t="str">
        <f t="shared" si="517"/>
        <v/>
      </c>
      <c r="S937" s="3" t="str">
        <f t="shared" si="518"/>
        <v>my_code</v>
      </c>
      <c r="T937" s="54" t="b">
        <f t="shared" si="519"/>
        <v>0</v>
      </c>
      <c r="U937" s="54" t="b">
        <f t="shared" si="520"/>
        <v>0</v>
      </c>
      <c r="V937" s="54" t="b">
        <f t="shared" si="521"/>
        <v>0</v>
      </c>
      <c r="W937" s="54" t="b">
        <f t="shared" si="522"/>
        <v>0</v>
      </c>
      <c r="X937" s="54" t="b">
        <f>IF(NOT(ISERROR(VLOOKUP(UPPER(F937),Opcodes!$O$3:$O$10,1,FALSE))),TRUE,FALSE)</f>
        <v>0</v>
      </c>
      <c r="Y937" s="1" t="str" cm="1">
        <f t="array" aca="1" ref="Y937" ca="1">IF(OR(UPPER(F937)="STR",UPPER(F937)="ASC"),_xlfn.TEXTJOIN("",TRUE,DEC2HEX(128*(UPPER(F937)="STR")+CODE(MID(G937,ABS(ROW(INDIRECT("1:"&amp;LEN(G937)))),1)))),IF(UPPER(F937)="HEX",UPPER(SUBSTITUTE(G937," ","")),""))</f>
        <v/>
      </c>
      <c r="Z937" s="52" t="str">
        <f t="shared" si="523"/>
        <v/>
      </c>
      <c r="AA937" s="52" t="str">
        <f t="shared" si="524"/>
        <v/>
      </c>
      <c r="AB937" s="52" t="str">
        <f t="shared" si="525"/>
        <v/>
      </c>
      <c r="AC937" s="52" t="str">
        <f t="shared" si="526"/>
        <v/>
      </c>
      <c r="AD937" s="52" t="str">
        <f t="shared" si="527"/>
        <v/>
      </c>
      <c r="AE937" s="52">
        <f t="shared" ca="1" si="528"/>
        <v>0</v>
      </c>
      <c r="AF937" s="52" t="str">
        <f t="shared" si="529"/>
        <v/>
      </c>
      <c r="AG937" s="52" t="str">
        <f t="shared" ca="1" si="530"/>
        <v>mem</v>
      </c>
      <c r="AH937" s="52">
        <f t="shared" ca="1" si="531"/>
        <v>0</v>
      </c>
      <c r="AI937" s="52">
        <f t="shared" ca="1" si="532"/>
        <v>-1</v>
      </c>
      <c r="AJ937" s="52">
        <f t="shared" ca="1" si="533"/>
        <v>0</v>
      </c>
      <c r="AK937" s="52">
        <f t="shared" ca="1" si="534"/>
        <v>0</v>
      </c>
      <c r="AL937" s="52">
        <f t="shared" ca="1" si="535"/>
        <v>0</v>
      </c>
      <c r="AM937" s="52" t="e" cm="1">
        <f t="array" aca="1" ref="AM937" ca="1">INDEX($G$2:$G$1052,MATCH(1,(AL937=$E$2:$E$1052)*("EQU"=UPPER($F$2:$F$1052)),0))</f>
        <v>#N/A</v>
      </c>
      <c r="AN937" s="52" t="str">
        <f t="shared" ca="1" si="536"/>
        <v/>
      </c>
      <c r="AO937" s="1" t="e">
        <f t="shared" ca="1" si="537"/>
        <v>#N/A</v>
      </c>
      <c r="AP937" s="52" t="str">
        <f t="shared" ca="1" si="538"/>
        <v/>
      </c>
      <c r="AQ937" s="1" t="str" cm="1">
        <f t="array" aca="1" ref="AQ937" ca="1">IF(LEFT(AL937,1)=".",INDEX($M$12:$M$1052,MATCH(1,(AL937=$L$12:$L$1052)*(S937=($S$12:$S$1052)),0)),"")</f>
        <v/>
      </c>
      <c r="AR937" s="52">
        <f t="shared" ca="1" si="539"/>
        <v>0</v>
      </c>
      <c r="AS937" s="52">
        <f t="shared" ca="1" si="540"/>
        <v>0</v>
      </c>
      <c r="AT937" s="52" t="str">
        <f t="shared" ca="1" si="541"/>
        <v>00</v>
      </c>
      <c r="AU937" s="52" t="str">
        <f t="shared" ca="1" si="542"/>
        <v>00</v>
      </c>
      <c r="AV937" s="1" t="str">
        <f t="shared" ca="1" si="545"/>
        <v>00</v>
      </c>
      <c r="AW937" s="52" t="str">
        <f t="shared" ca="1" si="543"/>
        <v>ZP</v>
      </c>
      <c r="AX937" s="53" t="e">
        <f ca="1">VLOOKUP(UPPER(F937)&amp;"-"&amp;AW937,Opcodes!$D$3:$E$160,2,FALSE)</f>
        <v>#N/A</v>
      </c>
      <c r="AY937" s="1">
        <f t="shared" ca="1" si="544"/>
        <v>0</v>
      </c>
    </row>
    <row r="938" spans="3:51" s="52" customFormat="1" x14ac:dyDescent="0.3">
      <c r="C938" s="11" t="str" cm="1">
        <f t="array" aca="1" ref="C938" ca="1">IF(AND(N938&amp;""&lt;&gt;"",K938&amp;""&lt;&gt;""),K938&amp;": "&amp;N938&amp;IF(O938&amp;""&lt;&gt;""," "&amp;O938,"")&amp;IF(P938&amp;""&lt;&gt;""," "&amp;P938,""),IF(Y938&amp;""&lt;&gt;"",K938&amp;": "&amp;TRIM(_xlfn.TEXTJOIN("",TRUE,MID(Y938,2*ROW(INDIRECT("1:"&amp;LEN(Y938)))-1,2)&amp;" ")),""))</f>
        <v/>
      </c>
      <c r="D938" s="20"/>
      <c r="E938" s="21"/>
      <c r="F938" s="22"/>
      <c r="G938" s="55"/>
      <c r="H938" s="56"/>
      <c r="I938" s="51"/>
      <c r="J938" s="51"/>
      <c r="K938" s="52" t="str">
        <f t="shared" ca="1" si="510"/>
        <v>302</v>
      </c>
      <c r="L938" s="52" t="str">
        <f t="shared" si="511"/>
        <v/>
      </c>
      <c r="M938" s="52" t="str">
        <f t="shared" ca="1" si="512"/>
        <v>$0302</v>
      </c>
      <c r="N938" s="53" t="str">
        <f t="shared" ca="1" si="513"/>
        <v/>
      </c>
      <c r="O938" s="53" t="str">
        <f t="shared" ca="1" si="514"/>
        <v>00</v>
      </c>
      <c r="P938" s="53" t="str">
        <f t="shared" ca="1" si="515"/>
        <v/>
      </c>
      <c r="Q938" s="54">
        <f t="shared" si="516"/>
        <v>-1</v>
      </c>
      <c r="R938" s="54" t="str">
        <f t="shared" si="517"/>
        <v/>
      </c>
      <c r="S938" s="3" t="str">
        <f t="shared" si="518"/>
        <v>my_code</v>
      </c>
      <c r="T938" s="54" t="b">
        <f t="shared" si="519"/>
        <v>0</v>
      </c>
      <c r="U938" s="54" t="b">
        <f t="shared" si="520"/>
        <v>0</v>
      </c>
      <c r="V938" s="54" t="b">
        <f t="shared" si="521"/>
        <v>0</v>
      </c>
      <c r="W938" s="54" t="b">
        <f t="shared" si="522"/>
        <v>0</v>
      </c>
      <c r="X938" s="54" t="b">
        <f>IF(NOT(ISERROR(VLOOKUP(UPPER(F938),Opcodes!$O$3:$O$10,1,FALSE))),TRUE,FALSE)</f>
        <v>0</v>
      </c>
      <c r="Y938" s="1" t="str" cm="1">
        <f t="array" aca="1" ref="Y938" ca="1">IF(OR(UPPER(F938)="STR",UPPER(F938)="ASC"),_xlfn.TEXTJOIN("",TRUE,DEC2HEX(128*(UPPER(F938)="STR")+CODE(MID(G938,ABS(ROW(INDIRECT("1:"&amp;LEN(G938)))),1)))),IF(UPPER(F938)="HEX",UPPER(SUBSTITUTE(G938," ","")),""))</f>
        <v/>
      </c>
      <c r="Z938" s="52" t="str">
        <f t="shared" si="523"/>
        <v/>
      </c>
      <c r="AA938" s="52" t="str">
        <f t="shared" si="524"/>
        <v/>
      </c>
      <c r="AB938" s="52" t="str">
        <f t="shared" si="525"/>
        <v/>
      </c>
      <c r="AC938" s="52" t="str">
        <f t="shared" si="526"/>
        <v/>
      </c>
      <c r="AD938" s="52" t="str">
        <f t="shared" si="527"/>
        <v/>
      </c>
      <c r="AE938" s="52">
        <f t="shared" ca="1" si="528"/>
        <v>0</v>
      </c>
      <c r="AF938" s="52" t="str">
        <f t="shared" si="529"/>
        <v/>
      </c>
      <c r="AG938" s="52" t="str">
        <f t="shared" ca="1" si="530"/>
        <v>mem</v>
      </c>
      <c r="AH938" s="52">
        <f t="shared" ca="1" si="531"/>
        <v>0</v>
      </c>
      <c r="AI938" s="52">
        <f t="shared" ca="1" si="532"/>
        <v>-1</v>
      </c>
      <c r="AJ938" s="52">
        <f t="shared" ca="1" si="533"/>
        <v>0</v>
      </c>
      <c r="AK938" s="52">
        <f t="shared" ca="1" si="534"/>
        <v>0</v>
      </c>
      <c r="AL938" s="52">
        <f t="shared" ca="1" si="535"/>
        <v>0</v>
      </c>
      <c r="AM938" s="52" t="e" cm="1">
        <f t="array" aca="1" ref="AM938" ca="1">INDEX($G$2:$G$1052,MATCH(1,(AL938=$E$2:$E$1052)*("EQU"=UPPER($F$2:$F$1052)),0))</f>
        <v>#N/A</v>
      </c>
      <c r="AN938" s="52" t="str">
        <f t="shared" ca="1" si="536"/>
        <v/>
      </c>
      <c r="AO938" s="1" t="e">
        <f t="shared" ca="1" si="537"/>
        <v>#N/A</v>
      </c>
      <c r="AP938" s="52" t="str">
        <f t="shared" ca="1" si="538"/>
        <v/>
      </c>
      <c r="AQ938" s="1" t="str" cm="1">
        <f t="array" aca="1" ref="AQ938" ca="1">IF(LEFT(AL938,1)=".",INDEX($M$12:$M$1052,MATCH(1,(AL938=$L$12:$L$1052)*(S938=($S$12:$S$1052)),0)),"")</f>
        <v/>
      </c>
      <c r="AR938" s="52">
        <f t="shared" ca="1" si="539"/>
        <v>0</v>
      </c>
      <c r="AS938" s="52">
        <f t="shared" ca="1" si="540"/>
        <v>0</v>
      </c>
      <c r="AT938" s="52" t="str">
        <f t="shared" ca="1" si="541"/>
        <v>00</v>
      </c>
      <c r="AU938" s="52" t="str">
        <f t="shared" ca="1" si="542"/>
        <v>00</v>
      </c>
      <c r="AV938" s="1" t="str">
        <f t="shared" ca="1" si="545"/>
        <v>00</v>
      </c>
      <c r="AW938" s="52" t="str">
        <f t="shared" ca="1" si="543"/>
        <v>ZP</v>
      </c>
      <c r="AX938" s="53" t="e">
        <f ca="1">VLOOKUP(UPPER(F938)&amp;"-"&amp;AW938,Opcodes!$D$3:$E$160,2,FALSE)</f>
        <v>#N/A</v>
      </c>
      <c r="AY938" s="1">
        <f t="shared" ca="1" si="544"/>
        <v>0</v>
      </c>
    </row>
    <row r="939" spans="3:51" s="52" customFormat="1" x14ac:dyDescent="0.3">
      <c r="C939" s="11" t="str" cm="1">
        <f t="array" aca="1" ref="C939" ca="1">IF(AND(N939&amp;""&lt;&gt;"",K939&amp;""&lt;&gt;""),K939&amp;": "&amp;N939&amp;IF(O939&amp;""&lt;&gt;""," "&amp;O939,"")&amp;IF(P939&amp;""&lt;&gt;""," "&amp;P939,""),IF(Y939&amp;""&lt;&gt;"",K939&amp;": "&amp;TRIM(_xlfn.TEXTJOIN("",TRUE,MID(Y939,2*ROW(INDIRECT("1:"&amp;LEN(Y939)))-1,2)&amp;" ")),""))</f>
        <v/>
      </c>
      <c r="D939" s="20"/>
      <c r="E939" s="21"/>
      <c r="F939" s="22"/>
      <c r="G939" s="55"/>
      <c r="H939" s="56"/>
      <c r="I939" s="51"/>
      <c r="J939" s="51"/>
      <c r="K939" s="52" t="str">
        <f t="shared" ca="1" si="510"/>
        <v>302</v>
      </c>
      <c r="L939" s="52" t="str">
        <f t="shared" si="511"/>
        <v/>
      </c>
      <c r="M939" s="52" t="str">
        <f t="shared" ca="1" si="512"/>
        <v>$0302</v>
      </c>
      <c r="N939" s="53" t="str">
        <f t="shared" ca="1" si="513"/>
        <v/>
      </c>
      <c r="O939" s="53" t="str">
        <f t="shared" ca="1" si="514"/>
        <v>00</v>
      </c>
      <c r="P939" s="53" t="str">
        <f t="shared" ca="1" si="515"/>
        <v/>
      </c>
      <c r="Q939" s="54">
        <f t="shared" si="516"/>
        <v>-1</v>
      </c>
      <c r="R939" s="54" t="str">
        <f t="shared" si="517"/>
        <v/>
      </c>
      <c r="S939" s="3" t="str">
        <f t="shared" si="518"/>
        <v>my_code</v>
      </c>
      <c r="T939" s="54" t="b">
        <f t="shared" si="519"/>
        <v>0</v>
      </c>
      <c r="U939" s="54" t="b">
        <f t="shared" si="520"/>
        <v>0</v>
      </c>
      <c r="V939" s="54" t="b">
        <f t="shared" si="521"/>
        <v>0</v>
      </c>
      <c r="W939" s="54" t="b">
        <f t="shared" si="522"/>
        <v>0</v>
      </c>
      <c r="X939" s="54" t="b">
        <f>IF(NOT(ISERROR(VLOOKUP(UPPER(F939),Opcodes!$O$3:$O$10,1,FALSE))),TRUE,FALSE)</f>
        <v>0</v>
      </c>
      <c r="Y939" s="1" t="str" cm="1">
        <f t="array" aca="1" ref="Y939" ca="1">IF(OR(UPPER(F939)="STR",UPPER(F939)="ASC"),_xlfn.TEXTJOIN("",TRUE,DEC2HEX(128*(UPPER(F939)="STR")+CODE(MID(G939,ABS(ROW(INDIRECT("1:"&amp;LEN(G939)))),1)))),IF(UPPER(F939)="HEX",UPPER(SUBSTITUTE(G939," ","")),""))</f>
        <v/>
      </c>
      <c r="Z939" s="52" t="str">
        <f t="shared" si="523"/>
        <v/>
      </c>
      <c r="AA939" s="52" t="str">
        <f t="shared" si="524"/>
        <v/>
      </c>
      <c r="AB939" s="52" t="str">
        <f t="shared" si="525"/>
        <v/>
      </c>
      <c r="AC939" s="52" t="str">
        <f t="shared" si="526"/>
        <v/>
      </c>
      <c r="AD939" s="52" t="str">
        <f t="shared" si="527"/>
        <v/>
      </c>
      <c r="AE939" s="52">
        <f t="shared" ca="1" si="528"/>
        <v>0</v>
      </c>
      <c r="AF939" s="52" t="str">
        <f t="shared" si="529"/>
        <v/>
      </c>
      <c r="AG939" s="52" t="str">
        <f t="shared" ca="1" si="530"/>
        <v>mem</v>
      </c>
      <c r="AH939" s="52">
        <f t="shared" ca="1" si="531"/>
        <v>0</v>
      </c>
      <c r="AI939" s="52">
        <f t="shared" ca="1" si="532"/>
        <v>-1</v>
      </c>
      <c r="AJ939" s="52">
        <f t="shared" ca="1" si="533"/>
        <v>0</v>
      </c>
      <c r="AK939" s="52">
        <f t="shared" ca="1" si="534"/>
        <v>0</v>
      </c>
      <c r="AL939" s="52">
        <f t="shared" ca="1" si="535"/>
        <v>0</v>
      </c>
      <c r="AM939" s="52" t="e" cm="1">
        <f t="array" aca="1" ref="AM939" ca="1">INDEX($G$2:$G$1052,MATCH(1,(AL939=$E$2:$E$1052)*("EQU"=UPPER($F$2:$F$1052)),0))</f>
        <v>#N/A</v>
      </c>
      <c r="AN939" s="52" t="str">
        <f t="shared" ca="1" si="536"/>
        <v/>
      </c>
      <c r="AO939" s="1" t="e">
        <f t="shared" ca="1" si="537"/>
        <v>#N/A</v>
      </c>
      <c r="AP939" s="52" t="str">
        <f t="shared" ca="1" si="538"/>
        <v/>
      </c>
      <c r="AQ939" s="1" t="str" cm="1">
        <f t="array" aca="1" ref="AQ939" ca="1">IF(LEFT(AL939,1)=".",INDEX($M$12:$M$1052,MATCH(1,(AL939=$L$12:$L$1052)*(S939=($S$12:$S$1052)),0)),"")</f>
        <v/>
      </c>
      <c r="AR939" s="52">
        <f t="shared" ca="1" si="539"/>
        <v>0</v>
      </c>
      <c r="AS939" s="52">
        <f t="shared" ca="1" si="540"/>
        <v>0</v>
      </c>
      <c r="AT939" s="52" t="str">
        <f t="shared" ca="1" si="541"/>
        <v>00</v>
      </c>
      <c r="AU939" s="52" t="str">
        <f t="shared" ca="1" si="542"/>
        <v>00</v>
      </c>
      <c r="AV939" s="1" t="str">
        <f t="shared" ca="1" si="545"/>
        <v>00</v>
      </c>
      <c r="AW939" s="52" t="str">
        <f t="shared" ca="1" si="543"/>
        <v>ZP</v>
      </c>
      <c r="AX939" s="53" t="e">
        <f ca="1">VLOOKUP(UPPER(F939)&amp;"-"&amp;AW939,Opcodes!$D$3:$E$160,2,FALSE)</f>
        <v>#N/A</v>
      </c>
      <c r="AY939" s="1">
        <f t="shared" ca="1" si="544"/>
        <v>0</v>
      </c>
    </row>
    <row r="940" spans="3:51" s="52" customFormat="1" x14ac:dyDescent="0.3">
      <c r="C940" s="11" t="str" cm="1">
        <f t="array" aca="1" ref="C940" ca="1">IF(AND(N940&amp;""&lt;&gt;"",K940&amp;""&lt;&gt;""),K940&amp;": "&amp;N940&amp;IF(O940&amp;""&lt;&gt;""," "&amp;O940,"")&amp;IF(P940&amp;""&lt;&gt;""," "&amp;P940,""),IF(Y940&amp;""&lt;&gt;"",K940&amp;": "&amp;TRIM(_xlfn.TEXTJOIN("",TRUE,MID(Y940,2*ROW(INDIRECT("1:"&amp;LEN(Y940)))-1,2)&amp;" ")),""))</f>
        <v/>
      </c>
      <c r="D940" s="20"/>
      <c r="E940" s="21"/>
      <c r="F940" s="22"/>
      <c r="G940" s="55"/>
      <c r="H940" s="56"/>
      <c r="I940" s="51"/>
      <c r="J940" s="51"/>
      <c r="K940" s="52" t="str">
        <f t="shared" ca="1" si="510"/>
        <v>302</v>
      </c>
      <c r="L940" s="52" t="str">
        <f t="shared" si="511"/>
        <v/>
      </c>
      <c r="M940" s="52" t="str">
        <f t="shared" ca="1" si="512"/>
        <v>$0302</v>
      </c>
      <c r="N940" s="53" t="str">
        <f t="shared" ca="1" si="513"/>
        <v/>
      </c>
      <c r="O940" s="53" t="str">
        <f t="shared" ca="1" si="514"/>
        <v>00</v>
      </c>
      <c r="P940" s="53" t="str">
        <f t="shared" ca="1" si="515"/>
        <v/>
      </c>
      <c r="Q940" s="54">
        <f t="shared" si="516"/>
        <v>-1</v>
      </c>
      <c r="R940" s="54" t="str">
        <f t="shared" si="517"/>
        <v/>
      </c>
      <c r="S940" s="3" t="str">
        <f t="shared" si="518"/>
        <v>my_code</v>
      </c>
      <c r="T940" s="54" t="b">
        <f t="shared" si="519"/>
        <v>0</v>
      </c>
      <c r="U940" s="54" t="b">
        <f t="shared" si="520"/>
        <v>0</v>
      </c>
      <c r="V940" s="54" t="b">
        <f t="shared" si="521"/>
        <v>0</v>
      </c>
      <c r="W940" s="54" t="b">
        <f t="shared" si="522"/>
        <v>0</v>
      </c>
      <c r="X940" s="54" t="b">
        <f>IF(NOT(ISERROR(VLOOKUP(UPPER(F940),Opcodes!$O$3:$O$10,1,FALSE))),TRUE,FALSE)</f>
        <v>0</v>
      </c>
      <c r="Y940" s="1" t="str" cm="1">
        <f t="array" aca="1" ref="Y940" ca="1">IF(OR(UPPER(F940)="STR",UPPER(F940)="ASC"),_xlfn.TEXTJOIN("",TRUE,DEC2HEX(128*(UPPER(F940)="STR")+CODE(MID(G940,ABS(ROW(INDIRECT("1:"&amp;LEN(G940)))),1)))),IF(UPPER(F940)="HEX",UPPER(SUBSTITUTE(G940," ","")),""))</f>
        <v/>
      </c>
      <c r="Z940" s="52" t="str">
        <f t="shared" si="523"/>
        <v/>
      </c>
      <c r="AA940" s="52" t="str">
        <f t="shared" si="524"/>
        <v/>
      </c>
      <c r="AB940" s="52" t="str">
        <f t="shared" si="525"/>
        <v/>
      </c>
      <c r="AC940" s="52" t="str">
        <f t="shared" si="526"/>
        <v/>
      </c>
      <c r="AD940" s="52" t="str">
        <f t="shared" si="527"/>
        <v/>
      </c>
      <c r="AE940" s="52">
        <f t="shared" ca="1" si="528"/>
        <v>0</v>
      </c>
      <c r="AF940" s="52" t="str">
        <f t="shared" si="529"/>
        <v/>
      </c>
      <c r="AG940" s="52" t="str">
        <f t="shared" ca="1" si="530"/>
        <v>mem</v>
      </c>
      <c r="AH940" s="52">
        <f t="shared" ca="1" si="531"/>
        <v>0</v>
      </c>
      <c r="AI940" s="52">
        <f t="shared" ca="1" si="532"/>
        <v>-1</v>
      </c>
      <c r="AJ940" s="52">
        <f t="shared" ca="1" si="533"/>
        <v>0</v>
      </c>
      <c r="AK940" s="52">
        <f t="shared" ca="1" si="534"/>
        <v>0</v>
      </c>
      <c r="AL940" s="52">
        <f t="shared" ca="1" si="535"/>
        <v>0</v>
      </c>
      <c r="AM940" s="52" t="e" cm="1">
        <f t="array" aca="1" ref="AM940" ca="1">INDEX($G$2:$G$1052,MATCH(1,(AL940=$E$2:$E$1052)*("EQU"=UPPER($F$2:$F$1052)),0))</f>
        <v>#N/A</v>
      </c>
      <c r="AN940" s="52" t="str">
        <f t="shared" ca="1" si="536"/>
        <v/>
      </c>
      <c r="AO940" s="1" t="e">
        <f t="shared" ca="1" si="537"/>
        <v>#N/A</v>
      </c>
      <c r="AP940" s="52" t="str">
        <f t="shared" ca="1" si="538"/>
        <v/>
      </c>
      <c r="AQ940" s="1" t="str" cm="1">
        <f t="array" aca="1" ref="AQ940" ca="1">IF(LEFT(AL940,1)=".",INDEX($M$12:$M$1052,MATCH(1,(AL940=$L$12:$L$1052)*(S940=($S$12:$S$1052)),0)),"")</f>
        <v/>
      </c>
      <c r="AR940" s="52">
        <f t="shared" ca="1" si="539"/>
        <v>0</v>
      </c>
      <c r="AS940" s="52">
        <f t="shared" ca="1" si="540"/>
        <v>0</v>
      </c>
      <c r="AT940" s="52" t="str">
        <f t="shared" ca="1" si="541"/>
        <v>00</v>
      </c>
      <c r="AU940" s="52" t="str">
        <f t="shared" ca="1" si="542"/>
        <v>00</v>
      </c>
      <c r="AV940" s="1" t="str">
        <f t="shared" ca="1" si="545"/>
        <v>00</v>
      </c>
      <c r="AW940" s="52" t="str">
        <f t="shared" ca="1" si="543"/>
        <v>ZP</v>
      </c>
      <c r="AX940" s="53" t="e">
        <f ca="1">VLOOKUP(UPPER(F940)&amp;"-"&amp;AW940,Opcodes!$D$3:$E$160,2,FALSE)</f>
        <v>#N/A</v>
      </c>
      <c r="AY940" s="1">
        <f t="shared" ca="1" si="544"/>
        <v>0</v>
      </c>
    </row>
    <row r="941" spans="3:51" s="52" customFormat="1" x14ac:dyDescent="0.3">
      <c r="C941" s="11" t="str" cm="1">
        <f t="array" aca="1" ref="C941" ca="1">IF(AND(N941&amp;""&lt;&gt;"",K941&amp;""&lt;&gt;""),K941&amp;": "&amp;N941&amp;IF(O941&amp;""&lt;&gt;""," "&amp;O941,"")&amp;IF(P941&amp;""&lt;&gt;""," "&amp;P941,""),IF(Y941&amp;""&lt;&gt;"",K941&amp;": "&amp;TRIM(_xlfn.TEXTJOIN("",TRUE,MID(Y941,2*ROW(INDIRECT("1:"&amp;LEN(Y941)))-1,2)&amp;" ")),""))</f>
        <v/>
      </c>
      <c r="D941" s="20"/>
      <c r="E941" s="21"/>
      <c r="F941" s="22"/>
      <c r="G941" s="55"/>
      <c r="H941" s="56"/>
      <c r="I941" s="51"/>
      <c r="J941" s="51"/>
      <c r="K941" s="52" t="str">
        <f t="shared" ca="1" si="510"/>
        <v>302</v>
      </c>
      <c r="L941" s="52" t="str">
        <f t="shared" si="511"/>
        <v/>
      </c>
      <c r="M941" s="52" t="str">
        <f t="shared" ca="1" si="512"/>
        <v>$0302</v>
      </c>
      <c r="N941" s="53" t="str">
        <f t="shared" ca="1" si="513"/>
        <v/>
      </c>
      <c r="O941" s="53" t="str">
        <f t="shared" ca="1" si="514"/>
        <v>00</v>
      </c>
      <c r="P941" s="53" t="str">
        <f t="shared" ca="1" si="515"/>
        <v/>
      </c>
      <c r="Q941" s="54">
        <f t="shared" si="516"/>
        <v>-1</v>
      </c>
      <c r="R941" s="54" t="str">
        <f t="shared" si="517"/>
        <v/>
      </c>
      <c r="S941" s="3" t="str">
        <f t="shared" si="518"/>
        <v>my_code</v>
      </c>
      <c r="T941" s="54" t="b">
        <f t="shared" si="519"/>
        <v>0</v>
      </c>
      <c r="U941" s="54" t="b">
        <f t="shared" si="520"/>
        <v>0</v>
      </c>
      <c r="V941" s="54" t="b">
        <f t="shared" si="521"/>
        <v>0</v>
      </c>
      <c r="W941" s="54" t="b">
        <f t="shared" si="522"/>
        <v>0</v>
      </c>
      <c r="X941" s="54" t="b">
        <f>IF(NOT(ISERROR(VLOOKUP(UPPER(F941),Opcodes!$O$3:$O$10,1,FALSE))),TRUE,FALSE)</f>
        <v>0</v>
      </c>
      <c r="Y941" s="1" t="str" cm="1">
        <f t="array" aca="1" ref="Y941" ca="1">IF(OR(UPPER(F941)="STR",UPPER(F941)="ASC"),_xlfn.TEXTJOIN("",TRUE,DEC2HEX(128*(UPPER(F941)="STR")+CODE(MID(G941,ABS(ROW(INDIRECT("1:"&amp;LEN(G941)))),1)))),IF(UPPER(F941)="HEX",UPPER(SUBSTITUTE(G941," ","")),""))</f>
        <v/>
      </c>
      <c r="Z941" s="52" t="str">
        <f t="shared" si="523"/>
        <v/>
      </c>
      <c r="AA941" s="52" t="str">
        <f t="shared" si="524"/>
        <v/>
      </c>
      <c r="AB941" s="52" t="str">
        <f t="shared" si="525"/>
        <v/>
      </c>
      <c r="AC941" s="52" t="str">
        <f t="shared" si="526"/>
        <v/>
      </c>
      <c r="AD941" s="52" t="str">
        <f t="shared" si="527"/>
        <v/>
      </c>
      <c r="AE941" s="52">
        <f t="shared" ca="1" si="528"/>
        <v>0</v>
      </c>
      <c r="AF941" s="52" t="str">
        <f t="shared" si="529"/>
        <v/>
      </c>
      <c r="AG941" s="52" t="str">
        <f t="shared" ca="1" si="530"/>
        <v>mem</v>
      </c>
      <c r="AH941" s="52">
        <f t="shared" ca="1" si="531"/>
        <v>0</v>
      </c>
      <c r="AI941" s="52">
        <f t="shared" ca="1" si="532"/>
        <v>-1</v>
      </c>
      <c r="AJ941" s="52">
        <f t="shared" ca="1" si="533"/>
        <v>0</v>
      </c>
      <c r="AK941" s="52">
        <f t="shared" ca="1" si="534"/>
        <v>0</v>
      </c>
      <c r="AL941" s="52">
        <f t="shared" ca="1" si="535"/>
        <v>0</v>
      </c>
      <c r="AM941" s="52" t="e" cm="1">
        <f t="array" aca="1" ref="AM941" ca="1">INDEX($G$2:$G$1052,MATCH(1,(AL941=$E$2:$E$1052)*("EQU"=UPPER($F$2:$F$1052)),0))</f>
        <v>#N/A</v>
      </c>
      <c r="AN941" s="52" t="str">
        <f t="shared" ca="1" si="536"/>
        <v/>
      </c>
      <c r="AO941" s="1" t="e">
        <f t="shared" ca="1" si="537"/>
        <v>#N/A</v>
      </c>
      <c r="AP941" s="52" t="str">
        <f t="shared" ca="1" si="538"/>
        <v/>
      </c>
      <c r="AQ941" s="1" t="str" cm="1">
        <f t="array" aca="1" ref="AQ941" ca="1">IF(LEFT(AL941,1)=".",INDEX($M$12:$M$1052,MATCH(1,(AL941=$L$12:$L$1052)*(S941=($S$12:$S$1052)),0)),"")</f>
        <v/>
      </c>
      <c r="AR941" s="52">
        <f t="shared" ca="1" si="539"/>
        <v>0</v>
      </c>
      <c r="AS941" s="52">
        <f t="shared" ca="1" si="540"/>
        <v>0</v>
      </c>
      <c r="AT941" s="52" t="str">
        <f t="shared" ca="1" si="541"/>
        <v>00</v>
      </c>
      <c r="AU941" s="52" t="str">
        <f t="shared" ca="1" si="542"/>
        <v>00</v>
      </c>
      <c r="AV941" s="1" t="str">
        <f t="shared" ca="1" si="545"/>
        <v>00</v>
      </c>
      <c r="AW941" s="52" t="str">
        <f t="shared" ca="1" si="543"/>
        <v>ZP</v>
      </c>
      <c r="AX941" s="53" t="e">
        <f ca="1">VLOOKUP(UPPER(F941)&amp;"-"&amp;AW941,Opcodes!$D$3:$E$160,2,FALSE)</f>
        <v>#N/A</v>
      </c>
      <c r="AY941" s="1">
        <f t="shared" ca="1" si="544"/>
        <v>0</v>
      </c>
    </row>
    <row r="942" spans="3:51" s="52" customFormat="1" x14ac:dyDescent="0.3">
      <c r="C942" s="11" t="str" cm="1">
        <f t="array" aca="1" ref="C942" ca="1">IF(AND(N942&amp;""&lt;&gt;"",K942&amp;""&lt;&gt;""),K942&amp;": "&amp;N942&amp;IF(O942&amp;""&lt;&gt;""," "&amp;O942,"")&amp;IF(P942&amp;""&lt;&gt;""," "&amp;P942,""),IF(Y942&amp;""&lt;&gt;"",K942&amp;": "&amp;TRIM(_xlfn.TEXTJOIN("",TRUE,MID(Y942,2*ROW(INDIRECT("1:"&amp;LEN(Y942)))-1,2)&amp;" ")),""))</f>
        <v/>
      </c>
      <c r="D942" s="20"/>
      <c r="E942" s="21"/>
      <c r="F942" s="22"/>
      <c r="G942" s="55"/>
      <c r="H942" s="56"/>
      <c r="I942" s="51"/>
      <c r="J942" s="51"/>
      <c r="K942" s="52" t="str">
        <f t="shared" ca="1" si="510"/>
        <v>302</v>
      </c>
      <c r="L942" s="52" t="str">
        <f t="shared" si="511"/>
        <v/>
      </c>
      <c r="M942" s="52" t="str">
        <f t="shared" ca="1" si="512"/>
        <v>$0302</v>
      </c>
      <c r="N942" s="53" t="str">
        <f t="shared" ca="1" si="513"/>
        <v/>
      </c>
      <c r="O942" s="53" t="str">
        <f t="shared" ca="1" si="514"/>
        <v>00</v>
      </c>
      <c r="P942" s="53" t="str">
        <f t="shared" ca="1" si="515"/>
        <v/>
      </c>
      <c r="Q942" s="54">
        <f t="shared" si="516"/>
        <v>-1</v>
      </c>
      <c r="R942" s="54" t="str">
        <f t="shared" si="517"/>
        <v/>
      </c>
      <c r="S942" s="3" t="str">
        <f t="shared" si="518"/>
        <v>my_code</v>
      </c>
      <c r="T942" s="54" t="b">
        <f t="shared" si="519"/>
        <v>0</v>
      </c>
      <c r="U942" s="54" t="b">
        <f t="shared" si="520"/>
        <v>0</v>
      </c>
      <c r="V942" s="54" t="b">
        <f t="shared" si="521"/>
        <v>0</v>
      </c>
      <c r="W942" s="54" t="b">
        <f t="shared" si="522"/>
        <v>0</v>
      </c>
      <c r="X942" s="54" t="b">
        <f>IF(NOT(ISERROR(VLOOKUP(UPPER(F942),Opcodes!$O$3:$O$10,1,FALSE))),TRUE,FALSE)</f>
        <v>0</v>
      </c>
      <c r="Y942" s="1" t="str" cm="1">
        <f t="array" aca="1" ref="Y942" ca="1">IF(OR(UPPER(F942)="STR",UPPER(F942)="ASC"),_xlfn.TEXTJOIN("",TRUE,DEC2HEX(128*(UPPER(F942)="STR")+CODE(MID(G942,ABS(ROW(INDIRECT("1:"&amp;LEN(G942)))),1)))),IF(UPPER(F942)="HEX",UPPER(SUBSTITUTE(G942," ","")),""))</f>
        <v/>
      </c>
      <c r="Z942" s="52" t="str">
        <f t="shared" si="523"/>
        <v/>
      </c>
      <c r="AA942" s="52" t="str">
        <f t="shared" si="524"/>
        <v/>
      </c>
      <c r="AB942" s="52" t="str">
        <f t="shared" si="525"/>
        <v/>
      </c>
      <c r="AC942" s="52" t="str">
        <f t="shared" si="526"/>
        <v/>
      </c>
      <c r="AD942" s="52" t="str">
        <f t="shared" si="527"/>
        <v/>
      </c>
      <c r="AE942" s="52">
        <f t="shared" ca="1" si="528"/>
        <v>0</v>
      </c>
      <c r="AF942" s="52" t="str">
        <f t="shared" si="529"/>
        <v/>
      </c>
      <c r="AG942" s="52" t="str">
        <f t="shared" ca="1" si="530"/>
        <v>mem</v>
      </c>
      <c r="AH942" s="52">
        <f t="shared" ca="1" si="531"/>
        <v>0</v>
      </c>
      <c r="AI942" s="52">
        <f t="shared" ca="1" si="532"/>
        <v>-1</v>
      </c>
      <c r="AJ942" s="52">
        <f t="shared" ca="1" si="533"/>
        <v>0</v>
      </c>
      <c r="AK942" s="52">
        <f t="shared" ca="1" si="534"/>
        <v>0</v>
      </c>
      <c r="AL942" s="52">
        <f t="shared" ca="1" si="535"/>
        <v>0</v>
      </c>
      <c r="AM942" s="52" t="e" cm="1">
        <f t="array" aca="1" ref="AM942" ca="1">INDEX($G$2:$G$1052,MATCH(1,(AL942=$E$2:$E$1052)*("EQU"=UPPER($F$2:$F$1052)),0))</f>
        <v>#N/A</v>
      </c>
      <c r="AN942" s="52" t="str">
        <f t="shared" ca="1" si="536"/>
        <v/>
      </c>
      <c r="AO942" s="1" t="e">
        <f t="shared" ca="1" si="537"/>
        <v>#N/A</v>
      </c>
      <c r="AP942" s="52" t="str">
        <f t="shared" ca="1" si="538"/>
        <v/>
      </c>
      <c r="AQ942" s="1" t="str" cm="1">
        <f t="array" aca="1" ref="AQ942" ca="1">IF(LEFT(AL942,1)=".",INDEX($M$12:$M$1052,MATCH(1,(AL942=$L$12:$L$1052)*(S942=($S$12:$S$1052)),0)),"")</f>
        <v/>
      </c>
      <c r="AR942" s="52">
        <f t="shared" ca="1" si="539"/>
        <v>0</v>
      </c>
      <c r="AS942" s="52">
        <f t="shared" ca="1" si="540"/>
        <v>0</v>
      </c>
      <c r="AT942" s="52" t="str">
        <f t="shared" ca="1" si="541"/>
        <v>00</v>
      </c>
      <c r="AU942" s="52" t="str">
        <f t="shared" ca="1" si="542"/>
        <v>00</v>
      </c>
      <c r="AV942" s="1" t="str">
        <f t="shared" ca="1" si="545"/>
        <v>00</v>
      </c>
      <c r="AW942" s="52" t="str">
        <f t="shared" ca="1" si="543"/>
        <v>ZP</v>
      </c>
      <c r="AX942" s="53" t="e">
        <f ca="1">VLOOKUP(UPPER(F942)&amp;"-"&amp;AW942,Opcodes!$D$3:$E$160,2,FALSE)</f>
        <v>#N/A</v>
      </c>
      <c r="AY942" s="1">
        <f t="shared" ca="1" si="544"/>
        <v>0</v>
      </c>
    </row>
    <row r="943" spans="3:51" s="52" customFormat="1" x14ac:dyDescent="0.3">
      <c r="C943" s="11" t="str" cm="1">
        <f t="array" aca="1" ref="C943" ca="1">IF(AND(N943&amp;""&lt;&gt;"",K943&amp;""&lt;&gt;""),K943&amp;": "&amp;N943&amp;IF(O943&amp;""&lt;&gt;""," "&amp;O943,"")&amp;IF(P943&amp;""&lt;&gt;""," "&amp;P943,""),IF(Y943&amp;""&lt;&gt;"",K943&amp;": "&amp;TRIM(_xlfn.TEXTJOIN("",TRUE,MID(Y943,2*ROW(INDIRECT("1:"&amp;LEN(Y943)))-1,2)&amp;" ")),""))</f>
        <v/>
      </c>
      <c r="D943" s="20"/>
      <c r="E943" s="21"/>
      <c r="F943" s="22"/>
      <c r="G943" s="55"/>
      <c r="H943" s="56"/>
      <c r="I943" s="51"/>
      <c r="J943" s="51"/>
      <c r="K943" s="52" t="str">
        <f t="shared" ca="1" si="510"/>
        <v>302</v>
      </c>
      <c r="L943" s="52" t="str">
        <f t="shared" si="511"/>
        <v/>
      </c>
      <c r="M943" s="52" t="str">
        <f t="shared" ca="1" si="512"/>
        <v>$0302</v>
      </c>
      <c r="N943" s="53" t="str">
        <f t="shared" ca="1" si="513"/>
        <v/>
      </c>
      <c r="O943" s="53" t="str">
        <f t="shared" ca="1" si="514"/>
        <v>00</v>
      </c>
      <c r="P943" s="53" t="str">
        <f t="shared" ca="1" si="515"/>
        <v/>
      </c>
      <c r="Q943" s="54">
        <f t="shared" si="516"/>
        <v>-1</v>
      </c>
      <c r="R943" s="54" t="str">
        <f t="shared" si="517"/>
        <v/>
      </c>
      <c r="S943" s="3" t="str">
        <f t="shared" si="518"/>
        <v>my_code</v>
      </c>
      <c r="T943" s="54" t="b">
        <f t="shared" si="519"/>
        <v>0</v>
      </c>
      <c r="U943" s="54" t="b">
        <f t="shared" si="520"/>
        <v>0</v>
      </c>
      <c r="V943" s="54" t="b">
        <f t="shared" si="521"/>
        <v>0</v>
      </c>
      <c r="W943" s="54" t="b">
        <f t="shared" si="522"/>
        <v>0</v>
      </c>
      <c r="X943" s="54" t="b">
        <f>IF(NOT(ISERROR(VLOOKUP(UPPER(F943),Opcodes!$O$3:$O$10,1,FALSE))),TRUE,FALSE)</f>
        <v>0</v>
      </c>
      <c r="Y943" s="1" t="str" cm="1">
        <f t="array" aca="1" ref="Y943" ca="1">IF(OR(UPPER(F943)="STR",UPPER(F943)="ASC"),_xlfn.TEXTJOIN("",TRUE,DEC2HEX(128*(UPPER(F943)="STR")+CODE(MID(G943,ABS(ROW(INDIRECT("1:"&amp;LEN(G943)))),1)))),IF(UPPER(F943)="HEX",UPPER(SUBSTITUTE(G943," ","")),""))</f>
        <v/>
      </c>
      <c r="Z943" s="52" t="str">
        <f t="shared" si="523"/>
        <v/>
      </c>
      <c r="AA943" s="52" t="str">
        <f t="shared" si="524"/>
        <v/>
      </c>
      <c r="AB943" s="52" t="str">
        <f t="shared" si="525"/>
        <v/>
      </c>
      <c r="AC943" s="52" t="str">
        <f t="shared" si="526"/>
        <v/>
      </c>
      <c r="AD943" s="52" t="str">
        <f t="shared" si="527"/>
        <v/>
      </c>
      <c r="AE943" s="52">
        <f t="shared" ca="1" si="528"/>
        <v>0</v>
      </c>
      <c r="AF943" s="52" t="str">
        <f t="shared" si="529"/>
        <v/>
      </c>
      <c r="AG943" s="52" t="str">
        <f t="shared" ca="1" si="530"/>
        <v>mem</v>
      </c>
      <c r="AH943" s="52">
        <f t="shared" ca="1" si="531"/>
        <v>0</v>
      </c>
      <c r="AI943" s="52">
        <f t="shared" ca="1" si="532"/>
        <v>-1</v>
      </c>
      <c r="AJ943" s="52">
        <f t="shared" ca="1" si="533"/>
        <v>0</v>
      </c>
      <c r="AK943" s="52">
        <f t="shared" ca="1" si="534"/>
        <v>0</v>
      </c>
      <c r="AL943" s="52">
        <f t="shared" ca="1" si="535"/>
        <v>0</v>
      </c>
      <c r="AM943" s="52" t="e" cm="1">
        <f t="array" aca="1" ref="AM943" ca="1">INDEX($G$2:$G$1052,MATCH(1,(AL943=$E$2:$E$1052)*("EQU"=UPPER($F$2:$F$1052)),0))</f>
        <v>#N/A</v>
      </c>
      <c r="AN943" s="52" t="str">
        <f t="shared" ca="1" si="536"/>
        <v/>
      </c>
      <c r="AO943" s="1" t="e">
        <f t="shared" ca="1" si="537"/>
        <v>#N/A</v>
      </c>
      <c r="AP943" s="52" t="str">
        <f t="shared" ca="1" si="538"/>
        <v/>
      </c>
      <c r="AQ943" s="1" t="str" cm="1">
        <f t="array" aca="1" ref="AQ943" ca="1">IF(LEFT(AL943,1)=".",INDEX($M$12:$M$1052,MATCH(1,(AL943=$L$12:$L$1052)*(S943=($S$12:$S$1052)),0)),"")</f>
        <v/>
      </c>
      <c r="AR943" s="52">
        <f t="shared" ca="1" si="539"/>
        <v>0</v>
      </c>
      <c r="AS943" s="52">
        <f t="shared" ca="1" si="540"/>
        <v>0</v>
      </c>
      <c r="AT943" s="52" t="str">
        <f t="shared" ca="1" si="541"/>
        <v>00</v>
      </c>
      <c r="AU943" s="52" t="str">
        <f t="shared" ca="1" si="542"/>
        <v>00</v>
      </c>
      <c r="AV943" s="1" t="str">
        <f t="shared" ca="1" si="545"/>
        <v>00</v>
      </c>
      <c r="AW943" s="52" t="str">
        <f t="shared" ca="1" si="543"/>
        <v>ZP</v>
      </c>
      <c r="AX943" s="53" t="e">
        <f ca="1">VLOOKUP(UPPER(F943)&amp;"-"&amp;AW943,Opcodes!$D$3:$E$160,2,FALSE)</f>
        <v>#N/A</v>
      </c>
      <c r="AY943" s="1">
        <f t="shared" ca="1" si="544"/>
        <v>0</v>
      </c>
    </row>
    <row r="944" spans="3:51" s="52" customFormat="1" x14ac:dyDescent="0.3">
      <c r="C944" s="11" t="str" cm="1">
        <f t="array" aca="1" ref="C944" ca="1">IF(AND(N944&amp;""&lt;&gt;"",K944&amp;""&lt;&gt;""),K944&amp;": "&amp;N944&amp;IF(O944&amp;""&lt;&gt;""," "&amp;O944,"")&amp;IF(P944&amp;""&lt;&gt;""," "&amp;P944,""),IF(Y944&amp;""&lt;&gt;"",K944&amp;": "&amp;TRIM(_xlfn.TEXTJOIN("",TRUE,MID(Y944,2*ROW(INDIRECT("1:"&amp;LEN(Y944)))-1,2)&amp;" ")),""))</f>
        <v/>
      </c>
      <c r="D944" s="20"/>
      <c r="E944" s="21"/>
      <c r="F944" s="22"/>
      <c r="G944" s="55"/>
      <c r="H944" s="56"/>
      <c r="I944" s="51"/>
      <c r="J944" s="51"/>
      <c r="K944" s="52" t="str">
        <f t="shared" ca="1" si="510"/>
        <v>302</v>
      </c>
      <c r="L944" s="52" t="str">
        <f t="shared" si="511"/>
        <v/>
      </c>
      <c r="M944" s="52" t="str">
        <f t="shared" ca="1" si="512"/>
        <v>$0302</v>
      </c>
      <c r="N944" s="53" t="str">
        <f t="shared" ca="1" si="513"/>
        <v/>
      </c>
      <c r="O944" s="53" t="str">
        <f t="shared" ca="1" si="514"/>
        <v>00</v>
      </c>
      <c r="P944" s="53" t="str">
        <f t="shared" ca="1" si="515"/>
        <v/>
      </c>
      <c r="Q944" s="54">
        <f t="shared" si="516"/>
        <v>-1</v>
      </c>
      <c r="R944" s="54" t="str">
        <f t="shared" si="517"/>
        <v/>
      </c>
      <c r="S944" s="3" t="str">
        <f t="shared" si="518"/>
        <v>my_code</v>
      </c>
      <c r="T944" s="54" t="b">
        <f t="shared" si="519"/>
        <v>0</v>
      </c>
      <c r="U944" s="54" t="b">
        <f t="shared" si="520"/>
        <v>0</v>
      </c>
      <c r="V944" s="54" t="b">
        <f t="shared" si="521"/>
        <v>0</v>
      </c>
      <c r="W944" s="54" t="b">
        <f t="shared" si="522"/>
        <v>0</v>
      </c>
      <c r="X944" s="54" t="b">
        <f>IF(NOT(ISERROR(VLOOKUP(UPPER(F944),Opcodes!$O$3:$O$10,1,FALSE))),TRUE,FALSE)</f>
        <v>0</v>
      </c>
      <c r="Y944" s="1" t="str" cm="1">
        <f t="array" aca="1" ref="Y944" ca="1">IF(OR(UPPER(F944)="STR",UPPER(F944)="ASC"),_xlfn.TEXTJOIN("",TRUE,DEC2HEX(128*(UPPER(F944)="STR")+CODE(MID(G944,ABS(ROW(INDIRECT("1:"&amp;LEN(G944)))),1)))),IF(UPPER(F944)="HEX",UPPER(SUBSTITUTE(G944," ","")),""))</f>
        <v/>
      </c>
      <c r="Z944" s="52" t="str">
        <f t="shared" si="523"/>
        <v/>
      </c>
      <c r="AA944" s="52" t="str">
        <f t="shared" si="524"/>
        <v/>
      </c>
      <c r="AB944" s="52" t="str">
        <f t="shared" si="525"/>
        <v/>
      </c>
      <c r="AC944" s="52" t="str">
        <f t="shared" si="526"/>
        <v/>
      </c>
      <c r="AD944" s="52" t="str">
        <f t="shared" si="527"/>
        <v/>
      </c>
      <c r="AE944" s="52">
        <f t="shared" ca="1" si="528"/>
        <v>0</v>
      </c>
      <c r="AF944" s="52" t="str">
        <f t="shared" si="529"/>
        <v/>
      </c>
      <c r="AG944" s="52" t="str">
        <f t="shared" ca="1" si="530"/>
        <v>mem</v>
      </c>
      <c r="AH944" s="52">
        <f t="shared" ca="1" si="531"/>
        <v>0</v>
      </c>
      <c r="AI944" s="52">
        <f t="shared" ca="1" si="532"/>
        <v>-1</v>
      </c>
      <c r="AJ944" s="52">
        <f t="shared" ca="1" si="533"/>
        <v>0</v>
      </c>
      <c r="AK944" s="52">
        <f t="shared" ca="1" si="534"/>
        <v>0</v>
      </c>
      <c r="AL944" s="52">
        <f t="shared" ca="1" si="535"/>
        <v>0</v>
      </c>
      <c r="AM944" s="52" t="e" cm="1">
        <f t="array" aca="1" ref="AM944" ca="1">INDEX($G$2:$G$1052,MATCH(1,(AL944=$E$2:$E$1052)*("EQU"=UPPER($F$2:$F$1052)),0))</f>
        <v>#N/A</v>
      </c>
      <c r="AN944" s="52" t="str">
        <f t="shared" ca="1" si="536"/>
        <v/>
      </c>
      <c r="AO944" s="1" t="e">
        <f t="shared" ca="1" si="537"/>
        <v>#N/A</v>
      </c>
      <c r="AP944" s="52" t="str">
        <f t="shared" ca="1" si="538"/>
        <v/>
      </c>
      <c r="AQ944" s="1" t="str" cm="1">
        <f t="array" aca="1" ref="AQ944" ca="1">IF(LEFT(AL944,1)=".",INDEX($M$12:$M$1052,MATCH(1,(AL944=$L$12:$L$1052)*(S944=($S$12:$S$1052)),0)),"")</f>
        <v/>
      </c>
      <c r="AR944" s="52">
        <f t="shared" ca="1" si="539"/>
        <v>0</v>
      </c>
      <c r="AS944" s="52">
        <f t="shared" ca="1" si="540"/>
        <v>0</v>
      </c>
      <c r="AT944" s="52" t="str">
        <f t="shared" ca="1" si="541"/>
        <v>00</v>
      </c>
      <c r="AU944" s="52" t="str">
        <f t="shared" ca="1" si="542"/>
        <v>00</v>
      </c>
      <c r="AV944" s="1" t="str">
        <f t="shared" ca="1" si="545"/>
        <v>00</v>
      </c>
      <c r="AW944" s="52" t="str">
        <f t="shared" ca="1" si="543"/>
        <v>ZP</v>
      </c>
      <c r="AX944" s="53" t="e">
        <f ca="1">VLOOKUP(UPPER(F944)&amp;"-"&amp;AW944,Opcodes!$D$3:$E$160,2,FALSE)</f>
        <v>#N/A</v>
      </c>
      <c r="AY944" s="1">
        <f t="shared" ca="1" si="544"/>
        <v>0</v>
      </c>
    </row>
    <row r="945" spans="3:51" s="52" customFormat="1" x14ac:dyDescent="0.3">
      <c r="C945" s="11" t="str" cm="1">
        <f t="array" aca="1" ref="C945" ca="1">IF(AND(N945&amp;""&lt;&gt;"",K945&amp;""&lt;&gt;""),K945&amp;": "&amp;N945&amp;IF(O945&amp;""&lt;&gt;""," "&amp;O945,"")&amp;IF(P945&amp;""&lt;&gt;""," "&amp;P945,""),IF(Y945&amp;""&lt;&gt;"",K945&amp;": "&amp;TRIM(_xlfn.TEXTJOIN("",TRUE,MID(Y945,2*ROW(INDIRECT("1:"&amp;LEN(Y945)))-1,2)&amp;" ")),""))</f>
        <v/>
      </c>
      <c r="D945" s="20"/>
      <c r="E945" s="21"/>
      <c r="F945" s="22"/>
      <c r="G945" s="55"/>
      <c r="H945" s="56"/>
      <c r="I945" s="51"/>
      <c r="J945" s="51"/>
      <c r="K945" s="52" t="str">
        <f t="shared" ca="1" si="510"/>
        <v>302</v>
      </c>
      <c r="L945" s="52" t="str">
        <f t="shared" si="511"/>
        <v/>
      </c>
      <c r="M945" s="52" t="str">
        <f t="shared" ca="1" si="512"/>
        <v>$0302</v>
      </c>
      <c r="N945" s="53" t="str">
        <f t="shared" ca="1" si="513"/>
        <v/>
      </c>
      <c r="O945" s="53" t="str">
        <f t="shared" ca="1" si="514"/>
        <v>00</v>
      </c>
      <c r="P945" s="53" t="str">
        <f t="shared" ca="1" si="515"/>
        <v/>
      </c>
      <c r="Q945" s="54">
        <f t="shared" si="516"/>
        <v>-1</v>
      </c>
      <c r="R945" s="54" t="str">
        <f t="shared" si="517"/>
        <v/>
      </c>
      <c r="S945" s="3" t="str">
        <f t="shared" si="518"/>
        <v>my_code</v>
      </c>
      <c r="T945" s="54" t="b">
        <f t="shared" si="519"/>
        <v>0</v>
      </c>
      <c r="U945" s="54" t="b">
        <f t="shared" si="520"/>
        <v>0</v>
      </c>
      <c r="V945" s="54" t="b">
        <f t="shared" si="521"/>
        <v>0</v>
      </c>
      <c r="W945" s="54" t="b">
        <f t="shared" si="522"/>
        <v>0</v>
      </c>
      <c r="X945" s="54" t="b">
        <f>IF(NOT(ISERROR(VLOOKUP(UPPER(F945),Opcodes!$O$3:$O$10,1,FALSE))),TRUE,FALSE)</f>
        <v>0</v>
      </c>
      <c r="Y945" s="1" t="str" cm="1">
        <f t="array" aca="1" ref="Y945" ca="1">IF(OR(UPPER(F945)="STR",UPPER(F945)="ASC"),_xlfn.TEXTJOIN("",TRUE,DEC2HEX(128*(UPPER(F945)="STR")+CODE(MID(G945,ABS(ROW(INDIRECT("1:"&amp;LEN(G945)))),1)))),IF(UPPER(F945)="HEX",UPPER(SUBSTITUTE(G945," ","")),""))</f>
        <v/>
      </c>
      <c r="Z945" s="52" t="str">
        <f t="shared" si="523"/>
        <v/>
      </c>
      <c r="AA945" s="52" t="str">
        <f t="shared" si="524"/>
        <v/>
      </c>
      <c r="AB945" s="52" t="str">
        <f t="shared" si="525"/>
        <v/>
      </c>
      <c r="AC945" s="52" t="str">
        <f t="shared" si="526"/>
        <v/>
      </c>
      <c r="AD945" s="52" t="str">
        <f t="shared" si="527"/>
        <v/>
      </c>
      <c r="AE945" s="52">
        <f t="shared" ca="1" si="528"/>
        <v>0</v>
      </c>
      <c r="AF945" s="52" t="str">
        <f t="shared" si="529"/>
        <v/>
      </c>
      <c r="AG945" s="52" t="str">
        <f t="shared" ca="1" si="530"/>
        <v>mem</v>
      </c>
      <c r="AH945" s="52">
        <f t="shared" ca="1" si="531"/>
        <v>0</v>
      </c>
      <c r="AI945" s="52">
        <f t="shared" ca="1" si="532"/>
        <v>-1</v>
      </c>
      <c r="AJ945" s="52">
        <f t="shared" ca="1" si="533"/>
        <v>0</v>
      </c>
      <c r="AK945" s="52">
        <f t="shared" ca="1" si="534"/>
        <v>0</v>
      </c>
      <c r="AL945" s="52">
        <f t="shared" ca="1" si="535"/>
        <v>0</v>
      </c>
      <c r="AM945" s="52" t="e" cm="1">
        <f t="array" aca="1" ref="AM945" ca="1">INDEX($G$2:$G$1052,MATCH(1,(AL945=$E$2:$E$1052)*("EQU"=UPPER($F$2:$F$1052)),0))</f>
        <v>#N/A</v>
      </c>
      <c r="AN945" s="52" t="str">
        <f t="shared" ca="1" si="536"/>
        <v/>
      </c>
      <c r="AO945" s="1" t="e">
        <f t="shared" ca="1" si="537"/>
        <v>#N/A</v>
      </c>
      <c r="AP945" s="52" t="str">
        <f t="shared" ca="1" si="538"/>
        <v/>
      </c>
      <c r="AQ945" s="1" t="str" cm="1">
        <f t="array" aca="1" ref="AQ945" ca="1">IF(LEFT(AL945,1)=".",INDEX($M$12:$M$1052,MATCH(1,(AL945=$L$12:$L$1052)*(S945=($S$12:$S$1052)),0)),"")</f>
        <v/>
      </c>
      <c r="AR945" s="52">
        <f t="shared" ca="1" si="539"/>
        <v>0</v>
      </c>
      <c r="AS945" s="52">
        <f t="shared" ca="1" si="540"/>
        <v>0</v>
      </c>
      <c r="AT945" s="52" t="str">
        <f t="shared" ca="1" si="541"/>
        <v>00</v>
      </c>
      <c r="AU945" s="52" t="str">
        <f t="shared" ca="1" si="542"/>
        <v>00</v>
      </c>
      <c r="AV945" s="1" t="str">
        <f t="shared" ca="1" si="545"/>
        <v>00</v>
      </c>
      <c r="AW945" s="52" t="str">
        <f t="shared" ca="1" si="543"/>
        <v>ZP</v>
      </c>
      <c r="AX945" s="53" t="e">
        <f ca="1">VLOOKUP(UPPER(F945)&amp;"-"&amp;AW945,Opcodes!$D$3:$E$160,2,FALSE)</f>
        <v>#N/A</v>
      </c>
      <c r="AY945" s="1">
        <f t="shared" ca="1" si="544"/>
        <v>0</v>
      </c>
    </row>
    <row r="946" spans="3:51" s="52" customFormat="1" x14ac:dyDescent="0.3">
      <c r="C946" s="11" t="str" cm="1">
        <f t="array" aca="1" ref="C946" ca="1">IF(AND(N946&amp;""&lt;&gt;"",K946&amp;""&lt;&gt;""),K946&amp;": "&amp;N946&amp;IF(O946&amp;""&lt;&gt;""," "&amp;O946,"")&amp;IF(P946&amp;""&lt;&gt;""," "&amp;P946,""),IF(Y946&amp;""&lt;&gt;"",K946&amp;": "&amp;TRIM(_xlfn.TEXTJOIN("",TRUE,MID(Y946,2*ROW(INDIRECT("1:"&amp;LEN(Y946)))-1,2)&amp;" ")),""))</f>
        <v/>
      </c>
      <c r="D946" s="20"/>
      <c r="E946" s="21"/>
      <c r="F946" s="22"/>
      <c r="G946" s="55"/>
      <c r="H946" s="56"/>
      <c r="I946" s="51"/>
      <c r="J946" s="51"/>
      <c r="K946" s="52" t="str">
        <f t="shared" ca="1" si="510"/>
        <v>302</v>
      </c>
      <c r="L946" s="52" t="str">
        <f t="shared" si="511"/>
        <v/>
      </c>
      <c r="M946" s="52" t="str">
        <f t="shared" ca="1" si="512"/>
        <v>$0302</v>
      </c>
      <c r="N946" s="53" t="str">
        <f t="shared" ca="1" si="513"/>
        <v/>
      </c>
      <c r="O946" s="53" t="str">
        <f t="shared" ca="1" si="514"/>
        <v>00</v>
      </c>
      <c r="P946" s="53" t="str">
        <f t="shared" ca="1" si="515"/>
        <v/>
      </c>
      <c r="Q946" s="54">
        <f t="shared" si="516"/>
        <v>-1</v>
      </c>
      <c r="R946" s="54" t="str">
        <f t="shared" si="517"/>
        <v/>
      </c>
      <c r="S946" s="3" t="str">
        <f t="shared" si="518"/>
        <v>my_code</v>
      </c>
      <c r="T946" s="54" t="b">
        <f t="shared" si="519"/>
        <v>0</v>
      </c>
      <c r="U946" s="54" t="b">
        <f t="shared" si="520"/>
        <v>0</v>
      </c>
      <c r="V946" s="54" t="b">
        <f t="shared" si="521"/>
        <v>0</v>
      </c>
      <c r="W946" s="54" t="b">
        <f t="shared" si="522"/>
        <v>0</v>
      </c>
      <c r="X946" s="54" t="b">
        <f>IF(NOT(ISERROR(VLOOKUP(UPPER(F946),Opcodes!$O$3:$O$10,1,FALSE))),TRUE,FALSE)</f>
        <v>0</v>
      </c>
      <c r="Y946" s="1" t="str" cm="1">
        <f t="array" aca="1" ref="Y946" ca="1">IF(OR(UPPER(F946)="STR",UPPER(F946)="ASC"),_xlfn.TEXTJOIN("",TRUE,DEC2HEX(128*(UPPER(F946)="STR")+CODE(MID(G946,ABS(ROW(INDIRECT("1:"&amp;LEN(G946)))),1)))),IF(UPPER(F946)="HEX",UPPER(SUBSTITUTE(G946," ","")),""))</f>
        <v/>
      </c>
      <c r="Z946" s="52" t="str">
        <f t="shared" si="523"/>
        <v/>
      </c>
      <c r="AA946" s="52" t="str">
        <f t="shared" si="524"/>
        <v/>
      </c>
      <c r="AB946" s="52" t="str">
        <f t="shared" si="525"/>
        <v/>
      </c>
      <c r="AC946" s="52" t="str">
        <f t="shared" si="526"/>
        <v/>
      </c>
      <c r="AD946" s="52" t="str">
        <f t="shared" si="527"/>
        <v/>
      </c>
      <c r="AE946" s="52">
        <f t="shared" ca="1" si="528"/>
        <v>0</v>
      </c>
      <c r="AF946" s="52" t="str">
        <f t="shared" si="529"/>
        <v/>
      </c>
      <c r="AG946" s="52" t="str">
        <f t="shared" ca="1" si="530"/>
        <v>mem</v>
      </c>
      <c r="AH946" s="52">
        <f t="shared" ca="1" si="531"/>
        <v>0</v>
      </c>
      <c r="AI946" s="52">
        <f t="shared" ca="1" si="532"/>
        <v>-1</v>
      </c>
      <c r="AJ946" s="52">
        <f t="shared" ca="1" si="533"/>
        <v>0</v>
      </c>
      <c r="AK946" s="52">
        <f t="shared" ca="1" si="534"/>
        <v>0</v>
      </c>
      <c r="AL946" s="52">
        <f t="shared" ca="1" si="535"/>
        <v>0</v>
      </c>
      <c r="AM946" s="52" t="e" cm="1">
        <f t="array" aca="1" ref="AM946" ca="1">INDEX($G$2:$G$1052,MATCH(1,(AL946=$E$2:$E$1052)*("EQU"=UPPER($F$2:$F$1052)),0))</f>
        <v>#N/A</v>
      </c>
      <c r="AN946" s="52" t="str">
        <f t="shared" ca="1" si="536"/>
        <v/>
      </c>
      <c r="AO946" s="1" t="e">
        <f t="shared" ca="1" si="537"/>
        <v>#N/A</v>
      </c>
      <c r="AP946" s="52" t="str">
        <f t="shared" ca="1" si="538"/>
        <v/>
      </c>
      <c r="AQ946" s="1" t="str" cm="1">
        <f t="array" aca="1" ref="AQ946" ca="1">IF(LEFT(AL946,1)=".",INDEX($M$12:$M$1052,MATCH(1,(AL946=$L$12:$L$1052)*(S946=($S$12:$S$1052)),0)),"")</f>
        <v/>
      </c>
      <c r="AR946" s="52">
        <f t="shared" ca="1" si="539"/>
        <v>0</v>
      </c>
      <c r="AS946" s="52">
        <f t="shared" ca="1" si="540"/>
        <v>0</v>
      </c>
      <c r="AT946" s="52" t="str">
        <f t="shared" ca="1" si="541"/>
        <v>00</v>
      </c>
      <c r="AU946" s="52" t="str">
        <f t="shared" ca="1" si="542"/>
        <v>00</v>
      </c>
      <c r="AV946" s="1" t="str">
        <f t="shared" ca="1" si="545"/>
        <v>00</v>
      </c>
      <c r="AW946" s="52" t="str">
        <f t="shared" ca="1" si="543"/>
        <v>ZP</v>
      </c>
      <c r="AX946" s="53" t="e">
        <f ca="1">VLOOKUP(UPPER(F946)&amp;"-"&amp;AW946,Opcodes!$D$3:$E$160,2,FALSE)</f>
        <v>#N/A</v>
      </c>
      <c r="AY946" s="1">
        <f t="shared" ca="1" si="544"/>
        <v>0</v>
      </c>
    </row>
    <row r="947" spans="3:51" s="52" customFormat="1" x14ac:dyDescent="0.3">
      <c r="C947" s="11" t="str" cm="1">
        <f t="array" aca="1" ref="C947" ca="1">IF(AND(N947&amp;""&lt;&gt;"",K947&amp;""&lt;&gt;""),K947&amp;": "&amp;N947&amp;IF(O947&amp;""&lt;&gt;""," "&amp;O947,"")&amp;IF(P947&amp;""&lt;&gt;""," "&amp;P947,""),IF(Y947&amp;""&lt;&gt;"",K947&amp;": "&amp;TRIM(_xlfn.TEXTJOIN("",TRUE,MID(Y947,2*ROW(INDIRECT("1:"&amp;LEN(Y947)))-1,2)&amp;" ")),""))</f>
        <v/>
      </c>
      <c r="D947" s="20"/>
      <c r="E947" s="21"/>
      <c r="F947" s="22"/>
      <c r="G947" s="55"/>
      <c r="H947" s="56"/>
      <c r="I947" s="51"/>
      <c r="J947" s="51"/>
      <c r="K947" s="52" t="str">
        <f t="shared" ca="1" si="510"/>
        <v>302</v>
      </c>
      <c r="L947" s="52" t="str">
        <f t="shared" si="511"/>
        <v/>
      </c>
      <c r="M947" s="52" t="str">
        <f t="shared" ca="1" si="512"/>
        <v>$0302</v>
      </c>
      <c r="N947" s="53" t="str">
        <f t="shared" ca="1" si="513"/>
        <v/>
      </c>
      <c r="O947" s="53" t="str">
        <f t="shared" ca="1" si="514"/>
        <v>00</v>
      </c>
      <c r="P947" s="53" t="str">
        <f t="shared" ca="1" si="515"/>
        <v/>
      </c>
      <c r="Q947" s="54">
        <f t="shared" si="516"/>
        <v>-1</v>
      </c>
      <c r="R947" s="54" t="str">
        <f t="shared" si="517"/>
        <v/>
      </c>
      <c r="S947" s="3" t="str">
        <f t="shared" si="518"/>
        <v>my_code</v>
      </c>
      <c r="T947" s="54" t="b">
        <f t="shared" si="519"/>
        <v>0</v>
      </c>
      <c r="U947" s="54" t="b">
        <f t="shared" si="520"/>
        <v>0</v>
      </c>
      <c r="V947" s="54" t="b">
        <f t="shared" si="521"/>
        <v>0</v>
      </c>
      <c r="W947" s="54" t="b">
        <f t="shared" si="522"/>
        <v>0</v>
      </c>
      <c r="X947" s="54" t="b">
        <f>IF(NOT(ISERROR(VLOOKUP(UPPER(F947),Opcodes!$O$3:$O$10,1,FALSE))),TRUE,FALSE)</f>
        <v>0</v>
      </c>
      <c r="Y947" s="1" t="str" cm="1">
        <f t="array" aca="1" ref="Y947" ca="1">IF(OR(UPPER(F947)="STR",UPPER(F947)="ASC"),_xlfn.TEXTJOIN("",TRUE,DEC2HEX(128*(UPPER(F947)="STR")+CODE(MID(G947,ABS(ROW(INDIRECT("1:"&amp;LEN(G947)))),1)))),IF(UPPER(F947)="HEX",UPPER(SUBSTITUTE(G947," ","")),""))</f>
        <v/>
      </c>
      <c r="Z947" s="52" t="str">
        <f t="shared" si="523"/>
        <v/>
      </c>
      <c r="AA947" s="52" t="str">
        <f t="shared" si="524"/>
        <v/>
      </c>
      <c r="AB947" s="52" t="str">
        <f t="shared" si="525"/>
        <v/>
      </c>
      <c r="AC947" s="52" t="str">
        <f t="shared" si="526"/>
        <v/>
      </c>
      <c r="AD947" s="52" t="str">
        <f t="shared" si="527"/>
        <v/>
      </c>
      <c r="AE947" s="52">
        <f t="shared" ca="1" si="528"/>
        <v>0</v>
      </c>
      <c r="AF947" s="52" t="str">
        <f t="shared" si="529"/>
        <v/>
      </c>
      <c r="AG947" s="52" t="str">
        <f t="shared" ca="1" si="530"/>
        <v>mem</v>
      </c>
      <c r="AH947" s="52">
        <f t="shared" ca="1" si="531"/>
        <v>0</v>
      </c>
      <c r="AI947" s="52">
        <f t="shared" ca="1" si="532"/>
        <v>-1</v>
      </c>
      <c r="AJ947" s="52">
        <f t="shared" ca="1" si="533"/>
        <v>0</v>
      </c>
      <c r="AK947" s="52">
        <f t="shared" ca="1" si="534"/>
        <v>0</v>
      </c>
      <c r="AL947" s="52">
        <f t="shared" ca="1" si="535"/>
        <v>0</v>
      </c>
      <c r="AM947" s="52" t="e" cm="1">
        <f t="array" aca="1" ref="AM947" ca="1">INDEX($G$2:$G$1052,MATCH(1,(AL947=$E$2:$E$1052)*("EQU"=UPPER($F$2:$F$1052)),0))</f>
        <v>#N/A</v>
      </c>
      <c r="AN947" s="52" t="str">
        <f t="shared" ca="1" si="536"/>
        <v/>
      </c>
      <c r="AO947" s="1" t="e">
        <f t="shared" ca="1" si="537"/>
        <v>#N/A</v>
      </c>
      <c r="AP947" s="52" t="str">
        <f t="shared" ca="1" si="538"/>
        <v/>
      </c>
      <c r="AQ947" s="1" t="str" cm="1">
        <f t="array" aca="1" ref="AQ947" ca="1">IF(LEFT(AL947,1)=".",INDEX($M$12:$M$1052,MATCH(1,(AL947=$L$12:$L$1052)*(S947=($S$12:$S$1052)),0)),"")</f>
        <v/>
      </c>
      <c r="AR947" s="52">
        <f t="shared" ca="1" si="539"/>
        <v>0</v>
      </c>
      <c r="AS947" s="52">
        <f t="shared" ca="1" si="540"/>
        <v>0</v>
      </c>
      <c r="AT947" s="52" t="str">
        <f t="shared" ca="1" si="541"/>
        <v>00</v>
      </c>
      <c r="AU947" s="52" t="str">
        <f t="shared" ca="1" si="542"/>
        <v>00</v>
      </c>
      <c r="AV947" s="1" t="str">
        <f t="shared" ca="1" si="545"/>
        <v>00</v>
      </c>
      <c r="AW947" s="52" t="str">
        <f t="shared" ca="1" si="543"/>
        <v>ZP</v>
      </c>
      <c r="AX947" s="53" t="e">
        <f ca="1">VLOOKUP(UPPER(F947)&amp;"-"&amp;AW947,Opcodes!$D$3:$E$160,2,FALSE)</f>
        <v>#N/A</v>
      </c>
      <c r="AY947" s="1">
        <f t="shared" ca="1" si="544"/>
        <v>0</v>
      </c>
    </row>
    <row r="948" spans="3:51" s="52" customFormat="1" x14ac:dyDescent="0.3">
      <c r="C948" s="11" t="str" cm="1">
        <f t="array" aca="1" ref="C948" ca="1">IF(AND(N948&amp;""&lt;&gt;"",K948&amp;""&lt;&gt;""),K948&amp;": "&amp;N948&amp;IF(O948&amp;""&lt;&gt;""," "&amp;O948,"")&amp;IF(P948&amp;""&lt;&gt;""," "&amp;P948,""),IF(Y948&amp;""&lt;&gt;"",K948&amp;": "&amp;TRIM(_xlfn.TEXTJOIN("",TRUE,MID(Y948,2*ROW(INDIRECT("1:"&amp;LEN(Y948)))-1,2)&amp;" ")),""))</f>
        <v/>
      </c>
      <c r="D948" s="20"/>
      <c r="E948" s="21"/>
      <c r="F948" s="22"/>
      <c r="G948" s="55"/>
      <c r="H948" s="56"/>
      <c r="I948" s="51"/>
      <c r="J948" s="51"/>
      <c r="K948" s="52" t="str">
        <f t="shared" ca="1" si="510"/>
        <v>302</v>
      </c>
      <c r="L948" s="52" t="str">
        <f t="shared" si="511"/>
        <v/>
      </c>
      <c r="M948" s="52" t="str">
        <f t="shared" ca="1" si="512"/>
        <v>$0302</v>
      </c>
      <c r="N948" s="53" t="str">
        <f t="shared" ca="1" si="513"/>
        <v/>
      </c>
      <c r="O948" s="53" t="str">
        <f t="shared" ca="1" si="514"/>
        <v>00</v>
      </c>
      <c r="P948" s="53" t="str">
        <f t="shared" ca="1" si="515"/>
        <v/>
      </c>
      <c r="Q948" s="54">
        <f t="shared" si="516"/>
        <v>-1</v>
      </c>
      <c r="R948" s="54" t="str">
        <f t="shared" si="517"/>
        <v/>
      </c>
      <c r="S948" s="3" t="str">
        <f t="shared" si="518"/>
        <v>my_code</v>
      </c>
      <c r="T948" s="54" t="b">
        <f t="shared" si="519"/>
        <v>0</v>
      </c>
      <c r="U948" s="54" t="b">
        <f t="shared" si="520"/>
        <v>0</v>
      </c>
      <c r="V948" s="54" t="b">
        <f t="shared" si="521"/>
        <v>0</v>
      </c>
      <c r="W948" s="54" t="b">
        <f t="shared" si="522"/>
        <v>0</v>
      </c>
      <c r="X948" s="54" t="b">
        <f>IF(NOT(ISERROR(VLOOKUP(UPPER(F948),Opcodes!$O$3:$O$10,1,FALSE))),TRUE,FALSE)</f>
        <v>0</v>
      </c>
      <c r="Y948" s="1" t="str" cm="1">
        <f t="array" aca="1" ref="Y948" ca="1">IF(OR(UPPER(F948)="STR",UPPER(F948)="ASC"),_xlfn.TEXTJOIN("",TRUE,DEC2HEX(128*(UPPER(F948)="STR")+CODE(MID(G948,ABS(ROW(INDIRECT("1:"&amp;LEN(G948)))),1)))),IF(UPPER(F948)="HEX",UPPER(SUBSTITUTE(G948," ","")),""))</f>
        <v/>
      </c>
      <c r="Z948" s="52" t="str">
        <f t="shared" si="523"/>
        <v/>
      </c>
      <c r="AA948" s="52" t="str">
        <f t="shared" si="524"/>
        <v/>
      </c>
      <c r="AB948" s="52" t="str">
        <f t="shared" si="525"/>
        <v/>
      </c>
      <c r="AC948" s="52" t="str">
        <f t="shared" si="526"/>
        <v/>
      </c>
      <c r="AD948" s="52" t="str">
        <f t="shared" si="527"/>
        <v/>
      </c>
      <c r="AE948" s="52">
        <f t="shared" ca="1" si="528"/>
        <v>0</v>
      </c>
      <c r="AF948" s="52" t="str">
        <f t="shared" si="529"/>
        <v/>
      </c>
      <c r="AG948" s="52" t="str">
        <f t="shared" ca="1" si="530"/>
        <v>mem</v>
      </c>
      <c r="AH948" s="52">
        <f t="shared" ca="1" si="531"/>
        <v>0</v>
      </c>
      <c r="AI948" s="52">
        <f t="shared" ca="1" si="532"/>
        <v>-1</v>
      </c>
      <c r="AJ948" s="52">
        <f t="shared" ca="1" si="533"/>
        <v>0</v>
      </c>
      <c r="AK948" s="52">
        <f t="shared" ca="1" si="534"/>
        <v>0</v>
      </c>
      <c r="AL948" s="52">
        <f t="shared" ca="1" si="535"/>
        <v>0</v>
      </c>
      <c r="AM948" s="52" t="e" cm="1">
        <f t="array" aca="1" ref="AM948" ca="1">INDEX($G$2:$G$1052,MATCH(1,(AL948=$E$2:$E$1052)*("EQU"=UPPER($F$2:$F$1052)),0))</f>
        <v>#N/A</v>
      </c>
      <c r="AN948" s="52" t="str">
        <f t="shared" ca="1" si="536"/>
        <v/>
      </c>
      <c r="AO948" s="1" t="e">
        <f t="shared" ca="1" si="537"/>
        <v>#N/A</v>
      </c>
      <c r="AP948" s="52" t="str">
        <f t="shared" ca="1" si="538"/>
        <v/>
      </c>
      <c r="AQ948" s="1" t="str" cm="1">
        <f t="array" aca="1" ref="AQ948" ca="1">IF(LEFT(AL948,1)=".",INDEX($M$12:$M$1052,MATCH(1,(AL948=$L$12:$L$1052)*(S948=($S$12:$S$1052)),0)),"")</f>
        <v/>
      </c>
      <c r="AR948" s="52">
        <f t="shared" ca="1" si="539"/>
        <v>0</v>
      </c>
      <c r="AS948" s="52">
        <f t="shared" ca="1" si="540"/>
        <v>0</v>
      </c>
      <c r="AT948" s="52" t="str">
        <f t="shared" ca="1" si="541"/>
        <v>00</v>
      </c>
      <c r="AU948" s="52" t="str">
        <f t="shared" ca="1" si="542"/>
        <v>00</v>
      </c>
      <c r="AV948" s="1" t="str">
        <f t="shared" ca="1" si="545"/>
        <v>00</v>
      </c>
      <c r="AW948" s="52" t="str">
        <f t="shared" ca="1" si="543"/>
        <v>ZP</v>
      </c>
      <c r="AX948" s="53" t="e">
        <f ca="1">VLOOKUP(UPPER(F948)&amp;"-"&amp;AW948,Opcodes!$D$3:$E$160,2,FALSE)</f>
        <v>#N/A</v>
      </c>
      <c r="AY948" s="1">
        <f t="shared" ca="1" si="544"/>
        <v>0</v>
      </c>
    </row>
    <row r="949" spans="3:51" s="52" customFormat="1" x14ac:dyDescent="0.3">
      <c r="C949" s="11" t="str" cm="1">
        <f t="array" aca="1" ref="C949" ca="1">IF(AND(N949&amp;""&lt;&gt;"",K949&amp;""&lt;&gt;""),K949&amp;": "&amp;N949&amp;IF(O949&amp;""&lt;&gt;""," "&amp;O949,"")&amp;IF(P949&amp;""&lt;&gt;""," "&amp;P949,""),IF(Y949&amp;""&lt;&gt;"",K949&amp;": "&amp;TRIM(_xlfn.TEXTJOIN("",TRUE,MID(Y949,2*ROW(INDIRECT("1:"&amp;LEN(Y949)))-1,2)&amp;" ")),""))</f>
        <v/>
      </c>
      <c r="D949" s="20"/>
      <c r="E949" s="21"/>
      <c r="F949" s="22"/>
      <c r="G949" s="55"/>
      <c r="H949" s="56"/>
      <c r="I949" s="51"/>
      <c r="J949" s="51"/>
      <c r="K949" s="52" t="str">
        <f t="shared" ca="1" si="510"/>
        <v>302</v>
      </c>
      <c r="L949" s="52" t="str">
        <f t="shared" si="511"/>
        <v/>
      </c>
      <c r="M949" s="52" t="str">
        <f t="shared" ca="1" si="512"/>
        <v>$0302</v>
      </c>
      <c r="N949" s="53" t="str">
        <f t="shared" ca="1" si="513"/>
        <v/>
      </c>
      <c r="O949" s="53" t="str">
        <f t="shared" ca="1" si="514"/>
        <v>00</v>
      </c>
      <c r="P949" s="53" t="str">
        <f t="shared" ca="1" si="515"/>
        <v/>
      </c>
      <c r="Q949" s="54">
        <f t="shared" si="516"/>
        <v>-1</v>
      </c>
      <c r="R949" s="54" t="str">
        <f t="shared" si="517"/>
        <v/>
      </c>
      <c r="S949" s="3" t="str">
        <f t="shared" si="518"/>
        <v>my_code</v>
      </c>
      <c r="T949" s="54" t="b">
        <f t="shared" si="519"/>
        <v>0</v>
      </c>
      <c r="U949" s="54" t="b">
        <f t="shared" si="520"/>
        <v>0</v>
      </c>
      <c r="V949" s="54" t="b">
        <f t="shared" si="521"/>
        <v>0</v>
      </c>
      <c r="W949" s="54" t="b">
        <f t="shared" si="522"/>
        <v>0</v>
      </c>
      <c r="X949" s="54" t="b">
        <f>IF(NOT(ISERROR(VLOOKUP(UPPER(F949),Opcodes!$O$3:$O$10,1,FALSE))),TRUE,FALSE)</f>
        <v>0</v>
      </c>
      <c r="Y949" s="1" t="str" cm="1">
        <f t="array" aca="1" ref="Y949" ca="1">IF(OR(UPPER(F949)="STR",UPPER(F949)="ASC"),_xlfn.TEXTJOIN("",TRUE,DEC2HEX(128*(UPPER(F949)="STR")+CODE(MID(G949,ABS(ROW(INDIRECT("1:"&amp;LEN(G949)))),1)))),IF(UPPER(F949)="HEX",UPPER(SUBSTITUTE(G949," ","")),""))</f>
        <v/>
      </c>
      <c r="Z949" s="52" t="str">
        <f t="shared" si="523"/>
        <v/>
      </c>
      <c r="AA949" s="52" t="str">
        <f t="shared" si="524"/>
        <v/>
      </c>
      <c r="AB949" s="52" t="str">
        <f t="shared" si="525"/>
        <v/>
      </c>
      <c r="AC949" s="52" t="str">
        <f t="shared" si="526"/>
        <v/>
      </c>
      <c r="AD949" s="52" t="str">
        <f t="shared" si="527"/>
        <v/>
      </c>
      <c r="AE949" s="52">
        <f t="shared" ca="1" si="528"/>
        <v>0</v>
      </c>
      <c r="AF949" s="52" t="str">
        <f t="shared" si="529"/>
        <v/>
      </c>
      <c r="AG949" s="52" t="str">
        <f t="shared" ca="1" si="530"/>
        <v>mem</v>
      </c>
      <c r="AH949" s="52">
        <f t="shared" ca="1" si="531"/>
        <v>0</v>
      </c>
      <c r="AI949" s="52">
        <f t="shared" ca="1" si="532"/>
        <v>-1</v>
      </c>
      <c r="AJ949" s="52">
        <f t="shared" ca="1" si="533"/>
        <v>0</v>
      </c>
      <c r="AK949" s="52">
        <f t="shared" ca="1" si="534"/>
        <v>0</v>
      </c>
      <c r="AL949" s="52">
        <f t="shared" ca="1" si="535"/>
        <v>0</v>
      </c>
      <c r="AM949" s="52" t="e" cm="1">
        <f t="array" aca="1" ref="AM949" ca="1">INDEX($G$2:$G$1052,MATCH(1,(AL949=$E$2:$E$1052)*("EQU"=UPPER($F$2:$F$1052)),0))</f>
        <v>#N/A</v>
      </c>
      <c r="AN949" s="52" t="str">
        <f t="shared" ca="1" si="536"/>
        <v/>
      </c>
      <c r="AO949" s="1" t="e">
        <f t="shared" ca="1" si="537"/>
        <v>#N/A</v>
      </c>
      <c r="AP949" s="52" t="str">
        <f t="shared" ca="1" si="538"/>
        <v/>
      </c>
      <c r="AQ949" s="1" t="str" cm="1">
        <f t="array" aca="1" ref="AQ949" ca="1">IF(LEFT(AL949,1)=".",INDEX($M$12:$M$1052,MATCH(1,(AL949=$L$12:$L$1052)*(S949=($S$12:$S$1052)),0)),"")</f>
        <v/>
      </c>
      <c r="AR949" s="52">
        <f t="shared" ca="1" si="539"/>
        <v>0</v>
      </c>
      <c r="AS949" s="52">
        <f t="shared" ca="1" si="540"/>
        <v>0</v>
      </c>
      <c r="AT949" s="52" t="str">
        <f t="shared" ca="1" si="541"/>
        <v>00</v>
      </c>
      <c r="AU949" s="52" t="str">
        <f t="shared" ca="1" si="542"/>
        <v>00</v>
      </c>
      <c r="AV949" s="1" t="str">
        <f t="shared" ca="1" si="545"/>
        <v>00</v>
      </c>
      <c r="AW949" s="52" t="str">
        <f t="shared" ca="1" si="543"/>
        <v>ZP</v>
      </c>
      <c r="AX949" s="53" t="e">
        <f ca="1">VLOOKUP(UPPER(F949)&amp;"-"&amp;AW949,Opcodes!$D$3:$E$160,2,FALSE)</f>
        <v>#N/A</v>
      </c>
      <c r="AY949" s="1">
        <f t="shared" ca="1" si="544"/>
        <v>0</v>
      </c>
    </row>
    <row r="950" spans="3:51" s="52" customFormat="1" x14ac:dyDescent="0.3">
      <c r="C950" s="11" t="str" cm="1">
        <f t="array" aca="1" ref="C950" ca="1">IF(AND(N950&amp;""&lt;&gt;"",K950&amp;""&lt;&gt;""),K950&amp;": "&amp;N950&amp;IF(O950&amp;""&lt;&gt;""," "&amp;O950,"")&amp;IF(P950&amp;""&lt;&gt;""," "&amp;P950,""),IF(Y950&amp;""&lt;&gt;"",K950&amp;": "&amp;TRIM(_xlfn.TEXTJOIN("",TRUE,MID(Y950,2*ROW(INDIRECT("1:"&amp;LEN(Y950)))-1,2)&amp;" ")),""))</f>
        <v/>
      </c>
      <c r="D950" s="20"/>
      <c r="E950" s="21"/>
      <c r="F950" s="22"/>
      <c r="G950" s="55"/>
      <c r="H950" s="56"/>
      <c r="I950" s="51"/>
      <c r="J950" s="51"/>
      <c r="K950" s="52" t="str">
        <f t="shared" ca="1" si="510"/>
        <v>302</v>
      </c>
      <c r="L950" s="52" t="str">
        <f t="shared" si="511"/>
        <v/>
      </c>
      <c r="M950" s="52" t="str">
        <f t="shared" ca="1" si="512"/>
        <v>$0302</v>
      </c>
      <c r="N950" s="53" t="str">
        <f t="shared" ca="1" si="513"/>
        <v/>
      </c>
      <c r="O950" s="53" t="str">
        <f t="shared" ca="1" si="514"/>
        <v>00</v>
      </c>
      <c r="P950" s="53" t="str">
        <f t="shared" ca="1" si="515"/>
        <v/>
      </c>
      <c r="Q950" s="54">
        <f t="shared" si="516"/>
        <v>-1</v>
      </c>
      <c r="R950" s="54" t="str">
        <f t="shared" si="517"/>
        <v/>
      </c>
      <c r="S950" s="3" t="str">
        <f t="shared" si="518"/>
        <v>my_code</v>
      </c>
      <c r="T950" s="54" t="b">
        <f t="shared" si="519"/>
        <v>0</v>
      </c>
      <c r="U950" s="54" t="b">
        <f t="shared" si="520"/>
        <v>0</v>
      </c>
      <c r="V950" s="54" t="b">
        <f t="shared" si="521"/>
        <v>0</v>
      </c>
      <c r="W950" s="54" t="b">
        <f t="shared" si="522"/>
        <v>0</v>
      </c>
      <c r="X950" s="54" t="b">
        <f>IF(NOT(ISERROR(VLOOKUP(UPPER(F950),Opcodes!$O$3:$O$10,1,FALSE))),TRUE,FALSE)</f>
        <v>0</v>
      </c>
      <c r="Y950" s="1" t="str" cm="1">
        <f t="array" aca="1" ref="Y950" ca="1">IF(OR(UPPER(F950)="STR",UPPER(F950)="ASC"),_xlfn.TEXTJOIN("",TRUE,DEC2HEX(128*(UPPER(F950)="STR")+CODE(MID(G950,ABS(ROW(INDIRECT("1:"&amp;LEN(G950)))),1)))),IF(UPPER(F950)="HEX",UPPER(SUBSTITUTE(G950," ","")),""))</f>
        <v/>
      </c>
      <c r="Z950" s="52" t="str">
        <f t="shared" si="523"/>
        <v/>
      </c>
      <c r="AA950" s="52" t="str">
        <f t="shared" si="524"/>
        <v/>
      </c>
      <c r="AB950" s="52" t="str">
        <f t="shared" si="525"/>
        <v/>
      </c>
      <c r="AC950" s="52" t="str">
        <f t="shared" si="526"/>
        <v/>
      </c>
      <c r="AD950" s="52" t="str">
        <f t="shared" si="527"/>
        <v/>
      </c>
      <c r="AE950" s="52">
        <f t="shared" ca="1" si="528"/>
        <v>0</v>
      </c>
      <c r="AF950" s="52" t="str">
        <f t="shared" si="529"/>
        <v/>
      </c>
      <c r="AG950" s="52" t="str">
        <f t="shared" ca="1" si="530"/>
        <v>mem</v>
      </c>
      <c r="AH950" s="52">
        <f t="shared" ca="1" si="531"/>
        <v>0</v>
      </c>
      <c r="AI950" s="52">
        <f t="shared" ca="1" si="532"/>
        <v>-1</v>
      </c>
      <c r="AJ950" s="52">
        <f t="shared" ca="1" si="533"/>
        <v>0</v>
      </c>
      <c r="AK950" s="52">
        <f t="shared" ca="1" si="534"/>
        <v>0</v>
      </c>
      <c r="AL950" s="52">
        <f t="shared" ca="1" si="535"/>
        <v>0</v>
      </c>
      <c r="AM950" s="52" t="e" cm="1">
        <f t="array" aca="1" ref="AM950" ca="1">INDEX($G$2:$G$1052,MATCH(1,(AL950=$E$2:$E$1052)*("EQU"=UPPER($F$2:$F$1052)),0))</f>
        <v>#N/A</v>
      </c>
      <c r="AN950" s="52" t="str">
        <f t="shared" ca="1" si="536"/>
        <v/>
      </c>
      <c r="AO950" s="1" t="e">
        <f t="shared" ca="1" si="537"/>
        <v>#N/A</v>
      </c>
      <c r="AP950" s="52" t="str">
        <f t="shared" ca="1" si="538"/>
        <v/>
      </c>
      <c r="AQ950" s="1" t="str" cm="1">
        <f t="array" aca="1" ref="AQ950" ca="1">IF(LEFT(AL950,1)=".",INDEX($M$12:$M$1052,MATCH(1,(AL950=$L$12:$L$1052)*(S950=($S$12:$S$1052)),0)),"")</f>
        <v/>
      </c>
      <c r="AR950" s="52">
        <f t="shared" ca="1" si="539"/>
        <v>0</v>
      </c>
      <c r="AS950" s="52">
        <f t="shared" ca="1" si="540"/>
        <v>0</v>
      </c>
      <c r="AT950" s="52" t="str">
        <f t="shared" ca="1" si="541"/>
        <v>00</v>
      </c>
      <c r="AU950" s="52" t="str">
        <f t="shared" ca="1" si="542"/>
        <v>00</v>
      </c>
      <c r="AV950" s="1" t="str">
        <f t="shared" ca="1" si="545"/>
        <v>00</v>
      </c>
      <c r="AW950" s="52" t="str">
        <f t="shared" ca="1" si="543"/>
        <v>ZP</v>
      </c>
      <c r="AX950" s="53" t="e">
        <f ca="1">VLOOKUP(UPPER(F950)&amp;"-"&amp;AW950,Opcodes!$D$3:$E$160,2,FALSE)</f>
        <v>#N/A</v>
      </c>
      <c r="AY950" s="1">
        <f t="shared" ca="1" si="544"/>
        <v>0</v>
      </c>
    </row>
    <row r="951" spans="3:51" s="52" customFormat="1" x14ac:dyDescent="0.3">
      <c r="C951" s="11" t="str" cm="1">
        <f t="array" aca="1" ref="C951" ca="1">IF(AND(N951&amp;""&lt;&gt;"",K951&amp;""&lt;&gt;""),K951&amp;": "&amp;N951&amp;IF(O951&amp;""&lt;&gt;""," "&amp;O951,"")&amp;IF(P951&amp;""&lt;&gt;""," "&amp;P951,""),IF(Y951&amp;""&lt;&gt;"",K951&amp;": "&amp;TRIM(_xlfn.TEXTJOIN("",TRUE,MID(Y951,2*ROW(INDIRECT("1:"&amp;LEN(Y951)))-1,2)&amp;" ")),""))</f>
        <v/>
      </c>
      <c r="D951" s="20"/>
      <c r="E951" s="21"/>
      <c r="F951" s="22"/>
      <c r="G951" s="55"/>
      <c r="H951" s="56"/>
      <c r="I951" s="51"/>
      <c r="J951" s="51"/>
      <c r="K951" s="52" t="str">
        <f t="shared" ref="K951:K1014" ca="1" si="546">DEC2HEX(HEX2DEC(K950)+IF(ISERROR(AY950),0,IF(ISNUMBER(AY950),AY950,0)))</f>
        <v>302</v>
      </c>
      <c r="L951" s="52" t="str">
        <f t="shared" ref="L951:L1014" si="547">IF(AND(E951&amp;""&lt;&gt;"",UPPER(F951&lt;&gt;"EQU")),E951,"")</f>
        <v/>
      </c>
      <c r="M951" s="52" t="str">
        <f t="shared" ref="M951:M1014" ca="1" si="548">IF(K951&amp;""&lt;&gt;"","$"&amp;DEC2HEX(HEX2DEC(K951),4),"")</f>
        <v>$0302</v>
      </c>
      <c r="N951" s="53" t="str">
        <f t="shared" ref="N951:N1014" ca="1" si="549">IF(AND(AW951&lt;&gt;"PSO",NOT(ISERROR(AX951))),AX951,"")</f>
        <v/>
      </c>
      <c r="O951" s="53" t="str">
        <f t="shared" ref="O951:O1014" ca="1" si="550">IF(AW951="PSO","",IF(AV951&amp;""&lt;&gt;"",RIGHT(AV951,2),""))</f>
        <v>00</v>
      </c>
      <c r="P951" s="53" t="str">
        <f t="shared" ref="P951:P1014" ca="1" si="551">IF(LEN(AV951)&gt;2,LEFT(AV951,2),"")</f>
        <v/>
      </c>
      <c r="Q951" s="54">
        <f t="shared" ref="Q951:Q1014" si="552">IF(ISERROR(SEARCH(",",G951)),-1,SEARCH(",",G951))</f>
        <v>-1</v>
      </c>
      <c r="R951" s="54" t="str">
        <f t="shared" ref="R951:R1014" si="553">IF(Q951&gt;=0,UPPER(MID(G951,Q951+1,1)),"")</f>
        <v/>
      </c>
      <c r="S951" s="3" t="str">
        <f t="shared" ref="S951:S1014" si="554">IF(UPPER(F951)="SUB",E951,S950)</f>
        <v>my_code</v>
      </c>
      <c r="T951" s="54" t="b">
        <f t="shared" ref="T951:T1014" si="555">IF(ISERROR(MATCH(UPPER(F951),BRANCH,0)),FALSE,TRUE)</f>
        <v>0</v>
      </c>
      <c r="U951" s="54" t="b">
        <f t="shared" ref="U951:U1014" si="556">IF(AND(F951&amp;""&lt;&gt;"",G951&amp;""=""),TRUE,FALSE)</f>
        <v>0</v>
      </c>
      <c r="V951" s="54" t="b">
        <f t="shared" ref="V951:V1014" si="557">LEFT(G951,1)="("</f>
        <v>0</v>
      </c>
      <c r="W951" s="54" t="b">
        <f t="shared" ref="W951:W1014" si="558">RIGHT(G951,1)=")"</f>
        <v>0</v>
      </c>
      <c r="X951" s="54" t="b">
        <f>IF(NOT(ISERROR(VLOOKUP(UPPER(F951),Opcodes!$O$3:$O$10,1,FALSE))),TRUE,FALSE)</f>
        <v>0</v>
      </c>
      <c r="Y951" s="1" t="str" cm="1">
        <f t="array" aca="1" ref="Y951" ca="1">IF(OR(UPPER(F951)="STR",UPPER(F951)="ASC"),_xlfn.TEXTJOIN("",TRUE,DEC2HEX(128*(UPPER(F951)="STR")+CODE(MID(G951,ABS(ROW(INDIRECT("1:"&amp;LEN(G951)))),1)))),IF(UPPER(F951)="HEX",UPPER(SUBSTITUTE(G951," ","")),""))</f>
        <v/>
      </c>
      <c r="Z951" s="52" t="str">
        <f t="shared" ref="Z951:Z1014" si="559">IF(AND(U951=FALSE,V951,W951,Q951&lt;0),MID(G951,2,LEN(G951)-2),"")</f>
        <v/>
      </c>
      <c r="AA951" s="52" t="str">
        <f t="shared" ref="AA951:AA1014" si="560">IF(AND(Z951&amp;""="",Q951&gt;=0,V951,W951),MID(G951,2,Q951-2),"")</f>
        <v/>
      </c>
      <c r="AB951" s="52" t="str">
        <f t="shared" ref="AB951:AB1014" si="561">IF(U951=FALSE,IF(AND(AA951="",Q951&gt;=0,V951),IF(MID(G951,LEN(G951)-2,1)=")",MID(G951,2,LEN(G951)-4),""),""),"")</f>
        <v/>
      </c>
      <c r="AC951" s="52" t="str">
        <f t="shared" ref="AC951:AC1014" si="562">IF(AND(V951=FALSE,W951=FALSE,R951="X"),LEFT(G951,Q951-1),"")</f>
        <v/>
      </c>
      <c r="AD951" s="52" t="str">
        <f t="shared" ref="AD951:AD1014" si="563">IF(AND(V951=FALSE,W951=FALSE,R951="Y"),LEFT(G951,Q951-1),"")</f>
        <v/>
      </c>
      <c r="AE951" s="52">
        <f t="shared" ref="AE951:AE1014" ca="1" si="564">IF(AND(Y951&amp;""="",V951=FALSE,W951=FALSE,Q951&lt;0,U951=FALSE,LEFT(G951,1)&lt;&gt;"#"),G951,"")</f>
        <v>0</v>
      </c>
      <c r="AF951" s="52" t="str">
        <f t="shared" ref="AF951:AF1014" si="565">IF(AND(V951=FALSE,W951=FALSE,Q951&lt;0,U951=FALSE,LEFT(G951,1)="#"),G951,"")</f>
        <v/>
      </c>
      <c r="AG951" s="52" t="str">
        <f t="shared" ref="AG951:AG1014" ca="1" si="566">IF(Z951&amp;""&lt;&gt;"",Z$1,IF(AA951&amp;""&lt;&gt;"",AA$1,IF(AB951&amp;""&lt;&gt;"",AB$1,IF(AC951&amp;""&lt;&gt;"",AC$1,IF(AD951&amp;""&lt;&gt;"",AD$1,IF(AND(AE951&amp;""&lt;&gt;"",X951=FALSE),AE$1,IF(AF951&amp;""&lt;&gt;"","IMM",IF(X951,"PSO","DIR"))))))))</f>
        <v>mem</v>
      </c>
      <c r="AH951" s="52">
        <f t="shared" ref="AH951:AH1014" ca="1" si="567">IF(Z951&amp;""&lt;&gt;"",Z951,IF(AA951&amp;""&lt;&gt;"",AA951,IF(AB951&amp;""&lt;&gt;"",AB951,IF(AC951&amp;""&lt;&gt;"",AC951,IF(AD951&amp;""&lt;&gt;"",AD951,IF(AE951&amp;""&lt;&gt;"",AE951,IF(AF951&amp;""&lt;&gt;"",RIGHT(AF951,LEN(AF951)-1),"")))))))</f>
        <v>0</v>
      </c>
      <c r="AI951" s="52">
        <f t="shared" ref="AI951:AI1014" ca="1" si="568">IF(ISERROR(SEARCH("+",AH951)),IF(ISERROR(SEARCH("-",AH951)),-1,SEARCH("-",AH951)),SEARCH("+",AH951))</f>
        <v>-1</v>
      </c>
      <c r="AJ951" s="52">
        <f t="shared" ref="AJ951:AJ1014" ca="1" si="569">IF(AI951&lt;0,0,_xlfn.NUMBERVALUE(RIGHT(AH951,LEN(AH951)-AI951+1)))</f>
        <v>0</v>
      </c>
      <c r="AK951" s="52">
        <f t="shared" ref="AK951:AK1014" ca="1" si="570">IF(AI951&lt;0,AH951,LEFT(AH951,AI951-1))</f>
        <v>0</v>
      </c>
      <c r="AL951" s="52">
        <f t="shared" ref="AL951:AL1014" ca="1" si="571">IF(OR(LEFT(AK951,1)="&lt;",LEFT(AK951,1)="&gt;"),MID(AK951,2,LEN(AK951)),AK951)</f>
        <v>0</v>
      </c>
      <c r="AM951" s="52" t="e" cm="1">
        <f t="array" aca="1" ref="AM951" ca="1">INDEX($G$2:$G$1052,MATCH(1,(AL951=$E$2:$E$1052)*("EQU"=UPPER($F$2:$F$1052)),0))</f>
        <v>#N/A</v>
      </c>
      <c r="AN951" s="52" t="str">
        <f t="shared" ref="AN951:AN1014" ca="1" si="572">IF(OR(AL951&amp;""="",ISNA(AM951),AL951="*"),"",AM951)</f>
        <v/>
      </c>
      <c r="AO951" s="1" t="e">
        <f t="shared" ref="AO951:AO1014" ca="1" si="573">IF(LEFT(AL951,1)&lt;&gt;".",VLOOKUP(AL951,$L$12:$M$1052,2,FALSE),"")</f>
        <v>#N/A</v>
      </c>
      <c r="AP951" s="52" t="str">
        <f t="shared" ref="AP951:AP1014" ca="1" si="574">IF(OR(AL951&amp;""="",ISNA(AO951),AL951="*",AN951&amp;""&lt;&gt;""),IF(AL951&lt;&gt;"*","",M951),AO951)</f>
        <v/>
      </c>
      <c r="AQ951" s="1" t="str" cm="1">
        <f t="array" aca="1" ref="AQ951" ca="1">IF(LEFT(AL951,1)=".",INDEX($M$12:$M$1052,MATCH(1,(AL951=$L$12:$L$1052)*(S951=($S$12:$S$1052)),0)),"")</f>
        <v/>
      </c>
      <c r="AR951" s="52">
        <f t="shared" ref="AR951:AR1014" ca="1" si="575">IF(AQ951&amp;""&lt;&gt;"",AQ951,IF(AP951&amp;""&lt;&gt;"",AP951,IF(AN951&amp;""&lt;&gt;"",AN951,IF(AL951&amp;""&lt;&gt;"",AL951,""))))</f>
        <v>0</v>
      </c>
      <c r="AS951" s="52">
        <f t="shared" ref="AS951:AS1014" ca="1" si="576">IF(LEFT(AR951,1)="$",AJ951+HEX2DEC(RIGHT(AR951,LEN(AR951)-1)),IF(LEFT(AR951,1)="%",BIN2DEC(RIGHT(AR951,LEN(AR951)-1)),IF(AR951&amp;""&lt;&gt;"",AR951+AJ951,"")))</f>
        <v>0</v>
      </c>
      <c r="AT951" s="52" t="str">
        <f t="shared" ref="AT951:AT1014" ca="1" si="577">IF(AS951&amp;""&lt;&gt;"",DEC2HEX(AS951,2+2*(AS951&gt;255)),"")</f>
        <v>00</v>
      </c>
      <c r="AU951" s="52" t="str">
        <f t="shared" ref="AU951:AU1014" ca="1" si="578">IF(LEFT(AK951,1)="&gt;",LEFT(AT951,2),IF(LEFT(AK951,1)="&lt;",RIGHT(AT951,2),AT951))</f>
        <v>00</v>
      </c>
      <c r="AV951" s="1" t="str">
        <f t="shared" ca="1" si="545"/>
        <v>00</v>
      </c>
      <c r="AW951" s="52" t="str">
        <f t="shared" ref="AW951:AW1014" ca="1" si="579">IF(LEFT(AG951,3)="mem",IF(AS951&lt;255,SUBSTITUTE(AG951,"mem","ZP"),IF(T951,"REL",SUBSTITUTE(AG951,"mem","ABS"))),IF(T951,"REL",AG951))</f>
        <v>ZP</v>
      </c>
      <c r="AX951" s="53" t="e">
        <f ca="1">VLOOKUP(UPPER(F951)&amp;"-"&amp;AW951,Opcodes!$D$3:$E$160,2,FALSE)</f>
        <v>#N/A</v>
      </c>
      <c r="AY951" s="1">
        <f t="shared" ref="AY951:AY1014" ca="1" si="580">IF(OR(UPPER(F951)="JMP",UPPER(F951)="JSR"),3,IF(T951,2,1+IF(LEFT(AL951,1)=".",1,IF(OR(AND(Y951&amp;""="",AW951="PSO"),ISERROR(AX951)),-1,IF(Y951&amp;""&lt;&gt;"",LEN(Y951)/2-1,LEN(AV951)/2)))))</f>
        <v>0</v>
      </c>
    </row>
    <row r="952" spans="3:51" s="52" customFormat="1" x14ac:dyDescent="0.3">
      <c r="C952" s="11" t="str" cm="1">
        <f t="array" aca="1" ref="C952" ca="1">IF(AND(N952&amp;""&lt;&gt;"",K952&amp;""&lt;&gt;""),K952&amp;": "&amp;N952&amp;IF(O952&amp;""&lt;&gt;""," "&amp;O952,"")&amp;IF(P952&amp;""&lt;&gt;""," "&amp;P952,""),IF(Y952&amp;""&lt;&gt;"",K952&amp;": "&amp;TRIM(_xlfn.TEXTJOIN("",TRUE,MID(Y952,2*ROW(INDIRECT("1:"&amp;LEN(Y952)))-1,2)&amp;" ")),""))</f>
        <v/>
      </c>
      <c r="D952" s="20"/>
      <c r="E952" s="21"/>
      <c r="F952" s="22"/>
      <c r="G952" s="55"/>
      <c r="H952" s="56"/>
      <c r="I952" s="51"/>
      <c r="J952" s="51"/>
      <c r="K952" s="52" t="str">
        <f t="shared" ca="1" si="546"/>
        <v>302</v>
      </c>
      <c r="L952" s="52" t="str">
        <f t="shared" si="547"/>
        <v/>
      </c>
      <c r="M952" s="52" t="str">
        <f t="shared" ca="1" si="548"/>
        <v>$0302</v>
      </c>
      <c r="N952" s="53" t="str">
        <f t="shared" ca="1" si="549"/>
        <v/>
      </c>
      <c r="O952" s="53" t="str">
        <f t="shared" ca="1" si="550"/>
        <v>00</v>
      </c>
      <c r="P952" s="53" t="str">
        <f t="shared" ca="1" si="551"/>
        <v/>
      </c>
      <c r="Q952" s="54">
        <f t="shared" si="552"/>
        <v>-1</v>
      </c>
      <c r="R952" s="54" t="str">
        <f t="shared" si="553"/>
        <v/>
      </c>
      <c r="S952" s="3" t="str">
        <f t="shared" si="554"/>
        <v>my_code</v>
      </c>
      <c r="T952" s="54" t="b">
        <f t="shared" si="555"/>
        <v>0</v>
      </c>
      <c r="U952" s="54" t="b">
        <f t="shared" si="556"/>
        <v>0</v>
      </c>
      <c r="V952" s="54" t="b">
        <f t="shared" si="557"/>
        <v>0</v>
      </c>
      <c r="W952" s="54" t="b">
        <f t="shared" si="558"/>
        <v>0</v>
      </c>
      <c r="X952" s="54" t="b">
        <f>IF(NOT(ISERROR(VLOOKUP(UPPER(F952),Opcodes!$O$3:$O$10,1,FALSE))),TRUE,FALSE)</f>
        <v>0</v>
      </c>
      <c r="Y952" s="1" t="str" cm="1">
        <f t="array" aca="1" ref="Y952" ca="1">IF(OR(UPPER(F952)="STR",UPPER(F952)="ASC"),_xlfn.TEXTJOIN("",TRUE,DEC2HEX(128*(UPPER(F952)="STR")+CODE(MID(G952,ABS(ROW(INDIRECT("1:"&amp;LEN(G952)))),1)))),IF(UPPER(F952)="HEX",UPPER(SUBSTITUTE(G952," ","")),""))</f>
        <v/>
      </c>
      <c r="Z952" s="52" t="str">
        <f t="shared" si="559"/>
        <v/>
      </c>
      <c r="AA952" s="52" t="str">
        <f t="shared" si="560"/>
        <v/>
      </c>
      <c r="AB952" s="52" t="str">
        <f t="shared" si="561"/>
        <v/>
      </c>
      <c r="AC952" s="52" t="str">
        <f t="shared" si="562"/>
        <v/>
      </c>
      <c r="AD952" s="52" t="str">
        <f t="shared" si="563"/>
        <v/>
      </c>
      <c r="AE952" s="52">
        <f t="shared" ca="1" si="564"/>
        <v>0</v>
      </c>
      <c r="AF952" s="52" t="str">
        <f t="shared" si="565"/>
        <v/>
      </c>
      <c r="AG952" s="52" t="str">
        <f t="shared" ca="1" si="566"/>
        <v>mem</v>
      </c>
      <c r="AH952" s="52">
        <f t="shared" ca="1" si="567"/>
        <v>0</v>
      </c>
      <c r="AI952" s="52">
        <f t="shared" ca="1" si="568"/>
        <v>-1</v>
      </c>
      <c r="AJ952" s="52">
        <f t="shared" ca="1" si="569"/>
        <v>0</v>
      </c>
      <c r="AK952" s="52">
        <f t="shared" ca="1" si="570"/>
        <v>0</v>
      </c>
      <c r="AL952" s="52">
        <f t="shared" ca="1" si="571"/>
        <v>0</v>
      </c>
      <c r="AM952" s="52" t="e" cm="1">
        <f t="array" aca="1" ref="AM952" ca="1">INDEX($G$2:$G$1052,MATCH(1,(AL952=$E$2:$E$1052)*("EQU"=UPPER($F$2:$F$1052)),0))</f>
        <v>#N/A</v>
      </c>
      <c r="AN952" s="52" t="str">
        <f t="shared" ca="1" si="572"/>
        <v/>
      </c>
      <c r="AO952" s="1" t="e">
        <f t="shared" ca="1" si="573"/>
        <v>#N/A</v>
      </c>
      <c r="AP952" s="52" t="str">
        <f t="shared" ca="1" si="574"/>
        <v/>
      </c>
      <c r="AQ952" s="1" t="str" cm="1">
        <f t="array" aca="1" ref="AQ952" ca="1">IF(LEFT(AL952,1)=".",INDEX($M$12:$M$1052,MATCH(1,(AL952=$L$12:$L$1052)*(S952=($S$12:$S$1052)),0)),"")</f>
        <v/>
      </c>
      <c r="AR952" s="52">
        <f t="shared" ca="1" si="575"/>
        <v>0</v>
      </c>
      <c r="AS952" s="52">
        <f t="shared" ca="1" si="576"/>
        <v>0</v>
      </c>
      <c r="AT952" s="52" t="str">
        <f t="shared" ca="1" si="577"/>
        <v>00</v>
      </c>
      <c r="AU952" s="52" t="str">
        <f t="shared" ca="1" si="578"/>
        <v>00</v>
      </c>
      <c r="AV952" s="1" t="str">
        <f t="shared" ca="1" si="545"/>
        <v>00</v>
      </c>
      <c r="AW952" s="52" t="str">
        <f t="shared" ca="1" si="579"/>
        <v>ZP</v>
      </c>
      <c r="AX952" s="53" t="e">
        <f ca="1">VLOOKUP(UPPER(F952)&amp;"-"&amp;AW952,Opcodes!$D$3:$E$160,2,FALSE)</f>
        <v>#N/A</v>
      </c>
      <c r="AY952" s="1">
        <f t="shared" ca="1" si="580"/>
        <v>0</v>
      </c>
    </row>
    <row r="953" spans="3:51" s="52" customFormat="1" x14ac:dyDescent="0.3">
      <c r="C953" s="11" t="str" cm="1">
        <f t="array" aca="1" ref="C953" ca="1">IF(AND(N953&amp;""&lt;&gt;"",K953&amp;""&lt;&gt;""),K953&amp;": "&amp;N953&amp;IF(O953&amp;""&lt;&gt;""," "&amp;O953,"")&amp;IF(P953&amp;""&lt;&gt;""," "&amp;P953,""),IF(Y953&amp;""&lt;&gt;"",K953&amp;": "&amp;TRIM(_xlfn.TEXTJOIN("",TRUE,MID(Y953,2*ROW(INDIRECT("1:"&amp;LEN(Y953)))-1,2)&amp;" ")),""))</f>
        <v/>
      </c>
      <c r="D953" s="20"/>
      <c r="E953" s="21"/>
      <c r="F953" s="22"/>
      <c r="G953" s="55"/>
      <c r="H953" s="56"/>
      <c r="I953" s="51"/>
      <c r="J953" s="51"/>
      <c r="K953" s="52" t="str">
        <f t="shared" ca="1" si="546"/>
        <v>302</v>
      </c>
      <c r="L953" s="52" t="str">
        <f t="shared" si="547"/>
        <v/>
      </c>
      <c r="M953" s="52" t="str">
        <f t="shared" ca="1" si="548"/>
        <v>$0302</v>
      </c>
      <c r="N953" s="53" t="str">
        <f t="shared" ca="1" si="549"/>
        <v/>
      </c>
      <c r="O953" s="53" t="str">
        <f t="shared" ca="1" si="550"/>
        <v>00</v>
      </c>
      <c r="P953" s="53" t="str">
        <f t="shared" ca="1" si="551"/>
        <v/>
      </c>
      <c r="Q953" s="54">
        <f t="shared" si="552"/>
        <v>-1</v>
      </c>
      <c r="R953" s="54" t="str">
        <f t="shared" si="553"/>
        <v/>
      </c>
      <c r="S953" s="3" t="str">
        <f t="shared" si="554"/>
        <v>my_code</v>
      </c>
      <c r="T953" s="54" t="b">
        <f t="shared" si="555"/>
        <v>0</v>
      </c>
      <c r="U953" s="54" t="b">
        <f t="shared" si="556"/>
        <v>0</v>
      </c>
      <c r="V953" s="54" t="b">
        <f t="shared" si="557"/>
        <v>0</v>
      </c>
      <c r="W953" s="54" t="b">
        <f t="shared" si="558"/>
        <v>0</v>
      </c>
      <c r="X953" s="54" t="b">
        <f>IF(NOT(ISERROR(VLOOKUP(UPPER(F953),Opcodes!$O$3:$O$10,1,FALSE))),TRUE,FALSE)</f>
        <v>0</v>
      </c>
      <c r="Y953" s="1" t="str" cm="1">
        <f t="array" aca="1" ref="Y953" ca="1">IF(OR(UPPER(F953)="STR",UPPER(F953)="ASC"),_xlfn.TEXTJOIN("",TRUE,DEC2HEX(128*(UPPER(F953)="STR")+CODE(MID(G953,ABS(ROW(INDIRECT("1:"&amp;LEN(G953)))),1)))),IF(UPPER(F953)="HEX",UPPER(SUBSTITUTE(G953," ","")),""))</f>
        <v/>
      </c>
      <c r="Z953" s="52" t="str">
        <f t="shared" si="559"/>
        <v/>
      </c>
      <c r="AA953" s="52" t="str">
        <f t="shared" si="560"/>
        <v/>
      </c>
      <c r="AB953" s="52" t="str">
        <f t="shared" si="561"/>
        <v/>
      </c>
      <c r="AC953" s="52" t="str">
        <f t="shared" si="562"/>
        <v/>
      </c>
      <c r="AD953" s="52" t="str">
        <f t="shared" si="563"/>
        <v/>
      </c>
      <c r="AE953" s="52">
        <f t="shared" ca="1" si="564"/>
        <v>0</v>
      </c>
      <c r="AF953" s="52" t="str">
        <f t="shared" si="565"/>
        <v/>
      </c>
      <c r="AG953" s="52" t="str">
        <f t="shared" ca="1" si="566"/>
        <v>mem</v>
      </c>
      <c r="AH953" s="52">
        <f t="shared" ca="1" si="567"/>
        <v>0</v>
      </c>
      <c r="AI953" s="52">
        <f t="shared" ca="1" si="568"/>
        <v>-1</v>
      </c>
      <c r="AJ953" s="52">
        <f t="shared" ca="1" si="569"/>
        <v>0</v>
      </c>
      <c r="AK953" s="52">
        <f t="shared" ca="1" si="570"/>
        <v>0</v>
      </c>
      <c r="AL953" s="52">
        <f t="shared" ca="1" si="571"/>
        <v>0</v>
      </c>
      <c r="AM953" s="52" t="e" cm="1">
        <f t="array" aca="1" ref="AM953" ca="1">INDEX($G$2:$G$1052,MATCH(1,(AL953=$E$2:$E$1052)*("EQU"=UPPER($F$2:$F$1052)),0))</f>
        <v>#N/A</v>
      </c>
      <c r="AN953" s="52" t="str">
        <f t="shared" ca="1" si="572"/>
        <v/>
      </c>
      <c r="AO953" s="1" t="e">
        <f t="shared" ca="1" si="573"/>
        <v>#N/A</v>
      </c>
      <c r="AP953" s="52" t="str">
        <f t="shared" ca="1" si="574"/>
        <v/>
      </c>
      <c r="AQ953" s="1" t="str" cm="1">
        <f t="array" aca="1" ref="AQ953" ca="1">IF(LEFT(AL953,1)=".",INDEX($M$12:$M$1052,MATCH(1,(AL953=$L$12:$L$1052)*(S953=($S$12:$S$1052)),0)),"")</f>
        <v/>
      </c>
      <c r="AR953" s="52">
        <f t="shared" ca="1" si="575"/>
        <v>0</v>
      </c>
      <c r="AS953" s="52">
        <f t="shared" ca="1" si="576"/>
        <v>0</v>
      </c>
      <c r="AT953" s="52" t="str">
        <f t="shared" ca="1" si="577"/>
        <v>00</v>
      </c>
      <c r="AU953" s="52" t="str">
        <f t="shared" ca="1" si="578"/>
        <v>00</v>
      </c>
      <c r="AV953" s="1" t="str">
        <f t="shared" ca="1" si="545"/>
        <v>00</v>
      </c>
      <c r="AW953" s="52" t="str">
        <f t="shared" ca="1" si="579"/>
        <v>ZP</v>
      </c>
      <c r="AX953" s="53" t="e">
        <f ca="1">VLOOKUP(UPPER(F953)&amp;"-"&amp;AW953,Opcodes!$D$3:$E$160,2,FALSE)</f>
        <v>#N/A</v>
      </c>
      <c r="AY953" s="1">
        <f t="shared" ca="1" si="580"/>
        <v>0</v>
      </c>
    </row>
    <row r="954" spans="3:51" s="52" customFormat="1" x14ac:dyDescent="0.3">
      <c r="C954" s="11" t="str" cm="1">
        <f t="array" aca="1" ref="C954" ca="1">IF(AND(N954&amp;""&lt;&gt;"",K954&amp;""&lt;&gt;""),K954&amp;": "&amp;N954&amp;IF(O954&amp;""&lt;&gt;""," "&amp;O954,"")&amp;IF(P954&amp;""&lt;&gt;""," "&amp;P954,""),IF(Y954&amp;""&lt;&gt;"",K954&amp;": "&amp;TRIM(_xlfn.TEXTJOIN("",TRUE,MID(Y954,2*ROW(INDIRECT("1:"&amp;LEN(Y954)))-1,2)&amp;" ")),""))</f>
        <v/>
      </c>
      <c r="D954" s="20"/>
      <c r="E954" s="21"/>
      <c r="F954" s="22"/>
      <c r="G954" s="55"/>
      <c r="H954" s="56"/>
      <c r="I954" s="51"/>
      <c r="J954" s="51"/>
      <c r="K954" s="52" t="str">
        <f t="shared" ca="1" si="546"/>
        <v>302</v>
      </c>
      <c r="L954" s="52" t="str">
        <f t="shared" si="547"/>
        <v/>
      </c>
      <c r="M954" s="52" t="str">
        <f t="shared" ca="1" si="548"/>
        <v>$0302</v>
      </c>
      <c r="N954" s="53" t="str">
        <f t="shared" ca="1" si="549"/>
        <v/>
      </c>
      <c r="O954" s="53" t="str">
        <f t="shared" ca="1" si="550"/>
        <v>00</v>
      </c>
      <c r="P954" s="53" t="str">
        <f t="shared" ca="1" si="551"/>
        <v/>
      </c>
      <c r="Q954" s="54">
        <f t="shared" si="552"/>
        <v>-1</v>
      </c>
      <c r="R954" s="54" t="str">
        <f t="shared" si="553"/>
        <v/>
      </c>
      <c r="S954" s="3" t="str">
        <f t="shared" si="554"/>
        <v>my_code</v>
      </c>
      <c r="T954" s="54" t="b">
        <f t="shared" si="555"/>
        <v>0</v>
      </c>
      <c r="U954" s="54" t="b">
        <f t="shared" si="556"/>
        <v>0</v>
      </c>
      <c r="V954" s="54" t="b">
        <f t="shared" si="557"/>
        <v>0</v>
      </c>
      <c r="W954" s="54" t="b">
        <f t="shared" si="558"/>
        <v>0</v>
      </c>
      <c r="X954" s="54" t="b">
        <f>IF(NOT(ISERROR(VLOOKUP(UPPER(F954),Opcodes!$O$3:$O$10,1,FALSE))),TRUE,FALSE)</f>
        <v>0</v>
      </c>
      <c r="Y954" s="1" t="str" cm="1">
        <f t="array" aca="1" ref="Y954" ca="1">IF(OR(UPPER(F954)="STR",UPPER(F954)="ASC"),_xlfn.TEXTJOIN("",TRUE,DEC2HEX(128*(UPPER(F954)="STR")+CODE(MID(G954,ABS(ROW(INDIRECT("1:"&amp;LEN(G954)))),1)))),IF(UPPER(F954)="HEX",UPPER(SUBSTITUTE(G954," ","")),""))</f>
        <v/>
      </c>
      <c r="Z954" s="52" t="str">
        <f t="shared" si="559"/>
        <v/>
      </c>
      <c r="AA954" s="52" t="str">
        <f t="shared" si="560"/>
        <v/>
      </c>
      <c r="AB954" s="52" t="str">
        <f t="shared" si="561"/>
        <v/>
      </c>
      <c r="AC954" s="52" t="str">
        <f t="shared" si="562"/>
        <v/>
      </c>
      <c r="AD954" s="52" t="str">
        <f t="shared" si="563"/>
        <v/>
      </c>
      <c r="AE954" s="52">
        <f t="shared" ca="1" si="564"/>
        <v>0</v>
      </c>
      <c r="AF954" s="52" t="str">
        <f t="shared" si="565"/>
        <v/>
      </c>
      <c r="AG954" s="52" t="str">
        <f t="shared" ca="1" si="566"/>
        <v>mem</v>
      </c>
      <c r="AH954" s="52">
        <f t="shared" ca="1" si="567"/>
        <v>0</v>
      </c>
      <c r="AI954" s="52">
        <f t="shared" ca="1" si="568"/>
        <v>-1</v>
      </c>
      <c r="AJ954" s="52">
        <f t="shared" ca="1" si="569"/>
        <v>0</v>
      </c>
      <c r="AK954" s="52">
        <f t="shared" ca="1" si="570"/>
        <v>0</v>
      </c>
      <c r="AL954" s="52">
        <f t="shared" ca="1" si="571"/>
        <v>0</v>
      </c>
      <c r="AM954" s="52" t="e" cm="1">
        <f t="array" aca="1" ref="AM954" ca="1">INDEX($G$2:$G$1052,MATCH(1,(AL954=$E$2:$E$1052)*("EQU"=UPPER($F$2:$F$1052)),0))</f>
        <v>#N/A</v>
      </c>
      <c r="AN954" s="52" t="str">
        <f t="shared" ca="1" si="572"/>
        <v/>
      </c>
      <c r="AO954" s="1" t="e">
        <f t="shared" ca="1" si="573"/>
        <v>#N/A</v>
      </c>
      <c r="AP954" s="52" t="str">
        <f t="shared" ca="1" si="574"/>
        <v/>
      </c>
      <c r="AQ954" s="1" t="str" cm="1">
        <f t="array" aca="1" ref="AQ954" ca="1">IF(LEFT(AL954,1)=".",INDEX($M$12:$M$1052,MATCH(1,(AL954=$L$12:$L$1052)*(S954=($S$12:$S$1052)),0)),"")</f>
        <v/>
      </c>
      <c r="AR954" s="52">
        <f t="shared" ca="1" si="575"/>
        <v>0</v>
      </c>
      <c r="AS954" s="52">
        <f t="shared" ca="1" si="576"/>
        <v>0</v>
      </c>
      <c r="AT954" s="52" t="str">
        <f t="shared" ca="1" si="577"/>
        <v>00</v>
      </c>
      <c r="AU954" s="52" t="str">
        <f t="shared" ca="1" si="578"/>
        <v>00</v>
      </c>
      <c r="AV954" s="1" t="str">
        <f t="shared" ca="1" si="545"/>
        <v>00</v>
      </c>
      <c r="AW954" s="52" t="str">
        <f t="shared" ca="1" si="579"/>
        <v>ZP</v>
      </c>
      <c r="AX954" s="53" t="e">
        <f ca="1">VLOOKUP(UPPER(F954)&amp;"-"&amp;AW954,Opcodes!$D$3:$E$160,2,FALSE)</f>
        <v>#N/A</v>
      </c>
      <c r="AY954" s="1">
        <f t="shared" ca="1" si="580"/>
        <v>0</v>
      </c>
    </row>
    <row r="955" spans="3:51" s="52" customFormat="1" x14ac:dyDescent="0.3">
      <c r="C955" s="11" t="str" cm="1">
        <f t="array" aca="1" ref="C955" ca="1">IF(AND(N955&amp;""&lt;&gt;"",K955&amp;""&lt;&gt;""),K955&amp;": "&amp;N955&amp;IF(O955&amp;""&lt;&gt;""," "&amp;O955,"")&amp;IF(P955&amp;""&lt;&gt;""," "&amp;P955,""),IF(Y955&amp;""&lt;&gt;"",K955&amp;": "&amp;TRIM(_xlfn.TEXTJOIN("",TRUE,MID(Y955,2*ROW(INDIRECT("1:"&amp;LEN(Y955)))-1,2)&amp;" ")),""))</f>
        <v/>
      </c>
      <c r="D955" s="20"/>
      <c r="E955" s="21"/>
      <c r="F955" s="22"/>
      <c r="G955" s="55"/>
      <c r="H955" s="56"/>
      <c r="I955" s="51"/>
      <c r="J955" s="51"/>
      <c r="K955" s="52" t="str">
        <f t="shared" ca="1" si="546"/>
        <v>302</v>
      </c>
      <c r="L955" s="52" t="str">
        <f t="shared" si="547"/>
        <v/>
      </c>
      <c r="M955" s="52" t="str">
        <f t="shared" ca="1" si="548"/>
        <v>$0302</v>
      </c>
      <c r="N955" s="53" t="str">
        <f t="shared" ca="1" si="549"/>
        <v/>
      </c>
      <c r="O955" s="53" t="str">
        <f t="shared" ca="1" si="550"/>
        <v>00</v>
      </c>
      <c r="P955" s="53" t="str">
        <f t="shared" ca="1" si="551"/>
        <v/>
      </c>
      <c r="Q955" s="54">
        <f t="shared" si="552"/>
        <v>-1</v>
      </c>
      <c r="R955" s="54" t="str">
        <f t="shared" si="553"/>
        <v/>
      </c>
      <c r="S955" s="3" t="str">
        <f t="shared" si="554"/>
        <v>my_code</v>
      </c>
      <c r="T955" s="54" t="b">
        <f t="shared" si="555"/>
        <v>0</v>
      </c>
      <c r="U955" s="54" t="b">
        <f t="shared" si="556"/>
        <v>0</v>
      </c>
      <c r="V955" s="54" t="b">
        <f t="shared" si="557"/>
        <v>0</v>
      </c>
      <c r="W955" s="54" t="b">
        <f t="shared" si="558"/>
        <v>0</v>
      </c>
      <c r="X955" s="54" t="b">
        <f>IF(NOT(ISERROR(VLOOKUP(UPPER(F955),Opcodes!$O$3:$O$10,1,FALSE))),TRUE,FALSE)</f>
        <v>0</v>
      </c>
      <c r="Y955" s="1" t="str" cm="1">
        <f t="array" aca="1" ref="Y955" ca="1">IF(OR(UPPER(F955)="STR",UPPER(F955)="ASC"),_xlfn.TEXTJOIN("",TRUE,DEC2HEX(128*(UPPER(F955)="STR")+CODE(MID(G955,ABS(ROW(INDIRECT("1:"&amp;LEN(G955)))),1)))),IF(UPPER(F955)="HEX",UPPER(SUBSTITUTE(G955," ","")),""))</f>
        <v/>
      </c>
      <c r="Z955" s="52" t="str">
        <f t="shared" si="559"/>
        <v/>
      </c>
      <c r="AA955" s="52" t="str">
        <f t="shared" si="560"/>
        <v/>
      </c>
      <c r="AB955" s="52" t="str">
        <f t="shared" si="561"/>
        <v/>
      </c>
      <c r="AC955" s="52" t="str">
        <f t="shared" si="562"/>
        <v/>
      </c>
      <c r="AD955" s="52" t="str">
        <f t="shared" si="563"/>
        <v/>
      </c>
      <c r="AE955" s="52">
        <f t="shared" ca="1" si="564"/>
        <v>0</v>
      </c>
      <c r="AF955" s="52" t="str">
        <f t="shared" si="565"/>
        <v/>
      </c>
      <c r="AG955" s="52" t="str">
        <f t="shared" ca="1" si="566"/>
        <v>mem</v>
      </c>
      <c r="AH955" s="52">
        <f t="shared" ca="1" si="567"/>
        <v>0</v>
      </c>
      <c r="AI955" s="52">
        <f t="shared" ca="1" si="568"/>
        <v>-1</v>
      </c>
      <c r="AJ955" s="52">
        <f t="shared" ca="1" si="569"/>
        <v>0</v>
      </c>
      <c r="AK955" s="52">
        <f t="shared" ca="1" si="570"/>
        <v>0</v>
      </c>
      <c r="AL955" s="52">
        <f t="shared" ca="1" si="571"/>
        <v>0</v>
      </c>
      <c r="AM955" s="52" t="e" cm="1">
        <f t="array" aca="1" ref="AM955" ca="1">INDEX($G$2:$G$1052,MATCH(1,(AL955=$E$2:$E$1052)*("EQU"=UPPER($F$2:$F$1052)),0))</f>
        <v>#N/A</v>
      </c>
      <c r="AN955" s="52" t="str">
        <f t="shared" ca="1" si="572"/>
        <v/>
      </c>
      <c r="AO955" s="1" t="e">
        <f t="shared" ca="1" si="573"/>
        <v>#N/A</v>
      </c>
      <c r="AP955" s="52" t="str">
        <f t="shared" ca="1" si="574"/>
        <v/>
      </c>
      <c r="AQ955" s="1" t="str" cm="1">
        <f t="array" aca="1" ref="AQ955" ca="1">IF(LEFT(AL955,1)=".",INDEX($M$12:$M$1052,MATCH(1,(AL955=$L$12:$L$1052)*(S955=($S$12:$S$1052)),0)),"")</f>
        <v/>
      </c>
      <c r="AR955" s="52">
        <f t="shared" ca="1" si="575"/>
        <v>0</v>
      </c>
      <c r="AS955" s="52">
        <f t="shared" ca="1" si="576"/>
        <v>0</v>
      </c>
      <c r="AT955" s="52" t="str">
        <f t="shared" ca="1" si="577"/>
        <v>00</v>
      </c>
      <c r="AU955" s="52" t="str">
        <f t="shared" ca="1" si="578"/>
        <v>00</v>
      </c>
      <c r="AV955" s="1" t="str">
        <f t="shared" ca="1" si="545"/>
        <v>00</v>
      </c>
      <c r="AW955" s="52" t="str">
        <f t="shared" ca="1" si="579"/>
        <v>ZP</v>
      </c>
      <c r="AX955" s="53" t="e">
        <f ca="1">VLOOKUP(UPPER(F955)&amp;"-"&amp;AW955,Opcodes!$D$3:$E$160,2,FALSE)</f>
        <v>#N/A</v>
      </c>
      <c r="AY955" s="1">
        <f t="shared" ca="1" si="580"/>
        <v>0</v>
      </c>
    </row>
    <row r="956" spans="3:51" s="52" customFormat="1" x14ac:dyDescent="0.3">
      <c r="C956" s="11" t="str" cm="1">
        <f t="array" aca="1" ref="C956" ca="1">IF(AND(N956&amp;""&lt;&gt;"",K956&amp;""&lt;&gt;""),K956&amp;": "&amp;N956&amp;IF(O956&amp;""&lt;&gt;""," "&amp;O956,"")&amp;IF(P956&amp;""&lt;&gt;""," "&amp;P956,""),IF(Y956&amp;""&lt;&gt;"",K956&amp;": "&amp;TRIM(_xlfn.TEXTJOIN("",TRUE,MID(Y956,2*ROW(INDIRECT("1:"&amp;LEN(Y956)))-1,2)&amp;" ")),""))</f>
        <v/>
      </c>
      <c r="D956" s="20"/>
      <c r="E956" s="21"/>
      <c r="F956" s="22"/>
      <c r="G956" s="55"/>
      <c r="H956" s="56"/>
      <c r="I956" s="51"/>
      <c r="J956" s="51"/>
      <c r="K956" s="52" t="str">
        <f t="shared" ca="1" si="546"/>
        <v>302</v>
      </c>
      <c r="L956" s="52" t="str">
        <f t="shared" si="547"/>
        <v/>
      </c>
      <c r="M956" s="52" t="str">
        <f t="shared" ca="1" si="548"/>
        <v>$0302</v>
      </c>
      <c r="N956" s="53" t="str">
        <f t="shared" ca="1" si="549"/>
        <v/>
      </c>
      <c r="O956" s="53" t="str">
        <f t="shared" ca="1" si="550"/>
        <v>00</v>
      </c>
      <c r="P956" s="53" t="str">
        <f t="shared" ca="1" si="551"/>
        <v/>
      </c>
      <c r="Q956" s="54">
        <f t="shared" si="552"/>
        <v>-1</v>
      </c>
      <c r="R956" s="54" t="str">
        <f t="shared" si="553"/>
        <v/>
      </c>
      <c r="S956" s="3" t="str">
        <f t="shared" si="554"/>
        <v>my_code</v>
      </c>
      <c r="T956" s="54" t="b">
        <f t="shared" si="555"/>
        <v>0</v>
      </c>
      <c r="U956" s="54" t="b">
        <f t="shared" si="556"/>
        <v>0</v>
      </c>
      <c r="V956" s="54" t="b">
        <f t="shared" si="557"/>
        <v>0</v>
      </c>
      <c r="W956" s="54" t="b">
        <f t="shared" si="558"/>
        <v>0</v>
      </c>
      <c r="X956" s="54" t="b">
        <f>IF(NOT(ISERROR(VLOOKUP(UPPER(F956),Opcodes!$O$3:$O$10,1,FALSE))),TRUE,FALSE)</f>
        <v>0</v>
      </c>
      <c r="Y956" s="1" t="str" cm="1">
        <f t="array" aca="1" ref="Y956" ca="1">IF(OR(UPPER(F956)="STR",UPPER(F956)="ASC"),_xlfn.TEXTJOIN("",TRUE,DEC2HEX(128*(UPPER(F956)="STR")+CODE(MID(G956,ABS(ROW(INDIRECT("1:"&amp;LEN(G956)))),1)))),IF(UPPER(F956)="HEX",UPPER(SUBSTITUTE(G956," ","")),""))</f>
        <v/>
      </c>
      <c r="Z956" s="52" t="str">
        <f t="shared" si="559"/>
        <v/>
      </c>
      <c r="AA956" s="52" t="str">
        <f t="shared" si="560"/>
        <v/>
      </c>
      <c r="AB956" s="52" t="str">
        <f t="shared" si="561"/>
        <v/>
      </c>
      <c r="AC956" s="52" t="str">
        <f t="shared" si="562"/>
        <v/>
      </c>
      <c r="AD956" s="52" t="str">
        <f t="shared" si="563"/>
        <v/>
      </c>
      <c r="AE956" s="52">
        <f t="shared" ca="1" si="564"/>
        <v>0</v>
      </c>
      <c r="AF956" s="52" t="str">
        <f t="shared" si="565"/>
        <v/>
      </c>
      <c r="AG956" s="52" t="str">
        <f t="shared" ca="1" si="566"/>
        <v>mem</v>
      </c>
      <c r="AH956" s="52">
        <f t="shared" ca="1" si="567"/>
        <v>0</v>
      </c>
      <c r="AI956" s="52">
        <f t="shared" ca="1" si="568"/>
        <v>-1</v>
      </c>
      <c r="AJ956" s="52">
        <f t="shared" ca="1" si="569"/>
        <v>0</v>
      </c>
      <c r="AK956" s="52">
        <f t="shared" ca="1" si="570"/>
        <v>0</v>
      </c>
      <c r="AL956" s="52">
        <f t="shared" ca="1" si="571"/>
        <v>0</v>
      </c>
      <c r="AM956" s="52" t="e" cm="1">
        <f t="array" aca="1" ref="AM956" ca="1">INDEX($G$2:$G$1052,MATCH(1,(AL956=$E$2:$E$1052)*("EQU"=UPPER($F$2:$F$1052)),0))</f>
        <v>#N/A</v>
      </c>
      <c r="AN956" s="52" t="str">
        <f t="shared" ca="1" si="572"/>
        <v/>
      </c>
      <c r="AO956" s="1" t="e">
        <f t="shared" ca="1" si="573"/>
        <v>#N/A</v>
      </c>
      <c r="AP956" s="52" t="str">
        <f t="shared" ca="1" si="574"/>
        <v/>
      </c>
      <c r="AQ956" s="1" t="str" cm="1">
        <f t="array" aca="1" ref="AQ956" ca="1">IF(LEFT(AL956,1)=".",INDEX($M$12:$M$1052,MATCH(1,(AL956=$L$12:$L$1052)*(S956=($S$12:$S$1052)),0)),"")</f>
        <v/>
      </c>
      <c r="AR956" s="52">
        <f t="shared" ca="1" si="575"/>
        <v>0</v>
      </c>
      <c r="AS956" s="52">
        <f t="shared" ca="1" si="576"/>
        <v>0</v>
      </c>
      <c r="AT956" s="52" t="str">
        <f t="shared" ca="1" si="577"/>
        <v>00</v>
      </c>
      <c r="AU956" s="52" t="str">
        <f t="shared" ca="1" si="578"/>
        <v>00</v>
      </c>
      <c r="AV956" s="1" t="str">
        <f t="shared" ca="1" si="545"/>
        <v>00</v>
      </c>
      <c r="AW956" s="52" t="str">
        <f t="shared" ca="1" si="579"/>
        <v>ZP</v>
      </c>
      <c r="AX956" s="53" t="e">
        <f ca="1">VLOOKUP(UPPER(F956)&amp;"-"&amp;AW956,Opcodes!$D$3:$E$160,2,FALSE)</f>
        <v>#N/A</v>
      </c>
      <c r="AY956" s="1">
        <f t="shared" ca="1" si="580"/>
        <v>0</v>
      </c>
    </row>
    <row r="957" spans="3:51" s="52" customFormat="1" x14ac:dyDescent="0.3">
      <c r="C957" s="11" t="str" cm="1">
        <f t="array" aca="1" ref="C957" ca="1">IF(AND(N957&amp;""&lt;&gt;"",K957&amp;""&lt;&gt;""),K957&amp;": "&amp;N957&amp;IF(O957&amp;""&lt;&gt;""," "&amp;O957,"")&amp;IF(P957&amp;""&lt;&gt;""," "&amp;P957,""),IF(Y957&amp;""&lt;&gt;"",K957&amp;": "&amp;TRIM(_xlfn.TEXTJOIN("",TRUE,MID(Y957,2*ROW(INDIRECT("1:"&amp;LEN(Y957)))-1,2)&amp;" ")),""))</f>
        <v/>
      </c>
      <c r="D957" s="20"/>
      <c r="E957" s="21"/>
      <c r="F957" s="22"/>
      <c r="G957" s="55"/>
      <c r="H957" s="56"/>
      <c r="I957" s="51"/>
      <c r="J957" s="51"/>
      <c r="K957" s="52" t="str">
        <f t="shared" ca="1" si="546"/>
        <v>302</v>
      </c>
      <c r="L957" s="52" t="str">
        <f t="shared" si="547"/>
        <v/>
      </c>
      <c r="M957" s="52" t="str">
        <f t="shared" ca="1" si="548"/>
        <v>$0302</v>
      </c>
      <c r="N957" s="53" t="str">
        <f t="shared" ca="1" si="549"/>
        <v/>
      </c>
      <c r="O957" s="53" t="str">
        <f t="shared" ca="1" si="550"/>
        <v>00</v>
      </c>
      <c r="P957" s="53" t="str">
        <f t="shared" ca="1" si="551"/>
        <v/>
      </c>
      <c r="Q957" s="54">
        <f t="shared" si="552"/>
        <v>-1</v>
      </c>
      <c r="R957" s="54" t="str">
        <f t="shared" si="553"/>
        <v/>
      </c>
      <c r="S957" s="3" t="str">
        <f t="shared" si="554"/>
        <v>my_code</v>
      </c>
      <c r="T957" s="54" t="b">
        <f t="shared" si="555"/>
        <v>0</v>
      </c>
      <c r="U957" s="54" t="b">
        <f t="shared" si="556"/>
        <v>0</v>
      </c>
      <c r="V957" s="54" t="b">
        <f t="shared" si="557"/>
        <v>0</v>
      </c>
      <c r="W957" s="54" t="b">
        <f t="shared" si="558"/>
        <v>0</v>
      </c>
      <c r="X957" s="54" t="b">
        <f>IF(NOT(ISERROR(VLOOKUP(UPPER(F957),Opcodes!$O$3:$O$10,1,FALSE))),TRUE,FALSE)</f>
        <v>0</v>
      </c>
      <c r="Y957" s="1" t="str" cm="1">
        <f t="array" aca="1" ref="Y957" ca="1">IF(OR(UPPER(F957)="STR",UPPER(F957)="ASC"),_xlfn.TEXTJOIN("",TRUE,DEC2HEX(128*(UPPER(F957)="STR")+CODE(MID(G957,ABS(ROW(INDIRECT("1:"&amp;LEN(G957)))),1)))),IF(UPPER(F957)="HEX",UPPER(SUBSTITUTE(G957," ","")),""))</f>
        <v/>
      </c>
      <c r="Z957" s="52" t="str">
        <f t="shared" si="559"/>
        <v/>
      </c>
      <c r="AA957" s="52" t="str">
        <f t="shared" si="560"/>
        <v/>
      </c>
      <c r="AB957" s="52" t="str">
        <f t="shared" si="561"/>
        <v/>
      </c>
      <c r="AC957" s="52" t="str">
        <f t="shared" si="562"/>
        <v/>
      </c>
      <c r="AD957" s="52" t="str">
        <f t="shared" si="563"/>
        <v/>
      </c>
      <c r="AE957" s="52">
        <f t="shared" ca="1" si="564"/>
        <v>0</v>
      </c>
      <c r="AF957" s="52" t="str">
        <f t="shared" si="565"/>
        <v/>
      </c>
      <c r="AG957" s="52" t="str">
        <f t="shared" ca="1" si="566"/>
        <v>mem</v>
      </c>
      <c r="AH957" s="52">
        <f t="shared" ca="1" si="567"/>
        <v>0</v>
      </c>
      <c r="AI957" s="52">
        <f t="shared" ca="1" si="568"/>
        <v>-1</v>
      </c>
      <c r="AJ957" s="52">
        <f t="shared" ca="1" si="569"/>
        <v>0</v>
      </c>
      <c r="AK957" s="52">
        <f t="shared" ca="1" si="570"/>
        <v>0</v>
      </c>
      <c r="AL957" s="52">
        <f t="shared" ca="1" si="571"/>
        <v>0</v>
      </c>
      <c r="AM957" s="52" t="e" cm="1">
        <f t="array" aca="1" ref="AM957" ca="1">INDEX($G$2:$G$1052,MATCH(1,(AL957=$E$2:$E$1052)*("EQU"=UPPER($F$2:$F$1052)),0))</f>
        <v>#N/A</v>
      </c>
      <c r="AN957" s="52" t="str">
        <f t="shared" ca="1" si="572"/>
        <v/>
      </c>
      <c r="AO957" s="1" t="e">
        <f t="shared" ca="1" si="573"/>
        <v>#N/A</v>
      </c>
      <c r="AP957" s="52" t="str">
        <f t="shared" ca="1" si="574"/>
        <v/>
      </c>
      <c r="AQ957" s="1" t="str" cm="1">
        <f t="array" aca="1" ref="AQ957" ca="1">IF(LEFT(AL957,1)=".",INDEX($M$12:$M$1052,MATCH(1,(AL957=$L$12:$L$1052)*(S957=($S$12:$S$1052)),0)),"")</f>
        <v/>
      </c>
      <c r="AR957" s="52">
        <f t="shared" ca="1" si="575"/>
        <v>0</v>
      </c>
      <c r="AS957" s="52">
        <f t="shared" ca="1" si="576"/>
        <v>0</v>
      </c>
      <c r="AT957" s="52" t="str">
        <f t="shared" ca="1" si="577"/>
        <v>00</v>
      </c>
      <c r="AU957" s="52" t="str">
        <f t="shared" ca="1" si="578"/>
        <v>00</v>
      </c>
      <c r="AV957" s="1" t="str">
        <f t="shared" ca="1" si="545"/>
        <v>00</v>
      </c>
      <c r="AW957" s="52" t="str">
        <f t="shared" ca="1" si="579"/>
        <v>ZP</v>
      </c>
      <c r="AX957" s="53" t="e">
        <f ca="1">VLOOKUP(UPPER(F957)&amp;"-"&amp;AW957,Opcodes!$D$3:$E$160,2,FALSE)</f>
        <v>#N/A</v>
      </c>
      <c r="AY957" s="1">
        <f t="shared" ca="1" si="580"/>
        <v>0</v>
      </c>
    </row>
    <row r="958" spans="3:51" s="52" customFormat="1" x14ac:dyDescent="0.3">
      <c r="C958" s="11" t="str" cm="1">
        <f t="array" aca="1" ref="C958" ca="1">IF(AND(N958&amp;""&lt;&gt;"",K958&amp;""&lt;&gt;""),K958&amp;": "&amp;N958&amp;IF(O958&amp;""&lt;&gt;""," "&amp;O958,"")&amp;IF(P958&amp;""&lt;&gt;""," "&amp;P958,""),IF(Y958&amp;""&lt;&gt;"",K958&amp;": "&amp;TRIM(_xlfn.TEXTJOIN("",TRUE,MID(Y958,2*ROW(INDIRECT("1:"&amp;LEN(Y958)))-1,2)&amp;" ")),""))</f>
        <v/>
      </c>
      <c r="D958" s="20"/>
      <c r="E958" s="21"/>
      <c r="F958" s="22"/>
      <c r="G958" s="55"/>
      <c r="H958" s="56"/>
      <c r="I958" s="51"/>
      <c r="J958" s="51"/>
      <c r="K958" s="52" t="str">
        <f t="shared" ca="1" si="546"/>
        <v>302</v>
      </c>
      <c r="L958" s="52" t="str">
        <f t="shared" si="547"/>
        <v/>
      </c>
      <c r="M958" s="52" t="str">
        <f t="shared" ca="1" si="548"/>
        <v>$0302</v>
      </c>
      <c r="N958" s="53" t="str">
        <f t="shared" ca="1" si="549"/>
        <v/>
      </c>
      <c r="O958" s="53" t="str">
        <f t="shared" ca="1" si="550"/>
        <v>00</v>
      </c>
      <c r="P958" s="53" t="str">
        <f t="shared" ca="1" si="551"/>
        <v/>
      </c>
      <c r="Q958" s="54">
        <f t="shared" si="552"/>
        <v>-1</v>
      </c>
      <c r="R958" s="54" t="str">
        <f t="shared" si="553"/>
        <v/>
      </c>
      <c r="S958" s="3" t="str">
        <f t="shared" si="554"/>
        <v>my_code</v>
      </c>
      <c r="T958" s="54" t="b">
        <f t="shared" si="555"/>
        <v>0</v>
      </c>
      <c r="U958" s="54" t="b">
        <f t="shared" si="556"/>
        <v>0</v>
      </c>
      <c r="V958" s="54" t="b">
        <f t="shared" si="557"/>
        <v>0</v>
      </c>
      <c r="W958" s="54" t="b">
        <f t="shared" si="558"/>
        <v>0</v>
      </c>
      <c r="X958" s="54" t="b">
        <f>IF(NOT(ISERROR(VLOOKUP(UPPER(F958),Opcodes!$O$3:$O$10,1,FALSE))),TRUE,FALSE)</f>
        <v>0</v>
      </c>
      <c r="Y958" s="1" t="str" cm="1">
        <f t="array" aca="1" ref="Y958" ca="1">IF(OR(UPPER(F958)="STR",UPPER(F958)="ASC"),_xlfn.TEXTJOIN("",TRUE,DEC2HEX(128*(UPPER(F958)="STR")+CODE(MID(G958,ABS(ROW(INDIRECT("1:"&amp;LEN(G958)))),1)))),IF(UPPER(F958)="HEX",UPPER(SUBSTITUTE(G958," ","")),""))</f>
        <v/>
      </c>
      <c r="Z958" s="52" t="str">
        <f t="shared" si="559"/>
        <v/>
      </c>
      <c r="AA958" s="52" t="str">
        <f t="shared" si="560"/>
        <v/>
      </c>
      <c r="AB958" s="52" t="str">
        <f t="shared" si="561"/>
        <v/>
      </c>
      <c r="AC958" s="52" t="str">
        <f t="shared" si="562"/>
        <v/>
      </c>
      <c r="AD958" s="52" t="str">
        <f t="shared" si="563"/>
        <v/>
      </c>
      <c r="AE958" s="52">
        <f t="shared" ca="1" si="564"/>
        <v>0</v>
      </c>
      <c r="AF958" s="52" t="str">
        <f t="shared" si="565"/>
        <v/>
      </c>
      <c r="AG958" s="52" t="str">
        <f t="shared" ca="1" si="566"/>
        <v>mem</v>
      </c>
      <c r="AH958" s="52">
        <f t="shared" ca="1" si="567"/>
        <v>0</v>
      </c>
      <c r="AI958" s="52">
        <f t="shared" ca="1" si="568"/>
        <v>-1</v>
      </c>
      <c r="AJ958" s="52">
        <f t="shared" ca="1" si="569"/>
        <v>0</v>
      </c>
      <c r="AK958" s="52">
        <f t="shared" ca="1" si="570"/>
        <v>0</v>
      </c>
      <c r="AL958" s="52">
        <f t="shared" ca="1" si="571"/>
        <v>0</v>
      </c>
      <c r="AM958" s="52" t="e" cm="1">
        <f t="array" aca="1" ref="AM958" ca="1">INDEX($G$2:$G$1052,MATCH(1,(AL958=$E$2:$E$1052)*("EQU"=UPPER($F$2:$F$1052)),0))</f>
        <v>#N/A</v>
      </c>
      <c r="AN958" s="52" t="str">
        <f t="shared" ca="1" si="572"/>
        <v/>
      </c>
      <c r="AO958" s="1" t="e">
        <f t="shared" ca="1" si="573"/>
        <v>#N/A</v>
      </c>
      <c r="AP958" s="52" t="str">
        <f t="shared" ca="1" si="574"/>
        <v/>
      </c>
      <c r="AQ958" s="1" t="str" cm="1">
        <f t="array" aca="1" ref="AQ958" ca="1">IF(LEFT(AL958,1)=".",INDEX($M$12:$M$1052,MATCH(1,(AL958=$L$12:$L$1052)*(S958=($S$12:$S$1052)),0)),"")</f>
        <v/>
      </c>
      <c r="AR958" s="52">
        <f t="shared" ca="1" si="575"/>
        <v>0</v>
      </c>
      <c r="AS958" s="52">
        <f t="shared" ca="1" si="576"/>
        <v>0</v>
      </c>
      <c r="AT958" s="52" t="str">
        <f t="shared" ca="1" si="577"/>
        <v>00</v>
      </c>
      <c r="AU958" s="52" t="str">
        <f t="shared" ca="1" si="578"/>
        <v>00</v>
      </c>
      <c r="AV958" s="1" t="str">
        <f t="shared" ca="1" si="545"/>
        <v>00</v>
      </c>
      <c r="AW958" s="52" t="str">
        <f t="shared" ca="1" si="579"/>
        <v>ZP</v>
      </c>
      <c r="AX958" s="53" t="e">
        <f ca="1">VLOOKUP(UPPER(F958)&amp;"-"&amp;AW958,Opcodes!$D$3:$E$160,2,FALSE)</f>
        <v>#N/A</v>
      </c>
      <c r="AY958" s="1">
        <f t="shared" ca="1" si="580"/>
        <v>0</v>
      </c>
    </row>
    <row r="959" spans="3:51" s="52" customFormat="1" x14ac:dyDescent="0.3">
      <c r="C959" s="11" t="str" cm="1">
        <f t="array" aca="1" ref="C959" ca="1">IF(AND(N959&amp;""&lt;&gt;"",K959&amp;""&lt;&gt;""),K959&amp;": "&amp;N959&amp;IF(O959&amp;""&lt;&gt;""," "&amp;O959,"")&amp;IF(P959&amp;""&lt;&gt;""," "&amp;P959,""),IF(Y959&amp;""&lt;&gt;"",K959&amp;": "&amp;TRIM(_xlfn.TEXTJOIN("",TRUE,MID(Y959,2*ROW(INDIRECT("1:"&amp;LEN(Y959)))-1,2)&amp;" ")),""))</f>
        <v/>
      </c>
      <c r="D959" s="20"/>
      <c r="E959" s="21"/>
      <c r="F959" s="22"/>
      <c r="G959" s="55"/>
      <c r="H959" s="56"/>
      <c r="I959" s="51"/>
      <c r="J959" s="51"/>
      <c r="K959" s="52" t="str">
        <f t="shared" ca="1" si="546"/>
        <v>302</v>
      </c>
      <c r="L959" s="52" t="str">
        <f t="shared" si="547"/>
        <v/>
      </c>
      <c r="M959" s="52" t="str">
        <f t="shared" ca="1" si="548"/>
        <v>$0302</v>
      </c>
      <c r="N959" s="53" t="str">
        <f t="shared" ca="1" si="549"/>
        <v/>
      </c>
      <c r="O959" s="53" t="str">
        <f t="shared" ca="1" si="550"/>
        <v>00</v>
      </c>
      <c r="P959" s="53" t="str">
        <f t="shared" ca="1" si="551"/>
        <v/>
      </c>
      <c r="Q959" s="54">
        <f t="shared" si="552"/>
        <v>-1</v>
      </c>
      <c r="R959" s="54" t="str">
        <f t="shared" si="553"/>
        <v/>
      </c>
      <c r="S959" s="3" t="str">
        <f t="shared" si="554"/>
        <v>my_code</v>
      </c>
      <c r="T959" s="54" t="b">
        <f t="shared" si="555"/>
        <v>0</v>
      </c>
      <c r="U959" s="54" t="b">
        <f t="shared" si="556"/>
        <v>0</v>
      </c>
      <c r="V959" s="54" t="b">
        <f t="shared" si="557"/>
        <v>0</v>
      </c>
      <c r="W959" s="54" t="b">
        <f t="shared" si="558"/>
        <v>0</v>
      </c>
      <c r="X959" s="54" t="b">
        <f>IF(NOT(ISERROR(VLOOKUP(UPPER(F959),Opcodes!$O$3:$O$10,1,FALSE))),TRUE,FALSE)</f>
        <v>0</v>
      </c>
      <c r="Y959" s="1" t="str" cm="1">
        <f t="array" aca="1" ref="Y959" ca="1">IF(OR(UPPER(F959)="STR",UPPER(F959)="ASC"),_xlfn.TEXTJOIN("",TRUE,DEC2HEX(128*(UPPER(F959)="STR")+CODE(MID(G959,ABS(ROW(INDIRECT("1:"&amp;LEN(G959)))),1)))),IF(UPPER(F959)="HEX",UPPER(SUBSTITUTE(G959," ","")),""))</f>
        <v/>
      </c>
      <c r="Z959" s="52" t="str">
        <f t="shared" si="559"/>
        <v/>
      </c>
      <c r="AA959" s="52" t="str">
        <f t="shared" si="560"/>
        <v/>
      </c>
      <c r="AB959" s="52" t="str">
        <f t="shared" si="561"/>
        <v/>
      </c>
      <c r="AC959" s="52" t="str">
        <f t="shared" si="562"/>
        <v/>
      </c>
      <c r="AD959" s="52" t="str">
        <f t="shared" si="563"/>
        <v/>
      </c>
      <c r="AE959" s="52">
        <f t="shared" ca="1" si="564"/>
        <v>0</v>
      </c>
      <c r="AF959" s="52" t="str">
        <f t="shared" si="565"/>
        <v/>
      </c>
      <c r="AG959" s="52" t="str">
        <f t="shared" ca="1" si="566"/>
        <v>mem</v>
      </c>
      <c r="AH959" s="52">
        <f t="shared" ca="1" si="567"/>
        <v>0</v>
      </c>
      <c r="AI959" s="52">
        <f t="shared" ca="1" si="568"/>
        <v>-1</v>
      </c>
      <c r="AJ959" s="52">
        <f t="shared" ca="1" si="569"/>
        <v>0</v>
      </c>
      <c r="AK959" s="52">
        <f t="shared" ca="1" si="570"/>
        <v>0</v>
      </c>
      <c r="AL959" s="52">
        <f t="shared" ca="1" si="571"/>
        <v>0</v>
      </c>
      <c r="AM959" s="52" t="e" cm="1">
        <f t="array" aca="1" ref="AM959" ca="1">INDEX($G$2:$G$1052,MATCH(1,(AL959=$E$2:$E$1052)*("EQU"=UPPER($F$2:$F$1052)),0))</f>
        <v>#N/A</v>
      </c>
      <c r="AN959" s="52" t="str">
        <f t="shared" ca="1" si="572"/>
        <v/>
      </c>
      <c r="AO959" s="1" t="e">
        <f t="shared" ca="1" si="573"/>
        <v>#N/A</v>
      </c>
      <c r="AP959" s="52" t="str">
        <f t="shared" ca="1" si="574"/>
        <v/>
      </c>
      <c r="AQ959" s="1" t="str" cm="1">
        <f t="array" aca="1" ref="AQ959" ca="1">IF(LEFT(AL959,1)=".",INDEX($M$12:$M$1052,MATCH(1,(AL959=$L$12:$L$1052)*(S959=($S$12:$S$1052)),0)),"")</f>
        <v/>
      </c>
      <c r="AR959" s="52">
        <f t="shared" ca="1" si="575"/>
        <v>0</v>
      </c>
      <c r="AS959" s="52">
        <f t="shared" ca="1" si="576"/>
        <v>0</v>
      </c>
      <c r="AT959" s="52" t="str">
        <f t="shared" ca="1" si="577"/>
        <v>00</v>
      </c>
      <c r="AU959" s="52" t="str">
        <f t="shared" ca="1" si="578"/>
        <v>00</v>
      </c>
      <c r="AV959" s="1" t="str">
        <f t="shared" ca="1" si="545"/>
        <v>00</v>
      </c>
      <c r="AW959" s="52" t="str">
        <f t="shared" ca="1" si="579"/>
        <v>ZP</v>
      </c>
      <c r="AX959" s="53" t="e">
        <f ca="1">VLOOKUP(UPPER(F959)&amp;"-"&amp;AW959,Opcodes!$D$3:$E$160,2,FALSE)</f>
        <v>#N/A</v>
      </c>
      <c r="AY959" s="1">
        <f t="shared" ca="1" si="580"/>
        <v>0</v>
      </c>
    </row>
    <row r="960" spans="3:51" s="52" customFormat="1" x14ac:dyDescent="0.3">
      <c r="C960" s="11" t="str" cm="1">
        <f t="array" aca="1" ref="C960" ca="1">IF(AND(N960&amp;""&lt;&gt;"",K960&amp;""&lt;&gt;""),K960&amp;": "&amp;N960&amp;IF(O960&amp;""&lt;&gt;""," "&amp;O960,"")&amp;IF(P960&amp;""&lt;&gt;""," "&amp;P960,""),IF(Y960&amp;""&lt;&gt;"",K960&amp;": "&amp;TRIM(_xlfn.TEXTJOIN("",TRUE,MID(Y960,2*ROW(INDIRECT("1:"&amp;LEN(Y960)))-1,2)&amp;" ")),""))</f>
        <v/>
      </c>
      <c r="D960" s="20"/>
      <c r="E960" s="21"/>
      <c r="F960" s="22"/>
      <c r="G960" s="55"/>
      <c r="H960" s="56"/>
      <c r="I960" s="51"/>
      <c r="J960" s="51"/>
      <c r="K960" s="52" t="str">
        <f t="shared" ca="1" si="546"/>
        <v>302</v>
      </c>
      <c r="L960" s="52" t="str">
        <f t="shared" si="547"/>
        <v/>
      </c>
      <c r="M960" s="52" t="str">
        <f t="shared" ca="1" si="548"/>
        <v>$0302</v>
      </c>
      <c r="N960" s="53" t="str">
        <f t="shared" ca="1" si="549"/>
        <v/>
      </c>
      <c r="O960" s="53" t="str">
        <f t="shared" ca="1" si="550"/>
        <v>00</v>
      </c>
      <c r="P960" s="53" t="str">
        <f t="shared" ca="1" si="551"/>
        <v/>
      </c>
      <c r="Q960" s="54">
        <f t="shared" si="552"/>
        <v>-1</v>
      </c>
      <c r="R960" s="54" t="str">
        <f t="shared" si="553"/>
        <v/>
      </c>
      <c r="S960" s="3" t="str">
        <f t="shared" si="554"/>
        <v>my_code</v>
      </c>
      <c r="T960" s="54" t="b">
        <f t="shared" si="555"/>
        <v>0</v>
      </c>
      <c r="U960" s="54" t="b">
        <f t="shared" si="556"/>
        <v>0</v>
      </c>
      <c r="V960" s="54" t="b">
        <f t="shared" si="557"/>
        <v>0</v>
      </c>
      <c r="W960" s="54" t="b">
        <f t="shared" si="558"/>
        <v>0</v>
      </c>
      <c r="X960" s="54" t="b">
        <f>IF(NOT(ISERROR(VLOOKUP(UPPER(F960),Opcodes!$O$3:$O$10,1,FALSE))),TRUE,FALSE)</f>
        <v>0</v>
      </c>
      <c r="Y960" s="1" t="str" cm="1">
        <f t="array" aca="1" ref="Y960" ca="1">IF(OR(UPPER(F960)="STR",UPPER(F960)="ASC"),_xlfn.TEXTJOIN("",TRUE,DEC2HEX(128*(UPPER(F960)="STR")+CODE(MID(G960,ABS(ROW(INDIRECT("1:"&amp;LEN(G960)))),1)))),IF(UPPER(F960)="HEX",UPPER(SUBSTITUTE(G960," ","")),""))</f>
        <v/>
      </c>
      <c r="Z960" s="52" t="str">
        <f t="shared" si="559"/>
        <v/>
      </c>
      <c r="AA960" s="52" t="str">
        <f t="shared" si="560"/>
        <v/>
      </c>
      <c r="AB960" s="52" t="str">
        <f t="shared" si="561"/>
        <v/>
      </c>
      <c r="AC960" s="52" t="str">
        <f t="shared" si="562"/>
        <v/>
      </c>
      <c r="AD960" s="52" t="str">
        <f t="shared" si="563"/>
        <v/>
      </c>
      <c r="AE960" s="52">
        <f t="shared" ca="1" si="564"/>
        <v>0</v>
      </c>
      <c r="AF960" s="52" t="str">
        <f t="shared" si="565"/>
        <v/>
      </c>
      <c r="AG960" s="52" t="str">
        <f t="shared" ca="1" si="566"/>
        <v>mem</v>
      </c>
      <c r="AH960" s="52">
        <f t="shared" ca="1" si="567"/>
        <v>0</v>
      </c>
      <c r="AI960" s="52">
        <f t="shared" ca="1" si="568"/>
        <v>-1</v>
      </c>
      <c r="AJ960" s="52">
        <f t="shared" ca="1" si="569"/>
        <v>0</v>
      </c>
      <c r="AK960" s="52">
        <f t="shared" ca="1" si="570"/>
        <v>0</v>
      </c>
      <c r="AL960" s="52">
        <f t="shared" ca="1" si="571"/>
        <v>0</v>
      </c>
      <c r="AM960" s="52" t="e" cm="1">
        <f t="array" aca="1" ref="AM960" ca="1">INDEX($G$2:$G$1052,MATCH(1,(AL960=$E$2:$E$1052)*("EQU"=UPPER($F$2:$F$1052)),0))</f>
        <v>#N/A</v>
      </c>
      <c r="AN960" s="52" t="str">
        <f t="shared" ca="1" si="572"/>
        <v/>
      </c>
      <c r="AO960" s="1" t="e">
        <f t="shared" ca="1" si="573"/>
        <v>#N/A</v>
      </c>
      <c r="AP960" s="52" t="str">
        <f t="shared" ca="1" si="574"/>
        <v/>
      </c>
      <c r="AQ960" s="1" t="str" cm="1">
        <f t="array" aca="1" ref="AQ960" ca="1">IF(LEFT(AL960,1)=".",INDEX($M$12:$M$1052,MATCH(1,(AL960=$L$12:$L$1052)*(S960=($S$12:$S$1052)),0)),"")</f>
        <v/>
      </c>
      <c r="AR960" s="52">
        <f t="shared" ca="1" si="575"/>
        <v>0</v>
      </c>
      <c r="AS960" s="52">
        <f t="shared" ca="1" si="576"/>
        <v>0</v>
      </c>
      <c r="AT960" s="52" t="str">
        <f t="shared" ca="1" si="577"/>
        <v>00</v>
      </c>
      <c r="AU960" s="52" t="str">
        <f t="shared" ca="1" si="578"/>
        <v>00</v>
      </c>
      <c r="AV960" s="1" t="str">
        <f t="shared" ca="1" si="545"/>
        <v>00</v>
      </c>
      <c r="AW960" s="52" t="str">
        <f t="shared" ca="1" si="579"/>
        <v>ZP</v>
      </c>
      <c r="AX960" s="53" t="e">
        <f ca="1">VLOOKUP(UPPER(F960)&amp;"-"&amp;AW960,Opcodes!$D$3:$E$160,2,FALSE)</f>
        <v>#N/A</v>
      </c>
      <c r="AY960" s="1">
        <f t="shared" ca="1" si="580"/>
        <v>0</v>
      </c>
    </row>
    <row r="961" spans="3:51" s="52" customFormat="1" x14ac:dyDescent="0.3">
      <c r="C961" s="11" t="str" cm="1">
        <f t="array" aca="1" ref="C961" ca="1">IF(AND(N961&amp;""&lt;&gt;"",K961&amp;""&lt;&gt;""),K961&amp;": "&amp;N961&amp;IF(O961&amp;""&lt;&gt;""," "&amp;O961,"")&amp;IF(P961&amp;""&lt;&gt;""," "&amp;P961,""),IF(Y961&amp;""&lt;&gt;"",K961&amp;": "&amp;TRIM(_xlfn.TEXTJOIN("",TRUE,MID(Y961,2*ROW(INDIRECT("1:"&amp;LEN(Y961)))-1,2)&amp;" ")),""))</f>
        <v/>
      </c>
      <c r="D961" s="20"/>
      <c r="E961" s="21"/>
      <c r="F961" s="22"/>
      <c r="G961" s="55"/>
      <c r="H961" s="56"/>
      <c r="I961" s="51"/>
      <c r="J961" s="51"/>
      <c r="K961" s="52" t="str">
        <f t="shared" ca="1" si="546"/>
        <v>302</v>
      </c>
      <c r="L961" s="52" t="str">
        <f t="shared" si="547"/>
        <v/>
      </c>
      <c r="M961" s="52" t="str">
        <f t="shared" ca="1" si="548"/>
        <v>$0302</v>
      </c>
      <c r="N961" s="53" t="str">
        <f t="shared" ca="1" si="549"/>
        <v/>
      </c>
      <c r="O961" s="53" t="str">
        <f t="shared" ca="1" si="550"/>
        <v>00</v>
      </c>
      <c r="P961" s="53" t="str">
        <f t="shared" ca="1" si="551"/>
        <v/>
      </c>
      <c r="Q961" s="54">
        <f t="shared" si="552"/>
        <v>-1</v>
      </c>
      <c r="R961" s="54" t="str">
        <f t="shared" si="553"/>
        <v/>
      </c>
      <c r="S961" s="3" t="str">
        <f t="shared" si="554"/>
        <v>my_code</v>
      </c>
      <c r="T961" s="54" t="b">
        <f t="shared" si="555"/>
        <v>0</v>
      </c>
      <c r="U961" s="54" t="b">
        <f t="shared" si="556"/>
        <v>0</v>
      </c>
      <c r="V961" s="54" t="b">
        <f t="shared" si="557"/>
        <v>0</v>
      </c>
      <c r="W961" s="54" t="b">
        <f t="shared" si="558"/>
        <v>0</v>
      </c>
      <c r="X961" s="54" t="b">
        <f>IF(NOT(ISERROR(VLOOKUP(UPPER(F961),Opcodes!$O$3:$O$10,1,FALSE))),TRUE,FALSE)</f>
        <v>0</v>
      </c>
      <c r="Y961" s="1" t="str" cm="1">
        <f t="array" aca="1" ref="Y961" ca="1">IF(OR(UPPER(F961)="STR",UPPER(F961)="ASC"),_xlfn.TEXTJOIN("",TRUE,DEC2HEX(128*(UPPER(F961)="STR")+CODE(MID(G961,ABS(ROW(INDIRECT("1:"&amp;LEN(G961)))),1)))),IF(UPPER(F961)="HEX",UPPER(SUBSTITUTE(G961," ","")),""))</f>
        <v/>
      </c>
      <c r="Z961" s="52" t="str">
        <f t="shared" si="559"/>
        <v/>
      </c>
      <c r="AA961" s="52" t="str">
        <f t="shared" si="560"/>
        <v/>
      </c>
      <c r="AB961" s="52" t="str">
        <f t="shared" si="561"/>
        <v/>
      </c>
      <c r="AC961" s="52" t="str">
        <f t="shared" si="562"/>
        <v/>
      </c>
      <c r="AD961" s="52" t="str">
        <f t="shared" si="563"/>
        <v/>
      </c>
      <c r="AE961" s="52">
        <f t="shared" ca="1" si="564"/>
        <v>0</v>
      </c>
      <c r="AF961" s="52" t="str">
        <f t="shared" si="565"/>
        <v/>
      </c>
      <c r="AG961" s="52" t="str">
        <f t="shared" ca="1" si="566"/>
        <v>mem</v>
      </c>
      <c r="AH961" s="52">
        <f t="shared" ca="1" si="567"/>
        <v>0</v>
      </c>
      <c r="AI961" s="52">
        <f t="shared" ca="1" si="568"/>
        <v>-1</v>
      </c>
      <c r="AJ961" s="52">
        <f t="shared" ca="1" si="569"/>
        <v>0</v>
      </c>
      <c r="AK961" s="52">
        <f t="shared" ca="1" si="570"/>
        <v>0</v>
      </c>
      <c r="AL961" s="52">
        <f t="shared" ca="1" si="571"/>
        <v>0</v>
      </c>
      <c r="AM961" s="52" t="e" cm="1">
        <f t="array" aca="1" ref="AM961" ca="1">INDEX($G$2:$G$1052,MATCH(1,(AL961=$E$2:$E$1052)*("EQU"=UPPER($F$2:$F$1052)),0))</f>
        <v>#N/A</v>
      </c>
      <c r="AN961" s="52" t="str">
        <f t="shared" ca="1" si="572"/>
        <v/>
      </c>
      <c r="AO961" s="1" t="e">
        <f t="shared" ca="1" si="573"/>
        <v>#N/A</v>
      </c>
      <c r="AP961" s="52" t="str">
        <f t="shared" ca="1" si="574"/>
        <v/>
      </c>
      <c r="AQ961" s="1" t="str" cm="1">
        <f t="array" aca="1" ref="AQ961" ca="1">IF(LEFT(AL961,1)=".",INDEX($M$12:$M$1052,MATCH(1,(AL961=$L$12:$L$1052)*(S961=($S$12:$S$1052)),0)),"")</f>
        <v/>
      </c>
      <c r="AR961" s="52">
        <f t="shared" ca="1" si="575"/>
        <v>0</v>
      </c>
      <c r="AS961" s="52">
        <f t="shared" ca="1" si="576"/>
        <v>0</v>
      </c>
      <c r="AT961" s="52" t="str">
        <f t="shared" ca="1" si="577"/>
        <v>00</v>
      </c>
      <c r="AU961" s="52" t="str">
        <f t="shared" ca="1" si="578"/>
        <v>00</v>
      </c>
      <c r="AV961" s="1" t="str">
        <f t="shared" ca="1" si="545"/>
        <v>00</v>
      </c>
      <c r="AW961" s="52" t="str">
        <f t="shared" ca="1" si="579"/>
        <v>ZP</v>
      </c>
      <c r="AX961" s="53" t="e">
        <f ca="1">VLOOKUP(UPPER(F961)&amp;"-"&amp;AW961,Opcodes!$D$3:$E$160,2,FALSE)</f>
        <v>#N/A</v>
      </c>
      <c r="AY961" s="1">
        <f t="shared" ca="1" si="580"/>
        <v>0</v>
      </c>
    </row>
    <row r="962" spans="3:51" s="52" customFormat="1" x14ac:dyDescent="0.3">
      <c r="C962" s="11" t="str" cm="1">
        <f t="array" aca="1" ref="C962" ca="1">IF(AND(N962&amp;""&lt;&gt;"",K962&amp;""&lt;&gt;""),K962&amp;": "&amp;N962&amp;IF(O962&amp;""&lt;&gt;""," "&amp;O962,"")&amp;IF(P962&amp;""&lt;&gt;""," "&amp;P962,""),IF(Y962&amp;""&lt;&gt;"",K962&amp;": "&amp;TRIM(_xlfn.TEXTJOIN("",TRUE,MID(Y962,2*ROW(INDIRECT("1:"&amp;LEN(Y962)))-1,2)&amp;" ")),""))</f>
        <v/>
      </c>
      <c r="D962" s="20"/>
      <c r="E962" s="21"/>
      <c r="F962" s="22"/>
      <c r="G962" s="55"/>
      <c r="H962" s="56"/>
      <c r="I962" s="51"/>
      <c r="J962" s="51"/>
      <c r="K962" s="52" t="str">
        <f t="shared" ca="1" si="546"/>
        <v>302</v>
      </c>
      <c r="L962" s="52" t="str">
        <f t="shared" si="547"/>
        <v/>
      </c>
      <c r="M962" s="52" t="str">
        <f t="shared" ca="1" si="548"/>
        <v>$0302</v>
      </c>
      <c r="N962" s="53" t="str">
        <f t="shared" ca="1" si="549"/>
        <v/>
      </c>
      <c r="O962" s="53" t="str">
        <f t="shared" ca="1" si="550"/>
        <v>00</v>
      </c>
      <c r="P962" s="53" t="str">
        <f t="shared" ca="1" si="551"/>
        <v/>
      </c>
      <c r="Q962" s="54">
        <f t="shared" si="552"/>
        <v>-1</v>
      </c>
      <c r="R962" s="54" t="str">
        <f t="shared" si="553"/>
        <v/>
      </c>
      <c r="S962" s="3" t="str">
        <f t="shared" si="554"/>
        <v>my_code</v>
      </c>
      <c r="T962" s="54" t="b">
        <f t="shared" si="555"/>
        <v>0</v>
      </c>
      <c r="U962" s="54" t="b">
        <f t="shared" si="556"/>
        <v>0</v>
      </c>
      <c r="V962" s="54" t="b">
        <f t="shared" si="557"/>
        <v>0</v>
      </c>
      <c r="W962" s="54" t="b">
        <f t="shared" si="558"/>
        <v>0</v>
      </c>
      <c r="X962" s="54" t="b">
        <f>IF(NOT(ISERROR(VLOOKUP(UPPER(F962),Opcodes!$O$3:$O$10,1,FALSE))),TRUE,FALSE)</f>
        <v>0</v>
      </c>
      <c r="Y962" s="1" t="str" cm="1">
        <f t="array" aca="1" ref="Y962" ca="1">IF(OR(UPPER(F962)="STR",UPPER(F962)="ASC"),_xlfn.TEXTJOIN("",TRUE,DEC2HEX(128*(UPPER(F962)="STR")+CODE(MID(G962,ABS(ROW(INDIRECT("1:"&amp;LEN(G962)))),1)))),IF(UPPER(F962)="HEX",UPPER(SUBSTITUTE(G962," ","")),""))</f>
        <v/>
      </c>
      <c r="Z962" s="52" t="str">
        <f t="shared" si="559"/>
        <v/>
      </c>
      <c r="AA962" s="52" t="str">
        <f t="shared" si="560"/>
        <v/>
      </c>
      <c r="AB962" s="52" t="str">
        <f t="shared" si="561"/>
        <v/>
      </c>
      <c r="AC962" s="52" t="str">
        <f t="shared" si="562"/>
        <v/>
      </c>
      <c r="AD962" s="52" t="str">
        <f t="shared" si="563"/>
        <v/>
      </c>
      <c r="AE962" s="52">
        <f t="shared" ca="1" si="564"/>
        <v>0</v>
      </c>
      <c r="AF962" s="52" t="str">
        <f t="shared" si="565"/>
        <v/>
      </c>
      <c r="AG962" s="52" t="str">
        <f t="shared" ca="1" si="566"/>
        <v>mem</v>
      </c>
      <c r="AH962" s="52">
        <f t="shared" ca="1" si="567"/>
        <v>0</v>
      </c>
      <c r="AI962" s="52">
        <f t="shared" ca="1" si="568"/>
        <v>-1</v>
      </c>
      <c r="AJ962" s="52">
        <f t="shared" ca="1" si="569"/>
        <v>0</v>
      </c>
      <c r="AK962" s="52">
        <f t="shared" ca="1" si="570"/>
        <v>0</v>
      </c>
      <c r="AL962" s="52">
        <f t="shared" ca="1" si="571"/>
        <v>0</v>
      </c>
      <c r="AM962" s="52" t="e" cm="1">
        <f t="array" aca="1" ref="AM962" ca="1">INDEX($G$2:$G$1052,MATCH(1,(AL962=$E$2:$E$1052)*("EQU"=UPPER($F$2:$F$1052)),0))</f>
        <v>#N/A</v>
      </c>
      <c r="AN962" s="52" t="str">
        <f t="shared" ca="1" si="572"/>
        <v/>
      </c>
      <c r="AO962" s="1" t="e">
        <f t="shared" ca="1" si="573"/>
        <v>#N/A</v>
      </c>
      <c r="AP962" s="52" t="str">
        <f t="shared" ca="1" si="574"/>
        <v/>
      </c>
      <c r="AQ962" s="1" t="str" cm="1">
        <f t="array" aca="1" ref="AQ962" ca="1">IF(LEFT(AL962,1)=".",INDEX($M$12:$M$1052,MATCH(1,(AL962=$L$12:$L$1052)*(S962=($S$12:$S$1052)),0)),"")</f>
        <v/>
      </c>
      <c r="AR962" s="52">
        <f t="shared" ca="1" si="575"/>
        <v>0</v>
      </c>
      <c r="AS962" s="52">
        <f t="shared" ca="1" si="576"/>
        <v>0</v>
      </c>
      <c r="AT962" s="52" t="str">
        <f t="shared" ca="1" si="577"/>
        <v>00</v>
      </c>
      <c r="AU962" s="52" t="str">
        <f t="shared" ca="1" si="578"/>
        <v>00</v>
      </c>
      <c r="AV962" s="1" t="str">
        <f t="shared" ca="1" si="545"/>
        <v>00</v>
      </c>
      <c r="AW962" s="52" t="str">
        <f t="shared" ca="1" si="579"/>
        <v>ZP</v>
      </c>
      <c r="AX962" s="53" t="e">
        <f ca="1">VLOOKUP(UPPER(F962)&amp;"-"&amp;AW962,Opcodes!$D$3:$E$160,2,FALSE)</f>
        <v>#N/A</v>
      </c>
      <c r="AY962" s="1">
        <f t="shared" ca="1" si="580"/>
        <v>0</v>
      </c>
    </row>
    <row r="963" spans="3:51" s="52" customFormat="1" x14ac:dyDescent="0.3">
      <c r="C963" s="11" t="str" cm="1">
        <f t="array" aca="1" ref="C963" ca="1">IF(AND(N963&amp;""&lt;&gt;"",K963&amp;""&lt;&gt;""),K963&amp;": "&amp;N963&amp;IF(O963&amp;""&lt;&gt;""," "&amp;O963,"")&amp;IF(P963&amp;""&lt;&gt;""," "&amp;P963,""),IF(Y963&amp;""&lt;&gt;"",K963&amp;": "&amp;TRIM(_xlfn.TEXTJOIN("",TRUE,MID(Y963,2*ROW(INDIRECT("1:"&amp;LEN(Y963)))-1,2)&amp;" ")),""))</f>
        <v/>
      </c>
      <c r="D963" s="20"/>
      <c r="E963" s="21"/>
      <c r="F963" s="22"/>
      <c r="G963" s="55"/>
      <c r="H963" s="56"/>
      <c r="I963" s="51"/>
      <c r="J963" s="51"/>
      <c r="K963" s="52" t="str">
        <f t="shared" ca="1" si="546"/>
        <v>302</v>
      </c>
      <c r="L963" s="52" t="str">
        <f t="shared" si="547"/>
        <v/>
      </c>
      <c r="M963" s="52" t="str">
        <f t="shared" ca="1" si="548"/>
        <v>$0302</v>
      </c>
      <c r="N963" s="53" t="str">
        <f t="shared" ca="1" si="549"/>
        <v/>
      </c>
      <c r="O963" s="53" t="str">
        <f t="shared" ca="1" si="550"/>
        <v>00</v>
      </c>
      <c r="P963" s="53" t="str">
        <f t="shared" ca="1" si="551"/>
        <v/>
      </c>
      <c r="Q963" s="54">
        <f t="shared" si="552"/>
        <v>-1</v>
      </c>
      <c r="R963" s="54" t="str">
        <f t="shared" si="553"/>
        <v/>
      </c>
      <c r="S963" s="3" t="str">
        <f t="shared" si="554"/>
        <v>my_code</v>
      </c>
      <c r="T963" s="54" t="b">
        <f t="shared" si="555"/>
        <v>0</v>
      </c>
      <c r="U963" s="54" t="b">
        <f t="shared" si="556"/>
        <v>0</v>
      </c>
      <c r="V963" s="54" t="b">
        <f t="shared" si="557"/>
        <v>0</v>
      </c>
      <c r="W963" s="54" t="b">
        <f t="shared" si="558"/>
        <v>0</v>
      </c>
      <c r="X963" s="54" t="b">
        <f>IF(NOT(ISERROR(VLOOKUP(UPPER(F963),Opcodes!$O$3:$O$10,1,FALSE))),TRUE,FALSE)</f>
        <v>0</v>
      </c>
      <c r="Y963" s="1" t="str" cm="1">
        <f t="array" aca="1" ref="Y963" ca="1">IF(OR(UPPER(F963)="STR",UPPER(F963)="ASC"),_xlfn.TEXTJOIN("",TRUE,DEC2HEX(128*(UPPER(F963)="STR")+CODE(MID(G963,ABS(ROW(INDIRECT("1:"&amp;LEN(G963)))),1)))),IF(UPPER(F963)="HEX",UPPER(SUBSTITUTE(G963," ","")),""))</f>
        <v/>
      </c>
      <c r="Z963" s="52" t="str">
        <f t="shared" si="559"/>
        <v/>
      </c>
      <c r="AA963" s="52" t="str">
        <f t="shared" si="560"/>
        <v/>
      </c>
      <c r="AB963" s="52" t="str">
        <f t="shared" si="561"/>
        <v/>
      </c>
      <c r="AC963" s="52" t="str">
        <f t="shared" si="562"/>
        <v/>
      </c>
      <c r="AD963" s="52" t="str">
        <f t="shared" si="563"/>
        <v/>
      </c>
      <c r="AE963" s="52">
        <f t="shared" ca="1" si="564"/>
        <v>0</v>
      </c>
      <c r="AF963" s="52" t="str">
        <f t="shared" si="565"/>
        <v/>
      </c>
      <c r="AG963" s="52" t="str">
        <f t="shared" ca="1" si="566"/>
        <v>mem</v>
      </c>
      <c r="AH963" s="52">
        <f t="shared" ca="1" si="567"/>
        <v>0</v>
      </c>
      <c r="AI963" s="52">
        <f t="shared" ca="1" si="568"/>
        <v>-1</v>
      </c>
      <c r="AJ963" s="52">
        <f t="shared" ca="1" si="569"/>
        <v>0</v>
      </c>
      <c r="AK963" s="52">
        <f t="shared" ca="1" si="570"/>
        <v>0</v>
      </c>
      <c r="AL963" s="52">
        <f t="shared" ca="1" si="571"/>
        <v>0</v>
      </c>
      <c r="AM963" s="52" t="e" cm="1">
        <f t="array" aca="1" ref="AM963" ca="1">INDEX($G$2:$G$1052,MATCH(1,(AL963=$E$2:$E$1052)*("EQU"=UPPER($F$2:$F$1052)),0))</f>
        <v>#N/A</v>
      </c>
      <c r="AN963" s="52" t="str">
        <f t="shared" ca="1" si="572"/>
        <v/>
      </c>
      <c r="AO963" s="1" t="e">
        <f t="shared" ca="1" si="573"/>
        <v>#N/A</v>
      </c>
      <c r="AP963" s="52" t="str">
        <f t="shared" ca="1" si="574"/>
        <v/>
      </c>
      <c r="AQ963" s="1" t="str" cm="1">
        <f t="array" aca="1" ref="AQ963" ca="1">IF(LEFT(AL963,1)=".",INDEX($M$12:$M$1052,MATCH(1,(AL963=$L$12:$L$1052)*(S963=($S$12:$S$1052)),0)),"")</f>
        <v/>
      </c>
      <c r="AR963" s="52">
        <f t="shared" ca="1" si="575"/>
        <v>0</v>
      </c>
      <c r="AS963" s="52">
        <f t="shared" ca="1" si="576"/>
        <v>0</v>
      </c>
      <c r="AT963" s="52" t="str">
        <f t="shared" ca="1" si="577"/>
        <v>00</v>
      </c>
      <c r="AU963" s="52" t="str">
        <f t="shared" ca="1" si="578"/>
        <v>00</v>
      </c>
      <c r="AV963" s="1" t="str">
        <f t="shared" ca="1" si="545"/>
        <v>00</v>
      </c>
      <c r="AW963" s="52" t="str">
        <f t="shared" ca="1" si="579"/>
        <v>ZP</v>
      </c>
      <c r="AX963" s="53" t="e">
        <f ca="1">VLOOKUP(UPPER(F963)&amp;"-"&amp;AW963,Opcodes!$D$3:$E$160,2,FALSE)</f>
        <v>#N/A</v>
      </c>
      <c r="AY963" s="1">
        <f t="shared" ca="1" si="580"/>
        <v>0</v>
      </c>
    </row>
    <row r="964" spans="3:51" s="52" customFormat="1" x14ac:dyDescent="0.3">
      <c r="C964" s="11" t="str" cm="1">
        <f t="array" aca="1" ref="C964" ca="1">IF(AND(N964&amp;""&lt;&gt;"",K964&amp;""&lt;&gt;""),K964&amp;": "&amp;N964&amp;IF(O964&amp;""&lt;&gt;""," "&amp;O964,"")&amp;IF(P964&amp;""&lt;&gt;""," "&amp;P964,""),IF(Y964&amp;""&lt;&gt;"",K964&amp;": "&amp;TRIM(_xlfn.TEXTJOIN("",TRUE,MID(Y964,2*ROW(INDIRECT("1:"&amp;LEN(Y964)))-1,2)&amp;" ")),""))</f>
        <v/>
      </c>
      <c r="D964" s="20"/>
      <c r="E964" s="21"/>
      <c r="F964" s="22"/>
      <c r="G964" s="55"/>
      <c r="H964" s="56"/>
      <c r="I964" s="51"/>
      <c r="J964" s="51"/>
      <c r="K964" s="52" t="str">
        <f t="shared" ca="1" si="546"/>
        <v>302</v>
      </c>
      <c r="L964" s="52" t="str">
        <f t="shared" si="547"/>
        <v/>
      </c>
      <c r="M964" s="52" t="str">
        <f t="shared" ca="1" si="548"/>
        <v>$0302</v>
      </c>
      <c r="N964" s="53" t="str">
        <f t="shared" ca="1" si="549"/>
        <v/>
      </c>
      <c r="O964" s="53" t="str">
        <f t="shared" ca="1" si="550"/>
        <v>00</v>
      </c>
      <c r="P964" s="53" t="str">
        <f t="shared" ca="1" si="551"/>
        <v/>
      </c>
      <c r="Q964" s="54">
        <f t="shared" si="552"/>
        <v>-1</v>
      </c>
      <c r="R964" s="54" t="str">
        <f t="shared" si="553"/>
        <v/>
      </c>
      <c r="S964" s="3" t="str">
        <f t="shared" si="554"/>
        <v>my_code</v>
      </c>
      <c r="T964" s="54" t="b">
        <f t="shared" si="555"/>
        <v>0</v>
      </c>
      <c r="U964" s="54" t="b">
        <f t="shared" si="556"/>
        <v>0</v>
      </c>
      <c r="V964" s="54" t="b">
        <f t="shared" si="557"/>
        <v>0</v>
      </c>
      <c r="W964" s="54" t="b">
        <f t="shared" si="558"/>
        <v>0</v>
      </c>
      <c r="X964" s="54" t="b">
        <f>IF(NOT(ISERROR(VLOOKUP(UPPER(F964),Opcodes!$O$3:$O$10,1,FALSE))),TRUE,FALSE)</f>
        <v>0</v>
      </c>
      <c r="Y964" s="1" t="str" cm="1">
        <f t="array" aca="1" ref="Y964" ca="1">IF(OR(UPPER(F964)="STR",UPPER(F964)="ASC"),_xlfn.TEXTJOIN("",TRUE,DEC2HEX(128*(UPPER(F964)="STR")+CODE(MID(G964,ABS(ROW(INDIRECT("1:"&amp;LEN(G964)))),1)))),IF(UPPER(F964)="HEX",UPPER(SUBSTITUTE(G964," ","")),""))</f>
        <v/>
      </c>
      <c r="Z964" s="52" t="str">
        <f t="shared" si="559"/>
        <v/>
      </c>
      <c r="AA964" s="52" t="str">
        <f t="shared" si="560"/>
        <v/>
      </c>
      <c r="AB964" s="52" t="str">
        <f t="shared" si="561"/>
        <v/>
      </c>
      <c r="AC964" s="52" t="str">
        <f t="shared" si="562"/>
        <v/>
      </c>
      <c r="AD964" s="52" t="str">
        <f t="shared" si="563"/>
        <v/>
      </c>
      <c r="AE964" s="52">
        <f t="shared" ca="1" si="564"/>
        <v>0</v>
      </c>
      <c r="AF964" s="52" t="str">
        <f t="shared" si="565"/>
        <v/>
      </c>
      <c r="AG964" s="52" t="str">
        <f t="shared" ca="1" si="566"/>
        <v>mem</v>
      </c>
      <c r="AH964" s="52">
        <f t="shared" ca="1" si="567"/>
        <v>0</v>
      </c>
      <c r="AI964" s="52">
        <f t="shared" ca="1" si="568"/>
        <v>-1</v>
      </c>
      <c r="AJ964" s="52">
        <f t="shared" ca="1" si="569"/>
        <v>0</v>
      </c>
      <c r="AK964" s="52">
        <f t="shared" ca="1" si="570"/>
        <v>0</v>
      </c>
      <c r="AL964" s="52">
        <f t="shared" ca="1" si="571"/>
        <v>0</v>
      </c>
      <c r="AM964" s="52" t="e" cm="1">
        <f t="array" aca="1" ref="AM964" ca="1">INDEX($G$2:$G$1052,MATCH(1,(AL964=$E$2:$E$1052)*("EQU"=UPPER($F$2:$F$1052)),0))</f>
        <v>#N/A</v>
      </c>
      <c r="AN964" s="52" t="str">
        <f t="shared" ca="1" si="572"/>
        <v/>
      </c>
      <c r="AO964" s="1" t="e">
        <f t="shared" ca="1" si="573"/>
        <v>#N/A</v>
      </c>
      <c r="AP964" s="52" t="str">
        <f t="shared" ca="1" si="574"/>
        <v/>
      </c>
      <c r="AQ964" s="1" t="str" cm="1">
        <f t="array" aca="1" ref="AQ964" ca="1">IF(LEFT(AL964,1)=".",INDEX($M$12:$M$1052,MATCH(1,(AL964=$L$12:$L$1052)*(S964=($S$12:$S$1052)),0)),"")</f>
        <v/>
      </c>
      <c r="AR964" s="52">
        <f t="shared" ca="1" si="575"/>
        <v>0</v>
      </c>
      <c r="AS964" s="52">
        <f t="shared" ca="1" si="576"/>
        <v>0</v>
      </c>
      <c r="AT964" s="52" t="str">
        <f t="shared" ca="1" si="577"/>
        <v>00</v>
      </c>
      <c r="AU964" s="52" t="str">
        <f t="shared" ca="1" si="578"/>
        <v>00</v>
      </c>
      <c r="AV964" s="1" t="str">
        <f t="shared" ca="1" si="545"/>
        <v>00</v>
      </c>
      <c r="AW964" s="52" t="str">
        <f t="shared" ca="1" si="579"/>
        <v>ZP</v>
      </c>
      <c r="AX964" s="53" t="e">
        <f ca="1">VLOOKUP(UPPER(F964)&amp;"-"&amp;AW964,Opcodes!$D$3:$E$160,2,FALSE)</f>
        <v>#N/A</v>
      </c>
      <c r="AY964" s="1">
        <f t="shared" ca="1" si="580"/>
        <v>0</v>
      </c>
    </row>
    <row r="965" spans="3:51" s="52" customFormat="1" x14ac:dyDescent="0.3">
      <c r="C965" s="11" t="str" cm="1">
        <f t="array" aca="1" ref="C965" ca="1">IF(AND(N965&amp;""&lt;&gt;"",K965&amp;""&lt;&gt;""),K965&amp;": "&amp;N965&amp;IF(O965&amp;""&lt;&gt;""," "&amp;O965,"")&amp;IF(P965&amp;""&lt;&gt;""," "&amp;P965,""),IF(Y965&amp;""&lt;&gt;"",K965&amp;": "&amp;TRIM(_xlfn.TEXTJOIN("",TRUE,MID(Y965,2*ROW(INDIRECT("1:"&amp;LEN(Y965)))-1,2)&amp;" ")),""))</f>
        <v/>
      </c>
      <c r="D965" s="20"/>
      <c r="E965" s="21"/>
      <c r="F965" s="22"/>
      <c r="G965" s="55"/>
      <c r="H965" s="56"/>
      <c r="I965" s="51"/>
      <c r="J965" s="51"/>
      <c r="K965" s="52" t="str">
        <f t="shared" ca="1" si="546"/>
        <v>302</v>
      </c>
      <c r="L965" s="52" t="str">
        <f t="shared" si="547"/>
        <v/>
      </c>
      <c r="M965" s="52" t="str">
        <f t="shared" ca="1" si="548"/>
        <v>$0302</v>
      </c>
      <c r="N965" s="53" t="str">
        <f t="shared" ca="1" si="549"/>
        <v/>
      </c>
      <c r="O965" s="53" t="str">
        <f t="shared" ca="1" si="550"/>
        <v>00</v>
      </c>
      <c r="P965" s="53" t="str">
        <f t="shared" ca="1" si="551"/>
        <v/>
      </c>
      <c r="Q965" s="54">
        <f t="shared" si="552"/>
        <v>-1</v>
      </c>
      <c r="R965" s="54" t="str">
        <f t="shared" si="553"/>
        <v/>
      </c>
      <c r="S965" s="3" t="str">
        <f t="shared" si="554"/>
        <v>my_code</v>
      </c>
      <c r="T965" s="54" t="b">
        <f t="shared" si="555"/>
        <v>0</v>
      </c>
      <c r="U965" s="54" t="b">
        <f t="shared" si="556"/>
        <v>0</v>
      </c>
      <c r="V965" s="54" t="b">
        <f t="shared" si="557"/>
        <v>0</v>
      </c>
      <c r="W965" s="54" t="b">
        <f t="shared" si="558"/>
        <v>0</v>
      </c>
      <c r="X965" s="54" t="b">
        <f>IF(NOT(ISERROR(VLOOKUP(UPPER(F965),Opcodes!$O$3:$O$10,1,FALSE))),TRUE,FALSE)</f>
        <v>0</v>
      </c>
      <c r="Y965" s="1" t="str" cm="1">
        <f t="array" aca="1" ref="Y965" ca="1">IF(OR(UPPER(F965)="STR",UPPER(F965)="ASC"),_xlfn.TEXTJOIN("",TRUE,DEC2HEX(128*(UPPER(F965)="STR")+CODE(MID(G965,ABS(ROW(INDIRECT("1:"&amp;LEN(G965)))),1)))),IF(UPPER(F965)="HEX",UPPER(SUBSTITUTE(G965," ","")),""))</f>
        <v/>
      </c>
      <c r="Z965" s="52" t="str">
        <f t="shared" si="559"/>
        <v/>
      </c>
      <c r="AA965" s="52" t="str">
        <f t="shared" si="560"/>
        <v/>
      </c>
      <c r="AB965" s="52" t="str">
        <f t="shared" si="561"/>
        <v/>
      </c>
      <c r="AC965" s="52" t="str">
        <f t="shared" si="562"/>
        <v/>
      </c>
      <c r="AD965" s="52" t="str">
        <f t="shared" si="563"/>
        <v/>
      </c>
      <c r="AE965" s="52">
        <f t="shared" ca="1" si="564"/>
        <v>0</v>
      </c>
      <c r="AF965" s="52" t="str">
        <f t="shared" si="565"/>
        <v/>
      </c>
      <c r="AG965" s="52" t="str">
        <f t="shared" ca="1" si="566"/>
        <v>mem</v>
      </c>
      <c r="AH965" s="52">
        <f t="shared" ca="1" si="567"/>
        <v>0</v>
      </c>
      <c r="AI965" s="52">
        <f t="shared" ca="1" si="568"/>
        <v>-1</v>
      </c>
      <c r="AJ965" s="52">
        <f t="shared" ca="1" si="569"/>
        <v>0</v>
      </c>
      <c r="AK965" s="52">
        <f t="shared" ca="1" si="570"/>
        <v>0</v>
      </c>
      <c r="AL965" s="52">
        <f t="shared" ca="1" si="571"/>
        <v>0</v>
      </c>
      <c r="AM965" s="52" t="e" cm="1">
        <f t="array" aca="1" ref="AM965" ca="1">INDEX($G$2:$G$1052,MATCH(1,(AL965=$E$2:$E$1052)*("EQU"=UPPER($F$2:$F$1052)),0))</f>
        <v>#N/A</v>
      </c>
      <c r="AN965" s="52" t="str">
        <f t="shared" ca="1" si="572"/>
        <v/>
      </c>
      <c r="AO965" s="1" t="e">
        <f t="shared" ca="1" si="573"/>
        <v>#N/A</v>
      </c>
      <c r="AP965" s="52" t="str">
        <f t="shared" ca="1" si="574"/>
        <v/>
      </c>
      <c r="AQ965" s="1" t="str" cm="1">
        <f t="array" aca="1" ref="AQ965" ca="1">IF(LEFT(AL965,1)=".",INDEX($M$12:$M$1052,MATCH(1,(AL965=$L$12:$L$1052)*(S965=($S$12:$S$1052)),0)),"")</f>
        <v/>
      </c>
      <c r="AR965" s="52">
        <f t="shared" ca="1" si="575"/>
        <v>0</v>
      </c>
      <c r="AS965" s="52">
        <f t="shared" ca="1" si="576"/>
        <v>0</v>
      </c>
      <c r="AT965" s="52" t="str">
        <f t="shared" ca="1" si="577"/>
        <v>00</v>
      </c>
      <c r="AU965" s="52" t="str">
        <f t="shared" ca="1" si="578"/>
        <v>00</v>
      </c>
      <c r="AV965" s="1" t="str">
        <f t="shared" ca="1" si="545"/>
        <v>00</v>
      </c>
      <c r="AW965" s="52" t="str">
        <f t="shared" ca="1" si="579"/>
        <v>ZP</v>
      </c>
      <c r="AX965" s="53" t="e">
        <f ca="1">VLOOKUP(UPPER(F965)&amp;"-"&amp;AW965,Opcodes!$D$3:$E$160,2,FALSE)</f>
        <v>#N/A</v>
      </c>
      <c r="AY965" s="1">
        <f t="shared" ca="1" si="580"/>
        <v>0</v>
      </c>
    </row>
    <row r="966" spans="3:51" s="52" customFormat="1" x14ac:dyDescent="0.3">
      <c r="C966" s="11" t="str" cm="1">
        <f t="array" aca="1" ref="C966" ca="1">IF(AND(N966&amp;""&lt;&gt;"",K966&amp;""&lt;&gt;""),K966&amp;": "&amp;N966&amp;IF(O966&amp;""&lt;&gt;""," "&amp;O966,"")&amp;IF(P966&amp;""&lt;&gt;""," "&amp;P966,""),IF(Y966&amp;""&lt;&gt;"",K966&amp;": "&amp;TRIM(_xlfn.TEXTJOIN("",TRUE,MID(Y966,2*ROW(INDIRECT("1:"&amp;LEN(Y966)))-1,2)&amp;" ")),""))</f>
        <v/>
      </c>
      <c r="D966" s="20"/>
      <c r="E966" s="21"/>
      <c r="F966" s="22"/>
      <c r="G966" s="55"/>
      <c r="H966" s="56"/>
      <c r="I966" s="51"/>
      <c r="J966" s="51"/>
      <c r="K966" s="52" t="str">
        <f t="shared" ca="1" si="546"/>
        <v>302</v>
      </c>
      <c r="L966" s="52" t="str">
        <f t="shared" si="547"/>
        <v/>
      </c>
      <c r="M966" s="52" t="str">
        <f t="shared" ca="1" si="548"/>
        <v>$0302</v>
      </c>
      <c r="N966" s="53" t="str">
        <f t="shared" ca="1" si="549"/>
        <v/>
      </c>
      <c r="O966" s="53" t="str">
        <f t="shared" ca="1" si="550"/>
        <v>00</v>
      </c>
      <c r="P966" s="53" t="str">
        <f t="shared" ca="1" si="551"/>
        <v/>
      </c>
      <c r="Q966" s="54">
        <f t="shared" si="552"/>
        <v>-1</v>
      </c>
      <c r="R966" s="54" t="str">
        <f t="shared" si="553"/>
        <v/>
      </c>
      <c r="S966" s="3" t="str">
        <f t="shared" si="554"/>
        <v>my_code</v>
      </c>
      <c r="T966" s="54" t="b">
        <f t="shared" si="555"/>
        <v>0</v>
      </c>
      <c r="U966" s="54" t="b">
        <f t="shared" si="556"/>
        <v>0</v>
      </c>
      <c r="V966" s="54" t="b">
        <f t="shared" si="557"/>
        <v>0</v>
      </c>
      <c r="W966" s="54" t="b">
        <f t="shared" si="558"/>
        <v>0</v>
      </c>
      <c r="X966" s="54" t="b">
        <f>IF(NOT(ISERROR(VLOOKUP(UPPER(F966),Opcodes!$O$3:$O$10,1,FALSE))),TRUE,FALSE)</f>
        <v>0</v>
      </c>
      <c r="Y966" s="1" t="str" cm="1">
        <f t="array" aca="1" ref="Y966" ca="1">IF(OR(UPPER(F966)="STR",UPPER(F966)="ASC"),_xlfn.TEXTJOIN("",TRUE,DEC2HEX(128*(UPPER(F966)="STR")+CODE(MID(G966,ABS(ROW(INDIRECT("1:"&amp;LEN(G966)))),1)))),IF(UPPER(F966)="HEX",UPPER(SUBSTITUTE(G966," ","")),""))</f>
        <v/>
      </c>
      <c r="Z966" s="52" t="str">
        <f t="shared" si="559"/>
        <v/>
      </c>
      <c r="AA966" s="52" t="str">
        <f t="shared" si="560"/>
        <v/>
      </c>
      <c r="AB966" s="52" t="str">
        <f t="shared" si="561"/>
        <v/>
      </c>
      <c r="AC966" s="52" t="str">
        <f t="shared" si="562"/>
        <v/>
      </c>
      <c r="AD966" s="52" t="str">
        <f t="shared" si="563"/>
        <v/>
      </c>
      <c r="AE966" s="52">
        <f t="shared" ca="1" si="564"/>
        <v>0</v>
      </c>
      <c r="AF966" s="52" t="str">
        <f t="shared" si="565"/>
        <v/>
      </c>
      <c r="AG966" s="52" t="str">
        <f t="shared" ca="1" si="566"/>
        <v>mem</v>
      </c>
      <c r="AH966" s="52">
        <f t="shared" ca="1" si="567"/>
        <v>0</v>
      </c>
      <c r="AI966" s="52">
        <f t="shared" ca="1" si="568"/>
        <v>-1</v>
      </c>
      <c r="AJ966" s="52">
        <f t="shared" ca="1" si="569"/>
        <v>0</v>
      </c>
      <c r="AK966" s="52">
        <f t="shared" ca="1" si="570"/>
        <v>0</v>
      </c>
      <c r="AL966" s="52">
        <f t="shared" ca="1" si="571"/>
        <v>0</v>
      </c>
      <c r="AM966" s="52" t="e" cm="1">
        <f t="array" aca="1" ref="AM966" ca="1">INDEX($G$2:$G$1052,MATCH(1,(AL966=$E$2:$E$1052)*("EQU"=UPPER($F$2:$F$1052)),0))</f>
        <v>#N/A</v>
      </c>
      <c r="AN966" s="52" t="str">
        <f t="shared" ca="1" si="572"/>
        <v/>
      </c>
      <c r="AO966" s="1" t="e">
        <f t="shared" ca="1" si="573"/>
        <v>#N/A</v>
      </c>
      <c r="AP966" s="52" t="str">
        <f t="shared" ca="1" si="574"/>
        <v/>
      </c>
      <c r="AQ966" s="1" t="str" cm="1">
        <f t="array" aca="1" ref="AQ966" ca="1">IF(LEFT(AL966,1)=".",INDEX($M$12:$M$1052,MATCH(1,(AL966=$L$12:$L$1052)*(S966=($S$12:$S$1052)),0)),"")</f>
        <v/>
      </c>
      <c r="AR966" s="52">
        <f t="shared" ca="1" si="575"/>
        <v>0</v>
      </c>
      <c r="AS966" s="52">
        <f t="shared" ca="1" si="576"/>
        <v>0</v>
      </c>
      <c r="AT966" s="52" t="str">
        <f t="shared" ca="1" si="577"/>
        <v>00</v>
      </c>
      <c r="AU966" s="52" t="str">
        <f t="shared" ca="1" si="578"/>
        <v>00</v>
      </c>
      <c r="AV966" s="1" t="str">
        <f t="shared" ca="1" si="545"/>
        <v>00</v>
      </c>
      <c r="AW966" s="52" t="str">
        <f t="shared" ca="1" si="579"/>
        <v>ZP</v>
      </c>
      <c r="AX966" s="53" t="e">
        <f ca="1">VLOOKUP(UPPER(F966)&amp;"-"&amp;AW966,Opcodes!$D$3:$E$160,2,FALSE)</f>
        <v>#N/A</v>
      </c>
      <c r="AY966" s="1">
        <f t="shared" ca="1" si="580"/>
        <v>0</v>
      </c>
    </row>
    <row r="967" spans="3:51" s="52" customFormat="1" x14ac:dyDescent="0.3">
      <c r="C967" s="11" t="str" cm="1">
        <f t="array" aca="1" ref="C967" ca="1">IF(AND(N967&amp;""&lt;&gt;"",K967&amp;""&lt;&gt;""),K967&amp;": "&amp;N967&amp;IF(O967&amp;""&lt;&gt;""," "&amp;O967,"")&amp;IF(P967&amp;""&lt;&gt;""," "&amp;P967,""),IF(Y967&amp;""&lt;&gt;"",K967&amp;": "&amp;TRIM(_xlfn.TEXTJOIN("",TRUE,MID(Y967,2*ROW(INDIRECT("1:"&amp;LEN(Y967)))-1,2)&amp;" ")),""))</f>
        <v/>
      </c>
      <c r="D967" s="20"/>
      <c r="E967" s="21"/>
      <c r="F967" s="22"/>
      <c r="G967" s="55"/>
      <c r="H967" s="56"/>
      <c r="I967" s="51"/>
      <c r="J967" s="51"/>
      <c r="K967" s="52" t="str">
        <f t="shared" ca="1" si="546"/>
        <v>302</v>
      </c>
      <c r="L967" s="52" t="str">
        <f t="shared" si="547"/>
        <v/>
      </c>
      <c r="M967" s="52" t="str">
        <f t="shared" ca="1" si="548"/>
        <v>$0302</v>
      </c>
      <c r="N967" s="53" t="str">
        <f t="shared" ca="1" si="549"/>
        <v/>
      </c>
      <c r="O967" s="53" t="str">
        <f t="shared" ca="1" si="550"/>
        <v>00</v>
      </c>
      <c r="P967" s="53" t="str">
        <f t="shared" ca="1" si="551"/>
        <v/>
      </c>
      <c r="Q967" s="54">
        <f t="shared" si="552"/>
        <v>-1</v>
      </c>
      <c r="R967" s="54" t="str">
        <f t="shared" si="553"/>
        <v/>
      </c>
      <c r="S967" s="3" t="str">
        <f t="shared" si="554"/>
        <v>my_code</v>
      </c>
      <c r="T967" s="54" t="b">
        <f t="shared" si="555"/>
        <v>0</v>
      </c>
      <c r="U967" s="54" t="b">
        <f t="shared" si="556"/>
        <v>0</v>
      </c>
      <c r="V967" s="54" t="b">
        <f t="shared" si="557"/>
        <v>0</v>
      </c>
      <c r="W967" s="54" t="b">
        <f t="shared" si="558"/>
        <v>0</v>
      </c>
      <c r="X967" s="54" t="b">
        <f>IF(NOT(ISERROR(VLOOKUP(UPPER(F967),Opcodes!$O$3:$O$10,1,FALSE))),TRUE,FALSE)</f>
        <v>0</v>
      </c>
      <c r="Y967" s="1" t="str" cm="1">
        <f t="array" aca="1" ref="Y967" ca="1">IF(OR(UPPER(F967)="STR",UPPER(F967)="ASC"),_xlfn.TEXTJOIN("",TRUE,DEC2HEX(128*(UPPER(F967)="STR")+CODE(MID(G967,ABS(ROW(INDIRECT("1:"&amp;LEN(G967)))),1)))),IF(UPPER(F967)="HEX",UPPER(SUBSTITUTE(G967," ","")),""))</f>
        <v/>
      </c>
      <c r="Z967" s="52" t="str">
        <f t="shared" si="559"/>
        <v/>
      </c>
      <c r="AA967" s="52" t="str">
        <f t="shared" si="560"/>
        <v/>
      </c>
      <c r="AB967" s="52" t="str">
        <f t="shared" si="561"/>
        <v/>
      </c>
      <c r="AC967" s="52" t="str">
        <f t="shared" si="562"/>
        <v/>
      </c>
      <c r="AD967" s="52" t="str">
        <f t="shared" si="563"/>
        <v/>
      </c>
      <c r="AE967" s="52">
        <f t="shared" ca="1" si="564"/>
        <v>0</v>
      </c>
      <c r="AF967" s="52" t="str">
        <f t="shared" si="565"/>
        <v/>
      </c>
      <c r="AG967" s="52" t="str">
        <f t="shared" ca="1" si="566"/>
        <v>mem</v>
      </c>
      <c r="AH967" s="52">
        <f t="shared" ca="1" si="567"/>
        <v>0</v>
      </c>
      <c r="AI967" s="52">
        <f t="shared" ca="1" si="568"/>
        <v>-1</v>
      </c>
      <c r="AJ967" s="52">
        <f t="shared" ca="1" si="569"/>
        <v>0</v>
      </c>
      <c r="AK967" s="52">
        <f t="shared" ca="1" si="570"/>
        <v>0</v>
      </c>
      <c r="AL967" s="52">
        <f t="shared" ca="1" si="571"/>
        <v>0</v>
      </c>
      <c r="AM967" s="52" t="e" cm="1">
        <f t="array" aca="1" ref="AM967" ca="1">INDEX($G$2:$G$1052,MATCH(1,(AL967=$E$2:$E$1052)*("EQU"=UPPER($F$2:$F$1052)),0))</f>
        <v>#N/A</v>
      </c>
      <c r="AN967" s="52" t="str">
        <f t="shared" ca="1" si="572"/>
        <v/>
      </c>
      <c r="AO967" s="1" t="e">
        <f t="shared" ca="1" si="573"/>
        <v>#N/A</v>
      </c>
      <c r="AP967" s="52" t="str">
        <f t="shared" ca="1" si="574"/>
        <v/>
      </c>
      <c r="AQ967" s="1" t="str" cm="1">
        <f t="array" aca="1" ref="AQ967" ca="1">IF(LEFT(AL967,1)=".",INDEX($M$12:$M$1052,MATCH(1,(AL967=$L$12:$L$1052)*(S967=($S$12:$S$1052)),0)),"")</f>
        <v/>
      </c>
      <c r="AR967" s="52">
        <f t="shared" ca="1" si="575"/>
        <v>0</v>
      </c>
      <c r="AS967" s="52">
        <f t="shared" ca="1" si="576"/>
        <v>0</v>
      </c>
      <c r="AT967" s="52" t="str">
        <f t="shared" ca="1" si="577"/>
        <v>00</v>
      </c>
      <c r="AU967" s="52" t="str">
        <f t="shared" ca="1" si="578"/>
        <v>00</v>
      </c>
      <c r="AV967" s="1" t="str">
        <f t="shared" ca="1" si="545"/>
        <v>00</v>
      </c>
      <c r="AW967" s="52" t="str">
        <f t="shared" ca="1" si="579"/>
        <v>ZP</v>
      </c>
      <c r="AX967" s="53" t="e">
        <f ca="1">VLOOKUP(UPPER(F967)&amp;"-"&amp;AW967,Opcodes!$D$3:$E$160,2,FALSE)</f>
        <v>#N/A</v>
      </c>
      <c r="AY967" s="1">
        <f t="shared" ca="1" si="580"/>
        <v>0</v>
      </c>
    </row>
    <row r="968" spans="3:51" s="52" customFormat="1" x14ac:dyDescent="0.3">
      <c r="C968" s="11" t="str" cm="1">
        <f t="array" aca="1" ref="C968" ca="1">IF(AND(N968&amp;""&lt;&gt;"",K968&amp;""&lt;&gt;""),K968&amp;": "&amp;N968&amp;IF(O968&amp;""&lt;&gt;""," "&amp;O968,"")&amp;IF(P968&amp;""&lt;&gt;""," "&amp;P968,""),IF(Y968&amp;""&lt;&gt;"",K968&amp;": "&amp;TRIM(_xlfn.TEXTJOIN("",TRUE,MID(Y968,2*ROW(INDIRECT("1:"&amp;LEN(Y968)))-1,2)&amp;" ")),""))</f>
        <v/>
      </c>
      <c r="D968" s="20"/>
      <c r="E968" s="21"/>
      <c r="F968" s="22"/>
      <c r="G968" s="55"/>
      <c r="H968" s="56"/>
      <c r="I968" s="51"/>
      <c r="J968" s="51"/>
      <c r="K968" s="52" t="str">
        <f t="shared" ca="1" si="546"/>
        <v>302</v>
      </c>
      <c r="L968" s="52" t="str">
        <f t="shared" si="547"/>
        <v/>
      </c>
      <c r="M968" s="52" t="str">
        <f t="shared" ca="1" si="548"/>
        <v>$0302</v>
      </c>
      <c r="N968" s="53" t="str">
        <f t="shared" ca="1" si="549"/>
        <v/>
      </c>
      <c r="O968" s="53" t="str">
        <f t="shared" ca="1" si="550"/>
        <v>00</v>
      </c>
      <c r="P968" s="53" t="str">
        <f t="shared" ca="1" si="551"/>
        <v/>
      </c>
      <c r="Q968" s="54">
        <f t="shared" si="552"/>
        <v>-1</v>
      </c>
      <c r="R968" s="54" t="str">
        <f t="shared" si="553"/>
        <v/>
      </c>
      <c r="S968" s="3" t="str">
        <f t="shared" si="554"/>
        <v>my_code</v>
      </c>
      <c r="T968" s="54" t="b">
        <f t="shared" si="555"/>
        <v>0</v>
      </c>
      <c r="U968" s="54" t="b">
        <f t="shared" si="556"/>
        <v>0</v>
      </c>
      <c r="V968" s="54" t="b">
        <f t="shared" si="557"/>
        <v>0</v>
      </c>
      <c r="W968" s="54" t="b">
        <f t="shared" si="558"/>
        <v>0</v>
      </c>
      <c r="X968" s="54" t="b">
        <f>IF(NOT(ISERROR(VLOOKUP(UPPER(F968),Opcodes!$O$3:$O$10,1,FALSE))),TRUE,FALSE)</f>
        <v>0</v>
      </c>
      <c r="Y968" s="1" t="str" cm="1">
        <f t="array" aca="1" ref="Y968" ca="1">IF(OR(UPPER(F968)="STR",UPPER(F968)="ASC"),_xlfn.TEXTJOIN("",TRUE,DEC2HEX(128*(UPPER(F968)="STR")+CODE(MID(G968,ABS(ROW(INDIRECT("1:"&amp;LEN(G968)))),1)))),IF(UPPER(F968)="HEX",UPPER(SUBSTITUTE(G968," ","")),""))</f>
        <v/>
      </c>
      <c r="Z968" s="52" t="str">
        <f t="shared" si="559"/>
        <v/>
      </c>
      <c r="AA968" s="52" t="str">
        <f t="shared" si="560"/>
        <v/>
      </c>
      <c r="AB968" s="52" t="str">
        <f t="shared" si="561"/>
        <v/>
      </c>
      <c r="AC968" s="52" t="str">
        <f t="shared" si="562"/>
        <v/>
      </c>
      <c r="AD968" s="52" t="str">
        <f t="shared" si="563"/>
        <v/>
      </c>
      <c r="AE968" s="52">
        <f t="shared" ca="1" si="564"/>
        <v>0</v>
      </c>
      <c r="AF968" s="52" t="str">
        <f t="shared" si="565"/>
        <v/>
      </c>
      <c r="AG968" s="52" t="str">
        <f t="shared" ca="1" si="566"/>
        <v>mem</v>
      </c>
      <c r="AH968" s="52">
        <f t="shared" ca="1" si="567"/>
        <v>0</v>
      </c>
      <c r="AI968" s="52">
        <f t="shared" ca="1" si="568"/>
        <v>-1</v>
      </c>
      <c r="AJ968" s="52">
        <f t="shared" ca="1" si="569"/>
        <v>0</v>
      </c>
      <c r="AK968" s="52">
        <f t="shared" ca="1" si="570"/>
        <v>0</v>
      </c>
      <c r="AL968" s="52">
        <f t="shared" ca="1" si="571"/>
        <v>0</v>
      </c>
      <c r="AM968" s="52" t="e" cm="1">
        <f t="array" aca="1" ref="AM968" ca="1">INDEX($G$2:$G$1052,MATCH(1,(AL968=$E$2:$E$1052)*("EQU"=UPPER($F$2:$F$1052)),0))</f>
        <v>#N/A</v>
      </c>
      <c r="AN968" s="52" t="str">
        <f t="shared" ca="1" si="572"/>
        <v/>
      </c>
      <c r="AO968" s="1" t="e">
        <f t="shared" ca="1" si="573"/>
        <v>#N/A</v>
      </c>
      <c r="AP968" s="52" t="str">
        <f t="shared" ca="1" si="574"/>
        <v/>
      </c>
      <c r="AQ968" s="1" t="str" cm="1">
        <f t="array" aca="1" ref="AQ968" ca="1">IF(LEFT(AL968,1)=".",INDEX($M$12:$M$1052,MATCH(1,(AL968=$L$12:$L$1052)*(S968=($S$12:$S$1052)),0)),"")</f>
        <v/>
      </c>
      <c r="AR968" s="52">
        <f t="shared" ca="1" si="575"/>
        <v>0</v>
      </c>
      <c r="AS968" s="52">
        <f t="shared" ca="1" si="576"/>
        <v>0</v>
      </c>
      <c r="AT968" s="52" t="str">
        <f t="shared" ca="1" si="577"/>
        <v>00</v>
      </c>
      <c r="AU968" s="52" t="str">
        <f t="shared" ca="1" si="578"/>
        <v>00</v>
      </c>
      <c r="AV968" s="1" t="str">
        <f t="shared" ca="1" si="545"/>
        <v>00</v>
      </c>
      <c r="AW968" s="52" t="str">
        <f t="shared" ca="1" si="579"/>
        <v>ZP</v>
      </c>
      <c r="AX968" s="53" t="e">
        <f ca="1">VLOOKUP(UPPER(F968)&amp;"-"&amp;AW968,Opcodes!$D$3:$E$160,2,FALSE)</f>
        <v>#N/A</v>
      </c>
      <c r="AY968" s="1">
        <f t="shared" ca="1" si="580"/>
        <v>0</v>
      </c>
    </row>
    <row r="969" spans="3:51" s="52" customFormat="1" x14ac:dyDescent="0.3">
      <c r="C969" s="11" t="str" cm="1">
        <f t="array" aca="1" ref="C969" ca="1">IF(AND(N969&amp;""&lt;&gt;"",K969&amp;""&lt;&gt;""),K969&amp;": "&amp;N969&amp;IF(O969&amp;""&lt;&gt;""," "&amp;O969,"")&amp;IF(P969&amp;""&lt;&gt;""," "&amp;P969,""),IF(Y969&amp;""&lt;&gt;"",K969&amp;": "&amp;TRIM(_xlfn.TEXTJOIN("",TRUE,MID(Y969,2*ROW(INDIRECT("1:"&amp;LEN(Y969)))-1,2)&amp;" ")),""))</f>
        <v/>
      </c>
      <c r="D969" s="20"/>
      <c r="E969" s="21"/>
      <c r="F969" s="22"/>
      <c r="G969" s="55"/>
      <c r="H969" s="56"/>
      <c r="I969" s="51"/>
      <c r="J969" s="51"/>
      <c r="K969" s="52" t="str">
        <f t="shared" ca="1" si="546"/>
        <v>302</v>
      </c>
      <c r="L969" s="52" t="str">
        <f t="shared" si="547"/>
        <v/>
      </c>
      <c r="M969" s="52" t="str">
        <f t="shared" ca="1" si="548"/>
        <v>$0302</v>
      </c>
      <c r="N969" s="53" t="str">
        <f t="shared" ca="1" si="549"/>
        <v/>
      </c>
      <c r="O969" s="53" t="str">
        <f t="shared" ca="1" si="550"/>
        <v>00</v>
      </c>
      <c r="P969" s="53" t="str">
        <f t="shared" ca="1" si="551"/>
        <v/>
      </c>
      <c r="Q969" s="54">
        <f t="shared" si="552"/>
        <v>-1</v>
      </c>
      <c r="R969" s="54" t="str">
        <f t="shared" si="553"/>
        <v/>
      </c>
      <c r="S969" s="3" t="str">
        <f t="shared" si="554"/>
        <v>my_code</v>
      </c>
      <c r="T969" s="54" t="b">
        <f t="shared" si="555"/>
        <v>0</v>
      </c>
      <c r="U969" s="54" t="b">
        <f t="shared" si="556"/>
        <v>0</v>
      </c>
      <c r="V969" s="54" t="b">
        <f t="shared" si="557"/>
        <v>0</v>
      </c>
      <c r="W969" s="54" t="b">
        <f t="shared" si="558"/>
        <v>0</v>
      </c>
      <c r="X969" s="54" t="b">
        <f>IF(NOT(ISERROR(VLOOKUP(UPPER(F969),Opcodes!$O$3:$O$10,1,FALSE))),TRUE,FALSE)</f>
        <v>0</v>
      </c>
      <c r="Y969" s="1" t="str" cm="1">
        <f t="array" aca="1" ref="Y969" ca="1">IF(OR(UPPER(F969)="STR",UPPER(F969)="ASC"),_xlfn.TEXTJOIN("",TRUE,DEC2HEX(128*(UPPER(F969)="STR")+CODE(MID(G969,ABS(ROW(INDIRECT("1:"&amp;LEN(G969)))),1)))),IF(UPPER(F969)="HEX",UPPER(SUBSTITUTE(G969," ","")),""))</f>
        <v/>
      </c>
      <c r="Z969" s="52" t="str">
        <f t="shared" si="559"/>
        <v/>
      </c>
      <c r="AA969" s="52" t="str">
        <f t="shared" si="560"/>
        <v/>
      </c>
      <c r="AB969" s="52" t="str">
        <f t="shared" si="561"/>
        <v/>
      </c>
      <c r="AC969" s="52" t="str">
        <f t="shared" si="562"/>
        <v/>
      </c>
      <c r="AD969" s="52" t="str">
        <f t="shared" si="563"/>
        <v/>
      </c>
      <c r="AE969" s="52">
        <f t="shared" ca="1" si="564"/>
        <v>0</v>
      </c>
      <c r="AF969" s="52" t="str">
        <f t="shared" si="565"/>
        <v/>
      </c>
      <c r="AG969" s="52" t="str">
        <f t="shared" ca="1" si="566"/>
        <v>mem</v>
      </c>
      <c r="AH969" s="52">
        <f t="shared" ca="1" si="567"/>
        <v>0</v>
      </c>
      <c r="AI969" s="52">
        <f t="shared" ca="1" si="568"/>
        <v>-1</v>
      </c>
      <c r="AJ969" s="52">
        <f t="shared" ca="1" si="569"/>
        <v>0</v>
      </c>
      <c r="AK969" s="52">
        <f t="shared" ca="1" si="570"/>
        <v>0</v>
      </c>
      <c r="AL969" s="52">
        <f t="shared" ca="1" si="571"/>
        <v>0</v>
      </c>
      <c r="AM969" s="52" t="e" cm="1">
        <f t="array" aca="1" ref="AM969" ca="1">INDEX($G$2:$G$1052,MATCH(1,(AL969=$E$2:$E$1052)*("EQU"=UPPER($F$2:$F$1052)),0))</f>
        <v>#N/A</v>
      </c>
      <c r="AN969" s="52" t="str">
        <f t="shared" ca="1" si="572"/>
        <v/>
      </c>
      <c r="AO969" s="1" t="e">
        <f t="shared" ca="1" si="573"/>
        <v>#N/A</v>
      </c>
      <c r="AP969" s="52" t="str">
        <f t="shared" ca="1" si="574"/>
        <v/>
      </c>
      <c r="AQ969" s="1" t="str" cm="1">
        <f t="array" aca="1" ref="AQ969" ca="1">IF(LEFT(AL969,1)=".",INDEX($M$12:$M$1052,MATCH(1,(AL969=$L$12:$L$1052)*(S969=($S$12:$S$1052)),0)),"")</f>
        <v/>
      </c>
      <c r="AR969" s="52">
        <f t="shared" ca="1" si="575"/>
        <v>0</v>
      </c>
      <c r="AS969" s="52">
        <f t="shared" ca="1" si="576"/>
        <v>0</v>
      </c>
      <c r="AT969" s="52" t="str">
        <f t="shared" ca="1" si="577"/>
        <v>00</v>
      </c>
      <c r="AU969" s="52" t="str">
        <f t="shared" ca="1" si="578"/>
        <v>00</v>
      </c>
      <c r="AV969" s="1" t="str">
        <f t="shared" ca="1" si="545"/>
        <v>00</v>
      </c>
      <c r="AW969" s="52" t="str">
        <f t="shared" ca="1" si="579"/>
        <v>ZP</v>
      </c>
      <c r="AX969" s="53" t="e">
        <f ca="1">VLOOKUP(UPPER(F969)&amp;"-"&amp;AW969,Opcodes!$D$3:$E$160,2,FALSE)</f>
        <v>#N/A</v>
      </c>
      <c r="AY969" s="1">
        <f t="shared" ca="1" si="580"/>
        <v>0</v>
      </c>
    </row>
    <row r="970" spans="3:51" s="52" customFormat="1" x14ac:dyDescent="0.3">
      <c r="C970" s="11" t="str" cm="1">
        <f t="array" aca="1" ref="C970" ca="1">IF(AND(N970&amp;""&lt;&gt;"",K970&amp;""&lt;&gt;""),K970&amp;": "&amp;N970&amp;IF(O970&amp;""&lt;&gt;""," "&amp;O970,"")&amp;IF(P970&amp;""&lt;&gt;""," "&amp;P970,""),IF(Y970&amp;""&lt;&gt;"",K970&amp;": "&amp;TRIM(_xlfn.TEXTJOIN("",TRUE,MID(Y970,2*ROW(INDIRECT("1:"&amp;LEN(Y970)))-1,2)&amp;" ")),""))</f>
        <v/>
      </c>
      <c r="D970" s="20"/>
      <c r="E970" s="21"/>
      <c r="F970" s="22"/>
      <c r="G970" s="55"/>
      <c r="H970" s="56"/>
      <c r="I970" s="51"/>
      <c r="J970" s="51"/>
      <c r="K970" s="52" t="str">
        <f t="shared" ca="1" si="546"/>
        <v>302</v>
      </c>
      <c r="L970" s="52" t="str">
        <f t="shared" si="547"/>
        <v/>
      </c>
      <c r="M970" s="52" t="str">
        <f t="shared" ca="1" si="548"/>
        <v>$0302</v>
      </c>
      <c r="N970" s="53" t="str">
        <f t="shared" ca="1" si="549"/>
        <v/>
      </c>
      <c r="O970" s="53" t="str">
        <f t="shared" ca="1" si="550"/>
        <v>00</v>
      </c>
      <c r="P970" s="53" t="str">
        <f t="shared" ca="1" si="551"/>
        <v/>
      </c>
      <c r="Q970" s="54">
        <f t="shared" si="552"/>
        <v>-1</v>
      </c>
      <c r="R970" s="54" t="str">
        <f t="shared" si="553"/>
        <v/>
      </c>
      <c r="S970" s="3" t="str">
        <f t="shared" si="554"/>
        <v>my_code</v>
      </c>
      <c r="T970" s="54" t="b">
        <f t="shared" si="555"/>
        <v>0</v>
      </c>
      <c r="U970" s="54" t="b">
        <f t="shared" si="556"/>
        <v>0</v>
      </c>
      <c r="V970" s="54" t="b">
        <f t="shared" si="557"/>
        <v>0</v>
      </c>
      <c r="W970" s="54" t="b">
        <f t="shared" si="558"/>
        <v>0</v>
      </c>
      <c r="X970" s="54" t="b">
        <f>IF(NOT(ISERROR(VLOOKUP(UPPER(F970),Opcodes!$O$3:$O$10,1,FALSE))),TRUE,FALSE)</f>
        <v>0</v>
      </c>
      <c r="Y970" s="1" t="str" cm="1">
        <f t="array" aca="1" ref="Y970" ca="1">IF(OR(UPPER(F970)="STR",UPPER(F970)="ASC"),_xlfn.TEXTJOIN("",TRUE,DEC2HEX(128*(UPPER(F970)="STR")+CODE(MID(G970,ABS(ROW(INDIRECT("1:"&amp;LEN(G970)))),1)))),IF(UPPER(F970)="HEX",UPPER(SUBSTITUTE(G970," ","")),""))</f>
        <v/>
      </c>
      <c r="Z970" s="52" t="str">
        <f t="shared" si="559"/>
        <v/>
      </c>
      <c r="AA970" s="52" t="str">
        <f t="shared" si="560"/>
        <v/>
      </c>
      <c r="AB970" s="52" t="str">
        <f t="shared" si="561"/>
        <v/>
      </c>
      <c r="AC970" s="52" t="str">
        <f t="shared" si="562"/>
        <v/>
      </c>
      <c r="AD970" s="52" t="str">
        <f t="shared" si="563"/>
        <v/>
      </c>
      <c r="AE970" s="52">
        <f t="shared" ca="1" si="564"/>
        <v>0</v>
      </c>
      <c r="AF970" s="52" t="str">
        <f t="shared" si="565"/>
        <v/>
      </c>
      <c r="AG970" s="52" t="str">
        <f t="shared" ca="1" si="566"/>
        <v>mem</v>
      </c>
      <c r="AH970" s="52">
        <f t="shared" ca="1" si="567"/>
        <v>0</v>
      </c>
      <c r="AI970" s="52">
        <f t="shared" ca="1" si="568"/>
        <v>-1</v>
      </c>
      <c r="AJ970" s="52">
        <f t="shared" ca="1" si="569"/>
        <v>0</v>
      </c>
      <c r="AK970" s="52">
        <f t="shared" ca="1" si="570"/>
        <v>0</v>
      </c>
      <c r="AL970" s="52">
        <f t="shared" ca="1" si="571"/>
        <v>0</v>
      </c>
      <c r="AM970" s="52" t="e" cm="1">
        <f t="array" aca="1" ref="AM970" ca="1">INDEX($G$2:$G$1052,MATCH(1,(AL970=$E$2:$E$1052)*("EQU"=UPPER($F$2:$F$1052)),0))</f>
        <v>#N/A</v>
      </c>
      <c r="AN970" s="52" t="str">
        <f t="shared" ca="1" si="572"/>
        <v/>
      </c>
      <c r="AO970" s="1" t="e">
        <f t="shared" ca="1" si="573"/>
        <v>#N/A</v>
      </c>
      <c r="AP970" s="52" t="str">
        <f t="shared" ca="1" si="574"/>
        <v/>
      </c>
      <c r="AQ970" s="1" t="str" cm="1">
        <f t="array" aca="1" ref="AQ970" ca="1">IF(LEFT(AL970,1)=".",INDEX($M$12:$M$1052,MATCH(1,(AL970=$L$12:$L$1052)*(S970=($S$12:$S$1052)),0)),"")</f>
        <v/>
      </c>
      <c r="AR970" s="52">
        <f t="shared" ca="1" si="575"/>
        <v>0</v>
      </c>
      <c r="AS970" s="52">
        <f t="shared" ca="1" si="576"/>
        <v>0</v>
      </c>
      <c r="AT970" s="52" t="str">
        <f t="shared" ca="1" si="577"/>
        <v>00</v>
      </c>
      <c r="AU970" s="52" t="str">
        <f t="shared" ca="1" si="578"/>
        <v>00</v>
      </c>
      <c r="AV970" s="1" t="str">
        <f t="shared" ca="1" si="545"/>
        <v>00</v>
      </c>
      <c r="AW970" s="52" t="str">
        <f t="shared" ca="1" si="579"/>
        <v>ZP</v>
      </c>
      <c r="AX970" s="53" t="e">
        <f ca="1">VLOOKUP(UPPER(F970)&amp;"-"&amp;AW970,Opcodes!$D$3:$E$160,2,FALSE)</f>
        <v>#N/A</v>
      </c>
      <c r="AY970" s="1">
        <f t="shared" ca="1" si="580"/>
        <v>0</v>
      </c>
    </row>
    <row r="971" spans="3:51" s="52" customFormat="1" x14ac:dyDescent="0.3">
      <c r="C971" s="11" t="str" cm="1">
        <f t="array" aca="1" ref="C971" ca="1">IF(AND(N971&amp;""&lt;&gt;"",K971&amp;""&lt;&gt;""),K971&amp;": "&amp;N971&amp;IF(O971&amp;""&lt;&gt;""," "&amp;O971,"")&amp;IF(P971&amp;""&lt;&gt;""," "&amp;P971,""),IF(Y971&amp;""&lt;&gt;"",K971&amp;": "&amp;TRIM(_xlfn.TEXTJOIN("",TRUE,MID(Y971,2*ROW(INDIRECT("1:"&amp;LEN(Y971)))-1,2)&amp;" ")),""))</f>
        <v/>
      </c>
      <c r="D971" s="20"/>
      <c r="E971" s="21"/>
      <c r="F971" s="22"/>
      <c r="G971" s="55"/>
      <c r="H971" s="56"/>
      <c r="I971" s="51"/>
      <c r="J971" s="51"/>
      <c r="K971" s="52" t="str">
        <f t="shared" ca="1" si="546"/>
        <v>302</v>
      </c>
      <c r="L971" s="52" t="str">
        <f t="shared" si="547"/>
        <v/>
      </c>
      <c r="M971" s="52" t="str">
        <f t="shared" ca="1" si="548"/>
        <v>$0302</v>
      </c>
      <c r="N971" s="53" t="str">
        <f t="shared" ca="1" si="549"/>
        <v/>
      </c>
      <c r="O971" s="53" t="str">
        <f t="shared" ca="1" si="550"/>
        <v>00</v>
      </c>
      <c r="P971" s="53" t="str">
        <f t="shared" ca="1" si="551"/>
        <v/>
      </c>
      <c r="Q971" s="54">
        <f t="shared" si="552"/>
        <v>-1</v>
      </c>
      <c r="R971" s="54" t="str">
        <f t="shared" si="553"/>
        <v/>
      </c>
      <c r="S971" s="3" t="str">
        <f t="shared" si="554"/>
        <v>my_code</v>
      </c>
      <c r="T971" s="54" t="b">
        <f t="shared" si="555"/>
        <v>0</v>
      </c>
      <c r="U971" s="54" t="b">
        <f t="shared" si="556"/>
        <v>0</v>
      </c>
      <c r="V971" s="54" t="b">
        <f t="shared" si="557"/>
        <v>0</v>
      </c>
      <c r="W971" s="54" t="b">
        <f t="shared" si="558"/>
        <v>0</v>
      </c>
      <c r="X971" s="54" t="b">
        <f>IF(NOT(ISERROR(VLOOKUP(UPPER(F971),Opcodes!$O$3:$O$10,1,FALSE))),TRUE,FALSE)</f>
        <v>0</v>
      </c>
      <c r="Y971" s="1" t="str" cm="1">
        <f t="array" aca="1" ref="Y971" ca="1">IF(OR(UPPER(F971)="STR",UPPER(F971)="ASC"),_xlfn.TEXTJOIN("",TRUE,DEC2HEX(128*(UPPER(F971)="STR")+CODE(MID(G971,ABS(ROW(INDIRECT("1:"&amp;LEN(G971)))),1)))),IF(UPPER(F971)="HEX",UPPER(SUBSTITUTE(G971," ","")),""))</f>
        <v/>
      </c>
      <c r="Z971" s="52" t="str">
        <f t="shared" si="559"/>
        <v/>
      </c>
      <c r="AA971" s="52" t="str">
        <f t="shared" si="560"/>
        <v/>
      </c>
      <c r="AB971" s="52" t="str">
        <f t="shared" si="561"/>
        <v/>
      </c>
      <c r="AC971" s="52" t="str">
        <f t="shared" si="562"/>
        <v/>
      </c>
      <c r="AD971" s="52" t="str">
        <f t="shared" si="563"/>
        <v/>
      </c>
      <c r="AE971" s="52">
        <f t="shared" ca="1" si="564"/>
        <v>0</v>
      </c>
      <c r="AF971" s="52" t="str">
        <f t="shared" si="565"/>
        <v/>
      </c>
      <c r="AG971" s="52" t="str">
        <f t="shared" ca="1" si="566"/>
        <v>mem</v>
      </c>
      <c r="AH971" s="52">
        <f t="shared" ca="1" si="567"/>
        <v>0</v>
      </c>
      <c r="AI971" s="52">
        <f t="shared" ca="1" si="568"/>
        <v>-1</v>
      </c>
      <c r="AJ971" s="52">
        <f t="shared" ca="1" si="569"/>
        <v>0</v>
      </c>
      <c r="AK971" s="52">
        <f t="shared" ca="1" si="570"/>
        <v>0</v>
      </c>
      <c r="AL971" s="52">
        <f t="shared" ca="1" si="571"/>
        <v>0</v>
      </c>
      <c r="AM971" s="52" t="e" cm="1">
        <f t="array" aca="1" ref="AM971" ca="1">INDEX($G$2:$G$1052,MATCH(1,(AL971=$E$2:$E$1052)*("EQU"=UPPER($F$2:$F$1052)),0))</f>
        <v>#N/A</v>
      </c>
      <c r="AN971" s="52" t="str">
        <f t="shared" ca="1" si="572"/>
        <v/>
      </c>
      <c r="AO971" s="1" t="e">
        <f t="shared" ca="1" si="573"/>
        <v>#N/A</v>
      </c>
      <c r="AP971" s="52" t="str">
        <f t="shared" ca="1" si="574"/>
        <v/>
      </c>
      <c r="AQ971" s="1" t="str" cm="1">
        <f t="array" aca="1" ref="AQ971" ca="1">IF(LEFT(AL971,1)=".",INDEX($M$12:$M$1052,MATCH(1,(AL971=$L$12:$L$1052)*(S971=($S$12:$S$1052)),0)),"")</f>
        <v/>
      </c>
      <c r="AR971" s="52">
        <f t="shared" ca="1" si="575"/>
        <v>0</v>
      </c>
      <c r="AS971" s="52">
        <f t="shared" ca="1" si="576"/>
        <v>0</v>
      </c>
      <c r="AT971" s="52" t="str">
        <f t="shared" ca="1" si="577"/>
        <v>00</v>
      </c>
      <c r="AU971" s="52" t="str">
        <f t="shared" ca="1" si="578"/>
        <v>00</v>
      </c>
      <c r="AV971" s="1" t="str">
        <f t="shared" ca="1" si="545"/>
        <v>00</v>
      </c>
      <c r="AW971" s="52" t="str">
        <f t="shared" ca="1" si="579"/>
        <v>ZP</v>
      </c>
      <c r="AX971" s="53" t="e">
        <f ca="1">VLOOKUP(UPPER(F971)&amp;"-"&amp;AW971,Opcodes!$D$3:$E$160,2,FALSE)</f>
        <v>#N/A</v>
      </c>
      <c r="AY971" s="1">
        <f t="shared" ca="1" si="580"/>
        <v>0</v>
      </c>
    </row>
    <row r="972" spans="3:51" s="52" customFormat="1" x14ac:dyDescent="0.3">
      <c r="C972" s="11" t="str" cm="1">
        <f t="array" aca="1" ref="C972" ca="1">IF(AND(N972&amp;""&lt;&gt;"",K972&amp;""&lt;&gt;""),K972&amp;": "&amp;N972&amp;IF(O972&amp;""&lt;&gt;""," "&amp;O972,"")&amp;IF(P972&amp;""&lt;&gt;""," "&amp;P972,""),IF(Y972&amp;""&lt;&gt;"",K972&amp;": "&amp;TRIM(_xlfn.TEXTJOIN("",TRUE,MID(Y972,2*ROW(INDIRECT("1:"&amp;LEN(Y972)))-1,2)&amp;" ")),""))</f>
        <v/>
      </c>
      <c r="D972" s="20"/>
      <c r="E972" s="21"/>
      <c r="F972" s="22"/>
      <c r="G972" s="55"/>
      <c r="H972" s="56"/>
      <c r="I972" s="51"/>
      <c r="J972" s="51"/>
      <c r="K972" s="52" t="str">
        <f t="shared" ca="1" si="546"/>
        <v>302</v>
      </c>
      <c r="L972" s="52" t="str">
        <f t="shared" si="547"/>
        <v/>
      </c>
      <c r="M972" s="52" t="str">
        <f t="shared" ca="1" si="548"/>
        <v>$0302</v>
      </c>
      <c r="N972" s="53" t="str">
        <f t="shared" ca="1" si="549"/>
        <v/>
      </c>
      <c r="O972" s="53" t="str">
        <f t="shared" ca="1" si="550"/>
        <v>00</v>
      </c>
      <c r="P972" s="53" t="str">
        <f t="shared" ca="1" si="551"/>
        <v/>
      </c>
      <c r="Q972" s="54">
        <f t="shared" si="552"/>
        <v>-1</v>
      </c>
      <c r="R972" s="54" t="str">
        <f t="shared" si="553"/>
        <v/>
      </c>
      <c r="S972" s="3" t="str">
        <f t="shared" si="554"/>
        <v>my_code</v>
      </c>
      <c r="T972" s="54" t="b">
        <f t="shared" si="555"/>
        <v>0</v>
      </c>
      <c r="U972" s="54" t="b">
        <f t="shared" si="556"/>
        <v>0</v>
      </c>
      <c r="V972" s="54" t="b">
        <f t="shared" si="557"/>
        <v>0</v>
      </c>
      <c r="W972" s="54" t="b">
        <f t="shared" si="558"/>
        <v>0</v>
      </c>
      <c r="X972" s="54" t="b">
        <f>IF(NOT(ISERROR(VLOOKUP(UPPER(F972),Opcodes!$O$3:$O$10,1,FALSE))),TRUE,FALSE)</f>
        <v>0</v>
      </c>
      <c r="Y972" s="1" t="str" cm="1">
        <f t="array" aca="1" ref="Y972" ca="1">IF(OR(UPPER(F972)="STR",UPPER(F972)="ASC"),_xlfn.TEXTJOIN("",TRUE,DEC2HEX(128*(UPPER(F972)="STR")+CODE(MID(G972,ABS(ROW(INDIRECT("1:"&amp;LEN(G972)))),1)))),IF(UPPER(F972)="HEX",UPPER(SUBSTITUTE(G972," ","")),""))</f>
        <v/>
      </c>
      <c r="Z972" s="52" t="str">
        <f t="shared" si="559"/>
        <v/>
      </c>
      <c r="AA972" s="52" t="str">
        <f t="shared" si="560"/>
        <v/>
      </c>
      <c r="AB972" s="52" t="str">
        <f t="shared" si="561"/>
        <v/>
      </c>
      <c r="AC972" s="52" t="str">
        <f t="shared" si="562"/>
        <v/>
      </c>
      <c r="AD972" s="52" t="str">
        <f t="shared" si="563"/>
        <v/>
      </c>
      <c r="AE972" s="52">
        <f t="shared" ca="1" si="564"/>
        <v>0</v>
      </c>
      <c r="AF972" s="52" t="str">
        <f t="shared" si="565"/>
        <v/>
      </c>
      <c r="AG972" s="52" t="str">
        <f t="shared" ca="1" si="566"/>
        <v>mem</v>
      </c>
      <c r="AH972" s="52">
        <f t="shared" ca="1" si="567"/>
        <v>0</v>
      </c>
      <c r="AI972" s="52">
        <f t="shared" ca="1" si="568"/>
        <v>-1</v>
      </c>
      <c r="AJ972" s="52">
        <f t="shared" ca="1" si="569"/>
        <v>0</v>
      </c>
      <c r="AK972" s="52">
        <f t="shared" ca="1" si="570"/>
        <v>0</v>
      </c>
      <c r="AL972" s="52">
        <f t="shared" ca="1" si="571"/>
        <v>0</v>
      </c>
      <c r="AM972" s="52" t="e" cm="1">
        <f t="array" aca="1" ref="AM972" ca="1">INDEX($G$2:$G$1052,MATCH(1,(AL972=$E$2:$E$1052)*("EQU"=UPPER($F$2:$F$1052)),0))</f>
        <v>#N/A</v>
      </c>
      <c r="AN972" s="52" t="str">
        <f t="shared" ca="1" si="572"/>
        <v/>
      </c>
      <c r="AO972" s="1" t="e">
        <f t="shared" ca="1" si="573"/>
        <v>#N/A</v>
      </c>
      <c r="AP972" s="52" t="str">
        <f t="shared" ca="1" si="574"/>
        <v/>
      </c>
      <c r="AQ972" s="1" t="str" cm="1">
        <f t="array" aca="1" ref="AQ972" ca="1">IF(LEFT(AL972,1)=".",INDEX($M$12:$M$1052,MATCH(1,(AL972=$L$12:$L$1052)*(S972=($S$12:$S$1052)),0)),"")</f>
        <v/>
      </c>
      <c r="AR972" s="52">
        <f t="shared" ca="1" si="575"/>
        <v>0</v>
      </c>
      <c r="AS972" s="52">
        <f t="shared" ca="1" si="576"/>
        <v>0</v>
      </c>
      <c r="AT972" s="52" t="str">
        <f t="shared" ca="1" si="577"/>
        <v>00</v>
      </c>
      <c r="AU972" s="52" t="str">
        <f t="shared" ca="1" si="578"/>
        <v>00</v>
      </c>
      <c r="AV972" s="1" t="str">
        <f t="shared" ref="AV972:AV1035" ca="1" si="581">IF(T972,IF(AF972&amp;""="",IF(AND(HEX2DEC(AU972)-HEX2DEC(K972)-2&gt;=-128,HEX2DEC(AU972)-HEX2DEC(K972)-2&lt;128),RIGHT(DEC2HEX(HEX2DEC(AU972)-HEX2DEC(K972)-2,2),2),NA()),AU972),AU972)</f>
        <v>00</v>
      </c>
      <c r="AW972" s="52" t="str">
        <f t="shared" ca="1" si="579"/>
        <v>ZP</v>
      </c>
      <c r="AX972" s="53" t="e">
        <f ca="1">VLOOKUP(UPPER(F972)&amp;"-"&amp;AW972,Opcodes!$D$3:$E$160,2,FALSE)</f>
        <v>#N/A</v>
      </c>
      <c r="AY972" s="1">
        <f t="shared" ca="1" si="580"/>
        <v>0</v>
      </c>
    </row>
    <row r="973" spans="3:51" s="52" customFormat="1" x14ac:dyDescent="0.3">
      <c r="C973" s="11" t="str" cm="1">
        <f t="array" aca="1" ref="C973" ca="1">IF(AND(N973&amp;""&lt;&gt;"",K973&amp;""&lt;&gt;""),K973&amp;": "&amp;N973&amp;IF(O973&amp;""&lt;&gt;""," "&amp;O973,"")&amp;IF(P973&amp;""&lt;&gt;""," "&amp;P973,""),IF(Y973&amp;""&lt;&gt;"",K973&amp;": "&amp;TRIM(_xlfn.TEXTJOIN("",TRUE,MID(Y973,2*ROW(INDIRECT("1:"&amp;LEN(Y973)))-1,2)&amp;" ")),""))</f>
        <v/>
      </c>
      <c r="D973" s="20"/>
      <c r="E973" s="21"/>
      <c r="F973" s="22"/>
      <c r="G973" s="55"/>
      <c r="H973" s="56"/>
      <c r="I973" s="51"/>
      <c r="J973" s="51"/>
      <c r="K973" s="52" t="str">
        <f t="shared" ca="1" si="546"/>
        <v>302</v>
      </c>
      <c r="L973" s="52" t="str">
        <f t="shared" si="547"/>
        <v/>
      </c>
      <c r="M973" s="52" t="str">
        <f t="shared" ca="1" si="548"/>
        <v>$0302</v>
      </c>
      <c r="N973" s="53" t="str">
        <f t="shared" ca="1" si="549"/>
        <v/>
      </c>
      <c r="O973" s="53" t="str">
        <f t="shared" ca="1" si="550"/>
        <v>00</v>
      </c>
      <c r="P973" s="53" t="str">
        <f t="shared" ca="1" si="551"/>
        <v/>
      </c>
      <c r="Q973" s="54">
        <f t="shared" si="552"/>
        <v>-1</v>
      </c>
      <c r="R973" s="54" t="str">
        <f t="shared" si="553"/>
        <v/>
      </c>
      <c r="S973" s="3" t="str">
        <f t="shared" si="554"/>
        <v>my_code</v>
      </c>
      <c r="T973" s="54" t="b">
        <f t="shared" si="555"/>
        <v>0</v>
      </c>
      <c r="U973" s="54" t="b">
        <f t="shared" si="556"/>
        <v>0</v>
      </c>
      <c r="V973" s="54" t="b">
        <f t="shared" si="557"/>
        <v>0</v>
      </c>
      <c r="W973" s="54" t="b">
        <f t="shared" si="558"/>
        <v>0</v>
      </c>
      <c r="X973" s="54" t="b">
        <f>IF(NOT(ISERROR(VLOOKUP(UPPER(F973),Opcodes!$O$3:$O$10,1,FALSE))),TRUE,FALSE)</f>
        <v>0</v>
      </c>
      <c r="Y973" s="1" t="str" cm="1">
        <f t="array" aca="1" ref="Y973" ca="1">IF(OR(UPPER(F973)="STR",UPPER(F973)="ASC"),_xlfn.TEXTJOIN("",TRUE,DEC2HEX(128*(UPPER(F973)="STR")+CODE(MID(G973,ABS(ROW(INDIRECT("1:"&amp;LEN(G973)))),1)))),IF(UPPER(F973)="HEX",UPPER(SUBSTITUTE(G973," ","")),""))</f>
        <v/>
      </c>
      <c r="Z973" s="52" t="str">
        <f t="shared" si="559"/>
        <v/>
      </c>
      <c r="AA973" s="52" t="str">
        <f t="shared" si="560"/>
        <v/>
      </c>
      <c r="AB973" s="52" t="str">
        <f t="shared" si="561"/>
        <v/>
      </c>
      <c r="AC973" s="52" t="str">
        <f t="shared" si="562"/>
        <v/>
      </c>
      <c r="AD973" s="52" t="str">
        <f t="shared" si="563"/>
        <v/>
      </c>
      <c r="AE973" s="52">
        <f t="shared" ca="1" si="564"/>
        <v>0</v>
      </c>
      <c r="AF973" s="52" t="str">
        <f t="shared" si="565"/>
        <v/>
      </c>
      <c r="AG973" s="52" t="str">
        <f t="shared" ca="1" si="566"/>
        <v>mem</v>
      </c>
      <c r="AH973" s="52">
        <f t="shared" ca="1" si="567"/>
        <v>0</v>
      </c>
      <c r="AI973" s="52">
        <f t="shared" ca="1" si="568"/>
        <v>-1</v>
      </c>
      <c r="AJ973" s="52">
        <f t="shared" ca="1" si="569"/>
        <v>0</v>
      </c>
      <c r="AK973" s="52">
        <f t="shared" ca="1" si="570"/>
        <v>0</v>
      </c>
      <c r="AL973" s="52">
        <f t="shared" ca="1" si="571"/>
        <v>0</v>
      </c>
      <c r="AM973" s="52" t="e" cm="1">
        <f t="array" aca="1" ref="AM973" ca="1">INDEX($G$2:$G$1052,MATCH(1,(AL973=$E$2:$E$1052)*("EQU"=UPPER($F$2:$F$1052)),0))</f>
        <v>#N/A</v>
      </c>
      <c r="AN973" s="52" t="str">
        <f t="shared" ca="1" si="572"/>
        <v/>
      </c>
      <c r="AO973" s="1" t="e">
        <f t="shared" ca="1" si="573"/>
        <v>#N/A</v>
      </c>
      <c r="AP973" s="52" t="str">
        <f t="shared" ca="1" si="574"/>
        <v/>
      </c>
      <c r="AQ973" s="1" t="str" cm="1">
        <f t="array" aca="1" ref="AQ973" ca="1">IF(LEFT(AL973,1)=".",INDEX($M$12:$M$1052,MATCH(1,(AL973=$L$12:$L$1052)*(S973=($S$12:$S$1052)),0)),"")</f>
        <v/>
      </c>
      <c r="AR973" s="52">
        <f t="shared" ca="1" si="575"/>
        <v>0</v>
      </c>
      <c r="AS973" s="52">
        <f t="shared" ca="1" si="576"/>
        <v>0</v>
      </c>
      <c r="AT973" s="52" t="str">
        <f t="shared" ca="1" si="577"/>
        <v>00</v>
      </c>
      <c r="AU973" s="52" t="str">
        <f t="shared" ca="1" si="578"/>
        <v>00</v>
      </c>
      <c r="AV973" s="1" t="str">
        <f t="shared" ca="1" si="581"/>
        <v>00</v>
      </c>
      <c r="AW973" s="52" t="str">
        <f t="shared" ca="1" si="579"/>
        <v>ZP</v>
      </c>
      <c r="AX973" s="53" t="e">
        <f ca="1">VLOOKUP(UPPER(F973)&amp;"-"&amp;AW973,Opcodes!$D$3:$E$160,2,FALSE)</f>
        <v>#N/A</v>
      </c>
      <c r="AY973" s="1">
        <f t="shared" ca="1" si="580"/>
        <v>0</v>
      </c>
    </row>
    <row r="974" spans="3:51" s="52" customFormat="1" x14ac:dyDescent="0.3">
      <c r="C974" s="11" t="str" cm="1">
        <f t="array" aca="1" ref="C974" ca="1">IF(AND(N974&amp;""&lt;&gt;"",K974&amp;""&lt;&gt;""),K974&amp;": "&amp;N974&amp;IF(O974&amp;""&lt;&gt;""," "&amp;O974,"")&amp;IF(P974&amp;""&lt;&gt;""," "&amp;P974,""),IF(Y974&amp;""&lt;&gt;"",K974&amp;": "&amp;TRIM(_xlfn.TEXTJOIN("",TRUE,MID(Y974,2*ROW(INDIRECT("1:"&amp;LEN(Y974)))-1,2)&amp;" ")),""))</f>
        <v/>
      </c>
      <c r="D974" s="20"/>
      <c r="E974" s="21"/>
      <c r="F974" s="22"/>
      <c r="G974" s="55"/>
      <c r="H974" s="56"/>
      <c r="I974" s="51"/>
      <c r="J974" s="51"/>
      <c r="K974" s="52" t="str">
        <f t="shared" ca="1" si="546"/>
        <v>302</v>
      </c>
      <c r="L974" s="52" t="str">
        <f t="shared" si="547"/>
        <v/>
      </c>
      <c r="M974" s="52" t="str">
        <f t="shared" ca="1" si="548"/>
        <v>$0302</v>
      </c>
      <c r="N974" s="53" t="str">
        <f t="shared" ca="1" si="549"/>
        <v/>
      </c>
      <c r="O974" s="53" t="str">
        <f t="shared" ca="1" si="550"/>
        <v>00</v>
      </c>
      <c r="P974" s="53" t="str">
        <f t="shared" ca="1" si="551"/>
        <v/>
      </c>
      <c r="Q974" s="54">
        <f t="shared" si="552"/>
        <v>-1</v>
      </c>
      <c r="R974" s="54" t="str">
        <f t="shared" si="553"/>
        <v/>
      </c>
      <c r="S974" s="3" t="str">
        <f t="shared" si="554"/>
        <v>my_code</v>
      </c>
      <c r="T974" s="54" t="b">
        <f t="shared" si="555"/>
        <v>0</v>
      </c>
      <c r="U974" s="54" t="b">
        <f t="shared" si="556"/>
        <v>0</v>
      </c>
      <c r="V974" s="54" t="b">
        <f t="shared" si="557"/>
        <v>0</v>
      </c>
      <c r="W974" s="54" t="b">
        <f t="shared" si="558"/>
        <v>0</v>
      </c>
      <c r="X974" s="54" t="b">
        <f>IF(NOT(ISERROR(VLOOKUP(UPPER(F974),Opcodes!$O$3:$O$10,1,FALSE))),TRUE,FALSE)</f>
        <v>0</v>
      </c>
      <c r="Y974" s="1" t="str" cm="1">
        <f t="array" aca="1" ref="Y974" ca="1">IF(OR(UPPER(F974)="STR",UPPER(F974)="ASC"),_xlfn.TEXTJOIN("",TRUE,DEC2HEX(128*(UPPER(F974)="STR")+CODE(MID(G974,ABS(ROW(INDIRECT("1:"&amp;LEN(G974)))),1)))),IF(UPPER(F974)="HEX",UPPER(SUBSTITUTE(G974," ","")),""))</f>
        <v/>
      </c>
      <c r="Z974" s="52" t="str">
        <f t="shared" si="559"/>
        <v/>
      </c>
      <c r="AA974" s="52" t="str">
        <f t="shared" si="560"/>
        <v/>
      </c>
      <c r="AB974" s="52" t="str">
        <f t="shared" si="561"/>
        <v/>
      </c>
      <c r="AC974" s="52" t="str">
        <f t="shared" si="562"/>
        <v/>
      </c>
      <c r="AD974" s="52" t="str">
        <f t="shared" si="563"/>
        <v/>
      </c>
      <c r="AE974" s="52">
        <f t="shared" ca="1" si="564"/>
        <v>0</v>
      </c>
      <c r="AF974" s="52" t="str">
        <f t="shared" si="565"/>
        <v/>
      </c>
      <c r="AG974" s="52" t="str">
        <f t="shared" ca="1" si="566"/>
        <v>mem</v>
      </c>
      <c r="AH974" s="52">
        <f t="shared" ca="1" si="567"/>
        <v>0</v>
      </c>
      <c r="AI974" s="52">
        <f t="shared" ca="1" si="568"/>
        <v>-1</v>
      </c>
      <c r="AJ974" s="52">
        <f t="shared" ca="1" si="569"/>
        <v>0</v>
      </c>
      <c r="AK974" s="52">
        <f t="shared" ca="1" si="570"/>
        <v>0</v>
      </c>
      <c r="AL974" s="52">
        <f t="shared" ca="1" si="571"/>
        <v>0</v>
      </c>
      <c r="AM974" s="52" t="e" cm="1">
        <f t="array" aca="1" ref="AM974" ca="1">INDEX($G$2:$G$1052,MATCH(1,(AL974=$E$2:$E$1052)*("EQU"=UPPER($F$2:$F$1052)),0))</f>
        <v>#N/A</v>
      </c>
      <c r="AN974" s="52" t="str">
        <f t="shared" ca="1" si="572"/>
        <v/>
      </c>
      <c r="AO974" s="1" t="e">
        <f t="shared" ca="1" si="573"/>
        <v>#N/A</v>
      </c>
      <c r="AP974" s="52" t="str">
        <f t="shared" ca="1" si="574"/>
        <v/>
      </c>
      <c r="AQ974" s="1" t="str" cm="1">
        <f t="array" aca="1" ref="AQ974" ca="1">IF(LEFT(AL974,1)=".",INDEX($M$12:$M$1052,MATCH(1,(AL974=$L$12:$L$1052)*(S974=($S$12:$S$1052)),0)),"")</f>
        <v/>
      </c>
      <c r="AR974" s="52">
        <f t="shared" ca="1" si="575"/>
        <v>0</v>
      </c>
      <c r="AS974" s="52">
        <f t="shared" ca="1" si="576"/>
        <v>0</v>
      </c>
      <c r="AT974" s="52" t="str">
        <f t="shared" ca="1" si="577"/>
        <v>00</v>
      </c>
      <c r="AU974" s="52" t="str">
        <f t="shared" ca="1" si="578"/>
        <v>00</v>
      </c>
      <c r="AV974" s="1" t="str">
        <f t="shared" ca="1" si="581"/>
        <v>00</v>
      </c>
      <c r="AW974" s="52" t="str">
        <f t="shared" ca="1" si="579"/>
        <v>ZP</v>
      </c>
      <c r="AX974" s="53" t="e">
        <f ca="1">VLOOKUP(UPPER(F974)&amp;"-"&amp;AW974,Opcodes!$D$3:$E$160,2,FALSE)</f>
        <v>#N/A</v>
      </c>
      <c r="AY974" s="1">
        <f t="shared" ca="1" si="580"/>
        <v>0</v>
      </c>
    </row>
    <row r="975" spans="3:51" s="52" customFormat="1" x14ac:dyDescent="0.3">
      <c r="C975" s="11" t="str" cm="1">
        <f t="array" aca="1" ref="C975" ca="1">IF(AND(N975&amp;""&lt;&gt;"",K975&amp;""&lt;&gt;""),K975&amp;": "&amp;N975&amp;IF(O975&amp;""&lt;&gt;""," "&amp;O975,"")&amp;IF(P975&amp;""&lt;&gt;""," "&amp;P975,""),IF(Y975&amp;""&lt;&gt;"",K975&amp;": "&amp;TRIM(_xlfn.TEXTJOIN("",TRUE,MID(Y975,2*ROW(INDIRECT("1:"&amp;LEN(Y975)))-1,2)&amp;" ")),""))</f>
        <v/>
      </c>
      <c r="D975" s="20"/>
      <c r="E975" s="21"/>
      <c r="F975" s="22"/>
      <c r="G975" s="55"/>
      <c r="H975" s="56"/>
      <c r="I975" s="51"/>
      <c r="J975" s="51"/>
      <c r="K975" s="52" t="str">
        <f t="shared" ca="1" si="546"/>
        <v>302</v>
      </c>
      <c r="L975" s="52" t="str">
        <f t="shared" si="547"/>
        <v/>
      </c>
      <c r="M975" s="52" t="str">
        <f t="shared" ca="1" si="548"/>
        <v>$0302</v>
      </c>
      <c r="N975" s="53" t="str">
        <f t="shared" ca="1" si="549"/>
        <v/>
      </c>
      <c r="O975" s="53" t="str">
        <f t="shared" ca="1" si="550"/>
        <v>00</v>
      </c>
      <c r="P975" s="53" t="str">
        <f t="shared" ca="1" si="551"/>
        <v/>
      </c>
      <c r="Q975" s="54">
        <f t="shared" si="552"/>
        <v>-1</v>
      </c>
      <c r="R975" s="54" t="str">
        <f t="shared" si="553"/>
        <v/>
      </c>
      <c r="S975" s="3" t="str">
        <f t="shared" si="554"/>
        <v>my_code</v>
      </c>
      <c r="T975" s="54" t="b">
        <f t="shared" si="555"/>
        <v>0</v>
      </c>
      <c r="U975" s="54" t="b">
        <f t="shared" si="556"/>
        <v>0</v>
      </c>
      <c r="V975" s="54" t="b">
        <f t="shared" si="557"/>
        <v>0</v>
      </c>
      <c r="W975" s="54" t="b">
        <f t="shared" si="558"/>
        <v>0</v>
      </c>
      <c r="X975" s="54" t="b">
        <f>IF(NOT(ISERROR(VLOOKUP(UPPER(F975),Opcodes!$O$3:$O$10,1,FALSE))),TRUE,FALSE)</f>
        <v>0</v>
      </c>
      <c r="Y975" s="1" t="str" cm="1">
        <f t="array" aca="1" ref="Y975" ca="1">IF(OR(UPPER(F975)="STR",UPPER(F975)="ASC"),_xlfn.TEXTJOIN("",TRUE,DEC2HEX(128*(UPPER(F975)="STR")+CODE(MID(G975,ABS(ROW(INDIRECT("1:"&amp;LEN(G975)))),1)))),IF(UPPER(F975)="HEX",UPPER(SUBSTITUTE(G975," ","")),""))</f>
        <v/>
      </c>
      <c r="Z975" s="52" t="str">
        <f t="shared" si="559"/>
        <v/>
      </c>
      <c r="AA975" s="52" t="str">
        <f t="shared" si="560"/>
        <v/>
      </c>
      <c r="AB975" s="52" t="str">
        <f t="shared" si="561"/>
        <v/>
      </c>
      <c r="AC975" s="52" t="str">
        <f t="shared" si="562"/>
        <v/>
      </c>
      <c r="AD975" s="52" t="str">
        <f t="shared" si="563"/>
        <v/>
      </c>
      <c r="AE975" s="52">
        <f t="shared" ca="1" si="564"/>
        <v>0</v>
      </c>
      <c r="AF975" s="52" t="str">
        <f t="shared" si="565"/>
        <v/>
      </c>
      <c r="AG975" s="52" t="str">
        <f t="shared" ca="1" si="566"/>
        <v>mem</v>
      </c>
      <c r="AH975" s="52">
        <f t="shared" ca="1" si="567"/>
        <v>0</v>
      </c>
      <c r="AI975" s="52">
        <f t="shared" ca="1" si="568"/>
        <v>-1</v>
      </c>
      <c r="AJ975" s="52">
        <f t="shared" ca="1" si="569"/>
        <v>0</v>
      </c>
      <c r="AK975" s="52">
        <f t="shared" ca="1" si="570"/>
        <v>0</v>
      </c>
      <c r="AL975" s="52">
        <f t="shared" ca="1" si="571"/>
        <v>0</v>
      </c>
      <c r="AM975" s="52" t="e" cm="1">
        <f t="array" aca="1" ref="AM975" ca="1">INDEX($G$2:$G$1052,MATCH(1,(AL975=$E$2:$E$1052)*("EQU"=UPPER($F$2:$F$1052)),0))</f>
        <v>#N/A</v>
      </c>
      <c r="AN975" s="52" t="str">
        <f t="shared" ca="1" si="572"/>
        <v/>
      </c>
      <c r="AO975" s="1" t="e">
        <f t="shared" ca="1" si="573"/>
        <v>#N/A</v>
      </c>
      <c r="AP975" s="52" t="str">
        <f t="shared" ca="1" si="574"/>
        <v/>
      </c>
      <c r="AQ975" s="1" t="str" cm="1">
        <f t="array" aca="1" ref="AQ975" ca="1">IF(LEFT(AL975,1)=".",INDEX($M$12:$M$1052,MATCH(1,(AL975=$L$12:$L$1052)*(S975=($S$12:$S$1052)),0)),"")</f>
        <v/>
      </c>
      <c r="AR975" s="52">
        <f t="shared" ca="1" si="575"/>
        <v>0</v>
      </c>
      <c r="AS975" s="52">
        <f t="shared" ca="1" si="576"/>
        <v>0</v>
      </c>
      <c r="AT975" s="52" t="str">
        <f t="shared" ca="1" si="577"/>
        <v>00</v>
      </c>
      <c r="AU975" s="52" t="str">
        <f t="shared" ca="1" si="578"/>
        <v>00</v>
      </c>
      <c r="AV975" s="1" t="str">
        <f t="shared" ca="1" si="581"/>
        <v>00</v>
      </c>
      <c r="AW975" s="52" t="str">
        <f t="shared" ca="1" si="579"/>
        <v>ZP</v>
      </c>
      <c r="AX975" s="53" t="e">
        <f ca="1">VLOOKUP(UPPER(F975)&amp;"-"&amp;AW975,Opcodes!$D$3:$E$160,2,FALSE)</f>
        <v>#N/A</v>
      </c>
      <c r="AY975" s="1">
        <f t="shared" ca="1" si="580"/>
        <v>0</v>
      </c>
    </row>
    <row r="976" spans="3:51" s="52" customFormat="1" x14ac:dyDescent="0.3">
      <c r="C976" s="11" t="str" cm="1">
        <f t="array" aca="1" ref="C976" ca="1">IF(AND(N976&amp;""&lt;&gt;"",K976&amp;""&lt;&gt;""),K976&amp;": "&amp;N976&amp;IF(O976&amp;""&lt;&gt;""," "&amp;O976,"")&amp;IF(P976&amp;""&lt;&gt;""," "&amp;P976,""),IF(Y976&amp;""&lt;&gt;"",K976&amp;": "&amp;TRIM(_xlfn.TEXTJOIN("",TRUE,MID(Y976,2*ROW(INDIRECT("1:"&amp;LEN(Y976)))-1,2)&amp;" ")),""))</f>
        <v/>
      </c>
      <c r="D976" s="20"/>
      <c r="E976" s="21"/>
      <c r="F976" s="22"/>
      <c r="G976" s="55"/>
      <c r="H976" s="56"/>
      <c r="I976" s="51"/>
      <c r="J976" s="51"/>
      <c r="K976" s="52" t="str">
        <f t="shared" ca="1" si="546"/>
        <v>302</v>
      </c>
      <c r="L976" s="52" t="str">
        <f t="shared" si="547"/>
        <v/>
      </c>
      <c r="M976" s="52" t="str">
        <f t="shared" ca="1" si="548"/>
        <v>$0302</v>
      </c>
      <c r="N976" s="53" t="str">
        <f t="shared" ca="1" si="549"/>
        <v/>
      </c>
      <c r="O976" s="53" t="str">
        <f t="shared" ca="1" si="550"/>
        <v>00</v>
      </c>
      <c r="P976" s="53" t="str">
        <f t="shared" ca="1" si="551"/>
        <v/>
      </c>
      <c r="Q976" s="54">
        <f t="shared" si="552"/>
        <v>-1</v>
      </c>
      <c r="R976" s="54" t="str">
        <f t="shared" si="553"/>
        <v/>
      </c>
      <c r="S976" s="3" t="str">
        <f t="shared" si="554"/>
        <v>my_code</v>
      </c>
      <c r="T976" s="54" t="b">
        <f t="shared" si="555"/>
        <v>0</v>
      </c>
      <c r="U976" s="54" t="b">
        <f t="shared" si="556"/>
        <v>0</v>
      </c>
      <c r="V976" s="54" t="b">
        <f t="shared" si="557"/>
        <v>0</v>
      </c>
      <c r="W976" s="54" t="b">
        <f t="shared" si="558"/>
        <v>0</v>
      </c>
      <c r="X976" s="54" t="b">
        <f>IF(NOT(ISERROR(VLOOKUP(UPPER(F976),Opcodes!$O$3:$O$10,1,FALSE))),TRUE,FALSE)</f>
        <v>0</v>
      </c>
      <c r="Y976" s="1" t="str" cm="1">
        <f t="array" aca="1" ref="Y976" ca="1">IF(OR(UPPER(F976)="STR",UPPER(F976)="ASC"),_xlfn.TEXTJOIN("",TRUE,DEC2HEX(128*(UPPER(F976)="STR")+CODE(MID(G976,ABS(ROW(INDIRECT("1:"&amp;LEN(G976)))),1)))),IF(UPPER(F976)="HEX",UPPER(SUBSTITUTE(G976," ","")),""))</f>
        <v/>
      </c>
      <c r="Z976" s="52" t="str">
        <f t="shared" si="559"/>
        <v/>
      </c>
      <c r="AA976" s="52" t="str">
        <f t="shared" si="560"/>
        <v/>
      </c>
      <c r="AB976" s="52" t="str">
        <f t="shared" si="561"/>
        <v/>
      </c>
      <c r="AC976" s="52" t="str">
        <f t="shared" si="562"/>
        <v/>
      </c>
      <c r="AD976" s="52" t="str">
        <f t="shared" si="563"/>
        <v/>
      </c>
      <c r="AE976" s="52">
        <f t="shared" ca="1" si="564"/>
        <v>0</v>
      </c>
      <c r="AF976" s="52" t="str">
        <f t="shared" si="565"/>
        <v/>
      </c>
      <c r="AG976" s="52" t="str">
        <f t="shared" ca="1" si="566"/>
        <v>mem</v>
      </c>
      <c r="AH976" s="52">
        <f t="shared" ca="1" si="567"/>
        <v>0</v>
      </c>
      <c r="AI976" s="52">
        <f t="shared" ca="1" si="568"/>
        <v>-1</v>
      </c>
      <c r="AJ976" s="52">
        <f t="shared" ca="1" si="569"/>
        <v>0</v>
      </c>
      <c r="AK976" s="52">
        <f t="shared" ca="1" si="570"/>
        <v>0</v>
      </c>
      <c r="AL976" s="52">
        <f t="shared" ca="1" si="571"/>
        <v>0</v>
      </c>
      <c r="AM976" s="52" t="e" cm="1">
        <f t="array" aca="1" ref="AM976" ca="1">INDEX($G$2:$G$1052,MATCH(1,(AL976=$E$2:$E$1052)*("EQU"=UPPER($F$2:$F$1052)),0))</f>
        <v>#N/A</v>
      </c>
      <c r="AN976" s="52" t="str">
        <f t="shared" ca="1" si="572"/>
        <v/>
      </c>
      <c r="AO976" s="1" t="e">
        <f t="shared" ca="1" si="573"/>
        <v>#N/A</v>
      </c>
      <c r="AP976" s="52" t="str">
        <f t="shared" ca="1" si="574"/>
        <v/>
      </c>
      <c r="AQ976" s="1" t="str" cm="1">
        <f t="array" aca="1" ref="AQ976" ca="1">IF(LEFT(AL976,1)=".",INDEX($M$12:$M$1052,MATCH(1,(AL976=$L$12:$L$1052)*(S976=($S$12:$S$1052)),0)),"")</f>
        <v/>
      </c>
      <c r="AR976" s="52">
        <f t="shared" ca="1" si="575"/>
        <v>0</v>
      </c>
      <c r="AS976" s="52">
        <f t="shared" ca="1" si="576"/>
        <v>0</v>
      </c>
      <c r="AT976" s="52" t="str">
        <f t="shared" ca="1" si="577"/>
        <v>00</v>
      </c>
      <c r="AU976" s="52" t="str">
        <f t="shared" ca="1" si="578"/>
        <v>00</v>
      </c>
      <c r="AV976" s="1" t="str">
        <f t="shared" ca="1" si="581"/>
        <v>00</v>
      </c>
      <c r="AW976" s="52" t="str">
        <f t="shared" ca="1" si="579"/>
        <v>ZP</v>
      </c>
      <c r="AX976" s="53" t="e">
        <f ca="1">VLOOKUP(UPPER(F976)&amp;"-"&amp;AW976,Opcodes!$D$3:$E$160,2,FALSE)</f>
        <v>#N/A</v>
      </c>
      <c r="AY976" s="1">
        <f t="shared" ca="1" si="580"/>
        <v>0</v>
      </c>
    </row>
    <row r="977" spans="3:51" s="52" customFormat="1" x14ac:dyDescent="0.3">
      <c r="C977" s="11" t="str" cm="1">
        <f t="array" aca="1" ref="C977" ca="1">IF(AND(N977&amp;""&lt;&gt;"",K977&amp;""&lt;&gt;""),K977&amp;": "&amp;N977&amp;IF(O977&amp;""&lt;&gt;""," "&amp;O977,"")&amp;IF(P977&amp;""&lt;&gt;""," "&amp;P977,""),IF(Y977&amp;""&lt;&gt;"",K977&amp;": "&amp;TRIM(_xlfn.TEXTJOIN("",TRUE,MID(Y977,2*ROW(INDIRECT("1:"&amp;LEN(Y977)))-1,2)&amp;" ")),""))</f>
        <v/>
      </c>
      <c r="D977" s="20"/>
      <c r="E977" s="21"/>
      <c r="F977" s="22"/>
      <c r="G977" s="55"/>
      <c r="H977" s="56"/>
      <c r="I977" s="51"/>
      <c r="J977" s="51"/>
      <c r="K977" s="52" t="str">
        <f t="shared" ca="1" si="546"/>
        <v>302</v>
      </c>
      <c r="L977" s="52" t="str">
        <f t="shared" si="547"/>
        <v/>
      </c>
      <c r="M977" s="52" t="str">
        <f t="shared" ca="1" si="548"/>
        <v>$0302</v>
      </c>
      <c r="N977" s="53" t="str">
        <f t="shared" ca="1" si="549"/>
        <v/>
      </c>
      <c r="O977" s="53" t="str">
        <f t="shared" ca="1" si="550"/>
        <v>00</v>
      </c>
      <c r="P977" s="53" t="str">
        <f t="shared" ca="1" si="551"/>
        <v/>
      </c>
      <c r="Q977" s="54">
        <f t="shared" si="552"/>
        <v>-1</v>
      </c>
      <c r="R977" s="54" t="str">
        <f t="shared" si="553"/>
        <v/>
      </c>
      <c r="S977" s="3" t="str">
        <f t="shared" si="554"/>
        <v>my_code</v>
      </c>
      <c r="T977" s="54" t="b">
        <f t="shared" si="555"/>
        <v>0</v>
      </c>
      <c r="U977" s="54" t="b">
        <f t="shared" si="556"/>
        <v>0</v>
      </c>
      <c r="V977" s="54" t="b">
        <f t="shared" si="557"/>
        <v>0</v>
      </c>
      <c r="W977" s="54" t="b">
        <f t="shared" si="558"/>
        <v>0</v>
      </c>
      <c r="X977" s="54" t="b">
        <f>IF(NOT(ISERROR(VLOOKUP(UPPER(F977),Opcodes!$O$3:$O$10,1,FALSE))),TRUE,FALSE)</f>
        <v>0</v>
      </c>
      <c r="Y977" s="1" t="str" cm="1">
        <f t="array" aca="1" ref="Y977" ca="1">IF(OR(UPPER(F977)="STR",UPPER(F977)="ASC"),_xlfn.TEXTJOIN("",TRUE,DEC2HEX(128*(UPPER(F977)="STR")+CODE(MID(G977,ABS(ROW(INDIRECT("1:"&amp;LEN(G977)))),1)))),IF(UPPER(F977)="HEX",UPPER(SUBSTITUTE(G977," ","")),""))</f>
        <v/>
      </c>
      <c r="Z977" s="52" t="str">
        <f t="shared" si="559"/>
        <v/>
      </c>
      <c r="AA977" s="52" t="str">
        <f t="shared" si="560"/>
        <v/>
      </c>
      <c r="AB977" s="52" t="str">
        <f t="shared" si="561"/>
        <v/>
      </c>
      <c r="AC977" s="52" t="str">
        <f t="shared" si="562"/>
        <v/>
      </c>
      <c r="AD977" s="52" t="str">
        <f t="shared" si="563"/>
        <v/>
      </c>
      <c r="AE977" s="52">
        <f t="shared" ca="1" si="564"/>
        <v>0</v>
      </c>
      <c r="AF977" s="52" t="str">
        <f t="shared" si="565"/>
        <v/>
      </c>
      <c r="AG977" s="52" t="str">
        <f t="shared" ca="1" si="566"/>
        <v>mem</v>
      </c>
      <c r="AH977" s="52">
        <f t="shared" ca="1" si="567"/>
        <v>0</v>
      </c>
      <c r="AI977" s="52">
        <f t="shared" ca="1" si="568"/>
        <v>-1</v>
      </c>
      <c r="AJ977" s="52">
        <f t="shared" ca="1" si="569"/>
        <v>0</v>
      </c>
      <c r="AK977" s="52">
        <f t="shared" ca="1" si="570"/>
        <v>0</v>
      </c>
      <c r="AL977" s="52">
        <f t="shared" ca="1" si="571"/>
        <v>0</v>
      </c>
      <c r="AM977" s="52" t="e" cm="1">
        <f t="array" aca="1" ref="AM977" ca="1">INDEX($G$2:$G$1052,MATCH(1,(AL977=$E$2:$E$1052)*("EQU"=UPPER($F$2:$F$1052)),0))</f>
        <v>#N/A</v>
      </c>
      <c r="AN977" s="52" t="str">
        <f t="shared" ca="1" si="572"/>
        <v/>
      </c>
      <c r="AO977" s="1" t="e">
        <f t="shared" ca="1" si="573"/>
        <v>#N/A</v>
      </c>
      <c r="AP977" s="52" t="str">
        <f t="shared" ca="1" si="574"/>
        <v/>
      </c>
      <c r="AQ977" s="1" t="str" cm="1">
        <f t="array" aca="1" ref="AQ977" ca="1">IF(LEFT(AL977,1)=".",INDEX($M$12:$M$1052,MATCH(1,(AL977=$L$12:$L$1052)*(S977=($S$12:$S$1052)),0)),"")</f>
        <v/>
      </c>
      <c r="AR977" s="52">
        <f t="shared" ca="1" si="575"/>
        <v>0</v>
      </c>
      <c r="AS977" s="52">
        <f t="shared" ca="1" si="576"/>
        <v>0</v>
      </c>
      <c r="AT977" s="52" t="str">
        <f t="shared" ca="1" si="577"/>
        <v>00</v>
      </c>
      <c r="AU977" s="52" t="str">
        <f t="shared" ca="1" si="578"/>
        <v>00</v>
      </c>
      <c r="AV977" s="1" t="str">
        <f t="shared" ca="1" si="581"/>
        <v>00</v>
      </c>
      <c r="AW977" s="52" t="str">
        <f t="shared" ca="1" si="579"/>
        <v>ZP</v>
      </c>
      <c r="AX977" s="53" t="e">
        <f ca="1">VLOOKUP(UPPER(F977)&amp;"-"&amp;AW977,Opcodes!$D$3:$E$160,2,FALSE)</f>
        <v>#N/A</v>
      </c>
      <c r="AY977" s="1">
        <f t="shared" ca="1" si="580"/>
        <v>0</v>
      </c>
    </row>
    <row r="978" spans="3:51" s="52" customFormat="1" x14ac:dyDescent="0.3">
      <c r="C978" s="11" t="str" cm="1">
        <f t="array" aca="1" ref="C978" ca="1">IF(AND(N978&amp;""&lt;&gt;"",K978&amp;""&lt;&gt;""),K978&amp;": "&amp;N978&amp;IF(O978&amp;""&lt;&gt;""," "&amp;O978,"")&amp;IF(P978&amp;""&lt;&gt;""," "&amp;P978,""),IF(Y978&amp;""&lt;&gt;"",K978&amp;": "&amp;TRIM(_xlfn.TEXTJOIN("",TRUE,MID(Y978,2*ROW(INDIRECT("1:"&amp;LEN(Y978)))-1,2)&amp;" ")),""))</f>
        <v/>
      </c>
      <c r="D978" s="20"/>
      <c r="E978" s="21"/>
      <c r="F978" s="22"/>
      <c r="G978" s="55"/>
      <c r="H978" s="56"/>
      <c r="I978" s="51"/>
      <c r="J978" s="51"/>
      <c r="K978" s="52" t="str">
        <f t="shared" ca="1" si="546"/>
        <v>302</v>
      </c>
      <c r="L978" s="52" t="str">
        <f t="shared" si="547"/>
        <v/>
      </c>
      <c r="M978" s="52" t="str">
        <f t="shared" ca="1" si="548"/>
        <v>$0302</v>
      </c>
      <c r="N978" s="53" t="str">
        <f t="shared" ca="1" si="549"/>
        <v/>
      </c>
      <c r="O978" s="53" t="str">
        <f t="shared" ca="1" si="550"/>
        <v>00</v>
      </c>
      <c r="P978" s="53" t="str">
        <f t="shared" ca="1" si="551"/>
        <v/>
      </c>
      <c r="Q978" s="54">
        <f t="shared" si="552"/>
        <v>-1</v>
      </c>
      <c r="R978" s="54" t="str">
        <f t="shared" si="553"/>
        <v/>
      </c>
      <c r="S978" s="3" t="str">
        <f t="shared" si="554"/>
        <v>my_code</v>
      </c>
      <c r="T978" s="54" t="b">
        <f t="shared" si="555"/>
        <v>0</v>
      </c>
      <c r="U978" s="54" t="b">
        <f t="shared" si="556"/>
        <v>0</v>
      </c>
      <c r="V978" s="54" t="b">
        <f t="shared" si="557"/>
        <v>0</v>
      </c>
      <c r="W978" s="54" t="b">
        <f t="shared" si="558"/>
        <v>0</v>
      </c>
      <c r="X978" s="54" t="b">
        <f>IF(NOT(ISERROR(VLOOKUP(UPPER(F978),Opcodes!$O$3:$O$10,1,FALSE))),TRUE,FALSE)</f>
        <v>0</v>
      </c>
      <c r="Y978" s="1" t="str" cm="1">
        <f t="array" aca="1" ref="Y978" ca="1">IF(OR(UPPER(F978)="STR",UPPER(F978)="ASC"),_xlfn.TEXTJOIN("",TRUE,DEC2HEX(128*(UPPER(F978)="STR")+CODE(MID(G978,ABS(ROW(INDIRECT("1:"&amp;LEN(G978)))),1)))),IF(UPPER(F978)="HEX",UPPER(SUBSTITUTE(G978," ","")),""))</f>
        <v/>
      </c>
      <c r="Z978" s="52" t="str">
        <f t="shared" si="559"/>
        <v/>
      </c>
      <c r="AA978" s="52" t="str">
        <f t="shared" si="560"/>
        <v/>
      </c>
      <c r="AB978" s="52" t="str">
        <f t="shared" si="561"/>
        <v/>
      </c>
      <c r="AC978" s="52" t="str">
        <f t="shared" si="562"/>
        <v/>
      </c>
      <c r="AD978" s="52" t="str">
        <f t="shared" si="563"/>
        <v/>
      </c>
      <c r="AE978" s="52">
        <f t="shared" ca="1" si="564"/>
        <v>0</v>
      </c>
      <c r="AF978" s="52" t="str">
        <f t="shared" si="565"/>
        <v/>
      </c>
      <c r="AG978" s="52" t="str">
        <f t="shared" ca="1" si="566"/>
        <v>mem</v>
      </c>
      <c r="AH978" s="52">
        <f t="shared" ca="1" si="567"/>
        <v>0</v>
      </c>
      <c r="AI978" s="52">
        <f t="shared" ca="1" si="568"/>
        <v>-1</v>
      </c>
      <c r="AJ978" s="52">
        <f t="shared" ca="1" si="569"/>
        <v>0</v>
      </c>
      <c r="AK978" s="52">
        <f t="shared" ca="1" si="570"/>
        <v>0</v>
      </c>
      <c r="AL978" s="52">
        <f t="shared" ca="1" si="571"/>
        <v>0</v>
      </c>
      <c r="AM978" s="52" t="e" cm="1">
        <f t="array" aca="1" ref="AM978" ca="1">INDEX($G$2:$G$1052,MATCH(1,(AL978=$E$2:$E$1052)*("EQU"=UPPER($F$2:$F$1052)),0))</f>
        <v>#N/A</v>
      </c>
      <c r="AN978" s="52" t="str">
        <f t="shared" ca="1" si="572"/>
        <v/>
      </c>
      <c r="AO978" s="1" t="e">
        <f t="shared" ca="1" si="573"/>
        <v>#N/A</v>
      </c>
      <c r="AP978" s="52" t="str">
        <f t="shared" ca="1" si="574"/>
        <v/>
      </c>
      <c r="AQ978" s="1" t="str" cm="1">
        <f t="array" aca="1" ref="AQ978" ca="1">IF(LEFT(AL978,1)=".",INDEX($M$12:$M$1052,MATCH(1,(AL978=$L$12:$L$1052)*(S978=($S$12:$S$1052)),0)),"")</f>
        <v/>
      </c>
      <c r="AR978" s="52">
        <f t="shared" ca="1" si="575"/>
        <v>0</v>
      </c>
      <c r="AS978" s="52">
        <f t="shared" ca="1" si="576"/>
        <v>0</v>
      </c>
      <c r="AT978" s="52" t="str">
        <f t="shared" ca="1" si="577"/>
        <v>00</v>
      </c>
      <c r="AU978" s="52" t="str">
        <f t="shared" ca="1" si="578"/>
        <v>00</v>
      </c>
      <c r="AV978" s="1" t="str">
        <f t="shared" ca="1" si="581"/>
        <v>00</v>
      </c>
      <c r="AW978" s="52" t="str">
        <f t="shared" ca="1" si="579"/>
        <v>ZP</v>
      </c>
      <c r="AX978" s="53" t="e">
        <f ca="1">VLOOKUP(UPPER(F978)&amp;"-"&amp;AW978,Opcodes!$D$3:$E$160,2,FALSE)</f>
        <v>#N/A</v>
      </c>
      <c r="AY978" s="1">
        <f t="shared" ca="1" si="580"/>
        <v>0</v>
      </c>
    </row>
    <row r="979" spans="3:51" s="52" customFormat="1" x14ac:dyDescent="0.3">
      <c r="C979" s="11" t="str" cm="1">
        <f t="array" aca="1" ref="C979" ca="1">IF(AND(N979&amp;""&lt;&gt;"",K979&amp;""&lt;&gt;""),K979&amp;": "&amp;N979&amp;IF(O979&amp;""&lt;&gt;""," "&amp;O979,"")&amp;IF(P979&amp;""&lt;&gt;""," "&amp;P979,""),IF(Y979&amp;""&lt;&gt;"",K979&amp;": "&amp;TRIM(_xlfn.TEXTJOIN("",TRUE,MID(Y979,2*ROW(INDIRECT("1:"&amp;LEN(Y979)))-1,2)&amp;" ")),""))</f>
        <v/>
      </c>
      <c r="D979" s="20"/>
      <c r="E979" s="21"/>
      <c r="F979" s="22"/>
      <c r="G979" s="55"/>
      <c r="H979" s="56"/>
      <c r="I979" s="51"/>
      <c r="J979" s="51"/>
      <c r="K979" s="52" t="str">
        <f t="shared" ca="1" si="546"/>
        <v>302</v>
      </c>
      <c r="L979" s="52" t="str">
        <f t="shared" si="547"/>
        <v/>
      </c>
      <c r="M979" s="52" t="str">
        <f t="shared" ca="1" si="548"/>
        <v>$0302</v>
      </c>
      <c r="N979" s="53" t="str">
        <f t="shared" ca="1" si="549"/>
        <v/>
      </c>
      <c r="O979" s="53" t="str">
        <f t="shared" ca="1" si="550"/>
        <v>00</v>
      </c>
      <c r="P979" s="53" t="str">
        <f t="shared" ca="1" si="551"/>
        <v/>
      </c>
      <c r="Q979" s="54">
        <f t="shared" si="552"/>
        <v>-1</v>
      </c>
      <c r="R979" s="54" t="str">
        <f t="shared" si="553"/>
        <v/>
      </c>
      <c r="S979" s="3" t="str">
        <f t="shared" si="554"/>
        <v>my_code</v>
      </c>
      <c r="T979" s="54" t="b">
        <f t="shared" si="555"/>
        <v>0</v>
      </c>
      <c r="U979" s="54" t="b">
        <f t="shared" si="556"/>
        <v>0</v>
      </c>
      <c r="V979" s="54" t="b">
        <f t="shared" si="557"/>
        <v>0</v>
      </c>
      <c r="W979" s="54" t="b">
        <f t="shared" si="558"/>
        <v>0</v>
      </c>
      <c r="X979" s="54" t="b">
        <f>IF(NOT(ISERROR(VLOOKUP(UPPER(F979),Opcodes!$O$3:$O$10,1,FALSE))),TRUE,FALSE)</f>
        <v>0</v>
      </c>
      <c r="Y979" s="1" t="str" cm="1">
        <f t="array" aca="1" ref="Y979" ca="1">IF(OR(UPPER(F979)="STR",UPPER(F979)="ASC"),_xlfn.TEXTJOIN("",TRUE,DEC2HEX(128*(UPPER(F979)="STR")+CODE(MID(G979,ABS(ROW(INDIRECT("1:"&amp;LEN(G979)))),1)))),IF(UPPER(F979)="HEX",UPPER(SUBSTITUTE(G979," ","")),""))</f>
        <v/>
      </c>
      <c r="Z979" s="52" t="str">
        <f t="shared" si="559"/>
        <v/>
      </c>
      <c r="AA979" s="52" t="str">
        <f t="shared" si="560"/>
        <v/>
      </c>
      <c r="AB979" s="52" t="str">
        <f t="shared" si="561"/>
        <v/>
      </c>
      <c r="AC979" s="52" t="str">
        <f t="shared" si="562"/>
        <v/>
      </c>
      <c r="AD979" s="52" t="str">
        <f t="shared" si="563"/>
        <v/>
      </c>
      <c r="AE979" s="52">
        <f t="shared" ca="1" si="564"/>
        <v>0</v>
      </c>
      <c r="AF979" s="52" t="str">
        <f t="shared" si="565"/>
        <v/>
      </c>
      <c r="AG979" s="52" t="str">
        <f t="shared" ca="1" si="566"/>
        <v>mem</v>
      </c>
      <c r="AH979" s="52">
        <f t="shared" ca="1" si="567"/>
        <v>0</v>
      </c>
      <c r="AI979" s="52">
        <f t="shared" ca="1" si="568"/>
        <v>-1</v>
      </c>
      <c r="AJ979" s="52">
        <f t="shared" ca="1" si="569"/>
        <v>0</v>
      </c>
      <c r="AK979" s="52">
        <f t="shared" ca="1" si="570"/>
        <v>0</v>
      </c>
      <c r="AL979" s="52">
        <f t="shared" ca="1" si="571"/>
        <v>0</v>
      </c>
      <c r="AM979" s="52" t="e" cm="1">
        <f t="array" aca="1" ref="AM979" ca="1">INDEX($G$2:$G$1052,MATCH(1,(AL979=$E$2:$E$1052)*("EQU"=UPPER($F$2:$F$1052)),0))</f>
        <v>#N/A</v>
      </c>
      <c r="AN979" s="52" t="str">
        <f t="shared" ca="1" si="572"/>
        <v/>
      </c>
      <c r="AO979" s="1" t="e">
        <f t="shared" ca="1" si="573"/>
        <v>#N/A</v>
      </c>
      <c r="AP979" s="52" t="str">
        <f t="shared" ca="1" si="574"/>
        <v/>
      </c>
      <c r="AQ979" s="1" t="str" cm="1">
        <f t="array" aca="1" ref="AQ979" ca="1">IF(LEFT(AL979,1)=".",INDEX($M$12:$M$1052,MATCH(1,(AL979=$L$12:$L$1052)*(S979=($S$12:$S$1052)),0)),"")</f>
        <v/>
      </c>
      <c r="AR979" s="52">
        <f t="shared" ca="1" si="575"/>
        <v>0</v>
      </c>
      <c r="AS979" s="52">
        <f t="shared" ca="1" si="576"/>
        <v>0</v>
      </c>
      <c r="AT979" s="52" t="str">
        <f t="shared" ca="1" si="577"/>
        <v>00</v>
      </c>
      <c r="AU979" s="52" t="str">
        <f t="shared" ca="1" si="578"/>
        <v>00</v>
      </c>
      <c r="AV979" s="1" t="str">
        <f t="shared" ca="1" si="581"/>
        <v>00</v>
      </c>
      <c r="AW979" s="52" t="str">
        <f t="shared" ca="1" si="579"/>
        <v>ZP</v>
      </c>
      <c r="AX979" s="53" t="e">
        <f ca="1">VLOOKUP(UPPER(F979)&amp;"-"&amp;AW979,Opcodes!$D$3:$E$160,2,FALSE)</f>
        <v>#N/A</v>
      </c>
      <c r="AY979" s="1">
        <f t="shared" ca="1" si="580"/>
        <v>0</v>
      </c>
    </row>
    <row r="980" spans="3:51" s="52" customFormat="1" x14ac:dyDescent="0.3">
      <c r="C980" s="11" t="str" cm="1">
        <f t="array" aca="1" ref="C980" ca="1">IF(AND(N980&amp;""&lt;&gt;"",K980&amp;""&lt;&gt;""),K980&amp;": "&amp;N980&amp;IF(O980&amp;""&lt;&gt;""," "&amp;O980,"")&amp;IF(P980&amp;""&lt;&gt;""," "&amp;P980,""),IF(Y980&amp;""&lt;&gt;"",K980&amp;": "&amp;TRIM(_xlfn.TEXTJOIN("",TRUE,MID(Y980,2*ROW(INDIRECT("1:"&amp;LEN(Y980)))-1,2)&amp;" ")),""))</f>
        <v/>
      </c>
      <c r="D980" s="20"/>
      <c r="E980" s="21"/>
      <c r="F980" s="22"/>
      <c r="G980" s="55"/>
      <c r="H980" s="56"/>
      <c r="I980" s="51"/>
      <c r="J980" s="51"/>
      <c r="K980" s="52" t="str">
        <f t="shared" ca="1" si="546"/>
        <v>302</v>
      </c>
      <c r="L980" s="52" t="str">
        <f t="shared" si="547"/>
        <v/>
      </c>
      <c r="M980" s="52" t="str">
        <f t="shared" ca="1" si="548"/>
        <v>$0302</v>
      </c>
      <c r="N980" s="53" t="str">
        <f t="shared" ca="1" si="549"/>
        <v/>
      </c>
      <c r="O980" s="53" t="str">
        <f t="shared" ca="1" si="550"/>
        <v>00</v>
      </c>
      <c r="P980" s="53" t="str">
        <f t="shared" ca="1" si="551"/>
        <v/>
      </c>
      <c r="Q980" s="54">
        <f t="shared" si="552"/>
        <v>-1</v>
      </c>
      <c r="R980" s="54" t="str">
        <f t="shared" si="553"/>
        <v/>
      </c>
      <c r="S980" s="3" t="str">
        <f t="shared" si="554"/>
        <v>my_code</v>
      </c>
      <c r="T980" s="54" t="b">
        <f t="shared" si="555"/>
        <v>0</v>
      </c>
      <c r="U980" s="54" t="b">
        <f t="shared" si="556"/>
        <v>0</v>
      </c>
      <c r="V980" s="54" t="b">
        <f t="shared" si="557"/>
        <v>0</v>
      </c>
      <c r="W980" s="54" t="b">
        <f t="shared" si="558"/>
        <v>0</v>
      </c>
      <c r="X980" s="54" t="b">
        <f>IF(NOT(ISERROR(VLOOKUP(UPPER(F980),Opcodes!$O$3:$O$10,1,FALSE))),TRUE,FALSE)</f>
        <v>0</v>
      </c>
      <c r="Y980" s="1" t="str" cm="1">
        <f t="array" aca="1" ref="Y980" ca="1">IF(OR(UPPER(F980)="STR",UPPER(F980)="ASC"),_xlfn.TEXTJOIN("",TRUE,DEC2HEX(128*(UPPER(F980)="STR")+CODE(MID(G980,ABS(ROW(INDIRECT("1:"&amp;LEN(G980)))),1)))),IF(UPPER(F980)="HEX",UPPER(SUBSTITUTE(G980," ","")),""))</f>
        <v/>
      </c>
      <c r="Z980" s="52" t="str">
        <f t="shared" si="559"/>
        <v/>
      </c>
      <c r="AA980" s="52" t="str">
        <f t="shared" si="560"/>
        <v/>
      </c>
      <c r="AB980" s="52" t="str">
        <f t="shared" si="561"/>
        <v/>
      </c>
      <c r="AC980" s="52" t="str">
        <f t="shared" si="562"/>
        <v/>
      </c>
      <c r="AD980" s="52" t="str">
        <f t="shared" si="563"/>
        <v/>
      </c>
      <c r="AE980" s="52">
        <f t="shared" ca="1" si="564"/>
        <v>0</v>
      </c>
      <c r="AF980" s="52" t="str">
        <f t="shared" si="565"/>
        <v/>
      </c>
      <c r="AG980" s="52" t="str">
        <f t="shared" ca="1" si="566"/>
        <v>mem</v>
      </c>
      <c r="AH980" s="52">
        <f t="shared" ca="1" si="567"/>
        <v>0</v>
      </c>
      <c r="AI980" s="52">
        <f t="shared" ca="1" si="568"/>
        <v>-1</v>
      </c>
      <c r="AJ980" s="52">
        <f t="shared" ca="1" si="569"/>
        <v>0</v>
      </c>
      <c r="AK980" s="52">
        <f t="shared" ca="1" si="570"/>
        <v>0</v>
      </c>
      <c r="AL980" s="52">
        <f t="shared" ca="1" si="571"/>
        <v>0</v>
      </c>
      <c r="AM980" s="52" t="e" cm="1">
        <f t="array" aca="1" ref="AM980" ca="1">INDEX($G$2:$G$1052,MATCH(1,(AL980=$E$2:$E$1052)*("EQU"=UPPER($F$2:$F$1052)),0))</f>
        <v>#N/A</v>
      </c>
      <c r="AN980" s="52" t="str">
        <f t="shared" ca="1" si="572"/>
        <v/>
      </c>
      <c r="AO980" s="1" t="e">
        <f t="shared" ca="1" si="573"/>
        <v>#N/A</v>
      </c>
      <c r="AP980" s="52" t="str">
        <f t="shared" ca="1" si="574"/>
        <v/>
      </c>
      <c r="AQ980" s="1" t="str" cm="1">
        <f t="array" aca="1" ref="AQ980" ca="1">IF(LEFT(AL980,1)=".",INDEX($M$12:$M$1052,MATCH(1,(AL980=$L$12:$L$1052)*(S980=($S$12:$S$1052)),0)),"")</f>
        <v/>
      </c>
      <c r="AR980" s="52">
        <f t="shared" ca="1" si="575"/>
        <v>0</v>
      </c>
      <c r="AS980" s="52">
        <f t="shared" ca="1" si="576"/>
        <v>0</v>
      </c>
      <c r="AT980" s="52" t="str">
        <f t="shared" ca="1" si="577"/>
        <v>00</v>
      </c>
      <c r="AU980" s="52" t="str">
        <f t="shared" ca="1" si="578"/>
        <v>00</v>
      </c>
      <c r="AV980" s="1" t="str">
        <f t="shared" ca="1" si="581"/>
        <v>00</v>
      </c>
      <c r="AW980" s="52" t="str">
        <f t="shared" ca="1" si="579"/>
        <v>ZP</v>
      </c>
      <c r="AX980" s="53" t="e">
        <f ca="1">VLOOKUP(UPPER(F980)&amp;"-"&amp;AW980,Opcodes!$D$3:$E$160,2,FALSE)</f>
        <v>#N/A</v>
      </c>
      <c r="AY980" s="1">
        <f t="shared" ca="1" si="580"/>
        <v>0</v>
      </c>
    </row>
    <row r="981" spans="3:51" s="52" customFormat="1" x14ac:dyDescent="0.3">
      <c r="C981" s="11" t="str" cm="1">
        <f t="array" aca="1" ref="C981" ca="1">IF(AND(N981&amp;""&lt;&gt;"",K981&amp;""&lt;&gt;""),K981&amp;": "&amp;N981&amp;IF(O981&amp;""&lt;&gt;""," "&amp;O981,"")&amp;IF(P981&amp;""&lt;&gt;""," "&amp;P981,""),IF(Y981&amp;""&lt;&gt;"",K981&amp;": "&amp;TRIM(_xlfn.TEXTJOIN("",TRUE,MID(Y981,2*ROW(INDIRECT("1:"&amp;LEN(Y981)))-1,2)&amp;" ")),""))</f>
        <v/>
      </c>
      <c r="D981" s="20"/>
      <c r="E981" s="21"/>
      <c r="F981" s="22"/>
      <c r="G981" s="55"/>
      <c r="H981" s="56"/>
      <c r="I981" s="51"/>
      <c r="J981" s="51"/>
      <c r="K981" s="52" t="str">
        <f t="shared" ca="1" si="546"/>
        <v>302</v>
      </c>
      <c r="L981" s="52" t="str">
        <f t="shared" si="547"/>
        <v/>
      </c>
      <c r="M981" s="52" t="str">
        <f t="shared" ca="1" si="548"/>
        <v>$0302</v>
      </c>
      <c r="N981" s="53" t="str">
        <f t="shared" ca="1" si="549"/>
        <v/>
      </c>
      <c r="O981" s="53" t="str">
        <f t="shared" ca="1" si="550"/>
        <v>00</v>
      </c>
      <c r="P981" s="53" t="str">
        <f t="shared" ca="1" si="551"/>
        <v/>
      </c>
      <c r="Q981" s="54">
        <f t="shared" si="552"/>
        <v>-1</v>
      </c>
      <c r="R981" s="54" t="str">
        <f t="shared" si="553"/>
        <v/>
      </c>
      <c r="S981" s="3" t="str">
        <f t="shared" si="554"/>
        <v>my_code</v>
      </c>
      <c r="T981" s="54" t="b">
        <f t="shared" si="555"/>
        <v>0</v>
      </c>
      <c r="U981" s="54" t="b">
        <f t="shared" si="556"/>
        <v>0</v>
      </c>
      <c r="V981" s="54" t="b">
        <f t="shared" si="557"/>
        <v>0</v>
      </c>
      <c r="W981" s="54" t="b">
        <f t="shared" si="558"/>
        <v>0</v>
      </c>
      <c r="X981" s="54" t="b">
        <f>IF(NOT(ISERROR(VLOOKUP(UPPER(F981),Opcodes!$O$3:$O$10,1,FALSE))),TRUE,FALSE)</f>
        <v>0</v>
      </c>
      <c r="Y981" s="1" t="str" cm="1">
        <f t="array" aca="1" ref="Y981" ca="1">IF(OR(UPPER(F981)="STR",UPPER(F981)="ASC"),_xlfn.TEXTJOIN("",TRUE,DEC2HEX(128*(UPPER(F981)="STR")+CODE(MID(G981,ABS(ROW(INDIRECT("1:"&amp;LEN(G981)))),1)))),IF(UPPER(F981)="HEX",UPPER(SUBSTITUTE(G981," ","")),""))</f>
        <v/>
      </c>
      <c r="Z981" s="52" t="str">
        <f t="shared" si="559"/>
        <v/>
      </c>
      <c r="AA981" s="52" t="str">
        <f t="shared" si="560"/>
        <v/>
      </c>
      <c r="AB981" s="52" t="str">
        <f t="shared" si="561"/>
        <v/>
      </c>
      <c r="AC981" s="52" t="str">
        <f t="shared" si="562"/>
        <v/>
      </c>
      <c r="AD981" s="52" t="str">
        <f t="shared" si="563"/>
        <v/>
      </c>
      <c r="AE981" s="52">
        <f t="shared" ca="1" si="564"/>
        <v>0</v>
      </c>
      <c r="AF981" s="52" t="str">
        <f t="shared" si="565"/>
        <v/>
      </c>
      <c r="AG981" s="52" t="str">
        <f t="shared" ca="1" si="566"/>
        <v>mem</v>
      </c>
      <c r="AH981" s="52">
        <f t="shared" ca="1" si="567"/>
        <v>0</v>
      </c>
      <c r="AI981" s="52">
        <f t="shared" ca="1" si="568"/>
        <v>-1</v>
      </c>
      <c r="AJ981" s="52">
        <f t="shared" ca="1" si="569"/>
        <v>0</v>
      </c>
      <c r="AK981" s="52">
        <f t="shared" ca="1" si="570"/>
        <v>0</v>
      </c>
      <c r="AL981" s="52">
        <f t="shared" ca="1" si="571"/>
        <v>0</v>
      </c>
      <c r="AM981" s="52" t="e" cm="1">
        <f t="array" aca="1" ref="AM981" ca="1">INDEX($G$2:$G$1052,MATCH(1,(AL981=$E$2:$E$1052)*("EQU"=UPPER($F$2:$F$1052)),0))</f>
        <v>#N/A</v>
      </c>
      <c r="AN981" s="52" t="str">
        <f t="shared" ca="1" si="572"/>
        <v/>
      </c>
      <c r="AO981" s="1" t="e">
        <f t="shared" ca="1" si="573"/>
        <v>#N/A</v>
      </c>
      <c r="AP981" s="52" t="str">
        <f t="shared" ca="1" si="574"/>
        <v/>
      </c>
      <c r="AQ981" s="1" t="str" cm="1">
        <f t="array" aca="1" ref="AQ981" ca="1">IF(LEFT(AL981,1)=".",INDEX($M$12:$M$1052,MATCH(1,(AL981=$L$12:$L$1052)*(S981=($S$12:$S$1052)),0)),"")</f>
        <v/>
      </c>
      <c r="AR981" s="52">
        <f t="shared" ca="1" si="575"/>
        <v>0</v>
      </c>
      <c r="AS981" s="52">
        <f t="shared" ca="1" si="576"/>
        <v>0</v>
      </c>
      <c r="AT981" s="52" t="str">
        <f t="shared" ca="1" si="577"/>
        <v>00</v>
      </c>
      <c r="AU981" s="52" t="str">
        <f t="shared" ca="1" si="578"/>
        <v>00</v>
      </c>
      <c r="AV981" s="1" t="str">
        <f t="shared" ca="1" si="581"/>
        <v>00</v>
      </c>
      <c r="AW981" s="52" t="str">
        <f t="shared" ca="1" si="579"/>
        <v>ZP</v>
      </c>
      <c r="AX981" s="53" t="e">
        <f ca="1">VLOOKUP(UPPER(F981)&amp;"-"&amp;AW981,Opcodes!$D$3:$E$160,2,FALSE)</f>
        <v>#N/A</v>
      </c>
      <c r="AY981" s="1">
        <f t="shared" ca="1" si="580"/>
        <v>0</v>
      </c>
    </row>
    <row r="982" spans="3:51" s="52" customFormat="1" x14ac:dyDescent="0.3">
      <c r="C982" s="11" t="str" cm="1">
        <f t="array" aca="1" ref="C982" ca="1">IF(AND(N982&amp;""&lt;&gt;"",K982&amp;""&lt;&gt;""),K982&amp;": "&amp;N982&amp;IF(O982&amp;""&lt;&gt;""," "&amp;O982,"")&amp;IF(P982&amp;""&lt;&gt;""," "&amp;P982,""),IF(Y982&amp;""&lt;&gt;"",K982&amp;": "&amp;TRIM(_xlfn.TEXTJOIN("",TRUE,MID(Y982,2*ROW(INDIRECT("1:"&amp;LEN(Y982)))-1,2)&amp;" ")),""))</f>
        <v/>
      </c>
      <c r="D982" s="20"/>
      <c r="E982" s="21"/>
      <c r="F982" s="22"/>
      <c r="G982" s="55"/>
      <c r="H982" s="56"/>
      <c r="I982" s="51"/>
      <c r="J982" s="51"/>
      <c r="K982" s="52" t="str">
        <f t="shared" ca="1" si="546"/>
        <v>302</v>
      </c>
      <c r="L982" s="52" t="str">
        <f t="shared" si="547"/>
        <v/>
      </c>
      <c r="M982" s="52" t="str">
        <f t="shared" ca="1" si="548"/>
        <v>$0302</v>
      </c>
      <c r="N982" s="53" t="str">
        <f t="shared" ca="1" si="549"/>
        <v/>
      </c>
      <c r="O982" s="53" t="str">
        <f t="shared" ca="1" si="550"/>
        <v>00</v>
      </c>
      <c r="P982" s="53" t="str">
        <f t="shared" ca="1" si="551"/>
        <v/>
      </c>
      <c r="Q982" s="54">
        <f t="shared" si="552"/>
        <v>-1</v>
      </c>
      <c r="R982" s="54" t="str">
        <f t="shared" si="553"/>
        <v/>
      </c>
      <c r="S982" s="3" t="str">
        <f t="shared" si="554"/>
        <v>my_code</v>
      </c>
      <c r="T982" s="54" t="b">
        <f t="shared" si="555"/>
        <v>0</v>
      </c>
      <c r="U982" s="54" t="b">
        <f t="shared" si="556"/>
        <v>0</v>
      </c>
      <c r="V982" s="54" t="b">
        <f t="shared" si="557"/>
        <v>0</v>
      </c>
      <c r="W982" s="54" t="b">
        <f t="shared" si="558"/>
        <v>0</v>
      </c>
      <c r="X982" s="54" t="b">
        <f>IF(NOT(ISERROR(VLOOKUP(UPPER(F982),Opcodes!$O$3:$O$10,1,FALSE))),TRUE,FALSE)</f>
        <v>0</v>
      </c>
      <c r="Y982" s="1" t="str" cm="1">
        <f t="array" aca="1" ref="Y982" ca="1">IF(OR(UPPER(F982)="STR",UPPER(F982)="ASC"),_xlfn.TEXTJOIN("",TRUE,DEC2HEX(128*(UPPER(F982)="STR")+CODE(MID(G982,ABS(ROW(INDIRECT("1:"&amp;LEN(G982)))),1)))),IF(UPPER(F982)="HEX",UPPER(SUBSTITUTE(G982," ","")),""))</f>
        <v/>
      </c>
      <c r="Z982" s="52" t="str">
        <f t="shared" si="559"/>
        <v/>
      </c>
      <c r="AA982" s="52" t="str">
        <f t="shared" si="560"/>
        <v/>
      </c>
      <c r="AB982" s="52" t="str">
        <f t="shared" si="561"/>
        <v/>
      </c>
      <c r="AC982" s="52" t="str">
        <f t="shared" si="562"/>
        <v/>
      </c>
      <c r="AD982" s="52" t="str">
        <f t="shared" si="563"/>
        <v/>
      </c>
      <c r="AE982" s="52">
        <f t="shared" ca="1" si="564"/>
        <v>0</v>
      </c>
      <c r="AF982" s="52" t="str">
        <f t="shared" si="565"/>
        <v/>
      </c>
      <c r="AG982" s="52" t="str">
        <f t="shared" ca="1" si="566"/>
        <v>mem</v>
      </c>
      <c r="AH982" s="52">
        <f t="shared" ca="1" si="567"/>
        <v>0</v>
      </c>
      <c r="AI982" s="52">
        <f t="shared" ca="1" si="568"/>
        <v>-1</v>
      </c>
      <c r="AJ982" s="52">
        <f t="shared" ca="1" si="569"/>
        <v>0</v>
      </c>
      <c r="AK982" s="52">
        <f t="shared" ca="1" si="570"/>
        <v>0</v>
      </c>
      <c r="AL982" s="52">
        <f t="shared" ca="1" si="571"/>
        <v>0</v>
      </c>
      <c r="AM982" s="52" t="e" cm="1">
        <f t="array" aca="1" ref="AM982" ca="1">INDEX($G$2:$G$1052,MATCH(1,(AL982=$E$2:$E$1052)*("EQU"=UPPER($F$2:$F$1052)),0))</f>
        <v>#N/A</v>
      </c>
      <c r="AN982" s="52" t="str">
        <f t="shared" ca="1" si="572"/>
        <v/>
      </c>
      <c r="AO982" s="1" t="e">
        <f t="shared" ca="1" si="573"/>
        <v>#N/A</v>
      </c>
      <c r="AP982" s="52" t="str">
        <f t="shared" ca="1" si="574"/>
        <v/>
      </c>
      <c r="AQ982" s="1" t="str" cm="1">
        <f t="array" aca="1" ref="AQ982" ca="1">IF(LEFT(AL982,1)=".",INDEX($M$12:$M$1052,MATCH(1,(AL982=$L$12:$L$1052)*(S982=($S$12:$S$1052)),0)),"")</f>
        <v/>
      </c>
      <c r="AR982" s="52">
        <f t="shared" ca="1" si="575"/>
        <v>0</v>
      </c>
      <c r="AS982" s="52">
        <f t="shared" ca="1" si="576"/>
        <v>0</v>
      </c>
      <c r="AT982" s="52" t="str">
        <f t="shared" ca="1" si="577"/>
        <v>00</v>
      </c>
      <c r="AU982" s="52" t="str">
        <f t="shared" ca="1" si="578"/>
        <v>00</v>
      </c>
      <c r="AV982" s="1" t="str">
        <f t="shared" ca="1" si="581"/>
        <v>00</v>
      </c>
      <c r="AW982" s="52" t="str">
        <f t="shared" ca="1" si="579"/>
        <v>ZP</v>
      </c>
      <c r="AX982" s="53" t="e">
        <f ca="1">VLOOKUP(UPPER(F982)&amp;"-"&amp;AW982,Opcodes!$D$3:$E$160,2,FALSE)</f>
        <v>#N/A</v>
      </c>
      <c r="AY982" s="1">
        <f t="shared" ca="1" si="580"/>
        <v>0</v>
      </c>
    </row>
    <row r="983" spans="3:51" s="52" customFormat="1" x14ac:dyDescent="0.3">
      <c r="C983" s="11" t="str" cm="1">
        <f t="array" aca="1" ref="C983" ca="1">IF(AND(N983&amp;""&lt;&gt;"",K983&amp;""&lt;&gt;""),K983&amp;": "&amp;N983&amp;IF(O983&amp;""&lt;&gt;""," "&amp;O983,"")&amp;IF(P983&amp;""&lt;&gt;""," "&amp;P983,""),IF(Y983&amp;""&lt;&gt;"",K983&amp;": "&amp;TRIM(_xlfn.TEXTJOIN("",TRUE,MID(Y983,2*ROW(INDIRECT("1:"&amp;LEN(Y983)))-1,2)&amp;" ")),""))</f>
        <v/>
      </c>
      <c r="D983" s="20"/>
      <c r="E983" s="21"/>
      <c r="F983" s="22"/>
      <c r="G983" s="55"/>
      <c r="H983" s="56"/>
      <c r="I983" s="51"/>
      <c r="J983" s="51"/>
      <c r="K983" s="52" t="str">
        <f t="shared" ca="1" si="546"/>
        <v>302</v>
      </c>
      <c r="L983" s="52" t="str">
        <f t="shared" si="547"/>
        <v/>
      </c>
      <c r="M983" s="52" t="str">
        <f t="shared" ca="1" si="548"/>
        <v>$0302</v>
      </c>
      <c r="N983" s="53" t="str">
        <f t="shared" ca="1" si="549"/>
        <v/>
      </c>
      <c r="O983" s="53" t="str">
        <f t="shared" ca="1" si="550"/>
        <v>00</v>
      </c>
      <c r="P983" s="53" t="str">
        <f t="shared" ca="1" si="551"/>
        <v/>
      </c>
      <c r="Q983" s="54">
        <f t="shared" si="552"/>
        <v>-1</v>
      </c>
      <c r="R983" s="54" t="str">
        <f t="shared" si="553"/>
        <v/>
      </c>
      <c r="S983" s="3" t="str">
        <f t="shared" si="554"/>
        <v>my_code</v>
      </c>
      <c r="T983" s="54" t="b">
        <f t="shared" si="555"/>
        <v>0</v>
      </c>
      <c r="U983" s="54" t="b">
        <f t="shared" si="556"/>
        <v>0</v>
      </c>
      <c r="V983" s="54" t="b">
        <f t="shared" si="557"/>
        <v>0</v>
      </c>
      <c r="W983" s="54" t="b">
        <f t="shared" si="558"/>
        <v>0</v>
      </c>
      <c r="X983" s="54" t="b">
        <f>IF(NOT(ISERROR(VLOOKUP(UPPER(F983),Opcodes!$O$3:$O$10,1,FALSE))),TRUE,FALSE)</f>
        <v>0</v>
      </c>
      <c r="Y983" s="1" t="str" cm="1">
        <f t="array" aca="1" ref="Y983" ca="1">IF(OR(UPPER(F983)="STR",UPPER(F983)="ASC"),_xlfn.TEXTJOIN("",TRUE,DEC2HEX(128*(UPPER(F983)="STR")+CODE(MID(G983,ABS(ROW(INDIRECT("1:"&amp;LEN(G983)))),1)))),IF(UPPER(F983)="HEX",UPPER(SUBSTITUTE(G983," ","")),""))</f>
        <v/>
      </c>
      <c r="Z983" s="52" t="str">
        <f t="shared" si="559"/>
        <v/>
      </c>
      <c r="AA983" s="52" t="str">
        <f t="shared" si="560"/>
        <v/>
      </c>
      <c r="AB983" s="52" t="str">
        <f t="shared" si="561"/>
        <v/>
      </c>
      <c r="AC983" s="52" t="str">
        <f t="shared" si="562"/>
        <v/>
      </c>
      <c r="AD983" s="52" t="str">
        <f t="shared" si="563"/>
        <v/>
      </c>
      <c r="AE983" s="52">
        <f t="shared" ca="1" si="564"/>
        <v>0</v>
      </c>
      <c r="AF983" s="52" t="str">
        <f t="shared" si="565"/>
        <v/>
      </c>
      <c r="AG983" s="52" t="str">
        <f t="shared" ca="1" si="566"/>
        <v>mem</v>
      </c>
      <c r="AH983" s="52">
        <f t="shared" ca="1" si="567"/>
        <v>0</v>
      </c>
      <c r="AI983" s="52">
        <f t="shared" ca="1" si="568"/>
        <v>-1</v>
      </c>
      <c r="AJ983" s="52">
        <f t="shared" ca="1" si="569"/>
        <v>0</v>
      </c>
      <c r="AK983" s="52">
        <f t="shared" ca="1" si="570"/>
        <v>0</v>
      </c>
      <c r="AL983" s="52">
        <f t="shared" ca="1" si="571"/>
        <v>0</v>
      </c>
      <c r="AM983" s="52" t="e" cm="1">
        <f t="array" aca="1" ref="AM983" ca="1">INDEX($G$2:$G$1052,MATCH(1,(AL983=$E$2:$E$1052)*("EQU"=UPPER($F$2:$F$1052)),0))</f>
        <v>#N/A</v>
      </c>
      <c r="AN983" s="52" t="str">
        <f t="shared" ca="1" si="572"/>
        <v/>
      </c>
      <c r="AO983" s="1" t="e">
        <f t="shared" ca="1" si="573"/>
        <v>#N/A</v>
      </c>
      <c r="AP983" s="52" t="str">
        <f t="shared" ca="1" si="574"/>
        <v/>
      </c>
      <c r="AQ983" s="1" t="str" cm="1">
        <f t="array" aca="1" ref="AQ983" ca="1">IF(LEFT(AL983,1)=".",INDEX($M$12:$M$1052,MATCH(1,(AL983=$L$12:$L$1052)*(S983=($S$12:$S$1052)),0)),"")</f>
        <v/>
      </c>
      <c r="AR983" s="52">
        <f t="shared" ca="1" si="575"/>
        <v>0</v>
      </c>
      <c r="AS983" s="52">
        <f t="shared" ca="1" si="576"/>
        <v>0</v>
      </c>
      <c r="AT983" s="52" t="str">
        <f t="shared" ca="1" si="577"/>
        <v>00</v>
      </c>
      <c r="AU983" s="52" t="str">
        <f t="shared" ca="1" si="578"/>
        <v>00</v>
      </c>
      <c r="AV983" s="1" t="str">
        <f t="shared" ca="1" si="581"/>
        <v>00</v>
      </c>
      <c r="AW983" s="52" t="str">
        <f t="shared" ca="1" si="579"/>
        <v>ZP</v>
      </c>
      <c r="AX983" s="53" t="e">
        <f ca="1">VLOOKUP(UPPER(F983)&amp;"-"&amp;AW983,Opcodes!$D$3:$E$160,2,FALSE)</f>
        <v>#N/A</v>
      </c>
      <c r="AY983" s="1">
        <f t="shared" ca="1" si="580"/>
        <v>0</v>
      </c>
    </row>
    <row r="984" spans="3:51" s="52" customFormat="1" x14ac:dyDescent="0.3">
      <c r="C984" s="11" t="str" cm="1">
        <f t="array" aca="1" ref="C984" ca="1">IF(AND(N984&amp;""&lt;&gt;"",K984&amp;""&lt;&gt;""),K984&amp;": "&amp;N984&amp;IF(O984&amp;""&lt;&gt;""," "&amp;O984,"")&amp;IF(P984&amp;""&lt;&gt;""," "&amp;P984,""),IF(Y984&amp;""&lt;&gt;"",K984&amp;": "&amp;TRIM(_xlfn.TEXTJOIN("",TRUE,MID(Y984,2*ROW(INDIRECT("1:"&amp;LEN(Y984)))-1,2)&amp;" ")),""))</f>
        <v/>
      </c>
      <c r="D984" s="20"/>
      <c r="E984" s="21"/>
      <c r="F984" s="22"/>
      <c r="G984" s="55"/>
      <c r="H984" s="56"/>
      <c r="I984" s="51"/>
      <c r="J984" s="51"/>
      <c r="K984" s="52" t="str">
        <f t="shared" ca="1" si="546"/>
        <v>302</v>
      </c>
      <c r="L984" s="52" t="str">
        <f t="shared" si="547"/>
        <v/>
      </c>
      <c r="M984" s="52" t="str">
        <f t="shared" ca="1" si="548"/>
        <v>$0302</v>
      </c>
      <c r="N984" s="53" t="str">
        <f t="shared" ca="1" si="549"/>
        <v/>
      </c>
      <c r="O984" s="53" t="str">
        <f t="shared" ca="1" si="550"/>
        <v>00</v>
      </c>
      <c r="P984" s="53" t="str">
        <f t="shared" ca="1" si="551"/>
        <v/>
      </c>
      <c r="Q984" s="54">
        <f t="shared" si="552"/>
        <v>-1</v>
      </c>
      <c r="R984" s="54" t="str">
        <f t="shared" si="553"/>
        <v/>
      </c>
      <c r="S984" s="3" t="str">
        <f t="shared" si="554"/>
        <v>my_code</v>
      </c>
      <c r="T984" s="54" t="b">
        <f t="shared" si="555"/>
        <v>0</v>
      </c>
      <c r="U984" s="54" t="b">
        <f t="shared" si="556"/>
        <v>0</v>
      </c>
      <c r="V984" s="54" t="b">
        <f t="shared" si="557"/>
        <v>0</v>
      </c>
      <c r="W984" s="54" t="b">
        <f t="shared" si="558"/>
        <v>0</v>
      </c>
      <c r="X984" s="54" t="b">
        <f>IF(NOT(ISERROR(VLOOKUP(UPPER(F984),Opcodes!$O$3:$O$10,1,FALSE))),TRUE,FALSE)</f>
        <v>0</v>
      </c>
      <c r="Y984" s="1" t="str" cm="1">
        <f t="array" aca="1" ref="Y984" ca="1">IF(OR(UPPER(F984)="STR",UPPER(F984)="ASC"),_xlfn.TEXTJOIN("",TRUE,DEC2HEX(128*(UPPER(F984)="STR")+CODE(MID(G984,ABS(ROW(INDIRECT("1:"&amp;LEN(G984)))),1)))),IF(UPPER(F984)="HEX",UPPER(SUBSTITUTE(G984," ","")),""))</f>
        <v/>
      </c>
      <c r="Z984" s="52" t="str">
        <f t="shared" si="559"/>
        <v/>
      </c>
      <c r="AA984" s="52" t="str">
        <f t="shared" si="560"/>
        <v/>
      </c>
      <c r="AB984" s="52" t="str">
        <f t="shared" si="561"/>
        <v/>
      </c>
      <c r="AC984" s="52" t="str">
        <f t="shared" si="562"/>
        <v/>
      </c>
      <c r="AD984" s="52" t="str">
        <f t="shared" si="563"/>
        <v/>
      </c>
      <c r="AE984" s="52">
        <f t="shared" ca="1" si="564"/>
        <v>0</v>
      </c>
      <c r="AF984" s="52" t="str">
        <f t="shared" si="565"/>
        <v/>
      </c>
      <c r="AG984" s="52" t="str">
        <f t="shared" ca="1" si="566"/>
        <v>mem</v>
      </c>
      <c r="AH984" s="52">
        <f t="shared" ca="1" si="567"/>
        <v>0</v>
      </c>
      <c r="AI984" s="52">
        <f t="shared" ca="1" si="568"/>
        <v>-1</v>
      </c>
      <c r="AJ984" s="52">
        <f t="shared" ca="1" si="569"/>
        <v>0</v>
      </c>
      <c r="AK984" s="52">
        <f t="shared" ca="1" si="570"/>
        <v>0</v>
      </c>
      <c r="AL984" s="52">
        <f t="shared" ca="1" si="571"/>
        <v>0</v>
      </c>
      <c r="AM984" s="52" t="e" cm="1">
        <f t="array" aca="1" ref="AM984" ca="1">INDEX($G$2:$G$1052,MATCH(1,(AL984=$E$2:$E$1052)*("EQU"=UPPER($F$2:$F$1052)),0))</f>
        <v>#N/A</v>
      </c>
      <c r="AN984" s="52" t="str">
        <f t="shared" ca="1" si="572"/>
        <v/>
      </c>
      <c r="AO984" s="1" t="e">
        <f t="shared" ca="1" si="573"/>
        <v>#N/A</v>
      </c>
      <c r="AP984" s="52" t="str">
        <f t="shared" ca="1" si="574"/>
        <v/>
      </c>
      <c r="AQ984" s="1" t="str" cm="1">
        <f t="array" aca="1" ref="AQ984" ca="1">IF(LEFT(AL984,1)=".",INDEX($M$12:$M$1052,MATCH(1,(AL984=$L$12:$L$1052)*(S984=($S$12:$S$1052)),0)),"")</f>
        <v/>
      </c>
      <c r="AR984" s="52">
        <f t="shared" ca="1" si="575"/>
        <v>0</v>
      </c>
      <c r="AS984" s="52">
        <f t="shared" ca="1" si="576"/>
        <v>0</v>
      </c>
      <c r="AT984" s="52" t="str">
        <f t="shared" ca="1" si="577"/>
        <v>00</v>
      </c>
      <c r="AU984" s="52" t="str">
        <f t="shared" ca="1" si="578"/>
        <v>00</v>
      </c>
      <c r="AV984" s="1" t="str">
        <f t="shared" ca="1" si="581"/>
        <v>00</v>
      </c>
      <c r="AW984" s="52" t="str">
        <f t="shared" ca="1" si="579"/>
        <v>ZP</v>
      </c>
      <c r="AX984" s="53" t="e">
        <f ca="1">VLOOKUP(UPPER(F984)&amp;"-"&amp;AW984,Opcodes!$D$3:$E$160,2,FALSE)</f>
        <v>#N/A</v>
      </c>
      <c r="AY984" s="1">
        <f t="shared" ca="1" si="580"/>
        <v>0</v>
      </c>
    </row>
    <row r="985" spans="3:51" s="52" customFormat="1" x14ac:dyDescent="0.3">
      <c r="C985" s="11" t="str" cm="1">
        <f t="array" aca="1" ref="C985" ca="1">IF(AND(N985&amp;""&lt;&gt;"",K985&amp;""&lt;&gt;""),K985&amp;": "&amp;N985&amp;IF(O985&amp;""&lt;&gt;""," "&amp;O985,"")&amp;IF(P985&amp;""&lt;&gt;""," "&amp;P985,""),IF(Y985&amp;""&lt;&gt;"",K985&amp;": "&amp;TRIM(_xlfn.TEXTJOIN("",TRUE,MID(Y985,2*ROW(INDIRECT("1:"&amp;LEN(Y985)))-1,2)&amp;" ")),""))</f>
        <v/>
      </c>
      <c r="D985" s="20"/>
      <c r="E985" s="21"/>
      <c r="F985" s="22"/>
      <c r="G985" s="55"/>
      <c r="H985" s="56"/>
      <c r="I985" s="51"/>
      <c r="J985" s="51"/>
      <c r="K985" s="52" t="str">
        <f t="shared" ca="1" si="546"/>
        <v>302</v>
      </c>
      <c r="L985" s="52" t="str">
        <f t="shared" si="547"/>
        <v/>
      </c>
      <c r="M985" s="52" t="str">
        <f t="shared" ca="1" si="548"/>
        <v>$0302</v>
      </c>
      <c r="N985" s="53" t="str">
        <f t="shared" ca="1" si="549"/>
        <v/>
      </c>
      <c r="O985" s="53" t="str">
        <f t="shared" ca="1" si="550"/>
        <v>00</v>
      </c>
      <c r="P985" s="53" t="str">
        <f t="shared" ca="1" si="551"/>
        <v/>
      </c>
      <c r="Q985" s="54">
        <f t="shared" si="552"/>
        <v>-1</v>
      </c>
      <c r="R985" s="54" t="str">
        <f t="shared" si="553"/>
        <v/>
      </c>
      <c r="S985" s="3" t="str">
        <f t="shared" si="554"/>
        <v>my_code</v>
      </c>
      <c r="T985" s="54" t="b">
        <f t="shared" si="555"/>
        <v>0</v>
      </c>
      <c r="U985" s="54" t="b">
        <f t="shared" si="556"/>
        <v>0</v>
      </c>
      <c r="V985" s="54" t="b">
        <f t="shared" si="557"/>
        <v>0</v>
      </c>
      <c r="W985" s="54" t="b">
        <f t="shared" si="558"/>
        <v>0</v>
      </c>
      <c r="X985" s="54" t="b">
        <f>IF(NOT(ISERROR(VLOOKUP(UPPER(F985),Opcodes!$O$3:$O$10,1,FALSE))),TRUE,FALSE)</f>
        <v>0</v>
      </c>
      <c r="Y985" s="1" t="str" cm="1">
        <f t="array" aca="1" ref="Y985" ca="1">IF(OR(UPPER(F985)="STR",UPPER(F985)="ASC"),_xlfn.TEXTJOIN("",TRUE,DEC2HEX(128*(UPPER(F985)="STR")+CODE(MID(G985,ABS(ROW(INDIRECT("1:"&amp;LEN(G985)))),1)))),IF(UPPER(F985)="HEX",UPPER(SUBSTITUTE(G985," ","")),""))</f>
        <v/>
      </c>
      <c r="Z985" s="52" t="str">
        <f t="shared" si="559"/>
        <v/>
      </c>
      <c r="AA985" s="52" t="str">
        <f t="shared" si="560"/>
        <v/>
      </c>
      <c r="AB985" s="52" t="str">
        <f t="shared" si="561"/>
        <v/>
      </c>
      <c r="AC985" s="52" t="str">
        <f t="shared" si="562"/>
        <v/>
      </c>
      <c r="AD985" s="52" t="str">
        <f t="shared" si="563"/>
        <v/>
      </c>
      <c r="AE985" s="52">
        <f t="shared" ca="1" si="564"/>
        <v>0</v>
      </c>
      <c r="AF985" s="52" t="str">
        <f t="shared" si="565"/>
        <v/>
      </c>
      <c r="AG985" s="52" t="str">
        <f t="shared" ca="1" si="566"/>
        <v>mem</v>
      </c>
      <c r="AH985" s="52">
        <f t="shared" ca="1" si="567"/>
        <v>0</v>
      </c>
      <c r="AI985" s="52">
        <f t="shared" ca="1" si="568"/>
        <v>-1</v>
      </c>
      <c r="AJ985" s="52">
        <f t="shared" ca="1" si="569"/>
        <v>0</v>
      </c>
      <c r="AK985" s="52">
        <f t="shared" ca="1" si="570"/>
        <v>0</v>
      </c>
      <c r="AL985" s="52">
        <f t="shared" ca="1" si="571"/>
        <v>0</v>
      </c>
      <c r="AM985" s="52" t="e" cm="1">
        <f t="array" aca="1" ref="AM985" ca="1">INDEX($G$2:$G$1052,MATCH(1,(AL985=$E$2:$E$1052)*("EQU"=UPPER($F$2:$F$1052)),0))</f>
        <v>#N/A</v>
      </c>
      <c r="AN985" s="52" t="str">
        <f t="shared" ca="1" si="572"/>
        <v/>
      </c>
      <c r="AO985" s="1" t="e">
        <f t="shared" ca="1" si="573"/>
        <v>#N/A</v>
      </c>
      <c r="AP985" s="52" t="str">
        <f t="shared" ca="1" si="574"/>
        <v/>
      </c>
      <c r="AQ985" s="1" t="str" cm="1">
        <f t="array" aca="1" ref="AQ985" ca="1">IF(LEFT(AL985,1)=".",INDEX($M$12:$M$1052,MATCH(1,(AL985=$L$12:$L$1052)*(S985=($S$12:$S$1052)),0)),"")</f>
        <v/>
      </c>
      <c r="AR985" s="52">
        <f t="shared" ca="1" si="575"/>
        <v>0</v>
      </c>
      <c r="AS985" s="52">
        <f t="shared" ca="1" si="576"/>
        <v>0</v>
      </c>
      <c r="AT985" s="52" t="str">
        <f t="shared" ca="1" si="577"/>
        <v>00</v>
      </c>
      <c r="AU985" s="52" t="str">
        <f t="shared" ca="1" si="578"/>
        <v>00</v>
      </c>
      <c r="AV985" s="1" t="str">
        <f t="shared" ca="1" si="581"/>
        <v>00</v>
      </c>
      <c r="AW985" s="52" t="str">
        <f t="shared" ca="1" si="579"/>
        <v>ZP</v>
      </c>
      <c r="AX985" s="53" t="e">
        <f ca="1">VLOOKUP(UPPER(F985)&amp;"-"&amp;AW985,Opcodes!$D$3:$E$160,2,FALSE)</f>
        <v>#N/A</v>
      </c>
      <c r="AY985" s="1">
        <f t="shared" ca="1" si="580"/>
        <v>0</v>
      </c>
    </row>
    <row r="986" spans="3:51" s="52" customFormat="1" x14ac:dyDescent="0.3">
      <c r="C986" s="11" t="str" cm="1">
        <f t="array" aca="1" ref="C986" ca="1">IF(AND(N986&amp;""&lt;&gt;"",K986&amp;""&lt;&gt;""),K986&amp;": "&amp;N986&amp;IF(O986&amp;""&lt;&gt;""," "&amp;O986,"")&amp;IF(P986&amp;""&lt;&gt;""," "&amp;P986,""),IF(Y986&amp;""&lt;&gt;"",K986&amp;": "&amp;TRIM(_xlfn.TEXTJOIN("",TRUE,MID(Y986,2*ROW(INDIRECT("1:"&amp;LEN(Y986)))-1,2)&amp;" ")),""))</f>
        <v/>
      </c>
      <c r="D986" s="20"/>
      <c r="E986" s="21"/>
      <c r="F986" s="22"/>
      <c r="G986" s="55"/>
      <c r="H986" s="56"/>
      <c r="I986" s="51"/>
      <c r="J986" s="51"/>
      <c r="K986" s="52" t="str">
        <f t="shared" ca="1" si="546"/>
        <v>302</v>
      </c>
      <c r="L986" s="52" t="str">
        <f t="shared" si="547"/>
        <v/>
      </c>
      <c r="M986" s="52" t="str">
        <f t="shared" ca="1" si="548"/>
        <v>$0302</v>
      </c>
      <c r="N986" s="53" t="str">
        <f t="shared" ca="1" si="549"/>
        <v/>
      </c>
      <c r="O986" s="53" t="str">
        <f t="shared" ca="1" si="550"/>
        <v>00</v>
      </c>
      <c r="P986" s="53" t="str">
        <f t="shared" ca="1" si="551"/>
        <v/>
      </c>
      <c r="Q986" s="54">
        <f t="shared" si="552"/>
        <v>-1</v>
      </c>
      <c r="R986" s="54" t="str">
        <f t="shared" si="553"/>
        <v/>
      </c>
      <c r="S986" s="3" t="str">
        <f t="shared" si="554"/>
        <v>my_code</v>
      </c>
      <c r="T986" s="54" t="b">
        <f t="shared" si="555"/>
        <v>0</v>
      </c>
      <c r="U986" s="54" t="b">
        <f t="shared" si="556"/>
        <v>0</v>
      </c>
      <c r="V986" s="54" t="b">
        <f t="shared" si="557"/>
        <v>0</v>
      </c>
      <c r="W986" s="54" t="b">
        <f t="shared" si="558"/>
        <v>0</v>
      </c>
      <c r="X986" s="54" t="b">
        <f>IF(NOT(ISERROR(VLOOKUP(UPPER(F986),Opcodes!$O$3:$O$10,1,FALSE))),TRUE,FALSE)</f>
        <v>0</v>
      </c>
      <c r="Y986" s="1" t="str" cm="1">
        <f t="array" aca="1" ref="Y986" ca="1">IF(OR(UPPER(F986)="STR",UPPER(F986)="ASC"),_xlfn.TEXTJOIN("",TRUE,DEC2HEX(128*(UPPER(F986)="STR")+CODE(MID(G986,ABS(ROW(INDIRECT("1:"&amp;LEN(G986)))),1)))),IF(UPPER(F986)="HEX",UPPER(SUBSTITUTE(G986," ","")),""))</f>
        <v/>
      </c>
      <c r="Z986" s="52" t="str">
        <f t="shared" si="559"/>
        <v/>
      </c>
      <c r="AA986" s="52" t="str">
        <f t="shared" si="560"/>
        <v/>
      </c>
      <c r="AB986" s="52" t="str">
        <f t="shared" si="561"/>
        <v/>
      </c>
      <c r="AC986" s="52" t="str">
        <f t="shared" si="562"/>
        <v/>
      </c>
      <c r="AD986" s="52" t="str">
        <f t="shared" si="563"/>
        <v/>
      </c>
      <c r="AE986" s="52">
        <f t="shared" ca="1" si="564"/>
        <v>0</v>
      </c>
      <c r="AF986" s="52" t="str">
        <f t="shared" si="565"/>
        <v/>
      </c>
      <c r="AG986" s="52" t="str">
        <f t="shared" ca="1" si="566"/>
        <v>mem</v>
      </c>
      <c r="AH986" s="52">
        <f t="shared" ca="1" si="567"/>
        <v>0</v>
      </c>
      <c r="AI986" s="52">
        <f t="shared" ca="1" si="568"/>
        <v>-1</v>
      </c>
      <c r="AJ986" s="52">
        <f t="shared" ca="1" si="569"/>
        <v>0</v>
      </c>
      <c r="AK986" s="52">
        <f t="shared" ca="1" si="570"/>
        <v>0</v>
      </c>
      <c r="AL986" s="52">
        <f t="shared" ca="1" si="571"/>
        <v>0</v>
      </c>
      <c r="AM986" s="52" t="e" cm="1">
        <f t="array" aca="1" ref="AM986" ca="1">INDEX($G$2:$G$1052,MATCH(1,(AL986=$E$2:$E$1052)*("EQU"=UPPER($F$2:$F$1052)),0))</f>
        <v>#N/A</v>
      </c>
      <c r="AN986" s="52" t="str">
        <f t="shared" ca="1" si="572"/>
        <v/>
      </c>
      <c r="AO986" s="1" t="e">
        <f t="shared" ca="1" si="573"/>
        <v>#N/A</v>
      </c>
      <c r="AP986" s="52" t="str">
        <f t="shared" ca="1" si="574"/>
        <v/>
      </c>
      <c r="AQ986" s="1" t="str" cm="1">
        <f t="array" aca="1" ref="AQ986" ca="1">IF(LEFT(AL986,1)=".",INDEX($M$12:$M$1052,MATCH(1,(AL986=$L$12:$L$1052)*(S986=($S$12:$S$1052)),0)),"")</f>
        <v/>
      </c>
      <c r="AR986" s="52">
        <f t="shared" ca="1" si="575"/>
        <v>0</v>
      </c>
      <c r="AS986" s="52">
        <f t="shared" ca="1" si="576"/>
        <v>0</v>
      </c>
      <c r="AT986" s="52" t="str">
        <f t="shared" ca="1" si="577"/>
        <v>00</v>
      </c>
      <c r="AU986" s="52" t="str">
        <f t="shared" ca="1" si="578"/>
        <v>00</v>
      </c>
      <c r="AV986" s="1" t="str">
        <f t="shared" ca="1" si="581"/>
        <v>00</v>
      </c>
      <c r="AW986" s="52" t="str">
        <f t="shared" ca="1" si="579"/>
        <v>ZP</v>
      </c>
      <c r="AX986" s="53" t="e">
        <f ca="1">VLOOKUP(UPPER(F986)&amp;"-"&amp;AW986,Opcodes!$D$3:$E$160,2,FALSE)</f>
        <v>#N/A</v>
      </c>
      <c r="AY986" s="1">
        <f t="shared" ca="1" si="580"/>
        <v>0</v>
      </c>
    </row>
    <row r="987" spans="3:51" s="52" customFormat="1" x14ac:dyDescent="0.3">
      <c r="C987" s="11" t="str" cm="1">
        <f t="array" aca="1" ref="C987" ca="1">IF(AND(N987&amp;""&lt;&gt;"",K987&amp;""&lt;&gt;""),K987&amp;": "&amp;N987&amp;IF(O987&amp;""&lt;&gt;""," "&amp;O987,"")&amp;IF(P987&amp;""&lt;&gt;""," "&amp;P987,""),IF(Y987&amp;""&lt;&gt;"",K987&amp;": "&amp;TRIM(_xlfn.TEXTJOIN("",TRUE,MID(Y987,2*ROW(INDIRECT("1:"&amp;LEN(Y987)))-1,2)&amp;" ")),""))</f>
        <v/>
      </c>
      <c r="D987" s="20"/>
      <c r="E987" s="21"/>
      <c r="F987" s="22"/>
      <c r="G987" s="55"/>
      <c r="H987" s="56"/>
      <c r="I987" s="51"/>
      <c r="J987" s="51"/>
      <c r="K987" s="52" t="str">
        <f t="shared" ca="1" si="546"/>
        <v>302</v>
      </c>
      <c r="L987" s="52" t="str">
        <f t="shared" si="547"/>
        <v/>
      </c>
      <c r="M987" s="52" t="str">
        <f t="shared" ca="1" si="548"/>
        <v>$0302</v>
      </c>
      <c r="N987" s="53" t="str">
        <f t="shared" ca="1" si="549"/>
        <v/>
      </c>
      <c r="O987" s="53" t="str">
        <f t="shared" ca="1" si="550"/>
        <v>00</v>
      </c>
      <c r="P987" s="53" t="str">
        <f t="shared" ca="1" si="551"/>
        <v/>
      </c>
      <c r="Q987" s="54">
        <f t="shared" si="552"/>
        <v>-1</v>
      </c>
      <c r="R987" s="54" t="str">
        <f t="shared" si="553"/>
        <v/>
      </c>
      <c r="S987" s="3" t="str">
        <f t="shared" si="554"/>
        <v>my_code</v>
      </c>
      <c r="T987" s="54" t="b">
        <f t="shared" si="555"/>
        <v>0</v>
      </c>
      <c r="U987" s="54" t="b">
        <f t="shared" si="556"/>
        <v>0</v>
      </c>
      <c r="V987" s="54" t="b">
        <f t="shared" si="557"/>
        <v>0</v>
      </c>
      <c r="W987" s="54" t="b">
        <f t="shared" si="558"/>
        <v>0</v>
      </c>
      <c r="X987" s="54" t="b">
        <f>IF(NOT(ISERROR(VLOOKUP(UPPER(F987),Opcodes!$O$3:$O$10,1,FALSE))),TRUE,FALSE)</f>
        <v>0</v>
      </c>
      <c r="Y987" s="1" t="str" cm="1">
        <f t="array" aca="1" ref="Y987" ca="1">IF(OR(UPPER(F987)="STR",UPPER(F987)="ASC"),_xlfn.TEXTJOIN("",TRUE,DEC2HEX(128*(UPPER(F987)="STR")+CODE(MID(G987,ABS(ROW(INDIRECT("1:"&amp;LEN(G987)))),1)))),IF(UPPER(F987)="HEX",UPPER(SUBSTITUTE(G987," ","")),""))</f>
        <v/>
      </c>
      <c r="Z987" s="52" t="str">
        <f t="shared" si="559"/>
        <v/>
      </c>
      <c r="AA987" s="52" t="str">
        <f t="shared" si="560"/>
        <v/>
      </c>
      <c r="AB987" s="52" t="str">
        <f t="shared" si="561"/>
        <v/>
      </c>
      <c r="AC987" s="52" t="str">
        <f t="shared" si="562"/>
        <v/>
      </c>
      <c r="AD987" s="52" t="str">
        <f t="shared" si="563"/>
        <v/>
      </c>
      <c r="AE987" s="52">
        <f t="shared" ca="1" si="564"/>
        <v>0</v>
      </c>
      <c r="AF987" s="52" t="str">
        <f t="shared" si="565"/>
        <v/>
      </c>
      <c r="AG987" s="52" t="str">
        <f t="shared" ca="1" si="566"/>
        <v>mem</v>
      </c>
      <c r="AH987" s="52">
        <f t="shared" ca="1" si="567"/>
        <v>0</v>
      </c>
      <c r="AI987" s="52">
        <f t="shared" ca="1" si="568"/>
        <v>-1</v>
      </c>
      <c r="AJ987" s="52">
        <f t="shared" ca="1" si="569"/>
        <v>0</v>
      </c>
      <c r="AK987" s="52">
        <f t="shared" ca="1" si="570"/>
        <v>0</v>
      </c>
      <c r="AL987" s="52">
        <f t="shared" ca="1" si="571"/>
        <v>0</v>
      </c>
      <c r="AM987" s="52" t="e" cm="1">
        <f t="array" aca="1" ref="AM987" ca="1">INDEX($G$2:$G$1052,MATCH(1,(AL987=$E$2:$E$1052)*("EQU"=UPPER($F$2:$F$1052)),0))</f>
        <v>#N/A</v>
      </c>
      <c r="AN987" s="52" t="str">
        <f t="shared" ca="1" si="572"/>
        <v/>
      </c>
      <c r="AO987" s="1" t="e">
        <f t="shared" ca="1" si="573"/>
        <v>#N/A</v>
      </c>
      <c r="AP987" s="52" t="str">
        <f t="shared" ca="1" si="574"/>
        <v/>
      </c>
      <c r="AQ987" s="1" t="str" cm="1">
        <f t="array" aca="1" ref="AQ987" ca="1">IF(LEFT(AL987,1)=".",INDEX($M$12:$M$1052,MATCH(1,(AL987=$L$12:$L$1052)*(S987=($S$12:$S$1052)),0)),"")</f>
        <v/>
      </c>
      <c r="AR987" s="52">
        <f t="shared" ca="1" si="575"/>
        <v>0</v>
      </c>
      <c r="AS987" s="52">
        <f t="shared" ca="1" si="576"/>
        <v>0</v>
      </c>
      <c r="AT987" s="52" t="str">
        <f t="shared" ca="1" si="577"/>
        <v>00</v>
      </c>
      <c r="AU987" s="52" t="str">
        <f t="shared" ca="1" si="578"/>
        <v>00</v>
      </c>
      <c r="AV987" s="1" t="str">
        <f t="shared" ca="1" si="581"/>
        <v>00</v>
      </c>
      <c r="AW987" s="52" t="str">
        <f t="shared" ca="1" si="579"/>
        <v>ZP</v>
      </c>
      <c r="AX987" s="53" t="e">
        <f ca="1">VLOOKUP(UPPER(F987)&amp;"-"&amp;AW987,Opcodes!$D$3:$E$160,2,FALSE)</f>
        <v>#N/A</v>
      </c>
      <c r="AY987" s="1">
        <f t="shared" ca="1" si="580"/>
        <v>0</v>
      </c>
    </row>
    <row r="988" spans="3:51" s="52" customFormat="1" x14ac:dyDescent="0.3">
      <c r="C988" s="11" t="str" cm="1">
        <f t="array" aca="1" ref="C988" ca="1">IF(AND(N988&amp;""&lt;&gt;"",K988&amp;""&lt;&gt;""),K988&amp;": "&amp;N988&amp;IF(O988&amp;""&lt;&gt;""," "&amp;O988,"")&amp;IF(P988&amp;""&lt;&gt;""," "&amp;P988,""),IF(Y988&amp;""&lt;&gt;"",K988&amp;": "&amp;TRIM(_xlfn.TEXTJOIN("",TRUE,MID(Y988,2*ROW(INDIRECT("1:"&amp;LEN(Y988)))-1,2)&amp;" ")),""))</f>
        <v/>
      </c>
      <c r="D988" s="20"/>
      <c r="E988" s="21"/>
      <c r="F988" s="22"/>
      <c r="G988" s="55"/>
      <c r="H988" s="56"/>
      <c r="I988" s="51"/>
      <c r="J988" s="51"/>
      <c r="K988" s="52" t="str">
        <f t="shared" ca="1" si="546"/>
        <v>302</v>
      </c>
      <c r="L988" s="52" t="str">
        <f t="shared" si="547"/>
        <v/>
      </c>
      <c r="M988" s="52" t="str">
        <f t="shared" ca="1" si="548"/>
        <v>$0302</v>
      </c>
      <c r="N988" s="53" t="str">
        <f t="shared" ca="1" si="549"/>
        <v/>
      </c>
      <c r="O988" s="53" t="str">
        <f t="shared" ca="1" si="550"/>
        <v>00</v>
      </c>
      <c r="P988" s="53" t="str">
        <f t="shared" ca="1" si="551"/>
        <v/>
      </c>
      <c r="Q988" s="54">
        <f t="shared" si="552"/>
        <v>-1</v>
      </c>
      <c r="R988" s="54" t="str">
        <f t="shared" si="553"/>
        <v/>
      </c>
      <c r="S988" s="3" t="str">
        <f t="shared" si="554"/>
        <v>my_code</v>
      </c>
      <c r="T988" s="54" t="b">
        <f t="shared" si="555"/>
        <v>0</v>
      </c>
      <c r="U988" s="54" t="b">
        <f t="shared" si="556"/>
        <v>0</v>
      </c>
      <c r="V988" s="54" t="b">
        <f t="shared" si="557"/>
        <v>0</v>
      </c>
      <c r="W988" s="54" t="b">
        <f t="shared" si="558"/>
        <v>0</v>
      </c>
      <c r="X988" s="54" t="b">
        <f>IF(NOT(ISERROR(VLOOKUP(UPPER(F988),Opcodes!$O$3:$O$10,1,FALSE))),TRUE,FALSE)</f>
        <v>0</v>
      </c>
      <c r="Y988" s="1" t="str" cm="1">
        <f t="array" aca="1" ref="Y988" ca="1">IF(OR(UPPER(F988)="STR",UPPER(F988)="ASC"),_xlfn.TEXTJOIN("",TRUE,DEC2HEX(128*(UPPER(F988)="STR")+CODE(MID(G988,ABS(ROW(INDIRECT("1:"&amp;LEN(G988)))),1)))),IF(UPPER(F988)="HEX",UPPER(SUBSTITUTE(G988," ","")),""))</f>
        <v/>
      </c>
      <c r="Z988" s="52" t="str">
        <f t="shared" si="559"/>
        <v/>
      </c>
      <c r="AA988" s="52" t="str">
        <f t="shared" si="560"/>
        <v/>
      </c>
      <c r="AB988" s="52" t="str">
        <f t="shared" si="561"/>
        <v/>
      </c>
      <c r="AC988" s="52" t="str">
        <f t="shared" si="562"/>
        <v/>
      </c>
      <c r="AD988" s="52" t="str">
        <f t="shared" si="563"/>
        <v/>
      </c>
      <c r="AE988" s="52">
        <f t="shared" ca="1" si="564"/>
        <v>0</v>
      </c>
      <c r="AF988" s="52" t="str">
        <f t="shared" si="565"/>
        <v/>
      </c>
      <c r="AG988" s="52" t="str">
        <f t="shared" ca="1" si="566"/>
        <v>mem</v>
      </c>
      <c r="AH988" s="52">
        <f t="shared" ca="1" si="567"/>
        <v>0</v>
      </c>
      <c r="AI988" s="52">
        <f t="shared" ca="1" si="568"/>
        <v>-1</v>
      </c>
      <c r="AJ988" s="52">
        <f t="shared" ca="1" si="569"/>
        <v>0</v>
      </c>
      <c r="AK988" s="52">
        <f t="shared" ca="1" si="570"/>
        <v>0</v>
      </c>
      <c r="AL988" s="52">
        <f t="shared" ca="1" si="571"/>
        <v>0</v>
      </c>
      <c r="AM988" s="52" t="e" cm="1">
        <f t="array" aca="1" ref="AM988" ca="1">INDEX($G$2:$G$1052,MATCH(1,(AL988=$E$2:$E$1052)*("EQU"=UPPER($F$2:$F$1052)),0))</f>
        <v>#N/A</v>
      </c>
      <c r="AN988" s="52" t="str">
        <f t="shared" ca="1" si="572"/>
        <v/>
      </c>
      <c r="AO988" s="1" t="e">
        <f t="shared" ca="1" si="573"/>
        <v>#N/A</v>
      </c>
      <c r="AP988" s="52" t="str">
        <f t="shared" ca="1" si="574"/>
        <v/>
      </c>
      <c r="AQ988" s="1" t="str" cm="1">
        <f t="array" aca="1" ref="AQ988" ca="1">IF(LEFT(AL988,1)=".",INDEX($M$12:$M$1052,MATCH(1,(AL988=$L$12:$L$1052)*(S988=($S$12:$S$1052)),0)),"")</f>
        <v/>
      </c>
      <c r="AR988" s="52">
        <f t="shared" ca="1" si="575"/>
        <v>0</v>
      </c>
      <c r="AS988" s="52">
        <f t="shared" ca="1" si="576"/>
        <v>0</v>
      </c>
      <c r="AT988" s="52" t="str">
        <f t="shared" ca="1" si="577"/>
        <v>00</v>
      </c>
      <c r="AU988" s="52" t="str">
        <f t="shared" ca="1" si="578"/>
        <v>00</v>
      </c>
      <c r="AV988" s="1" t="str">
        <f t="shared" ca="1" si="581"/>
        <v>00</v>
      </c>
      <c r="AW988" s="52" t="str">
        <f t="shared" ca="1" si="579"/>
        <v>ZP</v>
      </c>
      <c r="AX988" s="53" t="e">
        <f ca="1">VLOOKUP(UPPER(F988)&amp;"-"&amp;AW988,Opcodes!$D$3:$E$160,2,FALSE)</f>
        <v>#N/A</v>
      </c>
      <c r="AY988" s="1">
        <f t="shared" ca="1" si="580"/>
        <v>0</v>
      </c>
    </row>
    <row r="989" spans="3:51" s="52" customFormat="1" x14ac:dyDescent="0.3">
      <c r="C989" s="11" t="str" cm="1">
        <f t="array" aca="1" ref="C989" ca="1">IF(AND(N989&amp;""&lt;&gt;"",K989&amp;""&lt;&gt;""),K989&amp;": "&amp;N989&amp;IF(O989&amp;""&lt;&gt;""," "&amp;O989,"")&amp;IF(P989&amp;""&lt;&gt;""," "&amp;P989,""),IF(Y989&amp;""&lt;&gt;"",K989&amp;": "&amp;TRIM(_xlfn.TEXTJOIN("",TRUE,MID(Y989,2*ROW(INDIRECT("1:"&amp;LEN(Y989)))-1,2)&amp;" ")),""))</f>
        <v/>
      </c>
      <c r="D989" s="20"/>
      <c r="E989" s="21"/>
      <c r="F989" s="22"/>
      <c r="G989" s="55"/>
      <c r="H989" s="56"/>
      <c r="I989" s="51"/>
      <c r="J989" s="51"/>
      <c r="K989" s="52" t="str">
        <f t="shared" ca="1" si="546"/>
        <v>302</v>
      </c>
      <c r="L989" s="52" t="str">
        <f t="shared" si="547"/>
        <v/>
      </c>
      <c r="M989" s="52" t="str">
        <f t="shared" ca="1" si="548"/>
        <v>$0302</v>
      </c>
      <c r="N989" s="53" t="str">
        <f t="shared" ca="1" si="549"/>
        <v/>
      </c>
      <c r="O989" s="53" t="str">
        <f t="shared" ca="1" si="550"/>
        <v>00</v>
      </c>
      <c r="P989" s="53" t="str">
        <f t="shared" ca="1" si="551"/>
        <v/>
      </c>
      <c r="Q989" s="54">
        <f t="shared" si="552"/>
        <v>-1</v>
      </c>
      <c r="R989" s="54" t="str">
        <f t="shared" si="553"/>
        <v/>
      </c>
      <c r="S989" s="3" t="str">
        <f t="shared" si="554"/>
        <v>my_code</v>
      </c>
      <c r="T989" s="54" t="b">
        <f t="shared" si="555"/>
        <v>0</v>
      </c>
      <c r="U989" s="54" t="b">
        <f t="shared" si="556"/>
        <v>0</v>
      </c>
      <c r="V989" s="54" t="b">
        <f t="shared" si="557"/>
        <v>0</v>
      </c>
      <c r="W989" s="54" t="b">
        <f t="shared" si="558"/>
        <v>0</v>
      </c>
      <c r="X989" s="54" t="b">
        <f>IF(NOT(ISERROR(VLOOKUP(UPPER(F989),Opcodes!$O$3:$O$10,1,FALSE))),TRUE,FALSE)</f>
        <v>0</v>
      </c>
      <c r="Y989" s="1" t="str" cm="1">
        <f t="array" aca="1" ref="Y989" ca="1">IF(OR(UPPER(F989)="STR",UPPER(F989)="ASC"),_xlfn.TEXTJOIN("",TRUE,DEC2HEX(128*(UPPER(F989)="STR")+CODE(MID(G989,ABS(ROW(INDIRECT("1:"&amp;LEN(G989)))),1)))),IF(UPPER(F989)="HEX",UPPER(SUBSTITUTE(G989," ","")),""))</f>
        <v/>
      </c>
      <c r="Z989" s="52" t="str">
        <f t="shared" si="559"/>
        <v/>
      </c>
      <c r="AA989" s="52" t="str">
        <f t="shared" si="560"/>
        <v/>
      </c>
      <c r="AB989" s="52" t="str">
        <f t="shared" si="561"/>
        <v/>
      </c>
      <c r="AC989" s="52" t="str">
        <f t="shared" si="562"/>
        <v/>
      </c>
      <c r="AD989" s="52" t="str">
        <f t="shared" si="563"/>
        <v/>
      </c>
      <c r="AE989" s="52">
        <f t="shared" ca="1" si="564"/>
        <v>0</v>
      </c>
      <c r="AF989" s="52" t="str">
        <f t="shared" si="565"/>
        <v/>
      </c>
      <c r="AG989" s="52" t="str">
        <f t="shared" ca="1" si="566"/>
        <v>mem</v>
      </c>
      <c r="AH989" s="52">
        <f t="shared" ca="1" si="567"/>
        <v>0</v>
      </c>
      <c r="AI989" s="52">
        <f t="shared" ca="1" si="568"/>
        <v>-1</v>
      </c>
      <c r="AJ989" s="52">
        <f t="shared" ca="1" si="569"/>
        <v>0</v>
      </c>
      <c r="AK989" s="52">
        <f t="shared" ca="1" si="570"/>
        <v>0</v>
      </c>
      <c r="AL989" s="52">
        <f t="shared" ca="1" si="571"/>
        <v>0</v>
      </c>
      <c r="AM989" s="52" t="e" cm="1">
        <f t="array" aca="1" ref="AM989" ca="1">INDEX($G$2:$G$1052,MATCH(1,(AL989=$E$2:$E$1052)*("EQU"=UPPER($F$2:$F$1052)),0))</f>
        <v>#N/A</v>
      </c>
      <c r="AN989" s="52" t="str">
        <f t="shared" ca="1" si="572"/>
        <v/>
      </c>
      <c r="AO989" s="1" t="e">
        <f t="shared" ca="1" si="573"/>
        <v>#N/A</v>
      </c>
      <c r="AP989" s="52" t="str">
        <f t="shared" ca="1" si="574"/>
        <v/>
      </c>
      <c r="AQ989" s="1" t="str" cm="1">
        <f t="array" aca="1" ref="AQ989" ca="1">IF(LEFT(AL989,1)=".",INDEX($M$12:$M$1052,MATCH(1,(AL989=$L$12:$L$1052)*(S989=($S$12:$S$1052)),0)),"")</f>
        <v/>
      </c>
      <c r="AR989" s="52">
        <f t="shared" ca="1" si="575"/>
        <v>0</v>
      </c>
      <c r="AS989" s="52">
        <f t="shared" ca="1" si="576"/>
        <v>0</v>
      </c>
      <c r="AT989" s="52" t="str">
        <f t="shared" ca="1" si="577"/>
        <v>00</v>
      </c>
      <c r="AU989" s="52" t="str">
        <f t="shared" ca="1" si="578"/>
        <v>00</v>
      </c>
      <c r="AV989" s="1" t="str">
        <f t="shared" ca="1" si="581"/>
        <v>00</v>
      </c>
      <c r="AW989" s="52" t="str">
        <f t="shared" ca="1" si="579"/>
        <v>ZP</v>
      </c>
      <c r="AX989" s="53" t="e">
        <f ca="1">VLOOKUP(UPPER(F989)&amp;"-"&amp;AW989,Opcodes!$D$3:$E$160,2,FALSE)</f>
        <v>#N/A</v>
      </c>
      <c r="AY989" s="1">
        <f t="shared" ca="1" si="580"/>
        <v>0</v>
      </c>
    </row>
    <row r="990" spans="3:51" s="52" customFormat="1" x14ac:dyDescent="0.3">
      <c r="C990" s="11" t="str" cm="1">
        <f t="array" aca="1" ref="C990" ca="1">IF(AND(N990&amp;""&lt;&gt;"",K990&amp;""&lt;&gt;""),K990&amp;": "&amp;N990&amp;IF(O990&amp;""&lt;&gt;""," "&amp;O990,"")&amp;IF(P990&amp;""&lt;&gt;""," "&amp;P990,""),IF(Y990&amp;""&lt;&gt;"",K990&amp;": "&amp;TRIM(_xlfn.TEXTJOIN("",TRUE,MID(Y990,2*ROW(INDIRECT("1:"&amp;LEN(Y990)))-1,2)&amp;" ")),""))</f>
        <v/>
      </c>
      <c r="D990" s="20"/>
      <c r="E990" s="21"/>
      <c r="F990" s="22"/>
      <c r="G990" s="55"/>
      <c r="H990" s="56"/>
      <c r="I990" s="51"/>
      <c r="J990" s="51"/>
      <c r="K990" s="52" t="str">
        <f t="shared" ca="1" si="546"/>
        <v>302</v>
      </c>
      <c r="L990" s="52" t="str">
        <f t="shared" si="547"/>
        <v/>
      </c>
      <c r="M990" s="52" t="str">
        <f t="shared" ca="1" si="548"/>
        <v>$0302</v>
      </c>
      <c r="N990" s="53" t="str">
        <f t="shared" ca="1" si="549"/>
        <v/>
      </c>
      <c r="O990" s="53" t="str">
        <f t="shared" ca="1" si="550"/>
        <v>00</v>
      </c>
      <c r="P990" s="53" t="str">
        <f t="shared" ca="1" si="551"/>
        <v/>
      </c>
      <c r="Q990" s="54">
        <f t="shared" si="552"/>
        <v>-1</v>
      </c>
      <c r="R990" s="54" t="str">
        <f t="shared" si="553"/>
        <v/>
      </c>
      <c r="S990" s="3" t="str">
        <f t="shared" si="554"/>
        <v>my_code</v>
      </c>
      <c r="T990" s="54" t="b">
        <f t="shared" si="555"/>
        <v>0</v>
      </c>
      <c r="U990" s="54" t="b">
        <f t="shared" si="556"/>
        <v>0</v>
      </c>
      <c r="V990" s="54" t="b">
        <f t="shared" si="557"/>
        <v>0</v>
      </c>
      <c r="W990" s="54" t="b">
        <f t="shared" si="558"/>
        <v>0</v>
      </c>
      <c r="X990" s="54" t="b">
        <f>IF(NOT(ISERROR(VLOOKUP(UPPER(F990),Opcodes!$O$3:$O$10,1,FALSE))),TRUE,FALSE)</f>
        <v>0</v>
      </c>
      <c r="Y990" s="1" t="str" cm="1">
        <f t="array" aca="1" ref="Y990" ca="1">IF(OR(UPPER(F990)="STR",UPPER(F990)="ASC"),_xlfn.TEXTJOIN("",TRUE,DEC2HEX(128*(UPPER(F990)="STR")+CODE(MID(G990,ABS(ROW(INDIRECT("1:"&amp;LEN(G990)))),1)))),IF(UPPER(F990)="HEX",UPPER(SUBSTITUTE(G990," ","")),""))</f>
        <v/>
      </c>
      <c r="Z990" s="52" t="str">
        <f t="shared" si="559"/>
        <v/>
      </c>
      <c r="AA990" s="52" t="str">
        <f t="shared" si="560"/>
        <v/>
      </c>
      <c r="AB990" s="52" t="str">
        <f t="shared" si="561"/>
        <v/>
      </c>
      <c r="AC990" s="52" t="str">
        <f t="shared" si="562"/>
        <v/>
      </c>
      <c r="AD990" s="52" t="str">
        <f t="shared" si="563"/>
        <v/>
      </c>
      <c r="AE990" s="52">
        <f t="shared" ca="1" si="564"/>
        <v>0</v>
      </c>
      <c r="AF990" s="52" t="str">
        <f t="shared" si="565"/>
        <v/>
      </c>
      <c r="AG990" s="52" t="str">
        <f t="shared" ca="1" si="566"/>
        <v>mem</v>
      </c>
      <c r="AH990" s="52">
        <f t="shared" ca="1" si="567"/>
        <v>0</v>
      </c>
      <c r="AI990" s="52">
        <f t="shared" ca="1" si="568"/>
        <v>-1</v>
      </c>
      <c r="AJ990" s="52">
        <f t="shared" ca="1" si="569"/>
        <v>0</v>
      </c>
      <c r="AK990" s="52">
        <f t="shared" ca="1" si="570"/>
        <v>0</v>
      </c>
      <c r="AL990" s="52">
        <f t="shared" ca="1" si="571"/>
        <v>0</v>
      </c>
      <c r="AM990" s="52" t="e" cm="1">
        <f t="array" aca="1" ref="AM990" ca="1">INDEX($G$2:$G$1052,MATCH(1,(AL990=$E$2:$E$1052)*("EQU"=UPPER($F$2:$F$1052)),0))</f>
        <v>#N/A</v>
      </c>
      <c r="AN990" s="52" t="str">
        <f t="shared" ca="1" si="572"/>
        <v/>
      </c>
      <c r="AO990" s="1" t="e">
        <f t="shared" ca="1" si="573"/>
        <v>#N/A</v>
      </c>
      <c r="AP990" s="52" t="str">
        <f t="shared" ca="1" si="574"/>
        <v/>
      </c>
      <c r="AQ990" s="1" t="str" cm="1">
        <f t="array" aca="1" ref="AQ990" ca="1">IF(LEFT(AL990,1)=".",INDEX($M$12:$M$1052,MATCH(1,(AL990=$L$12:$L$1052)*(S990=($S$12:$S$1052)),0)),"")</f>
        <v/>
      </c>
      <c r="AR990" s="52">
        <f t="shared" ca="1" si="575"/>
        <v>0</v>
      </c>
      <c r="AS990" s="52">
        <f t="shared" ca="1" si="576"/>
        <v>0</v>
      </c>
      <c r="AT990" s="52" t="str">
        <f t="shared" ca="1" si="577"/>
        <v>00</v>
      </c>
      <c r="AU990" s="52" t="str">
        <f t="shared" ca="1" si="578"/>
        <v>00</v>
      </c>
      <c r="AV990" s="1" t="str">
        <f t="shared" ca="1" si="581"/>
        <v>00</v>
      </c>
      <c r="AW990" s="52" t="str">
        <f t="shared" ca="1" si="579"/>
        <v>ZP</v>
      </c>
      <c r="AX990" s="53" t="e">
        <f ca="1">VLOOKUP(UPPER(F990)&amp;"-"&amp;AW990,Opcodes!$D$3:$E$160,2,FALSE)</f>
        <v>#N/A</v>
      </c>
      <c r="AY990" s="1">
        <f t="shared" ca="1" si="580"/>
        <v>0</v>
      </c>
    </row>
    <row r="991" spans="3:51" s="52" customFormat="1" x14ac:dyDescent="0.3">
      <c r="C991" s="11" t="str" cm="1">
        <f t="array" aca="1" ref="C991" ca="1">IF(AND(N991&amp;""&lt;&gt;"",K991&amp;""&lt;&gt;""),K991&amp;": "&amp;N991&amp;IF(O991&amp;""&lt;&gt;""," "&amp;O991,"")&amp;IF(P991&amp;""&lt;&gt;""," "&amp;P991,""),IF(Y991&amp;""&lt;&gt;"",K991&amp;": "&amp;TRIM(_xlfn.TEXTJOIN("",TRUE,MID(Y991,2*ROW(INDIRECT("1:"&amp;LEN(Y991)))-1,2)&amp;" ")),""))</f>
        <v/>
      </c>
      <c r="D991" s="20"/>
      <c r="E991" s="21"/>
      <c r="F991" s="22"/>
      <c r="G991" s="55"/>
      <c r="H991" s="56"/>
      <c r="I991" s="51"/>
      <c r="J991" s="51"/>
      <c r="K991" s="52" t="str">
        <f t="shared" ca="1" si="546"/>
        <v>302</v>
      </c>
      <c r="L991" s="52" t="str">
        <f t="shared" si="547"/>
        <v/>
      </c>
      <c r="M991" s="52" t="str">
        <f t="shared" ca="1" si="548"/>
        <v>$0302</v>
      </c>
      <c r="N991" s="53" t="str">
        <f t="shared" ca="1" si="549"/>
        <v/>
      </c>
      <c r="O991" s="53" t="str">
        <f t="shared" ca="1" si="550"/>
        <v>00</v>
      </c>
      <c r="P991" s="53" t="str">
        <f t="shared" ca="1" si="551"/>
        <v/>
      </c>
      <c r="Q991" s="54">
        <f t="shared" si="552"/>
        <v>-1</v>
      </c>
      <c r="R991" s="54" t="str">
        <f t="shared" si="553"/>
        <v/>
      </c>
      <c r="S991" s="3" t="str">
        <f t="shared" si="554"/>
        <v>my_code</v>
      </c>
      <c r="T991" s="54" t="b">
        <f t="shared" si="555"/>
        <v>0</v>
      </c>
      <c r="U991" s="54" t="b">
        <f t="shared" si="556"/>
        <v>0</v>
      </c>
      <c r="V991" s="54" t="b">
        <f t="shared" si="557"/>
        <v>0</v>
      </c>
      <c r="W991" s="54" t="b">
        <f t="shared" si="558"/>
        <v>0</v>
      </c>
      <c r="X991" s="54" t="b">
        <f>IF(NOT(ISERROR(VLOOKUP(UPPER(F991),Opcodes!$O$3:$O$10,1,FALSE))),TRUE,FALSE)</f>
        <v>0</v>
      </c>
      <c r="Y991" s="1" t="str" cm="1">
        <f t="array" aca="1" ref="Y991" ca="1">IF(OR(UPPER(F991)="STR",UPPER(F991)="ASC"),_xlfn.TEXTJOIN("",TRUE,DEC2HEX(128*(UPPER(F991)="STR")+CODE(MID(G991,ABS(ROW(INDIRECT("1:"&amp;LEN(G991)))),1)))),IF(UPPER(F991)="HEX",UPPER(SUBSTITUTE(G991," ","")),""))</f>
        <v/>
      </c>
      <c r="Z991" s="52" t="str">
        <f t="shared" si="559"/>
        <v/>
      </c>
      <c r="AA991" s="52" t="str">
        <f t="shared" si="560"/>
        <v/>
      </c>
      <c r="AB991" s="52" t="str">
        <f t="shared" si="561"/>
        <v/>
      </c>
      <c r="AC991" s="52" t="str">
        <f t="shared" si="562"/>
        <v/>
      </c>
      <c r="AD991" s="52" t="str">
        <f t="shared" si="563"/>
        <v/>
      </c>
      <c r="AE991" s="52">
        <f t="shared" ca="1" si="564"/>
        <v>0</v>
      </c>
      <c r="AF991" s="52" t="str">
        <f t="shared" si="565"/>
        <v/>
      </c>
      <c r="AG991" s="52" t="str">
        <f t="shared" ca="1" si="566"/>
        <v>mem</v>
      </c>
      <c r="AH991" s="52">
        <f t="shared" ca="1" si="567"/>
        <v>0</v>
      </c>
      <c r="AI991" s="52">
        <f t="shared" ca="1" si="568"/>
        <v>-1</v>
      </c>
      <c r="AJ991" s="52">
        <f t="shared" ca="1" si="569"/>
        <v>0</v>
      </c>
      <c r="AK991" s="52">
        <f t="shared" ca="1" si="570"/>
        <v>0</v>
      </c>
      <c r="AL991" s="52">
        <f t="shared" ca="1" si="571"/>
        <v>0</v>
      </c>
      <c r="AM991" s="52" t="e" cm="1">
        <f t="array" aca="1" ref="AM991" ca="1">INDEX($G$2:$G$1052,MATCH(1,(AL991=$E$2:$E$1052)*("EQU"=UPPER($F$2:$F$1052)),0))</f>
        <v>#N/A</v>
      </c>
      <c r="AN991" s="52" t="str">
        <f t="shared" ca="1" si="572"/>
        <v/>
      </c>
      <c r="AO991" s="1" t="e">
        <f t="shared" ca="1" si="573"/>
        <v>#N/A</v>
      </c>
      <c r="AP991" s="52" t="str">
        <f t="shared" ca="1" si="574"/>
        <v/>
      </c>
      <c r="AQ991" s="1" t="str" cm="1">
        <f t="array" aca="1" ref="AQ991" ca="1">IF(LEFT(AL991,1)=".",INDEX($M$12:$M$1052,MATCH(1,(AL991=$L$12:$L$1052)*(S991=($S$12:$S$1052)),0)),"")</f>
        <v/>
      </c>
      <c r="AR991" s="52">
        <f t="shared" ca="1" si="575"/>
        <v>0</v>
      </c>
      <c r="AS991" s="52">
        <f t="shared" ca="1" si="576"/>
        <v>0</v>
      </c>
      <c r="AT991" s="52" t="str">
        <f t="shared" ca="1" si="577"/>
        <v>00</v>
      </c>
      <c r="AU991" s="52" t="str">
        <f t="shared" ca="1" si="578"/>
        <v>00</v>
      </c>
      <c r="AV991" s="1" t="str">
        <f t="shared" ca="1" si="581"/>
        <v>00</v>
      </c>
      <c r="AW991" s="52" t="str">
        <f t="shared" ca="1" si="579"/>
        <v>ZP</v>
      </c>
      <c r="AX991" s="53" t="e">
        <f ca="1">VLOOKUP(UPPER(F991)&amp;"-"&amp;AW991,Opcodes!$D$3:$E$160,2,FALSE)</f>
        <v>#N/A</v>
      </c>
      <c r="AY991" s="1">
        <f t="shared" ca="1" si="580"/>
        <v>0</v>
      </c>
    </row>
    <row r="992" spans="3:51" s="52" customFormat="1" x14ac:dyDescent="0.3">
      <c r="C992" s="11" t="str" cm="1">
        <f t="array" aca="1" ref="C992" ca="1">IF(AND(N992&amp;""&lt;&gt;"",K992&amp;""&lt;&gt;""),K992&amp;": "&amp;N992&amp;IF(O992&amp;""&lt;&gt;""," "&amp;O992,"")&amp;IF(P992&amp;""&lt;&gt;""," "&amp;P992,""),IF(Y992&amp;""&lt;&gt;"",K992&amp;": "&amp;TRIM(_xlfn.TEXTJOIN("",TRUE,MID(Y992,2*ROW(INDIRECT("1:"&amp;LEN(Y992)))-1,2)&amp;" ")),""))</f>
        <v/>
      </c>
      <c r="D992" s="20"/>
      <c r="E992" s="21"/>
      <c r="F992" s="22"/>
      <c r="G992" s="55"/>
      <c r="H992" s="56"/>
      <c r="I992" s="51"/>
      <c r="J992" s="51"/>
      <c r="K992" s="52" t="str">
        <f t="shared" ca="1" si="546"/>
        <v>302</v>
      </c>
      <c r="L992" s="52" t="str">
        <f t="shared" si="547"/>
        <v/>
      </c>
      <c r="M992" s="52" t="str">
        <f t="shared" ca="1" si="548"/>
        <v>$0302</v>
      </c>
      <c r="N992" s="53" t="str">
        <f t="shared" ca="1" si="549"/>
        <v/>
      </c>
      <c r="O992" s="53" t="str">
        <f t="shared" ca="1" si="550"/>
        <v>00</v>
      </c>
      <c r="P992" s="53" t="str">
        <f t="shared" ca="1" si="551"/>
        <v/>
      </c>
      <c r="Q992" s="54">
        <f t="shared" si="552"/>
        <v>-1</v>
      </c>
      <c r="R992" s="54" t="str">
        <f t="shared" si="553"/>
        <v/>
      </c>
      <c r="S992" s="3" t="str">
        <f t="shared" si="554"/>
        <v>my_code</v>
      </c>
      <c r="T992" s="54" t="b">
        <f t="shared" si="555"/>
        <v>0</v>
      </c>
      <c r="U992" s="54" t="b">
        <f t="shared" si="556"/>
        <v>0</v>
      </c>
      <c r="V992" s="54" t="b">
        <f t="shared" si="557"/>
        <v>0</v>
      </c>
      <c r="W992" s="54" t="b">
        <f t="shared" si="558"/>
        <v>0</v>
      </c>
      <c r="X992" s="54" t="b">
        <f>IF(NOT(ISERROR(VLOOKUP(UPPER(F992),Opcodes!$O$3:$O$10,1,FALSE))),TRUE,FALSE)</f>
        <v>0</v>
      </c>
      <c r="Y992" s="1" t="str" cm="1">
        <f t="array" aca="1" ref="Y992" ca="1">IF(OR(UPPER(F992)="STR",UPPER(F992)="ASC"),_xlfn.TEXTJOIN("",TRUE,DEC2HEX(128*(UPPER(F992)="STR")+CODE(MID(G992,ABS(ROW(INDIRECT("1:"&amp;LEN(G992)))),1)))),IF(UPPER(F992)="HEX",UPPER(SUBSTITUTE(G992," ","")),""))</f>
        <v/>
      </c>
      <c r="Z992" s="52" t="str">
        <f t="shared" si="559"/>
        <v/>
      </c>
      <c r="AA992" s="52" t="str">
        <f t="shared" si="560"/>
        <v/>
      </c>
      <c r="AB992" s="52" t="str">
        <f t="shared" si="561"/>
        <v/>
      </c>
      <c r="AC992" s="52" t="str">
        <f t="shared" si="562"/>
        <v/>
      </c>
      <c r="AD992" s="52" t="str">
        <f t="shared" si="563"/>
        <v/>
      </c>
      <c r="AE992" s="52">
        <f t="shared" ca="1" si="564"/>
        <v>0</v>
      </c>
      <c r="AF992" s="52" t="str">
        <f t="shared" si="565"/>
        <v/>
      </c>
      <c r="AG992" s="52" t="str">
        <f t="shared" ca="1" si="566"/>
        <v>mem</v>
      </c>
      <c r="AH992" s="52">
        <f t="shared" ca="1" si="567"/>
        <v>0</v>
      </c>
      <c r="AI992" s="52">
        <f t="shared" ca="1" si="568"/>
        <v>-1</v>
      </c>
      <c r="AJ992" s="52">
        <f t="shared" ca="1" si="569"/>
        <v>0</v>
      </c>
      <c r="AK992" s="52">
        <f t="shared" ca="1" si="570"/>
        <v>0</v>
      </c>
      <c r="AL992" s="52">
        <f t="shared" ca="1" si="571"/>
        <v>0</v>
      </c>
      <c r="AM992" s="52" t="e" cm="1">
        <f t="array" aca="1" ref="AM992" ca="1">INDEX($G$2:$G$1052,MATCH(1,(AL992=$E$2:$E$1052)*("EQU"=UPPER($F$2:$F$1052)),0))</f>
        <v>#N/A</v>
      </c>
      <c r="AN992" s="52" t="str">
        <f t="shared" ca="1" si="572"/>
        <v/>
      </c>
      <c r="AO992" s="1" t="e">
        <f t="shared" ca="1" si="573"/>
        <v>#N/A</v>
      </c>
      <c r="AP992" s="52" t="str">
        <f t="shared" ca="1" si="574"/>
        <v/>
      </c>
      <c r="AQ992" s="1" t="str" cm="1">
        <f t="array" aca="1" ref="AQ992" ca="1">IF(LEFT(AL992,1)=".",INDEX($M$12:$M$1052,MATCH(1,(AL992=$L$12:$L$1052)*(S992=($S$12:$S$1052)),0)),"")</f>
        <v/>
      </c>
      <c r="AR992" s="52">
        <f t="shared" ca="1" si="575"/>
        <v>0</v>
      </c>
      <c r="AS992" s="52">
        <f t="shared" ca="1" si="576"/>
        <v>0</v>
      </c>
      <c r="AT992" s="52" t="str">
        <f t="shared" ca="1" si="577"/>
        <v>00</v>
      </c>
      <c r="AU992" s="52" t="str">
        <f t="shared" ca="1" si="578"/>
        <v>00</v>
      </c>
      <c r="AV992" s="1" t="str">
        <f t="shared" ca="1" si="581"/>
        <v>00</v>
      </c>
      <c r="AW992" s="52" t="str">
        <f t="shared" ca="1" si="579"/>
        <v>ZP</v>
      </c>
      <c r="AX992" s="53" t="e">
        <f ca="1">VLOOKUP(UPPER(F992)&amp;"-"&amp;AW992,Opcodes!$D$3:$E$160,2,FALSE)</f>
        <v>#N/A</v>
      </c>
      <c r="AY992" s="1">
        <f t="shared" ca="1" si="580"/>
        <v>0</v>
      </c>
    </row>
    <row r="993" spans="3:51" s="52" customFormat="1" x14ac:dyDescent="0.3">
      <c r="C993" s="11" t="str" cm="1">
        <f t="array" aca="1" ref="C993" ca="1">IF(AND(N993&amp;""&lt;&gt;"",K993&amp;""&lt;&gt;""),K993&amp;": "&amp;N993&amp;IF(O993&amp;""&lt;&gt;""," "&amp;O993,"")&amp;IF(P993&amp;""&lt;&gt;""," "&amp;P993,""),IF(Y993&amp;""&lt;&gt;"",K993&amp;": "&amp;TRIM(_xlfn.TEXTJOIN("",TRUE,MID(Y993,2*ROW(INDIRECT("1:"&amp;LEN(Y993)))-1,2)&amp;" ")),""))</f>
        <v/>
      </c>
      <c r="D993" s="20"/>
      <c r="E993" s="21"/>
      <c r="F993" s="22"/>
      <c r="G993" s="55"/>
      <c r="H993" s="56"/>
      <c r="I993" s="51"/>
      <c r="J993" s="51"/>
      <c r="K993" s="52" t="str">
        <f t="shared" ca="1" si="546"/>
        <v>302</v>
      </c>
      <c r="L993" s="52" t="str">
        <f t="shared" si="547"/>
        <v/>
      </c>
      <c r="M993" s="52" t="str">
        <f t="shared" ca="1" si="548"/>
        <v>$0302</v>
      </c>
      <c r="N993" s="53" t="str">
        <f t="shared" ca="1" si="549"/>
        <v/>
      </c>
      <c r="O993" s="53" t="str">
        <f t="shared" ca="1" si="550"/>
        <v>00</v>
      </c>
      <c r="P993" s="53" t="str">
        <f t="shared" ca="1" si="551"/>
        <v/>
      </c>
      <c r="Q993" s="54">
        <f t="shared" si="552"/>
        <v>-1</v>
      </c>
      <c r="R993" s="54" t="str">
        <f t="shared" si="553"/>
        <v/>
      </c>
      <c r="S993" s="3" t="str">
        <f t="shared" si="554"/>
        <v>my_code</v>
      </c>
      <c r="T993" s="54" t="b">
        <f t="shared" si="555"/>
        <v>0</v>
      </c>
      <c r="U993" s="54" t="b">
        <f t="shared" si="556"/>
        <v>0</v>
      </c>
      <c r="V993" s="54" t="b">
        <f t="shared" si="557"/>
        <v>0</v>
      </c>
      <c r="W993" s="54" t="b">
        <f t="shared" si="558"/>
        <v>0</v>
      </c>
      <c r="X993" s="54" t="b">
        <f>IF(NOT(ISERROR(VLOOKUP(UPPER(F993),Opcodes!$O$3:$O$10,1,FALSE))),TRUE,FALSE)</f>
        <v>0</v>
      </c>
      <c r="Y993" s="1" t="str" cm="1">
        <f t="array" aca="1" ref="Y993" ca="1">IF(OR(UPPER(F993)="STR",UPPER(F993)="ASC"),_xlfn.TEXTJOIN("",TRUE,DEC2HEX(128*(UPPER(F993)="STR")+CODE(MID(G993,ABS(ROW(INDIRECT("1:"&amp;LEN(G993)))),1)))),IF(UPPER(F993)="HEX",UPPER(SUBSTITUTE(G993," ","")),""))</f>
        <v/>
      </c>
      <c r="Z993" s="52" t="str">
        <f t="shared" si="559"/>
        <v/>
      </c>
      <c r="AA993" s="52" t="str">
        <f t="shared" si="560"/>
        <v/>
      </c>
      <c r="AB993" s="52" t="str">
        <f t="shared" si="561"/>
        <v/>
      </c>
      <c r="AC993" s="52" t="str">
        <f t="shared" si="562"/>
        <v/>
      </c>
      <c r="AD993" s="52" t="str">
        <f t="shared" si="563"/>
        <v/>
      </c>
      <c r="AE993" s="52">
        <f t="shared" ca="1" si="564"/>
        <v>0</v>
      </c>
      <c r="AF993" s="52" t="str">
        <f t="shared" si="565"/>
        <v/>
      </c>
      <c r="AG993" s="52" t="str">
        <f t="shared" ca="1" si="566"/>
        <v>mem</v>
      </c>
      <c r="AH993" s="52">
        <f t="shared" ca="1" si="567"/>
        <v>0</v>
      </c>
      <c r="AI993" s="52">
        <f t="shared" ca="1" si="568"/>
        <v>-1</v>
      </c>
      <c r="AJ993" s="52">
        <f t="shared" ca="1" si="569"/>
        <v>0</v>
      </c>
      <c r="AK993" s="52">
        <f t="shared" ca="1" si="570"/>
        <v>0</v>
      </c>
      <c r="AL993" s="52">
        <f t="shared" ca="1" si="571"/>
        <v>0</v>
      </c>
      <c r="AM993" s="52" t="e" cm="1">
        <f t="array" aca="1" ref="AM993" ca="1">INDEX($G$2:$G$1052,MATCH(1,(AL993=$E$2:$E$1052)*("EQU"=UPPER($F$2:$F$1052)),0))</f>
        <v>#N/A</v>
      </c>
      <c r="AN993" s="52" t="str">
        <f t="shared" ca="1" si="572"/>
        <v/>
      </c>
      <c r="AO993" s="1" t="e">
        <f t="shared" ca="1" si="573"/>
        <v>#N/A</v>
      </c>
      <c r="AP993" s="52" t="str">
        <f t="shared" ca="1" si="574"/>
        <v/>
      </c>
      <c r="AQ993" s="1" t="str" cm="1">
        <f t="array" aca="1" ref="AQ993" ca="1">IF(LEFT(AL993,1)=".",INDEX($M$12:$M$1052,MATCH(1,(AL993=$L$12:$L$1052)*(S993=($S$12:$S$1052)),0)),"")</f>
        <v/>
      </c>
      <c r="AR993" s="52">
        <f t="shared" ca="1" si="575"/>
        <v>0</v>
      </c>
      <c r="AS993" s="52">
        <f t="shared" ca="1" si="576"/>
        <v>0</v>
      </c>
      <c r="AT993" s="52" t="str">
        <f t="shared" ca="1" si="577"/>
        <v>00</v>
      </c>
      <c r="AU993" s="52" t="str">
        <f t="shared" ca="1" si="578"/>
        <v>00</v>
      </c>
      <c r="AV993" s="1" t="str">
        <f t="shared" ca="1" si="581"/>
        <v>00</v>
      </c>
      <c r="AW993" s="52" t="str">
        <f t="shared" ca="1" si="579"/>
        <v>ZP</v>
      </c>
      <c r="AX993" s="53" t="e">
        <f ca="1">VLOOKUP(UPPER(F993)&amp;"-"&amp;AW993,Opcodes!$D$3:$E$160,2,FALSE)</f>
        <v>#N/A</v>
      </c>
      <c r="AY993" s="1">
        <f t="shared" ca="1" si="580"/>
        <v>0</v>
      </c>
    </row>
    <row r="994" spans="3:51" s="52" customFormat="1" x14ac:dyDescent="0.3">
      <c r="C994" s="11" t="str" cm="1">
        <f t="array" aca="1" ref="C994" ca="1">IF(AND(N994&amp;""&lt;&gt;"",K994&amp;""&lt;&gt;""),K994&amp;": "&amp;N994&amp;IF(O994&amp;""&lt;&gt;""," "&amp;O994,"")&amp;IF(P994&amp;""&lt;&gt;""," "&amp;P994,""),IF(Y994&amp;""&lt;&gt;"",K994&amp;": "&amp;TRIM(_xlfn.TEXTJOIN("",TRUE,MID(Y994,2*ROW(INDIRECT("1:"&amp;LEN(Y994)))-1,2)&amp;" ")),""))</f>
        <v/>
      </c>
      <c r="D994" s="20"/>
      <c r="E994" s="21"/>
      <c r="F994" s="22"/>
      <c r="G994" s="55"/>
      <c r="H994" s="56"/>
      <c r="I994" s="51"/>
      <c r="J994" s="51"/>
      <c r="K994" s="52" t="str">
        <f t="shared" ca="1" si="546"/>
        <v>302</v>
      </c>
      <c r="L994" s="52" t="str">
        <f t="shared" si="547"/>
        <v/>
      </c>
      <c r="M994" s="52" t="str">
        <f t="shared" ca="1" si="548"/>
        <v>$0302</v>
      </c>
      <c r="N994" s="53" t="str">
        <f t="shared" ca="1" si="549"/>
        <v/>
      </c>
      <c r="O994" s="53" t="str">
        <f t="shared" ca="1" si="550"/>
        <v>00</v>
      </c>
      <c r="P994" s="53" t="str">
        <f t="shared" ca="1" si="551"/>
        <v/>
      </c>
      <c r="Q994" s="54">
        <f t="shared" si="552"/>
        <v>-1</v>
      </c>
      <c r="R994" s="54" t="str">
        <f t="shared" si="553"/>
        <v/>
      </c>
      <c r="S994" s="3" t="str">
        <f t="shared" si="554"/>
        <v>my_code</v>
      </c>
      <c r="T994" s="54" t="b">
        <f t="shared" si="555"/>
        <v>0</v>
      </c>
      <c r="U994" s="54" t="b">
        <f t="shared" si="556"/>
        <v>0</v>
      </c>
      <c r="V994" s="54" t="b">
        <f t="shared" si="557"/>
        <v>0</v>
      </c>
      <c r="W994" s="54" t="b">
        <f t="shared" si="558"/>
        <v>0</v>
      </c>
      <c r="X994" s="54" t="b">
        <f>IF(NOT(ISERROR(VLOOKUP(UPPER(F994),Opcodes!$O$3:$O$10,1,FALSE))),TRUE,FALSE)</f>
        <v>0</v>
      </c>
      <c r="Y994" s="1" t="str" cm="1">
        <f t="array" aca="1" ref="Y994" ca="1">IF(OR(UPPER(F994)="STR",UPPER(F994)="ASC"),_xlfn.TEXTJOIN("",TRUE,DEC2HEX(128*(UPPER(F994)="STR")+CODE(MID(G994,ABS(ROW(INDIRECT("1:"&amp;LEN(G994)))),1)))),IF(UPPER(F994)="HEX",UPPER(SUBSTITUTE(G994," ","")),""))</f>
        <v/>
      </c>
      <c r="Z994" s="52" t="str">
        <f t="shared" si="559"/>
        <v/>
      </c>
      <c r="AA994" s="52" t="str">
        <f t="shared" si="560"/>
        <v/>
      </c>
      <c r="AB994" s="52" t="str">
        <f t="shared" si="561"/>
        <v/>
      </c>
      <c r="AC994" s="52" t="str">
        <f t="shared" si="562"/>
        <v/>
      </c>
      <c r="AD994" s="52" t="str">
        <f t="shared" si="563"/>
        <v/>
      </c>
      <c r="AE994" s="52">
        <f t="shared" ca="1" si="564"/>
        <v>0</v>
      </c>
      <c r="AF994" s="52" t="str">
        <f t="shared" si="565"/>
        <v/>
      </c>
      <c r="AG994" s="52" t="str">
        <f t="shared" ca="1" si="566"/>
        <v>mem</v>
      </c>
      <c r="AH994" s="52">
        <f t="shared" ca="1" si="567"/>
        <v>0</v>
      </c>
      <c r="AI994" s="52">
        <f t="shared" ca="1" si="568"/>
        <v>-1</v>
      </c>
      <c r="AJ994" s="52">
        <f t="shared" ca="1" si="569"/>
        <v>0</v>
      </c>
      <c r="AK994" s="52">
        <f t="shared" ca="1" si="570"/>
        <v>0</v>
      </c>
      <c r="AL994" s="52">
        <f t="shared" ca="1" si="571"/>
        <v>0</v>
      </c>
      <c r="AM994" s="52" t="e" cm="1">
        <f t="array" aca="1" ref="AM994" ca="1">INDEX($G$2:$G$1052,MATCH(1,(AL994=$E$2:$E$1052)*("EQU"=UPPER($F$2:$F$1052)),0))</f>
        <v>#N/A</v>
      </c>
      <c r="AN994" s="52" t="str">
        <f t="shared" ca="1" si="572"/>
        <v/>
      </c>
      <c r="AO994" s="1" t="e">
        <f t="shared" ca="1" si="573"/>
        <v>#N/A</v>
      </c>
      <c r="AP994" s="52" t="str">
        <f t="shared" ca="1" si="574"/>
        <v/>
      </c>
      <c r="AQ994" s="1" t="str" cm="1">
        <f t="array" aca="1" ref="AQ994" ca="1">IF(LEFT(AL994,1)=".",INDEX($M$12:$M$1052,MATCH(1,(AL994=$L$12:$L$1052)*(S994=($S$12:$S$1052)),0)),"")</f>
        <v/>
      </c>
      <c r="AR994" s="52">
        <f t="shared" ca="1" si="575"/>
        <v>0</v>
      </c>
      <c r="AS994" s="52">
        <f t="shared" ca="1" si="576"/>
        <v>0</v>
      </c>
      <c r="AT994" s="52" t="str">
        <f t="shared" ca="1" si="577"/>
        <v>00</v>
      </c>
      <c r="AU994" s="52" t="str">
        <f t="shared" ca="1" si="578"/>
        <v>00</v>
      </c>
      <c r="AV994" s="1" t="str">
        <f t="shared" ca="1" si="581"/>
        <v>00</v>
      </c>
      <c r="AW994" s="52" t="str">
        <f t="shared" ca="1" si="579"/>
        <v>ZP</v>
      </c>
      <c r="AX994" s="53" t="e">
        <f ca="1">VLOOKUP(UPPER(F994)&amp;"-"&amp;AW994,Opcodes!$D$3:$E$160,2,FALSE)</f>
        <v>#N/A</v>
      </c>
      <c r="AY994" s="1">
        <f t="shared" ca="1" si="580"/>
        <v>0</v>
      </c>
    </row>
    <row r="995" spans="3:51" s="52" customFormat="1" x14ac:dyDescent="0.3">
      <c r="C995" s="11" t="str" cm="1">
        <f t="array" aca="1" ref="C995" ca="1">IF(AND(N995&amp;""&lt;&gt;"",K995&amp;""&lt;&gt;""),K995&amp;": "&amp;N995&amp;IF(O995&amp;""&lt;&gt;""," "&amp;O995,"")&amp;IF(P995&amp;""&lt;&gt;""," "&amp;P995,""),IF(Y995&amp;""&lt;&gt;"",K995&amp;": "&amp;TRIM(_xlfn.TEXTJOIN("",TRUE,MID(Y995,2*ROW(INDIRECT("1:"&amp;LEN(Y995)))-1,2)&amp;" ")),""))</f>
        <v/>
      </c>
      <c r="D995" s="20"/>
      <c r="E995" s="21"/>
      <c r="F995" s="22"/>
      <c r="G995" s="55"/>
      <c r="H995" s="56"/>
      <c r="I995" s="51"/>
      <c r="J995" s="51"/>
      <c r="K995" s="52" t="str">
        <f t="shared" ca="1" si="546"/>
        <v>302</v>
      </c>
      <c r="L995" s="52" t="str">
        <f t="shared" si="547"/>
        <v/>
      </c>
      <c r="M995" s="52" t="str">
        <f t="shared" ca="1" si="548"/>
        <v>$0302</v>
      </c>
      <c r="N995" s="53" t="str">
        <f t="shared" ca="1" si="549"/>
        <v/>
      </c>
      <c r="O995" s="53" t="str">
        <f t="shared" ca="1" si="550"/>
        <v>00</v>
      </c>
      <c r="P995" s="53" t="str">
        <f t="shared" ca="1" si="551"/>
        <v/>
      </c>
      <c r="Q995" s="54">
        <f t="shared" si="552"/>
        <v>-1</v>
      </c>
      <c r="R995" s="54" t="str">
        <f t="shared" si="553"/>
        <v/>
      </c>
      <c r="S995" s="3" t="str">
        <f t="shared" si="554"/>
        <v>my_code</v>
      </c>
      <c r="T995" s="54" t="b">
        <f t="shared" si="555"/>
        <v>0</v>
      </c>
      <c r="U995" s="54" t="b">
        <f t="shared" si="556"/>
        <v>0</v>
      </c>
      <c r="V995" s="54" t="b">
        <f t="shared" si="557"/>
        <v>0</v>
      </c>
      <c r="W995" s="54" t="b">
        <f t="shared" si="558"/>
        <v>0</v>
      </c>
      <c r="X995" s="54" t="b">
        <f>IF(NOT(ISERROR(VLOOKUP(UPPER(F995),Opcodes!$O$3:$O$10,1,FALSE))),TRUE,FALSE)</f>
        <v>0</v>
      </c>
      <c r="Y995" s="1" t="str" cm="1">
        <f t="array" aca="1" ref="Y995" ca="1">IF(OR(UPPER(F995)="STR",UPPER(F995)="ASC"),_xlfn.TEXTJOIN("",TRUE,DEC2HEX(128*(UPPER(F995)="STR")+CODE(MID(G995,ABS(ROW(INDIRECT("1:"&amp;LEN(G995)))),1)))),IF(UPPER(F995)="HEX",UPPER(SUBSTITUTE(G995," ","")),""))</f>
        <v/>
      </c>
      <c r="Z995" s="52" t="str">
        <f t="shared" si="559"/>
        <v/>
      </c>
      <c r="AA995" s="52" t="str">
        <f t="shared" si="560"/>
        <v/>
      </c>
      <c r="AB995" s="52" t="str">
        <f t="shared" si="561"/>
        <v/>
      </c>
      <c r="AC995" s="52" t="str">
        <f t="shared" si="562"/>
        <v/>
      </c>
      <c r="AD995" s="52" t="str">
        <f t="shared" si="563"/>
        <v/>
      </c>
      <c r="AE995" s="52">
        <f t="shared" ca="1" si="564"/>
        <v>0</v>
      </c>
      <c r="AF995" s="52" t="str">
        <f t="shared" si="565"/>
        <v/>
      </c>
      <c r="AG995" s="52" t="str">
        <f t="shared" ca="1" si="566"/>
        <v>mem</v>
      </c>
      <c r="AH995" s="52">
        <f t="shared" ca="1" si="567"/>
        <v>0</v>
      </c>
      <c r="AI995" s="52">
        <f t="shared" ca="1" si="568"/>
        <v>-1</v>
      </c>
      <c r="AJ995" s="52">
        <f t="shared" ca="1" si="569"/>
        <v>0</v>
      </c>
      <c r="AK995" s="52">
        <f t="shared" ca="1" si="570"/>
        <v>0</v>
      </c>
      <c r="AL995" s="52">
        <f t="shared" ca="1" si="571"/>
        <v>0</v>
      </c>
      <c r="AM995" s="52" t="e" cm="1">
        <f t="array" aca="1" ref="AM995" ca="1">INDEX($G$2:$G$1052,MATCH(1,(AL995=$E$2:$E$1052)*("EQU"=UPPER($F$2:$F$1052)),0))</f>
        <v>#N/A</v>
      </c>
      <c r="AN995" s="52" t="str">
        <f t="shared" ca="1" si="572"/>
        <v/>
      </c>
      <c r="AO995" s="1" t="e">
        <f t="shared" ca="1" si="573"/>
        <v>#N/A</v>
      </c>
      <c r="AP995" s="52" t="str">
        <f t="shared" ca="1" si="574"/>
        <v/>
      </c>
      <c r="AQ995" s="1" t="str" cm="1">
        <f t="array" aca="1" ref="AQ995" ca="1">IF(LEFT(AL995,1)=".",INDEX($M$12:$M$1052,MATCH(1,(AL995=$L$12:$L$1052)*(S995=($S$12:$S$1052)),0)),"")</f>
        <v/>
      </c>
      <c r="AR995" s="52">
        <f t="shared" ca="1" si="575"/>
        <v>0</v>
      </c>
      <c r="AS995" s="52">
        <f t="shared" ca="1" si="576"/>
        <v>0</v>
      </c>
      <c r="AT995" s="52" t="str">
        <f t="shared" ca="1" si="577"/>
        <v>00</v>
      </c>
      <c r="AU995" s="52" t="str">
        <f t="shared" ca="1" si="578"/>
        <v>00</v>
      </c>
      <c r="AV995" s="1" t="str">
        <f t="shared" ca="1" si="581"/>
        <v>00</v>
      </c>
      <c r="AW995" s="52" t="str">
        <f t="shared" ca="1" si="579"/>
        <v>ZP</v>
      </c>
      <c r="AX995" s="53" t="e">
        <f ca="1">VLOOKUP(UPPER(F995)&amp;"-"&amp;AW995,Opcodes!$D$3:$E$160,2,FALSE)</f>
        <v>#N/A</v>
      </c>
      <c r="AY995" s="1">
        <f t="shared" ca="1" si="580"/>
        <v>0</v>
      </c>
    </row>
    <row r="996" spans="3:51" s="52" customFormat="1" x14ac:dyDescent="0.3">
      <c r="C996" s="11" t="str" cm="1">
        <f t="array" aca="1" ref="C996" ca="1">IF(AND(N996&amp;""&lt;&gt;"",K996&amp;""&lt;&gt;""),K996&amp;": "&amp;N996&amp;IF(O996&amp;""&lt;&gt;""," "&amp;O996,"")&amp;IF(P996&amp;""&lt;&gt;""," "&amp;P996,""),IF(Y996&amp;""&lt;&gt;"",K996&amp;": "&amp;TRIM(_xlfn.TEXTJOIN("",TRUE,MID(Y996,2*ROW(INDIRECT("1:"&amp;LEN(Y996)))-1,2)&amp;" ")),""))</f>
        <v/>
      </c>
      <c r="D996" s="20"/>
      <c r="E996" s="21"/>
      <c r="F996" s="22"/>
      <c r="G996" s="55"/>
      <c r="H996" s="56"/>
      <c r="I996" s="51"/>
      <c r="J996" s="51"/>
      <c r="K996" s="52" t="str">
        <f t="shared" ca="1" si="546"/>
        <v>302</v>
      </c>
      <c r="L996" s="52" t="str">
        <f t="shared" si="547"/>
        <v/>
      </c>
      <c r="M996" s="52" t="str">
        <f t="shared" ca="1" si="548"/>
        <v>$0302</v>
      </c>
      <c r="N996" s="53" t="str">
        <f t="shared" ca="1" si="549"/>
        <v/>
      </c>
      <c r="O996" s="53" t="str">
        <f t="shared" ca="1" si="550"/>
        <v>00</v>
      </c>
      <c r="P996" s="53" t="str">
        <f t="shared" ca="1" si="551"/>
        <v/>
      </c>
      <c r="Q996" s="54">
        <f t="shared" si="552"/>
        <v>-1</v>
      </c>
      <c r="R996" s="54" t="str">
        <f t="shared" si="553"/>
        <v/>
      </c>
      <c r="S996" s="3" t="str">
        <f t="shared" si="554"/>
        <v>my_code</v>
      </c>
      <c r="T996" s="54" t="b">
        <f t="shared" si="555"/>
        <v>0</v>
      </c>
      <c r="U996" s="54" t="b">
        <f t="shared" si="556"/>
        <v>0</v>
      </c>
      <c r="V996" s="54" t="b">
        <f t="shared" si="557"/>
        <v>0</v>
      </c>
      <c r="W996" s="54" t="b">
        <f t="shared" si="558"/>
        <v>0</v>
      </c>
      <c r="X996" s="54" t="b">
        <f>IF(NOT(ISERROR(VLOOKUP(UPPER(F996),Opcodes!$O$3:$O$10,1,FALSE))),TRUE,FALSE)</f>
        <v>0</v>
      </c>
      <c r="Y996" s="1" t="str" cm="1">
        <f t="array" aca="1" ref="Y996" ca="1">IF(OR(UPPER(F996)="STR",UPPER(F996)="ASC"),_xlfn.TEXTJOIN("",TRUE,DEC2HEX(128*(UPPER(F996)="STR")+CODE(MID(G996,ABS(ROW(INDIRECT("1:"&amp;LEN(G996)))),1)))),IF(UPPER(F996)="HEX",UPPER(SUBSTITUTE(G996," ","")),""))</f>
        <v/>
      </c>
      <c r="Z996" s="52" t="str">
        <f t="shared" si="559"/>
        <v/>
      </c>
      <c r="AA996" s="52" t="str">
        <f t="shared" si="560"/>
        <v/>
      </c>
      <c r="AB996" s="52" t="str">
        <f t="shared" si="561"/>
        <v/>
      </c>
      <c r="AC996" s="52" t="str">
        <f t="shared" si="562"/>
        <v/>
      </c>
      <c r="AD996" s="52" t="str">
        <f t="shared" si="563"/>
        <v/>
      </c>
      <c r="AE996" s="52">
        <f t="shared" ca="1" si="564"/>
        <v>0</v>
      </c>
      <c r="AF996" s="52" t="str">
        <f t="shared" si="565"/>
        <v/>
      </c>
      <c r="AG996" s="52" t="str">
        <f t="shared" ca="1" si="566"/>
        <v>mem</v>
      </c>
      <c r="AH996" s="52">
        <f t="shared" ca="1" si="567"/>
        <v>0</v>
      </c>
      <c r="AI996" s="52">
        <f t="shared" ca="1" si="568"/>
        <v>-1</v>
      </c>
      <c r="AJ996" s="52">
        <f t="shared" ca="1" si="569"/>
        <v>0</v>
      </c>
      <c r="AK996" s="52">
        <f t="shared" ca="1" si="570"/>
        <v>0</v>
      </c>
      <c r="AL996" s="52">
        <f t="shared" ca="1" si="571"/>
        <v>0</v>
      </c>
      <c r="AM996" s="52" t="e" cm="1">
        <f t="array" aca="1" ref="AM996" ca="1">INDEX($G$2:$G$1052,MATCH(1,(AL996=$E$2:$E$1052)*("EQU"=UPPER($F$2:$F$1052)),0))</f>
        <v>#N/A</v>
      </c>
      <c r="AN996" s="52" t="str">
        <f t="shared" ca="1" si="572"/>
        <v/>
      </c>
      <c r="AO996" s="1" t="e">
        <f t="shared" ca="1" si="573"/>
        <v>#N/A</v>
      </c>
      <c r="AP996" s="52" t="str">
        <f t="shared" ca="1" si="574"/>
        <v/>
      </c>
      <c r="AQ996" s="1" t="str" cm="1">
        <f t="array" aca="1" ref="AQ996" ca="1">IF(LEFT(AL996,1)=".",INDEX($M$12:$M$1052,MATCH(1,(AL996=$L$12:$L$1052)*(S996=($S$12:$S$1052)),0)),"")</f>
        <v/>
      </c>
      <c r="AR996" s="52">
        <f t="shared" ca="1" si="575"/>
        <v>0</v>
      </c>
      <c r="AS996" s="52">
        <f t="shared" ca="1" si="576"/>
        <v>0</v>
      </c>
      <c r="AT996" s="52" t="str">
        <f t="shared" ca="1" si="577"/>
        <v>00</v>
      </c>
      <c r="AU996" s="52" t="str">
        <f t="shared" ca="1" si="578"/>
        <v>00</v>
      </c>
      <c r="AV996" s="1" t="str">
        <f t="shared" ca="1" si="581"/>
        <v>00</v>
      </c>
      <c r="AW996" s="52" t="str">
        <f t="shared" ca="1" si="579"/>
        <v>ZP</v>
      </c>
      <c r="AX996" s="53" t="e">
        <f ca="1">VLOOKUP(UPPER(F996)&amp;"-"&amp;AW996,Opcodes!$D$3:$E$160,2,FALSE)</f>
        <v>#N/A</v>
      </c>
      <c r="AY996" s="1">
        <f t="shared" ca="1" si="580"/>
        <v>0</v>
      </c>
    </row>
    <row r="997" spans="3:51" s="52" customFormat="1" x14ac:dyDescent="0.3">
      <c r="C997" s="11" t="str" cm="1">
        <f t="array" aca="1" ref="C997" ca="1">IF(AND(N997&amp;""&lt;&gt;"",K997&amp;""&lt;&gt;""),K997&amp;": "&amp;N997&amp;IF(O997&amp;""&lt;&gt;""," "&amp;O997,"")&amp;IF(P997&amp;""&lt;&gt;""," "&amp;P997,""),IF(Y997&amp;""&lt;&gt;"",K997&amp;": "&amp;TRIM(_xlfn.TEXTJOIN("",TRUE,MID(Y997,2*ROW(INDIRECT("1:"&amp;LEN(Y997)))-1,2)&amp;" ")),""))</f>
        <v/>
      </c>
      <c r="D997" s="20"/>
      <c r="E997" s="21"/>
      <c r="F997" s="22"/>
      <c r="G997" s="55"/>
      <c r="H997" s="56"/>
      <c r="I997" s="51"/>
      <c r="J997" s="51"/>
      <c r="K997" s="52" t="str">
        <f t="shared" ca="1" si="546"/>
        <v>302</v>
      </c>
      <c r="L997" s="52" t="str">
        <f t="shared" si="547"/>
        <v/>
      </c>
      <c r="M997" s="52" t="str">
        <f t="shared" ca="1" si="548"/>
        <v>$0302</v>
      </c>
      <c r="N997" s="53" t="str">
        <f t="shared" ca="1" si="549"/>
        <v/>
      </c>
      <c r="O997" s="53" t="str">
        <f t="shared" ca="1" si="550"/>
        <v>00</v>
      </c>
      <c r="P997" s="53" t="str">
        <f t="shared" ca="1" si="551"/>
        <v/>
      </c>
      <c r="Q997" s="54">
        <f t="shared" si="552"/>
        <v>-1</v>
      </c>
      <c r="R997" s="54" t="str">
        <f t="shared" si="553"/>
        <v/>
      </c>
      <c r="S997" s="3" t="str">
        <f t="shared" si="554"/>
        <v>my_code</v>
      </c>
      <c r="T997" s="54" t="b">
        <f t="shared" si="555"/>
        <v>0</v>
      </c>
      <c r="U997" s="54" t="b">
        <f t="shared" si="556"/>
        <v>0</v>
      </c>
      <c r="V997" s="54" t="b">
        <f t="shared" si="557"/>
        <v>0</v>
      </c>
      <c r="W997" s="54" t="b">
        <f t="shared" si="558"/>
        <v>0</v>
      </c>
      <c r="X997" s="54" t="b">
        <f>IF(NOT(ISERROR(VLOOKUP(UPPER(F997),Opcodes!$O$3:$O$10,1,FALSE))),TRUE,FALSE)</f>
        <v>0</v>
      </c>
      <c r="Y997" s="1" t="str" cm="1">
        <f t="array" aca="1" ref="Y997" ca="1">IF(OR(UPPER(F997)="STR",UPPER(F997)="ASC"),_xlfn.TEXTJOIN("",TRUE,DEC2HEX(128*(UPPER(F997)="STR")+CODE(MID(G997,ABS(ROW(INDIRECT("1:"&amp;LEN(G997)))),1)))),IF(UPPER(F997)="HEX",UPPER(SUBSTITUTE(G997," ","")),""))</f>
        <v/>
      </c>
      <c r="Z997" s="52" t="str">
        <f t="shared" si="559"/>
        <v/>
      </c>
      <c r="AA997" s="52" t="str">
        <f t="shared" si="560"/>
        <v/>
      </c>
      <c r="AB997" s="52" t="str">
        <f t="shared" si="561"/>
        <v/>
      </c>
      <c r="AC997" s="52" t="str">
        <f t="shared" si="562"/>
        <v/>
      </c>
      <c r="AD997" s="52" t="str">
        <f t="shared" si="563"/>
        <v/>
      </c>
      <c r="AE997" s="52">
        <f t="shared" ca="1" si="564"/>
        <v>0</v>
      </c>
      <c r="AF997" s="52" t="str">
        <f t="shared" si="565"/>
        <v/>
      </c>
      <c r="AG997" s="52" t="str">
        <f t="shared" ca="1" si="566"/>
        <v>mem</v>
      </c>
      <c r="AH997" s="52">
        <f t="shared" ca="1" si="567"/>
        <v>0</v>
      </c>
      <c r="AI997" s="52">
        <f t="shared" ca="1" si="568"/>
        <v>-1</v>
      </c>
      <c r="AJ997" s="52">
        <f t="shared" ca="1" si="569"/>
        <v>0</v>
      </c>
      <c r="AK997" s="52">
        <f t="shared" ca="1" si="570"/>
        <v>0</v>
      </c>
      <c r="AL997" s="52">
        <f t="shared" ca="1" si="571"/>
        <v>0</v>
      </c>
      <c r="AM997" s="52" t="e" cm="1">
        <f t="array" aca="1" ref="AM997" ca="1">INDEX($G$2:$G$1052,MATCH(1,(AL997=$E$2:$E$1052)*("EQU"=UPPER($F$2:$F$1052)),0))</f>
        <v>#N/A</v>
      </c>
      <c r="AN997" s="52" t="str">
        <f t="shared" ca="1" si="572"/>
        <v/>
      </c>
      <c r="AO997" s="1" t="e">
        <f t="shared" ca="1" si="573"/>
        <v>#N/A</v>
      </c>
      <c r="AP997" s="52" t="str">
        <f t="shared" ca="1" si="574"/>
        <v/>
      </c>
      <c r="AQ997" s="1" t="str" cm="1">
        <f t="array" aca="1" ref="AQ997" ca="1">IF(LEFT(AL997,1)=".",INDEX($M$12:$M$1052,MATCH(1,(AL997=$L$12:$L$1052)*(S997=($S$12:$S$1052)),0)),"")</f>
        <v/>
      </c>
      <c r="AR997" s="52">
        <f t="shared" ca="1" si="575"/>
        <v>0</v>
      </c>
      <c r="AS997" s="52">
        <f t="shared" ca="1" si="576"/>
        <v>0</v>
      </c>
      <c r="AT997" s="52" t="str">
        <f t="shared" ca="1" si="577"/>
        <v>00</v>
      </c>
      <c r="AU997" s="52" t="str">
        <f t="shared" ca="1" si="578"/>
        <v>00</v>
      </c>
      <c r="AV997" s="1" t="str">
        <f t="shared" ca="1" si="581"/>
        <v>00</v>
      </c>
      <c r="AW997" s="52" t="str">
        <f t="shared" ca="1" si="579"/>
        <v>ZP</v>
      </c>
      <c r="AX997" s="53" t="e">
        <f ca="1">VLOOKUP(UPPER(F997)&amp;"-"&amp;AW997,Opcodes!$D$3:$E$160,2,FALSE)</f>
        <v>#N/A</v>
      </c>
      <c r="AY997" s="1">
        <f t="shared" ca="1" si="580"/>
        <v>0</v>
      </c>
    </row>
    <row r="998" spans="3:51" s="52" customFormat="1" x14ac:dyDescent="0.3">
      <c r="C998" s="11" t="str" cm="1">
        <f t="array" aca="1" ref="C998" ca="1">IF(AND(N998&amp;""&lt;&gt;"",K998&amp;""&lt;&gt;""),K998&amp;": "&amp;N998&amp;IF(O998&amp;""&lt;&gt;""," "&amp;O998,"")&amp;IF(P998&amp;""&lt;&gt;""," "&amp;P998,""),IF(Y998&amp;""&lt;&gt;"",K998&amp;": "&amp;TRIM(_xlfn.TEXTJOIN("",TRUE,MID(Y998,2*ROW(INDIRECT("1:"&amp;LEN(Y998)))-1,2)&amp;" ")),""))</f>
        <v/>
      </c>
      <c r="D998" s="20"/>
      <c r="E998" s="21"/>
      <c r="F998" s="22"/>
      <c r="G998" s="55"/>
      <c r="H998" s="56"/>
      <c r="I998" s="51"/>
      <c r="J998" s="51"/>
      <c r="K998" s="52" t="str">
        <f t="shared" ca="1" si="546"/>
        <v>302</v>
      </c>
      <c r="L998" s="52" t="str">
        <f t="shared" si="547"/>
        <v/>
      </c>
      <c r="M998" s="52" t="str">
        <f t="shared" ca="1" si="548"/>
        <v>$0302</v>
      </c>
      <c r="N998" s="53" t="str">
        <f t="shared" ca="1" si="549"/>
        <v/>
      </c>
      <c r="O998" s="53" t="str">
        <f t="shared" ca="1" si="550"/>
        <v>00</v>
      </c>
      <c r="P998" s="53" t="str">
        <f t="shared" ca="1" si="551"/>
        <v/>
      </c>
      <c r="Q998" s="54">
        <f t="shared" si="552"/>
        <v>-1</v>
      </c>
      <c r="R998" s="54" t="str">
        <f t="shared" si="553"/>
        <v/>
      </c>
      <c r="S998" s="3" t="str">
        <f t="shared" si="554"/>
        <v>my_code</v>
      </c>
      <c r="T998" s="54" t="b">
        <f t="shared" si="555"/>
        <v>0</v>
      </c>
      <c r="U998" s="54" t="b">
        <f t="shared" si="556"/>
        <v>0</v>
      </c>
      <c r="V998" s="54" t="b">
        <f t="shared" si="557"/>
        <v>0</v>
      </c>
      <c r="W998" s="54" t="b">
        <f t="shared" si="558"/>
        <v>0</v>
      </c>
      <c r="X998" s="54" t="b">
        <f>IF(NOT(ISERROR(VLOOKUP(UPPER(F998),Opcodes!$O$3:$O$10,1,FALSE))),TRUE,FALSE)</f>
        <v>0</v>
      </c>
      <c r="Y998" s="1" t="str" cm="1">
        <f t="array" aca="1" ref="Y998" ca="1">IF(OR(UPPER(F998)="STR",UPPER(F998)="ASC"),_xlfn.TEXTJOIN("",TRUE,DEC2HEX(128*(UPPER(F998)="STR")+CODE(MID(G998,ABS(ROW(INDIRECT("1:"&amp;LEN(G998)))),1)))),IF(UPPER(F998)="HEX",UPPER(SUBSTITUTE(G998," ","")),""))</f>
        <v/>
      </c>
      <c r="Z998" s="52" t="str">
        <f t="shared" si="559"/>
        <v/>
      </c>
      <c r="AA998" s="52" t="str">
        <f t="shared" si="560"/>
        <v/>
      </c>
      <c r="AB998" s="52" t="str">
        <f t="shared" si="561"/>
        <v/>
      </c>
      <c r="AC998" s="52" t="str">
        <f t="shared" si="562"/>
        <v/>
      </c>
      <c r="AD998" s="52" t="str">
        <f t="shared" si="563"/>
        <v/>
      </c>
      <c r="AE998" s="52">
        <f t="shared" ca="1" si="564"/>
        <v>0</v>
      </c>
      <c r="AF998" s="52" t="str">
        <f t="shared" si="565"/>
        <v/>
      </c>
      <c r="AG998" s="52" t="str">
        <f t="shared" ca="1" si="566"/>
        <v>mem</v>
      </c>
      <c r="AH998" s="52">
        <f t="shared" ca="1" si="567"/>
        <v>0</v>
      </c>
      <c r="AI998" s="52">
        <f t="shared" ca="1" si="568"/>
        <v>-1</v>
      </c>
      <c r="AJ998" s="52">
        <f t="shared" ca="1" si="569"/>
        <v>0</v>
      </c>
      <c r="AK998" s="52">
        <f t="shared" ca="1" si="570"/>
        <v>0</v>
      </c>
      <c r="AL998" s="52">
        <f t="shared" ca="1" si="571"/>
        <v>0</v>
      </c>
      <c r="AM998" s="52" t="e" cm="1">
        <f t="array" aca="1" ref="AM998" ca="1">INDEX($G$2:$G$1052,MATCH(1,(AL998=$E$2:$E$1052)*("EQU"=UPPER($F$2:$F$1052)),0))</f>
        <v>#N/A</v>
      </c>
      <c r="AN998" s="52" t="str">
        <f t="shared" ca="1" si="572"/>
        <v/>
      </c>
      <c r="AO998" s="1" t="e">
        <f t="shared" ca="1" si="573"/>
        <v>#N/A</v>
      </c>
      <c r="AP998" s="52" t="str">
        <f t="shared" ca="1" si="574"/>
        <v/>
      </c>
      <c r="AQ998" s="1" t="str" cm="1">
        <f t="array" aca="1" ref="AQ998" ca="1">IF(LEFT(AL998,1)=".",INDEX($M$12:$M$1052,MATCH(1,(AL998=$L$12:$L$1052)*(S998=($S$12:$S$1052)),0)),"")</f>
        <v/>
      </c>
      <c r="AR998" s="52">
        <f t="shared" ca="1" si="575"/>
        <v>0</v>
      </c>
      <c r="AS998" s="52">
        <f t="shared" ca="1" si="576"/>
        <v>0</v>
      </c>
      <c r="AT998" s="52" t="str">
        <f t="shared" ca="1" si="577"/>
        <v>00</v>
      </c>
      <c r="AU998" s="52" t="str">
        <f t="shared" ca="1" si="578"/>
        <v>00</v>
      </c>
      <c r="AV998" s="1" t="str">
        <f t="shared" ca="1" si="581"/>
        <v>00</v>
      </c>
      <c r="AW998" s="52" t="str">
        <f t="shared" ca="1" si="579"/>
        <v>ZP</v>
      </c>
      <c r="AX998" s="53" t="e">
        <f ca="1">VLOOKUP(UPPER(F998)&amp;"-"&amp;AW998,Opcodes!$D$3:$E$160,2,FALSE)</f>
        <v>#N/A</v>
      </c>
      <c r="AY998" s="1">
        <f t="shared" ca="1" si="580"/>
        <v>0</v>
      </c>
    </row>
    <row r="999" spans="3:51" s="52" customFormat="1" x14ac:dyDescent="0.3">
      <c r="C999" s="11" t="str" cm="1">
        <f t="array" aca="1" ref="C999" ca="1">IF(AND(N999&amp;""&lt;&gt;"",K999&amp;""&lt;&gt;""),K999&amp;": "&amp;N999&amp;IF(O999&amp;""&lt;&gt;""," "&amp;O999,"")&amp;IF(P999&amp;""&lt;&gt;""," "&amp;P999,""),IF(Y999&amp;""&lt;&gt;"",K999&amp;": "&amp;TRIM(_xlfn.TEXTJOIN("",TRUE,MID(Y999,2*ROW(INDIRECT("1:"&amp;LEN(Y999)))-1,2)&amp;" ")),""))</f>
        <v/>
      </c>
      <c r="D999" s="20"/>
      <c r="E999" s="21"/>
      <c r="F999" s="22"/>
      <c r="G999" s="55"/>
      <c r="H999" s="56"/>
      <c r="I999" s="51"/>
      <c r="J999" s="51"/>
      <c r="K999" s="52" t="str">
        <f t="shared" ca="1" si="546"/>
        <v>302</v>
      </c>
      <c r="L999" s="52" t="str">
        <f t="shared" si="547"/>
        <v/>
      </c>
      <c r="M999" s="52" t="str">
        <f t="shared" ca="1" si="548"/>
        <v>$0302</v>
      </c>
      <c r="N999" s="53" t="str">
        <f t="shared" ca="1" si="549"/>
        <v/>
      </c>
      <c r="O999" s="53" t="str">
        <f t="shared" ca="1" si="550"/>
        <v>00</v>
      </c>
      <c r="P999" s="53" t="str">
        <f t="shared" ca="1" si="551"/>
        <v/>
      </c>
      <c r="Q999" s="54">
        <f t="shared" si="552"/>
        <v>-1</v>
      </c>
      <c r="R999" s="54" t="str">
        <f t="shared" si="553"/>
        <v/>
      </c>
      <c r="S999" s="3" t="str">
        <f t="shared" si="554"/>
        <v>my_code</v>
      </c>
      <c r="T999" s="54" t="b">
        <f t="shared" si="555"/>
        <v>0</v>
      </c>
      <c r="U999" s="54" t="b">
        <f t="shared" si="556"/>
        <v>0</v>
      </c>
      <c r="V999" s="54" t="b">
        <f t="shared" si="557"/>
        <v>0</v>
      </c>
      <c r="W999" s="54" t="b">
        <f t="shared" si="558"/>
        <v>0</v>
      </c>
      <c r="X999" s="54" t="b">
        <f>IF(NOT(ISERROR(VLOOKUP(UPPER(F999),Opcodes!$O$3:$O$10,1,FALSE))),TRUE,FALSE)</f>
        <v>0</v>
      </c>
      <c r="Y999" s="1" t="str" cm="1">
        <f t="array" aca="1" ref="Y999" ca="1">IF(OR(UPPER(F999)="STR",UPPER(F999)="ASC"),_xlfn.TEXTJOIN("",TRUE,DEC2HEX(128*(UPPER(F999)="STR")+CODE(MID(G999,ABS(ROW(INDIRECT("1:"&amp;LEN(G999)))),1)))),IF(UPPER(F999)="HEX",UPPER(SUBSTITUTE(G999," ","")),""))</f>
        <v/>
      </c>
      <c r="Z999" s="52" t="str">
        <f t="shared" si="559"/>
        <v/>
      </c>
      <c r="AA999" s="52" t="str">
        <f t="shared" si="560"/>
        <v/>
      </c>
      <c r="AB999" s="52" t="str">
        <f t="shared" si="561"/>
        <v/>
      </c>
      <c r="AC999" s="52" t="str">
        <f t="shared" si="562"/>
        <v/>
      </c>
      <c r="AD999" s="52" t="str">
        <f t="shared" si="563"/>
        <v/>
      </c>
      <c r="AE999" s="52">
        <f t="shared" ca="1" si="564"/>
        <v>0</v>
      </c>
      <c r="AF999" s="52" t="str">
        <f t="shared" si="565"/>
        <v/>
      </c>
      <c r="AG999" s="52" t="str">
        <f t="shared" ca="1" si="566"/>
        <v>mem</v>
      </c>
      <c r="AH999" s="52">
        <f t="shared" ca="1" si="567"/>
        <v>0</v>
      </c>
      <c r="AI999" s="52">
        <f t="shared" ca="1" si="568"/>
        <v>-1</v>
      </c>
      <c r="AJ999" s="52">
        <f t="shared" ca="1" si="569"/>
        <v>0</v>
      </c>
      <c r="AK999" s="52">
        <f t="shared" ca="1" si="570"/>
        <v>0</v>
      </c>
      <c r="AL999" s="52">
        <f t="shared" ca="1" si="571"/>
        <v>0</v>
      </c>
      <c r="AM999" s="52" t="e" cm="1">
        <f t="array" aca="1" ref="AM999" ca="1">INDEX($G$2:$G$1052,MATCH(1,(AL999=$E$2:$E$1052)*("EQU"=UPPER($F$2:$F$1052)),0))</f>
        <v>#N/A</v>
      </c>
      <c r="AN999" s="52" t="str">
        <f t="shared" ca="1" si="572"/>
        <v/>
      </c>
      <c r="AO999" s="1" t="e">
        <f t="shared" ca="1" si="573"/>
        <v>#N/A</v>
      </c>
      <c r="AP999" s="52" t="str">
        <f t="shared" ca="1" si="574"/>
        <v/>
      </c>
      <c r="AQ999" s="1" t="str" cm="1">
        <f t="array" aca="1" ref="AQ999" ca="1">IF(LEFT(AL999,1)=".",INDEX($M$12:$M$1052,MATCH(1,(AL999=$L$12:$L$1052)*(S999=($S$12:$S$1052)),0)),"")</f>
        <v/>
      </c>
      <c r="AR999" s="52">
        <f t="shared" ca="1" si="575"/>
        <v>0</v>
      </c>
      <c r="AS999" s="52">
        <f t="shared" ca="1" si="576"/>
        <v>0</v>
      </c>
      <c r="AT999" s="52" t="str">
        <f t="shared" ca="1" si="577"/>
        <v>00</v>
      </c>
      <c r="AU999" s="52" t="str">
        <f t="shared" ca="1" si="578"/>
        <v>00</v>
      </c>
      <c r="AV999" s="1" t="str">
        <f t="shared" ca="1" si="581"/>
        <v>00</v>
      </c>
      <c r="AW999" s="52" t="str">
        <f t="shared" ca="1" si="579"/>
        <v>ZP</v>
      </c>
      <c r="AX999" s="53" t="e">
        <f ca="1">VLOOKUP(UPPER(F999)&amp;"-"&amp;AW999,Opcodes!$D$3:$E$160,2,FALSE)</f>
        <v>#N/A</v>
      </c>
      <c r="AY999" s="1">
        <f t="shared" ca="1" si="580"/>
        <v>0</v>
      </c>
    </row>
    <row r="1000" spans="3:51" s="52" customFormat="1" x14ac:dyDescent="0.3">
      <c r="C1000" s="11" t="str" cm="1">
        <f t="array" aca="1" ref="C1000" ca="1">IF(AND(N1000&amp;""&lt;&gt;"",K1000&amp;""&lt;&gt;""),K1000&amp;": "&amp;N1000&amp;IF(O1000&amp;""&lt;&gt;""," "&amp;O1000,"")&amp;IF(P1000&amp;""&lt;&gt;""," "&amp;P1000,""),IF(Y1000&amp;""&lt;&gt;"",K1000&amp;": "&amp;TRIM(_xlfn.TEXTJOIN("",TRUE,MID(Y1000,2*ROW(INDIRECT("1:"&amp;LEN(Y1000)))-1,2)&amp;" ")),""))</f>
        <v/>
      </c>
      <c r="D1000" s="20"/>
      <c r="E1000" s="21"/>
      <c r="F1000" s="22"/>
      <c r="G1000" s="55"/>
      <c r="H1000" s="56"/>
      <c r="I1000" s="51"/>
      <c r="J1000" s="51"/>
      <c r="K1000" s="52" t="str">
        <f t="shared" ca="1" si="546"/>
        <v>302</v>
      </c>
      <c r="L1000" s="52" t="str">
        <f t="shared" si="547"/>
        <v/>
      </c>
      <c r="M1000" s="52" t="str">
        <f t="shared" ca="1" si="548"/>
        <v>$0302</v>
      </c>
      <c r="N1000" s="53" t="str">
        <f t="shared" ca="1" si="549"/>
        <v/>
      </c>
      <c r="O1000" s="53" t="str">
        <f t="shared" ca="1" si="550"/>
        <v>00</v>
      </c>
      <c r="P1000" s="53" t="str">
        <f t="shared" ca="1" si="551"/>
        <v/>
      </c>
      <c r="Q1000" s="54">
        <f t="shared" si="552"/>
        <v>-1</v>
      </c>
      <c r="R1000" s="54" t="str">
        <f t="shared" si="553"/>
        <v/>
      </c>
      <c r="S1000" s="3" t="str">
        <f t="shared" si="554"/>
        <v>my_code</v>
      </c>
      <c r="T1000" s="54" t="b">
        <f t="shared" si="555"/>
        <v>0</v>
      </c>
      <c r="U1000" s="54" t="b">
        <f t="shared" si="556"/>
        <v>0</v>
      </c>
      <c r="V1000" s="54" t="b">
        <f t="shared" si="557"/>
        <v>0</v>
      </c>
      <c r="W1000" s="54" t="b">
        <f t="shared" si="558"/>
        <v>0</v>
      </c>
      <c r="X1000" s="54" t="b">
        <f>IF(NOT(ISERROR(VLOOKUP(UPPER(F1000),Opcodes!$O$3:$O$10,1,FALSE))),TRUE,FALSE)</f>
        <v>0</v>
      </c>
      <c r="Y1000" s="1" t="str" cm="1">
        <f t="array" aca="1" ref="Y1000" ca="1">IF(OR(UPPER(F1000)="STR",UPPER(F1000)="ASC"),_xlfn.TEXTJOIN("",TRUE,DEC2HEX(128*(UPPER(F1000)="STR")+CODE(MID(G1000,ABS(ROW(INDIRECT("1:"&amp;LEN(G1000)))),1)))),IF(UPPER(F1000)="HEX",UPPER(SUBSTITUTE(G1000," ","")),""))</f>
        <v/>
      </c>
      <c r="Z1000" s="52" t="str">
        <f t="shared" si="559"/>
        <v/>
      </c>
      <c r="AA1000" s="52" t="str">
        <f t="shared" si="560"/>
        <v/>
      </c>
      <c r="AB1000" s="52" t="str">
        <f t="shared" si="561"/>
        <v/>
      </c>
      <c r="AC1000" s="52" t="str">
        <f t="shared" si="562"/>
        <v/>
      </c>
      <c r="AD1000" s="52" t="str">
        <f t="shared" si="563"/>
        <v/>
      </c>
      <c r="AE1000" s="52">
        <f t="shared" ca="1" si="564"/>
        <v>0</v>
      </c>
      <c r="AF1000" s="52" t="str">
        <f t="shared" si="565"/>
        <v/>
      </c>
      <c r="AG1000" s="52" t="str">
        <f t="shared" ca="1" si="566"/>
        <v>mem</v>
      </c>
      <c r="AH1000" s="52">
        <f t="shared" ca="1" si="567"/>
        <v>0</v>
      </c>
      <c r="AI1000" s="52">
        <f t="shared" ca="1" si="568"/>
        <v>-1</v>
      </c>
      <c r="AJ1000" s="52">
        <f t="shared" ca="1" si="569"/>
        <v>0</v>
      </c>
      <c r="AK1000" s="52">
        <f t="shared" ca="1" si="570"/>
        <v>0</v>
      </c>
      <c r="AL1000" s="52">
        <f t="shared" ca="1" si="571"/>
        <v>0</v>
      </c>
      <c r="AM1000" s="52" t="e" cm="1">
        <f t="array" aca="1" ref="AM1000" ca="1">INDEX($G$2:$G$1052,MATCH(1,(AL1000=$E$2:$E$1052)*("EQU"=UPPER($F$2:$F$1052)),0))</f>
        <v>#N/A</v>
      </c>
      <c r="AN1000" s="52" t="str">
        <f t="shared" ca="1" si="572"/>
        <v/>
      </c>
      <c r="AO1000" s="1" t="e">
        <f t="shared" ca="1" si="573"/>
        <v>#N/A</v>
      </c>
      <c r="AP1000" s="52" t="str">
        <f t="shared" ca="1" si="574"/>
        <v/>
      </c>
      <c r="AQ1000" s="1" t="str" cm="1">
        <f t="array" aca="1" ref="AQ1000" ca="1">IF(LEFT(AL1000,1)=".",INDEX($M$12:$M$1052,MATCH(1,(AL1000=$L$12:$L$1052)*(S1000=($S$12:$S$1052)),0)),"")</f>
        <v/>
      </c>
      <c r="AR1000" s="52">
        <f t="shared" ca="1" si="575"/>
        <v>0</v>
      </c>
      <c r="AS1000" s="52">
        <f t="shared" ca="1" si="576"/>
        <v>0</v>
      </c>
      <c r="AT1000" s="52" t="str">
        <f t="shared" ca="1" si="577"/>
        <v>00</v>
      </c>
      <c r="AU1000" s="52" t="str">
        <f t="shared" ca="1" si="578"/>
        <v>00</v>
      </c>
      <c r="AV1000" s="1" t="str">
        <f t="shared" ca="1" si="581"/>
        <v>00</v>
      </c>
      <c r="AW1000" s="52" t="str">
        <f t="shared" ca="1" si="579"/>
        <v>ZP</v>
      </c>
      <c r="AX1000" s="53" t="e">
        <f ca="1">VLOOKUP(UPPER(F1000)&amp;"-"&amp;AW1000,Opcodes!$D$3:$E$160,2,FALSE)</f>
        <v>#N/A</v>
      </c>
      <c r="AY1000" s="1">
        <f t="shared" ca="1" si="580"/>
        <v>0</v>
      </c>
    </row>
    <row r="1001" spans="3:51" s="52" customFormat="1" x14ac:dyDescent="0.3">
      <c r="C1001" s="11" t="str" cm="1">
        <f t="array" aca="1" ref="C1001" ca="1">IF(AND(N1001&amp;""&lt;&gt;"",K1001&amp;""&lt;&gt;""),K1001&amp;": "&amp;N1001&amp;IF(O1001&amp;""&lt;&gt;""," "&amp;O1001,"")&amp;IF(P1001&amp;""&lt;&gt;""," "&amp;P1001,""),IF(Y1001&amp;""&lt;&gt;"",K1001&amp;": "&amp;TRIM(_xlfn.TEXTJOIN("",TRUE,MID(Y1001,2*ROW(INDIRECT("1:"&amp;LEN(Y1001)))-1,2)&amp;" ")),""))</f>
        <v/>
      </c>
      <c r="D1001" s="20"/>
      <c r="E1001" s="21"/>
      <c r="F1001" s="22"/>
      <c r="G1001" s="55"/>
      <c r="H1001" s="56"/>
      <c r="I1001" s="51"/>
      <c r="J1001" s="51"/>
      <c r="K1001" s="52" t="str">
        <f t="shared" ca="1" si="546"/>
        <v>302</v>
      </c>
      <c r="L1001" s="52" t="str">
        <f t="shared" si="547"/>
        <v/>
      </c>
      <c r="M1001" s="52" t="str">
        <f t="shared" ca="1" si="548"/>
        <v>$0302</v>
      </c>
      <c r="N1001" s="53" t="str">
        <f t="shared" ca="1" si="549"/>
        <v/>
      </c>
      <c r="O1001" s="53" t="str">
        <f t="shared" ca="1" si="550"/>
        <v>00</v>
      </c>
      <c r="P1001" s="53" t="str">
        <f t="shared" ca="1" si="551"/>
        <v/>
      </c>
      <c r="Q1001" s="54">
        <f t="shared" si="552"/>
        <v>-1</v>
      </c>
      <c r="R1001" s="54" t="str">
        <f t="shared" si="553"/>
        <v/>
      </c>
      <c r="S1001" s="3" t="str">
        <f t="shared" si="554"/>
        <v>my_code</v>
      </c>
      <c r="T1001" s="54" t="b">
        <f t="shared" si="555"/>
        <v>0</v>
      </c>
      <c r="U1001" s="54" t="b">
        <f t="shared" si="556"/>
        <v>0</v>
      </c>
      <c r="V1001" s="54" t="b">
        <f t="shared" si="557"/>
        <v>0</v>
      </c>
      <c r="W1001" s="54" t="b">
        <f t="shared" si="558"/>
        <v>0</v>
      </c>
      <c r="X1001" s="54" t="b">
        <f>IF(NOT(ISERROR(VLOOKUP(UPPER(F1001),Opcodes!$O$3:$O$10,1,FALSE))),TRUE,FALSE)</f>
        <v>0</v>
      </c>
      <c r="Y1001" s="1" t="str" cm="1">
        <f t="array" aca="1" ref="Y1001" ca="1">IF(OR(UPPER(F1001)="STR",UPPER(F1001)="ASC"),_xlfn.TEXTJOIN("",TRUE,DEC2HEX(128*(UPPER(F1001)="STR")+CODE(MID(G1001,ABS(ROW(INDIRECT("1:"&amp;LEN(G1001)))),1)))),IF(UPPER(F1001)="HEX",UPPER(SUBSTITUTE(G1001," ","")),""))</f>
        <v/>
      </c>
      <c r="Z1001" s="52" t="str">
        <f t="shared" si="559"/>
        <v/>
      </c>
      <c r="AA1001" s="52" t="str">
        <f t="shared" si="560"/>
        <v/>
      </c>
      <c r="AB1001" s="52" t="str">
        <f t="shared" si="561"/>
        <v/>
      </c>
      <c r="AC1001" s="52" t="str">
        <f t="shared" si="562"/>
        <v/>
      </c>
      <c r="AD1001" s="52" t="str">
        <f t="shared" si="563"/>
        <v/>
      </c>
      <c r="AE1001" s="52">
        <f t="shared" ca="1" si="564"/>
        <v>0</v>
      </c>
      <c r="AF1001" s="52" t="str">
        <f t="shared" si="565"/>
        <v/>
      </c>
      <c r="AG1001" s="52" t="str">
        <f t="shared" ca="1" si="566"/>
        <v>mem</v>
      </c>
      <c r="AH1001" s="52">
        <f t="shared" ca="1" si="567"/>
        <v>0</v>
      </c>
      <c r="AI1001" s="52">
        <f t="shared" ca="1" si="568"/>
        <v>-1</v>
      </c>
      <c r="AJ1001" s="52">
        <f t="shared" ca="1" si="569"/>
        <v>0</v>
      </c>
      <c r="AK1001" s="52">
        <f t="shared" ca="1" si="570"/>
        <v>0</v>
      </c>
      <c r="AL1001" s="52">
        <f t="shared" ca="1" si="571"/>
        <v>0</v>
      </c>
      <c r="AM1001" s="52" t="e" cm="1">
        <f t="array" aca="1" ref="AM1001" ca="1">INDEX($G$2:$G$1052,MATCH(1,(AL1001=$E$2:$E$1052)*("EQU"=UPPER($F$2:$F$1052)),0))</f>
        <v>#N/A</v>
      </c>
      <c r="AN1001" s="52" t="str">
        <f t="shared" ca="1" si="572"/>
        <v/>
      </c>
      <c r="AO1001" s="1" t="e">
        <f t="shared" ca="1" si="573"/>
        <v>#N/A</v>
      </c>
      <c r="AP1001" s="52" t="str">
        <f t="shared" ca="1" si="574"/>
        <v/>
      </c>
      <c r="AQ1001" s="1" t="str" cm="1">
        <f t="array" aca="1" ref="AQ1001" ca="1">IF(LEFT(AL1001,1)=".",INDEX($M$12:$M$1052,MATCH(1,(AL1001=$L$12:$L$1052)*(S1001=($S$12:$S$1052)),0)),"")</f>
        <v/>
      </c>
      <c r="AR1001" s="52">
        <f t="shared" ca="1" si="575"/>
        <v>0</v>
      </c>
      <c r="AS1001" s="52">
        <f t="shared" ca="1" si="576"/>
        <v>0</v>
      </c>
      <c r="AT1001" s="52" t="str">
        <f t="shared" ca="1" si="577"/>
        <v>00</v>
      </c>
      <c r="AU1001" s="52" t="str">
        <f t="shared" ca="1" si="578"/>
        <v>00</v>
      </c>
      <c r="AV1001" s="1" t="str">
        <f t="shared" ca="1" si="581"/>
        <v>00</v>
      </c>
      <c r="AW1001" s="52" t="str">
        <f t="shared" ca="1" si="579"/>
        <v>ZP</v>
      </c>
      <c r="AX1001" s="53" t="e">
        <f ca="1">VLOOKUP(UPPER(F1001)&amp;"-"&amp;AW1001,Opcodes!$D$3:$E$160,2,FALSE)</f>
        <v>#N/A</v>
      </c>
      <c r="AY1001" s="1">
        <f t="shared" ca="1" si="580"/>
        <v>0</v>
      </c>
    </row>
    <row r="1002" spans="3:51" s="52" customFormat="1" x14ac:dyDescent="0.3">
      <c r="C1002" s="11" t="str" cm="1">
        <f t="array" aca="1" ref="C1002" ca="1">IF(AND(N1002&amp;""&lt;&gt;"",K1002&amp;""&lt;&gt;""),K1002&amp;": "&amp;N1002&amp;IF(O1002&amp;""&lt;&gt;""," "&amp;O1002,"")&amp;IF(P1002&amp;""&lt;&gt;""," "&amp;P1002,""),IF(Y1002&amp;""&lt;&gt;"",K1002&amp;": "&amp;TRIM(_xlfn.TEXTJOIN("",TRUE,MID(Y1002,2*ROW(INDIRECT("1:"&amp;LEN(Y1002)))-1,2)&amp;" ")),""))</f>
        <v/>
      </c>
      <c r="D1002" s="20"/>
      <c r="E1002" s="21"/>
      <c r="F1002" s="22"/>
      <c r="G1002" s="55"/>
      <c r="H1002" s="56"/>
      <c r="I1002" s="51"/>
      <c r="J1002" s="51"/>
      <c r="K1002" s="52" t="str">
        <f t="shared" ca="1" si="546"/>
        <v>302</v>
      </c>
      <c r="L1002" s="52" t="str">
        <f t="shared" si="547"/>
        <v/>
      </c>
      <c r="M1002" s="52" t="str">
        <f t="shared" ca="1" si="548"/>
        <v>$0302</v>
      </c>
      <c r="N1002" s="53" t="str">
        <f t="shared" ca="1" si="549"/>
        <v/>
      </c>
      <c r="O1002" s="53" t="str">
        <f t="shared" ca="1" si="550"/>
        <v>00</v>
      </c>
      <c r="P1002" s="53" t="str">
        <f t="shared" ca="1" si="551"/>
        <v/>
      </c>
      <c r="Q1002" s="54">
        <f t="shared" si="552"/>
        <v>-1</v>
      </c>
      <c r="R1002" s="54" t="str">
        <f t="shared" si="553"/>
        <v/>
      </c>
      <c r="S1002" s="3" t="str">
        <f t="shared" si="554"/>
        <v>my_code</v>
      </c>
      <c r="T1002" s="54" t="b">
        <f t="shared" si="555"/>
        <v>0</v>
      </c>
      <c r="U1002" s="54" t="b">
        <f t="shared" si="556"/>
        <v>0</v>
      </c>
      <c r="V1002" s="54" t="b">
        <f t="shared" si="557"/>
        <v>0</v>
      </c>
      <c r="W1002" s="54" t="b">
        <f t="shared" si="558"/>
        <v>0</v>
      </c>
      <c r="X1002" s="54" t="b">
        <f>IF(NOT(ISERROR(VLOOKUP(UPPER(F1002),Opcodes!$O$3:$O$10,1,FALSE))),TRUE,FALSE)</f>
        <v>0</v>
      </c>
      <c r="Y1002" s="1" t="str" cm="1">
        <f t="array" aca="1" ref="Y1002" ca="1">IF(OR(UPPER(F1002)="STR",UPPER(F1002)="ASC"),_xlfn.TEXTJOIN("",TRUE,DEC2HEX(128*(UPPER(F1002)="STR")+CODE(MID(G1002,ABS(ROW(INDIRECT("1:"&amp;LEN(G1002)))),1)))),IF(UPPER(F1002)="HEX",UPPER(SUBSTITUTE(G1002," ","")),""))</f>
        <v/>
      </c>
      <c r="Z1002" s="52" t="str">
        <f t="shared" si="559"/>
        <v/>
      </c>
      <c r="AA1002" s="52" t="str">
        <f t="shared" si="560"/>
        <v/>
      </c>
      <c r="AB1002" s="52" t="str">
        <f t="shared" si="561"/>
        <v/>
      </c>
      <c r="AC1002" s="52" t="str">
        <f t="shared" si="562"/>
        <v/>
      </c>
      <c r="AD1002" s="52" t="str">
        <f t="shared" si="563"/>
        <v/>
      </c>
      <c r="AE1002" s="52">
        <f t="shared" ca="1" si="564"/>
        <v>0</v>
      </c>
      <c r="AF1002" s="52" t="str">
        <f t="shared" si="565"/>
        <v/>
      </c>
      <c r="AG1002" s="52" t="str">
        <f t="shared" ca="1" si="566"/>
        <v>mem</v>
      </c>
      <c r="AH1002" s="52">
        <f t="shared" ca="1" si="567"/>
        <v>0</v>
      </c>
      <c r="AI1002" s="52">
        <f t="shared" ca="1" si="568"/>
        <v>-1</v>
      </c>
      <c r="AJ1002" s="52">
        <f t="shared" ca="1" si="569"/>
        <v>0</v>
      </c>
      <c r="AK1002" s="52">
        <f t="shared" ca="1" si="570"/>
        <v>0</v>
      </c>
      <c r="AL1002" s="52">
        <f t="shared" ca="1" si="571"/>
        <v>0</v>
      </c>
      <c r="AM1002" s="52" t="e" cm="1">
        <f t="array" aca="1" ref="AM1002" ca="1">INDEX($G$2:$G$1052,MATCH(1,(AL1002=$E$2:$E$1052)*("EQU"=UPPER($F$2:$F$1052)),0))</f>
        <v>#N/A</v>
      </c>
      <c r="AN1002" s="52" t="str">
        <f t="shared" ca="1" si="572"/>
        <v/>
      </c>
      <c r="AO1002" s="1" t="e">
        <f t="shared" ca="1" si="573"/>
        <v>#N/A</v>
      </c>
      <c r="AP1002" s="52" t="str">
        <f t="shared" ca="1" si="574"/>
        <v/>
      </c>
      <c r="AQ1002" s="1" t="str" cm="1">
        <f t="array" aca="1" ref="AQ1002" ca="1">IF(LEFT(AL1002,1)=".",INDEX($M$12:$M$1052,MATCH(1,(AL1002=$L$12:$L$1052)*(S1002=($S$12:$S$1052)),0)),"")</f>
        <v/>
      </c>
      <c r="AR1002" s="52">
        <f t="shared" ca="1" si="575"/>
        <v>0</v>
      </c>
      <c r="AS1002" s="52">
        <f t="shared" ca="1" si="576"/>
        <v>0</v>
      </c>
      <c r="AT1002" s="52" t="str">
        <f t="shared" ca="1" si="577"/>
        <v>00</v>
      </c>
      <c r="AU1002" s="52" t="str">
        <f t="shared" ca="1" si="578"/>
        <v>00</v>
      </c>
      <c r="AV1002" s="1" t="str">
        <f t="shared" ca="1" si="581"/>
        <v>00</v>
      </c>
      <c r="AW1002" s="52" t="str">
        <f t="shared" ca="1" si="579"/>
        <v>ZP</v>
      </c>
      <c r="AX1002" s="53" t="e">
        <f ca="1">VLOOKUP(UPPER(F1002)&amp;"-"&amp;AW1002,Opcodes!$D$3:$E$160,2,FALSE)</f>
        <v>#N/A</v>
      </c>
      <c r="AY1002" s="1">
        <f t="shared" ca="1" si="580"/>
        <v>0</v>
      </c>
    </row>
    <row r="1003" spans="3:51" s="52" customFormat="1" x14ac:dyDescent="0.3">
      <c r="C1003" s="11" t="str" cm="1">
        <f t="array" aca="1" ref="C1003" ca="1">IF(AND(N1003&amp;""&lt;&gt;"",K1003&amp;""&lt;&gt;""),K1003&amp;": "&amp;N1003&amp;IF(O1003&amp;""&lt;&gt;""," "&amp;O1003,"")&amp;IF(P1003&amp;""&lt;&gt;""," "&amp;P1003,""),IF(Y1003&amp;""&lt;&gt;"",K1003&amp;": "&amp;TRIM(_xlfn.TEXTJOIN("",TRUE,MID(Y1003,2*ROW(INDIRECT("1:"&amp;LEN(Y1003)))-1,2)&amp;" ")),""))</f>
        <v/>
      </c>
      <c r="D1003" s="20"/>
      <c r="E1003" s="21"/>
      <c r="F1003" s="22"/>
      <c r="G1003" s="55"/>
      <c r="H1003" s="56"/>
      <c r="I1003" s="51"/>
      <c r="J1003" s="51"/>
      <c r="K1003" s="52" t="str">
        <f t="shared" ca="1" si="546"/>
        <v>302</v>
      </c>
      <c r="L1003" s="52" t="str">
        <f t="shared" si="547"/>
        <v/>
      </c>
      <c r="M1003" s="52" t="str">
        <f t="shared" ca="1" si="548"/>
        <v>$0302</v>
      </c>
      <c r="N1003" s="53" t="str">
        <f t="shared" ca="1" si="549"/>
        <v/>
      </c>
      <c r="O1003" s="53" t="str">
        <f t="shared" ca="1" si="550"/>
        <v>00</v>
      </c>
      <c r="P1003" s="53" t="str">
        <f t="shared" ca="1" si="551"/>
        <v/>
      </c>
      <c r="Q1003" s="54">
        <f t="shared" si="552"/>
        <v>-1</v>
      </c>
      <c r="R1003" s="54" t="str">
        <f t="shared" si="553"/>
        <v/>
      </c>
      <c r="S1003" s="3" t="str">
        <f t="shared" si="554"/>
        <v>my_code</v>
      </c>
      <c r="T1003" s="54" t="b">
        <f t="shared" si="555"/>
        <v>0</v>
      </c>
      <c r="U1003" s="54" t="b">
        <f t="shared" si="556"/>
        <v>0</v>
      </c>
      <c r="V1003" s="54" t="b">
        <f t="shared" si="557"/>
        <v>0</v>
      </c>
      <c r="W1003" s="54" t="b">
        <f t="shared" si="558"/>
        <v>0</v>
      </c>
      <c r="X1003" s="54" t="b">
        <f>IF(NOT(ISERROR(VLOOKUP(UPPER(F1003),Opcodes!$O$3:$O$10,1,FALSE))),TRUE,FALSE)</f>
        <v>0</v>
      </c>
      <c r="Y1003" s="1" t="str" cm="1">
        <f t="array" aca="1" ref="Y1003" ca="1">IF(OR(UPPER(F1003)="STR",UPPER(F1003)="ASC"),_xlfn.TEXTJOIN("",TRUE,DEC2HEX(128*(UPPER(F1003)="STR")+CODE(MID(G1003,ABS(ROW(INDIRECT("1:"&amp;LEN(G1003)))),1)))),IF(UPPER(F1003)="HEX",UPPER(SUBSTITUTE(G1003," ","")),""))</f>
        <v/>
      </c>
      <c r="Z1003" s="52" t="str">
        <f t="shared" si="559"/>
        <v/>
      </c>
      <c r="AA1003" s="52" t="str">
        <f t="shared" si="560"/>
        <v/>
      </c>
      <c r="AB1003" s="52" t="str">
        <f t="shared" si="561"/>
        <v/>
      </c>
      <c r="AC1003" s="52" t="str">
        <f t="shared" si="562"/>
        <v/>
      </c>
      <c r="AD1003" s="52" t="str">
        <f t="shared" si="563"/>
        <v/>
      </c>
      <c r="AE1003" s="52">
        <f t="shared" ca="1" si="564"/>
        <v>0</v>
      </c>
      <c r="AF1003" s="52" t="str">
        <f t="shared" si="565"/>
        <v/>
      </c>
      <c r="AG1003" s="52" t="str">
        <f t="shared" ca="1" si="566"/>
        <v>mem</v>
      </c>
      <c r="AH1003" s="52">
        <f t="shared" ca="1" si="567"/>
        <v>0</v>
      </c>
      <c r="AI1003" s="52">
        <f t="shared" ca="1" si="568"/>
        <v>-1</v>
      </c>
      <c r="AJ1003" s="52">
        <f t="shared" ca="1" si="569"/>
        <v>0</v>
      </c>
      <c r="AK1003" s="52">
        <f t="shared" ca="1" si="570"/>
        <v>0</v>
      </c>
      <c r="AL1003" s="52">
        <f t="shared" ca="1" si="571"/>
        <v>0</v>
      </c>
      <c r="AM1003" s="52" t="e" cm="1">
        <f t="array" aca="1" ref="AM1003" ca="1">INDEX($G$2:$G$1052,MATCH(1,(AL1003=$E$2:$E$1052)*("EQU"=UPPER($F$2:$F$1052)),0))</f>
        <v>#N/A</v>
      </c>
      <c r="AN1003" s="52" t="str">
        <f t="shared" ca="1" si="572"/>
        <v/>
      </c>
      <c r="AO1003" s="1" t="e">
        <f t="shared" ca="1" si="573"/>
        <v>#N/A</v>
      </c>
      <c r="AP1003" s="52" t="str">
        <f t="shared" ca="1" si="574"/>
        <v/>
      </c>
      <c r="AQ1003" s="1" t="str" cm="1">
        <f t="array" aca="1" ref="AQ1003" ca="1">IF(LEFT(AL1003,1)=".",INDEX($M$12:$M$1052,MATCH(1,(AL1003=$L$12:$L$1052)*(S1003=($S$12:$S$1052)),0)),"")</f>
        <v/>
      </c>
      <c r="AR1003" s="52">
        <f t="shared" ca="1" si="575"/>
        <v>0</v>
      </c>
      <c r="AS1003" s="52">
        <f t="shared" ca="1" si="576"/>
        <v>0</v>
      </c>
      <c r="AT1003" s="52" t="str">
        <f t="shared" ca="1" si="577"/>
        <v>00</v>
      </c>
      <c r="AU1003" s="52" t="str">
        <f t="shared" ca="1" si="578"/>
        <v>00</v>
      </c>
      <c r="AV1003" s="1" t="str">
        <f t="shared" ca="1" si="581"/>
        <v>00</v>
      </c>
      <c r="AW1003" s="52" t="str">
        <f t="shared" ca="1" si="579"/>
        <v>ZP</v>
      </c>
      <c r="AX1003" s="53" t="e">
        <f ca="1">VLOOKUP(UPPER(F1003)&amp;"-"&amp;AW1003,Opcodes!$D$3:$E$160,2,FALSE)</f>
        <v>#N/A</v>
      </c>
      <c r="AY1003" s="1">
        <f t="shared" ca="1" si="580"/>
        <v>0</v>
      </c>
    </row>
    <row r="1004" spans="3:51" s="52" customFormat="1" x14ac:dyDescent="0.3">
      <c r="C1004" s="11" t="str" cm="1">
        <f t="array" aca="1" ref="C1004" ca="1">IF(AND(N1004&amp;""&lt;&gt;"",K1004&amp;""&lt;&gt;""),K1004&amp;": "&amp;N1004&amp;IF(O1004&amp;""&lt;&gt;""," "&amp;O1004,"")&amp;IF(P1004&amp;""&lt;&gt;""," "&amp;P1004,""),IF(Y1004&amp;""&lt;&gt;"",K1004&amp;": "&amp;TRIM(_xlfn.TEXTJOIN("",TRUE,MID(Y1004,2*ROW(INDIRECT("1:"&amp;LEN(Y1004)))-1,2)&amp;" ")),""))</f>
        <v/>
      </c>
      <c r="D1004" s="20"/>
      <c r="E1004" s="21"/>
      <c r="F1004" s="22"/>
      <c r="G1004" s="55"/>
      <c r="H1004" s="56"/>
      <c r="I1004" s="51"/>
      <c r="J1004" s="51"/>
      <c r="K1004" s="52" t="str">
        <f t="shared" ca="1" si="546"/>
        <v>302</v>
      </c>
      <c r="L1004" s="52" t="str">
        <f t="shared" si="547"/>
        <v/>
      </c>
      <c r="M1004" s="52" t="str">
        <f t="shared" ca="1" si="548"/>
        <v>$0302</v>
      </c>
      <c r="N1004" s="53" t="str">
        <f t="shared" ca="1" si="549"/>
        <v/>
      </c>
      <c r="O1004" s="53" t="str">
        <f t="shared" ca="1" si="550"/>
        <v>00</v>
      </c>
      <c r="P1004" s="53" t="str">
        <f t="shared" ca="1" si="551"/>
        <v/>
      </c>
      <c r="Q1004" s="54">
        <f t="shared" si="552"/>
        <v>-1</v>
      </c>
      <c r="R1004" s="54" t="str">
        <f t="shared" si="553"/>
        <v/>
      </c>
      <c r="S1004" s="3" t="str">
        <f t="shared" si="554"/>
        <v>my_code</v>
      </c>
      <c r="T1004" s="54" t="b">
        <f t="shared" si="555"/>
        <v>0</v>
      </c>
      <c r="U1004" s="54" t="b">
        <f t="shared" si="556"/>
        <v>0</v>
      </c>
      <c r="V1004" s="54" t="b">
        <f t="shared" si="557"/>
        <v>0</v>
      </c>
      <c r="W1004" s="54" t="b">
        <f t="shared" si="558"/>
        <v>0</v>
      </c>
      <c r="X1004" s="54" t="b">
        <f>IF(NOT(ISERROR(VLOOKUP(UPPER(F1004),Opcodes!$O$3:$O$10,1,FALSE))),TRUE,FALSE)</f>
        <v>0</v>
      </c>
      <c r="Y1004" s="1" t="str" cm="1">
        <f t="array" aca="1" ref="Y1004" ca="1">IF(OR(UPPER(F1004)="STR",UPPER(F1004)="ASC"),_xlfn.TEXTJOIN("",TRUE,DEC2HEX(128*(UPPER(F1004)="STR")+CODE(MID(G1004,ABS(ROW(INDIRECT("1:"&amp;LEN(G1004)))),1)))),IF(UPPER(F1004)="HEX",UPPER(SUBSTITUTE(G1004," ","")),""))</f>
        <v/>
      </c>
      <c r="Z1004" s="52" t="str">
        <f t="shared" si="559"/>
        <v/>
      </c>
      <c r="AA1004" s="52" t="str">
        <f t="shared" si="560"/>
        <v/>
      </c>
      <c r="AB1004" s="52" t="str">
        <f t="shared" si="561"/>
        <v/>
      </c>
      <c r="AC1004" s="52" t="str">
        <f t="shared" si="562"/>
        <v/>
      </c>
      <c r="AD1004" s="52" t="str">
        <f t="shared" si="563"/>
        <v/>
      </c>
      <c r="AE1004" s="52">
        <f t="shared" ca="1" si="564"/>
        <v>0</v>
      </c>
      <c r="AF1004" s="52" t="str">
        <f t="shared" si="565"/>
        <v/>
      </c>
      <c r="AG1004" s="52" t="str">
        <f t="shared" ca="1" si="566"/>
        <v>mem</v>
      </c>
      <c r="AH1004" s="52">
        <f t="shared" ca="1" si="567"/>
        <v>0</v>
      </c>
      <c r="AI1004" s="52">
        <f t="shared" ca="1" si="568"/>
        <v>-1</v>
      </c>
      <c r="AJ1004" s="52">
        <f t="shared" ca="1" si="569"/>
        <v>0</v>
      </c>
      <c r="AK1004" s="52">
        <f t="shared" ca="1" si="570"/>
        <v>0</v>
      </c>
      <c r="AL1004" s="52">
        <f t="shared" ca="1" si="571"/>
        <v>0</v>
      </c>
      <c r="AM1004" s="52" t="e" cm="1">
        <f t="array" aca="1" ref="AM1004" ca="1">INDEX($G$2:$G$1052,MATCH(1,(AL1004=$E$2:$E$1052)*("EQU"=UPPER($F$2:$F$1052)),0))</f>
        <v>#N/A</v>
      </c>
      <c r="AN1004" s="52" t="str">
        <f t="shared" ca="1" si="572"/>
        <v/>
      </c>
      <c r="AO1004" s="1" t="e">
        <f t="shared" ca="1" si="573"/>
        <v>#N/A</v>
      </c>
      <c r="AP1004" s="52" t="str">
        <f t="shared" ca="1" si="574"/>
        <v/>
      </c>
      <c r="AQ1004" s="1" t="str" cm="1">
        <f t="array" aca="1" ref="AQ1004" ca="1">IF(LEFT(AL1004,1)=".",INDEX($M$12:$M$1052,MATCH(1,(AL1004=$L$12:$L$1052)*(S1004=($S$12:$S$1052)),0)),"")</f>
        <v/>
      </c>
      <c r="AR1004" s="52">
        <f t="shared" ca="1" si="575"/>
        <v>0</v>
      </c>
      <c r="AS1004" s="52">
        <f t="shared" ca="1" si="576"/>
        <v>0</v>
      </c>
      <c r="AT1004" s="52" t="str">
        <f t="shared" ca="1" si="577"/>
        <v>00</v>
      </c>
      <c r="AU1004" s="52" t="str">
        <f t="shared" ca="1" si="578"/>
        <v>00</v>
      </c>
      <c r="AV1004" s="1" t="str">
        <f t="shared" ca="1" si="581"/>
        <v>00</v>
      </c>
      <c r="AW1004" s="52" t="str">
        <f t="shared" ca="1" si="579"/>
        <v>ZP</v>
      </c>
      <c r="AX1004" s="53" t="e">
        <f ca="1">VLOOKUP(UPPER(F1004)&amp;"-"&amp;AW1004,Opcodes!$D$3:$E$160,2,FALSE)</f>
        <v>#N/A</v>
      </c>
      <c r="AY1004" s="1">
        <f t="shared" ca="1" si="580"/>
        <v>0</v>
      </c>
    </row>
    <row r="1005" spans="3:51" s="52" customFormat="1" x14ac:dyDescent="0.3">
      <c r="C1005" s="11" t="str" cm="1">
        <f t="array" aca="1" ref="C1005" ca="1">IF(AND(N1005&amp;""&lt;&gt;"",K1005&amp;""&lt;&gt;""),K1005&amp;": "&amp;N1005&amp;IF(O1005&amp;""&lt;&gt;""," "&amp;O1005,"")&amp;IF(P1005&amp;""&lt;&gt;""," "&amp;P1005,""),IF(Y1005&amp;""&lt;&gt;"",K1005&amp;": "&amp;TRIM(_xlfn.TEXTJOIN("",TRUE,MID(Y1005,2*ROW(INDIRECT("1:"&amp;LEN(Y1005)))-1,2)&amp;" ")),""))</f>
        <v/>
      </c>
      <c r="D1005" s="20"/>
      <c r="E1005" s="21"/>
      <c r="F1005" s="22"/>
      <c r="G1005" s="55"/>
      <c r="H1005" s="56"/>
      <c r="I1005" s="51"/>
      <c r="J1005" s="51"/>
      <c r="K1005" s="52" t="str">
        <f t="shared" ca="1" si="546"/>
        <v>302</v>
      </c>
      <c r="L1005" s="52" t="str">
        <f t="shared" si="547"/>
        <v/>
      </c>
      <c r="M1005" s="52" t="str">
        <f t="shared" ca="1" si="548"/>
        <v>$0302</v>
      </c>
      <c r="N1005" s="53" t="str">
        <f t="shared" ca="1" si="549"/>
        <v/>
      </c>
      <c r="O1005" s="53" t="str">
        <f t="shared" ca="1" si="550"/>
        <v>00</v>
      </c>
      <c r="P1005" s="53" t="str">
        <f t="shared" ca="1" si="551"/>
        <v/>
      </c>
      <c r="Q1005" s="54">
        <f t="shared" si="552"/>
        <v>-1</v>
      </c>
      <c r="R1005" s="54" t="str">
        <f t="shared" si="553"/>
        <v/>
      </c>
      <c r="S1005" s="3" t="str">
        <f t="shared" si="554"/>
        <v>my_code</v>
      </c>
      <c r="T1005" s="54" t="b">
        <f t="shared" si="555"/>
        <v>0</v>
      </c>
      <c r="U1005" s="54" t="b">
        <f t="shared" si="556"/>
        <v>0</v>
      </c>
      <c r="V1005" s="54" t="b">
        <f t="shared" si="557"/>
        <v>0</v>
      </c>
      <c r="W1005" s="54" t="b">
        <f t="shared" si="558"/>
        <v>0</v>
      </c>
      <c r="X1005" s="54" t="b">
        <f>IF(NOT(ISERROR(VLOOKUP(UPPER(F1005),Opcodes!$O$3:$O$10,1,FALSE))),TRUE,FALSE)</f>
        <v>0</v>
      </c>
      <c r="Y1005" s="1" t="str" cm="1">
        <f t="array" aca="1" ref="Y1005" ca="1">IF(OR(UPPER(F1005)="STR",UPPER(F1005)="ASC"),_xlfn.TEXTJOIN("",TRUE,DEC2HEX(128*(UPPER(F1005)="STR")+CODE(MID(G1005,ABS(ROW(INDIRECT("1:"&amp;LEN(G1005)))),1)))),IF(UPPER(F1005)="HEX",UPPER(SUBSTITUTE(G1005," ","")),""))</f>
        <v/>
      </c>
      <c r="Z1005" s="52" t="str">
        <f t="shared" si="559"/>
        <v/>
      </c>
      <c r="AA1005" s="52" t="str">
        <f t="shared" si="560"/>
        <v/>
      </c>
      <c r="AB1005" s="52" t="str">
        <f t="shared" si="561"/>
        <v/>
      </c>
      <c r="AC1005" s="52" t="str">
        <f t="shared" si="562"/>
        <v/>
      </c>
      <c r="AD1005" s="52" t="str">
        <f t="shared" si="563"/>
        <v/>
      </c>
      <c r="AE1005" s="52">
        <f t="shared" ca="1" si="564"/>
        <v>0</v>
      </c>
      <c r="AF1005" s="52" t="str">
        <f t="shared" si="565"/>
        <v/>
      </c>
      <c r="AG1005" s="52" t="str">
        <f t="shared" ca="1" si="566"/>
        <v>mem</v>
      </c>
      <c r="AH1005" s="52">
        <f t="shared" ca="1" si="567"/>
        <v>0</v>
      </c>
      <c r="AI1005" s="52">
        <f t="shared" ca="1" si="568"/>
        <v>-1</v>
      </c>
      <c r="AJ1005" s="52">
        <f t="shared" ca="1" si="569"/>
        <v>0</v>
      </c>
      <c r="AK1005" s="52">
        <f t="shared" ca="1" si="570"/>
        <v>0</v>
      </c>
      <c r="AL1005" s="52">
        <f t="shared" ca="1" si="571"/>
        <v>0</v>
      </c>
      <c r="AM1005" s="52" t="e" cm="1">
        <f t="array" aca="1" ref="AM1005" ca="1">INDEX($G$2:$G$1052,MATCH(1,(AL1005=$E$2:$E$1052)*("EQU"=UPPER($F$2:$F$1052)),0))</f>
        <v>#N/A</v>
      </c>
      <c r="AN1005" s="52" t="str">
        <f t="shared" ca="1" si="572"/>
        <v/>
      </c>
      <c r="AO1005" s="1" t="e">
        <f t="shared" ca="1" si="573"/>
        <v>#N/A</v>
      </c>
      <c r="AP1005" s="52" t="str">
        <f t="shared" ca="1" si="574"/>
        <v/>
      </c>
      <c r="AQ1005" s="1" t="str" cm="1">
        <f t="array" aca="1" ref="AQ1005" ca="1">IF(LEFT(AL1005,1)=".",INDEX($M$12:$M$1052,MATCH(1,(AL1005=$L$12:$L$1052)*(S1005=($S$12:$S$1052)),0)),"")</f>
        <v/>
      </c>
      <c r="AR1005" s="52">
        <f t="shared" ca="1" si="575"/>
        <v>0</v>
      </c>
      <c r="AS1005" s="52">
        <f t="shared" ca="1" si="576"/>
        <v>0</v>
      </c>
      <c r="AT1005" s="52" t="str">
        <f t="shared" ca="1" si="577"/>
        <v>00</v>
      </c>
      <c r="AU1005" s="52" t="str">
        <f t="shared" ca="1" si="578"/>
        <v>00</v>
      </c>
      <c r="AV1005" s="1" t="str">
        <f t="shared" ca="1" si="581"/>
        <v>00</v>
      </c>
      <c r="AW1005" s="52" t="str">
        <f t="shared" ca="1" si="579"/>
        <v>ZP</v>
      </c>
      <c r="AX1005" s="53" t="e">
        <f ca="1">VLOOKUP(UPPER(F1005)&amp;"-"&amp;AW1005,Opcodes!$D$3:$E$160,2,FALSE)</f>
        <v>#N/A</v>
      </c>
      <c r="AY1005" s="1">
        <f t="shared" ca="1" si="580"/>
        <v>0</v>
      </c>
    </row>
    <row r="1006" spans="3:51" s="52" customFormat="1" x14ac:dyDescent="0.3">
      <c r="C1006" s="11" t="str" cm="1">
        <f t="array" aca="1" ref="C1006" ca="1">IF(AND(N1006&amp;""&lt;&gt;"",K1006&amp;""&lt;&gt;""),K1006&amp;": "&amp;N1006&amp;IF(O1006&amp;""&lt;&gt;""," "&amp;O1006,"")&amp;IF(P1006&amp;""&lt;&gt;""," "&amp;P1006,""),IF(Y1006&amp;""&lt;&gt;"",K1006&amp;": "&amp;TRIM(_xlfn.TEXTJOIN("",TRUE,MID(Y1006,2*ROW(INDIRECT("1:"&amp;LEN(Y1006)))-1,2)&amp;" ")),""))</f>
        <v/>
      </c>
      <c r="D1006" s="20"/>
      <c r="E1006" s="21"/>
      <c r="F1006" s="22"/>
      <c r="G1006" s="55"/>
      <c r="H1006" s="56"/>
      <c r="I1006" s="51"/>
      <c r="J1006" s="51"/>
      <c r="K1006" s="52" t="str">
        <f t="shared" ca="1" si="546"/>
        <v>302</v>
      </c>
      <c r="L1006" s="52" t="str">
        <f t="shared" si="547"/>
        <v/>
      </c>
      <c r="M1006" s="52" t="str">
        <f t="shared" ca="1" si="548"/>
        <v>$0302</v>
      </c>
      <c r="N1006" s="53" t="str">
        <f t="shared" ca="1" si="549"/>
        <v/>
      </c>
      <c r="O1006" s="53" t="str">
        <f t="shared" ca="1" si="550"/>
        <v>00</v>
      </c>
      <c r="P1006" s="53" t="str">
        <f t="shared" ca="1" si="551"/>
        <v/>
      </c>
      <c r="Q1006" s="54">
        <f t="shared" si="552"/>
        <v>-1</v>
      </c>
      <c r="R1006" s="54" t="str">
        <f t="shared" si="553"/>
        <v/>
      </c>
      <c r="S1006" s="3" t="str">
        <f t="shared" si="554"/>
        <v>my_code</v>
      </c>
      <c r="T1006" s="54" t="b">
        <f t="shared" si="555"/>
        <v>0</v>
      </c>
      <c r="U1006" s="54" t="b">
        <f t="shared" si="556"/>
        <v>0</v>
      </c>
      <c r="V1006" s="54" t="b">
        <f t="shared" si="557"/>
        <v>0</v>
      </c>
      <c r="W1006" s="54" t="b">
        <f t="shared" si="558"/>
        <v>0</v>
      </c>
      <c r="X1006" s="54" t="b">
        <f>IF(NOT(ISERROR(VLOOKUP(UPPER(F1006),Opcodes!$O$3:$O$10,1,FALSE))),TRUE,FALSE)</f>
        <v>0</v>
      </c>
      <c r="Y1006" s="1" t="str" cm="1">
        <f t="array" aca="1" ref="Y1006" ca="1">IF(OR(UPPER(F1006)="STR",UPPER(F1006)="ASC"),_xlfn.TEXTJOIN("",TRUE,DEC2HEX(128*(UPPER(F1006)="STR")+CODE(MID(G1006,ABS(ROW(INDIRECT("1:"&amp;LEN(G1006)))),1)))),IF(UPPER(F1006)="HEX",UPPER(SUBSTITUTE(G1006," ","")),""))</f>
        <v/>
      </c>
      <c r="Z1006" s="52" t="str">
        <f t="shared" si="559"/>
        <v/>
      </c>
      <c r="AA1006" s="52" t="str">
        <f t="shared" si="560"/>
        <v/>
      </c>
      <c r="AB1006" s="52" t="str">
        <f t="shared" si="561"/>
        <v/>
      </c>
      <c r="AC1006" s="52" t="str">
        <f t="shared" si="562"/>
        <v/>
      </c>
      <c r="AD1006" s="52" t="str">
        <f t="shared" si="563"/>
        <v/>
      </c>
      <c r="AE1006" s="52">
        <f t="shared" ca="1" si="564"/>
        <v>0</v>
      </c>
      <c r="AF1006" s="52" t="str">
        <f t="shared" si="565"/>
        <v/>
      </c>
      <c r="AG1006" s="52" t="str">
        <f t="shared" ca="1" si="566"/>
        <v>mem</v>
      </c>
      <c r="AH1006" s="52">
        <f t="shared" ca="1" si="567"/>
        <v>0</v>
      </c>
      <c r="AI1006" s="52">
        <f t="shared" ca="1" si="568"/>
        <v>-1</v>
      </c>
      <c r="AJ1006" s="52">
        <f t="shared" ca="1" si="569"/>
        <v>0</v>
      </c>
      <c r="AK1006" s="52">
        <f t="shared" ca="1" si="570"/>
        <v>0</v>
      </c>
      <c r="AL1006" s="52">
        <f t="shared" ca="1" si="571"/>
        <v>0</v>
      </c>
      <c r="AM1006" s="52" t="e" cm="1">
        <f t="array" aca="1" ref="AM1006" ca="1">INDEX($G$2:$G$1052,MATCH(1,(AL1006=$E$2:$E$1052)*("EQU"=UPPER($F$2:$F$1052)),0))</f>
        <v>#N/A</v>
      </c>
      <c r="AN1006" s="52" t="str">
        <f t="shared" ca="1" si="572"/>
        <v/>
      </c>
      <c r="AO1006" s="1" t="e">
        <f t="shared" ca="1" si="573"/>
        <v>#N/A</v>
      </c>
      <c r="AP1006" s="52" t="str">
        <f t="shared" ca="1" si="574"/>
        <v/>
      </c>
      <c r="AQ1006" s="1" t="str" cm="1">
        <f t="array" aca="1" ref="AQ1006" ca="1">IF(LEFT(AL1006,1)=".",INDEX($M$12:$M$1052,MATCH(1,(AL1006=$L$12:$L$1052)*(S1006=($S$12:$S$1052)),0)),"")</f>
        <v/>
      </c>
      <c r="AR1006" s="52">
        <f t="shared" ca="1" si="575"/>
        <v>0</v>
      </c>
      <c r="AS1006" s="52">
        <f t="shared" ca="1" si="576"/>
        <v>0</v>
      </c>
      <c r="AT1006" s="52" t="str">
        <f t="shared" ca="1" si="577"/>
        <v>00</v>
      </c>
      <c r="AU1006" s="52" t="str">
        <f t="shared" ca="1" si="578"/>
        <v>00</v>
      </c>
      <c r="AV1006" s="1" t="str">
        <f t="shared" ca="1" si="581"/>
        <v>00</v>
      </c>
      <c r="AW1006" s="52" t="str">
        <f t="shared" ca="1" si="579"/>
        <v>ZP</v>
      </c>
      <c r="AX1006" s="53" t="e">
        <f ca="1">VLOOKUP(UPPER(F1006)&amp;"-"&amp;AW1006,Opcodes!$D$3:$E$160,2,FALSE)</f>
        <v>#N/A</v>
      </c>
      <c r="AY1006" s="1">
        <f t="shared" ca="1" si="580"/>
        <v>0</v>
      </c>
    </row>
    <row r="1007" spans="3:51" s="52" customFormat="1" x14ac:dyDescent="0.3">
      <c r="C1007" s="11" t="str" cm="1">
        <f t="array" aca="1" ref="C1007" ca="1">IF(AND(N1007&amp;""&lt;&gt;"",K1007&amp;""&lt;&gt;""),K1007&amp;": "&amp;N1007&amp;IF(O1007&amp;""&lt;&gt;""," "&amp;O1007,"")&amp;IF(P1007&amp;""&lt;&gt;""," "&amp;P1007,""),IF(Y1007&amp;""&lt;&gt;"",K1007&amp;": "&amp;TRIM(_xlfn.TEXTJOIN("",TRUE,MID(Y1007,2*ROW(INDIRECT("1:"&amp;LEN(Y1007)))-1,2)&amp;" ")),""))</f>
        <v/>
      </c>
      <c r="D1007" s="20"/>
      <c r="E1007" s="21"/>
      <c r="F1007" s="22"/>
      <c r="G1007" s="55"/>
      <c r="H1007" s="56"/>
      <c r="I1007" s="51"/>
      <c r="J1007" s="51"/>
      <c r="K1007" s="52" t="str">
        <f t="shared" ca="1" si="546"/>
        <v>302</v>
      </c>
      <c r="L1007" s="52" t="str">
        <f t="shared" si="547"/>
        <v/>
      </c>
      <c r="M1007" s="52" t="str">
        <f t="shared" ca="1" si="548"/>
        <v>$0302</v>
      </c>
      <c r="N1007" s="53" t="str">
        <f t="shared" ca="1" si="549"/>
        <v/>
      </c>
      <c r="O1007" s="53" t="str">
        <f t="shared" ca="1" si="550"/>
        <v>00</v>
      </c>
      <c r="P1007" s="53" t="str">
        <f t="shared" ca="1" si="551"/>
        <v/>
      </c>
      <c r="Q1007" s="54">
        <f t="shared" si="552"/>
        <v>-1</v>
      </c>
      <c r="R1007" s="54" t="str">
        <f t="shared" si="553"/>
        <v/>
      </c>
      <c r="S1007" s="3" t="str">
        <f t="shared" si="554"/>
        <v>my_code</v>
      </c>
      <c r="T1007" s="54" t="b">
        <f t="shared" si="555"/>
        <v>0</v>
      </c>
      <c r="U1007" s="54" t="b">
        <f t="shared" si="556"/>
        <v>0</v>
      </c>
      <c r="V1007" s="54" t="b">
        <f t="shared" si="557"/>
        <v>0</v>
      </c>
      <c r="W1007" s="54" t="b">
        <f t="shared" si="558"/>
        <v>0</v>
      </c>
      <c r="X1007" s="54" t="b">
        <f>IF(NOT(ISERROR(VLOOKUP(UPPER(F1007),Opcodes!$O$3:$O$10,1,FALSE))),TRUE,FALSE)</f>
        <v>0</v>
      </c>
      <c r="Y1007" s="1" t="str" cm="1">
        <f t="array" aca="1" ref="Y1007" ca="1">IF(OR(UPPER(F1007)="STR",UPPER(F1007)="ASC"),_xlfn.TEXTJOIN("",TRUE,DEC2HEX(128*(UPPER(F1007)="STR")+CODE(MID(G1007,ABS(ROW(INDIRECT("1:"&amp;LEN(G1007)))),1)))),IF(UPPER(F1007)="HEX",UPPER(SUBSTITUTE(G1007," ","")),""))</f>
        <v/>
      </c>
      <c r="Z1007" s="52" t="str">
        <f t="shared" si="559"/>
        <v/>
      </c>
      <c r="AA1007" s="52" t="str">
        <f t="shared" si="560"/>
        <v/>
      </c>
      <c r="AB1007" s="52" t="str">
        <f t="shared" si="561"/>
        <v/>
      </c>
      <c r="AC1007" s="52" t="str">
        <f t="shared" si="562"/>
        <v/>
      </c>
      <c r="AD1007" s="52" t="str">
        <f t="shared" si="563"/>
        <v/>
      </c>
      <c r="AE1007" s="52">
        <f t="shared" ca="1" si="564"/>
        <v>0</v>
      </c>
      <c r="AF1007" s="52" t="str">
        <f t="shared" si="565"/>
        <v/>
      </c>
      <c r="AG1007" s="52" t="str">
        <f t="shared" ca="1" si="566"/>
        <v>mem</v>
      </c>
      <c r="AH1007" s="52">
        <f t="shared" ca="1" si="567"/>
        <v>0</v>
      </c>
      <c r="AI1007" s="52">
        <f t="shared" ca="1" si="568"/>
        <v>-1</v>
      </c>
      <c r="AJ1007" s="52">
        <f t="shared" ca="1" si="569"/>
        <v>0</v>
      </c>
      <c r="AK1007" s="52">
        <f t="shared" ca="1" si="570"/>
        <v>0</v>
      </c>
      <c r="AL1007" s="52">
        <f t="shared" ca="1" si="571"/>
        <v>0</v>
      </c>
      <c r="AM1007" s="52" t="e" cm="1">
        <f t="array" aca="1" ref="AM1007" ca="1">INDEX($G$2:$G$1052,MATCH(1,(AL1007=$E$2:$E$1052)*("EQU"=UPPER($F$2:$F$1052)),0))</f>
        <v>#N/A</v>
      </c>
      <c r="AN1007" s="52" t="str">
        <f t="shared" ca="1" si="572"/>
        <v/>
      </c>
      <c r="AO1007" s="1" t="e">
        <f t="shared" ca="1" si="573"/>
        <v>#N/A</v>
      </c>
      <c r="AP1007" s="52" t="str">
        <f t="shared" ca="1" si="574"/>
        <v/>
      </c>
      <c r="AQ1007" s="1" t="str" cm="1">
        <f t="array" aca="1" ref="AQ1007" ca="1">IF(LEFT(AL1007,1)=".",INDEX($M$12:$M$1052,MATCH(1,(AL1007=$L$12:$L$1052)*(S1007=($S$12:$S$1052)),0)),"")</f>
        <v/>
      </c>
      <c r="AR1007" s="52">
        <f t="shared" ca="1" si="575"/>
        <v>0</v>
      </c>
      <c r="AS1007" s="52">
        <f t="shared" ca="1" si="576"/>
        <v>0</v>
      </c>
      <c r="AT1007" s="52" t="str">
        <f t="shared" ca="1" si="577"/>
        <v>00</v>
      </c>
      <c r="AU1007" s="52" t="str">
        <f t="shared" ca="1" si="578"/>
        <v>00</v>
      </c>
      <c r="AV1007" s="1" t="str">
        <f t="shared" ca="1" si="581"/>
        <v>00</v>
      </c>
      <c r="AW1007" s="52" t="str">
        <f t="shared" ca="1" si="579"/>
        <v>ZP</v>
      </c>
      <c r="AX1007" s="53" t="e">
        <f ca="1">VLOOKUP(UPPER(F1007)&amp;"-"&amp;AW1007,Opcodes!$D$3:$E$160,2,FALSE)</f>
        <v>#N/A</v>
      </c>
      <c r="AY1007" s="1">
        <f t="shared" ca="1" si="580"/>
        <v>0</v>
      </c>
    </row>
    <row r="1008" spans="3:51" s="52" customFormat="1" x14ac:dyDescent="0.3">
      <c r="C1008" s="11" t="str" cm="1">
        <f t="array" aca="1" ref="C1008" ca="1">IF(AND(N1008&amp;""&lt;&gt;"",K1008&amp;""&lt;&gt;""),K1008&amp;": "&amp;N1008&amp;IF(O1008&amp;""&lt;&gt;""," "&amp;O1008,"")&amp;IF(P1008&amp;""&lt;&gt;""," "&amp;P1008,""),IF(Y1008&amp;""&lt;&gt;"",K1008&amp;": "&amp;TRIM(_xlfn.TEXTJOIN("",TRUE,MID(Y1008,2*ROW(INDIRECT("1:"&amp;LEN(Y1008)))-1,2)&amp;" ")),""))</f>
        <v/>
      </c>
      <c r="D1008" s="20"/>
      <c r="E1008" s="21"/>
      <c r="F1008" s="22"/>
      <c r="G1008" s="55"/>
      <c r="H1008" s="56"/>
      <c r="I1008" s="51"/>
      <c r="J1008" s="51"/>
      <c r="K1008" s="52" t="str">
        <f t="shared" ca="1" si="546"/>
        <v>302</v>
      </c>
      <c r="L1008" s="52" t="str">
        <f t="shared" si="547"/>
        <v/>
      </c>
      <c r="M1008" s="52" t="str">
        <f t="shared" ca="1" si="548"/>
        <v>$0302</v>
      </c>
      <c r="N1008" s="53" t="str">
        <f t="shared" ca="1" si="549"/>
        <v/>
      </c>
      <c r="O1008" s="53" t="str">
        <f t="shared" ca="1" si="550"/>
        <v>00</v>
      </c>
      <c r="P1008" s="53" t="str">
        <f t="shared" ca="1" si="551"/>
        <v/>
      </c>
      <c r="Q1008" s="54">
        <f t="shared" si="552"/>
        <v>-1</v>
      </c>
      <c r="R1008" s="54" t="str">
        <f t="shared" si="553"/>
        <v/>
      </c>
      <c r="S1008" s="3" t="str">
        <f t="shared" si="554"/>
        <v>my_code</v>
      </c>
      <c r="T1008" s="54" t="b">
        <f t="shared" si="555"/>
        <v>0</v>
      </c>
      <c r="U1008" s="54" t="b">
        <f t="shared" si="556"/>
        <v>0</v>
      </c>
      <c r="V1008" s="54" t="b">
        <f t="shared" si="557"/>
        <v>0</v>
      </c>
      <c r="W1008" s="54" t="b">
        <f t="shared" si="558"/>
        <v>0</v>
      </c>
      <c r="X1008" s="54" t="b">
        <f>IF(NOT(ISERROR(VLOOKUP(UPPER(F1008),Opcodes!$O$3:$O$10,1,FALSE))),TRUE,FALSE)</f>
        <v>0</v>
      </c>
      <c r="Y1008" s="1" t="str" cm="1">
        <f t="array" aca="1" ref="Y1008" ca="1">IF(OR(UPPER(F1008)="STR",UPPER(F1008)="ASC"),_xlfn.TEXTJOIN("",TRUE,DEC2HEX(128*(UPPER(F1008)="STR")+CODE(MID(G1008,ABS(ROW(INDIRECT("1:"&amp;LEN(G1008)))),1)))),IF(UPPER(F1008)="HEX",UPPER(SUBSTITUTE(G1008," ","")),""))</f>
        <v/>
      </c>
      <c r="Z1008" s="52" t="str">
        <f t="shared" si="559"/>
        <v/>
      </c>
      <c r="AA1008" s="52" t="str">
        <f t="shared" si="560"/>
        <v/>
      </c>
      <c r="AB1008" s="52" t="str">
        <f t="shared" si="561"/>
        <v/>
      </c>
      <c r="AC1008" s="52" t="str">
        <f t="shared" si="562"/>
        <v/>
      </c>
      <c r="AD1008" s="52" t="str">
        <f t="shared" si="563"/>
        <v/>
      </c>
      <c r="AE1008" s="52">
        <f t="shared" ca="1" si="564"/>
        <v>0</v>
      </c>
      <c r="AF1008" s="52" t="str">
        <f t="shared" si="565"/>
        <v/>
      </c>
      <c r="AG1008" s="52" t="str">
        <f t="shared" ca="1" si="566"/>
        <v>mem</v>
      </c>
      <c r="AH1008" s="52">
        <f t="shared" ca="1" si="567"/>
        <v>0</v>
      </c>
      <c r="AI1008" s="52">
        <f t="shared" ca="1" si="568"/>
        <v>-1</v>
      </c>
      <c r="AJ1008" s="52">
        <f t="shared" ca="1" si="569"/>
        <v>0</v>
      </c>
      <c r="AK1008" s="52">
        <f t="shared" ca="1" si="570"/>
        <v>0</v>
      </c>
      <c r="AL1008" s="52">
        <f t="shared" ca="1" si="571"/>
        <v>0</v>
      </c>
      <c r="AM1008" s="52" t="e" cm="1">
        <f t="array" aca="1" ref="AM1008" ca="1">INDEX($G$2:$G$1052,MATCH(1,(AL1008=$E$2:$E$1052)*("EQU"=UPPER($F$2:$F$1052)),0))</f>
        <v>#N/A</v>
      </c>
      <c r="AN1008" s="52" t="str">
        <f t="shared" ca="1" si="572"/>
        <v/>
      </c>
      <c r="AO1008" s="1" t="e">
        <f t="shared" ca="1" si="573"/>
        <v>#N/A</v>
      </c>
      <c r="AP1008" s="52" t="str">
        <f t="shared" ca="1" si="574"/>
        <v/>
      </c>
      <c r="AQ1008" s="1" t="str" cm="1">
        <f t="array" aca="1" ref="AQ1008" ca="1">IF(LEFT(AL1008,1)=".",INDEX($M$12:$M$1052,MATCH(1,(AL1008=$L$12:$L$1052)*(S1008=($S$12:$S$1052)),0)),"")</f>
        <v/>
      </c>
      <c r="AR1008" s="52">
        <f t="shared" ca="1" si="575"/>
        <v>0</v>
      </c>
      <c r="AS1008" s="52">
        <f t="shared" ca="1" si="576"/>
        <v>0</v>
      </c>
      <c r="AT1008" s="52" t="str">
        <f t="shared" ca="1" si="577"/>
        <v>00</v>
      </c>
      <c r="AU1008" s="52" t="str">
        <f t="shared" ca="1" si="578"/>
        <v>00</v>
      </c>
      <c r="AV1008" s="1" t="str">
        <f t="shared" ca="1" si="581"/>
        <v>00</v>
      </c>
      <c r="AW1008" s="52" t="str">
        <f t="shared" ca="1" si="579"/>
        <v>ZP</v>
      </c>
      <c r="AX1008" s="53" t="e">
        <f ca="1">VLOOKUP(UPPER(F1008)&amp;"-"&amp;AW1008,Opcodes!$D$3:$E$160,2,FALSE)</f>
        <v>#N/A</v>
      </c>
      <c r="AY1008" s="1">
        <f t="shared" ca="1" si="580"/>
        <v>0</v>
      </c>
    </row>
    <row r="1009" spans="3:51" s="52" customFormat="1" x14ac:dyDescent="0.3">
      <c r="C1009" s="11" t="str" cm="1">
        <f t="array" aca="1" ref="C1009" ca="1">IF(AND(N1009&amp;""&lt;&gt;"",K1009&amp;""&lt;&gt;""),K1009&amp;": "&amp;N1009&amp;IF(O1009&amp;""&lt;&gt;""," "&amp;O1009,"")&amp;IF(P1009&amp;""&lt;&gt;""," "&amp;P1009,""),IF(Y1009&amp;""&lt;&gt;"",K1009&amp;": "&amp;TRIM(_xlfn.TEXTJOIN("",TRUE,MID(Y1009,2*ROW(INDIRECT("1:"&amp;LEN(Y1009)))-1,2)&amp;" ")),""))</f>
        <v/>
      </c>
      <c r="D1009" s="20"/>
      <c r="E1009" s="21"/>
      <c r="F1009" s="22"/>
      <c r="G1009" s="55"/>
      <c r="H1009" s="56"/>
      <c r="I1009" s="51"/>
      <c r="J1009" s="51"/>
      <c r="K1009" s="52" t="str">
        <f t="shared" ca="1" si="546"/>
        <v>302</v>
      </c>
      <c r="L1009" s="52" t="str">
        <f t="shared" si="547"/>
        <v/>
      </c>
      <c r="M1009" s="52" t="str">
        <f t="shared" ca="1" si="548"/>
        <v>$0302</v>
      </c>
      <c r="N1009" s="53" t="str">
        <f t="shared" ca="1" si="549"/>
        <v/>
      </c>
      <c r="O1009" s="53" t="str">
        <f t="shared" ca="1" si="550"/>
        <v>00</v>
      </c>
      <c r="P1009" s="53" t="str">
        <f t="shared" ca="1" si="551"/>
        <v/>
      </c>
      <c r="Q1009" s="54">
        <f t="shared" si="552"/>
        <v>-1</v>
      </c>
      <c r="R1009" s="54" t="str">
        <f t="shared" si="553"/>
        <v/>
      </c>
      <c r="S1009" s="3" t="str">
        <f t="shared" si="554"/>
        <v>my_code</v>
      </c>
      <c r="T1009" s="54" t="b">
        <f t="shared" si="555"/>
        <v>0</v>
      </c>
      <c r="U1009" s="54" t="b">
        <f t="shared" si="556"/>
        <v>0</v>
      </c>
      <c r="V1009" s="54" t="b">
        <f t="shared" si="557"/>
        <v>0</v>
      </c>
      <c r="W1009" s="54" t="b">
        <f t="shared" si="558"/>
        <v>0</v>
      </c>
      <c r="X1009" s="54" t="b">
        <f>IF(NOT(ISERROR(VLOOKUP(UPPER(F1009),Opcodes!$O$3:$O$10,1,FALSE))),TRUE,FALSE)</f>
        <v>0</v>
      </c>
      <c r="Y1009" s="1" t="str" cm="1">
        <f t="array" aca="1" ref="Y1009" ca="1">IF(OR(UPPER(F1009)="STR",UPPER(F1009)="ASC"),_xlfn.TEXTJOIN("",TRUE,DEC2HEX(128*(UPPER(F1009)="STR")+CODE(MID(G1009,ABS(ROW(INDIRECT("1:"&amp;LEN(G1009)))),1)))),IF(UPPER(F1009)="HEX",UPPER(SUBSTITUTE(G1009," ","")),""))</f>
        <v/>
      </c>
      <c r="Z1009" s="52" t="str">
        <f t="shared" si="559"/>
        <v/>
      </c>
      <c r="AA1009" s="52" t="str">
        <f t="shared" si="560"/>
        <v/>
      </c>
      <c r="AB1009" s="52" t="str">
        <f t="shared" si="561"/>
        <v/>
      </c>
      <c r="AC1009" s="52" t="str">
        <f t="shared" si="562"/>
        <v/>
      </c>
      <c r="AD1009" s="52" t="str">
        <f t="shared" si="563"/>
        <v/>
      </c>
      <c r="AE1009" s="52">
        <f t="shared" ca="1" si="564"/>
        <v>0</v>
      </c>
      <c r="AF1009" s="52" t="str">
        <f t="shared" si="565"/>
        <v/>
      </c>
      <c r="AG1009" s="52" t="str">
        <f t="shared" ca="1" si="566"/>
        <v>mem</v>
      </c>
      <c r="AH1009" s="52">
        <f t="shared" ca="1" si="567"/>
        <v>0</v>
      </c>
      <c r="AI1009" s="52">
        <f t="shared" ca="1" si="568"/>
        <v>-1</v>
      </c>
      <c r="AJ1009" s="52">
        <f t="shared" ca="1" si="569"/>
        <v>0</v>
      </c>
      <c r="AK1009" s="52">
        <f t="shared" ca="1" si="570"/>
        <v>0</v>
      </c>
      <c r="AL1009" s="52">
        <f t="shared" ca="1" si="571"/>
        <v>0</v>
      </c>
      <c r="AM1009" s="52" t="e" cm="1">
        <f t="array" aca="1" ref="AM1009" ca="1">INDEX($G$2:$G$1052,MATCH(1,(AL1009=$E$2:$E$1052)*("EQU"=UPPER($F$2:$F$1052)),0))</f>
        <v>#N/A</v>
      </c>
      <c r="AN1009" s="52" t="str">
        <f t="shared" ca="1" si="572"/>
        <v/>
      </c>
      <c r="AO1009" s="1" t="e">
        <f t="shared" ca="1" si="573"/>
        <v>#N/A</v>
      </c>
      <c r="AP1009" s="52" t="str">
        <f t="shared" ca="1" si="574"/>
        <v/>
      </c>
      <c r="AQ1009" s="1" t="str" cm="1">
        <f t="array" aca="1" ref="AQ1009" ca="1">IF(LEFT(AL1009,1)=".",INDEX($M$12:$M$1052,MATCH(1,(AL1009=$L$12:$L$1052)*(S1009=($S$12:$S$1052)),0)),"")</f>
        <v/>
      </c>
      <c r="AR1009" s="52">
        <f t="shared" ca="1" si="575"/>
        <v>0</v>
      </c>
      <c r="AS1009" s="52">
        <f t="shared" ca="1" si="576"/>
        <v>0</v>
      </c>
      <c r="AT1009" s="52" t="str">
        <f t="shared" ca="1" si="577"/>
        <v>00</v>
      </c>
      <c r="AU1009" s="52" t="str">
        <f t="shared" ca="1" si="578"/>
        <v>00</v>
      </c>
      <c r="AV1009" s="1" t="str">
        <f t="shared" ca="1" si="581"/>
        <v>00</v>
      </c>
      <c r="AW1009" s="52" t="str">
        <f t="shared" ca="1" si="579"/>
        <v>ZP</v>
      </c>
      <c r="AX1009" s="53" t="e">
        <f ca="1">VLOOKUP(UPPER(F1009)&amp;"-"&amp;AW1009,Opcodes!$D$3:$E$160,2,FALSE)</f>
        <v>#N/A</v>
      </c>
      <c r="AY1009" s="1">
        <f t="shared" ca="1" si="580"/>
        <v>0</v>
      </c>
    </row>
    <row r="1010" spans="3:51" s="52" customFormat="1" x14ac:dyDescent="0.3">
      <c r="C1010" s="11" t="str" cm="1">
        <f t="array" aca="1" ref="C1010" ca="1">IF(AND(N1010&amp;""&lt;&gt;"",K1010&amp;""&lt;&gt;""),K1010&amp;": "&amp;N1010&amp;IF(O1010&amp;""&lt;&gt;""," "&amp;O1010,"")&amp;IF(P1010&amp;""&lt;&gt;""," "&amp;P1010,""),IF(Y1010&amp;""&lt;&gt;"",K1010&amp;": "&amp;TRIM(_xlfn.TEXTJOIN("",TRUE,MID(Y1010,2*ROW(INDIRECT("1:"&amp;LEN(Y1010)))-1,2)&amp;" ")),""))</f>
        <v/>
      </c>
      <c r="D1010" s="20"/>
      <c r="E1010" s="21"/>
      <c r="F1010" s="22"/>
      <c r="G1010" s="55"/>
      <c r="H1010" s="56"/>
      <c r="I1010" s="51"/>
      <c r="J1010" s="51"/>
      <c r="K1010" s="52" t="str">
        <f t="shared" ca="1" si="546"/>
        <v>302</v>
      </c>
      <c r="L1010" s="52" t="str">
        <f t="shared" si="547"/>
        <v/>
      </c>
      <c r="M1010" s="52" t="str">
        <f t="shared" ca="1" si="548"/>
        <v>$0302</v>
      </c>
      <c r="N1010" s="53" t="str">
        <f t="shared" ca="1" si="549"/>
        <v/>
      </c>
      <c r="O1010" s="53" t="str">
        <f t="shared" ca="1" si="550"/>
        <v>00</v>
      </c>
      <c r="P1010" s="53" t="str">
        <f t="shared" ca="1" si="551"/>
        <v/>
      </c>
      <c r="Q1010" s="54">
        <f t="shared" si="552"/>
        <v>-1</v>
      </c>
      <c r="R1010" s="54" t="str">
        <f t="shared" si="553"/>
        <v/>
      </c>
      <c r="S1010" s="3" t="str">
        <f t="shared" si="554"/>
        <v>my_code</v>
      </c>
      <c r="T1010" s="54" t="b">
        <f t="shared" si="555"/>
        <v>0</v>
      </c>
      <c r="U1010" s="54" t="b">
        <f t="shared" si="556"/>
        <v>0</v>
      </c>
      <c r="V1010" s="54" t="b">
        <f t="shared" si="557"/>
        <v>0</v>
      </c>
      <c r="W1010" s="54" t="b">
        <f t="shared" si="558"/>
        <v>0</v>
      </c>
      <c r="X1010" s="54" t="b">
        <f>IF(NOT(ISERROR(VLOOKUP(UPPER(F1010),Opcodes!$O$3:$O$10,1,FALSE))),TRUE,FALSE)</f>
        <v>0</v>
      </c>
      <c r="Y1010" s="1" t="str" cm="1">
        <f t="array" aca="1" ref="Y1010" ca="1">IF(OR(UPPER(F1010)="STR",UPPER(F1010)="ASC"),_xlfn.TEXTJOIN("",TRUE,DEC2HEX(128*(UPPER(F1010)="STR")+CODE(MID(G1010,ABS(ROW(INDIRECT("1:"&amp;LEN(G1010)))),1)))),IF(UPPER(F1010)="HEX",UPPER(SUBSTITUTE(G1010," ","")),""))</f>
        <v/>
      </c>
      <c r="Z1010" s="52" t="str">
        <f t="shared" si="559"/>
        <v/>
      </c>
      <c r="AA1010" s="52" t="str">
        <f t="shared" si="560"/>
        <v/>
      </c>
      <c r="AB1010" s="52" t="str">
        <f t="shared" si="561"/>
        <v/>
      </c>
      <c r="AC1010" s="52" t="str">
        <f t="shared" si="562"/>
        <v/>
      </c>
      <c r="AD1010" s="52" t="str">
        <f t="shared" si="563"/>
        <v/>
      </c>
      <c r="AE1010" s="52">
        <f t="shared" ca="1" si="564"/>
        <v>0</v>
      </c>
      <c r="AF1010" s="52" t="str">
        <f t="shared" si="565"/>
        <v/>
      </c>
      <c r="AG1010" s="52" t="str">
        <f t="shared" ca="1" si="566"/>
        <v>mem</v>
      </c>
      <c r="AH1010" s="52">
        <f t="shared" ca="1" si="567"/>
        <v>0</v>
      </c>
      <c r="AI1010" s="52">
        <f t="shared" ca="1" si="568"/>
        <v>-1</v>
      </c>
      <c r="AJ1010" s="52">
        <f t="shared" ca="1" si="569"/>
        <v>0</v>
      </c>
      <c r="AK1010" s="52">
        <f t="shared" ca="1" si="570"/>
        <v>0</v>
      </c>
      <c r="AL1010" s="52">
        <f t="shared" ca="1" si="571"/>
        <v>0</v>
      </c>
      <c r="AM1010" s="52" t="e" cm="1">
        <f t="array" aca="1" ref="AM1010" ca="1">INDEX($G$2:$G$1052,MATCH(1,(AL1010=$E$2:$E$1052)*("EQU"=UPPER($F$2:$F$1052)),0))</f>
        <v>#N/A</v>
      </c>
      <c r="AN1010" s="52" t="str">
        <f t="shared" ca="1" si="572"/>
        <v/>
      </c>
      <c r="AO1010" s="1" t="e">
        <f t="shared" ca="1" si="573"/>
        <v>#N/A</v>
      </c>
      <c r="AP1010" s="52" t="str">
        <f t="shared" ca="1" si="574"/>
        <v/>
      </c>
      <c r="AQ1010" s="1" t="str" cm="1">
        <f t="array" aca="1" ref="AQ1010" ca="1">IF(LEFT(AL1010,1)=".",INDEX($M$12:$M$1052,MATCH(1,(AL1010=$L$12:$L$1052)*(S1010=($S$12:$S$1052)),0)),"")</f>
        <v/>
      </c>
      <c r="AR1010" s="52">
        <f t="shared" ca="1" si="575"/>
        <v>0</v>
      </c>
      <c r="AS1010" s="52">
        <f t="shared" ca="1" si="576"/>
        <v>0</v>
      </c>
      <c r="AT1010" s="52" t="str">
        <f t="shared" ca="1" si="577"/>
        <v>00</v>
      </c>
      <c r="AU1010" s="52" t="str">
        <f t="shared" ca="1" si="578"/>
        <v>00</v>
      </c>
      <c r="AV1010" s="1" t="str">
        <f t="shared" ca="1" si="581"/>
        <v>00</v>
      </c>
      <c r="AW1010" s="52" t="str">
        <f t="shared" ca="1" si="579"/>
        <v>ZP</v>
      </c>
      <c r="AX1010" s="53" t="e">
        <f ca="1">VLOOKUP(UPPER(F1010)&amp;"-"&amp;AW1010,Opcodes!$D$3:$E$160,2,FALSE)</f>
        <v>#N/A</v>
      </c>
      <c r="AY1010" s="1">
        <f t="shared" ca="1" si="580"/>
        <v>0</v>
      </c>
    </row>
    <row r="1011" spans="3:51" s="52" customFormat="1" x14ac:dyDescent="0.3">
      <c r="C1011" s="11" t="str" cm="1">
        <f t="array" aca="1" ref="C1011" ca="1">IF(AND(N1011&amp;""&lt;&gt;"",K1011&amp;""&lt;&gt;""),K1011&amp;": "&amp;N1011&amp;IF(O1011&amp;""&lt;&gt;""," "&amp;O1011,"")&amp;IF(P1011&amp;""&lt;&gt;""," "&amp;P1011,""),IF(Y1011&amp;""&lt;&gt;"",K1011&amp;": "&amp;TRIM(_xlfn.TEXTJOIN("",TRUE,MID(Y1011,2*ROW(INDIRECT("1:"&amp;LEN(Y1011)))-1,2)&amp;" ")),""))</f>
        <v/>
      </c>
      <c r="D1011" s="20"/>
      <c r="E1011" s="21"/>
      <c r="F1011" s="22"/>
      <c r="G1011" s="55"/>
      <c r="H1011" s="56"/>
      <c r="I1011" s="51"/>
      <c r="J1011" s="51"/>
      <c r="K1011" s="52" t="str">
        <f t="shared" ca="1" si="546"/>
        <v>302</v>
      </c>
      <c r="L1011" s="52" t="str">
        <f t="shared" si="547"/>
        <v/>
      </c>
      <c r="M1011" s="52" t="str">
        <f t="shared" ca="1" si="548"/>
        <v>$0302</v>
      </c>
      <c r="N1011" s="53" t="str">
        <f t="shared" ca="1" si="549"/>
        <v/>
      </c>
      <c r="O1011" s="53" t="str">
        <f t="shared" ca="1" si="550"/>
        <v>00</v>
      </c>
      <c r="P1011" s="53" t="str">
        <f t="shared" ca="1" si="551"/>
        <v/>
      </c>
      <c r="Q1011" s="54">
        <f t="shared" si="552"/>
        <v>-1</v>
      </c>
      <c r="R1011" s="54" t="str">
        <f t="shared" si="553"/>
        <v/>
      </c>
      <c r="S1011" s="3" t="str">
        <f t="shared" si="554"/>
        <v>my_code</v>
      </c>
      <c r="T1011" s="54" t="b">
        <f t="shared" si="555"/>
        <v>0</v>
      </c>
      <c r="U1011" s="54" t="b">
        <f t="shared" si="556"/>
        <v>0</v>
      </c>
      <c r="V1011" s="54" t="b">
        <f t="shared" si="557"/>
        <v>0</v>
      </c>
      <c r="W1011" s="54" t="b">
        <f t="shared" si="558"/>
        <v>0</v>
      </c>
      <c r="X1011" s="54" t="b">
        <f>IF(NOT(ISERROR(VLOOKUP(UPPER(F1011),Opcodes!$O$3:$O$10,1,FALSE))),TRUE,FALSE)</f>
        <v>0</v>
      </c>
      <c r="Y1011" s="1" t="str" cm="1">
        <f t="array" aca="1" ref="Y1011" ca="1">IF(OR(UPPER(F1011)="STR",UPPER(F1011)="ASC"),_xlfn.TEXTJOIN("",TRUE,DEC2HEX(128*(UPPER(F1011)="STR")+CODE(MID(G1011,ABS(ROW(INDIRECT("1:"&amp;LEN(G1011)))),1)))),IF(UPPER(F1011)="HEX",UPPER(SUBSTITUTE(G1011," ","")),""))</f>
        <v/>
      </c>
      <c r="Z1011" s="52" t="str">
        <f t="shared" si="559"/>
        <v/>
      </c>
      <c r="AA1011" s="52" t="str">
        <f t="shared" si="560"/>
        <v/>
      </c>
      <c r="AB1011" s="52" t="str">
        <f t="shared" si="561"/>
        <v/>
      </c>
      <c r="AC1011" s="52" t="str">
        <f t="shared" si="562"/>
        <v/>
      </c>
      <c r="AD1011" s="52" t="str">
        <f t="shared" si="563"/>
        <v/>
      </c>
      <c r="AE1011" s="52">
        <f t="shared" ca="1" si="564"/>
        <v>0</v>
      </c>
      <c r="AF1011" s="52" t="str">
        <f t="shared" si="565"/>
        <v/>
      </c>
      <c r="AG1011" s="52" t="str">
        <f t="shared" ca="1" si="566"/>
        <v>mem</v>
      </c>
      <c r="AH1011" s="52">
        <f t="shared" ca="1" si="567"/>
        <v>0</v>
      </c>
      <c r="AI1011" s="52">
        <f t="shared" ca="1" si="568"/>
        <v>-1</v>
      </c>
      <c r="AJ1011" s="52">
        <f t="shared" ca="1" si="569"/>
        <v>0</v>
      </c>
      <c r="AK1011" s="52">
        <f t="shared" ca="1" si="570"/>
        <v>0</v>
      </c>
      <c r="AL1011" s="52">
        <f t="shared" ca="1" si="571"/>
        <v>0</v>
      </c>
      <c r="AM1011" s="52" t="e" cm="1">
        <f t="array" aca="1" ref="AM1011" ca="1">INDEX($G$2:$G$1052,MATCH(1,(AL1011=$E$2:$E$1052)*("EQU"=UPPER($F$2:$F$1052)),0))</f>
        <v>#N/A</v>
      </c>
      <c r="AN1011" s="52" t="str">
        <f t="shared" ca="1" si="572"/>
        <v/>
      </c>
      <c r="AO1011" s="1" t="e">
        <f t="shared" ca="1" si="573"/>
        <v>#N/A</v>
      </c>
      <c r="AP1011" s="52" t="str">
        <f t="shared" ca="1" si="574"/>
        <v/>
      </c>
      <c r="AQ1011" s="1" t="str" cm="1">
        <f t="array" aca="1" ref="AQ1011" ca="1">IF(LEFT(AL1011,1)=".",INDEX($M$12:$M$1052,MATCH(1,(AL1011=$L$12:$L$1052)*(S1011=($S$12:$S$1052)),0)),"")</f>
        <v/>
      </c>
      <c r="AR1011" s="52">
        <f t="shared" ca="1" si="575"/>
        <v>0</v>
      </c>
      <c r="AS1011" s="52">
        <f t="shared" ca="1" si="576"/>
        <v>0</v>
      </c>
      <c r="AT1011" s="52" t="str">
        <f t="shared" ca="1" si="577"/>
        <v>00</v>
      </c>
      <c r="AU1011" s="52" t="str">
        <f t="shared" ca="1" si="578"/>
        <v>00</v>
      </c>
      <c r="AV1011" s="1" t="str">
        <f t="shared" ca="1" si="581"/>
        <v>00</v>
      </c>
      <c r="AW1011" s="52" t="str">
        <f t="shared" ca="1" si="579"/>
        <v>ZP</v>
      </c>
      <c r="AX1011" s="53" t="e">
        <f ca="1">VLOOKUP(UPPER(F1011)&amp;"-"&amp;AW1011,Opcodes!$D$3:$E$160,2,FALSE)</f>
        <v>#N/A</v>
      </c>
      <c r="AY1011" s="1">
        <f t="shared" ca="1" si="580"/>
        <v>0</v>
      </c>
    </row>
    <row r="1012" spans="3:51" s="52" customFormat="1" x14ac:dyDescent="0.3">
      <c r="C1012" s="11" t="str" cm="1">
        <f t="array" aca="1" ref="C1012" ca="1">IF(AND(N1012&amp;""&lt;&gt;"",K1012&amp;""&lt;&gt;""),K1012&amp;": "&amp;N1012&amp;IF(O1012&amp;""&lt;&gt;""," "&amp;O1012,"")&amp;IF(P1012&amp;""&lt;&gt;""," "&amp;P1012,""),IF(Y1012&amp;""&lt;&gt;"",K1012&amp;": "&amp;TRIM(_xlfn.TEXTJOIN("",TRUE,MID(Y1012,2*ROW(INDIRECT("1:"&amp;LEN(Y1012)))-1,2)&amp;" ")),""))</f>
        <v/>
      </c>
      <c r="D1012" s="20"/>
      <c r="E1012" s="21"/>
      <c r="F1012" s="22"/>
      <c r="G1012" s="55"/>
      <c r="H1012" s="56"/>
      <c r="I1012" s="51"/>
      <c r="J1012" s="51"/>
      <c r="K1012" s="52" t="str">
        <f t="shared" ca="1" si="546"/>
        <v>302</v>
      </c>
      <c r="L1012" s="52" t="str">
        <f t="shared" si="547"/>
        <v/>
      </c>
      <c r="M1012" s="52" t="str">
        <f t="shared" ca="1" si="548"/>
        <v>$0302</v>
      </c>
      <c r="N1012" s="53" t="str">
        <f t="shared" ca="1" si="549"/>
        <v/>
      </c>
      <c r="O1012" s="53" t="str">
        <f t="shared" ca="1" si="550"/>
        <v>00</v>
      </c>
      <c r="P1012" s="53" t="str">
        <f t="shared" ca="1" si="551"/>
        <v/>
      </c>
      <c r="Q1012" s="54">
        <f t="shared" si="552"/>
        <v>-1</v>
      </c>
      <c r="R1012" s="54" t="str">
        <f t="shared" si="553"/>
        <v/>
      </c>
      <c r="S1012" s="3" t="str">
        <f t="shared" si="554"/>
        <v>my_code</v>
      </c>
      <c r="T1012" s="54" t="b">
        <f t="shared" si="555"/>
        <v>0</v>
      </c>
      <c r="U1012" s="54" t="b">
        <f t="shared" si="556"/>
        <v>0</v>
      </c>
      <c r="V1012" s="54" t="b">
        <f t="shared" si="557"/>
        <v>0</v>
      </c>
      <c r="W1012" s="54" t="b">
        <f t="shared" si="558"/>
        <v>0</v>
      </c>
      <c r="X1012" s="54" t="b">
        <f>IF(NOT(ISERROR(VLOOKUP(UPPER(F1012),Opcodes!$O$3:$O$10,1,FALSE))),TRUE,FALSE)</f>
        <v>0</v>
      </c>
      <c r="Y1012" s="1" t="str" cm="1">
        <f t="array" aca="1" ref="Y1012" ca="1">IF(OR(UPPER(F1012)="STR",UPPER(F1012)="ASC"),_xlfn.TEXTJOIN("",TRUE,DEC2HEX(128*(UPPER(F1012)="STR")+CODE(MID(G1012,ABS(ROW(INDIRECT("1:"&amp;LEN(G1012)))),1)))),IF(UPPER(F1012)="HEX",UPPER(SUBSTITUTE(G1012," ","")),""))</f>
        <v/>
      </c>
      <c r="Z1012" s="52" t="str">
        <f t="shared" si="559"/>
        <v/>
      </c>
      <c r="AA1012" s="52" t="str">
        <f t="shared" si="560"/>
        <v/>
      </c>
      <c r="AB1012" s="52" t="str">
        <f t="shared" si="561"/>
        <v/>
      </c>
      <c r="AC1012" s="52" t="str">
        <f t="shared" si="562"/>
        <v/>
      </c>
      <c r="AD1012" s="52" t="str">
        <f t="shared" si="563"/>
        <v/>
      </c>
      <c r="AE1012" s="52">
        <f t="shared" ca="1" si="564"/>
        <v>0</v>
      </c>
      <c r="AF1012" s="52" t="str">
        <f t="shared" si="565"/>
        <v/>
      </c>
      <c r="AG1012" s="52" t="str">
        <f t="shared" ca="1" si="566"/>
        <v>mem</v>
      </c>
      <c r="AH1012" s="52">
        <f t="shared" ca="1" si="567"/>
        <v>0</v>
      </c>
      <c r="AI1012" s="52">
        <f t="shared" ca="1" si="568"/>
        <v>-1</v>
      </c>
      <c r="AJ1012" s="52">
        <f t="shared" ca="1" si="569"/>
        <v>0</v>
      </c>
      <c r="AK1012" s="52">
        <f t="shared" ca="1" si="570"/>
        <v>0</v>
      </c>
      <c r="AL1012" s="52">
        <f t="shared" ca="1" si="571"/>
        <v>0</v>
      </c>
      <c r="AM1012" s="52" t="e" cm="1">
        <f t="array" aca="1" ref="AM1012" ca="1">INDEX($G$2:$G$1052,MATCH(1,(AL1012=$E$2:$E$1052)*("EQU"=UPPER($F$2:$F$1052)),0))</f>
        <v>#N/A</v>
      </c>
      <c r="AN1012" s="52" t="str">
        <f t="shared" ca="1" si="572"/>
        <v/>
      </c>
      <c r="AO1012" s="1" t="e">
        <f t="shared" ca="1" si="573"/>
        <v>#N/A</v>
      </c>
      <c r="AP1012" s="52" t="str">
        <f t="shared" ca="1" si="574"/>
        <v/>
      </c>
      <c r="AQ1012" s="1" t="str" cm="1">
        <f t="array" aca="1" ref="AQ1012" ca="1">IF(LEFT(AL1012,1)=".",INDEX($M$12:$M$1052,MATCH(1,(AL1012=$L$12:$L$1052)*(S1012=($S$12:$S$1052)),0)),"")</f>
        <v/>
      </c>
      <c r="AR1012" s="52">
        <f t="shared" ca="1" si="575"/>
        <v>0</v>
      </c>
      <c r="AS1012" s="52">
        <f t="shared" ca="1" si="576"/>
        <v>0</v>
      </c>
      <c r="AT1012" s="52" t="str">
        <f t="shared" ca="1" si="577"/>
        <v>00</v>
      </c>
      <c r="AU1012" s="52" t="str">
        <f t="shared" ca="1" si="578"/>
        <v>00</v>
      </c>
      <c r="AV1012" s="1" t="str">
        <f t="shared" ca="1" si="581"/>
        <v>00</v>
      </c>
      <c r="AW1012" s="52" t="str">
        <f t="shared" ca="1" si="579"/>
        <v>ZP</v>
      </c>
      <c r="AX1012" s="53" t="e">
        <f ca="1">VLOOKUP(UPPER(F1012)&amp;"-"&amp;AW1012,Opcodes!$D$3:$E$160,2,FALSE)</f>
        <v>#N/A</v>
      </c>
      <c r="AY1012" s="1">
        <f t="shared" ca="1" si="580"/>
        <v>0</v>
      </c>
    </row>
    <row r="1013" spans="3:51" s="52" customFormat="1" x14ac:dyDescent="0.3">
      <c r="C1013" s="11" t="str" cm="1">
        <f t="array" aca="1" ref="C1013" ca="1">IF(AND(N1013&amp;""&lt;&gt;"",K1013&amp;""&lt;&gt;""),K1013&amp;": "&amp;N1013&amp;IF(O1013&amp;""&lt;&gt;""," "&amp;O1013,"")&amp;IF(P1013&amp;""&lt;&gt;""," "&amp;P1013,""),IF(Y1013&amp;""&lt;&gt;"",K1013&amp;": "&amp;TRIM(_xlfn.TEXTJOIN("",TRUE,MID(Y1013,2*ROW(INDIRECT("1:"&amp;LEN(Y1013)))-1,2)&amp;" ")),""))</f>
        <v/>
      </c>
      <c r="D1013" s="20"/>
      <c r="E1013" s="21"/>
      <c r="F1013" s="22"/>
      <c r="G1013" s="55"/>
      <c r="H1013" s="56"/>
      <c r="I1013" s="51"/>
      <c r="J1013" s="51"/>
      <c r="K1013" s="52" t="str">
        <f t="shared" ca="1" si="546"/>
        <v>302</v>
      </c>
      <c r="L1013" s="52" t="str">
        <f t="shared" si="547"/>
        <v/>
      </c>
      <c r="M1013" s="52" t="str">
        <f t="shared" ca="1" si="548"/>
        <v>$0302</v>
      </c>
      <c r="N1013" s="53" t="str">
        <f t="shared" ca="1" si="549"/>
        <v/>
      </c>
      <c r="O1013" s="53" t="str">
        <f t="shared" ca="1" si="550"/>
        <v>00</v>
      </c>
      <c r="P1013" s="53" t="str">
        <f t="shared" ca="1" si="551"/>
        <v/>
      </c>
      <c r="Q1013" s="54">
        <f t="shared" si="552"/>
        <v>-1</v>
      </c>
      <c r="R1013" s="54" t="str">
        <f t="shared" si="553"/>
        <v/>
      </c>
      <c r="S1013" s="3" t="str">
        <f t="shared" si="554"/>
        <v>my_code</v>
      </c>
      <c r="T1013" s="54" t="b">
        <f t="shared" si="555"/>
        <v>0</v>
      </c>
      <c r="U1013" s="54" t="b">
        <f t="shared" si="556"/>
        <v>0</v>
      </c>
      <c r="V1013" s="54" t="b">
        <f t="shared" si="557"/>
        <v>0</v>
      </c>
      <c r="W1013" s="54" t="b">
        <f t="shared" si="558"/>
        <v>0</v>
      </c>
      <c r="X1013" s="54" t="b">
        <f>IF(NOT(ISERROR(VLOOKUP(UPPER(F1013),Opcodes!$O$3:$O$10,1,FALSE))),TRUE,FALSE)</f>
        <v>0</v>
      </c>
      <c r="Y1013" s="1" t="str" cm="1">
        <f t="array" aca="1" ref="Y1013" ca="1">IF(OR(UPPER(F1013)="STR",UPPER(F1013)="ASC"),_xlfn.TEXTJOIN("",TRUE,DEC2HEX(128*(UPPER(F1013)="STR")+CODE(MID(G1013,ABS(ROW(INDIRECT("1:"&amp;LEN(G1013)))),1)))),IF(UPPER(F1013)="HEX",UPPER(SUBSTITUTE(G1013," ","")),""))</f>
        <v/>
      </c>
      <c r="Z1013" s="52" t="str">
        <f t="shared" si="559"/>
        <v/>
      </c>
      <c r="AA1013" s="52" t="str">
        <f t="shared" si="560"/>
        <v/>
      </c>
      <c r="AB1013" s="52" t="str">
        <f t="shared" si="561"/>
        <v/>
      </c>
      <c r="AC1013" s="52" t="str">
        <f t="shared" si="562"/>
        <v/>
      </c>
      <c r="AD1013" s="52" t="str">
        <f t="shared" si="563"/>
        <v/>
      </c>
      <c r="AE1013" s="52">
        <f t="shared" ca="1" si="564"/>
        <v>0</v>
      </c>
      <c r="AF1013" s="52" t="str">
        <f t="shared" si="565"/>
        <v/>
      </c>
      <c r="AG1013" s="52" t="str">
        <f t="shared" ca="1" si="566"/>
        <v>mem</v>
      </c>
      <c r="AH1013" s="52">
        <f t="shared" ca="1" si="567"/>
        <v>0</v>
      </c>
      <c r="AI1013" s="52">
        <f t="shared" ca="1" si="568"/>
        <v>-1</v>
      </c>
      <c r="AJ1013" s="52">
        <f t="shared" ca="1" si="569"/>
        <v>0</v>
      </c>
      <c r="AK1013" s="52">
        <f t="shared" ca="1" si="570"/>
        <v>0</v>
      </c>
      <c r="AL1013" s="52">
        <f t="shared" ca="1" si="571"/>
        <v>0</v>
      </c>
      <c r="AM1013" s="52" t="e" cm="1">
        <f t="array" aca="1" ref="AM1013" ca="1">INDEX($G$2:$G$1052,MATCH(1,(AL1013=$E$2:$E$1052)*("EQU"=UPPER($F$2:$F$1052)),0))</f>
        <v>#N/A</v>
      </c>
      <c r="AN1013" s="52" t="str">
        <f t="shared" ca="1" si="572"/>
        <v/>
      </c>
      <c r="AO1013" s="1" t="e">
        <f t="shared" ca="1" si="573"/>
        <v>#N/A</v>
      </c>
      <c r="AP1013" s="52" t="str">
        <f t="shared" ca="1" si="574"/>
        <v/>
      </c>
      <c r="AQ1013" s="1" t="str" cm="1">
        <f t="array" aca="1" ref="AQ1013" ca="1">IF(LEFT(AL1013,1)=".",INDEX($M$12:$M$1052,MATCH(1,(AL1013=$L$12:$L$1052)*(S1013=($S$12:$S$1052)),0)),"")</f>
        <v/>
      </c>
      <c r="AR1013" s="52">
        <f t="shared" ca="1" si="575"/>
        <v>0</v>
      </c>
      <c r="AS1013" s="52">
        <f t="shared" ca="1" si="576"/>
        <v>0</v>
      </c>
      <c r="AT1013" s="52" t="str">
        <f t="shared" ca="1" si="577"/>
        <v>00</v>
      </c>
      <c r="AU1013" s="52" t="str">
        <f t="shared" ca="1" si="578"/>
        <v>00</v>
      </c>
      <c r="AV1013" s="1" t="str">
        <f t="shared" ca="1" si="581"/>
        <v>00</v>
      </c>
      <c r="AW1013" s="52" t="str">
        <f t="shared" ca="1" si="579"/>
        <v>ZP</v>
      </c>
      <c r="AX1013" s="53" t="e">
        <f ca="1">VLOOKUP(UPPER(F1013)&amp;"-"&amp;AW1013,Opcodes!$D$3:$E$160,2,FALSE)</f>
        <v>#N/A</v>
      </c>
      <c r="AY1013" s="1">
        <f t="shared" ca="1" si="580"/>
        <v>0</v>
      </c>
    </row>
    <row r="1014" spans="3:51" s="52" customFormat="1" x14ac:dyDescent="0.3">
      <c r="C1014" s="11" t="str" cm="1">
        <f t="array" aca="1" ref="C1014" ca="1">IF(AND(N1014&amp;""&lt;&gt;"",K1014&amp;""&lt;&gt;""),K1014&amp;": "&amp;N1014&amp;IF(O1014&amp;""&lt;&gt;""," "&amp;O1014,"")&amp;IF(P1014&amp;""&lt;&gt;""," "&amp;P1014,""),IF(Y1014&amp;""&lt;&gt;"",K1014&amp;": "&amp;TRIM(_xlfn.TEXTJOIN("",TRUE,MID(Y1014,2*ROW(INDIRECT("1:"&amp;LEN(Y1014)))-1,2)&amp;" ")),""))</f>
        <v/>
      </c>
      <c r="D1014" s="20"/>
      <c r="E1014" s="21"/>
      <c r="F1014" s="22"/>
      <c r="G1014" s="55"/>
      <c r="H1014" s="56"/>
      <c r="I1014" s="51"/>
      <c r="J1014" s="51"/>
      <c r="K1014" s="52" t="str">
        <f t="shared" ca="1" si="546"/>
        <v>302</v>
      </c>
      <c r="L1014" s="52" t="str">
        <f t="shared" si="547"/>
        <v/>
      </c>
      <c r="M1014" s="52" t="str">
        <f t="shared" ca="1" si="548"/>
        <v>$0302</v>
      </c>
      <c r="N1014" s="53" t="str">
        <f t="shared" ca="1" si="549"/>
        <v/>
      </c>
      <c r="O1014" s="53" t="str">
        <f t="shared" ca="1" si="550"/>
        <v>00</v>
      </c>
      <c r="P1014" s="53" t="str">
        <f t="shared" ca="1" si="551"/>
        <v/>
      </c>
      <c r="Q1014" s="54">
        <f t="shared" si="552"/>
        <v>-1</v>
      </c>
      <c r="R1014" s="54" t="str">
        <f t="shared" si="553"/>
        <v/>
      </c>
      <c r="S1014" s="3" t="str">
        <f t="shared" si="554"/>
        <v>my_code</v>
      </c>
      <c r="T1014" s="54" t="b">
        <f t="shared" si="555"/>
        <v>0</v>
      </c>
      <c r="U1014" s="54" t="b">
        <f t="shared" si="556"/>
        <v>0</v>
      </c>
      <c r="V1014" s="54" t="b">
        <f t="shared" si="557"/>
        <v>0</v>
      </c>
      <c r="W1014" s="54" t="b">
        <f t="shared" si="558"/>
        <v>0</v>
      </c>
      <c r="X1014" s="54" t="b">
        <f>IF(NOT(ISERROR(VLOOKUP(UPPER(F1014),Opcodes!$O$3:$O$10,1,FALSE))),TRUE,FALSE)</f>
        <v>0</v>
      </c>
      <c r="Y1014" s="1" t="str" cm="1">
        <f t="array" aca="1" ref="Y1014" ca="1">IF(OR(UPPER(F1014)="STR",UPPER(F1014)="ASC"),_xlfn.TEXTJOIN("",TRUE,DEC2HEX(128*(UPPER(F1014)="STR")+CODE(MID(G1014,ABS(ROW(INDIRECT("1:"&amp;LEN(G1014)))),1)))),IF(UPPER(F1014)="HEX",UPPER(SUBSTITUTE(G1014," ","")),""))</f>
        <v/>
      </c>
      <c r="Z1014" s="52" t="str">
        <f t="shared" si="559"/>
        <v/>
      </c>
      <c r="AA1014" s="52" t="str">
        <f t="shared" si="560"/>
        <v/>
      </c>
      <c r="AB1014" s="52" t="str">
        <f t="shared" si="561"/>
        <v/>
      </c>
      <c r="AC1014" s="52" t="str">
        <f t="shared" si="562"/>
        <v/>
      </c>
      <c r="AD1014" s="52" t="str">
        <f t="shared" si="563"/>
        <v/>
      </c>
      <c r="AE1014" s="52">
        <f t="shared" ca="1" si="564"/>
        <v>0</v>
      </c>
      <c r="AF1014" s="52" t="str">
        <f t="shared" si="565"/>
        <v/>
      </c>
      <c r="AG1014" s="52" t="str">
        <f t="shared" ca="1" si="566"/>
        <v>mem</v>
      </c>
      <c r="AH1014" s="52">
        <f t="shared" ca="1" si="567"/>
        <v>0</v>
      </c>
      <c r="AI1014" s="52">
        <f t="shared" ca="1" si="568"/>
        <v>-1</v>
      </c>
      <c r="AJ1014" s="52">
        <f t="shared" ca="1" si="569"/>
        <v>0</v>
      </c>
      <c r="AK1014" s="52">
        <f t="shared" ca="1" si="570"/>
        <v>0</v>
      </c>
      <c r="AL1014" s="52">
        <f t="shared" ca="1" si="571"/>
        <v>0</v>
      </c>
      <c r="AM1014" s="52" t="e" cm="1">
        <f t="array" aca="1" ref="AM1014" ca="1">INDEX($G$2:$G$1052,MATCH(1,(AL1014=$E$2:$E$1052)*("EQU"=UPPER($F$2:$F$1052)),0))</f>
        <v>#N/A</v>
      </c>
      <c r="AN1014" s="52" t="str">
        <f t="shared" ca="1" si="572"/>
        <v/>
      </c>
      <c r="AO1014" s="1" t="e">
        <f t="shared" ca="1" si="573"/>
        <v>#N/A</v>
      </c>
      <c r="AP1014" s="52" t="str">
        <f t="shared" ca="1" si="574"/>
        <v/>
      </c>
      <c r="AQ1014" s="1" t="str" cm="1">
        <f t="array" aca="1" ref="AQ1014" ca="1">IF(LEFT(AL1014,1)=".",INDEX($M$12:$M$1052,MATCH(1,(AL1014=$L$12:$L$1052)*(S1014=($S$12:$S$1052)),0)),"")</f>
        <v/>
      </c>
      <c r="AR1014" s="52">
        <f t="shared" ca="1" si="575"/>
        <v>0</v>
      </c>
      <c r="AS1014" s="52">
        <f t="shared" ca="1" si="576"/>
        <v>0</v>
      </c>
      <c r="AT1014" s="52" t="str">
        <f t="shared" ca="1" si="577"/>
        <v>00</v>
      </c>
      <c r="AU1014" s="52" t="str">
        <f t="shared" ca="1" si="578"/>
        <v>00</v>
      </c>
      <c r="AV1014" s="1" t="str">
        <f t="shared" ca="1" si="581"/>
        <v>00</v>
      </c>
      <c r="AW1014" s="52" t="str">
        <f t="shared" ca="1" si="579"/>
        <v>ZP</v>
      </c>
      <c r="AX1014" s="53" t="e">
        <f ca="1">VLOOKUP(UPPER(F1014)&amp;"-"&amp;AW1014,Opcodes!$D$3:$E$160,2,FALSE)</f>
        <v>#N/A</v>
      </c>
      <c r="AY1014" s="1">
        <f t="shared" ca="1" si="580"/>
        <v>0</v>
      </c>
    </row>
    <row r="1015" spans="3:51" s="52" customFormat="1" x14ac:dyDescent="0.3">
      <c r="C1015" s="11" t="str" cm="1">
        <f t="array" aca="1" ref="C1015" ca="1">IF(AND(N1015&amp;""&lt;&gt;"",K1015&amp;""&lt;&gt;""),K1015&amp;": "&amp;N1015&amp;IF(O1015&amp;""&lt;&gt;""," "&amp;O1015,"")&amp;IF(P1015&amp;""&lt;&gt;""," "&amp;P1015,""),IF(Y1015&amp;""&lt;&gt;"",K1015&amp;": "&amp;TRIM(_xlfn.TEXTJOIN("",TRUE,MID(Y1015,2*ROW(INDIRECT("1:"&amp;LEN(Y1015)))-1,2)&amp;" ")),""))</f>
        <v/>
      </c>
      <c r="D1015" s="20"/>
      <c r="E1015" s="21"/>
      <c r="F1015" s="22"/>
      <c r="G1015" s="55"/>
      <c r="H1015" s="56"/>
      <c r="I1015" s="51"/>
      <c r="J1015" s="51"/>
      <c r="K1015" s="52" t="str">
        <f t="shared" ref="K1015:K1051" ca="1" si="582">DEC2HEX(HEX2DEC(K1014)+IF(ISERROR(AY1014),0,IF(ISNUMBER(AY1014),AY1014,0)))</f>
        <v>302</v>
      </c>
      <c r="L1015" s="52" t="str">
        <f t="shared" ref="L1015:L1051" si="583">IF(AND(E1015&amp;""&lt;&gt;"",UPPER(F1015&lt;&gt;"EQU")),E1015,"")</f>
        <v/>
      </c>
      <c r="M1015" s="52" t="str">
        <f t="shared" ref="M1015:M1051" ca="1" si="584">IF(K1015&amp;""&lt;&gt;"","$"&amp;DEC2HEX(HEX2DEC(K1015),4),"")</f>
        <v>$0302</v>
      </c>
      <c r="N1015" s="53" t="str">
        <f t="shared" ref="N1015:N1051" ca="1" si="585">IF(AND(AW1015&lt;&gt;"PSO",NOT(ISERROR(AX1015))),AX1015,"")</f>
        <v/>
      </c>
      <c r="O1015" s="53" t="str">
        <f t="shared" ref="O1015:O1051" ca="1" si="586">IF(AW1015="PSO","",IF(AV1015&amp;""&lt;&gt;"",RIGHT(AV1015,2),""))</f>
        <v>00</v>
      </c>
      <c r="P1015" s="53" t="str">
        <f t="shared" ref="P1015:P1051" ca="1" si="587">IF(LEN(AV1015)&gt;2,LEFT(AV1015,2),"")</f>
        <v/>
      </c>
      <c r="Q1015" s="54">
        <f t="shared" ref="Q1015:Q1051" si="588">IF(ISERROR(SEARCH(",",G1015)),-1,SEARCH(",",G1015))</f>
        <v>-1</v>
      </c>
      <c r="R1015" s="54" t="str">
        <f t="shared" ref="R1015:R1051" si="589">IF(Q1015&gt;=0,UPPER(MID(G1015,Q1015+1,1)),"")</f>
        <v/>
      </c>
      <c r="S1015" s="3" t="str">
        <f t="shared" ref="S1015:S1051" si="590">IF(UPPER(F1015)="SUB",E1015,S1014)</f>
        <v>my_code</v>
      </c>
      <c r="T1015" s="54" t="b">
        <f t="shared" ref="T1015:T1051" si="591">IF(ISERROR(MATCH(UPPER(F1015),BRANCH,0)),FALSE,TRUE)</f>
        <v>0</v>
      </c>
      <c r="U1015" s="54" t="b">
        <f t="shared" ref="U1015:U1051" si="592">IF(AND(F1015&amp;""&lt;&gt;"",G1015&amp;""=""),TRUE,FALSE)</f>
        <v>0</v>
      </c>
      <c r="V1015" s="54" t="b">
        <f t="shared" ref="V1015:V1051" si="593">LEFT(G1015,1)="("</f>
        <v>0</v>
      </c>
      <c r="W1015" s="54" t="b">
        <f t="shared" ref="W1015:W1051" si="594">RIGHT(G1015,1)=")"</f>
        <v>0</v>
      </c>
      <c r="X1015" s="54" t="b">
        <f>IF(NOT(ISERROR(VLOOKUP(UPPER(F1015),Opcodes!$O$3:$O$10,1,FALSE))),TRUE,FALSE)</f>
        <v>0</v>
      </c>
      <c r="Y1015" s="1" t="str" cm="1">
        <f t="array" aca="1" ref="Y1015" ca="1">IF(OR(UPPER(F1015)="STR",UPPER(F1015)="ASC"),_xlfn.TEXTJOIN("",TRUE,DEC2HEX(128*(UPPER(F1015)="STR")+CODE(MID(G1015,ABS(ROW(INDIRECT("1:"&amp;LEN(G1015)))),1)))),IF(UPPER(F1015)="HEX",UPPER(SUBSTITUTE(G1015," ","")),""))</f>
        <v/>
      </c>
      <c r="Z1015" s="52" t="str">
        <f t="shared" ref="Z1015:Z1051" si="595">IF(AND(U1015=FALSE,V1015,W1015,Q1015&lt;0),MID(G1015,2,LEN(G1015)-2),"")</f>
        <v/>
      </c>
      <c r="AA1015" s="52" t="str">
        <f t="shared" ref="AA1015:AA1051" si="596">IF(AND(Z1015&amp;""="",Q1015&gt;=0,V1015,W1015),MID(G1015,2,Q1015-2),"")</f>
        <v/>
      </c>
      <c r="AB1015" s="52" t="str">
        <f t="shared" ref="AB1015:AB1051" si="597">IF(U1015=FALSE,IF(AND(AA1015="",Q1015&gt;=0,V1015),IF(MID(G1015,LEN(G1015)-2,1)=")",MID(G1015,2,LEN(G1015)-4),""),""),"")</f>
        <v/>
      </c>
      <c r="AC1015" s="52" t="str">
        <f t="shared" ref="AC1015:AC1051" si="598">IF(AND(V1015=FALSE,W1015=FALSE,R1015="X"),LEFT(G1015,Q1015-1),"")</f>
        <v/>
      </c>
      <c r="AD1015" s="52" t="str">
        <f t="shared" ref="AD1015:AD1051" si="599">IF(AND(V1015=FALSE,W1015=FALSE,R1015="Y"),LEFT(G1015,Q1015-1),"")</f>
        <v/>
      </c>
      <c r="AE1015" s="52">
        <f t="shared" ref="AE1015:AE1051" ca="1" si="600">IF(AND(Y1015&amp;""="",V1015=FALSE,W1015=FALSE,Q1015&lt;0,U1015=FALSE,LEFT(G1015,1)&lt;&gt;"#"),G1015,"")</f>
        <v>0</v>
      </c>
      <c r="AF1015" s="52" t="str">
        <f t="shared" ref="AF1015:AF1051" si="601">IF(AND(V1015=FALSE,W1015=FALSE,Q1015&lt;0,U1015=FALSE,LEFT(G1015,1)="#"),G1015,"")</f>
        <v/>
      </c>
      <c r="AG1015" s="52" t="str">
        <f t="shared" ref="AG1015:AG1051" ca="1" si="602">IF(Z1015&amp;""&lt;&gt;"",Z$1,IF(AA1015&amp;""&lt;&gt;"",AA$1,IF(AB1015&amp;""&lt;&gt;"",AB$1,IF(AC1015&amp;""&lt;&gt;"",AC$1,IF(AD1015&amp;""&lt;&gt;"",AD$1,IF(AND(AE1015&amp;""&lt;&gt;"",X1015=FALSE),AE$1,IF(AF1015&amp;""&lt;&gt;"","IMM",IF(X1015,"PSO","DIR"))))))))</f>
        <v>mem</v>
      </c>
      <c r="AH1015" s="52">
        <f t="shared" ref="AH1015:AH1051" ca="1" si="603">IF(Z1015&amp;""&lt;&gt;"",Z1015,IF(AA1015&amp;""&lt;&gt;"",AA1015,IF(AB1015&amp;""&lt;&gt;"",AB1015,IF(AC1015&amp;""&lt;&gt;"",AC1015,IF(AD1015&amp;""&lt;&gt;"",AD1015,IF(AE1015&amp;""&lt;&gt;"",AE1015,IF(AF1015&amp;""&lt;&gt;"",RIGHT(AF1015,LEN(AF1015)-1),"")))))))</f>
        <v>0</v>
      </c>
      <c r="AI1015" s="52">
        <f t="shared" ref="AI1015:AI1051" ca="1" si="604">IF(ISERROR(SEARCH("+",AH1015)),IF(ISERROR(SEARCH("-",AH1015)),-1,SEARCH("-",AH1015)),SEARCH("+",AH1015))</f>
        <v>-1</v>
      </c>
      <c r="AJ1015" s="52">
        <f t="shared" ref="AJ1015:AJ1051" ca="1" si="605">IF(AI1015&lt;0,0,_xlfn.NUMBERVALUE(RIGHT(AH1015,LEN(AH1015)-AI1015+1)))</f>
        <v>0</v>
      </c>
      <c r="AK1015" s="52">
        <f t="shared" ref="AK1015:AK1051" ca="1" si="606">IF(AI1015&lt;0,AH1015,LEFT(AH1015,AI1015-1))</f>
        <v>0</v>
      </c>
      <c r="AL1015" s="52">
        <f t="shared" ref="AL1015:AL1051" ca="1" si="607">IF(OR(LEFT(AK1015,1)="&lt;",LEFT(AK1015,1)="&gt;"),MID(AK1015,2,LEN(AK1015)),AK1015)</f>
        <v>0</v>
      </c>
      <c r="AM1015" s="52" t="e" cm="1">
        <f t="array" aca="1" ref="AM1015" ca="1">INDEX($G$2:$G$1052,MATCH(1,(AL1015=$E$2:$E$1052)*("EQU"=UPPER($F$2:$F$1052)),0))</f>
        <v>#N/A</v>
      </c>
      <c r="AN1015" s="52" t="str">
        <f t="shared" ref="AN1015:AN1051" ca="1" si="608">IF(OR(AL1015&amp;""="",ISNA(AM1015),AL1015="*"),"",AM1015)</f>
        <v/>
      </c>
      <c r="AO1015" s="1" t="e">
        <f t="shared" ref="AO1015:AO1051" ca="1" si="609">IF(LEFT(AL1015,1)&lt;&gt;".",VLOOKUP(AL1015,$L$12:$M$1052,2,FALSE),"")</f>
        <v>#N/A</v>
      </c>
      <c r="AP1015" s="52" t="str">
        <f t="shared" ref="AP1015:AP1051" ca="1" si="610">IF(OR(AL1015&amp;""="",ISNA(AO1015),AL1015="*",AN1015&amp;""&lt;&gt;""),IF(AL1015&lt;&gt;"*","",M1015),AO1015)</f>
        <v/>
      </c>
      <c r="AQ1015" s="1" t="str" cm="1">
        <f t="array" aca="1" ref="AQ1015" ca="1">IF(LEFT(AL1015,1)=".",INDEX($M$12:$M$1052,MATCH(1,(AL1015=$L$12:$L$1052)*(S1015=($S$12:$S$1052)),0)),"")</f>
        <v/>
      </c>
      <c r="AR1015" s="52">
        <f t="shared" ref="AR1015:AR1051" ca="1" si="611">IF(AQ1015&amp;""&lt;&gt;"",AQ1015,IF(AP1015&amp;""&lt;&gt;"",AP1015,IF(AN1015&amp;""&lt;&gt;"",AN1015,IF(AL1015&amp;""&lt;&gt;"",AL1015,""))))</f>
        <v>0</v>
      </c>
      <c r="AS1015" s="52">
        <f t="shared" ref="AS1015:AS1051" ca="1" si="612">IF(LEFT(AR1015,1)="$",AJ1015+HEX2DEC(RIGHT(AR1015,LEN(AR1015)-1)),IF(LEFT(AR1015,1)="%",BIN2DEC(RIGHT(AR1015,LEN(AR1015)-1)),IF(AR1015&amp;""&lt;&gt;"",AR1015+AJ1015,"")))</f>
        <v>0</v>
      </c>
      <c r="AT1015" s="52" t="str">
        <f t="shared" ref="AT1015:AT1051" ca="1" si="613">IF(AS1015&amp;""&lt;&gt;"",DEC2HEX(AS1015,2+2*(AS1015&gt;255)),"")</f>
        <v>00</v>
      </c>
      <c r="AU1015" s="52" t="str">
        <f t="shared" ref="AU1015:AU1051" ca="1" si="614">IF(LEFT(AK1015,1)="&gt;",LEFT(AT1015,2),IF(LEFT(AK1015,1)="&lt;",RIGHT(AT1015,2),AT1015))</f>
        <v>00</v>
      </c>
      <c r="AV1015" s="1" t="str">
        <f t="shared" ca="1" si="581"/>
        <v>00</v>
      </c>
      <c r="AW1015" s="52" t="str">
        <f t="shared" ref="AW1015:AW1051" ca="1" si="615">IF(LEFT(AG1015,3)="mem",IF(AS1015&lt;255,SUBSTITUTE(AG1015,"mem","ZP"),IF(T1015,"REL",SUBSTITUTE(AG1015,"mem","ABS"))),IF(T1015,"REL",AG1015))</f>
        <v>ZP</v>
      </c>
      <c r="AX1015" s="53" t="e">
        <f ca="1">VLOOKUP(UPPER(F1015)&amp;"-"&amp;AW1015,Opcodes!$D$3:$E$160,2,FALSE)</f>
        <v>#N/A</v>
      </c>
      <c r="AY1015" s="1">
        <f t="shared" ref="AY1015:AY1051" ca="1" si="616">IF(OR(UPPER(F1015)="JMP",UPPER(F1015)="JSR"),3,IF(T1015,2,1+IF(LEFT(AL1015,1)=".",1,IF(OR(AND(Y1015&amp;""="",AW1015="PSO"),ISERROR(AX1015)),-1,IF(Y1015&amp;""&lt;&gt;"",LEN(Y1015)/2-1,LEN(AV1015)/2)))))</f>
        <v>0</v>
      </c>
    </row>
    <row r="1016" spans="3:51" s="52" customFormat="1" x14ac:dyDescent="0.3">
      <c r="C1016" s="11" t="str" cm="1">
        <f t="array" aca="1" ref="C1016" ca="1">IF(AND(N1016&amp;""&lt;&gt;"",K1016&amp;""&lt;&gt;""),K1016&amp;": "&amp;N1016&amp;IF(O1016&amp;""&lt;&gt;""," "&amp;O1016,"")&amp;IF(P1016&amp;""&lt;&gt;""," "&amp;P1016,""),IF(Y1016&amp;""&lt;&gt;"",K1016&amp;": "&amp;TRIM(_xlfn.TEXTJOIN("",TRUE,MID(Y1016,2*ROW(INDIRECT("1:"&amp;LEN(Y1016)))-1,2)&amp;" ")),""))</f>
        <v/>
      </c>
      <c r="D1016" s="20"/>
      <c r="E1016" s="21"/>
      <c r="F1016" s="22"/>
      <c r="G1016" s="55"/>
      <c r="H1016" s="56"/>
      <c r="I1016" s="51"/>
      <c r="J1016" s="51"/>
      <c r="K1016" s="52" t="str">
        <f t="shared" ca="1" si="582"/>
        <v>302</v>
      </c>
      <c r="L1016" s="52" t="str">
        <f t="shared" si="583"/>
        <v/>
      </c>
      <c r="M1016" s="52" t="str">
        <f t="shared" ca="1" si="584"/>
        <v>$0302</v>
      </c>
      <c r="N1016" s="53" t="str">
        <f t="shared" ca="1" si="585"/>
        <v/>
      </c>
      <c r="O1016" s="53" t="str">
        <f t="shared" ca="1" si="586"/>
        <v>00</v>
      </c>
      <c r="P1016" s="53" t="str">
        <f t="shared" ca="1" si="587"/>
        <v/>
      </c>
      <c r="Q1016" s="54">
        <f t="shared" si="588"/>
        <v>-1</v>
      </c>
      <c r="R1016" s="54" t="str">
        <f t="shared" si="589"/>
        <v/>
      </c>
      <c r="S1016" s="3" t="str">
        <f t="shared" si="590"/>
        <v>my_code</v>
      </c>
      <c r="T1016" s="54" t="b">
        <f t="shared" si="591"/>
        <v>0</v>
      </c>
      <c r="U1016" s="54" t="b">
        <f t="shared" si="592"/>
        <v>0</v>
      </c>
      <c r="V1016" s="54" t="b">
        <f t="shared" si="593"/>
        <v>0</v>
      </c>
      <c r="W1016" s="54" t="b">
        <f t="shared" si="594"/>
        <v>0</v>
      </c>
      <c r="X1016" s="54" t="b">
        <f>IF(NOT(ISERROR(VLOOKUP(UPPER(F1016),Opcodes!$O$3:$O$10,1,FALSE))),TRUE,FALSE)</f>
        <v>0</v>
      </c>
      <c r="Y1016" s="1" t="str" cm="1">
        <f t="array" aca="1" ref="Y1016" ca="1">IF(OR(UPPER(F1016)="STR",UPPER(F1016)="ASC"),_xlfn.TEXTJOIN("",TRUE,DEC2HEX(128*(UPPER(F1016)="STR")+CODE(MID(G1016,ABS(ROW(INDIRECT("1:"&amp;LEN(G1016)))),1)))),IF(UPPER(F1016)="HEX",UPPER(SUBSTITUTE(G1016," ","")),""))</f>
        <v/>
      </c>
      <c r="Z1016" s="52" t="str">
        <f t="shared" si="595"/>
        <v/>
      </c>
      <c r="AA1016" s="52" t="str">
        <f t="shared" si="596"/>
        <v/>
      </c>
      <c r="AB1016" s="52" t="str">
        <f t="shared" si="597"/>
        <v/>
      </c>
      <c r="AC1016" s="52" t="str">
        <f t="shared" si="598"/>
        <v/>
      </c>
      <c r="AD1016" s="52" t="str">
        <f t="shared" si="599"/>
        <v/>
      </c>
      <c r="AE1016" s="52">
        <f t="shared" ca="1" si="600"/>
        <v>0</v>
      </c>
      <c r="AF1016" s="52" t="str">
        <f t="shared" si="601"/>
        <v/>
      </c>
      <c r="AG1016" s="52" t="str">
        <f t="shared" ca="1" si="602"/>
        <v>mem</v>
      </c>
      <c r="AH1016" s="52">
        <f t="shared" ca="1" si="603"/>
        <v>0</v>
      </c>
      <c r="AI1016" s="52">
        <f t="shared" ca="1" si="604"/>
        <v>-1</v>
      </c>
      <c r="AJ1016" s="52">
        <f t="shared" ca="1" si="605"/>
        <v>0</v>
      </c>
      <c r="AK1016" s="52">
        <f t="shared" ca="1" si="606"/>
        <v>0</v>
      </c>
      <c r="AL1016" s="52">
        <f t="shared" ca="1" si="607"/>
        <v>0</v>
      </c>
      <c r="AM1016" s="52" t="e" cm="1">
        <f t="array" aca="1" ref="AM1016" ca="1">INDEX($G$2:$G$1052,MATCH(1,(AL1016=$E$2:$E$1052)*("EQU"=UPPER($F$2:$F$1052)),0))</f>
        <v>#N/A</v>
      </c>
      <c r="AN1016" s="52" t="str">
        <f t="shared" ca="1" si="608"/>
        <v/>
      </c>
      <c r="AO1016" s="1" t="e">
        <f t="shared" ca="1" si="609"/>
        <v>#N/A</v>
      </c>
      <c r="AP1016" s="52" t="str">
        <f t="shared" ca="1" si="610"/>
        <v/>
      </c>
      <c r="AQ1016" s="1" t="str" cm="1">
        <f t="array" aca="1" ref="AQ1016" ca="1">IF(LEFT(AL1016,1)=".",INDEX($M$12:$M$1052,MATCH(1,(AL1016=$L$12:$L$1052)*(S1016=($S$12:$S$1052)),0)),"")</f>
        <v/>
      </c>
      <c r="AR1016" s="52">
        <f t="shared" ca="1" si="611"/>
        <v>0</v>
      </c>
      <c r="AS1016" s="52">
        <f t="shared" ca="1" si="612"/>
        <v>0</v>
      </c>
      <c r="AT1016" s="52" t="str">
        <f t="shared" ca="1" si="613"/>
        <v>00</v>
      </c>
      <c r="AU1016" s="52" t="str">
        <f t="shared" ca="1" si="614"/>
        <v>00</v>
      </c>
      <c r="AV1016" s="1" t="str">
        <f t="shared" ca="1" si="581"/>
        <v>00</v>
      </c>
      <c r="AW1016" s="52" t="str">
        <f t="shared" ca="1" si="615"/>
        <v>ZP</v>
      </c>
      <c r="AX1016" s="53" t="e">
        <f ca="1">VLOOKUP(UPPER(F1016)&amp;"-"&amp;AW1016,Opcodes!$D$3:$E$160,2,FALSE)</f>
        <v>#N/A</v>
      </c>
      <c r="AY1016" s="1">
        <f t="shared" ca="1" si="616"/>
        <v>0</v>
      </c>
    </row>
    <row r="1017" spans="3:51" s="52" customFormat="1" x14ac:dyDescent="0.3">
      <c r="C1017" s="11" t="str" cm="1">
        <f t="array" aca="1" ref="C1017" ca="1">IF(AND(N1017&amp;""&lt;&gt;"",K1017&amp;""&lt;&gt;""),K1017&amp;": "&amp;N1017&amp;IF(O1017&amp;""&lt;&gt;""," "&amp;O1017,"")&amp;IF(P1017&amp;""&lt;&gt;""," "&amp;P1017,""),IF(Y1017&amp;""&lt;&gt;"",K1017&amp;": "&amp;TRIM(_xlfn.TEXTJOIN("",TRUE,MID(Y1017,2*ROW(INDIRECT("1:"&amp;LEN(Y1017)))-1,2)&amp;" ")),""))</f>
        <v/>
      </c>
      <c r="D1017" s="20"/>
      <c r="E1017" s="21"/>
      <c r="F1017" s="22"/>
      <c r="G1017" s="55"/>
      <c r="H1017" s="56"/>
      <c r="I1017" s="51"/>
      <c r="J1017" s="51"/>
      <c r="K1017" s="52" t="str">
        <f t="shared" ca="1" si="582"/>
        <v>302</v>
      </c>
      <c r="L1017" s="52" t="str">
        <f t="shared" si="583"/>
        <v/>
      </c>
      <c r="M1017" s="52" t="str">
        <f t="shared" ca="1" si="584"/>
        <v>$0302</v>
      </c>
      <c r="N1017" s="53" t="str">
        <f t="shared" ca="1" si="585"/>
        <v/>
      </c>
      <c r="O1017" s="53" t="str">
        <f t="shared" ca="1" si="586"/>
        <v>00</v>
      </c>
      <c r="P1017" s="53" t="str">
        <f t="shared" ca="1" si="587"/>
        <v/>
      </c>
      <c r="Q1017" s="54">
        <f t="shared" si="588"/>
        <v>-1</v>
      </c>
      <c r="R1017" s="54" t="str">
        <f t="shared" si="589"/>
        <v/>
      </c>
      <c r="S1017" s="3" t="str">
        <f t="shared" si="590"/>
        <v>my_code</v>
      </c>
      <c r="T1017" s="54" t="b">
        <f t="shared" si="591"/>
        <v>0</v>
      </c>
      <c r="U1017" s="54" t="b">
        <f t="shared" si="592"/>
        <v>0</v>
      </c>
      <c r="V1017" s="54" t="b">
        <f t="shared" si="593"/>
        <v>0</v>
      </c>
      <c r="W1017" s="54" t="b">
        <f t="shared" si="594"/>
        <v>0</v>
      </c>
      <c r="X1017" s="54" t="b">
        <f>IF(NOT(ISERROR(VLOOKUP(UPPER(F1017),Opcodes!$O$3:$O$10,1,FALSE))),TRUE,FALSE)</f>
        <v>0</v>
      </c>
      <c r="Y1017" s="1" t="str" cm="1">
        <f t="array" aca="1" ref="Y1017" ca="1">IF(OR(UPPER(F1017)="STR",UPPER(F1017)="ASC"),_xlfn.TEXTJOIN("",TRUE,DEC2HEX(128*(UPPER(F1017)="STR")+CODE(MID(G1017,ABS(ROW(INDIRECT("1:"&amp;LEN(G1017)))),1)))),IF(UPPER(F1017)="HEX",UPPER(SUBSTITUTE(G1017," ","")),""))</f>
        <v/>
      </c>
      <c r="Z1017" s="52" t="str">
        <f t="shared" si="595"/>
        <v/>
      </c>
      <c r="AA1017" s="52" t="str">
        <f t="shared" si="596"/>
        <v/>
      </c>
      <c r="AB1017" s="52" t="str">
        <f t="shared" si="597"/>
        <v/>
      </c>
      <c r="AC1017" s="52" t="str">
        <f t="shared" si="598"/>
        <v/>
      </c>
      <c r="AD1017" s="52" t="str">
        <f t="shared" si="599"/>
        <v/>
      </c>
      <c r="AE1017" s="52">
        <f t="shared" ca="1" si="600"/>
        <v>0</v>
      </c>
      <c r="AF1017" s="52" t="str">
        <f t="shared" si="601"/>
        <v/>
      </c>
      <c r="AG1017" s="52" t="str">
        <f t="shared" ca="1" si="602"/>
        <v>mem</v>
      </c>
      <c r="AH1017" s="52">
        <f t="shared" ca="1" si="603"/>
        <v>0</v>
      </c>
      <c r="AI1017" s="52">
        <f t="shared" ca="1" si="604"/>
        <v>-1</v>
      </c>
      <c r="AJ1017" s="52">
        <f t="shared" ca="1" si="605"/>
        <v>0</v>
      </c>
      <c r="AK1017" s="52">
        <f t="shared" ca="1" si="606"/>
        <v>0</v>
      </c>
      <c r="AL1017" s="52">
        <f t="shared" ca="1" si="607"/>
        <v>0</v>
      </c>
      <c r="AM1017" s="52" t="e" cm="1">
        <f t="array" aca="1" ref="AM1017" ca="1">INDEX($G$2:$G$1052,MATCH(1,(AL1017=$E$2:$E$1052)*("EQU"=UPPER($F$2:$F$1052)),0))</f>
        <v>#N/A</v>
      </c>
      <c r="AN1017" s="52" t="str">
        <f t="shared" ca="1" si="608"/>
        <v/>
      </c>
      <c r="AO1017" s="1" t="e">
        <f t="shared" ca="1" si="609"/>
        <v>#N/A</v>
      </c>
      <c r="AP1017" s="52" t="str">
        <f t="shared" ca="1" si="610"/>
        <v/>
      </c>
      <c r="AQ1017" s="1" t="str" cm="1">
        <f t="array" aca="1" ref="AQ1017" ca="1">IF(LEFT(AL1017,1)=".",INDEX($M$12:$M$1052,MATCH(1,(AL1017=$L$12:$L$1052)*(S1017=($S$12:$S$1052)),0)),"")</f>
        <v/>
      </c>
      <c r="AR1017" s="52">
        <f t="shared" ca="1" si="611"/>
        <v>0</v>
      </c>
      <c r="AS1017" s="52">
        <f t="shared" ca="1" si="612"/>
        <v>0</v>
      </c>
      <c r="AT1017" s="52" t="str">
        <f t="shared" ca="1" si="613"/>
        <v>00</v>
      </c>
      <c r="AU1017" s="52" t="str">
        <f t="shared" ca="1" si="614"/>
        <v>00</v>
      </c>
      <c r="AV1017" s="1" t="str">
        <f t="shared" ca="1" si="581"/>
        <v>00</v>
      </c>
      <c r="AW1017" s="52" t="str">
        <f t="shared" ca="1" si="615"/>
        <v>ZP</v>
      </c>
      <c r="AX1017" s="53" t="e">
        <f ca="1">VLOOKUP(UPPER(F1017)&amp;"-"&amp;AW1017,Opcodes!$D$3:$E$160,2,FALSE)</f>
        <v>#N/A</v>
      </c>
      <c r="AY1017" s="1">
        <f t="shared" ca="1" si="616"/>
        <v>0</v>
      </c>
    </row>
    <row r="1018" spans="3:51" s="52" customFormat="1" x14ac:dyDescent="0.3">
      <c r="C1018" s="11" t="str" cm="1">
        <f t="array" aca="1" ref="C1018" ca="1">IF(AND(N1018&amp;""&lt;&gt;"",K1018&amp;""&lt;&gt;""),K1018&amp;": "&amp;N1018&amp;IF(O1018&amp;""&lt;&gt;""," "&amp;O1018,"")&amp;IF(P1018&amp;""&lt;&gt;""," "&amp;P1018,""),IF(Y1018&amp;""&lt;&gt;"",K1018&amp;": "&amp;TRIM(_xlfn.TEXTJOIN("",TRUE,MID(Y1018,2*ROW(INDIRECT("1:"&amp;LEN(Y1018)))-1,2)&amp;" ")),""))</f>
        <v/>
      </c>
      <c r="D1018" s="20"/>
      <c r="E1018" s="21"/>
      <c r="F1018" s="22"/>
      <c r="G1018" s="55"/>
      <c r="H1018" s="56"/>
      <c r="I1018" s="51"/>
      <c r="J1018" s="51"/>
      <c r="K1018" s="52" t="str">
        <f t="shared" ca="1" si="582"/>
        <v>302</v>
      </c>
      <c r="L1018" s="52" t="str">
        <f t="shared" si="583"/>
        <v/>
      </c>
      <c r="M1018" s="52" t="str">
        <f t="shared" ca="1" si="584"/>
        <v>$0302</v>
      </c>
      <c r="N1018" s="53" t="str">
        <f t="shared" ca="1" si="585"/>
        <v/>
      </c>
      <c r="O1018" s="53" t="str">
        <f t="shared" ca="1" si="586"/>
        <v>00</v>
      </c>
      <c r="P1018" s="53" t="str">
        <f t="shared" ca="1" si="587"/>
        <v/>
      </c>
      <c r="Q1018" s="54">
        <f t="shared" si="588"/>
        <v>-1</v>
      </c>
      <c r="R1018" s="54" t="str">
        <f t="shared" si="589"/>
        <v/>
      </c>
      <c r="S1018" s="3" t="str">
        <f t="shared" si="590"/>
        <v>my_code</v>
      </c>
      <c r="T1018" s="54" t="b">
        <f t="shared" si="591"/>
        <v>0</v>
      </c>
      <c r="U1018" s="54" t="b">
        <f t="shared" si="592"/>
        <v>0</v>
      </c>
      <c r="V1018" s="54" t="b">
        <f t="shared" si="593"/>
        <v>0</v>
      </c>
      <c r="W1018" s="54" t="b">
        <f t="shared" si="594"/>
        <v>0</v>
      </c>
      <c r="X1018" s="54" t="b">
        <f>IF(NOT(ISERROR(VLOOKUP(UPPER(F1018),Opcodes!$O$3:$O$10,1,FALSE))),TRUE,FALSE)</f>
        <v>0</v>
      </c>
      <c r="Y1018" s="1" t="str" cm="1">
        <f t="array" aca="1" ref="Y1018" ca="1">IF(OR(UPPER(F1018)="STR",UPPER(F1018)="ASC"),_xlfn.TEXTJOIN("",TRUE,DEC2HEX(128*(UPPER(F1018)="STR")+CODE(MID(G1018,ABS(ROW(INDIRECT("1:"&amp;LEN(G1018)))),1)))),IF(UPPER(F1018)="HEX",UPPER(SUBSTITUTE(G1018," ","")),""))</f>
        <v/>
      </c>
      <c r="Z1018" s="52" t="str">
        <f t="shared" si="595"/>
        <v/>
      </c>
      <c r="AA1018" s="52" t="str">
        <f t="shared" si="596"/>
        <v/>
      </c>
      <c r="AB1018" s="52" t="str">
        <f t="shared" si="597"/>
        <v/>
      </c>
      <c r="AC1018" s="52" t="str">
        <f t="shared" si="598"/>
        <v/>
      </c>
      <c r="AD1018" s="52" t="str">
        <f t="shared" si="599"/>
        <v/>
      </c>
      <c r="AE1018" s="52">
        <f t="shared" ca="1" si="600"/>
        <v>0</v>
      </c>
      <c r="AF1018" s="52" t="str">
        <f t="shared" si="601"/>
        <v/>
      </c>
      <c r="AG1018" s="52" t="str">
        <f t="shared" ca="1" si="602"/>
        <v>mem</v>
      </c>
      <c r="AH1018" s="52">
        <f t="shared" ca="1" si="603"/>
        <v>0</v>
      </c>
      <c r="AI1018" s="52">
        <f t="shared" ca="1" si="604"/>
        <v>-1</v>
      </c>
      <c r="AJ1018" s="52">
        <f t="shared" ca="1" si="605"/>
        <v>0</v>
      </c>
      <c r="AK1018" s="52">
        <f t="shared" ca="1" si="606"/>
        <v>0</v>
      </c>
      <c r="AL1018" s="52">
        <f t="shared" ca="1" si="607"/>
        <v>0</v>
      </c>
      <c r="AM1018" s="52" t="e" cm="1">
        <f t="array" aca="1" ref="AM1018" ca="1">INDEX($G$2:$G$1052,MATCH(1,(AL1018=$E$2:$E$1052)*("EQU"=UPPER($F$2:$F$1052)),0))</f>
        <v>#N/A</v>
      </c>
      <c r="AN1018" s="52" t="str">
        <f t="shared" ca="1" si="608"/>
        <v/>
      </c>
      <c r="AO1018" s="1" t="e">
        <f t="shared" ca="1" si="609"/>
        <v>#N/A</v>
      </c>
      <c r="AP1018" s="52" t="str">
        <f t="shared" ca="1" si="610"/>
        <v/>
      </c>
      <c r="AQ1018" s="1" t="str" cm="1">
        <f t="array" aca="1" ref="AQ1018" ca="1">IF(LEFT(AL1018,1)=".",INDEX($M$12:$M$1052,MATCH(1,(AL1018=$L$12:$L$1052)*(S1018=($S$12:$S$1052)),0)),"")</f>
        <v/>
      </c>
      <c r="AR1018" s="52">
        <f t="shared" ca="1" si="611"/>
        <v>0</v>
      </c>
      <c r="AS1018" s="52">
        <f t="shared" ca="1" si="612"/>
        <v>0</v>
      </c>
      <c r="AT1018" s="52" t="str">
        <f t="shared" ca="1" si="613"/>
        <v>00</v>
      </c>
      <c r="AU1018" s="52" t="str">
        <f t="shared" ca="1" si="614"/>
        <v>00</v>
      </c>
      <c r="AV1018" s="1" t="str">
        <f t="shared" ca="1" si="581"/>
        <v>00</v>
      </c>
      <c r="AW1018" s="52" t="str">
        <f t="shared" ca="1" si="615"/>
        <v>ZP</v>
      </c>
      <c r="AX1018" s="53" t="e">
        <f ca="1">VLOOKUP(UPPER(F1018)&amp;"-"&amp;AW1018,Opcodes!$D$3:$E$160,2,FALSE)</f>
        <v>#N/A</v>
      </c>
      <c r="AY1018" s="1">
        <f t="shared" ca="1" si="616"/>
        <v>0</v>
      </c>
    </row>
    <row r="1019" spans="3:51" s="52" customFormat="1" x14ac:dyDescent="0.3">
      <c r="C1019" s="11" t="str" cm="1">
        <f t="array" aca="1" ref="C1019" ca="1">IF(AND(N1019&amp;""&lt;&gt;"",K1019&amp;""&lt;&gt;""),K1019&amp;": "&amp;N1019&amp;IF(O1019&amp;""&lt;&gt;""," "&amp;O1019,"")&amp;IF(P1019&amp;""&lt;&gt;""," "&amp;P1019,""),IF(Y1019&amp;""&lt;&gt;"",K1019&amp;": "&amp;TRIM(_xlfn.TEXTJOIN("",TRUE,MID(Y1019,2*ROW(INDIRECT("1:"&amp;LEN(Y1019)))-1,2)&amp;" ")),""))</f>
        <v/>
      </c>
      <c r="D1019" s="20"/>
      <c r="E1019" s="21"/>
      <c r="F1019" s="22"/>
      <c r="G1019" s="55"/>
      <c r="H1019" s="56"/>
      <c r="I1019" s="51"/>
      <c r="J1019" s="51"/>
      <c r="K1019" s="52" t="str">
        <f t="shared" ca="1" si="582"/>
        <v>302</v>
      </c>
      <c r="L1019" s="52" t="str">
        <f t="shared" si="583"/>
        <v/>
      </c>
      <c r="M1019" s="52" t="str">
        <f t="shared" ca="1" si="584"/>
        <v>$0302</v>
      </c>
      <c r="N1019" s="53" t="str">
        <f t="shared" ca="1" si="585"/>
        <v/>
      </c>
      <c r="O1019" s="53" t="str">
        <f t="shared" ca="1" si="586"/>
        <v>00</v>
      </c>
      <c r="P1019" s="53" t="str">
        <f t="shared" ca="1" si="587"/>
        <v/>
      </c>
      <c r="Q1019" s="54">
        <f t="shared" si="588"/>
        <v>-1</v>
      </c>
      <c r="R1019" s="54" t="str">
        <f t="shared" si="589"/>
        <v/>
      </c>
      <c r="S1019" s="3" t="str">
        <f t="shared" si="590"/>
        <v>my_code</v>
      </c>
      <c r="T1019" s="54" t="b">
        <f t="shared" si="591"/>
        <v>0</v>
      </c>
      <c r="U1019" s="54" t="b">
        <f t="shared" si="592"/>
        <v>0</v>
      </c>
      <c r="V1019" s="54" t="b">
        <f t="shared" si="593"/>
        <v>0</v>
      </c>
      <c r="W1019" s="54" t="b">
        <f t="shared" si="594"/>
        <v>0</v>
      </c>
      <c r="X1019" s="54" t="b">
        <f>IF(NOT(ISERROR(VLOOKUP(UPPER(F1019),Opcodes!$O$3:$O$10,1,FALSE))),TRUE,FALSE)</f>
        <v>0</v>
      </c>
      <c r="Y1019" s="1" t="str" cm="1">
        <f t="array" aca="1" ref="Y1019" ca="1">IF(OR(UPPER(F1019)="STR",UPPER(F1019)="ASC"),_xlfn.TEXTJOIN("",TRUE,DEC2HEX(128*(UPPER(F1019)="STR")+CODE(MID(G1019,ABS(ROW(INDIRECT("1:"&amp;LEN(G1019)))),1)))),IF(UPPER(F1019)="HEX",UPPER(SUBSTITUTE(G1019," ","")),""))</f>
        <v/>
      </c>
      <c r="Z1019" s="52" t="str">
        <f t="shared" si="595"/>
        <v/>
      </c>
      <c r="AA1019" s="52" t="str">
        <f t="shared" si="596"/>
        <v/>
      </c>
      <c r="AB1019" s="52" t="str">
        <f t="shared" si="597"/>
        <v/>
      </c>
      <c r="AC1019" s="52" t="str">
        <f t="shared" si="598"/>
        <v/>
      </c>
      <c r="AD1019" s="52" t="str">
        <f t="shared" si="599"/>
        <v/>
      </c>
      <c r="AE1019" s="52">
        <f t="shared" ca="1" si="600"/>
        <v>0</v>
      </c>
      <c r="AF1019" s="52" t="str">
        <f t="shared" si="601"/>
        <v/>
      </c>
      <c r="AG1019" s="52" t="str">
        <f t="shared" ca="1" si="602"/>
        <v>mem</v>
      </c>
      <c r="AH1019" s="52">
        <f t="shared" ca="1" si="603"/>
        <v>0</v>
      </c>
      <c r="AI1019" s="52">
        <f t="shared" ca="1" si="604"/>
        <v>-1</v>
      </c>
      <c r="AJ1019" s="52">
        <f t="shared" ca="1" si="605"/>
        <v>0</v>
      </c>
      <c r="AK1019" s="52">
        <f t="shared" ca="1" si="606"/>
        <v>0</v>
      </c>
      <c r="AL1019" s="52">
        <f t="shared" ca="1" si="607"/>
        <v>0</v>
      </c>
      <c r="AM1019" s="52" t="e" cm="1">
        <f t="array" aca="1" ref="AM1019" ca="1">INDEX($G$2:$G$1052,MATCH(1,(AL1019=$E$2:$E$1052)*("EQU"=UPPER($F$2:$F$1052)),0))</f>
        <v>#N/A</v>
      </c>
      <c r="AN1019" s="52" t="str">
        <f t="shared" ca="1" si="608"/>
        <v/>
      </c>
      <c r="AO1019" s="1" t="e">
        <f t="shared" ca="1" si="609"/>
        <v>#N/A</v>
      </c>
      <c r="AP1019" s="52" t="str">
        <f t="shared" ca="1" si="610"/>
        <v/>
      </c>
      <c r="AQ1019" s="1" t="str" cm="1">
        <f t="array" aca="1" ref="AQ1019" ca="1">IF(LEFT(AL1019,1)=".",INDEX($M$12:$M$1052,MATCH(1,(AL1019=$L$12:$L$1052)*(S1019=($S$12:$S$1052)),0)),"")</f>
        <v/>
      </c>
      <c r="AR1019" s="52">
        <f t="shared" ca="1" si="611"/>
        <v>0</v>
      </c>
      <c r="AS1019" s="52">
        <f t="shared" ca="1" si="612"/>
        <v>0</v>
      </c>
      <c r="AT1019" s="52" t="str">
        <f t="shared" ca="1" si="613"/>
        <v>00</v>
      </c>
      <c r="AU1019" s="52" t="str">
        <f t="shared" ca="1" si="614"/>
        <v>00</v>
      </c>
      <c r="AV1019" s="1" t="str">
        <f t="shared" ca="1" si="581"/>
        <v>00</v>
      </c>
      <c r="AW1019" s="52" t="str">
        <f t="shared" ca="1" si="615"/>
        <v>ZP</v>
      </c>
      <c r="AX1019" s="53" t="e">
        <f ca="1">VLOOKUP(UPPER(F1019)&amp;"-"&amp;AW1019,Opcodes!$D$3:$E$160,2,FALSE)</f>
        <v>#N/A</v>
      </c>
      <c r="AY1019" s="1">
        <f t="shared" ca="1" si="616"/>
        <v>0</v>
      </c>
    </row>
    <row r="1020" spans="3:51" s="52" customFormat="1" x14ac:dyDescent="0.3">
      <c r="C1020" s="11" t="str" cm="1">
        <f t="array" aca="1" ref="C1020" ca="1">IF(AND(N1020&amp;""&lt;&gt;"",K1020&amp;""&lt;&gt;""),K1020&amp;": "&amp;N1020&amp;IF(O1020&amp;""&lt;&gt;""," "&amp;O1020,"")&amp;IF(P1020&amp;""&lt;&gt;""," "&amp;P1020,""),IF(Y1020&amp;""&lt;&gt;"",K1020&amp;": "&amp;TRIM(_xlfn.TEXTJOIN("",TRUE,MID(Y1020,2*ROW(INDIRECT("1:"&amp;LEN(Y1020)))-1,2)&amp;" ")),""))</f>
        <v/>
      </c>
      <c r="D1020" s="20"/>
      <c r="E1020" s="21"/>
      <c r="F1020" s="22"/>
      <c r="G1020" s="55"/>
      <c r="H1020" s="56"/>
      <c r="I1020" s="51"/>
      <c r="J1020" s="51"/>
      <c r="K1020" s="52" t="str">
        <f t="shared" ca="1" si="582"/>
        <v>302</v>
      </c>
      <c r="L1020" s="52" t="str">
        <f t="shared" si="583"/>
        <v/>
      </c>
      <c r="M1020" s="52" t="str">
        <f t="shared" ca="1" si="584"/>
        <v>$0302</v>
      </c>
      <c r="N1020" s="53" t="str">
        <f t="shared" ca="1" si="585"/>
        <v/>
      </c>
      <c r="O1020" s="53" t="str">
        <f t="shared" ca="1" si="586"/>
        <v>00</v>
      </c>
      <c r="P1020" s="53" t="str">
        <f t="shared" ca="1" si="587"/>
        <v/>
      </c>
      <c r="Q1020" s="54">
        <f t="shared" si="588"/>
        <v>-1</v>
      </c>
      <c r="R1020" s="54" t="str">
        <f t="shared" si="589"/>
        <v/>
      </c>
      <c r="S1020" s="3" t="str">
        <f t="shared" si="590"/>
        <v>my_code</v>
      </c>
      <c r="T1020" s="54" t="b">
        <f t="shared" si="591"/>
        <v>0</v>
      </c>
      <c r="U1020" s="54" t="b">
        <f t="shared" si="592"/>
        <v>0</v>
      </c>
      <c r="V1020" s="54" t="b">
        <f t="shared" si="593"/>
        <v>0</v>
      </c>
      <c r="W1020" s="54" t="b">
        <f t="shared" si="594"/>
        <v>0</v>
      </c>
      <c r="X1020" s="54" t="b">
        <f>IF(NOT(ISERROR(VLOOKUP(UPPER(F1020),Opcodes!$O$3:$O$10,1,FALSE))),TRUE,FALSE)</f>
        <v>0</v>
      </c>
      <c r="Y1020" s="1" t="str" cm="1">
        <f t="array" aca="1" ref="Y1020" ca="1">IF(OR(UPPER(F1020)="STR",UPPER(F1020)="ASC"),_xlfn.TEXTJOIN("",TRUE,DEC2HEX(128*(UPPER(F1020)="STR")+CODE(MID(G1020,ABS(ROW(INDIRECT("1:"&amp;LEN(G1020)))),1)))),IF(UPPER(F1020)="HEX",UPPER(SUBSTITUTE(G1020," ","")),""))</f>
        <v/>
      </c>
      <c r="Z1020" s="52" t="str">
        <f t="shared" si="595"/>
        <v/>
      </c>
      <c r="AA1020" s="52" t="str">
        <f t="shared" si="596"/>
        <v/>
      </c>
      <c r="AB1020" s="52" t="str">
        <f t="shared" si="597"/>
        <v/>
      </c>
      <c r="AC1020" s="52" t="str">
        <f t="shared" si="598"/>
        <v/>
      </c>
      <c r="AD1020" s="52" t="str">
        <f t="shared" si="599"/>
        <v/>
      </c>
      <c r="AE1020" s="52">
        <f t="shared" ca="1" si="600"/>
        <v>0</v>
      </c>
      <c r="AF1020" s="52" t="str">
        <f t="shared" si="601"/>
        <v/>
      </c>
      <c r="AG1020" s="52" t="str">
        <f t="shared" ca="1" si="602"/>
        <v>mem</v>
      </c>
      <c r="AH1020" s="52">
        <f t="shared" ca="1" si="603"/>
        <v>0</v>
      </c>
      <c r="AI1020" s="52">
        <f t="shared" ca="1" si="604"/>
        <v>-1</v>
      </c>
      <c r="AJ1020" s="52">
        <f t="shared" ca="1" si="605"/>
        <v>0</v>
      </c>
      <c r="AK1020" s="52">
        <f t="shared" ca="1" si="606"/>
        <v>0</v>
      </c>
      <c r="AL1020" s="52">
        <f t="shared" ca="1" si="607"/>
        <v>0</v>
      </c>
      <c r="AM1020" s="52" t="e" cm="1">
        <f t="array" aca="1" ref="AM1020" ca="1">INDEX($G$2:$G$1052,MATCH(1,(AL1020=$E$2:$E$1052)*("EQU"=UPPER($F$2:$F$1052)),0))</f>
        <v>#N/A</v>
      </c>
      <c r="AN1020" s="52" t="str">
        <f t="shared" ca="1" si="608"/>
        <v/>
      </c>
      <c r="AO1020" s="1" t="e">
        <f t="shared" ca="1" si="609"/>
        <v>#N/A</v>
      </c>
      <c r="AP1020" s="52" t="str">
        <f t="shared" ca="1" si="610"/>
        <v/>
      </c>
      <c r="AQ1020" s="1" t="str" cm="1">
        <f t="array" aca="1" ref="AQ1020" ca="1">IF(LEFT(AL1020,1)=".",INDEX($M$12:$M$1052,MATCH(1,(AL1020=$L$12:$L$1052)*(S1020=($S$12:$S$1052)),0)),"")</f>
        <v/>
      </c>
      <c r="AR1020" s="52">
        <f t="shared" ca="1" si="611"/>
        <v>0</v>
      </c>
      <c r="AS1020" s="52">
        <f t="shared" ca="1" si="612"/>
        <v>0</v>
      </c>
      <c r="AT1020" s="52" t="str">
        <f t="shared" ca="1" si="613"/>
        <v>00</v>
      </c>
      <c r="AU1020" s="52" t="str">
        <f t="shared" ca="1" si="614"/>
        <v>00</v>
      </c>
      <c r="AV1020" s="1" t="str">
        <f t="shared" ca="1" si="581"/>
        <v>00</v>
      </c>
      <c r="AW1020" s="52" t="str">
        <f t="shared" ca="1" si="615"/>
        <v>ZP</v>
      </c>
      <c r="AX1020" s="53" t="e">
        <f ca="1">VLOOKUP(UPPER(F1020)&amp;"-"&amp;AW1020,Opcodes!$D$3:$E$160,2,FALSE)</f>
        <v>#N/A</v>
      </c>
      <c r="AY1020" s="1">
        <f t="shared" ca="1" si="616"/>
        <v>0</v>
      </c>
    </row>
    <row r="1021" spans="3:51" s="52" customFormat="1" x14ac:dyDescent="0.3">
      <c r="C1021" s="11" t="str" cm="1">
        <f t="array" aca="1" ref="C1021" ca="1">IF(AND(N1021&amp;""&lt;&gt;"",K1021&amp;""&lt;&gt;""),K1021&amp;": "&amp;N1021&amp;IF(O1021&amp;""&lt;&gt;""," "&amp;O1021,"")&amp;IF(P1021&amp;""&lt;&gt;""," "&amp;P1021,""),IF(Y1021&amp;""&lt;&gt;"",K1021&amp;": "&amp;TRIM(_xlfn.TEXTJOIN("",TRUE,MID(Y1021,2*ROW(INDIRECT("1:"&amp;LEN(Y1021)))-1,2)&amp;" ")),""))</f>
        <v/>
      </c>
      <c r="D1021" s="20"/>
      <c r="E1021" s="21"/>
      <c r="F1021" s="22"/>
      <c r="G1021" s="55"/>
      <c r="H1021" s="56"/>
      <c r="I1021" s="51"/>
      <c r="J1021" s="51"/>
      <c r="K1021" s="52" t="str">
        <f t="shared" ca="1" si="582"/>
        <v>302</v>
      </c>
      <c r="L1021" s="52" t="str">
        <f t="shared" si="583"/>
        <v/>
      </c>
      <c r="M1021" s="52" t="str">
        <f t="shared" ca="1" si="584"/>
        <v>$0302</v>
      </c>
      <c r="N1021" s="53" t="str">
        <f t="shared" ca="1" si="585"/>
        <v/>
      </c>
      <c r="O1021" s="53" t="str">
        <f t="shared" ca="1" si="586"/>
        <v>00</v>
      </c>
      <c r="P1021" s="53" t="str">
        <f t="shared" ca="1" si="587"/>
        <v/>
      </c>
      <c r="Q1021" s="54">
        <f t="shared" si="588"/>
        <v>-1</v>
      </c>
      <c r="R1021" s="54" t="str">
        <f t="shared" si="589"/>
        <v/>
      </c>
      <c r="S1021" s="3" t="str">
        <f t="shared" si="590"/>
        <v>my_code</v>
      </c>
      <c r="T1021" s="54" t="b">
        <f t="shared" si="591"/>
        <v>0</v>
      </c>
      <c r="U1021" s="54" t="b">
        <f t="shared" si="592"/>
        <v>0</v>
      </c>
      <c r="V1021" s="54" t="b">
        <f t="shared" si="593"/>
        <v>0</v>
      </c>
      <c r="W1021" s="54" t="b">
        <f t="shared" si="594"/>
        <v>0</v>
      </c>
      <c r="X1021" s="54" t="b">
        <f>IF(NOT(ISERROR(VLOOKUP(UPPER(F1021),Opcodes!$O$3:$O$10,1,FALSE))),TRUE,FALSE)</f>
        <v>0</v>
      </c>
      <c r="Y1021" s="1" t="str" cm="1">
        <f t="array" aca="1" ref="Y1021" ca="1">IF(OR(UPPER(F1021)="STR",UPPER(F1021)="ASC"),_xlfn.TEXTJOIN("",TRUE,DEC2HEX(128*(UPPER(F1021)="STR")+CODE(MID(G1021,ABS(ROW(INDIRECT("1:"&amp;LEN(G1021)))),1)))),IF(UPPER(F1021)="HEX",UPPER(SUBSTITUTE(G1021," ","")),""))</f>
        <v/>
      </c>
      <c r="Z1021" s="52" t="str">
        <f t="shared" si="595"/>
        <v/>
      </c>
      <c r="AA1021" s="52" t="str">
        <f t="shared" si="596"/>
        <v/>
      </c>
      <c r="AB1021" s="52" t="str">
        <f t="shared" si="597"/>
        <v/>
      </c>
      <c r="AC1021" s="52" t="str">
        <f t="shared" si="598"/>
        <v/>
      </c>
      <c r="AD1021" s="52" t="str">
        <f t="shared" si="599"/>
        <v/>
      </c>
      <c r="AE1021" s="52">
        <f t="shared" ca="1" si="600"/>
        <v>0</v>
      </c>
      <c r="AF1021" s="52" t="str">
        <f t="shared" si="601"/>
        <v/>
      </c>
      <c r="AG1021" s="52" t="str">
        <f t="shared" ca="1" si="602"/>
        <v>mem</v>
      </c>
      <c r="AH1021" s="52">
        <f t="shared" ca="1" si="603"/>
        <v>0</v>
      </c>
      <c r="AI1021" s="52">
        <f t="shared" ca="1" si="604"/>
        <v>-1</v>
      </c>
      <c r="AJ1021" s="52">
        <f t="shared" ca="1" si="605"/>
        <v>0</v>
      </c>
      <c r="AK1021" s="52">
        <f t="shared" ca="1" si="606"/>
        <v>0</v>
      </c>
      <c r="AL1021" s="52">
        <f t="shared" ca="1" si="607"/>
        <v>0</v>
      </c>
      <c r="AM1021" s="52" t="e" cm="1">
        <f t="array" aca="1" ref="AM1021" ca="1">INDEX($G$2:$G$1052,MATCH(1,(AL1021=$E$2:$E$1052)*("EQU"=UPPER($F$2:$F$1052)),0))</f>
        <v>#N/A</v>
      </c>
      <c r="AN1021" s="52" t="str">
        <f t="shared" ca="1" si="608"/>
        <v/>
      </c>
      <c r="AO1021" s="1" t="e">
        <f t="shared" ca="1" si="609"/>
        <v>#N/A</v>
      </c>
      <c r="AP1021" s="52" t="str">
        <f t="shared" ca="1" si="610"/>
        <v/>
      </c>
      <c r="AQ1021" s="1" t="str" cm="1">
        <f t="array" aca="1" ref="AQ1021" ca="1">IF(LEFT(AL1021,1)=".",INDEX($M$12:$M$1052,MATCH(1,(AL1021=$L$12:$L$1052)*(S1021=($S$12:$S$1052)),0)),"")</f>
        <v/>
      </c>
      <c r="AR1021" s="52">
        <f t="shared" ca="1" si="611"/>
        <v>0</v>
      </c>
      <c r="AS1021" s="52">
        <f t="shared" ca="1" si="612"/>
        <v>0</v>
      </c>
      <c r="AT1021" s="52" t="str">
        <f t="shared" ca="1" si="613"/>
        <v>00</v>
      </c>
      <c r="AU1021" s="52" t="str">
        <f t="shared" ca="1" si="614"/>
        <v>00</v>
      </c>
      <c r="AV1021" s="1" t="str">
        <f t="shared" ca="1" si="581"/>
        <v>00</v>
      </c>
      <c r="AW1021" s="52" t="str">
        <f t="shared" ca="1" si="615"/>
        <v>ZP</v>
      </c>
      <c r="AX1021" s="53" t="e">
        <f ca="1">VLOOKUP(UPPER(F1021)&amp;"-"&amp;AW1021,Opcodes!$D$3:$E$160,2,FALSE)</f>
        <v>#N/A</v>
      </c>
      <c r="AY1021" s="1">
        <f t="shared" ca="1" si="616"/>
        <v>0</v>
      </c>
    </row>
    <row r="1022" spans="3:51" s="52" customFormat="1" x14ac:dyDescent="0.3">
      <c r="C1022" s="11" t="str" cm="1">
        <f t="array" aca="1" ref="C1022" ca="1">IF(AND(N1022&amp;""&lt;&gt;"",K1022&amp;""&lt;&gt;""),K1022&amp;": "&amp;N1022&amp;IF(O1022&amp;""&lt;&gt;""," "&amp;O1022,"")&amp;IF(P1022&amp;""&lt;&gt;""," "&amp;P1022,""),IF(Y1022&amp;""&lt;&gt;"",K1022&amp;": "&amp;TRIM(_xlfn.TEXTJOIN("",TRUE,MID(Y1022,2*ROW(INDIRECT("1:"&amp;LEN(Y1022)))-1,2)&amp;" ")),""))</f>
        <v/>
      </c>
      <c r="D1022" s="20"/>
      <c r="E1022" s="21"/>
      <c r="F1022" s="22"/>
      <c r="G1022" s="55"/>
      <c r="H1022" s="56"/>
      <c r="I1022" s="51"/>
      <c r="J1022" s="51"/>
      <c r="K1022" s="52" t="str">
        <f t="shared" ca="1" si="582"/>
        <v>302</v>
      </c>
      <c r="L1022" s="52" t="str">
        <f t="shared" si="583"/>
        <v/>
      </c>
      <c r="M1022" s="52" t="str">
        <f t="shared" ca="1" si="584"/>
        <v>$0302</v>
      </c>
      <c r="N1022" s="53" t="str">
        <f t="shared" ca="1" si="585"/>
        <v/>
      </c>
      <c r="O1022" s="53" t="str">
        <f t="shared" ca="1" si="586"/>
        <v>00</v>
      </c>
      <c r="P1022" s="53" t="str">
        <f t="shared" ca="1" si="587"/>
        <v/>
      </c>
      <c r="Q1022" s="54">
        <f t="shared" si="588"/>
        <v>-1</v>
      </c>
      <c r="R1022" s="54" t="str">
        <f t="shared" si="589"/>
        <v/>
      </c>
      <c r="S1022" s="3" t="str">
        <f t="shared" si="590"/>
        <v>my_code</v>
      </c>
      <c r="T1022" s="54" t="b">
        <f t="shared" si="591"/>
        <v>0</v>
      </c>
      <c r="U1022" s="54" t="b">
        <f t="shared" si="592"/>
        <v>0</v>
      </c>
      <c r="V1022" s="54" t="b">
        <f t="shared" si="593"/>
        <v>0</v>
      </c>
      <c r="W1022" s="54" t="b">
        <f t="shared" si="594"/>
        <v>0</v>
      </c>
      <c r="X1022" s="54" t="b">
        <f>IF(NOT(ISERROR(VLOOKUP(UPPER(F1022),Opcodes!$O$3:$O$10,1,FALSE))),TRUE,FALSE)</f>
        <v>0</v>
      </c>
      <c r="Y1022" s="1" t="str" cm="1">
        <f t="array" aca="1" ref="Y1022" ca="1">IF(OR(UPPER(F1022)="STR",UPPER(F1022)="ASC"),_xlfn.TEXTJOIN("",TRUE,DEC2HEX(128*(UPPER(F1022)="STR")+CODE(MID(G1022,ABS(ROW(INDIRECT("1:"&amp;LEN(G1022)))),1)))),IF(UPPER(F1022)="HEX",UPPER(SUBSTITUTE(G1022," ","")),""))</f>
        <v/>
      </c>
      <c r="Z1022" s="52" t="str">
        <f t="shared" si="595"/>
        <v/>
      </c>
      <c r="AA1022" s="52" t="str">
        <f t="shared" si="596"/>
        <v/>
      </c>
      <c r="AB1022" s="52" t="str">
        <f t="shared" si="597"/>
        <v/>
      </c>
      <c r="AC1022" s="52" t="str">
        <f t="shared" si="598"/>
        <v/>
      </c>
      <c r="AD1022" s="52" t="str">
        <f t="shared" si="599"/>
        <v/>
      </c>
      <c r="AE1022" s="52">
        <f t="shared" ca="1" si="600"/>
        <v>0</v>
      </c>
      <c r="AF1022" s="52" t="str">
        <f t="shared" si="601"/>
        <v/>
      </c>
      <c r="AG1022" s="52" t="str">
        <f t="shared" ca="1" si="602"/>
        <v>mem</v>
      </c>
      <c r="AH1022" s="52">
        <f t="shared" ca="1" si="603"/>
        <v>0</v>
      </c>
      <c r="AI1022" s="52">
        <f t="shared" ca="1" si="604"/>
        <v>-1</v>
      </c>
      <c r="AJ1022" s="52">
        <f t="shared" ca="1" si="605"/>
        <v>0</v>
      </c>
      <c r="AK1022" s="52">
        <f t="shared" ca="1" si="606"/>
        <v>0</v>
      </c>
      <c r="AL1022" s="52">
        <f t="shared" ca="1" si="607"/>
        <v>0</v>
      </c>
      <c r="AM1022" s="52" t="e" cm="1">
        <f t="array" aca="1" ref="AM1022" ca="1">INDEX($G$2:$G$1052,MATCH(1,(AL1022=$E$2:$E$1052)*("EQU"=UPPER($F$2:$F$1052)),0))</f>
        <v>#N/A</v>
      </c>
      <c r="AN1022" s="52" t="str">
        <f t="shared" ca="1" si="608"/>
        <v/>
      </c>
      <c r="AO1022" s="1" t="e">
        <f t="shared" ca="1" si="609"/>
        <v>#N/A</v>
      </c>
      <c r="AP1022" s="52" t="str">
        <f t="shared" ca="1" si="610"/>
        <v/>
      </c>
      <c r="AQ1022" s="1" t="str" cm="1">
        <f t="array" aca="1" ref="AQ1022" ca="1">IF(LEFT(AL1022,1)=".",INDEX($M$12:$M$1052,MATCH(1,(AL1022=$L$12:$L$1052)*(S1022=($S$12:$S$1052)),0)),"")</f>
        <v/>
      </c>
      <c r="AR1022" s="52">
        <f t="shared" ca="1" si="611"/>
        <v>0</v>
      </c>
      <c r="AS1022" s="52">
        <f t="shared" ca="1" si="612"/>
        <v>0</v>
      </c>
      <c r="AT1022" s="52" t="str">
        <f t="shared" ca="1" si="613"/>
        <v>00</v>
      </c>
      <c r="AU1022" s="52" t="str">
        <f t="shared" ca="1" si="614"/>
        <v>00</v>
      </c>
      <c r="AV1022" s="1" t="str">
        <f t="shared" ca="1" si="581"/>
        <v>00</v>
      </c>
      <c r="AW1022" s="52" t="str">
        <f t="shared" ca="1" si="615"/>
        <v>ZP</v>
      </c>
      <c r="AX1022" s="53" t="e">
        <f ca="1">VLOOKUP(UPPER(F1022)&amp;"-"&amp;AW1022,Opcodes!$D$3:$E$160,2,FALSE)</f>
        <v>#N/A</v>
      </c>
      <c r="AY1022" s="1">
        <f t="shared" ca="1" si="616"/>
        <v>0</v>
      </c>
    </row>
    <row r="1023" spans="3:51" s="52" customFormat="1" x14ac:dyDescent="0.3">
      <c r="C1023" s="11" t="str" cm="1">
        <f t="array" aca="1" ref="C1023" ca="1">IF(AND(N1023&amp;""&lt;&gt;"",K1023&amp;""&lt;&gt;""),K1023&amp;": "&amp;N1023&amp;IF(O1023&amp;""&lt;&gt;""," "&amp;O1023,"")&amp;IF(P1023&amp;""&lt;&gt;""," "&amp;P1023,""),IF(Y1023&amp;""&lt;&gt;"",K1023&amp;": "&amp;TRIM(_xlfn.TEXTJOIN("",TRUE,MID(Y1023,2*ROW(INDIRECT("1:"&amp;LEN(Y1023)))-1,2)&amp;" ")),""))</f>
        <v/>
      </c>
      <c r="D1023" s="20"/>
      <c r="E1023" s="21"/>
      <c r="F1023" s="22"/>
      <c r="G1023" s="55"/>
      <c r="H1023" s="56"/>
      <c r="I1023" s="51"/>
      <c r="J1023" s="51"/>
      <c r="K1023" s="52" t="str">
        <f t="shared" ca="1" si="582"/>
        <v>302</v>
      </c>
      <c r="L1023" s="52" t="str">
        <f t="shared" si="583"/>
        <v/>
      </c>
      <c r="M1023" s="52" t="str">
        <f t="shared" ca="1" si="584"/>
        <v>$0302</v>
      </c>
      <c r="N1023" s="53" t="str">
        <f t="shared" ca="1" si="585"/>
        <v/>
      </c>
      <c r="O1023" s="53" t="str">
        <f t="shared" ca="1" si="586"/>
        <v>00</v>
      </c>
      <c r="P1023" s="53" t="str">
        <f t="shared" ca="1" si="587"/>
        <v/>
      </c>
      <c r="Q1023" s="54">
        <f t="shared" si="588"/>
        <v>-1</v>
      </c>
      <c r="R1023" s="54" t="str">
        <f t="shared" si="589"/>
        <v/>
      </c>
      <c r="S1023" s="3" t="str">
        <f t="shared" si="590"/>
        <v>my_code</v>
      </c>
      <c r="T1023" s="54" t="b">
        <f t="shared" si="591"/>
        <v>0</v>
      </c>
      <c r="U1023" s="54" t="b">
        <f t="shared" si="592"/>
        <v>0</v>
      </c>
      <c r="V1023" s="54" t="b">
        <f t="shared" si="593"/>
        <v>0</v>
      </c>
      <c r="W1023" s="54" t="b">
        <f t="shared" si="594"/>
        <v>0</v>
      </c>
      <c r="X1023" s="54" t="b">
        <f>IF(NOT(ISERROR(VLOOKUP(UPPER(F1023),Opcodes!$O$3:$O$10,1,FALSE))),TRUE,FALSE)</f>
        <v>0</v>
      </c>
      <c r="Y1023" s="1" t="str" cm="1">
        <f t="array" aca="1" ref="Y1023" ca="1">IF(OR(UPPER(F1023)="STR",UPPER(F1023)="ASC"),_xlfn.TEXTJOIN("",TRUE,DEC2HEX(128*(UPPER(F1023)="STR")+CODE(MID(G1023,ABS(ROW(INDIRECT("1:"&amp;LEN(G1023)))),1)))),IF(UPPER(F1023)="HEX",UPPER(SUBSTITUTE(G1023," ","")),""))</f>
        <v/>
      </c>
      <c r="Z1023" s="52" t="str">
        <f t="shared" si="595"/>
        <v/>
      </c>
      <c r="AA1023" s="52" t="str">
        <f t="shared" si="596"/>
        <v/>
      </c>
      <c r="AB1023" s="52" t="str">
        <f t="shared" si="597"/>
        <v/>
      </c>
      <c r="AC1023" s="52" t="str">
        <f t="shared" si="598"/>
        <v/>
      </c>
      <c r="AD1023" s="52" t="str">
        <f t="shared" si="599"/>
        <v/>
      </c>
      <c r="AE1023" s="52">
        <f t="shared" ca="1" si="600"/>
        <v>0</v>
      </c>
      <c r="AF1023" s="52" t="str">
        <f t="shared" si="601"/>
        <v/>
      </c>
      <c r="AG1023" s="52" t="str">
        <f t="shared" ca="1" si="602"/>
        <v>mem</v>
      </c>
      <c r="AH1023" s="52">
        <f t="shared" ca="1" si="603"/>
        <v>0</v>
      </c>
      <c r="AI1023" s="52">
        <f t="shared" ca="1" si="604"/>
        <v>-1</v>
      </c>
      <c r="AJ1023" s="52">
        <f t="shared" ca="1" si="605"/>
        <v>0</v>
      </c>
      <c r="AK1023" s="52">
        <f t="shared" ca="1" si="606"/>
        <v>0</v>
      </c>
      <c r="AL1023" s="52">
        <f t="shared" ca="1" si="607"/>
        <v>0</v>
      </c>
      <c r="AM1023" s="52" t="e" cm="1">
        <f t="array" aca="1" ref="AM1023" ca="1">INDEX($G$2:$G$1052,MATCH(1,(AL1023=$E$2:$E$1052)*("EQU"=UPPER($F$2:$F$1052)),0))</f>
        <v>#N/A</v>
      </c>
      <c r="AN1023" s="52" t="str">
        <f t="shared" ca="1" si="608"/>
        <v/>
      </c>
      <c r="AO1023" s="1" t="e">
        <f t="shared" ca="1" si="609"/>
        <v>#N/A</v>
      </c>
      <c r="AP1023" s="52" t="str">
        <f t="shared" ca="1" si="610"/>
        <v/>
      </c>
      <c r="AQ1023" s="1" t="str" cm="1">
        <f t="array" aca="1" ref="AQ1023" ca="1">IF(LEFT(AL1023,1)=".",INDEX($M$12:$M$1052,MATCH(1,(AL1023=$L$12:$L$1052)*(S1023=($S$12:$S$1052)),0)),"")</f>
        <v/>
      </c>
      <c r="AR1023" s="52">
        <f t="shared" ca="1" si="611"/>
        <v>0</v>
      </c>
      <c r="AS1023" s="52">
        <f t="shared" ca="1" si="612"/>
        <v>0</v>
      </c>
      <c r="AT1023" s="52" t="str">
        <f t="shared" ca="1" si="613"/>
        <v>00</v>
      </c>
      <c r="AU1023" s="52" t="str">
        <f t="shared" ca="1" si="614"/>
        <v>00</v>
      </c>
      <c r="AV1023" s="1" t="str">
        <f t="shared" ca="1" si="581"/>
        <v>00</v>
      </c>
      <c r="AW1023" s="52" t="str">
        <f t="shared" ca="1" si="615"/>
        <v>ZP</v>
      </c>
      <c r="AX1023" s="53" t="e">
        <f ca="1">VLOOKUP(UPPER(F1023)&amp;"-"&amp;AW1023,Opcodes!$D$3:$E$160,2,FALSE)</f>
        <v>#N/A</v>
      </c>
      <c r="AY1023" s="1">
        <f t="shared" ca="1" si="616"/>
        <v>0</v>
      </c>
    </row>
    <row r="1024" spans="3:51" s="52" customFormat="1" x14ac:dyDescent="0.3">
      <c r="C1024" s="11" t="str" cm="1">
        <f t="array" aca="1" ref="C1024" ca="1">IF(AND(N1024&amp;""&lt;&gt;"",K1024&amp;""&lt;&gt;""),K1024&amp;": "&amp;N1024&amp;IF(O1024&amp;""&lt;&gt;""," "&amp;O1024,"")&amp;IF(P1024&amp;""&lt;&gt;""," "&amp;P1024,""),IF(Y1024&amp;""&lt;&gt;"",K1024&amp;": "&amp;TRIM(_xlfn.TEXTJOIN("",TRUE,MID(Y1024,2*ROW(INDIRECT("1:"&amp;LEN(Y1024)))-1,2)&amp;" ")),""))</f>
        <v/>
      </c>
      <c r="D1024" s="20"/>
      <c r="E1024" s="21"/>
      <c r="F1024" s="22"/>
      <c r="G1024" s="55"/>
      <c r="H1024" s="56"/>
      <c r="I1024" s="51"/>
      <c r="J1024" s="51"/>
      <c r="K1024" s="52" t="str">
        <f t="shared" ca="1" si="582"/>
        <v>302</v>
      </c>
      <c r="L1024" s="52" t="str">
        <f t="shared" si="583"/>
        <v/>
      </c>
      <c r="M1024" s="52" t="str">
        <f t="shared" ca="1" si="584"/>
        <v>$0302</v>
      </c>
      <c r="N1024" s="53" t="str">
        <f t="shared" ca="1" si="585"/>
        <v/>
      </c>
      <c r="O1024" s="53" t="str">
        <f t="shared" ca="1" si="586"/>
        <v>00</v>
      </c>
      <c r="P1024" s="53" t="str">
        <f t="shared" ca="1" si="587"/>
        <v/>
      </c>
      <c r="Q1024" s="54">
        <f t="shared" si="588"/>
        <v>-1</v>
      </c>
      <c r="R1024" s="54" t="str">
        <f t="shared" si="589"/>
        <v/>
      </c>
      <c r="S1024" s="3" t="str">
        <f t="shared" si="590"/>
        <v>my_code</v>
      </c>
      <c r="T1024" s="54" t="b">
        <f t="shared" si="591"/>
        <v>0</v>
      </c>
      <c r="U1024" s="54" t="b">
        <f t="shared" si="592"/>
        <v>0</v>
      </c>
      <c r="V1024" s="54" t="b">
        <f t="shared" si="593"/>
        <v>0</v>
      </c>
      <c r="W1024" s="54" t="b">
        <f t="shared" si="594"/>
        <v>0</v>
      </c>
      <c r="X1024" s="54" t="b">
        <f>IF(NOT(ISERROR(VLOOKUP(UPPER(F1024),Opcodes!$O$3:$O$10,1,FALSE))),TRUE,FALSE)</f>
        <v>0</v>
      </c>
      <c r="Y1024" s="1" t="str" cm="1">
        <f t="array" aca="1" ref="Y1024" ca="1">IF(OR(UPPER(F1024)="STR",UPPER(F1024)="ASC"),_xlfn.TEXTJOIN("",TRUE,DEC2HEX(128*(UPPER(F1024)="STR")+CODE(MID(G1024,ABS(ROW(INDIRECT("1:"&amp;LEN(G1024)))),1)))),IF(UPPER(F1024)="HEX",UPPER(SUBSTITUTE(G1024," ","")),""))</f>
        <v/>
      </c>
      <c r="Z1024" s="52" t="str">
        <f t="shared" si="595"/>
        <v/>
      </c>
      <c r="AA1024" s="52" t="str">
        <f t="shared" si="596"/>
        <v/>
      </c>
      <c r="AB1024" s="52" t="str">
        <f t="shared" si="597"/>
        <v/>
      </c>
      <c r="AC1024" s="52" t="str">
        <f t="shared" si="598"/>
        <v/>
      </c>
      <c r="AD1024" s="52" t="str">
        <f t="shared" si="599"/>
        <v/>
      </c>
      <c r="AE1024" s="52">
        <f t="shared" ca="1" si="600"/>
        <v>0</v>
      </c>
      <c r="AF1024" s="52" t="str">
        <f t="shared" si="601"/>
        <v/>
      </c>
      <c r="AG1024" s="52" t="str">
        <f t="shared" ca="1" si="602"/>
        <v>mem</v>
      </c>
      <c r="AH1024" s="52">
        <f t="shared" ca="1" si="603"/>
        <v>0</v>
      </c>
      <c r="AI1024" s="52">
        <f t="shared" ca="1" si="604"/>
        <v>-1</v>
      </c>
      <c r="AJ1024" s="52">
        <f t="shared" ca="1" si="605"/>
        <v>0</v>
      </c>
      <c r="AK1024" s="52">
        <f t="shared" ca="1" si="606"/>
        <v>0</v>
      </c>
      <c r="AL1024" s="52">
        <f t="shared" ca="1" si="607"/>
        <v>0</v>
      </c>
      <c r="AM1024" s="52" t="e" cm="1">
        <f t="array" aca="1" ref="AM1024" ca="1">INDEX($G$2:$G$1052,MATCH(1,(AL1024=$E$2:$E$1052)*("EQU"=UPPER($F$2:$F$1052)),0))</f>
        <v>#N/A</v>
      </c>
      <c r="AN1024" s="52" t="str">
        <f t="shared" ca="1" si="608"/>
        <v/>
      </c>
      <c r="AO1024" s="1" t="e">
        <f t="shared" ca="1" si="609"/>
        <v>#N/A</v>
      </c>
      <c r="AP1024" s="52" t="str">
        <f t="shared" ca="1" si="610"/>
        <v/>
      </c>
      <c r="AQ1024" s="1" t="str" cm="1">
        <f t="array" aca="1" ref="AQ1024" ca="1">IF(LEFT(AL1024,1)=".",INDEX($M$12:$M$1052,MATCH(1,(AL1024=$L$12:$L$1052)*(S1024=($S$12:$S$1052)),0)),"")</f>
        <v/>
      </c>
      <c r="AR1024" s="52">
        <f t="shared" ca="1" si="611"/>
        <v>0</v>
      </c>
      <c r="AS1024" s="52">
        <f t="shared" ca="1" si="612"/>
        <v>0</v>
      </c>
      <c r="AT1024" s="52" t="str">
        <f t="shared" ca="1" si="613"/>
        <v>00</v>
      </c>
      <c r="AU1024" s="52" t="str">
        <f t="shared" ca="1" si="614"/>
        <v>00</v>
      </c>
      <c r="AV1024" s="1" t="str">
        <f t="shared" ca="1" si="581"/>
        <v>00</v>
      </c>
      <c r="AW1024" s="52" t="str">
        <f t="shared" ca="1" si="615"/>
        <v>ZP</v>
      </c>
      <c r="AX1024" s="53" t="e">
        <f ca="1">VLOOKUP(UPPER(F1024)&amp;"-"&amp;AW1024,Opcodes!$D$3:$E$160,2,FALSE)</f>
        <v>#N/A</v>
      </c>
      <c r="AY1024" s="1">
        <f t="shared" ca="1" si="616"/>
        <v>0</v>
      </c>
    </row>
    <row r="1025" spans="3:51" s="52" customFormat="1" x14ac:dyDescent="0.3">
      <c r="C1025" s="11" t="str" cm="1">
        <f t="array" aca="1" ref="C1025" ca="1">IF(AND(N1025&amp;""&lt;&gt;"",K1025&amp;""&lt;&gt;""),K1025&amp;": "&amp;N1025&amp;IF(O1025&amp;""&lt;&gt;""," "&amp;O1025,"")&amp;IF(P1025&amp;""&lt;&gt;""," "&amp;P1025,""),IF(Y1025&amp;""&lt;&gt;"",K1025&amp;": "&amp;TRIM(_xlfn.TEXTJOIN("",TRUE,MID(Y1025,2*ROW(INDIRECT("1:"&amp;LEN(Y1025)))-1,2)&amp;" ")),""))</f>
        <v/>
      </c>
      <c r="D1025" s="20"/>
      <c r="E1025" s="21"/>
      <c r="F1025" s="22"/>
      <c r="G1025" s="55"/>
      <c r="H1025" s="56"/>
      <c r="I1025" s="51"/>
      <c r="J1025" s="51"/>
      <c r="K1025" s="52" t="str">
        <f t="shared" ca="1" si="582"/>
        <v>302</v>
      </c>
      <c r="L1025" s="52" t="str">
        <f t="shared" si="583"/>
        <v/>
      </c>
      <c r="M1025" s="52" t="str">
        <f t="shared" ca="1" si="584"/>
        <v>$0302</v>
      </c>
      <c r="N1025" s="53" t="str">
        <f t="shared" ca="1" si="585"/>
        <v/>
      </c>
      <c r="O1025" s="53" t="str">
        <f t="shared" ca="1" si="586"/>
        <v>00</v>
      </c>
      <c r="P1025" s="53" t="str">
        <f t="shared" ca="1" si="587"/>
        <v/>
      </c>
      <c r="Q1025" s="54">
        <f t="shared" si="588"/>
        <v>-1</v>
      </c>
      <c r="R1025" s="54" t="str">
        <f t="shared" si="589"/>
        <v/>
      </c>
      <c r="S1025" s="3" t="str">
        <f t="shared" si="590"/>
        <v>my_code</v>
      </c>
      <c r="T1025" s="54" t="b">
        <f t="shared" si="591"/>
        <v>0</v>
      </c>
      <c r="U1025" s="54" t="b">
        <f t="shared" si="592"/>
        <v>0</v>
      </c>
      <c r="V1025" s="54" t="b">
        <f t="shared" si="593"/>
        <v>0</v>
      </c>
      <c r="W1025" s="54" t="b">
        <f t="shared" si="594"/>
        <v>0</v>
      </c>
      <c r="X1025" s="54" t="b">
        <f>IF(NOT(ISERROR(VLOOKUP(UPPER(F1025),Opcodes!$O$3:$O$10,1,FALSE))),TRUE,FALSE)</f>
        <v>0</v>
      </c>
      <c r="Y1025" s="1" t="str" cm="1">
        <f t="array" aca="1" ref="Y1025" ca="1">IF(OR(UPPER(F1025)="STR",UPPER(F1025)="ASC"),_xlfn.TEXTJOIN("",TRUE,DEC2HEX(128*(UPPER(F1025)="STR")+CODE(MID(G1025,ABS(ROW(INDIRECT("1:"&amp;LEN(G1025)))),1)))),IF(UPPER(F1025)="HEX",UPPER(SUBSTITUTE(G1025," ","")),""))</f>
        <v/>
      </c>
      <c r="Z1025" s="52" t="str">
        <f t="shared" si="595"/>
        <v/>
      </c>
      <c r="AA1025" s="52" t="str">
        <f t="shared" si="596"/>
        <v/>
      </c>
      <c r="AB1025" s="52" t="str">
        <f t="shared" si="597"/>
        <v/>
      </c>
      <c r="AC1025" s="52" t="str">
        <f t="shared" si="598"/>
        <v/>
      </c>
      <c r="AD1025" s="52" t="str">
        <f t="shared" si="599"/>
        <v/>
      </c>
      <c r="AE1025" s="52">
        <f t="shared" ca="1" si="600"/>
        <v>0</v>
      </c>
      <c r="AF1025" s="52" t="str">
        <f t="shared" si="601"/>
        <v/>
      </c>
      <c r="AG1025" s="52" t="str">
        <f t="shared" ca="1" si="602"/>
        <v>mem</v>
      </c>
      <c r="AH1025" s="52">
        <f t="shared" ca="1" si="603"/>
        <v>0</v>
      </c>
      <c r="AI1025" s="52">
        <f t="shared" ca="1" si="604"/>
        <v>-1</v>
      </c>
      <c r="AJ1025" s="52">
        <f t="shared" ca="1" si="605"/>
        <v>0</v>
      </c>
      <c r="AK1025" s="52">
        <f t="shared" ca="1" si="606"/>
        <v>0</v>
      </c>
      <c r="AL1025" s="52">
        <f t="shared" ca="1" si="607"/>
        <v>0</v>
      </c>
      <c r="AM1025" s="52" t="e" cm="1">
        <f t="array" aca="1" ref="AM1025" ca="1">INDEX($G$2:$G$1052,MATCH(1,(AL1025=$E$2:$E$1052)*("EQU"=UPPER($F$2:$F$1052)),0))</f>
        <v>#N/A</v>
      </c>
      <c r="AN1025" s="52" t="str">
        <f t="shared" ca="1" si="608"/>
        <v/>
      </c>
      <c r="AO1025" s="1" t="e">
        <f t="shared" ca="1" si="609"/>
        <v>#N/A</v>
      </c>
      <c r="AP1025" s="52" t="str">
        <f t="shared" ca="1" si="610"/>
        <v/>
      </c>
      <c r="AQ1025" s="1" t="str" cm="1">
        <f t="array" aca="1" ref="AQ1025" ca="1">IF(LEFT(AL1025,1)=".",INDEX($M$12:$M$1052,MATCH(1,(AL1025=$L$12:$L$1052)*(S1025=($S$12:$S$1052)),0)),"")</f>
        <v/>
      </c>
      <c r="AR1025" s="52">
        <f t="shared" ca="1" si="611"/>
        <v>0</v>
      </c>
      <c r="AS1025" s="52">
        <f t="shared" ca="1" si="612"/>
        <v>0</v>
      </c>
      <c r="AT1025" s="52" t="str">
        <f t="shared" ca="1" si="613"/>
        <v>00</v>
      </c>
      <c r="AU1025" s="52" t="str">
        <f t="shared" ca="1" si="614"/>
        <v>00</v>
      </c>
      <c r="AV1025" s="1" t="str">
        <f t="shared" ca="1" si="581"/>
        <v>00</v>
      </c>
      <c r="AW1025" s="52" t="str">
        <f t="shared" ca="1" si="615"/>
        <v>ZP</v>
      </c>
      <c r="AX1025" s="53" t="e">
        <f ca="1">VLOOKUP(UPPER(F1025)&amp;"-"&amp;AW1025,Opcodes!$D$3:$E$160,2,FALSE)</f>
        <v>#N/A</v>
      </c>
      <c r="AY1025" s="1">
        <f t="shared" ca="1" si="616"/>
        <v>0</v>
      </c>
    </row>
    <row r="1026" spans="3:51" s="52" customFormat="1" x14ac:dyDescent="0.3">
      <c r="C1026" s="11" t="str" cm="1">
        <f t="array" aca="1" ref="C1026" ca="1">IF(AND(N1026&amp;""&lt;&gt;"",K1026&amp;""&lt;&gt;""),K1026&amp;": "&amp;N1026&amp;IF(O1026&amp;""&lt;&gt;""," "&amp;O1026,"")&amp;IF(P1026&amp;""&lt;&gt;""," "&amp;P1026,""),IF(Y1026&amp;""&lt;&gt;"",K1026&amp;": "&amp;TRIM(_xlfn.TEXTJOIN("",TRUE,MID(Y1026,2*ROW(INDIRECT("1:"&amp;LEN(Y1026)))-1,2)&amp;" ")),""))</f>
        <v/>
      </c>
      <c r="D1026" s="20"/>
      <c r="E1026" s="21"/>
      <c r="F1026" s="22"/>
      <c r="G1026" s="55"/>
      <c r="H1026" s="56"/>
      <c r="I1026" s="51"/>
      <c r="J1026" s="51"/>
      <c r="K1026" s="52" t="str">
        <f t="shared" ca="1" si="582"/>
        <v>302</v>
      </c>
      <c r="L1026" s="52" t="str">
        <f t="shared" si="583"/>
        <v/>
      </c>
      <c r="M1026" s="52" t="str">
        <f t="shared" ca="1" si="584"/>
        <v>$0302</v>
      </c>
      <c r="N1026" s="53" t="str">
        <f t="shared" ca="1" si="585"/>
        <v/>
      </c>
      <c r="O1026" s="53" t="str">
        <f t="shared" ca="1" si="586"/>
        <v>00</v>
      </c>
      <c r="P1026" s="53" t="str">
        <f t="shared" ca="1" si="587"/>
        <v/>
      </c>
      <c r="Q1026" s="54">
        <f t="shared" si="588"/>
        <v>-1</v>
      </c>
      <c r="R1026" s="54" t="str">
        <f t="shared" si="589"/>
        <v/>
      </c>
      <c r="S1026" s="3" t="str">
        <f t="shared" si="590"/>
        <v>my_code</v>
      </c>
      <c r="T1026" s="54" t="b">
        <f t="shared" si="591"/>
        <v>0</v>
      </c>
      <c r="U1026" s="54" t="b">
        <f t="shared" si="592"/>
        <v>0</v>
      </c>
      <c r="V1026" s="54" t="b">
        <f t="shared" si="593"/>
        <v>0</v>
      </c>
      <c r="W1026" s="54" t="b">
        <f t="shared" si="594"/>
        <v>0</v>
      </c>
      <c r="X1026" s="54" t="b">
        <f>IF(NOT(ISERROR(VLOOKUP(UPPER(F1026),Opcodes!$O$3:$O$10,1,FALSE))),TRUE,FALSE)</f>
        <v>0</v>
      </c>
      <c r="Y1026" s="1" t="str" cm="1">
        <f t="array" aca="1" ref="Y1026" ca="1">IF(OR(UPPER(F1026)="STR",UPPER(F1026)="ASC"),_xlfn.TEXTJOIN("",TRUE,DEC2HEX(128*(UPPER(F1026)="STR")+CODE(MID(G1026,ABS(ROW(INDIRECT("1:"&amp;LEN(G1026)))),1)))),IF(UPPER(F1026)="HEX",UPPER(SUBSTITUTE(G1026," ","")),""))</f>
        <v/>
      </c>
      <c r="Z1026" s="52" t="str">
        <f t="shared" si="595"/>
        <v/>
      </c>
      <c r="AA1026" s="52" t="str">
        <f t="shared" si="596"/>
        <v/>
      </c>
      <c r="AB1026" s="52" t="str">
        <f t="shared" si="597"/>
        <v/>
      </c>
      <c r="AC1026" s="52" t="str">
        <f t="shared" si="598"/>
        <v/>
      </c>
      <c r="AD1026" s="52" t="str">
        <f t="shared" si="599"/>
        <v/>
      </c>
      <c r="AE1026" s="52">
        <f t="shared" ca="1" si="600"/>
        <v>0</v>
      </c>
      <c r="AF1026" s="52" t="str">
        <f t="shared" si="601"/>
        <v/>
      </c>
      <c r="AG1026" s="52" t="str">
        <f t="shared" ca="1" si="602"/>
        <v>mem</v>
      </c>
      <c r="AH1026" s="52">
        <f t="shared" ca="1" si="603"/>
        <v>0</v>
      </c>
      <c r="AI1026" s="52">
        <f t="shared" ca="1" si="604"/>
        <v>-1</v>
      </c>
      <c r="AJ1026" s="52">
        <f t="shared" ca="1" si="605"/>
        <v>0</v>
      </c>
      <c r="AK1026" s="52">
        <f t="shared" ca="1" si="606"/>
        <v>0</v>
      </c>
      <c r="AL1026" s="52">
        <f t="shared" ca="1" si="607"/>
        <v>0</v>
      </c>
      <c r="AM1026" s="52" t="e" cm="1">
        <f t="array" aca="1" ref="AM1026" ca="1">INDEX($G$2:$G$1052,MATCH(1,(AL1026=$E$2:$E$1052)*("EQU"=UPPER($F$2:$F$1052)),0))</f>
        <v>#N/A</v>
      </c>
      <c r="AN1026" s="52" t="str">
        <f t="shared" ca="1" si="608"/>
        <v/>
      </c>
      <c r="AO1026" s="1" t="e">
        <f t="shared" ca="1" si="609"/>
        <v>#N/A</v>
      </c>
      <c r="AP1026" s="52" t="str">
        <f t="shared" ca="1" si="610"/>
        <v/>
      </c>
      <c r="AQ1026" s="1" t="str" cm="1">
        <f t="array" aca="1" ref="AQ1026" ca="1">IF(LEFT(AL1026,1)=".",INDEX($M$12:$M$1052,MATCH(1,(AL1026=$L$12:$L$1052)*(S1026=($S$12:$S$1052)),0)),"")</f>
        <v/>
      </c>
      <c r="AR1026" s="52">
        <f t="shared" ca="1" si="611"/>
        <v>0</v>
      </c>
      <c r="AS1026" s="52">
        <f t="shared" ca="1" si="612"/>
        <v>0</v>
      </c>
      <c r="AT1026" s="52" t="str">
        <f t="shared" ca="1" si="613"/>
        <v>00</v>
      </c>
      <c r="AU1026" s="52" t="str">
        <f t="shared" ca="1" si="614"/>
        <v>00</v>
      </c>
      <c r="AV1026" s="1" t="str">
        <f t="shared" ca="1" si="581"/>
        <v>00</v>
      </c>
      <c r="AW1026" s="52" t="str">
        <f t="shared" ca="1" si="615"/>
        <v>ZP</v>
      </c>
      <c r="AX1026" s="53" t="e">
        <f ca="1">VLOOKUP(UPPER(F1026)&amp;"-"&amp;AW1026,Opcodes!$D$3:$E$160,2,FALSE)</f>
        <v>#N/A</v>
      </c>
      <c r="AY1026" s="1">
        <f t="shared" ca="1" si="616"/>
        <v>0</v>
      </c>
    </row>
    <row r="1027" spans="3:51" s="52" customFormat="1" x14ac:dyDescent="0.3">
      <c r="C1027" s="11" t="str" cm="1">
        <f t="array" aca="1" ref="C1027" ca="1">IF(AND(N1027&amp;""&lt;&gt;"",K1027&amp;""&lt;&gt;""),K1027&amp;": "&amp;N1027&amp;IF(O1027&amp;""&lt;&gt;""," "&amp;O1027,"")&amp;IF(P1027&amp;""&lt;&gt;""," "&amp;P1027,""),IF(Y1027&amp;""&lt;&gt;"",K1027&amp;": "&amp;TRIM(_xlfn.TEXTJOIN("",TRUE,MID(Y1027,2*ROW(INDIRECT("1:"&amp;LEN(Y1027)))-1,2)&amp;" ")),""))</f>
        <v/>
      </c>
      <c r="D1027" s="20"/>
      <c r="E1027" s="21"/>
      <c r="F1027" s="22"/>
      <c r="G1027" s="55"/>
      <c r="H1027" s="56"/>
      <c r="I1027" s="51"/>
      <c r="J1027" s="51"/>
      <c r="K1027" s="52" t="str">
        <f t="shared" ca="1" si="582"/>
        <v>302</v>
      </c>
      <c r="L1027" s="52" t="str">
        <f t="shared" si="583"/>
        <v/>
      </c>
      <c r="M1027" s="52" t="str">
        <f t="shared" ca="1" si="584"/>
        <v>$0302</v>
      </c>
      <c r="N1027" s="53" t="str">
        <f t="shared" ca="1" si="585"/>
        <v/>
      </c>
      <c r="O1027" s="53" t="str">
        <f t="shared" ca="1" si="586"/>
        <v>00</v>
      </c>
      <c r="P1027" s="53" t="str">
        <f t="shared" ca="1" si="587"/>
        <v/>
      </c>
      <c r="Q1027" s="54">
        <f t="shared" si="588"/>
        <v>-1</v>
      </c>
      <c r="R1027" s="54" t="str">
        <f t="shared" si="589"/>
        <v/>
      </c>
      <c r="S1027" s="3" t="str">
        <f t="shared" si="590"/>
        <v>my_code</v>
      </c>
      <c r="T1027" s="54" t="b">
        <f t="shared" si="591"/>
        <v>0</v>
      </c>
      <c r="U1027" s="54" t="b">
        <f t="shared" si="592"/>
        <v>0</v>
      </c>
      <c r="V1027" s="54" t="b">
        <f t="shared" si="593"/>
        <v>0</v>
      </c>
      <c r="W1027" s="54" t="b">
        <f t="shared" si="594"/>
        <v>0</v>
      </c>
      <c r="X1027" s="54" t="b">
        <f>IF(NOT(ISERROR(VLOOKUP(UPPER(F1027),Opcodes!$O$3:$O$10,1,FALSE))),TRUE,FALSE)</f>
        <v>0</v>
      </c>
      <c r="Y1027" s="1" t="str" cm="1">
        <f t="array" aca="1" ref="Y1027" ca="1">IF(OR(UPPER(F1027)="STR",UPPER(F1027)="ASC"),_xlfn.TEXTJOIN("",TRUE,DEC2HEX(128*(UPPER(F1027)="STR")+CODE(MID(G1027,ABS(ROW(INDIRECT("1:"&amp;LEN(G1027)))),1)))),IF(UPPER(F1027)="HEX",UPPER(SUBSTITUTE(G1027," ","")),""))</f>
        <v/>
      </c>
      <c r="Z1027" s="52" t="str">
        <f t="shared" si="595"/>
        <v/>
      </c>
      <c r="AA1027" s="52" t="str">
        <f t="shared" si="596"/>
        <v/>
      </c>
      <c r="AB1027" s="52" t="str">
        <f t="shared" si="597"/>
        <v/>
      </c>
      <c r="AC1027" s="52" t="str">
        <f t="shared" si="598"/>
        <v/>
      </c>
      <c r="AD1027" s="52" t="str">
        <f t="shared" si="599"/>
        <v/>
      </c>
      <c r="AE1027" s="52">
        <f t="shared" ca="1" si="600"/>
        <v>0</v>
      </c>
      <c r="AF1027" s="52" t="str">
        <f t="shared" si="601"/>
        <v/>
      </c>
      <c r="AG1027" s="52" t="str">
        <f t="shared" ca="1" si="602"/>
        <v>mem</v>
      </c>
      <c r="AH1027" s="52">
        <f t="shared" ca="1" si="603"/>
        <v>0</v>
      </c>
      <c r="AI1027" s="52">
        <f t="shared" ca="1" si="604"/>
        <v>-1</v>
      </c>
      <c r="AJ1027" s="52">
        <f t="shared" ca="1" si="605"/>
        <v>0</v>
      </c>
      <c r="AK1027" s="52">
        <f t="shared" ca="1" si="606"/>
        <v>0</v>
      </c>
      <c r="AL1027" s="52">
        <f t="shared" ca="1" si="607"/>
        <v>0</v>
      </c>
      <c r="AM1027" s="52" t="e" cm="1">
        <f t="array" aca="1" ref="AM1027" ca="1">INDEX($G$2:$G$1052,MATCH(1,(AL1027=$E$2:$E$1052)*("EQU"=UPPER($F$2:$F$1052)),0))</f>
        <v>#N/A</v>
      </c>
      <c r="AN1027" s="52" t="str">
        <f t="shared" ca="1" si="608"/>
        <v/>
      </c>
      <c r="AO1027" s="1" t="e">
        <f t="shared" ca="1" si="609"/>
        <v>#N/A</v>
      </c>
      <c r="AP1027" s="52" t="str">
        <f t="shared" ca="1" si="610"/>
        <v/>
      </c>
      <c r="AQ1027" s="1" t="str" cm="1">
        <f t="array" aca="1" ref="AQ1027" ca="1">IF(LEFT(AL1027,1)=".",INDEX($M$12:$M$1052,MATCH(1,(AL1027=$L$12:$L$1052)*(S1027=($S$12:$S$1052)),0)),"")</f>
        <v/>
      </c>
      <c r="AR1027" s="52">
        <f t="shared" ca="1" si="611"/>
        <v>0</v>
      </c>
      <c r="AS1027" s="52">
        <f t="shared" ca="1" si="612"/>
        <v>0</v>
      </c>
      <c r="AT1027" s="52" t="str">
        <f t="shared" ca="1" si="613"/>
        <v>00</v>
      </c>
      <c r="AU1027" s="52" t="str">
        <f t="shared" ca="1" si="614"/>
        <v>00</v>
      </c>
      <c r="AV1027" s="1" t="str">
        <f t="shared" ca="1" si="581"/>
        <v>00</v>
      </c>
      <c r="AW1027" s="52" t="str">
        <f t="shared" ca="1" si="615"/>
        <v>ZP</v>
      </c>
      <c r="AX1027" s="53" t="e">
        <f ca="1">VLOOKUP(UPPER(F1027)&amp;"-"&amp;AW1027,Opcodes!$D$3:$E$160,2,FALSE)</f>
        <v>#N/A</v>
      </c>
      <c r="AY1027" s="1">
        <f t="shared" ca="1" si="616"/>
        <v>0</v>
      </c>
    </row>
    <row r="1028" spans="3:51" s="52" customFormat="1" x14ac:dyDescent="0.3">
      <c r="C1028" s="11" t="str" cm="1">
        <f t="array" aca="1" ref="C1028" ca="1">IF(AND(N1028&amp;""&lt;&gt;"",K1028&amp;""&lt;&gt;""),K1028&amp;": "&amp;N1028&amp;IF(O1028&amp;""&lt;&gt;""," "&amp;O1028,"")&amp;IF(P1028&amp;""&lt;&gt;""," "&amp;P1028,""),IF(Y1028&amp;""&lt;&gt;"",K1028&amp;": "&amp;TRIM(_xlfn.TEXTJOIN("",TRUE,MID(Y1028,2*ROW(INDIRECT("1:"&amp;LEN(Y1028)))-1,2)&amp;" ")),""))</f>
        <v/>
      </c>
      <c r="D1028" s="20"/>
      <c r="E1028" s="21"/>
      <c r="F1028" s="22"/>
      <c r="G1028" s="55"/>
      <c r="H1028" s="56"/>
      <c r="I1028" s="51"/>
      <c r="J1028" s="51"/>
      <c r="K1028" s="52" t="str">
        <f t="shared" ca="1" si="582"/>
        <v>302</v>
      </c>
      <c r="L1028" s="52" t="str">
        <f t="shared" si="583"/>
        <v/>
      </c>
      <c r="M1028" s="52" t="str">
        <f t="shared" ca="1" si="584"/>
        <v>$0302</v>
      </c>
      <c r="N1028" s="53" t="str">
        <f t="shared" ca="1" si="585"/>
        <v/>
      </c>
      <c r="O1028" s="53" t="str">
        <f t="shared" ca="1" si="586"/>
        <v>00</v>
      </c>
      <c r="P1028" s="53" t="str">
        <f t="shared" ca="1" si="587"/>
        <v/>
      </c>
      <c r="Q1028" s="54">
        <f t="shared" si="588"/>
        <v>-1</v>
      </c>
      <c r="R1028" s="54" t="str">
        <f t="shared" si="589"/>
        <v/>
      </c>
      <c r="S1028" s="3" t="str">
        <f t="shared" si="590"/>
        <v>my_code</v>
      </c>
      <c r="T1028" s="54" t="b">
        <f t="shared" si="591"/>
        <v>0</v>
      </c>
      <c r="U1028" s="54" t="b">
        <f t="shared" si="592"/>
        <v>0</v>
      </c>
      <c r="V1028" s="54" t="b">
        <f t="shared" si="593"/>
        <v>0</v>
      </c>
      <c r="W1028" s="54" t="b">
        <f t="shared" si="594"/>
        <v>0</v>
      </c>
      <c r="X1028" s="54" t="b">
        <f>IF(NOT(ISERROR(VLOOKUP(UPPER(F1028),Opcodes!$O$3:$O$10,1,FALSE))),TRUE,FALSE)</f>
        <v>0</v>
      </c>
      <c r="Y1028" s="1" t="str" cm="1">
        <f t="array" aca="1" ref="Y1028" ca="1">IF(OR(UPPER(F1028)="STR",UPPER(F1028)="ASC"),_xlfn.TEXTJOIN("",TRUE,DEC2HEX(128*(UPPER(F1028)="STR")+CODE(MID(G1028,ABS(ROW(INDIRECT("1:"&amp;LEN(G1028)))),1)))),IF(UPPER(F1028)="HEX",UPPER(SUBSTITUTE(G1028," ","")),""))</f>
        <v/>
      </c>
      <c r="Z1028" s="52" t="str">
        <f t="shared" si="595"/>
        <v/>
      </c>
      <c r="AA1028" s="52" t="str">
        <f t="shared" si="596"/>
        <v/>
      </c>
      <c r="AB1028" s="52" t="str">
        <f t="shared" si="597"/>
        <v/>
      </c>
      <c r="AC1028" s="52" t="str">
        <f t="shared" si="598"/>
        <v/>
      </c>
      <c r="AD1028" s="52" t="str">
        <f t="shared" si="599"/>
        <v/>
      </c>
      <c r="AE1028" s="52">
        <f t="shared" ca="1" si="600"/>
        <v>0</v>
      </c>
      <c r="AF1028" s="52" t="str">
        <f t="shared" si="601"/>
        <v/>
      </c>
      <c r="AG1028" s="52" t="str">
        <f t="shared" ca="1" si="602"/>
        <v>mem</v>
      </c>
      <c r="AH1028" s="52">
        <f t="shared" ca="1" si="603"/>
        <v>0</v>
      </c>
      <c r="AI1028" s="52">
        <f t="shared" ca="1" si="604"/>
        <v>-1</v>
      </c>
      <c r="AJ1028" s="52">
        <f t="shared" ca="1" si="605"/>
        <v>0</v>
      </c>
      <c r="AK1028" s="52">
        <f t="shared" ca="1" si="606"/>
        <v>0</v>
      </c>
      <c r="AL1028" s="52">
        <f t="shared" ca="1" si="607"/>
        <v>0</v>
      </c>
      <c r="AM1028" s="52" t="e" cm="1">
        <f t="array" aca="1" ref="AM1028" ca="1">INDEX($G$2:$G$1052,MATCH(1,(AL1028=$E$2:$E$1052)*("EQU"=UPPER($F$2:$F$1052)),0))</f>
        <v>#N/A</v>
      </c>
      <c r="AN1028" s="52" t="str">
        <f t="shared" ca="1" si="608"/>
        <v/>
      </c>
      <c r="AO1028" s="1" t="e">
        <f t="shared" ca="1" si="609"/>
        <v>#N/A</v>
      </c>
      <c r="AP1028" s="52" t="str">
        <f t="shared" ca="1" si="610"/>
        <v/>
      </c>
      <c r="AQ1028" s="1" t="str" cm="1">
        <f t="array" aca="1" ref="AQ1028" ca="1">IF(LEFT(AL1028,1)=".",INDEX($M$12:$M$1052,MATCH(1,(AL1028=$L$12:$L$1052)*(S1028=($S$12:$S$1052)),0)),"")</f>
        <v/>
      </c>
      <c r="AR1028" s="52">
        <f t="shared" ca="1" si="611"/>
        <v>0</v>
      </c>
      <c r="AS1028" s="52">
        <f t="shared" ca="1" si="612"/>
        <v>0</v>
      </c>
      <c r="AT1028" s="52" t="str">
        <f t="shared" ca="1" si="613"/>
        <v>00</v>
      </c>
      <c r="AU1028" s="52" t="str">
        <f t="shared" ca="1" si="614"/>
        <v>00</v>
      </c>
      <c r="AV1028" s="1" t="str">
        <f t="shared" ca="1" si="581"/>
        <v>00</v>
      </c>
      <c r="AW1028" s="52" t="str">
        <f t="shared" ca="1" si="615"/>
        <v>ZP</v>
      </c>
      <c r="AX1028" s="53" t="e">
        <f ca="1">VLOOKUP(UPPER(F1028)&amp;"-"&amp;AW1028,Opcodes!$D$3:$E$160,2,FALSE)</f>
        <v>#N/A</v>
      </c>
      <c r="AY1028" s="1">
        <f t="shared" ca="1" si="616"/>
        <v>0</v>
      </c>
    </row>
    <row r="1029" spans="3:51" s="52" customFormat="1" x14ac:dyDescent="0.3">
      <c r="C1029" s="11" t="str" cm="1">
        <f t="array" aca="1" ref="C1029" ca="1">IF(AND(N1029&amp;""&lt;&gt;"",K1029&amp;""&lt;&gt;""),K1029&amp;": "&amp;N1029&amp;IF(O1029&amp;""&lt;&gt;""," "&amp;O1029,"")&amp;IF(P1029&amp;""&lt;&gt;""," "&amp;P1029,""),IF(Y1029&amp;""&lt;&gt;"",K1029&amp;": "&amp;TRIM(_xlfn.TEXTJOIN("",TRUE,MID(Y1029,2*ROW(INDIRECT("1:"&amp;LEN(Y1029)))-1,2)&amp;" ")),""))</f>
        <v/>
      </c>
      <c r="D1029" s="20"/>
      <c r="E1029" s="21"/>
      <c r="F1029" s="22"/>
      <c r="G1029" s="55"/>
      <c r="H1029" s="56"/>
      <c r="I1029" s="51"/>
      <c r="J1029" s="51"/>
      <c r="K1029" s="52" t="str">
        <f t="shared" ca="1" si="582"/>
        <v>302</v>
      </c>
      <c r="L1029" s="52" t="str">
        <f t="shared" si="583"/>
        <v/>
      </c>
      <c r="M1029" s="52" t="str">
        <f t="shared" ca="1" si="584"/>
        <v>$0302</v>
      </c>
      <c r="N1029" s="53" t="str">
        <f t="shared" ca="1" si="585"/>
        <v/>
      </c>
      <c r="O1029" s="53" t="str">
        <f t="shared" ca="1" si="586"/>
        <v>00</v>
      </c>
      <c r="P1029" s="53" t="str">
        <f t="shared" ca="1" si="587"/>
        <v/>
      </c>
      <c r="Q1029" s="54">
        <f t="shared" si="588"/>
        <v>-1</v>
      </c>
      <c r="R1029" s="54" t="str">
        <f t="shared" si="589"/>
        <v/>
      </c>
      <c r="S1029" s="3" t="str">
        <f t="shared" si="590"/>
        <v>my_code</v>
      </c>
      <c r="T1029" s="54" t="b">
        <f t="shared" si="591"/>
        <v>0</v>
      </c>
      <c r="U1029" s="54" t="b">
        <f t="shared" si="592"/>
        <v>0</v>
      </c>
      <c r="V1029" s="54" t="b">
        <f t="shared" si="593"/>
        <v>0</v>
      </c>
      <c r="W1029" s="54" t="b">
        <f t="shared" si="594"/>
        <v>0</v>
      </c>
      <c r="X1029" s="54" t="b">
        <f>IF(NOT(ISERROR(VLOOKUP(UPPER(F1029),Opcodes!$O$3:$O$10,1,FALSE))),TRUE,FALSE)</f>
        <v>0</v>
      </c>
      <c r="Y1029" s="1" t="str" cm="1">
        <f t="array" aca="1" ref="Y1029" ca="1">IF(OR(UPPER(F1029)="STR",UPPER(F1029)="ASC"),_xlfn.TEXTJOIN("",TRUE,DEC2HEX(128*(UPPER(F1029)="STR")+CODE(MID(G1029,ABS(ROW(INDIRECT("1:"&amp;LEN(G1029)))),1)))),IF(UPPER(F1029)="HEX",UPPER(SUBSTITUTE(G1029," ","")),""))</f>
        <v/>
      </c>
      <c r="Z1029" s="52" t="str">
        <f t="shared" si="595"/>
        <v/>
      </c>
      <c r="AA1029" s="52" t="str">
        <f t="shared" si="596"/>
        <v/>
      </c>
      <c r="AB1029" s="52" t="str">
        <f t="shared" si="597"/>
        <v/>
      </c>
      <c r="AC1029" s="52" t="str">
        <f t="shared" si="598"/>
        <v/>
      </c>
      <c r="AD1029" s="52" t="str">
        <f t="shared" si="599"/>
        <v/>
      </c>
      <c r="AE1029" s="52">
        <f t="shared" ca="1" si="600"/>
        <v>0</v>
      </c>
      <c r="AF1029" s="52" t="str">
        <f t="shared" si="601"/>
        <v/>
      </c>
      <c r="AG1029" s="52" t="str">
        <f t="shared" ca="1" si="602"/>
        <v>mem</v>
      </c>
      <c r="AH1029" s="52">
        <f t="shared" ca="1" si="603"/>
        <v>0</v>
      </c>
      <c r="AI1029" s="52">
        <f t="shared" ca="1" si="604"/>
        <v>-1</v>
      </c>
      <c r="AJ1029" s="52">
        <f t="shared" ca="1" si="605"/>
        <v>0</v>
      </c>
      <c r="AK1029" s="52">
        <f t="shared" ca="1" si="606"/>
        <v>0</v>
      </c>
      <c r="AL1029" s="52">
        <f t="shared" ca="1" si="607"/>
        <v>0</v>
      </c>
      <c r="AM1029" s="52" t="e" cm="1">
        <f t="array" aca="1" ref="AM1029" ca="1">INDEX($G$2:$G$1052,MATCH(1,(AL1029=$E$2:$E$1052)*("EQU"=UPPER($F$2:$F$1052)),0))</f>
        <v>#N/A</v>
      </c>
      <c r="AN1029" s="52" t="str">
        <f t="shared" ca="1" si="608"/>
        <v/>
      </c>
      <c r="AO1029" s="1" t="e">
        <f t="shared" ca="1" si="609"/>
        <v>#N/A</v>
      </c>
      <c r="AP1029" s="52" t="str">
        <f t="shared" ca="1" si="610"/>
        <v/>
      </c>
      <c r="AQ1029" s="1" t="str" cm="1">
        <f t="array" aca="1" ref="AQ1029" ca="1">IF(LEFT(AL1029,1)=".",INDEX($M$12:$M$1052,MATCH(1,(AL1029=$L$12:$L$1052)*(S1029=($S$12:$S$1052)),0)),"")</f>
        <v/>
      </c>
      <c r="AR1029" s="52">
        <f t="shared" ca="1" si="611"/>
        <v>0</v>
      </c>
      <c r="AS1029" s="52">
        <f t="shared" ca="1" si="612"/>
        <v>0</v>
      </c>
      <c r="AT1029" s="52" t="str">
        <f t="shared" ca="1" si="613"/>
        <v>00</v>
      </c>
      <c r="AU1029" s="52" t="str">
        <f t="shared" ca="1" si="614"/>
        <v>00</v>
      </c>
      <c r="AV1029" s="1" t="str">
        <f t="shared" ca="1" si="581"/>
        <v>00</v>
      </c>
      <c r="AW1029" s="52" t="str">
        <f t="shared" ca="1" si="615"/>
        <v>ZP</v>
      </c>
      <c r="AX1029" s="53" t="e">
        <f ca="1">VLOOKUP(UPPER(F1029)&amp;"-"&amp;AW1029,Opcodes!$D$3:$E$160,2,FALSE)</f>
        <v>#N/A</v>
      </c>
      <c r="AY1029" s="1">
        <f t="shared" ca="1" si="616"/>
        <v>0</v>
      </c>
    </row>
    <row r="1030" spans="3:51" s="52" customFormat="1" x14ac:dyDescent="0.3">
      <c r="C1030" s="11" t="str" cm="1">
        <f t="array" aca="1" ref="C1030" ca="1">IF(AND(N1030&amp;""&lt;&gt;"",K1030&amp;""&lt;&gt;""),K1030&amp;": "&amp;N1030&amp;IF(O1030&amp;""&lt;&gt;""," "&amp;O1030,"")&amp;IF(P1030&amp;""&lt;&gt;""," "&amp;P1030,""),IF(Y1030&amp;""&lt;&gt;"",K1030&amp;": "&amp;TRIM(_xlfn.TEXTJOIN("",TRUE,MID(Y1030,2*ROW(INDIRECT("1:"&amp;LEN(Y1030)))-1,2)&amp;" ")),""))</f>
        <v/>
      </c>
      <c r="D1030" s="20"/>
      <c r="E1030" s="21"/>
      <c r="F1030" s="22"/>
      <c r="G1030" s="55"/>
      <c r="H1030" s="56"/>
      <c r="I1030" s="51"/>
      <c r="J1030" s="51"/>
      <c r="K1030" s="52" t="str">
        <f t="shared" ca="1" si="582"/>
        <v>302</v>
      </c>
      <c r="L1030" s="52" t="str">
        <f t="shared" si="583"/>
        <v/>
      </c>
      <c r="M1030" s="52" t="str">
        <f t="shared" ca="1" si="584"/>
        <v>$0302</v>
      </c>
      <c r="N1030" s="53" t="str">
        <f t="shared" ca="1" si="585"/>
        <v/>
      </c>
      <c r="O1030" s="53" t="str">
        <f t="shared" ca="1" si="586"/>
        <v>00</v>
      </c>
      <c r="P1030" s="53" t="str">
        <f t="shared" ca="1" si="587"/>
        <v/>
      </c>
      <c r="Q1030" s="54">
        <f t="shared" si="588"/>
        <v>-1</v>
      </c>
      <c r="R1030" s="54" t="str">
        <f t="shared" si="589"/>
        <v/>
      </c>
      <c r="S1030" s="3" t="str">
        <f t="shared" si="590"/>
        <v>my_code</v>
      </c>
      <c r="T1030" s="54" t="b">
        <f t="shared" si="591"/>
        <v>0</v>
      </c>
      <c r="U1030" s="54" t="b">
        <f t="shared" si="592"/>
        <v>0</v>
      </c>
      <c r="V1030" s="54" t="b">
        <f t="shared" si="593"/>
        <v>0</v>
      </c>
      <c r="W1030" s="54" t="b">
        <f t="shared" si="594"/>
        <v>0</v>
      </c>
      <c r="X1030" s="54" t="b">
        <f>IF(NOT(ISERROR(VLOOKUP(UPPER(F1030),Opcodes!$O$3:$O$10,1,FALSE))),TRUE,FALSE)</f>
        <v>0</v>
      </c>
      <c r="Y1030" s="1" t="str" cm="1">
        <f t="array" aca="1" ref="Y1030" ca="1">IF(OR(UPPER(F1030)="STR",UPPER(F1030)="ASC"),_xlfn.TEXTJOIN("",TRUE,DEC2HEX(128*(UPPER(F1030)="STR")+CODE(MID(G1030,ABS(ROW(INDIRECT("1:"&amp;LEN(G1030)))),1)))),IF(UPPER(F1030)="HEX",UPPER(SUBSTITUTE(G1030," ","")),""))</f>
        <v/>
      </c>
      <c r="Z1030" s="52" t="str">
        <f t="shared" si="595"/>
        <v/>
      </c>
      <c r="AA1030" s="52" t="str">
        <f t="shared" si="596"/>
        <v/>
      </c>
      <c r="AB1030" s="52" t="str">
        <f t="shared" si="597"/>
        <v/>
      </c>
      <c r="AC1030" s="52" t="str">
        <f t="shared" si="598"/>
        <v/>
      </c>
      <c r="AD1030" s="52" t="str">
        <f t="shared" si="599"/>
        <v/>
      </c>
      <c r="AE1030" s="52">
        <f t="shared" ca="1" si="600"/>
        <v>0</v>
      </c>
      <c r="AF1030" s="52" t="str">
        <f t="shared" si="601"/>
        <v/>
      </c>
      <c r="AG1030" s="52" t="str">
        <f t="shared" ca="1" si="602"/>
        <v>mem</v>
      </c>
      <c r="AH1030" s="52">
        <f t="shared" ca="1" si="603"/>
        <v>0</v>
      </c>
      <c r="AI1030" s="52">
        <f t="shared" ca="1" si="604"/>
        <v>-1</v>
      </c>
      <c r="AJ1030" s="52">
        <f t="shared" ca="1" si="605"/>
        <v>0</v>
      </c>
      <c r="AK1030" s="52">
        <f t="shared" ca="1" si="606"/>
        <v>0</v>
      </c>
      <c r="AL1030" s="52">
        <f t="shared" ca="1" si="607"/>
        <v>0</v>
      </c>
      <c r="AM1030" s="52" t="e" cm="1">
        <f t="array" aca="1" ref="AM1030" ca="1">INDEX($G$2:$G$1052,MATCH(1,(AL1030=$E$2:$E$1052)*("EQU"=UPPER($F$2:$F$1052)),0))</f>
        <v>#N/A</v>
      </c>
      <c r="AN1030" s="52" t="str">
        <f t="shared" ca="1" si="608"/>
        <v/>
      </c>
      <c r="AO1030" s="1" t="e">
        <f t="shared" ca="1" si="609"/>
        <v>#N/A</v>
      </c>
      <c r="AP1030" s="52" t="str">
        <f t="shared" ca="1" si="610"/>
        <v/>
      </c>
      <c r="AQ1030" s="1" t="str" cm="1">
        <f t="array" aca="1" ref="AQ1030" ca="1">IF(LEFT(AL1030,1)=".",INDEX($M$12:$M$1052,MATCH(1,(AL1030=$L$12:$L$1052)*(S1030=($S$12:$S$1052)),0)),"")</f>
        <v/>
      </c>
      <c r="AR1030" s="52">
        <f t="shared" ca="1" si="611"/>
        <v>0</v>
      </c>
      <c r="AS1030" s="52">
        <f t="shared" ca="1" si="612"/>
        <v>0</v>
      </c>
      <c r="AT1030" s="52" t="str">
        <f t="shared" ca="1" si="613"/>
        <v>00</v>
      </c>
      <c r="AU1030" s="52" t="str">
        <f t="shared" ca="1" si="614"/>
        <v>00</v>
      </c>
      <c r="AV1030" s="1" t="str">
        <f t="shared" ca="1" si="581"/>
        <v>00</v>
      </c>
      <c r="AW1030" s="52" t="str">
        <f t="shared" ca="1" si="615"/>
        <v>ZP</v>
      </c>
      <c r="AX1030" s="53" t="e">
        <f ca="1">VLOOKUP(UPPER(F1030)&amp;"-"&amp;AW1030,Opcodes!$D$3:$E$160,2,FALSE)</f>
        <v>#N/A</v>
      </c>
      <c r="AY1030" s="1">
        <f t="shared" ca="1" si="616"/>
        <v>0</v>
      </c>
    </row>
    <row r="1031" spans="3:51" s="52" customFormat="1" x14ac:dyDescent="0.3">
      <c r="C1031" s="11" t="str" cm="1">
        <f t="array" aca="1" ref="C1031" ca="1">IF(AND(N1031&amp;""&lt;&gt;"",K1031&amp;""&lt;&gt;""),K1031&amp;": "&amp;N1031&amp;IF(O1031&amp;""&lt;&gt;""," "&amp;O1031,"")&amp;IF(P1031&amp;""&lt;&gt;""," "&amp;P1031,""),IF(Y1031&amp;""&lt;&gt;"",K1031&amp;": "&amp;TRIM(_xlfn.TEXTJOIN("",TRUE,MID(Y1031,2*ROW(INDIRECT("1:"&amp;LEN(Y1031)))-1,2)&amp;" ")),""))</f>
        <v/>
      </c>
      <c r="D1031" s="20"/>
      <c r="E1031" s="21"/>
      <c r="F1031" s="22"/>
      <c r="G1031" s="55"/>
      <c r="H1031" s="56"/>
      <c r="I1031" s="51"/>
      <c r="J1031" s="51"/>
      <c r="K1031" s="52" t="str">
        <f t="shared" ca="1" si="582"/>
        <v>302</v>
      </c>
      <c r="L1031" s="52" t="str">
        <f t="shared" si="583"/>
        <v/>
      </c>
      <c r="M1031" s="52" t="str">
        <f t="shared" ca="1" si="584"/>
        <v>$0302</v>
      </c>
      <c r="N1031" s="53" t="str">
        <f t="shared" ca="1" si="585"/>
        <v/>
      </c>
      <c r="O1031" s="53" t="str">
        <f t="shared" ca="1" si="586"/>
        <v>00</v>
      </c>
      <c r="P1031" s="53" t="str">
        <f t="shared" ca="1" si="587"/>
        <v/>
      </c>
      <c r="Q1031" s="54">
        <f t="shared" si="588"/>
        <v>-1</v>
      </c>
      <c r="R1031" s="54" t="str">
        <f t="shared" si="589"/>
        <v/>
      </c>
      <c r="S1031" s="3" t="str">
        <f t="shared" si="590"/>
        <v>my_code</v>
      </c>
      <c r="T1031" s="54" t="b">
        <f t="shared" si="591"/>
        <v>0</v>
      </c>
      <c r="U1031" s="54" t="b">
        <f t="shared" si="592"/>
        <v>0</v>
      </c>
      <c r="V1031" s="54" t="b">
        <f t="shared" si="593"/>
        <v>0</v>
      </c>
      <c r="W1031" s="54" t="b">
        <f t="shared" si="594"/>
        <v>0</v>
      </c>
      <c r="X1031" s="54" t="b">
        <f>IF(NOT(ISERROR(VLOOKUP(UPPER(F1031),Opcodes!$O$3:$O$10,1,FALSE))),TRUE,FALSE)</f>
        <v>0</v>
      </c>
      <c r="Y1031" s="1" t="str" cm="1">
        <f t="array" aca="1" ref="Y1031" ca="1">IF(OR(UPPER(F1031)="STR",UPPER(F1031)="ASC"),_xlfn.TEXTJOIN("",TRUE,DEC2HEX(128*(UPPER(F1031)="STR")+CODE(MID(G1031,ABS(ROW(INDIRECT("1:"&amp;LEN(G1031)))),1)))),IF(UPPER(F1031)="HEX",UPPER(SUBSTITUTE(G1031," ","")),""))</f>
        <v/>
      </c>
      <c r="Z1031" s="52" t="str">
        <f t="shared" si="595"/>
        <v/>
      </c>
      <c r="AA1031" s="52" t="str">
        <f t="shared" si="596"/>
        <v/>
      </c>
      <c r="AB1031" s="52" t="str">
        <f t="shared" si="597"/>
        <v/>
      </c>
      <c r="AC1031" s="52" t="str">
        <f t="shared" si="598"/>
        <v/>
      </c>
      <c r="AD1031" s="52" t="str">
        <f t="shared" si="599"/>
        <v/>
      </c>
      <c r="AE1031" s="52">
        <f t="shared" ca="1" si="600"/>
        <v>0</v>
      </c>
      <c r="AF1031" s="52" t="str">
        <f t="shared" si="601"/>
        <v/>
      </c>
      <c r="AG1031" s="52" t="str">
        <f t="shared" ca="1" si="602"/>
        <v>mem</v>
      </c>
      <c r="AH1031" s="52">
        <f t="shared" ca="1" si="603"/>
        <v>0</v>
      </c>
      <c r="AI1031" s="52">
        <f t="shared" ca="1" si="604"/>
        <v>-1</v>
      </c>
      <c r="AJ1031" s="52">
        <f t="shared" ca="1" si="605"/>
        <v>0</v>
      </c>
      <c r="AK1031" s="52">
        <f t="shared" ca="1" si="606"/>
        <v>0</v>
      </c>
      <c r="AL1031" s="52">
        <f t="shared" ca="1" si="607"/>
        <v>0</v>
      </c>
      <c r="AM1031" s="52" t="e" cm="1">
        <f t="array" aca="1" ref="AM1031" ca="1">INDEX($G$2:$G$1052,MATCH(1,(AL1031=$E$2:$E$1052)*("EQU"=UPPER($F$2:$F$1052)),0))</f>
        <v>#N/A</v>
      </c>
      <c r="AN1031" s="52" t="str">
        <f t="shared" ca="1" si="608"/>
        <v/>
      </c>
      <c r="AO1031" s="1" t="e">
        <f t="shared" ca="1" si="609"/>
        <v>#N/A</v>
      </c>
      <c r="AP1031" s="52" t="str">
        <f t="shared" ca="1" si="610"/>
        <v/>
      </c>
      <c r="AQ1031" s="1" t="str" cm="1">
        <f t="array" aca="1" ref="AQ1031" ca="1">IF(LEFT(AL1031,1)=".",INDEX($M$12:$M$1052,MATCH(1,(AL1031=$L$12:$L$1052)*(S1031=($S$12:$S$1052)),0)),"")</f>
        <v/>
      </c>
      <c r="AR1031" s="52">
        <f t="shared" ca="1" si="611"/>
        <v>0</v>
      </c>
      <c r="AS1031" s="52">
        <f t="shared" ca="1" si="612"/>
        <v>0</v>
      </c>
      <c r="AT1031" s="52" t="str">
        <f t="shared" ca="1" si="613"/>
        <v>00</v>
      </c>
      <c r="AU1031" s="52" t="str">
        <f t="shared" ca="1" si="614"/>
        <v>00</v>
      </c>
      <c r="AV1031" s="1" t="str">
        <f t="shared" ca="1" si="581"/>
        <v>00</v>
      </c>
      <c r="AW1031" s="52" t="str">
        <f t="shared" ca="1" si="615"/>
        <v>ZP</v>
      </c>
      <c r="AX1031" s="53" t="e">
        <f ca="1">VLOOKUP(UPPER(F1031)&amp;"-"&amp;AW1031,Opcodes!$D$3:$E$160,2,FALSE)</f>
        <v>#N/A</v>
      </c>
      <c r="AY1031" s="1">
        <f t="shared" ca="1" si="616"/>
        <v>0</v>
      </c>
    </row>
    <row r="1032" spans="3:51" s="52" customFormat="1" x14ac:dyDescent="0.3">
      <c r="C1032" s="11" t="str" cm="1">
        <f t="array" aca="1" ref="C1032" ca="1">IF(AND(N1032&amp;""&lt;&gt;"",K1032&amp;""&lt;&gt;""),K1032&amp;": "&amp;N1032&amp;IF(O1032&amp;""&lt;&gt;""," "&amp;O1032,"")&amp;IF(P1032&amp;""&lt;&gt;""," "&amp;P1032,""),IF(Y1032&amp;""&lt;&gt;"",K1032&amp;": "&amp;TRIM(_xlfn.TEXTJOIN("",TRUE,MID(Y1032,2*ROW(INDIRECT("1:"&amp;LEN(Y1032)))-1,2)&amp;" ")),""))</f>
        <v/>
      </c>
      <c r="D1032" s="20"/>
      <c r="E1032" s="21"/>
      <c r="F1032" s="22"/>
      <c r="G1032" s="55"/>
      <c r="H1032" s="56"/>
      <c r="I1032" s="51"/>
      <c r="J1032" s="51"/>
      <c r="K1032" s="52" t="str">
        <f t="shared" ca="1" si="582"/>
        <v>302</v>
      </c>
      <c r="L1032" s="52" t="str">
        <f t="shared" si="583"/>
        <v/>
      </c>
      <c r="M1032" s="52" t="str">
        <f t="shared" ca="1" si="584"/>
        <v>$0302</v>
      </c>
      <c r="N1032" s="53" t="str">
        <f t="shared" ca="1" si="585"/>
        <v/>
      </c>
      <c r="O1032" s="53" t="str">
        <f t="shared" ca="1" si="586"/>
        <v>00</v>
      </c>
      <c r="P1032" s="53" t="str">
        <f t="shared" ca="1" si="587"/>
        <v/>
      </c>
      <c r="Q1032" s="54">
        <f t="shared" si="588"/>
        <v>-1</v>
      </c>
      <c r="R1032" s="54" t="str">
        <f t="shared" si="589"/>
        <v/>
      </c>
      <c r="S1032" s="3" t="str">
        <f t="shared" si="590"/>
        <v>my_code</v>
      </c>
      <c r="T1032" s="54" t="b">
        <f t="shared" si="591"/>
        <v>0</v>
      </c>
      <c r="U1032" s="54" t="b">
        <f t="shared" si="592"/>
        <v>0</v>
      </c>
      <c r="V1032" s="54" t="b">
        <f t="shared" si="593"/>
        <v>0</v>
      </c>
      <c r="W1032" s="54" t="b">
        <f t="shared" si="594"/>
        <v>0</v>
      </c>
      <c r="X1032" s="54" t="b">
        <f>IF(NOT(ISERROR(VLOOKUP(UPPER(F1032),Opcodes!$O$3:$O$10,1,FALSE))),TRUE,FALSE)</f>
        <v>0</v>
      </c>
      <c r="Y1032" s="1" t="str" cm="1">
        <f t="array" aca="1" ref="Y1032" ca="1">IF(OR(UPPER(F1032)="STR",UPPER(F1032)="ASC"),_xlfn.TEXTJOIN("",TRUE,DEC2HEX(128*(UPPER(F1032)="STR")+CODE(MID(G1032,ABS(ROW(INDIRECT("1:"&amp;LEN(G1032)))),1)))),IF(UPPER(F1032)="HEX",UPPER(SUBSTITUTE(G1032," ","")),""))</f>
        <v/>
      </c>
      <c r="Z1032" s="52" t="str">
        <f t="shared" si="595"/>
        <v/>
      </c>
      <c r="AA1032" s="52" t="str">
        <f t="shared" si="596"/>
        <v/>
      </c>
      <c r="AB1032" s="52" t="str">
        <f t="shared" si="597"/>
        <v/>
      </c>
      <c r="AC1032" s="52" t="str">
        <f t="shared" si="598"/>
        <v/>
      </c>
      <c r="AD1032" s="52" t="str">
        <f t="shared" si="599"/>
        <v/>
      </c>
      <c r="AE1032" s="52">
        <f t="shared" ca="1" si="600"/>
        <v>0</v>
      </c>
      <c r="AF1032" s="52" t="str">
        <f t="shared" si="601"/>
        <v/>
      </c>
      <c r="AG1032" s="52" t="str">
        <f t="shared" ca="1" si="602"/>
        <v>mem</v>
      </c>
      <c r="AH1032" s="52">
        <f t="shared" ca="1" si="603"/>
        <v>0</v>
      </c>
      <c r="AI1032" s="52">
        <f t="shared" ca="1" si="604"/>
        <v>-1</v>
      </c>
      <c r="AJ1032" s="52">
        <f t="shared" ca="1" si="605"/>
        <v>0</v>
      </c>
      <c r="AK1032" s="52">
        <f t="shared" ca="1" si="606"/>
        <v>0</v>
      </c>
      <c r="AL1032" s="52">
        <f t="shared" ca="1" si="607"/>
        <v>0</v>
      </c>
      <c r="AM1032" s="52" t="e" cm="1">
        <f t="array" aca="1" ref="AM1032" ca="1">INDEX($G$2:$G$1052,MATCH(1,(AL1032=$E$2:$E$1052)*("EQU"=UPPER($F$2:$F$1052)),0))</f>
        <v>#N/A</v>
      </c>
      <c r="AN1032" s="52" t="str">
        <f t="shared" ca="1" si="608"/>
        <v/>
      </c>
      <c r="AO1032" s="1" t="e">
        <f t="shared" ca="1" si="609"/>
        <v>#N/A</v>
      </c>
      <c r="AP1032" s="52" t="str">
        <f t="shared" ca="1" si="610"/>
        <v/>
      </c>
      <c r="AQ1032" s="1" t="str" cm="1">
        <f t="array" aca="1" ref="AQ1032" ca="1">IF(LEFT(AL1032,1)=".",INDEX($M$12:$M$1052,MATCH(1,(AL1032=$L$12:$L$1052)*(S1032=($S$12:$S$1052)),0)),"")</f>
        <v/>
      </c>
      <c r="AR1032" s="52">
        <f t="shared" ca="1" si="611"/>
        <v>0</v>
      </c>
      <c r="AS1032" s="52">
        <f t="shared" ca="1" si="612"/>
        <v>0</v>
      </c>
      <c r="AT1032" s="52" t="str">
        <f t="shared" ca="1" si="613"/>
        <v>00</v>
      </c>
      <c r="AU1032" s="52" t="str">
        <f t="shared" ca="1" si="614"/>
        <v>00</v>
      </c>
      <c r="AV1032" s="1" t="str">
        <f t="shared" ca="1" si="581"/>
        <v>00</v>
      </c>
      <c r="AW1032" s="52" t="str">
        <f t="shared" ca="1" si="615"/>
        <v>ZP</v>
      </c>
      <c r="AX1032" s="53" t="e">
        <f ca="1">VLOOKUP(UPPER(F1032)&amp;"-"&amp;AW1032,Opcodes!$D$3:$E$160,2,FALSE)</f>
        <v>#N/A</v>
      </c>
      <c r="AY1032" s="1">
        <f t="shared" ca="1" si="616"/>
        <v>0</v>
      </c>
    </row>
    <row r="1033" spans="3:51" s="52" customFormat="1" x14ac:dyDescent="0.3">
      <c r="C1033" s="11" t="str" cm="1">
        <f t="array" aca="1" ref="C1033" ca="1">IF(AND(N1033&amp;""&lt;&gt;"",K1033&amp;""&lt;&gt;""),K1033&amp;": "&amp;N1033&amp;IF(O1033&amp;""&lt;&gt;""," "&amp;O1033,"")&amp;IF(P1033&amp;""&lt;&gt;""," "&amp;P1033,""),IF(Y1033&amp;""&lt;&gt;"",K1033&amp;": "&amp;TRIM(_xlfn.TEXTJOIN("",TRUE,MID(Y1033,2*ROW(INDIRECT("1:"&amp;LEN(Y1033)))-1,2)&amp;" ")),""))</f>
        <v/>
      </c>
      <c r="D1033" s="20"/>
      <c r="E1033" s="21"/>
      <c r="F1033" s="22"/>
      <c r="G1033" s="55"/>
      <c r="H1033" s="56"/>
      <c r="I1033" s="51"/>
      <c r="J1033" s="51"/>
      <c r="K1033" s="52" t="str">
        <f t="shared" ca="1" si="582"/>
        <v>302</v>
      </c>
      <c r="L1033" s="52" t="str">
        <f t="shared" si="583"/>
        <v/>
      </c>
      <c r="M1033" s="52" t="str">
        <f t="shared" ca="1" si="584"/>
        <v>$0302</v>
      </c>
      <c r="N1033" s="53" t="str">
        <f t="shared" ca="1" si="585"/>
        <v/>
      </c>
      <c r="O1033" s="53" t="str">
        <f t="shared" ca="1" si="586"/>
        <v>00</v>
      </c>
      <c r="P1033" s="53" t="str">
        <f t="shared" ca="1" si="587"/>
        <v/>
      </c>
      <c r="Q1033" s="54">
        <f t="shared" si="588"/>
        <v>-1</v>
      </c>
      <c r="R1033" s="54" t="str">
        <f t="shared" si="589"/>
        <v/>
      </c>
      <c r="S1033" s="3" t="str">
        <f t="shared" si="590"/>
        <v>my_code</v>
      </c>
      <c r="T1033" s="54" t="b">
        <f t="shared" si="591"/>
        <v>0</v>
      </c>
      <c r="U1033" s="54" t="b">
        <f t="shared" si="592"/>
        <v>0</v>
      </c>
      <c r="V1033" s="54" t="b">
        <f t="shared" si="593"/>
        <v>0</v>
      </c>
      <c r="W1033" s="54" t="b">
        <f t="shared" si="594"/>
        <v>0</v>
      </c>
      <c r="X1033" s="54" t="b">
        <f>IF(NOT(ISERROR(VLOOKUP(UPPER(F1033),Opcodes!$O$3:$O$10,1,FALSE))),TRUE,FALSE)</f>
        <v>0</v>
      </c>
      <c r="Y1033" s="1" t="str" cm="1">
        <f t="array" aca="1" ref="Y1033" ca="1">IF(OR(UPPER(F1033)="STR",UPPER(F1033)="ASC"),_xlfn.TEXTJOIN("",TRUE,DEC2HEX(128*(UPPER(F1033)="STR")+CODE(MID(G1033,ABS(ROW(INDIRECT("1:"&amp;LEN(G1033)))),1)))),IF(UPPER(F1033)="HEX",UPPER(SUBSTITUTE(G1033," ","")),""))</f>
        <v/>
      </c>
      <c r="Z1033" s="52" t="str">
        <f t="shared" si="595"/>
        <v/>
      </c>
      <c r="AA1033" s="52" t="str">
        <f t="shared" si="596"/>
        <v/>
      </c>
      <c r="AB1033" s="52" t="str">
        <f t="shared" si="597"/>
        <v/>
      </c>
      <c r="AC1033" s="52" t="str">
        <f t="shared" si="598"/>
        <v/>
      </c>
      <c r="AD1033" s="52" t="str">
        <f t="shared" si="599"/>
        <v/>
      </c>
      <c r="AE1033" s="52">
        <f t="shared" ca="1" si="600"/>
        <v>0</v>
      </c>
      <c r="AF1033" s="52" t="str">
        <f t="shared" si="601"/>
        <v/>
      </c>
      <c r="AG1033" s="52" t="str">
        <f t="shared" ca="1" si="602"/>
        <v>mem</v>
      </c>
      <c r="AH1033" s="52">
        <f t="shared" ca="1" si="603"/>
        <v>0</v>
      </c>
      <c r="AI1033" s="52">
        <f t="shared" ca="1" si="604"/>
        <v>-1</v>
      </c>
      <c r="AJ1033" s="52">
        <f t="shared" ca="1" si="605"/>
        <v>0</v>
      </c>
      <c r="AK1033" s="52">
        <f t="shared" ca="1" si="606"/>
        <v>0</v>
      </c>
      <c r="AL1033" s="52">
        <f t="shared" ca="1" si="607"/>
        <v>0</v>
      </c>
      <c r="AM1033" s="52" t="e" cm="1">
        <f t="array" aca="1" ref="AM1033" ca="1">INDEX($G$2:$G$1052,MATCH(1,(AL1033=$E$2:$E$1052)*("EQU"=UPPER($F$2:$F$1052)),0))</f>
        <v>#N/A</v>
      </c>
      <c r="AN1033" s="52" t="str">
        <f t="shared" ca="1" si="608"/>
        <v/>
      </c>
      <c r="AO1033" s="1" t="e">
        <f t="shared" ca="1" si="609"/>
        <v>#N/A</v>
      </c>
      <c r="AP1033" s="52" t="str">
        <f t="shared" ca="1" si="610"/>
        <v/>
      </c>
      <c r="AQ1033" s="1" t="str" cm="1">
        <f t="array" aca="1" ref="AQ1033" ca="1">IF(LEFT(AL1033,1)=".",INDEX($M$12:$M$1052,MATCH(1,(AL1033=$L$12:$L$1052)*(S1033=($S$12:$S$1052)),0)),"")</f>
        <v/>
      </c>
      <c r="AR1033" s="52">
        <f t="shared" ca="1" si="611"/>
        <v>0</v>
      </c>
      <c r="AS1033" s="52">
        <f t="shared" ca="1" si="612"/>
        <v>0</v>
      </c>
      <c r="AT1033" s="52" t="str">
        <f t="shared" ca="1" si="613"/>
        <v>00</v>
      </c>
      <c r="AU1033" s="52" t="str">
        <f t="shared" ca="1" si="614"/>
        <v>00</v>
      </c>
      <c r="AV1033" s="1" t="str">
        <f t="shared" ca="1" si="581"/>
        <v>00</v>
      </c>
      <c r="AW1033" s="52" t="str">
        <f t="shared" ca="1" si="615"/>
        <v>ZP</v>
      </c>
      <c r="AX1033" s="53" t="e">
        <f ca="1">VLOOKUP(UPPER(F1033)&amp;"-"&amp;AW1033,Opcodes!$D$3:$E$160,2,FALSE)</f>
        <v>#N/A</v>
      </c>
      <c r="AY1033" s="1">
        <f t="shared" ca="1" si="616"/>
        <v>0</v>
      </c>
    </row>
    <row r="1034" spans="3:51" s="52" customFormat="1" x14ac:dyDescent="0.3">
      <c r="C1034" s="11" t="str" cm="1">
        <f t="array" aca="1" ref="C1034" ca="1">IF(AND(N1034&amp;""&lt;&gt;"",K1034&amp;""&lt;&gt;""),K1034&amp;": "&amp;N1034&amp;IF(O1034&amp;""&lt;&gt;""," "&amp;O1034,"")&amp;IF(P1034&amp;""&lt;&gt;""," "&amp;P1034,""),IF(Y1034&amp;""&lt;&gt;"",K1034&amp;": "&amp;TRIM(_xlfn.TEXTJOIN("",TRUE,MID(Y1034,2*ROW(INDIRECT("1:"&amp;LEN(Y1034)))-1,2)&amp;" ")),""))</f>
        <v/>
      </c>
      <c r="D1034" s="20"/>
      <c r="E1034" s="21"/>
      <c r="F1034" s="22"/>
      <c r="G1034" s="55"/>
      <c r="H1034" s="56"/>
      <c r="I1034" s="51"/>
      <c r="J1034" s="51"/>
      <c r="K1034" s="52" t="str">
        <f t="shared" ca="1" si="582"/>
        <v>302</v>
      </c>
      <c r="L1034" s="52" t="str">
        <f t="shared" si="583"/>
        <v/>
      </c>
      <c r="M1034" s="52" t="str">
        <f t="shared" ca="1" si="584"/>
        <v>$0302</v>
      </c>
      <c r="N1034" s="53" t="str">
        <f t="shared" ca="1" si="585"/>
        <v/>
      </c>
      <c r="O1034" s="53" t="str">
        <f t="shared" ca="1" si="586"/>
        <v>00</v>
      </c>
      <c r="P1034" s="53" t="str">
        <f t="shared" ca="1" si="587"/>
        <v/>
      </c>
      <c r="Q1034" s="54">
        <f t="shared" si="588"/>
        <v>-1</v>
      </c>
      <c r="R1034" s="54" t="str">
        <f t="shared" si="589"/>
        <v/>
      </c>
      <c r="S1034" s="3" t="str">
        <f t="shared" si="590"/>
        <v>my_code</v>
      </c>
      <c r="T1034" s="54" t="b">
        <f t="shared" si="591"/>
        <v>0</v>
      </c>
      <c r="U1034" s="54" t="b">
        <f t="shared" si="592"/>
        <v>0</v>
      </c>
      <c r="V1034" s="54" t="b">
        <f t="shared" si="593"/>
        <v>0</v>
      </c>
      <c r="W1034" s="54" t="b">
        <f t="shared" si="594"/>
        <v>0</v>
      </c>
      <c r="X1034" s="54" t="b">
        <f>IF(NOT(ISERROR(VLOOKUP(UPPER(F1034),Opcodes!$O$3:$O$10,1,FALSE))),TRUE,FALSE)</f>
        <v>0</v>
      </c>
      <c r="Y1034" s="1" t="str" cm="1">
        <f t="array" aca="1" ref="Y1034" ca="1">IF(OR(UPPER(F1034)="STR",UPPER(F1034)="ASC"),_xlfn.TEXTJOIN("",TRUE,DEC2HEX(128*(UPPER(F1034)="STR")+CODE(MID(G1034,ABS(ROW(INDIRECT("1:"&amp;LEN(G1034)))),1)))),IF(UPPER(F1034)="HEX",UPPER(SUBSTITUTE(G1034," ","")),""))</f>
        <v/>
      </c>
      <c r="Z1034" s="52" t="str">
        <f t="shared" si="595"/>
        <v/>
      </c>
      <c r="AA1034" s="52" t="str">
        <f t="shared" si="596"/>
        <v/>
      </c>
      <c r="AB1034" s="52" t="str">
        <f t="shared" si="597"/>
        <v/>
      </c>
      <c r="AC1034" s="52" t="str">
        <f t="shared" si="598"/>
        <v/>
      </c>
      <c r="AD1034" s="52" t="str">
        <f t="shared" si="599"/>
        <v/>
      </c>
      <c r="AE1034" s="52">
        <f t="shared" ca="1" si="600"/>
        <v>0</v>
      </c>
      <c r="AF1034" s="52" t="str">
        <f t="shared" si="601"/>
        <v/>
      </c>
      <c r="AG1034" s="52" t="str">
        <f t="shared" ca="1" si="602"/>
        <v>mem</v>
      </c>
      <c r="AH1034" s="52">
        <f t="shared" ca="1" si="603"/>
        <v>0</v>
      </c>
      <c r="AI1034" s="52">
        <f t="shared" ca="1" si="604"/>
        <v>-1</v>
      </c>
      <c r="AJ1034" s="52">
        <f t="shared" ca="1" si="605"/>
        <v>0</v>
      </c>
      <c r="AK1034" s="52">
        <f t="shared" ca="1" si="606"/>
        <v>0</v>
      </c>
      <c r="AL1034" s="52">
        <f t="shared" ca="1" si="607"/>
        <v>0</v>
      </c>
      <c r="AM1034" s="52" t="e" cm="1">
        <f t="array" aca="1" ref="AM1034" ca="1">INDEX($G$2:$G$1052,MATCH(1,(AL1034=$E$2:$E$1052)*("EQU"=UPPER($F$2:$F$1052)),0))</f>
        <v>#N/A</v>
      </c>
      <c r="AN1034" s="52" t="str">
        <f t="shared" ca="1" si="608"/>
        <v/>
      </c>
      <c r="AO1034" s="1" t="e">
        <f t="shared" ca="1" si="609"/>
        <v>#N/A</v>
      </c>
      <c r="AP1034" s="52" t="str">
        <f t="shared" ca="1" si="610"/>
        <v/>
      </c>
      <c r="AQ1034" s="1" t="str" cm="1">
        <f t="array" aca="1" ref="AQ1034" ca="1">IF(LEFT(AL1034,1)=".",INDEX($M$12:$M$1052,MATCH(1,(AL1034=$L$12:$L$1052)*(S1034=($S$12:$S$1052)),0)),"")</f>
        <v/>
      </c>
      <c r="AR1034" s="52">
        <f t="shared" ca="1" si="611"/>
        <v>0</v>
      </c>
      <c r="AS1034" s="52">
        <f t="shared" ca="1" si="612"/>
        <v>0</v>
      </c>
      <c r="AT1034" s="52" t="str">
        <f t="shared" ca="1" si="613"/>
        <v>00</v>
      </c>
      <c r="AU1034" s="52" t="str">
        <f t="shared" ca="1" si="614"/>
        <v>00</v>
      </c>
      <c r="AV1034" s="1" t="str">
        <f t="shared" ca="1" si="581"/>
        <v>00</v>
      </c>
      <c r="AW1034" s="52" t="str">
        <f t="shared" ca="1" si="615"/>
        <v>ZP</v>
      </c>
      <c r="AX1034" s="53" t="e">
        <f ca="1">VLOOKUP(UPPER(F1034)&amp;"-"&amp;AW1034,Opcodes!$D$3:$E$160,2,FALSE)</f>
        <v>#N/A</v>
      </c>
      <c r="AY1034" s="1">
        <f t="shared" ca="1" si="616"/>
        <v>0</v>
      </c>
    </row>
    <row r="1035" spans="3:51" s="52" customFormat="1" x14ac:dyDescent="0.3">
      <c r="C1035" s="11" t="str" cm="1">
        <f t="array" aca="1" ref="C1035" ca="1">IF(AND(N1035&amp;""&lt;&gt;"",K1035&amp;""&lt;&gt;""),K1035&amp;": "&amp;N1035&amp;IF(O1035&amp;""&lt;&gt;""," "&amp;O1035,"")&amp;IF(P1035&amp;""&lt;&gt;""," "&amp;P1035,""),IF(Y1035&amp;""&lt;&gt;"",K1035&amp;": "&amp;TRIM(_xlfn.TEXTJOIN("",TRUE,MID(Y1035,2*ROW(INDIRECT("1:"&amp;LEN(Y1035)))-1,2)&amp;" ")),""))</f>
        <v/>
      </c>
      <c r="D1035" s="20"/>
      <c r="E1035" s="21"/>
      <c r="F1035" s="22"/>
      <c r="G1035" s="55"/>
      <c r="H1035" s="56"/>
      <c r="I1035" s="51"/>
      <c r="J1035" s="51"/>
      <c r="K1035" s="52" t="str">
        <f t="shared" ca="1" si="582"/>
        <v>302</v>
      </c>
      <c r="L1035" s="52" t="str">
        <f t="shared" si="583"/>
        <v/>
      </c>
      <c r="M1035" s="52" t="str">
        <f t="shared" ca="1" si="584"/>
        <v>$0302</v>
      </c>
      <c r="N1035" s="53" t="str">
        <f t="shared" ca="1" si="585"/>
        <v/>
      </c>
      <c r="O1035" s="53" t="str">
        <f t="shared" ca="1" si="586"/>
        <v>00</v>
      </c>
      <c r="P1035" s="53" t="str">
        <f t="shared" ca="1" si="587"/>
        <v/>
      </c>
      <c r="Q1035" s="54">
        <f t="shared" si="588"/>
        <v>-1</v>
      </c>
      <c r="R1035" s="54" t="str">
        <f t="shared" si="589"/>
        <v/>
      </c>
      <c r="S1035" s="3" t="str">
        <f t="shared" si="590"/>
        <v>my_code</v>
      </c>
      <c r="T1035" s="54" t="b">
        <f t="shared" si="591"/>
        <v>0</v>
      </c>
      <c r="U1035" s="54" t="b">
        <f t="shared" si="592"/>
        <v>0</v>
      </c>
      <c r="V1035" s="54" t="b">
        <f t="shared" si="593"/>
        <v>0</v>
      </c>
      <c r="W1035" s="54" t="b">
        <f t="shared" si="594"/>
        <v>0</v>
      </c>
      <c r="X1035" s="54" t="b">
        <f>IF(NOT(ISERROR(VLOOKUP(UPPER(F1035),Opcodes!$O$3:$O$10,1,FALSE))),TRUE,FALSE)</f>
        <v>0</v>
      </c>
      <c r="Y1035" s="1" t="str" cm="1">
        <f t="array" aca="1" ref="Y1035" ca="1">IF(OR(UPPER(F1035)="STR",UPPER(F1035)="ASC"),_xlfn.TEXTJOIN("",TRUE,DEC2HEX(128*(UPPER(F1035)="STR")+CODE(MID(G1035,ABS(ROW(INDIRECT("1:"&amp;LEN(G1035)))),1)))),IF(UPPER(F1035)="HEX",UPPER(SUBSTITUTE(G1035," ","")),""))</f>
        <v/>
      </c>
      <c r="Z1035" s="52" t="str">
        <f t="shared" si="595"/>
        <v/>
      </c>
      <c r="AA1035" s="52" t="str">
        <f t="shared" si="596"/>
        <v/>
      </c>
      <c r="AB1035" s="52" t="str">
        <f t="shared" si="597"/>
        <v/>
      </c>
      <c r="AC1035" s="52" t="str">
        <f t="shared" si="598"/>
        <v/>
      </c>
      <c r="AD1035" s="52" t="str">
        <f t="shared" si="599"/>
        <v/>
      </c>
      <c r="AE1035" s="52">
        <f t="shared" ca="1" si="600"/>
        <v>0</v>
      </c>
      <c r="AF1035" s="52" t="str">
        <f t="shared" si="601"/>
        <v/>
      </c>
      <c r="AG1035" s="52" t="str">
        <f t="shared" ca="1" si="602"/>
        <v>mem</v>
      </c>
      <c r="AH1035" s="52">
        <f t="shared" ca="1" si="603"/>
        <v>0</v>
      </c>
      <c r="AI1035" s="52">
        <f t="shared" ca="1" si="604"/>
        <v>-1</v>
      </c>
      <c r="AJ1035" s="52">
        <f t="shared" ca="1" si="605"/>
        <v>0</v>
      </c>
      <c r="AK1035" s="52">
        <f t="shared" ca="1" si="606"/>
        <v>0</v>
      </c>
      <c r="AL1035" s="52">
        <f t="shared" ca="1" si="607"/>
        <v>0</v>
      </c>
      <c r="AM1035" s="52" t="e" cm="1">
        <f t="array" aca="1" ref="AM1035" ca="1">INDEX($G$2:$G$1052,MATCH(1,(AL1035=$E$2:$E$1052)*("EQU"=UPPER($F$2:$F$1052)),0))</f>
        <v>#N/A</v>
      </c>
      <c r="AN1035" s="52" t="str">
        <f t="shared" ca="1" si="608"/>
        <v/>
      </c>
      <c r="AO1035" s="1" t="e">
        <f t="shared" ca="1" si="609"/>
        <v>#N/A</v>
      </c>
      <c r="AP1035" s="52" t="str">
        <f t="shared" ca="1" si="610"/>
        <v/>
      </c>
      <c r="AQ1035" s="1" t="str" cm="1">
        <f t="array" aca="1" ref="AQ1035" ca="1">IF(LEFT(AL1035,1)=".",INDEX($M$12:$M$1052,MATCH(1,(AL1035=$L$12:$L$1052)*(S1035=($S$12:$S$1052)),0)),"")</f>
        <v/>
      </c>
      <c r="AR1035" s="52">
        <f t="shared" ca="1" si="611"/>
        <v>0</v>
      </c>
      <c r="AS1035" s="52">
        <f t="shared" ca="1" si="612"/>
        <v>0</v>
      </c>
      <c r="AT1035" s="52" t="str">
        <f t="shared" ca="1" si="613"/>
        <v>00</v>
      </c>
      <c r="AU1035" s="52" t="str">
        <f t="shared" ca="1" si="614"/>
        <v>00</v>
      </c>
      <c r="AV1035" s="1" t="str">
        <f t="shared" ca="1" si="581"/>
        <v>00</v>
      </c>
      <c r="AW1035" s="52" t="str">
        <f t="shared" ca="1" si="615"/>
        <v>ZP</v>
      </c>
      <c r="AX1035" s="53" t="e">
        <f ca="1">VLOOKUP(UPPER(F1035)&amp;"-"&amp;AW1035,Opcodes!$D$3:$E$160,2,FALSE)</f>
        <v>#N/A</v>
      </c>
      <c r="AY1035" s="1">
        <f t="shared" ca="1" si="616"/>
        <v>0</v>
      </c>
    </row>
    <row r="1036" spans="3:51" s="52" customFormat="1" x14ac:dyDescent="0.3">
      <c r="C1036" s="11" t="str" cm="1">
        <f t="array" aca="1" ref="C1036" ca="1">IF(AND(N1036&amp;""&lt;&gt;"",K1036&amp;""&lt;&gt;""),K1036&amp;": "&amp;N1036&amp;IF(O1036&amp;""&lt;&gt;""," "&amp;O1036,"")&amp;IF(P1036&amp;""&lt;&gt;""," "&amp;P1036,""),IF(Y1036&amp;""&lt;&gt;"",K1036&amp;": "&amp;TRIM(_xlfn.TEXTJOIN("",TRUE,MID(Y1036,2*ROW(INDIRECT("1:"&amp;LEN(Y1036)))-1,2)&amp;" ")),""))</f>
        <v/>
      </c>
      <c r="D1036" s="20"/>
      <c r="E1036" s="21"/>
      <c r="F1036" s="22"/>
      <c r="G1036" s="55"/>
      <c r="H1036" s="56"/>
      <c r="I1036" s="51"/>
      <c r="J1036" s="51"/>
      <c r="K1036" s="52" t="str">
        <f t="shared" ca="1" si="582"/>
        <v>302</v>
      </c>
      <c r="L1036" s="52" t="str">
        <f t="shared" si="583"/>
        <v/>
      </c>
      <c r="M1036" s="52" t="str">
        <f t="shared" ca="1" si="584"/>
        <v>$0302</v>
      </c>
      <c r="N1036" s="53" t="str">
        <f t="shared" ca="1" si="585"/>
        <v/>
      </c>
      <c r="O1036" s="53" t="str">
        <f t="shared" ca="1" si="586"/>
        <v>00</v>
      </c>
      <c r="P1036" s="53" t="str">
        <f t="shared" ca="1" si="587"/>
        <v/>
      </c>
      <c r="Q1036" s="54">
        <f t="shared" si="588"/>
        <v>-1</v>
      </c>
      <c r="R1036" s="54" t="str">
        <f t="shared" si="589"/>
        <v/>
      </c>
      <c r="S1036" s="3" t="str">
        <f t="shared" si="590"/>
        <v>my_code</v>
      </c>
      <c r="T1036" s="54" t="b">
        <f t="shared" si="591"/>
        <v>0</v>
      </c>
      <c r="U1036" s="54" t="b">
        <f t="shared" si="592"/>
        <v>0</v>
      </c>
      <c r="V1036" s="54" t="b">
        <f t="shared" si="593"/>
        <v>0</v>
      </c>
      <c r="W1036" s="54" t="b">
        <f t="shared" si="594"/>
        <v>0</v>
      </c>
      <c r="X1036" s="54" t="b">
        <f>IF(NOT(ISERROR(VLOOKUP(UPPER(F1036),Opcodes!$O$3:$O$10,1,FALSE))),TRUE,FALSE)</f>
        <v>0</v>
      </c>
      <c r="Y1036" s="1" t="str" cm="1">
        <f t="array" aca="1" ref="Y1036" ca="1">IF(OR(UPPER(F1036)="STR",UPPER(F1036)="ASC"),_xlfn.TEXTJOIN("",TRUE,DEC2HEX(128*(UPPER(F1036)="STR")+CODE(MID(G1036,ABS(ROW(INDIRECT("1:"&amp;LEN(G1036)))),1)))),IF(UPPER(F1036)="HEX",UPPER(SUBSTITUTE(G1036," ","")),""))</f>
        <v/>
      </c>
      <c r="Z1036" s="52" t="str">
        <f t="shared" si="595"/>
        <v/>
      </c>
      <c r="AA1036" s="52" t="str">
        <f t="shared" si="596"/>
        <v/>
      </c>
      <c r="AB1036" s="52" t="str">
        <f t="shared" si="597"/>
        <v/>
      </c>
      <c r="AC1036" s="52" t="str">
        <f t="shared" si="598"/>
        <v/>
      </c>
      <c r="AD1036" s="52" t="str">
        <f t="shared" si="599"/>
        <v/>
      </c>
      <c r="AE1036" s="52">
        <f t="shared" ca="1" si="600"/>
        <v>0</v>
      </c>
      <c r="AF1036" s="52" t="str">
        <f t="shared" si="601"/>
        <v/>
      </c>
      <c r="AG1036" s="52" t="str">
        <f t="shared" ca="1" si="602"/>
        <v>mem</v>
      </c>
      <c r="AH1036" s="52">
        <f t="shared" ca="1" si="603"/>
        <v>0</v>
      </c>
      <c r="AI1036" s="52">
        <f t="shared" ca="1" si="604"/>
        <v>-1</v>
      </c>
      <c r="AJ1036" s="52">
        <f t="shared" ca="1" si="605"/>
        <v>0</v>
      </c>
      <c r="AK1036" s="52">
        <f t="shared" ca="1" si="606"/>
        <v>0</v>
      </c>
      <c r="AL1036" s="52">
        <f t="shared" ca="1" si="607"/>
        <v>0</v>
      </c>
      <c r="AM1036" s="52" t="e" cm="1">
        <f t="array" aca="1" ref="AM1036" ca="1">INDEX($G$2:$G$1052,MATCH(1,(AL1036=$E$2:$E$1052)*("EQU"=UPPER($F$2:$F$1052)),0))</f>
        <v>#N/A</v>
      </c>
      <c r="AN1036" s="52" t="str">
        <f t="shared" ca="1" si="608"/>
        <v/>
      </c>
      <c r="AO1036" s="1" t="e">
        <f t="shared" ca="1" si="609"/>
        <v>#N/A</v>
      </c>
      <c r="AP1036" s="52" t="str">
        <f t="shared" ca="1" si="610"/>
        <v/>
      </c>
      <c r="AQ1036" s="1" t="str" cm="1">
        <f t="array" aca="1" ref="AQ1036" ca="1">IF(LEFT(AL1036,1)=".",INDEX($M$12:$M$1052,MATCH(1,(AL1036=$L$12:$L$1052)*(S1036=($S$12:$S$1052)),0)),"")</f>
        <v/>
      </c>
      <c r="AR1036" s="52">
        <f t="shared" ca="1" si="611"/>
        <v>0</v>
      </c>
      <c r="AS1036" s="52">
        <f t="shared" ca="1" si="612"/>
        <v>0</v>
      </c>
      <c r="AT1036" s="52" t="str">
        <f t="shared" ca="1" si="613"/>
        <v>00</v>
      </c>
      <c r="AU1036" s="52" t="str">
        <f t="shared" ca="1" si="614"/>
        <v>00</v>
      </c>
      <c r="AV1036" s="1" t="str">
        <f t="shared" ref="AV1036:AV1051" ca="1" si="617">IF(T1036,IF(AF1036&amp;""="",IF(AND(HEX2DEC(AU1036)-HEX2DEC(K1036)-2&gt;=-128,HEX2DEC(AU1036)-HEX2DEC(K1036)-2&lt;128),RIGHT(DEC2HEX(HEX2DEC(AU1036)-HEX2DEC(K1036)-2,2),2),NA()),AU1036),AU1036)</f>
        <v>00</v>
      </c>
      <c r="AW1036" s="52" t="str">
        <f t="shared" ca="1" si="615"/>
        <v>ZP</v>
      </c>
      <c r="AX1036" s="53" t="e">
        <f ca="1">VLOOKUP(UPPER(F1036)&amp;"-"&amp;AW1036,Opcodes!$D$3:$E$160,2,FALSE)</f>
        <v>#N/A</v>
      </c>
      <c r="AY1036" s="1">
        <f t="shared" ca="1" si="616"/>
        <v>0</v>
      </c>
    </row>
    <row r="1037" spans="3:51" s="52" customFormat="1" x14ac:dyDescent="0.3">
      <c r="C1037" s="11" t="str" cm="1">
        <f t="array" aca="1" ref="C1037" ca="1">IF(AND(N1037&amp;""&lt;&gt;"",K1037&amp;""&lt;&gt;""),K1037&amp;": "&amp;N1037&amp;IF(O1037&amp;""&lt;&gt;""," "&amp;O1037,"")&amp;IF(P1037&amp;""&lt;&gt;""," "&amp;P1037,""),IF(Y1037&amp;""&lt;&gt;"",K1037&amp;": "&amp;TRIM(_xlfn.TEXTJOIN("",TRUE,MID(Y1037,2*ROW(INDIRECT("1:"&amp;LEN(Y1037)))-1,2)&amp;" ")),""))</f>
        <v/>
      </c>
      <c r="D1037" s="20"/>
      <c r="E1037" s="21"/>
      <c r="F1037" s="22"/>
      <c r="G1037" s="55"/>
      <c r="H1037" s="56"/>
      <c r="I1037" s="51"/>
      <c r="J1037" s="51"/>
      <c r="K1037" s="52" t="str">
        <f t="shared" ca="1" si="582"/>
        <v>302</v>
      </c>
      <c r="L1037" s="52" t="str">
        <f t="shared" si="583"/>
        <v/>
      </c>
      <c r="M1037" s="52" t="str">
        <f t="shared" ca="1" si="584"/>
        <v>$0302</v>
      </c>
      <c r="N1037" s="53" t="str">
        <f t="shared" ca="1" si="585"/>
        <v/>
      </c>
      <c r="O1037" s="53" t="str">
        <f t="shared" ca="1" si="586"/>
        <v>00</v>
      </c>
      <c r="P1037" s="53" t="str">
        <f t="shared" ca="1" si="587"/>
        <v/>
      </c>
      <c r="Q1037" s="54">
        <f t="shared" si="588"/>
        <v>-1</v>
      </c>
      <c r="R1037" s="54" t="str">
        <f t="shared" si="589"/>
        <v/>
      </c>
      <c r="S1037" s="3" t="str">
        <f t="shared" si="590"/>
        <v>my_code</v>
      </c>
      <c r="T1037" s="54" t="b">
        <f t="shared" si="591"/>
        <v>0</v>
      </c>
      <c r="U1037" s="54" t="b">
        <f t="shared" si="592"/>
        <v>0</v>
      </c>
      <c r="V1037" s="54" t="b">
        <f t="shared" si="593"/>
        <v>0</v>
      </c>
      <c r="W1037" s="54" t="b">
        <f t="shared" si="594"/>
        <v>0</v>
      </c>
      <c r="X1037" s="54" t="b">
        <f>IF(NOT(ISERROR(VLOOKUP(UPPER(F1037),Opcodes!$O$3:$O$10,1,FALSE))),TRUE,FALSE)</f>
        <v>0</v>
      </c>
      <c r="Y1037" s="1" t="str" cm="1">
        <f t="array" aca="1" ref="Y1037" ca="1">IF(OR(UPPER(F1037)="STR",UPPER(F1037)="ASC"),_xlfn.TEXTJOIN("",TRUE,DEC2HEX(128*(UPPER(F1037)="STR")+CODE(MID(G1037,ABS(ROW(INDIRECT("1:"&amp;LEN(G1037)))),1)))),IF(UPPER(F1037)="HEX",UPPER(SUBSTITUTE(G1037," ","")),""))</f>
        <v/>
      </c>
      <c r="Z1037" s="52" t="str">
        <f t="shared" si="595"/>
        <v/>
      </c>
      <c r="AA1037" s="52" t="str">
        <f t="shared" si="596"/>
        <v/>
      </c>
      <c r="AB1037" s="52" t="str">
        <f t="shared" si="597"/>
        <v/>
      </c>
      <c r="AC1037" s="52" t="str">
        <f t="shared" si="598"/>
        <v/>
      </c>
      <c r="AD1037" s="52" t="str">
        <f t="shared" si="599"/>
        <v/>
      </c>
      <c r="AE1037" s="52">
        <f t="shared" ca="1" si="600"/>
        <v>0</v>
      </c>
      <c r="AF1037" s="52" t="str">
        <f t="shared" si="601"/>
        <v/>
      </c>
      <c r="AG1037" s="52" t="str">
        <f t="shared" ca="1" si="602"/>
        <v>mem</v>
      </c>
      <c r="AH1037" s="52">
        <f t="shared" ca="1" si="603"/>
        <v>0</v>
      </c>
      <c r="AI1037" s="52">
        <f t="shared" ca="1" si="604"/>
        <v>-1</v>
      </c>
      <c r="AJ1037" s="52">
        <f t="shared" ca="1" si="605"/>
        <v>0</v>
      </c>
      <c r="AK1037" s="52">
        <f t="shared" ca="1" si="606"/>
        <v>0</v>
      </c>
      <c r="AL1037" s="52">
        <f t="shared" ca="1" si="607"/>
        <v>0</v>
      </c>
      <c r="AM1037" s="52" t="e" cm="1">
        <f t="array" aca="1" ref="AM1037" ca="1">INDEX($G$2:$G$1052,MATCH(1,(AL1037=$E$2:$E$1052)*("EQU"=UPPER($F$2:$F$1052)),0))</f>
        <v>#N/A</v>
      </c>
      <c r="AN1037" s="52" t="str">
        <f t="shared" ca="1" si="608"/>
        <v/>
      </c>
      <c r="AO1037" s="1" t="e">
        <f t="shared" ca="1" si="609"/>
        <v>#N/A</v>
      </c>
      <c r="AP1037" s="52" t="str">
        <f t="shared" ca="1" si="610"/>
        <v/>
      </c>
      <c r="AQ1037" s="1" t="str" cm="1">
        <f t="array" aca="1" ref="AQ1037" ca="1">IF(LEFT(AL1037,1)=".",INDEX($M$12:$M$1052,MATCH(1,(AL1037=$L$12:$L$1052)*(S1037=($S$12:$S$1052)),0)),"")</f>
        <v/>
      </c>
      <c r="AR1037" s="52">
        <f t="shared" ca="1" si="611"/>
        <v>0</v>
      </c>
      <c r="AS1037" s="52">
        <f t="shared" ca="1" si="612"/>
        <v>0</v>
      </c>
      <c r="AT1037" s="52" t="str">
        <f t="shared" ca="1" si="613"/>
        <v>00</v>
      </c>
      <c r="AU1037" s="52" t="str">
        <f t="shared" ca="1" si="614"/>
        <v>00</v>
      </c>
      <c r="AV1037" s="1" t="str">
        <f t="shared" ca="1" si="617"/>
        <v>00</v>
      </c>
      <c r="AW1037" s="52" t="str">
        <f t="shared" ca="1" si="615"/>
        <v>ZP</v>
      </c>
      <c r="AX1037" s="53" t="e">
        <f ca="1">VLOOKUP(UPPER(F1037)&amp;"-"&amp;AW1037,Opcodes!$D$3:$E$160,2,FALSE)</f>
        <v>#N/A</v>
      </c>
      <c r="AY1037" s="1">
        <f t="shared" ca="1" si="616"/>
        <v>0</v>
      </c>
    </row>
    <row r="1038" spans="3:51" s="52" customFormat="1" x14ac:dyDescent="0.3">
      <c r="C1038" s="11" t="str" cm="1">
        <f t="array" aca="1" ref="C1038" ca="1">IF(AND(N1038&amp;""&lt;&gt;"",K1038&amp;""&lt;&gt;""),K1038&amp;": "&amp;N1038&amp;IF(O1038&amp;""&lt;&gt;""," "&amp;O1038,"")&amp;IF(P1038&amp;""&lt;&gt;""," "&amp;P1038,""),IF(Y1038&amp;""&lt;&gt;"",K1038&amp;": "&amp;TRIM(_xlfn.TEXTJOIN("",TRUE,MID(Y1038,2*ROW(INDIRECT("1:"&amp;LEN(Y1038)))-1,2)&amp;" ")),""))</f>
        <v/>
      </c>
      <c r="D1038" s="20"/>
      <c r="E1038" s="21"/>
      <c r="F1038" s="22"/>
      <c r="G1038" s="55"/>
      <c r="H1038" s="56"/>
      <c r="I1038" s="51"/>
      <c r="J1038" s="51"/>
      <c r="K1038" s="52" t="str">
        <f t="shared" ca="1" si="582"/>
        <v>302</v>
      </c>
      <c r="L1038" s="52" t="str">
        <f t="shared" si="583"/>
        <v/>
      </c>
      <c r="M1038" s="52" t="str">
        <f t="shared" ca="1" si="584"/>
        <v>$0302</v>
      </c>
      <c r="N1038" s="53" t="str">
        <f t="shared" ca="1" si="585"/>
        <v/>
      </c>
      <c r="O1038" s="53" t="str">
        <f t="shared" ca="1" si="586"/>
        <v>00</v>
      </c>
      <c r="P1038" s="53" t="str">
        <f t="shared" ca="1" si="587"/>
        <v/>
      </c>
      <c r="Q1038" s="54">
        <f t="shared" si="588"/>
        <v>-1</v>
      </c>
      <c r="R1038" s="54" t="str">
        <f t="shared" si="589"/>
        <v/>
      </c>
      <c r="S1038" s="3" t="str">
        <f t="shared" si="590"/>
        <v>my_code</v>
      </c>
      <c r="T1038" s="54" t="b">
        <f t="shared" si="591"/>
        <v>0</v>
      </c>
      <c r="U1038" s="54" t="b">
        <f t="shared" si="592"/>
        <v>0</v>
      </c>
      <c r="V1038" s="54" t="b">
        <f t="shared" si="593"/>
        <v>0</v>
      </c>
      <c r="W1038" s="54" t="b">
        <f t="shared" si="594"/>
        <v>0</v>
      </c>
      <c r="X1038" s="54" t="b">
        <f>IF(NOT(ISERROR(VLOOKUP(UPPER(F1038),Opcodes!$O$3:$O$10,1,FALSE))),TRUE,FALSE)</f>
        <v>0</v>
      </c>
      <c r="Y1038" s="1" t="str" cm="1">
        <f t="array" aca="1" ref="Y1038" ca="1">IF(OR(UPPER(F1038)="STR",UPPER(F1038)="ASC"),_xlfn.TEXTJOIN("",TRUE,DEC2HEX(128*(UPPER(F1038)="STR")+CODE(MID(G1038,ABS(ROW(INDIRECT("1:"&amp;LEN(G1038)))),1)))),IF(UPPER(F1038)="HEX",UPPER(SUBSTITUTE(G1038," ","")),""))</f>
        <v/>
      </c>
      <c r="Z1038" s="52" t="str">
        <f t="shared" si="595"/>
        <v/>
      </c>
      <c r="AA1038" s="52" t="str">
        <f t="shared" si="596"/>
        <v/>
      </c>
      <c r="AB1038" s="52" t="str">
        <f t="shared" si="597"/>
        <v/>
      </c>
      <c r="AC1038" s="52" t="str">
        <f t="shared" si="598"/>
        <v/>
      </c>
      <c r="AD1038" s="52" t="str">
        <f t="shared" si="599"/>
        <v/>
      </c>
      <c r="AE1038" s="52">
        <f t="shared" ca="1" si="600"/>
        <v>0</v>
      </c>
      <c r="AF1038" s="52" t="str">
        <f t="shared" si="601"/>
        <v/>
      </c>
      <c r="AG1038" s="52" t="str">
        <f t="shared" ca="1" si="602"/>
        <v>mem</v>
      </c>
      <c r="AH1038" s="52">
        <f t="shared" ca="1" si="603"/>
        <v>0</v>
      </c>
      <c r="AI1038" s="52">
        <f t="shared" ca="1" si="604"/>
        <v>-1</v>
      </c>
      <c r="AJ1038" s="52">
        <f t="shared" ca="1" si="605"/>
        <v>0</v>
      </c>
      <c r="AK1038" s="52">
        <f t="shared" ca="1" si="606"/>
        <v>0</v>
      </c>
      <c r="AL1038" s="52">
        <f t="shared" ca="1" si="607"/>
        <v>0</v>
      </c>
      <c r="AM1038" s="52" t="e" cm="1">
        <f t="array" aca="1" ref="AM1038" ca="1">INDEX($G$2:$G$1052,MATCH(1,(AL1038=$E$2:$E$1052)*("EQU"=UPPER($F$2:$F$1052)),0))</f>
        <v>#N/A</v>
      </c>
      <c r="AN1038" s="52" t="str">
        <f t="shared" ca="1" si="608"/>
        <v/>
      </c>
      <c r="AO1038" s="1" t="e">
        <f t="shared" ca="1" si="609"/>
        <v>#N/A</v>
      </c>
      <c r="AP1038" s="52" t="str">
        <f t="shared" ca="1" si="610"/>
        <v/>
      </c>
      <c r="AQ1038" s="1" t="str" cm="1">
        <f t="array" aca="1" ref="AQ1038" ca="1">IF(LEFT(AL1038,1)=".",INDEX($M$12:$M$1052,MATCH(1,(AL1038=$L$12:$L$1052)*(S1038=($S$12:$S$1052)),0)),"")</f>
        <v/>
      </c>
      <c r="AR1038" s="52">
        <f t="shared" ca="1" si="611"/>
        <v>0</v>
      </c>
      <c r="AS1038" s="52">
        <f t="shared" ca="1" si="612"/>
        <v>0</v>
      </c>
      <c r="AT1038" s="52" t="str">
        <f t="shared" ca="1" si="613"/>
        <v>00</v>
      </c>
      <c r="AU1038" s="52" t="str">
        <f t="shared" ca="1" si="614"/>
        <v>00</v>
      </c>
      <c r="AV1038" s="1" t="str">
        <f t="shared" ca="1" si="617"/>
        <v>00</v>
      </c>
      <c r="AW1038" s="52" t="str">
        <f t="shared" ca="1" si="615"/>
        <v>ZP</v>
      </c>
      <c r="AX1038" s="53" t="e">
        <f ca="1">VLOOKUP(UPPER(F1038)&amp;"-"&amp;AW1038,Opcodes!$D$3:$E$160,2,FALSE)</f>
        <v>#N/A</v>
      </c>
      <c r="AY1038" s="1">
        <f t="shared" ca="1" si="616"/>
        <v>0</v>
      </c>
    </row>
    <row r="1039" spans="3:51" s="52" customFormat="1" x14ac:dyDescent="0.3">
      <c r="C1039" s="11" t="str" cm="1">
        <f t="array" aca="1" ref="C1039" ca="1">IF(AND(N1039&amp;""&lt;&gt;"",K1039&amp;""&lt;&gt;""),K1039&amp;": "&amp;N1039&amp;IF(O1039&amp;""&lt;&gt;""," "&amp;O1039,"")&amp;IF(P1039&amp;""&lt;&gt;""," "&amp;P1039,""),IF(Y1039&amp;""&lt;&gt;"",K1039&amp;": "&amp;TRIM(_xlfn.TEXTJOIN("",TRUE,MID(Y1039,2*ROW(INDIRECT("1:"&amp;LEN(Y1039)))-1,2)&amp;" ")),""))</f>
        <v/>
      </c>
      <c r="D1039" s="20"/>
      <c r="E1039" s="21"/>
      <c r="F1039" s="22"/>
      <c r="G1039" s="55"/>
      <c r="H1039" s="56"/>
      <c r="I1039" s="51"/>
      <c r="J1039" s="51"/>
      <c r="K1039" s="52" t="str">
        <f t="shared" ca="1" si="582"/>
        <v>302</v>
      </c>
      <c r="L1039" s="52" t="str">
        <f t="shared" si="583"/>
        <v/>
      </c>
      <c r="M1039" s="52" t="str">
        <f t="shared" ca="1" si="584"/>
        <v>$0302</v>
      </c>
      <c r="N1039" s="53" t="str">
        <f t="shared" ca="1" si="585"/>
        <v/>
      </c>
      <c r="O1039" s="53" t="str">
        <f t="shared" ca="1" si="586"/>
        <v>00</v>
      </c>
      <c r="P1039" s="53" t="str">
        <f t="shared" ca="1" si="587"/>
        <v/>
      </c>
      <c r="Q1039" s="54">
        <f t="shared" si="588"/>
        <v>-1</v>
      </c>
      <c r="R1039" s="54" t="str">
        <f t="shared" si="589"/>
        <v/>
      </c>
      <c r="S1039" s="3" t="str">
        <f t="shared" si="590"/>
        <v>my_code</v>
      </c>
      <c r="T1039" s="54" t="b">
        <f t="shared" si="591"/>
        <v>0</v>
      </c>
      <c r="U1039" s="54" t="b">
        <f t="shared" si="592"/>
        <v>0</v>
      </c>
      <c r="V1039" s="54" t="b">
        <f t="shared" si="593"/>
        <v>0</v>
      </c>
      <c r="W1039" s="54" t="b">
        <f t="shared" si="594"/>
        <v>0</v>
      </c>
      <c r="X1039" s="54" t="b">
        <f>IF(NOT(ISERROR(VLOOKUP(UPPER(F1039),Opcodes!$O$3:$O$10,1,FALSE))),TRUE,FALSE)</f>
        <v>0</v>
      </c>
      <c r="Y1039" s="1" t="str" cm="1">
        <f t="array" aca="1" ref="Y1039" ca="1">IF(OR(UPPER(F1039)="STR",UPPER(F1039)="ASC"),_xlfn.TEXTJOIN("",TRUE,DEC2HEX(128*(UPPER(F1039)="STR")+CODE(MID(G1039,ABS(ROW(INDIRECT("1:"&amp;LEN(G1039)))),1)))),IF(UPPER(F1039)="HEX",UPPER(SUBSTITUTE(G1039," ","")),""))</f>
        <v/>
      </c>
      <c r="Z1039" s="52" t="str">
        <f t="shared" si="595"/>
        <v/>
      </c>
      <c r="AA1039" s="52" t="str">
        <f t="shared" si="596"/>
        <v/>
      </c>
      <c r="AB1039" s="52" t="str">
        <f t="shared" si="597"/>
        <v/>
      </c>
      <c r="AC1039" s="52" t="str">
        <f t="shared" si="598"/>
        <v/>
      </c>
      <c r="AD1039" s="52" t="str">
        <f t="shared" si="599"/>
        <v/>
      </c>
      <c r="AE1039" s="52">
        <f t="shared" ca="1" si="600"/>
        <v>0</v>
      </c>
      <c r="AF1039" s="52" t="str">
        <f t="shared" si="601"/>
        <v/>
      </c>
      <c r="AG1039" s="52" t="str">
        <f t="shared" ca="1" si="602"/>
        <v>mem</v>
      </c>
      <c r="AH1039" s="52">
        <f t="shared" ca="1" si="603"/>
        <v>0</v>
      </c>
      <c r="AI1039" s="52">
        <f t="shared" ca="1" si="604"/>
        <v>-1</v>
      </c>
      <c r="AJ1039" s="52">
        <f t="shared" ca="1" si="605"/>
        <v>0</v>
      </c>
      <c r="AK1039" s="52">
        <f t="shared" ca="1" si="606"/>
        <v>0</v>
      </c>
      <c r="AL1039" s="52">
        <f t="shared" ca="1" si="607"/>
        <v>0</v>
      </c>
      <c r="AM1039" s="52" t="e" cm="1">
        <f t="array" aca="1" ref="AM1039" ca="1">INDEX($G$2:$G$1052,MATCH(1,(AL1039=$E$2:$E$1052)*("EQU"=UPPER($F$2:$F$1052)),0))</f>
        <v>#N/A</v>
      </c>
      <c r="AN1039" s="52" t="str">
        <f t="shared" ca="1" si="608"/>
        <v/>
      </c>
      <c r="AO1039" s="1" t="e">
        <f t="shared" ca="1" si="609"/>
        <v>#N/A</v>
      </c>
      <c r="AP1039" s="52" t="str">
        <f t="shared" ca="1" si="610"/>
        <v/>
      </c>
      <c r="AQ1039" s="1" t="str" cm="1">
        <f t="array" aca="1" ref="AQ1039" ca="1">IF(LEFT(AL1039,1)=".",INDEX($M$12:$M$1052,MATCH(1,(AL1039=$L$12:$L$1052)*(S1039=($S$12:$S$1052)),0)),"")</f>
        <v/>
      </c>
      <c r="AR1039" s="52">
        <f t="shared" ca="1" si="611"/>
        <v>0</v>
      </c>
      <c r="AS1039" s="52">
        <f t="shared" ca="1" si="612"/>
        <v>0</v>
      </c>
      <c r="AT1039" s="52" t="str">
        <f t="shared" ca="1" si="613"/>
        <v>00</v>
      </c>
      <c r="AU1039" s="52" t="str">
        <f t="shared" ca="1" si="614"/>
        <v>00</v>
      </c>
      <c r="AV1039" s="1" t="str">
        <f t="shared" ca="1" si="617"/>
        <v>00</v>
      </c>
      <c r="AW1039" s="52" t="str">
        <f t="shared" ca="1" si="615"/>
        <v>ZP</v>
      </c>
      <c r="AX1039" s="53" t="e">
        <f ca="1">VLOOKUP(UPPER(F1039)&amp;"-"&amp;AW1039,Opcodes!$D$3:$E$160,2,FALSE)</f>
        <v>#N/A</v>
      </c>
      <c r="AY1039" s="1">
        <f t="shared" ca="1" si="616"/>
        <v>0</v>
      </c>
    </row>
    <row r="1040" spans="3:51" s="52" customFormat="1" x14ac:dyDescent="0.3">
      <c r="C1040" s="11" t="str" cm="1">
        <f t="array" aca="1" ref="C1040" ca="1">IF(AND(N1040&amp;""&lt;&gt;"",K1040&amp;""&lt;&gt;""),K1040&amp;": "&amp;N1040&amp;IF(O1040&amp;""&lt;&gt;""," "&amp;O1040,"")&amp;IF(P1040&amp;""&lt;&gt;""," "&amp;P1040,""),IF(Y1040&amp;""&lt;&gt;"",K1040&amp;": "&amp;TRIM(_xlfn.TEXTJOIN("",TRUE,MID(Y1040,2*ROW(INDIRECT("1:"&amp;LEN(Y1040)))-1,2)&amp;" ")),""))</f>
        <v/>
      </c>
      <c r="D1040" s="20"/>
      <c r="E1040" s="21"/>
      <c r="F1040" s="22"/>
      <c r="G1040" s="55"/>
      <c r="H1040" s="56"/>
      <c r="I1040" s="51"/>
      <c r="J1040" s="51"/>
      <c r="K1040" s="52" t="str">
        <f t="shared" ca="1" si="582"/>
        <v>302</v>
      </c>
      <c r="L1040" s="52" t="str">
        <f t="shared" si="583"/>
        <v/>
      </c>
      <c r="M1040" s="52" t="str">
        <f t="shared" ca="1" si="584"/>
        <v>$0302</v>
      </c>
      <c r="N1040" s="53" t="str">
        <f t="shared" ca="1" si="585"/>
        <v/>
      </c>
      <c r="O1040" s="53" t="str">
        <f t="shared" ca="1" si="586"/>
        <v>00</v>
      </c>
      <c r="P1040" s="53" t="str">
        <f t="shared" ca="1" si="587"/>
        <v/>
      </c>
      <c r="Q1040" s="54">
        <f t="shared" si="588"/>
        <v>-1</v>
      </c>
      <c r="R1040" s="54" t="str">
        <f t="shared" si="589"/>
        <v/>
      </c>
      <c r="S1040" s="3" t="str">
        <f t="shared" si="590"/>
        <v>my_code</v>
      </c>
      <c r="T1040" s="54" t="b">
        <f t="shared" si="591"/>
        <v>0</v>
      </c>
      <c r="U1040" s="54" t="b">
        <f t="shared" si="592"/>
        <v>0</v>
      </c>
      <c r="V1040" s="54" t="b">
        <f t="shared" si="593"/>
        <v>0</v>
      </c>
      <c r="W1040" s="54" t="b">
        <f t="shared" si="594"/>
        <v>0</v>
      </c>
      <c r="X1040" s="54" t="b">
        <f>IF(NOT(ISERROR(VLOOKUP(UPPER(F1040),Opcodes!$O$3:$O$10,1,FALSE))),TRUE,FALSE)</f>
        <v>0</v>
      </c>
      <c r="Y1040" s="1" t="str" cm="1">
        <f t="array" aca="1" ref="Y1040" ca="1">IF(OR(UPPER(F1040)="STR",UPPER(F1040)="ASC"),_xlfn.TEXTJOIN("",TRUE,DEC2HEX(128*(UPPER(F1040)="STR")+CODE(MID(G1040,ABS(ROW(INDIRECT("1:"&amp;LEN(G1040)))),1)))),IF(UPPER(F1040)="HEX",UPPER(SUBSTITUTE(G1040," ","")),""))</f>
        <v/>
      </c>
      <c r="Z1040" s="52" t="str">
        <f t="shared" si="595"/>
        <v/>
      </c>
      <c r="AA1040" s="52" t="str">
        <f t="shared" si="596"/>
        <v/>
      </c>
      <c r="AB1040" s="52" t="str">
        <f t="shared" si="597"/>
        <v/>
      </c>
      <c r="AC1040" s="52" t="str">
        <f t="shared" si="598"/>
        <v/>
      </c>
      <c r="AD1040" s="52" t="str">
        <f t="shared" si="599"/>
        <v/>
      </c>
      <c r="AE1040" s="52">
        <f t="shared" ca="1" si="600"/>
        <v>0</v>
      </c>
      <c r="AF1040" s="52" t="str">
        <f t="shared" si="601"/>
        <v/>
      </c>
      <c r="AG1040" s="52" t="str">
        <f t="shared" ca="1" si="602"/>
        <v>mem</v>
      </c>
      <c r="AH1040" s="52">
        <f t="shared" ca="1" si="603"/>
        <v>0</v>
      </c>
      <c r="AI1040" s="52">
        <f t="shared" ca="1" si="604"/>
        <v>-1</v>
      </c>
      <c r="AJ1040" s="52">
        <f t="shared" ca="1" si="605"/>
        <v>0</v>
      </c>
      <c r="AK1040" s="52">
        <f t="shared" ca="1" si="606"/>
        <v>0</v>
      </c>
      <c r="AL1040" s="52">
        <f t="shared" ca="1" si="607"/>
        <v>0</v>
      </c>
      <c r="AM1040" s="52" t="e" cm="1">
        <f t="array" aca="1" ref="AM1040" ca="1">INDEX($G$2:$G$1052,MATCH(1,(AL1040=$E$2:$E$1052)*("EQU"=UPPER($F$2:$F$1052)),0))</f>
        <v>#N/A</v>
      </c>
      <c r="AN1040" s="52" t="str">
        <f t="shared" ca="1" si="608"/>
        <v/>
      </c>
      <c r="AO1040" s="1" t="e">
        <f t="shared" ca="1" si="609"/>
        <v>#N/A</v>
      </c>
      <c r="AP1040" s="52" t="str">
        <f t="shared" ca="1" si="610"/>
        <v/>
      </c>
      <c r="AQ1040" s="1" t="str" cm="1">
        <f t="array" aca="1" ref="AQ1040" ca="1">IF(LEFT(AL1040,1)=".",INDEX($M$12:$M$1052,MATCH(1,(AL1040=$L$12:$L$1052)*(S1040=($S$12:$S$1052)),0)),"")</f>
        <v/>
      </c>
      <c r="AR1040" s="52">
        <f t="shared" ca="1" si="611"/>
        <v>0</v>
      </c>
      <c r="AS1040" s="52">
        <f t="shared" ca="1" si="612"/>
        <v>0</v>
      </c>
      <c r="AT1040" s="52" t="str">
        <f t="shared" ca="1" si="613"/>
        <v>00</v>
      </c>
      <c r="AU1040" s="52" t="str">
        <f t="shared" ca="1" si="614"/>
        <v>00</v>
      </c>
      <c r="AV1040" s="1" t="str">
        <f t="shared" ca="1" si="617"/>
        <v>00</v>
      </c>
      <c r="AW1040" s="52" t="str">
        <f t="shared" ca="1" si="615"/>
        <v>ZP</v>
      </c>
      <c r="AX1040" s="53" t="e">
        <f ca="1">VLOOKUP(UPPER(F1040)&amp;"-"&amp;AW1040,Opcodes!$D$3:$E$160,2,FALSE)</f>
        <v>#N/A</v>
      </c>
      <c r="AY1040" s="1">
        <f t="shared" ca="1" si="616"/>
        <v>0</v>
      </c>
    </row>
    <row r="1041" spans="3:51" s="52" customFormat="1" x14ac:dyDescent="0.3">
      <c r="C1041" s="11" t="str" cm="1">
        <f t="array" aca="1" ref="C1041" ca="1">IF(AND(N1041&amp;""&lt;&gt;"",K1041&amp;""&lt;&gt;""),K1041&amp;": "&amp;N1041&amp;IF(O1041&amp;""&lt;&gt;""," "&amp;O1041,"")&amp;IF(P1041&amp;""&lt;&gt;""," "&amp;P1041,""),IF(Y1041&amp;""&lt;&gt;"",K1041&amp;": "&amp;TRIM(_xlfn.TEXTJOIN("",TRUE,MID(Y1041,2*ROW(INDIRECT("1:"&amp;LEN(Y1041)))-1,2)&amp;" ")),""))</f>
        <v/>
      </c>
      <c r="D1041" s="20"/>
      <c r="E1041" s="21"/>
      <c r="F1041" s="22"/>
      <c r="G1041" s="55"/>
      <c r="H1041" s="56"/>
      <c r="I1041" s="51"/>
      <c r="J1041" s="51"/>
      <c r="K1041" s="52" t="str">
        <f t="shared" ca="1" si="582"/>
        <v>302</v>
      </c>
      <c r="L1041" s="52" t="str">
        <f t="shared" si="583"/>
        <v/>
      </c>
      <c r="M1041" s="52" t="str">
        <f t="shared" ca="1" si="584"/>
        <v>$0302</v>
      </c>
      <c r="N1041" s="53" t="str">
        <f t="shared" ca="1" si="585"/>
        <v/>
      </c>
      <c r="O1041" s="53" t="str">
        <f t="shared" ca="1" si="586"/>
        <v>00</v>
      </c>
      <c r="P1041" s="53" t="str">
        <f t="shared" ca="1" si="587"/>
        <v/>
      </c>
      <c r="Q1041" s="54">
        <f t="shared" si="588"/>
        <v>-1</v>
      </c>
      <c r="R1041" s="54" t="str">
        <f t="shared" si="589"/>
        <v/>
      </c>
      <c r="S1041" s="3" t="str">
        <f t="shared" si="590"/>
        <v>my_code</v>
      </c>
      <c r="T1041" s="54" t="b">
        <f t="shared" si="591"/>
        <v>0</v>
      </c>
      <c r="U1041" s="54" t="b">
        <f t="shared" si="592"/>
        <v>0</v>
      </c>
      <c r="V1041" s="54" t="b">
        <f t="shared" si="593"/>
        <v>0</v>
      </c>
      <c r="W1041" s="54" t="b">
        <f t="shared" si="594"/>
        <v>0</v>
      </c>
      <c r="X1041" s="54" t="b">
        <f>IF(NOT(ISERROR(VLOOKUP(UPPER(F1041),Opcodes!$O$3:$O$10,1,FALSE))),TRUE,FALSE)</f>
        <v>0</v>
      </c>
      <c r="Y1041" s="1" t="str" cm="1">
        <f t="array" aca="1" ref="Y1041" ca="1">IF(OR(UPPER(F1041)="STR",UPPER(F1041)="ASC"),_xlfn.TEXTJOIN("",TRUE,DEC2HEX(128*(UPPER(F1041)="STR")+CODE(MID(G1041,ABS(ROW(INDIRECT("1:"&amp;LEN(G1041)))),1)))),IF(UPPER(F1041)="HEX",UPPER(SUBSTITUTE(G1041," ","")),""))</f>
        <v/>
      </c>
      <c r="Z1041" s="52" t="str">
        <f t="shared" si="595"/>
        <v/>
      </c>
      <c r="AA1041" s="52" t="str">
        <f t="shared" si="596"/>
        <v/>
      </c>
      <c r="AB1041" s="52" t="str">
        <f t="shared" si="597"/>
        <v/>
      </c>
      <c r="AC1041" s="52" t="str">
        <f t="shared" si="598"/>
        <v/>
      </c>
      <c r="AD1041" s="52" t="str">
        <f t="shared" si="599"/>
        <v/>
      </c>
      <c r="AE1041" s="52">
        <f t="shared" ca="1" si="600"/>
        <v>0</v>
      </c>
      <c r="AF1041" s="52" t="str">
        <f t="shared" si="601"/>
        <v/>
      </c>
      <c r="AG1041" s="52" t="str">
        <f t="shared" ca="1" si="602"/>
        <v>mem</v>
      </c>
      <c r="AH1041" s="52">
        <f t="shared" ca="1" si="603"/>
        <v>0</v>
      </c>
      <c r="AI1041" s="52">
        <f t="shared" ca="1" si="604"/>
        <v>-1</v>
      </c>
      <c r="AJ1041" s="52">
        <f t="shared" ca="1" si="605"/>
        <v>0</v>
      </c>
      <c r="AK1041" s="52">
        <f t="shared" ca="1" si="606"/>
        <v>0</v>
      </c>
      <c r="AL1041" s="52">
        <f t="shared" ca="1" si="607"/>
        <v>0</v>
      </c>
      <c r="AM1041" s="52" t="e" cm="1">
        <f t="array" aca="1" ref="AM1041" ca="1">INDEX($G$2:$G$1052,MATCH(1,(AL1041=$E$2:$E$1052)*("EQU"=UPPER($F$2:$F$1052)),0))</f>
        <v>#N/A</v>
      </c>
      <c r="AN1041" s="52" t="str">
        <f t="shared" ca="1" si="608"/>
        <v/>
      </c>
      <c r="AO1041" s="1" t="e">
        <f t="shared" ca="1" si="609"/>
        <v>#N/A</v>
      </c>
      <c r="AP1041" s="52" t="str">
        <f t="shared" ca="1" si="610"/>
        <v/>
      </c>
      <c r="AQ1041" s="1" t="str" cm="1">
        <f t="array" aca="1" ref="AQ1041" ca="1">IF(LEFT(AL1041,1)=".",INDEX($M$12:$M$1052,MATCH(1,(AL1041=$L$12:$L$1052)*(S1041=($S$12:$S$1052)),0)),"")</f>
        <v/>
      </c>
      <c r="AR1041" s="52">
        <f t="shared" ca="1" si="611"/>
        <v>0</v>
      </c>
      <c r="AS1041" s="52">
        <f t="shared" ca="1" si="612"/>
        <v>0</v>
      </c>
      <c r="AT1041" s="52" t="str">
        <f t="shared" ca="1" si="613"/>
        <v>00</v>
      </c>
      <c r="AU1041" s="52" t="str">
        <f t="shared" ca="1" si="614"/>
        <v>00</v>
      </c>
      <c r="AV1041" s="1" t="str">
        <f t="shared" ca="1" si="617"/>
        <v>00</v>
      </c>
      <c r="AW1041" s="52" t="str">
        <f t="shared" ca="1" si="615"/>
        <v>ZP</v>
      </c>
      <c r="AX1041" s="53" t="e">
        <f ca="1">VLOOKUP(UPPER(F1041)&amp;"-"&amp;AW1041,Opcodes!$D$3:$E$160,2,FALSE)</f>
        <v>#N/A</v>
      </c>
      <c r="AY1041" s="1">
        <f t="shared" ca="1" si="616"/>
        <v>0</v>
      </c>
    </row>
    <row r="1042" spans="3:51" s="52" customFormat="1" x14ac:dyDescent="0.3">
      <c r="C1042" s="11" t="str" cm="1">
        <f t="array" aca="1" ref="C1042" ca="1">IF(AND(N1042&amp;""&lt;&gt;"",K1042&amp;""&lt;&gt;""),K1042&amp;": "&amp;N1042&amp;IF(O1042&amp;""&lt;&gt;""," "&amp;O1042,"")&amp;IF(P1042&amp;""&lt;&gt;""," "&amp;P1042,""),IF(Y1042&amp;""&lt;&gt;"",K1042&amp;": "&amp;TRIM(_xlfn.TEXTJOIN("",TRUE,MID(Y1042,2*ROW(INDIRECT("1:"&amp;LEN(Y1042)))-1,2)&amp;" ")),""))</f>
        <v/>
      </c>
      <c r="D1042" s="20"/>
      <c r="E1042" s="21"/>
      <c r="F1042" s="22"/>
      <c r="G1042" s="55"/>
      <c r="H1042" s="56"/>
      <c r="I1042" s="51"/>
      <c r="J1042" s="51"/>
      <c r="K1042" s="52" t="str">
        <f t="shared" ca="1" si="582"/>
        <v>302</v>
      </c>
      <c r="L1042" s="52" t="str">
        <f t="shared" si="583"/>
        <v/>
      </c>
      <c r="M1042" s="52" t="str">
        <f t="shared" ca="1" si="584"/>
        <v>$0302</v>
      </c>
      <c r="N1042" s="53" t="str">
        <f t="shared" ca="1" si="585"/>
        <v/>
      </c>
      <c r="O1042" s="53" t="str">
        <f t="shared" ca="1" si="586"/>
        <v>00</v>
      </c>
      <c r="P1042" s="53" t="str">
        <f t="shared" ca="1" si="587"/>
        <v/>
      </c>
      <c r="Q1042" s="54">
        <f t="shared" si="588"/>
        <v>-1</v>
      </c>
      <c r="R1042" s="54" t="str">
        <f t="shared" si="589"/>
        <v/>
      </c>
      <c r="S1042" s="3" t="str">
        <f t="shared" si="590"/>
        <v>my_code</v>
      </c>
      <c r="T1042" s="54" t="b">
        <f t="shared" si="591"/>
        <v>0</v>
      </c>
      <c r="U1042" s="54" t="b">
        <f t="shared" si="592"/>
        <v>0</v>
      </c>
      <c r="V1042" s="54" t="b">
        <f t="shared" si="593"/>
        <v>0</v>
      </c>
      <c r="W1042" s="54" t="b">
        <f t="shared" si="594"/>
        <v>0</v>
      </c>
      <c r="X1042" s="54" t="b">
        <f>IF(NOT(ISERROR(VLOOKUP(UPPER(F1042),Opcodes!$O$3:$O$10,1,FALSE))),TRUE,FALSE)</f>
        <v>0</v>
      </c>
      <c r="Y1042" s="1" t="str" cm="1">
        <f t="array" aca="1" ref="Y1042" ca="1">IF(OR(UPPER(F1042)="STR",UPPER(F1042)="ASC"),_xlfn.TEXTJOIN("",TRUE,DEC2HEX(128*(UPPER(F1042)="STR")+CODE(MID(G1042,ABS(ROW(INDIRECT("1:"&amp;LEN(G1042)))),1)))),IF(UPPER(F1042)="HEX",UPPER(SUBSTITUTE(G1042," ","")),""))</f>
        <v/>
      </c>
      <c r="Z1042" s="52" t="str">
        <f t="shared" si="595"/>
        <v/>
      </c>
      <c r="AA1042" s="52" t="str">
        <f t="shared" si="596"/>
        <v/>
      </c>
      <c r="AB1042" s="52" t="str">
        <f t="shared" si="597"/>
        <v/>
      </c>
      <c r="AC1042" s="52" t="str">
        <f t="shared" si="598"/>
        <v/>
      </c>
      <c r="AD1042" s="52" t="str">
        <f t="shared" si="599"/>
        <v/>
      </c>
      <c r="AE1042" s="52">
        <f t="shared" ca="1" si="600"/>
        <v>0</v>
      </c>
      <c r="AF1042" s="52" t="str">
        <f t="shared" si="601"/>
        <v/>
      </c>
      <c r="AG1042" s="52" t="str">
        <f t="shared" ca="1" si="602"/>
        <v>mem</v>
      </c>
      <c r="AH1042" s="52">
        <f t="shared" ca="1" si="603"/>
        <v>0</v>
      </c>
      <c r="AI1042" s="52">
        <f t="shared" ca="1" si="604"/>
        <v>-1</v>
      </c>
      <c r="AJ1042" s="52">
        <f t="shared" ca="1" si="605"/>
        <v>0</v>
      </c>
      <c r="AK1042" s="52">
        <f t="shared" ca="1" si="606"/>
        <v>0</v>
      </c>
      <c r="AL1042" s="52">
        <f t="shared" ca="1" si="607"/>
        <v>0</v>
      </c>
      <c r="AM1042" s="52" t="e" cm="1">
        <f t="array" aca="1" ref="AM1042" ca="1">INDEX($G$2:$G$1052,MATCH(1,(AL1042=$E$2:$E$1052)*("EQU"=UPPER($F$2:$F$1052)),0))</f>
        <v>#N/A</v>
      </c>
      <c r="AN1042" s="52" t="str">
        <f t="shared" ca="1" si="608"/>
        <v/>
      </c>
      <c r="AO1042" s="1" t="e">
        <f t="shared" ca="1" si="609"/>
        <v>#N/A</v>
      </c>
      <c r="AP1042" s="52" t="str">
        <f t="shared" ca="1" si="610"/>
        <v/>
      </c>
      <c r="AQ1042" s="1" t="str" cm="1">
        <f t="array" aca="1" ref="AQ1042" ca="1">IF(LEFT(AL1042,1)=".",INDEX($M$12:$M$1052,MATCH(1,(AL1042=$L$12:$L$1052)*(S1042=($S$12:$S$1052)),0)),"")</f>
        <v/>
      </c>
      <c r="AR1042" s="52">
        <f t="shared" ca="1" si="611"/>
        <v>0</v>
      </c>
      <c r="AS1042" s="52">
        <f t="shared" ca="1" si="612"/>
        <v>0</v>
      </c>
      <c r="AT1042" s="52" t="str">
        <f t="shared" ca="1" si="613"/>
        <v>00</v>
      </c>
      <c r="AU1042" s="52" t="str">
        <f t="shared" ca="1" si="614"/>
        <v>00</v>
      </c>
      <c r="AV1042" s="1" t="str">
        <f t="shared" ca="1" si="617"/>
        <v>00</v>
      </c>
      <c r="AW1042" s="52" t="str">
        <f t="shared" ca="1" si="615"/>
        <v>ZP</v>
      </c>
      <c r="AX1042" s="53" t="e">
        <f ca="1">VLOOKUP(UPPER(F1042)&amp;"-"&amp;AW1042,Opcodes!$D$3:$E$160,2,FALSE)</f>
        <v>#N/A</v>
      </c>
      <c r="AY1042" s="1">
        <f t="shared" ca="1" si="616"/>
        <v>0</v>
      </c>
    </row>
    <row r="1043" spans="3:51" s="52" customFormat="1" x14ac:dyDescent="0.3">
      <c r="C1043" s="11" t="str" cm="1">
        <f t="array" aca="1" ref="C1043" ca="1">IF(AND(N1043&amp;""&lt;&gt;"",K1043&amp;""&lt;&gt;""),K1043&amp;": "&amp;N1043&amp;IF(O1043&amp;""&lt;&gt;""," "&amp;O1043,"")&amp;IF(P1043&amp;""&lt;&gt;""," "&amp;P1043,""),IF(Y1043&amp;""&lt;&gt;"",K1043&amp;": "&amp;TRIM(_xlfn.TEXTJOIN("",TRUE,MID(Y1043,2*ROW(INDIRECT("1:"&amp;LEN(Y1043)))-1,2)&amp;" ")),""))</f>
        <v/>
      </c>
      <c r="D1043" s="20"/>
      <c r="E1043" s="21"/>
      <c r="F1043" s="22"/>
      <c r="G1043" s="55"/>
      <c r="H1043" s="56"/>
      <c r="I1043" s="51"/>
      <c r="J1043" s="51"/>
      <c r="K1043" s="52" t="str">
        <f t="shared" ca="1" si="582"/>
        <v>302</v>
      </c>
      <c r="L1043" s="52" t="str">
        <f t="shared" si="583"/>
        <v/>
      </c>
      <c r="M1043" s="52" t="str">
        <f t="shared" ca="1" si="584"/>
        <v>$0302</v>
      </c>
      <c r="N1043" s="53" t="str">
        <f t="shared" ca="1" si="585"/>
        <v/>
      </c>
      <c r="O1043" s="53" t="str">
        <f t="shared" ca="1" si="586"/>
        <v>00</v>
      </c>
      <c r="P1043" s="53" t="str">
        <f t="shared" ca="1" si="587"/>
        <v/>
      </c>
      <c r="Q1043" s="54">
        <f t="shared" si="588"/>
        <v>-1</v>
      </c>
      <c r="R1043" s="54" t="str">
        <f t="shared" si="589"/>
        <v/>
      </c>
      <c r="S1043" s="3" t="str">
        <f t="shared" si="590"/>
        <v>my_code</v>
      </c>
      <c r="T1043" s="54" t="b">
        <f t="shared" si="591"/>
        <v>0</v>
      </c>
      <c r="U1043" s="54" t="b">
        <f t="shared" si="592"/>
        <v>0</v>
      </c>
      <c r="V1043" s="54" t="b">
        <f t="shared" si="593"/>
        <v>0</v>
      </c>
      <c r="W1043" s="54" t="b">
        <f t="shared" si="594"/>
        <v>0</v>
      </c>
      <c r="X1043" s="54" t="b">
        <f>IF(NOT(ISERROR(VLOOKUP(UPPER(F1043),Opcodes!$O$3:$O$10,1,FALSE))),TRUE,FALSE)</f>
        <v>0</v>
      </c>
      <c r="Y1043" s="1" t="str" cm="1">
        <f t="array" aca="1" ref="Y1043" ca="1">IF(OR(UPPER(F1043)="STR",UPPER(F1043)="ASC"),_xlfn.TEXTJOIN("",TRUE,DEC2HEX(128*(UPPER(F1043)="STR")+CODE(MID(G1043,ABS(ROW(INDIRECT("1:"&amp;LEN(G1043)))),1)))),IF(UPPER(F1043)="HEX",UPPER(SUBSTITUTE(G1043," ","")),""))</f>
        <v/>
      </c>
      <c r="Z1043" s="52" t="str">
        <f t="shared" si="595"/>
        <v/>
      </c>
      <c r="AA1043" s="52" t="str">
        <f t="shared" si="596"/>
        <v/>
      </c>
      <c r="AB1043" s="52" t="str">
        <f t="shared" si="597"/>
        <v/>
      </c>
      <c r="AC1043" s="52" t="str">
        <f t="shared" si="598"/>
        <v/>
      </c>
      <c r="AD1043" s="52" t="str">
        <f t="shared" si="599"/>
        <v/>
      </c>
      <c r="AE1043" s="52">
        <f t="shared" ca="1" si="600"/>
        <v>0</v>
      </c>
      <c r="AF1043" s="52" t="str">
        <f t="shared" si="601"/>
        <v/>
      </c>
      <c r="AG1043" s="52" t="str">
        <f t="shared" ca="1" si="602"/>
        <v>mem</v>
      </c>
      <c r="AH1043" s="52">
        <f t="shared" ca="1" si="603"/>
        <v>0</v>
      </c>
      <c r="AI1043" s="52">
        <f t="shared" ca="1" si="604"/>
        <v>-1</v>
      </c>
      <c r="AJ1043" s="52">
        <f t="shared" ca="1" si="605"/>
        <v>0</v>
      </c>
      <c r="AK1043" s="52">
        <f t="shared" ca="1" si="606"/>
        <v>0</v>
      </c>
      <c r="AL1043" s="52">
        <f t="shared" ca="1" si="607"/>
        <v>0</v>
      </c>
      <c r="AM1043" s="52" t="e" cm="1">
        <f t="array" aca="1" ref="AM1043" ca="1">INDEX($G$2:$G$1052,MATCH(1,(AL1043=$E$2:$E$1052)*("EQU"=UPPER($F$2:$F$1052)),0))</f>
        <v>#N/A</v>
      </c>
      <c r="AN1043" s="52" t="str">
        <f t="shared" ca="1" si="608"/>
        <v/>
      </c>
      <c r="AO1043" s="1" t="e">
        <f t="shared" ca="1" si="609"/>
        <v>#N/A</v>
      </c>
      <c r="AP1043" s="52" t="str">
        <f t="shared" ca="1" si="610"/>
        <v/>
      </c>
      <c r="AQ1043" s="1" t="str" cm="1">
        <f t="array" aca="1" ref="AQ1043" ca="1">IF(LEFT(AL1043,1)=".",INDEX($M$12:$M$1052,MATCH(1,(AL1043=$L$12:$L$1052)*(S1043=($S$12:$S$1052)),0)),"")</f>
        <v/>
      </c>
      <c r="AR1043" s="52">
        <f t="shared" ca="1" si="611"/>
        <v>0</v>
      </c>
      <c r="AS1043" s="52">
        <f t="shared" ca="1" si="612"/>
        <v>0</v>
      </c>
      <c r="AT1043" s="52" t="str">
        <f t="shared" ca="1" si="613"/>
        <v>00</v>
      </c>
      <c r="AU1043" s="52" t="str">
        <f t="shared" ca="1" si="614"/>
        <v>00</v>
      </c>
      <c r="AV1043" s="1" t="str">
        <f t="shared" ca="1" si="617"/>
        <v>00</v>
      </c>
      <c r="AW1043" s="52" t="str">
        <f t="shared" ca="1" si="615"/>
        <v>ZP</v>
      </c>
      <c r="AX1043" s="53" t="e">
        <f ca="1">VLOOKUP(UPPER(F1043)&amp;"-"&amp;AW1043,Opcodes!$D$3:$E$160,2,FALSE)</f>
        <v>#N/A</v>
      </c>
      <c r="AY1043" s="1">
        <f t="shared" ca="1" si="616"/>
        <v>0</v>
      </c>
    </row>
    <row r="1044" spans="3:51" s="52" customFormat="1" x14ac:dyDescent="0.3">
      <c r="C1044" s="11" t="str" cm="1">
        <f t="array" aca="1" ref="C1044" ca="1">IF(AND(N1044&amp;""&lt;&gt;"",K1044&amp;""&lt;&gt;""),K1044&amp;": "&amp;N1044&amp;IF(O1044&amp;""&lt;&gt;""," "&amp;O1044,"")&amp;IF(P1044&amp;""&lt;&gt;""," "&amp;P1044,""),IF(Y1044&amp;""&lt;&gt;"",K1044&amp;": "&amp;TRIM(_xlfn.TEXTJOIN("",TRUE,MID(Y1044,2*ROW(INDIRECT("1:"&amp;LEN(Y1044)))-1,2)&amp;" ")),""))</f>
        <v/>
      </c>
      <c r="D1044" s="20"/>
      <c r="E1044" s="21"/>
      <c r="F1044" s="22"/>
      <c r="G1044" s="55"/>
      <c r="H1044" s="56"/>
      <c r="I1044" s="51"/>
      <c r="J1044" s="51"/>
      <c r="K1044" s="52" t="str">
        <f t="shared" ca="1" si="582"/>
        <v>302</v>
      </c>
      <c r="L1044" s="52" t="str">
        <f t="shared" si="583"/>
        <v/>
      </c>
      <c r="M1044" s="52" t="str">
        <f t="shared" ca="1" si="584"/>
        <v>$0302</v>
      </c>
      <c r="N1044" s="53" t="str">
        <f t="shared" ca="1" si="585"/>
        <v/>
      </c>
      <c r="O1044" s="53" t="str">
        <f t="shared" ca="1" si="586"/>
        <v>00</v>
      </c>
      <c r="P1044" s="53" t="str">
        <f t="shared" ca="1" si="587"/>
        <v/>
      </c>
      <c r="Q1044" s="54">
        <f t="shared" si="588"/>
        <v>-1</v>
      </c>
      <c r="R1044" s="54" t="str">
        <f t="shared" si="589"/>
        <v/>
      </c>
      <c r="S1044" s="3" t="str">
        <f t="shared" si="590"/>
        <v>my_code</v>
      </c>
      <c r="T1044" s="54" t="b">
        <f t="shared" si="591"/>
        <v>0</v>
      </c>
      <c r="U1044" s="54" t="b">
        <f t="shared" si="592"/>
        <v>0</v>
      </c>
      <c r="V1044" s="54" t="b">
        <f t="shared" si="593"/>
        <v>0</v>
      </c>
      <c r="W1044" s="54" t="b">
        <f t="shared" si="594"/>
        <v>0</v>
      </c>
      <c r="X1044" s="54" t="b">
        <f>IF(NOT(ISERROR(VLOOKUP(UPPER(F1044),Opcodes!$O$3:$O$10,1,FALSE))),TRUE,FALSE)</f>
        <v>0</v>
      </c>
      <c r="Y1044" s="1" t="str" cm="1">
        <f t="array" aca="1" ref="Y1044" ca="1">IF(OR(UPPER(F1044)="STR",UPPER(F1044)="ASC"),_xlfn.TEXTJOIN("",TRUE,DEC2HEX(128*(UPPER(F1044)="STR")+CODE(MID(G1044,ABS(ROW(INDIRECT("1:"&amp;LEN(G1044)))),1)))),IF(UPPER(F1044)="HEX",UPPER(SUBSTITUTE(G1044," ","")),""))</f>
        <v/>
      </c>
      <c r="Z1044" s="52" t="str">
        <f t="shared" si="595"/>
        <v/>
      </c>
      <c r="AA1044" s="52" t="str">
        <f t="shared" si="596"/>
        <v/>
      </c>
      <c r="AB1044" s="52" t="str">
        <f t="shared" si="597"/>
        <v/>
      </c>
      <c r="AC1044" s="52" t="str">
        <f t="shared" si="598"/>
        <v/>
      </c>
      <c r="AD1044" s="52" t="str">
        <f t="shared" si="599"/>
        <v/>
      </c>
      <c r="AE1044" s="52">
        <f t="shared" ca="1" si="600"/>
        <v>0</v>
      </c>
      <c r="AF1044" s="52" t="str">
        <f t="shared" si="601"/>
        <v/>
      </c>
      <c r="AG1044" s="52" t="str">
        <f t="shared" ca="1" si="602"/>
        <v>mem</v>
      </c>
      <c r="AH1044" s="52">
        <f t="shared" ca="1" si="603"/>
        <v>0</v>
      </c>
      <c r="AI1044" s="52">
        <f t="shared" ca="1" si="604"/>
        <v>-1</v>
      </c>
      <c r="AJ1044" s="52">
        <f t="shared" ca="1" si="605"/>
        <v>0</v>
      </c>
      <c r="AK1044" s="52">
        <f t="shared" ca="1" si="606"/>
        <v>0</v>
      </c>
      <c r="AL1044" s="52">
        <f t="shared" ca="1" si="607"/>
        <v>0</v>
      </c>
      <c r="AM1044" s="52" t="e" cm="1">
        <f t="array" aca="1" ref="AM1044" ca="1">INDEX($G$2:$G$1052,MATCH(1,(AL1044=$E$2:$E$1052)*("EQU"=UPPER($F$2:$F$1052)),0))</f>
        <v>#N/A</v>
      </c>
      <c r="AN1044" s="52" t="str">
        <f t="shared" ca="1" si="608"/>
        <v/>
      </c>
      <c r="AO1044" s="1" t="e">
        <f t="shared" ca="1" si="609"/>
        <v>#N/A</v>
      </c>
      <c r="AP1044" s="52" t="str">
        <f t="shared" ca="1" si="610"/>
        <v/>
      </c>
      <c r="AQ1044" s="1" t="str" cm="1">
        <f t="array" aca="1" ref="AQ1044" ca="1">IF(LEFT(AL1044,1)=".",INDEX($M$12:$M$1052,MATCH(1,(AL1044=$L$12:$L$1052)*(S1044=($S$12:$S$1052)),0)),"")</f>
        <v/>
      </c>
      <c r="AR1044" s="52">
        <f t="shared" ca="1" si="611"/>
        <v>0</v>
      </c>
      <c r="AS1044" s="52">
        <f t="shared" ca="1" si="612"/>
        <v>0</v>
      </c>
      <c r="AT1044" s="52" t="str">
        <f t="shared" ca="1" si="613"/>
        <v>00</v>
      </c>
      <c r="AU1044" s="52" t="str">
        <f t="shared" ca="1" si="614"/>
        <v>00</v>
      </c>
      <c r="AV1044" s="1" t="str">
        <f t="shared" ca="1" si="617"/>
        <v>00</v>
      </c>
      <c r="AW1044" s="52" t="str">
        <f t="shared" ca="1" si="615"/>
        <v>ZP</v>
      </c>
      <c r="AX1044" s="53" t="e">
        <f ca="1">VLOOKUP(UPPER(F1044)&amp;"-"&amp;AW1044,Opcodes!$D$3:$E$160,2,FALSE)</f>
        <v>#N/A</v>
      </c>
      <c r="AY1044" s="1">
        <f t="shared" ca="1" si="616"/>
        <v>0</v>
      </c>
    </row>
    <row r="1045" spans="3:51" s="52" customFormat="1" x14ac:dyDescent="0.3">
      <c r="C1045" s="11" t="str" cm="1">
        <f t="array" aca="1" ref="C1045" ca="1">IF(AND(N1045&amp;""&lt;&gt;"",K1045&amp;""&lt;&gt;""),K1045&amp;": "&amp;N1045&amp;IF(O1045&amp;""&lt;&gt;""," "&amp;O1045,"")&amp;IF(P1045&amp;""&lt;&gt;""," "&amp;P1045,""),IF(Y1045&amp;""&lt;&gt;"",K1045&amp;": "&amp;TRIM(_xlfn.TEXTJOIN("",TRUE,MID(Y1045,2*ROW(INDIRECT("1:"&amp;LEN(Y1045)))-1,2)&amp;" ")),""))</f>
        <v/>
      </c>
      <c r="D1045" s="20"/>
      <c r="E1045" s="21"/>
      <c r="F1045" s="22"/>
      <c r="G1045" s="55"/>
      <c r="H1045" s="56"/>
      <c r="I1045" s="51"/>
      <c r="J1045" s="51"/>
      <c r="K1045" s="52" t="str">
        <f t="shared" ca="1" si="582"/>
        <v>302</v>
      </c>
      <c r="L1045" s="52" t="str">
        <f t="shared" si="583"/>
        <v/>
      </c>
      <c r="M1045" s="52" t="str">
        <f t="shared" ca="1" si="584"/>
        <v>$0302</v>
      </c>
      <c r="N1045" s="53" t="str">
        <f t="shared" ca="1" si="585"/>
        <v/>
      </c>
      <c r="O1045" s="53" t="str">
        <f t="shared" ca="1" si="586"/>
        <v>00</v>
      </c>
      <c r="P1045" s="53" t="str">
        <f t="shared" ca="1" si="587"/>
        <v/>
      </c>
      <c r="Q1045" s="54">
        <f t="shared" si="588"/>
        <v>-1</v>
      </c>
      <c r="R1045" s="54" t="str">
        <f t="shared" si="589"/>
        <v/>
      </c>
      <c r="S1045" s="3" t="str">
        <f t="shared" si="590"/>
        <v>my_code</v>
      </c>
      <c r="T1045" s="54" t="b">
        <f t="shared" si="591"/>
        <v>0</v>
      </c>
      <c r="U1045" s="54" t="b">
        <f t="shared" si="592"/>
        <v>0</v>
      </c>
      <c r="V1045" s="54" t="b">
        <f t="shared" si="593"/>
        <v>0</v>
      </c>
      <c r="W1045" s="54" t="b">
        <f t="shared" si="594"/>
        <v>0</v>
      </c>
      <c r="X1045" s="54" t="b">
        <f>IF(NOT(ISERROR(VLOOKUP(UPPER(F1045),Opcodes!$O$3:$O$10,1,FALSE))),TRUE,FALSE)</f>
        <v>0</v>
      </c>
      <c r="Y1045" s="1" t="str" cm="1">
        <f t="array" aca="1" ref="Y1045" ca="1">IF(OR(UPPER(F1045)="STR",UPPER(F1045)="ASC"),_xlfn.TEXTJOIN("",TRUE,DEC2HEX(128*(UPPER(F1045)="STR")+CODE(MID(G1045,ABS(ROW(INDIRECT("1:"&amp;LEN(G1045)))),1)))),IF(UPPER(F1045)="HEX",UPPER(SUBSTITUTE(G1045," ","")),""))</f>
        <v/>
      </c>
      <c r="Z1045" s="52" t="str">
        <f t="shared" si="595"/>
        <v/>
      </c>
      <c r="AA1045" s="52" t="str">
        <f t="shared" si="596"/>
        <v/>
      </c>
      <c r="AB1045" s="52" t="str">
        <f t="shared" si="597"/>
        <v/>
      </c>
      <c r="AC1045" s="52" t="str">
        <f t="shared" si="598"/>
        <v/>
      </c>
      <c r="AD1045" s="52" t="str">
        <f t="shared" si="599"/>
        <v/>
      </c>
      <c r="AE1045" s="52">
        <f t="shared" ca="1" si="600"/>
        <v>0</v>
      </c>
      <c r="AF1045" s="52" t="str">
        <f t="shared" si="601"/>
        <v/>
      </c>
      <c r="AG1045" s="52" t="str">
        <f t="shared" ca="1" si="602"/>
        <v>mem</v>
      </c>
      <c r="AH1045" s="52">
        <f t="shared" ca="1" si="603"/>
        <v>0</v>
      </c>
      <c r="AI1045" s="52">
        <f t="shared" ca="1" si="604"/>
        <v>-1</v>
      </c>
      <c r="AJ1045" s="52">
        <f t="shared" ca="1" si="605"/>
        <v>0</v>
      </c>
      <c r="AK1045" s="52">
        <f t="shared" ca="1" si="606"/>
        <v>0</v>
      </c>
      <c r="AL1045" s="52">
        <f t="shared" ca="1" si="607"/>
        <v>0</v>
      </c>
      <c r="AM1045" s="52" t="e" cm="1">
        <f t="array" aca="1" ref="AM1045" ca="1">INDEX($G$2:$G$1052,MATCH(1,(AL1045=$E$2:$E$1052)*("EQU"=UPPER($F$2:$F$1052)),0))</f>
        <v>#N/A</v>
      </c>
      <c r="AN1045" s="52" t="str">
        <f t="shared" ca="1" si="608"/>
        <v/>
      </c>
      <c r="AO1045" s="1" t="e">
        <f t="shared" ca="1" si="609"/>
        <v>#N/A</v>
      </c>
      <c r="AP1045" s="52" t="str">
        <f t="shared" ca="1" si="610"/>
        <v/>
      </c>
      <c r="AQ1045" s="1" t="str" cm="1">
        <f t="array" aca="1" ref="AQ1045" ca="1">IF(LEFT(AL1045,1)=".",INDEX($M$12:$M$1052,MATCH(1,(AL1045=$L$12:$L$1052)*(S1045=($S$12:$S$1052)),0)),"")</f>
        <v/>
      </c>
      <c r="AR1045" s="52">
        <f t="shared" ca="1" si="611"/>
        <v>0</v>
      </c>
      <c r="AS1045" s="52">
        <f t="shared" ca="1" si="612"/>
        <v>0</v>
      </c>
      <c r="AT1045" s="52" t="str">
        <f t="shared" ca="1" si="613"/>
        <v>00</v>
      </c>
      <c r="AU1045" s="52" t="str">
        <f t="shared" ca="1" si="614"/>
        <v>00</v>
      </c>
      <c r="AV1045" s="1" t="str">
        <f t="shared" ca="1" si="617"/>
        <v>00</v>
      </c>
      <c r="AW1045" s="52" t="str">
        <f t="shared" ca="1" si="615"/>
        <v>ZP</v>
      </c>
      <c r="AX1045" s="53" t="e">
        <f ca="1">VLOOKUP(UPPER(F1045)&amp;"-"&amp;AW1045,Opcodes!$D$3:$E$160,2,FALSE)</f>
        <v>#N/A</v>
      </c>
      <c r="AY1045" s="1">
        <f t="shared" ca="1" si="616"/>
        <v>0</v>
      </c>
    </row>
    <row r="1046" spans="3:51" s="52" customFormat="1" x14ac:dyDescent="0.3">
      <c r="C1046" s="11" t="str" cm="1">
        <f t="array" aca="1" ref="C1046" ca="1">IF(AND(N1046&amp;""&lt;&gt;"",K1046&amp;""&lt;&gt;""),K1046&amp;": "&amp;N1046&amp;IF(O1046&amp;""&lt;&gt;""," "&amp;O1046,"")&amp;IF(P1046&amp;""&lt;&gt;""," "&amp;P1046,""),IF(Y1046&amp;""&lt;&gt;"",K1046&amp;": "&amp;TRIM(_xlfn.TEXTJOIN("",TRUE,MID(Y1046,2*ROW(INDIRECT("1:"&amp;LEN(Y1046)))-1,2)&amp;" ")),""))</f>
        <v/>
      </c>
      <c r="D1046" s="20"/>
      <c r="E1046" s="21"/>
      <c r="F1046" s="22"/>
      <c r="G1046" s="55"/>
      <c r="H1046" s="56"/>
      <c r="I1046" s="51"/>
      <c r="J1046" s="51"/>
      <c r="K1046" s="52" t="str">
        <f t="shared" ca="1" si="582"/>
        <v>302</v>
      </c>
      <c r="L1046" s="52" t="str">
        <f t="shared" si="583"/>
        <v/>
      </c>
      <c r="M1046" s="52" t="str">
        <f t="shared" ca="1" si="584"/>
        <v>$0302</v>
      </c>
      <c r="N1046" s="53" t="str">
        <f t="shared" ca="1" si="585"/>
        <v/>
      </c>
      <c r="O1046" s="53" t="str">
        <f t="shared" ca="1" si="586"/>
        <v>00</v>
      </c>
      <c r="P1046" s="53" t="str">
        <f t="shared" ca="1" si="587"/>
        <v/>
      </c>
      <c r="Q1046" s="54">
        <f t="shared" si="588"/>
        <v>-1</v>
      </c>
      <c r="R1046" s="54" t="str">
        <f t="shared" si="589"/>
        <v/>
      </c>
      <c r="S1046" s="3" t="str">
        <f t="shared" si="590"/>
        <v>my_code</v>
      </c>
      <c r="T1046" s="54" t="b">
        <f t="shared" si="591"/>
        <v>0</v>
      </c>
      <c r="U1046" s="54" t="b">
        <f t="shared" si="592"/>
        <v>0</v>
      </c>
      <c r="V1046" s="54" t="b">
        <f t="shared" si="593"/>
        <v>0</v>
      </c>
      <c r="W1046" s="54" t="b">
        <f t="shared" si="594"/>
        <v>0</v>
      </c>
      <c r="X1046" s="54" t="b">
        <f>IF(NOT(ISERROR(VLOOKUP(UPPER(F1046),Opcodes!$O$3:$O$10,1,FALSE))),TRUE,FALSE)</f>
        <v>0</v>
      </c>
      <c r="Y1046" s="1" t="str" cm="1">
        <f t="array" aca="1" ref="Y1046" ca="1">IF(OR(UPPER(F1046)="STR",UPPER(F1046)="ASC"),_xlfn.TEXTJOIN("",TRUE,DEC2HEX(128*(UPPER(F1046)="STR")+CODE(MID(G1046,ABS(ROW(INDIRECT("1:"&amp;LEN(G1046)))),1)))),IF(UPPER(F1046)="HEX",UPPER(SUBSTITUTE(G1046," ","")),""))</f>
        <v/>
      </c>
      <c r="Z1046" s="52" t="str">
        <f t="shared" si="595"/>
        <v/>
      </c>
      <c r="AA1046" s="52" t="str">
        <f t="shared" si="596"/>
        <v/>
      </c>
      <c r="AB1046" s="52" t="str">
        <f t="shared" si="597"/>
        <v/>
      </c>
      <c r="AC1046" s="52" t="str">
        <f t="shared" si="598"/>
        <v/>
      </c>
      <c r="AD1046" s="52" t="str">
        <f t="shared" si="599"/>
        <v/>
      </c>
      <c r="AE1046" s="52">
        <f t="shared" ca="1" si="600"/>
        <v>0</v>
      </c>
      <c r="AF1046" s="52" t="str">
        <f t="shared" si="601"/>
        <v/>
      </c>
      <c r="AG1046" s="52" t="str">
        <f t="shared" ca="1" si="602"/>
        <v>mem</v>
      </c>
      <c r="AH1046" s="52">
        <f t="shared" ca="1" si="603"/>
        <v>0</v>
      </c>
      <c r="AI1046" s="52">
        <f t="shared" ca="1" si="604"/>
        <v>-1</v>
      </c>
      <c r="AJ1046" s="52">
        <f t="shared" ca="1" si="605"/>
        <v>0</v>
      </c>
      <c r="AK1046" s="52">
        <f t="shared" ca="1" si="606"/>
        <v>0</v>
      </c>
      <c r="AL1046" s="52">
        <f t="shared" ca="1" si="607"/>
        <v>0</v>
      </c>
      <c r="AM1046" s="52" t="e" cm="1">
        <f t="array" aca="1" ref="AM1046" ca="1">INDEX($G$2:$G$1052,MATCH(1,(AL1046=$E$2:$E$1052)*("EQU"=UPPER($F$2:$F$1052)),0))</f>
        <v>#N/A</v>
      </c>
      <c r="AN1046" s="52" t="str">
        <f t="shared" ca="1" si="608"/>
        <v/>
      </c>
      <c r="AO1046" s="1" t="e">
        <f t="shared" ca="1" si="609"/>
        <v>#N/A</v>
      </c>
      <c r="AP1046" s="52" t="str">
        <f t="shared" ca="1" si="610"/>
        <v/>
      </c>
      <c r="AQ1046" s="1" t="str" cm="1">
        <f t="array" aca="1" ref="AQ1046" ca="1">IF(LEFT(AL1046,1)=".",INDEX($M$12:$M$1052,MATCH(1,(AL1046=$L$12:$L$1052)*(S1046=($S$12:$S$1052)),0)),"")</f>
        <v/>
      </c>
      <c r="AR1046" s="52">
        <f t="shared" ca="1" si="611"/>
        <v>0</v>
      </c>
      <c r="AS1046" s="52">
        <f t="shared" ca="1" si="612"/>
        <v>0</v>
      </c>
      <c r="AT1046" s="52" t="str">
        <f t="shared" ca="1" si="613"/>
        <v>00</v>
      </c>
      <c r="AU1046" s="52" t="str">
        <f t="shared" ca="1" si="614"/>
        <v>00</v>
      </c>
      <c r="AV1046" s="1" t="str">
        <f t="shared" ca="1" si="617"/>
        <v>00</v>
      </c>
      <c r="AW1046" s="52" t="str">
        <f t="shared" ca="1" si="615"/>
        <v>ZP</v>
      </c>
      <c r="AX1046" s="53" t="e">
        <f ca="1">VLOOKUP(UPPER(F1046)&amp;"-"&amp;AW1046,Opcodes!$D$3:$E$160,2,FALSE)</f>
        <v>#N/A</v>
      </c>
      <c r="AY1046" s="1">
        <f t="shared" ca="1" si="616"/>
        <v>0</v>
      </c>
    </row>
    <row r="1047" spans="3:51" s="52" customFormat="1" x14ac:dyDescent="0.3">
      <c r="C1047" s="11" t="str" cm="1">
        <f t="array" aca="1" ref="C1047" ca="1">IF(AND(N1047&amp;""&lt;&gt;"",K1047&amp;""&lt;&gt;""),K1047&amp;": "&amp;N1047&amp;IF(O1047&amp;""&lt;&gt;""," "&amp;O1047,"")&amp;IF(P1047&amp;""&lt;&gt;""," "&amp;P1047,""),IF(Y1047&amp;""&lt;&gt;"",K1047&amp;": "&amp;TRIM(_xlfn.TEXTJOIN("",TRUE,MID(Y1047,2*ROW(INDIRECT("1:"&amp;LEN(Y1047)))-1,2)&amp;" ")),""))</f>
        <v/>
      </c>
      <c r="D1047" s="20"/>
      <c r="E1047" s="21"/>
      <c r="F1047" s="22"/>
      <c r="G1047" s="55"/>
      <c r="H1047" s="56"/>
      <c r="I1047" s="51"/>
      <c r="J1047" s="51"/>
      <c r="K1047" s="52" t="str">
        <f t="shared" ca="1" si="582"/>
        <v>302</v>
      </c>
      <c r="L1047" s="52" t="str">
        <f t="shared" si="583"/>
        <v/>
      </c>
      <c r="M1047" s="52" t="str">
        <f t="shared" ca="1" si="584"/>
        <v>$0302</v>
      </c>
      <c r="N1047" s="53" t="str">
        <f t="shared" ca="1" si="585"/>
        <v/>
      </c>
      <c r="O1047" s="53" t="str">
        <f t="shared" ca="1" si="586"/>
        <v>00</v>
      </c>
      <c r="P1047" s="53" t="str">
        <f t="shared" ca="1" si="587"/>
        <v/>
      </c>
      <c r="Q1047" s="54">
        <f t="shared" si="588"/>
        <v>-1</v>
      </c>
      <c r="R1047" s="54" t="str">
        <f t="shared" si="589"/>
        <v/>
      </c>
      <c r="S1047" s="3" t="str">
        <f t="shared" si="590"/>
        <v>my_code</v>
      </c>
      <c r="T1047" s="54" t="b">
        <f t="shared" si="591"/>
        <v>0</v>
      </c>
      <c r="U1047" s="54" t="b">
        <f t="shared" si="592"/>
        <v>0</v>
      </c>
      <c r="V1047" s="54" t="b">
        <f t="shared" si="593"/>
        <v>0</v>
      </c>
      <c r="W1047" s="54" t="b">
        <f t="shared" si="594"/>
        <v>0</v>
      </c>
      <c r="X1047" s="54" t="b">
        <f>IF(NOT(ISERROR(VLOOKUP(UPPER(F1047),Opcodes!$O$3:$O$10,1,FALSE))),TRUE,FALSE)</f>
        <v>0</v>
      </c>
      <c r="Y1047" s="1" t="str" cm="1">
        <f t="array" aca="1" ref="Y1047" ca="1">IF(OR(UPPER(F1047)="STR",UPPER(F1047)="ASC"),_xlfn.TEXTJOIN("",TRUE,DEC2HEX(128*(UPPER(F1047)="STR")+CODE(MID(G1047,ABS(ROW(INDIRECT("1:"&amp;LEN(G1047)))),1)))),IF(UPPER(F1047)="HEX",UPPER(SUBSTITUTE(G1047," ","")),""))</f>
        <v/>
      </c>
      <c r="Z1047" s="52" t="str">
        <f t="shared" si="595"/>
        <v/>
      </c>
      <c r="AA1047" s="52" t="str">
        <f t="shared" si="596"/>
        <v/>
      </c>
      <c r="AB1047" s="52" t="str">
        <f t="shared" si="597"/>
        <v/>
      </c>
      <c r="AC1047" s="52" t="str">
        <f t="shared" si="598"/>
        <v/>
      </c>
      <c r="AD1047" s="52" t="str">
        <f t="shared" si="599"/>
        <v/>
      </c>
      <c r="AE1047" s="52">
        <f t="shared" ca="1" si="600"/>
        <v>0</v>
      </c>
      <c r="AF1047" s="52" t="str">
        <f t="shared" si="601"/>
        <v/>
      </c>
      <c r="AG1047" s="52" t="str">
        <f t="shared" ca="1" si="602"/>
        <v>mem</v>
      </c>
      <c r="AH1047" s="52">
        <f t="shared" ca="1" si="603"/>
        <v>0</v>
      </c>
      <c r="AI1047" s="52">
        <f t="shared" ca="1" si="604"/>
        <v>-1</v>
      </c>
      <c r="AJ1047" s="52">
        <f t="shared" ca="1" si="605"/>
        <v>0</v>
      </c>
      <c r="AK1047" s="52">
        <f t="shared" ca="1" si="606"/>
        <v>0</v>
      </c>
      <c r="AL1047" s="52">
        <f t="shared" ca="1" si="607"/>
        <v>0</v>
      </c>
      <c r="AM1047" s="52" t="e" cm="1">
        <f t="array" aca="1" ref="AM1047" ca="1">INDEX($G$2:$G$1052,MATCH(1,(AL1047=$E$2:$E$1052)*("EQU"=UPPER($F$2:$F$1052)),0))</f>
        <v>#N/A</v>
      </c>
      <c r="AN1047" s="52" t="str">
        <f t="shared" ca="1" si="608"/>
        <v/>
      </c>
      <c r="AO1047" s="1" t="e">
        <f t="shared" ca="1" si="609"/>
        <v>#N/A</v>
      </c>
      <c r="AP1047" s="52" t="str">
        <f t="shared" ca="1" si="610"/>
        <v/>
      </c>
      <c r="AQ1047" s="1" t="str" cm="1">
        <f t="array" aca="1" ref="AQ1047" ca="1">IF(LEFT(AL1047,1)=".",INDEX($M$12:$M$1052,MATCH(1,(AL1047=$L$12:$L$1052)*(S1047=($S$12:$S$1052)),0)),"")</f>
        <v/>
      </c>
      <c r="AR1047" s="52">
        <f t="shared" ca="1" si="611"/>
        <v>0</v>
      </c>
      <c r="AS1047" s="52">
        <f t="shared" ca="1" si="612"/>
        <v>0</v>
      </c>
      <c r="AT1047" s="52" t="str">
        <f t="shared" ca="1" si="613"/>
        <v>00</v>
      </c>
      <c r="AU1047" s="52" t="str">
        <f t="shared" ca="1" si="614"/>
        <v>00</v>
      </c>
      <c r="AV1047" s="1" t="str">
        <f t="shared" ca="1" si="617"/>
        <v>00</v>
      </c>
      <c r="AW1047" s="52" t="str">
        <f t="shared" ca="1" si="615"/>
        <v>ZP</v>
      </c>
      <c r="AX1047" s="53" t="e">
        <f ca="1">VLOOKUP(UPPER(F1047)&amp;"-"&amp;AW1047,Opcodes!$D$3:$E$160,2,FALSE)</f>
        <v>#N/A</v>
      </c>
      <c r="AY1047" s="1">
        <f t="shared" ca="1" si="616"/>
        <v>0</v>
      </c>
    </row>
    <row r="1048" spans="3:51" s="52" customFormat="1" x14ac:dyDescent="0.3">
      <c r="C1048" s="11" t="str" cm="1">
        <f t="array" aca="1" ref="C1048" ca="1">IF(AND(N1048&amp;""&lt;&gt;"",K1048&amp;""&lt;&gt;""),K1048&amp;": "&amp;N1048&amp;IF(O1048&amp;""&lt;&gt;""," "&amp;O1048,"")&amp;IF(P1048&amp;""&lt;&gt;""," "&amp;P1048,""),IF(Y1048&amp;""&lt;&gt;"",K1048&amp;": "&amp;TRIM(_xlfn.TEXTJOIN("",TRUE,MID(Y1048,2*ROW(INDIRECT("1:"&amp;LEN(Y1048)))-1,2)&amp;" ")),""))</f>
        <v/>
      </c>
      <c r="D1048" s="20"/>
      <c r="E1048" s="21"/>
      <c r="F1048" s="22"/>
      <c r="G1048" s="55"/>
      <c r="H1048" s="56"/>
      <c r="I1048" s="51"/>
      <c r="J1048" s="51"/>
      <c r="K1048" s="52" t="str">
        <f t="shared" ca="1" si="582"/>
        <v>302</v>
      </c>
      <c r="L1048" s="52" t="str">
        <f t="shared" si="583"/>
        <v/>
      </c>
      <c r="M1048" s="52" t="str">
        <f t="shared" ca="1" si="584"/>
        <v>$0302</v>
      </c>
      <c r="N1048" s="53" t="str">
        <f t="shared" ca="1" si="585"/>
        <v/>
      </c>
      <c r="O1048" s="53" t="str">
        <f t="shared" ca="1" si="586"/>
        <v>00</v>
      </c>
      <c r="P1048" s="53" t="str">
        <f t="shared" ca="1" si="587"/>
        <v/>
      </c>
      <c r="Q1048" s="54">
        <f t="shared" si="588"/>
        <v>-1</v>
      </c>
      <c r="R1048" s="54" t="str">
        <f t="shared" si="589"/>
        <v/>
      </c>
      <c r="S1048" s="3" t="str">
        <f t="shared" si="590"/>
        <v>my_code</v>
      </c>
      <c r="T1048" s="54" t="b">
        <f t="shared" si="591"/>
        <v>0</v>
      </c>
      <c r="U1048" s="54" t="b">
        <f t="shared" si="592"/>
        <v>0</v>
      </c>
      <c r="V1048" s="54" t="b">
        <f t="shared" si="593"/>
        <v>0</v>
      </c>
      <c r="W1048" s="54" t="b">
        <f t="shared" si="594"/>
        <v>0</v>
      </c>
      <c r="X1048" s="54" t="b">
        <f>IF(NOT(ISERROR(VLOOKUP(UPPER(F1048),Opcodes!$O$3:$O$10,1,FALSE))),TRUE,FALSE)</f>
        <v>0</v>
      </c>
      <c r="Y1048" s="1" t="str" cm="1">
        <f t="array" aca="1" ref="Y1048" ca="1">IF(OR(UPPER(F1048)="STR",UPPER(F1048)="ASC"),_xlfn.TEXTJOIN("",TRUE,DEC2HEX(128*(UPPER(F1048)="STR")+CODE(MID(G1048,ABS(ROW(INDIRECT("1:"&amp;LEN(G1048)))),1)))),IF(UPPER(F1048)="HEX",UPPER(SUBSTITUTE(G1048," ","")),""))</f>
        <v/>
      </c>
      <c r="Z1048" s="52" t="str">
        <f t="shared" si="595"/>
        <v/>
      </c>
      <c r="AA1048" s="52" t="str">
        <f t="shared" si="596"/>
        <v/>
      </c>
      <c r="AB1048" s="52" t="str">
        <f t="shared" si="597"/>
        <v/>
      </c>
      <c r="AC1048" s="52" t="str">
        <f t="shared" si="598"/>
        <v/>
      </c>
      <c r="AD1048" s="52" t="str">
        <f t="shared" si="599"/>
        <v/>
      </c>
      <c r="AE1048" s="52">
        <f t="shared" ca="1" si="600"/>
        <v>0</v>
      </c>
      <c r="AF1048" s="52" t="str">
        <f t="shared" si="601"/>
        <v/>
      </c>
      <c r="AG1048" s="52" t="str">
        <f t="shared" ca="1" si="602"/>
        <v>mem</v>
      </c>
      <c r="AH1048" s="52">
        <f t="shared" ca="1" si="603"/>
        <v>0</v>
      </c>
      <c r="AI1048" s="52">
        <f t="shared" ca="1" si="604"/>
        <v>-1</v>
      </c>
      <c r="AJ1048" s="52">
        <f t="shared" ca="1" si="605"/>
        <v>0</v>
      </c>
      <c r="AK1048" s="52">
        <f t="shared" ca="1" si="606"/>
        <v>0</v>
      </c>
      <c r="AL1048" s="52">
        <f t="shared" ca="1" si="607"/>
        <v>0</v>
      </c>
      <c r="AM1048" s="52" t="e" cm="1">
        <f t="array" aca="1" ref="AM1048" ca="1">INDEX($G$2:$G$1052,MATCH(1,(AL1048=$E$2:$E$1052)*("EQU"=UPPER($F$2:$F$1052)),0))</f>
        <v>#N/A</v>
      </c>
      <c r="AN1048" s="52" t="str">
        <f t="shared" ca="1" si="608"/>
        <v/>
      </c>
      <c r="AO1048" s="1" t="e">
        <f t="shared" ca="1" si="609"/>
        <v>#N/A</v>
      </c>
      <c r="AP1048" s="52" t="str">
        <f t="shared" ca="1" si="610"/>
        <v/>
      </c>
      <c r="AQ1048" s="1" t="str" cm="1">
        <f t="array" aca="1" ref="AQ1048" ca="1">IF(LEFT(AL1048,1)=".",INDEX($M$12:$M$1052,MATCH(1,(AL1048=$L$12:$L$1052)*(S1048=($S$12:$S$1052)),0)),"")</f>
        <v/>
      </c>
      <c r="AR1048" s="52">
        <f t="shared" ca="1" si="611"/>
        <v>0</v>
      </c>
      <c r="AS1048" s="52">
        <f t="shared" ca="1" si="612"/>
        <v>0</v>
      </c>
      <c r="AT1048" s="52" t="str">
        <f t="shared" ca="1" si="613"/>
        <v>00</v>
      </c>
      <c r="AU1048" s="52" t="str">
        <f t="shared" ca="1" si="614"/>
        <v>00</v>
      </c>
      <c r="AV1048" s="1" t="str">
        <f t="shared" ca="1" si="617"/>
        <v>00</v>
      </c>
      <c r="AW1048" s="52" t="str">
        <f t="shared" ca="1" si="615"/>
        <v>ZP</v>
      </c>
      <c r="AX1048" s="53" t="e">
        <f ca="1">VLOOKUP(UPPER(F1048)&amp;"-"&amp;AW1048,Opcodes!$D$3:$E$160,2,FALSE)</f>
        <v>#N/A</v>
      </c>
      <c r="AY1048" s="1">
        <f t="shared" ca="1" si="616"/>
        <v>0</v>
      </c>
    </row>
    <row r="1049" spans="3:51" s="52" customFormat="1" x14ac:dyDescent="0.3">
      <c r="C1049" s="11" t="str" cm="1">
        <f t="array" aca="1" ref="C1049" ca="1">IF(AND(N1049&amp;""&lt;&gt;"",K1049&amp;""&lt;&gt;""),K1049&amp;": "&amp;N1049&amp;IF(O1049&amp;""&lt;&gt;""," "&amp;O1049,"")&amp;IF(P1049&amp;""&lt;&gt;""," "&amp;P1049,""),IF(Y1049&amp;""&lt;&gt;"",K1049&amp;": "&amp;TRIM(_xlfn.TEXTJOIN("",TRUE,MID(Y1049,2*ROW(INDIRECT("1:"&amp;LEN(Y1049)))-1,2)&amp;" ")),""))</f>
        <v/>
      </c>
      <c r="D1049" s="20"/>
      <c r="E1049" s="21"/>
      <c r="F1049" s="22"/>
      <c r="G1049" s="55"/>
      <c r="H1049" s="56"/>
      <c r="I1049" s="51"/>
      <c r="J1049" s="51"/>
      <c r="K1049" s="52" t="str">
        <f t="shared" ca="1" si="582"/>
        <v>302</v>
      </c>
      <c r="L1049" s="52" t="str">
        <f t="shared" si="583"/>
        <v/>
      </c>
      <c r="M1049" s="52" t="str">
        <f t="shared" ca="1" si="584"/>
        <v>$0302</v>
      </c>
      <c r="N1049" s="53" t="str">
        <f t="shared" ca="1" si="585"/>
        <v/>
      </c>
      <c r="O1049" s="53" t="str">
        <f t="shared" ca="1" si="586"/>
        <v>00</v>
      </c>
      <c r="P1049" s="53" t="str">
        <f t="shared" ca="1" si="587"/>
        <v/>
      </c>
      <c r="Q1049" s="54">
        <f t="shared" si="588"/>
        <v>-1</v>
      </c>
      <c r="R1049" s="54" t="str">
        <f t="shared" si="589"/>
        <v/>
      </c>
      <c r="S1049" s="3" t="str">
        <f t="shared" si="590"/>
        <v>my_code</v>
      </c>
      <c r="T1049" s="54" t="b">
        <f t="shared" si="591"/>
        <v>0</v>
      </c>
      <c r="U1049" s="54" t="b">
        <f t="shared" si="592"/>
        <v>0</v>
      </c>
      <c r="V1049" s="54" t="b">
        <f t="shared" si="593"/>
        <v>0</v>
      </c>
      <c r="W1049" s="54" t="b">
        <f t="shared" si="594"/>
        <v>0</v>
      </c>
      <c r="X1049" s="54" t="b">
        <f>IF(NOT(ISERROR(VLOOKUP(UPPER(F1049),Opcodes!$O$3:$O$10,1,FALSE))),TRUE,FALSE)</f>
        <v>0</v>
      </c>
      <c r="Y1049" s="1" t="str" cm="1">
        <f t="array" aca="1" ref="Y1049" ca="1">IF(OR(UPPER(F1049)="STR",UPPER(F1049)="ASC"),_xlfn.TEXTJOIN("",TRUE,DEC2HEX(128*(UPPER(F1049)="STR")+CODE(MID(G1049,ABS(ROW(INDIRECT("1:"&amp;LEN(G1049)))),1)))),IF(UPPER(F1049)="HEX",UPPER(SUBSTITUTE(G1049," ","")),""))</f>
        <v/>
      </c>
      <c r="Z1049" s="52" t="str">
        <f t="shared" si="595"/>
        <v/>
      </c>
      <c r="AA1049" s="52" t="str">
        <f t="shared" si="596"/>
        <v/>
      </c>
      <c r="AB1049" s="52" t="str">
        <f t="shared" si="597"/>
        <v/>
      </c>
      <c r="AC1049" s="52" t="str">
        <f t="shared" si="598"/>
        <v/>
      </c>
      <c r="AD1049" s="52" t="str">
        <f t="shared" si="599"/>
        <v/>
      </c>
      <c r="AE1049" s="52">
        <f t="shared" ca="1" si="600"/>
        <v>0</v>
      </c>
      <c r="AF1049" s="52" t="str">
        <f t="shared" si="601"/>
        <v/>
      </c>
      <c r="AG1049" s="52" t="str">
        <f t="shared" ca="1" si="602"/>
        <v>mem</v>
      </c>
      <c r="AH1049" s="52">
        <f t="shared" ca="1" si="603"/>
        <v>0</v>
      </c>
      <c r="AI1049" s="52">
        <f t="shared" ca="1" si="604"/>
        <v>-1</v>
      </c>
      <c r="AJ1049" s="52">
        <f t="shared" ca="1" si="605"/>
        <v>0</v>
      </c>
      <c r="AK1049" s="52">
        <f t="shared" ca="1" si="606"/>
        <v>0</v>
      </c>
      <c r="AL1049" s="52">
        <f t="shared" ca="1" si="607"/>
        <v>0</v>
      </c>
      <c r="AM1049" s="52" t="e" cm="1">
        <f t="array" aca="1" ref="AM1049" ca="1">INDEX($G$2:$G$1052,MATCH(1,(AL1049=$E$2:$E$1052)*("EQU"=UPPER($F$2:$F$1052)),0))</f>
        <v>#N/A</v>
      </c>
      <c r="AN1049" s="52" t="str">
        <f t="shared" ca="1" si="608"/>
        <v/>
      </c>
      <c r="AO1049" s="1" t="e">
        <f t="shared" ca="1" si="609"/>
        <v>#N/A</v>
      </c>
      <c r="AP1049" s="52" t="str">
        <f t="shared" ca="1" si="610"/>
        <v/>
      </c>
      <c r="AQ1049" s="1" t="str" cm="1">
        <f t="array" aca="1" ref="AQ1049" ca="1">IF(LEFT(AL1049,1)=".",INDEX($M$12:$M$1052,MATCH(1,(AL1049=$L$12:$L$1052)*(S1049=($S$12:$S$1052)),0)),"")</f>
        <v/>
      </c>
      <c r="AR1049" s="52">
        <f t="shared" ca="1" si="611"/>
        <v>0</v>
      </c>
      <c r="AS1049" s="52">
        <f t="shared" ca="1" si="612"/>
        <v>0</v>
      </c>
      <c r="AT1049" s="52" t="str">
        <f t="shared" ca="1" si="613"/>
        <v>00</v>
      </c>
      <c r="AU1049" s="52" t="str">
        <f t="shared" ca="1" si="614"/>
        <v>00</v>
      </c>
      <c r="AV1049" s="1" t="str">
        <f t="shared" ca="1" si="617"/>
        <v>00</v>
      </c>
      <c r="AW1049" s="52" t="str">
        <f t="shared" ca="1" si="615"/>
        <v>ZP</v>
      </c>
      <c r="AX1049" s="53" t="e">
        <f ca="1">VLOOKUP(UPPER(F1049)&amp;"-"&amp;AW1049,Opcodes!$D$3:$E$160,2,FALSE)</f>
        <v>#N/A</v>
      </c>
      <c r="AY1049" s="1">
        <f t="shared" ca="1" si="616"/>
        <v>0</v>
      </c>
    </row>
    <row r="1050" spans="3:51" s="52" customFormat="1" x14ac:dyDescent="0.3">
      <c r="C1050" s="11" t="str" cm="1">
        <f t="array" aca="1" ref="C1050" ca="1">IF(AND(N1050&amp;""&lt;&gt;"",K1050&amp;""&lt;&gt;""),K1050&amp;": "&amp;N1050&amp;IF(O1050&amp;""&lt;&gt;""," "&amp;O1050,"")&amp;IF(P1050&amp;""&lt;&gt;""," "&amp;P1050,""),IF(Y1050&amp;""&lt;&gt;"",K1050&amp;": "&amp;TRIM(_xlfn.TEXTJOIN("",TRUE,MID(Y1050,2*ROW(INDIRECT("1:"&amp;LEN(Y1050)))-1,2)&amp;" ")),""))</f>
        <v/>
      </c>
      <c r="D1050" s="20"/>
      <c r="E1050" s="21"/>
      <c r="F1050" s="22"/>
      <c r="G1050" s="55"/>
      <c r="H1050" s="56"/>
      <c r="I1050" s="51"/>
      <c r="J1050" s="51"/>
      <c r="K1050" s="52" t="str">
        <f t="shared" ca="1" si="582"/>
        <v>302</v>
      </c>
      <c r="L1050" s="52" t="str">
        <f t="shared" si="583"/>
        <v/>
      </c>
      <c r="M1050" s="52" t="str">
        <f t="shared" ca="1" si="584"/>
        <v>$0302</v>
      </c>
      <c r="N1050" s="53" t="str">
        <f t="shared" ca="1" si="585"/>
        <v/>
      </c>
      <c r="O1050" s="53" t="str">
        <f t="shared" ca="1" si="586"/>
        <v>00</v>
      </c>
      <c r="P1050" s="53" t="str">
        <f t="shared" ca="1" si="587"/>
        <v/>
      </c>
      <c r="Q1050" s="54">
        <f t="shared" si="588"/>
        <v>-1</v>
      </c>
      <c r="R1050" s="54" t="str">
        <f t="shared" si="589"/>
        <v/>
      </c>
      <c r="S1050" s="3" t="str">
        <f t="shared" si="590"/>
        <v>my_code</v>
      </c>
      <c r="T1050" s="54" t="b">
        <f t="shared" si="591"/>
        <v>0</v>
      </c>
      <c r="U1050" s="54" t="b">
        <f t="shared" si="592"/>
        <v>0</v>
      </c>
      <c r="V1050" s="54" t="b">
        <f t="shared" si="593"/>
        <v>0</v>
      </c>
      <c r="W1050" s="54" t="b">
        <f t="shared" si="594"/>
        <v>0</v>
      </c>
      <c r="X1050" s="54" t="b">
        <f>IF(NOT(ISERROR(VLOOKUP(UPPER(F1050),Opcodes!$O$3:$O$10,1,FALSE))),TRUE,FALSE)</f>
        <v>0</v>
      </c>
      <c r="Y1050" s="1" t="str" cm="1">
        <f t="array" aca="1" ref="Y1050" ca="1">IF(OR(UPPER(F1050)="STR",UPPER(F1050)="ASC"),_xlfn.TEXTJOIN("",TRUE,DEC2HEX(128*(UPPER(F1050)="STR")+CODE(MID(G1050,ABS(ROW(INDIRECT("1:"&amp;LEN(G1050)))),1)))),IF(UPPER(F1050)="HEX",UPPER(SUBSTITUTE(G1050," ","")),""))</f>
        <v/>
      </c>
      <c r="Z1050" s="52" t="str">
        <f t="shared" si="595"/>
        <v/>
      </c>
      <c r="AA1050" s="52" t="str">
        <f t="shared" si="596"/>
        <v/>
      </c>
      <c r="AB1050" s="52" t="str">
        <f t="shared" si="597"/>
        <v/>
      </c>
      <c r="AC1050" s="52" t="str">
        <f t="shared" si="598"/>
        <v/>
      </c>
      <c r="AD1050" s="52" t="str">
        <f t="shared" si="599"/>
        <v/>
      </c>
      <c r="AE1050" s="52">
        <f t="shared" ca="1" si="600"/>
        <v>0</v>
      </c>
      <c r="AF1050" s="52" t="str">
        <f t="shared" si="601"/>
        <v/>
      </c>
      <c r="AG1050" s="52" t="str">
        <f t="shared" ca="1" si="602"/>
        <v>mem</v>
      </c>
      <c r="AH1050" s="52">
        <f t="shared" ca="1" si="603"/>
        <v>0</v>
      </c>
      <c r="AI1050" s="52">
        <f t="shared" ca="1" si="604"/>
        <v>-1</v>
      </c>
      <c r="AJ1050" s="52">
        <f t="shared" ca="1" si="605"/>
        <v>0</v>
      </c>
      <c r="AK1050" s="52">
        <f t="shared" ca="1" si="606"/>
        <v>0</v>
      </c>
      <c r="AL1050" s="52">
        <f t="shared" ca="1" si="607"/>
        <v>0</v>
      </c>
      <c r="AM1050" s="52" t="e" cm="1">
        <f t="array" aca="1" ref="AM1050" ca="1">INDEX($G$2:$G$1052,MATCH(1,(AL1050=$E$2:$E$1052)*("EQU"=UPPER($F$2:$F$1052)),0))</f>
        <v>#N/A</v>
      </c>
      <c r="AN1050" s="52" t="str">
        <f t="shared" ca="1" si="608"/>
        <v/>
      </c>
      <c r="AO1050" s="1" t="e">
        <f t="shared" ca="1" si="609"/>
        <v>#N/A</v>
      </c>
      <c r="AP1050" s="52" t="str">
        <f t="shared" ca="1" si="610"/>
        <v/>
      </c>
      <c r="AQ1050" s="1" t="str" cm="1">
        <f t="array" aca="1" ref="AQ1050" ca="1">IF(LEFT(AL1050,1)=".",INDEX($M$12:$M$1052,MATCH(1,(AL1050=$L$12:$L$1052)*(S1050=($S$12:$S$1052)),0)),"")</f>
        <v/>
      </c>
      <c r="AR1050" s="52">
        <f t="shared" ca="1" si="611"/>
        <v>0</v>
      </c>
      <c r="AS1050" s="52">
        <f t="shared" ca="1" si="612"/>
        <v>0</v>
      </c>
      <c r="AT1050" s="52" t="str">
        <f t="shared" ca="1" si="613"/>
        <v>00</v>
      </c>
      <c r="AU1050" s="52" t="str">
        <f t="shared" ca="1" si="614"/>
        <v>00</v>
      </c>
      <c r="AV1050" s="1" t="str">
        <f t="shared" ca="1" si="617"/>
        <v>00</v>
      </c>
      <c r="AW1050" s="52" t="str">
        <f t="shared" ca="1" si="615"/>
        <v>ZP</v>
      </c>
      <c r="AX1050" s="53" t="e">
        <f ca="1">VLOOKUP(UPPER(F1050)&amp;"-"&amp;AW1050,Opcodes!$D$3:$E$160,2,FALSE)</f>
        <v>#N/A</v>
      </c>
      <c r="AY1050" s="1">
        <f t="shared" ca="1" si="616"/>
        <v>0</v>
      </c>
    </row>
    <row r="1051" spans="3:51" s="52" customFormat="1" x14ac:dyDescent="0.3">
      <c r="C1051" s="11" t="str" cm="1">
        <f t="array" aca="1" ref="C1051" ca="1">IF(AND(N1051&amp;""&lt;&gt;"",K1051&amp;""&lt;&gt;""),K1051&amp;": "&amp;N1051&amp;IF(O1051&amp;""&lt;&gt;""," "&amp;O1051,"")&amp;IF(P1051&amp;""&lt;&gt;""," "&amp;P1051,""),IF(Y1051&amp;""&lt;&gt;"",K1051&amp;": "&amp;TRIM(_xlfn.TEXTJOIN("",TRUE,MID(Y1051,2*ROW(INDIRECT("1:"&amp;LEN(Y1051)))-1,2)&amp;" ")),""))</f>
        <v/>
      </c>
      <c r="D1051" s="20"/>
      <c r="E1051" s="21"/>
      <c r="F1051" s="22"/>
      <c r="G1051" s="55"/>
      <c r="H1051" s="56"/>
      <c r="I1051" s="51"/>
      <c r="J1051" s="51"/>
      <c r="K1051" s="52" t="str">
        <f t="shared" ca="1" si="582"/>
        <v>302</v>
      </c>
      <c r="L1051" s="52" t="str">
        <f t="shared" si="583"/>
        <v/>
      </c>
      <c r="M1051" s="52" t="str">
        <f t="shared" ca="1" si="584"/>
        <v>$0302</v>
      </c>
      <c r="N1051" s="53" t="str">
        <f t="shared" ca="1" si="585"/>
        <v/>
      </c>
      <c r="O1051" s="53" t="str">
        <f t="shared" ca="1" si="586"/>
        <v>00</v>
      </c>
      <c r="P1051" s="53" t="str">
        <f t="shared" ca="1" si="587"/>
        <v/>
      </c>
      <c r="Q1051" s="54">
        <f t="shared" si="588"/>
        <v>-1</v>
      </c>
      <c r="R1051" s="54" t="str">
        <f t="shared" si="589"/>
        <v/>
      </c>
      <c r="S1051" s="3" t="str">
        <f t="shared" si="590"/>
        <v>my_code</v>
      </c>
      <c r="T1051" s="54" t="b">
        <f t="shared" si="591"/>
        <v>0</v>
      </c>
      <c r="U1051" s="54" t="b">
        <f t="shared" si="592"/>
        <v>0</v>
      </c>
      <c r="V1051" s="54" t="b">
        <f t="shared" si="593"/>
        <v>0</v>
      </c>
      <c r="W1051" s="54" t="b">
        <f t="shared" si="594"/>
        <v>0</v>
      </c>
      <c r="X1051" s="54" t="b">
        <f>IF(NOT(ISERROR(VLOOKUP(UPPER(F1051),Opcodes!$O$3:$O$10,1,FALSE))),TRUE,FALSE)</f>
        <v>0</v>
      </c>
      <c r="Y1051" s="1" t="str" cm="1">
        <f t="array" aca="1" ref="Y1051" ca="1">IF(OR(UPPER(F1051)="STR",UPPER(F1051)="ASC"),_xlfn.TEXTJOIN("",TRUE,DEC2HEX(128*(UPPER(F1051)="STR")+CODE(MID(G1051,ABS(ROW(INDIRECT("1:"&amp;LEN(G1051)))),1)))),IF(UPPER(F1051)="HEX",UPPER(SUBSTITUTE(G1051," ","")),""))</f>
        <v/>
      </c>
      <c r="Z1051" s="52" t="str">
        <f t="shared" si="595"/>
        <v/>
      </c>
      <c r="AA1051" s="52" t="str">
        <f t="shared" si="596"/>
        <v/>
      </c>
      <c r="AB1051" s="52" t="str">
        <f t="shared" si="597"/>
        <v/>
      </c>
      <c r="AC1051" s="52" t="str">
        <f t="shared" si="598"/>
        <v/>
      </c>
      <c r="AD1051" s="52" t="str">
        <f t="shared" si="599"/>
        <v/>
      </c>
      <c r="AE1051" s="52">
        <f t="shared" ca="1" si="600"/>
        <v>0</v>
      </c>
      <c r="AF1051" s="52" t="str">
        <f t="shared" si="601"/>
        <v/>
      </c>
      <c r="AG1051" s="52" t="str">
        <f t="shared" ca="1" si="602"/>
        <v>mem</v>
      </c>
      <c r="AH1051" s="52">
        <f t="shared" ca="1" si="603"/>
        <v>0</v>
      </c>
      <c r="AI1051" s="52">
        <f t="shared" ca="1" si="604"/>
        <v>-1</v>
      </c>
      <c r="AJ1051" s="52">
        <f t="shared" ca="1" si="605"/>
        <v>0</v>
      </c>
      <c r="AK1051" s="52">
        <f t="shared" ca="1" si="606"/>
        <v>0</v>
      </c>
      <c r="AL1051" s="52">
        <f t="shared" ca="1" si="607"/>
        <v>0</v>
      </c>
      <c r="AM1051" s="52" t="e" cm="1">
        <f t="array" aca="1" ref="AM1051" ca="1">INDEX($G$2:$G$1052,MATCH(1,(AL1051=$E$2:$E$1052)*("EQU"=UPPER($F$2:$F$1052)),0))</f>
        <v>#N/A</v>
      </c>
      <c r="AN1051" s="52" t="str">
        <f t="shared" ca="1" si="608"/>
        <v/>
      </c>
      <c r="AO1051" s="1" t="e">
        <f t="shared" ca="1" si="609"/>
        <v>#N/A</v>
      </c>
      <c r="AP1051" s="52" t="str">
        <f t="shared" ca="1" si="610"/>
        <v/>
      </c>
      <c r="AQ1051" s="1" t="str" cm="1">
        <f t="array" aca="1" ref="AQ1051" ca="1">IF(LEFT(AL1051,1)=".",INDEX($M$12:$M$1052,MATCH(1,(AL1051=$L$12:$L$1052)*(S1051=($S$12:$S$1052)),0)),"")</f>
        <v/>
      </c>
      <c r="AR1051" s="52">
        <f t="shared" ca="1" si="611"/>
        <v>0</v>
      </c>
      <c r="AS1051" s="52">
        <f t="shared" ca="1" si="612"/>
        <v>0</v>
      </c>
      <c r="AT1051" s="52" t="str">
        <f t="shared" ca="1" si="613"/>
        <v>00</v>
      </c>
      <c r="AU1051" s="52" t="str">
        <f t="shared" ca="1" si="614"/>
        <v>00</v>
      </c>
      <c r="AV1051" s="1" t="str">
        <f t="shared" ca="1" si="617"/>
        <v>00</v>
      </c>
      <c r="AW1051" s="52" t="str">
        <f t="shared" ca="1" si="615"/>
        <v>ZP</v>
      </c>
      <c r="AX1051" s="53" t="e">
        <f ca="1">VLOOKUP(UPPER(F1051)&amp;"-"&amp;AW1051,Opcodes!$D$3:$E$160,2,FALSE)</f>
        <v>#N/A</v>
      </c>
      <c r="AY1051" s="1">
        <f t="shared" ca="1" si="616"/>
        <v>0</v>
      </c>
    </row>
    <row r="1052" spans="3:51" x14ac:dyDescent="0.3">
      <c r="C1052" s="25"/>
      <c r="D1052" s="77" t="s">
        <v>518</v>
      </c>
      <c r="E1052" s="34"/>
      <c r="F1052" s="27"/>
      <c r="G1052" s="35"/>
      <c r="H1052" s="36"/>
    </row>
    <row r="1053" spans="3:51" x14ac:dyDescent="0.3">
      <c r="C1053" s="28"/>
      <c r="D1053" s="29"/>
      <c r="E1053" s="30"/>
      <c r="F1053" s="31"/>
      <c r="G1053" s="32"/>
      <c r="H1053" s="33"/>
    </row>
    <row r="1054" spans="3:51" x14ac:dyDescent="0.3">
      <c r="C1054" s="28"/>
      <c r="D1054" s="29"/>
      <c r="E1054" s="30"/>
      <c r="F1054" s="31"/>
      <c r="G1054" s="32"/>
      <c r="H1054" s="33"/>
    </row>
    <row r="1055" spans="3:51" x14ac:dyDescent="0.3">
      <c r="C1055" s="28"/>
      <c r="D1055" s="29"/>
      <c r="E1055" s="30"/>
      <c r="F1055" s="31"/>
      <c r="G1055" s="32"/>
      <c r="H1055" s="33"/>
    </row>
    <row r="1056" spans="3:51" x14ac:dyDescent="0.3">
      <c r="C1056" s="28"/>
      <c r="D1056" s="29"/>
      <c r="E1056" s="30"/>
      <c r="F1056" s="31"/>
      <c r="G1056" s="32"/>
      <c r="H1056" s="33"/>
    </row>
    <row r="1057" spans="3:51" x14ac:dyDescent="0.3">
      <c r="C1057" s="28"/>
      <c r="D1057" s="29"/>
      <c r="E1057" s="30"/>
      <c r="F1057" s="31"/>
      <c r="G1057" s="32"/>
      <c r="H1057" s="33"/>
    </row>
    <row r="1058" spans="3:51" x14ac:dyDescent="0.3">
      <c r="C1058" s="28"/>
      <c r="D1058" s="29"/>
      <c r="E1058" s="30"/>
      <c r="F1058" s="31"/>
      <c r="G1058" s="32"/>
      <c r="H1058" s="33"/>
    </row>
    <row r="1059" spans="3:51" x14ac:dyDescent="0.3">
      <c r="C1059" s="28"/>
      <c r="D1059" s="29"/>
      <c r="E1059" s="30"/>
      <c r="F1059" s="31"/>
      <c r="G1059" s="32"/>
      <c r="H1059" s="33"/>
    </row>
    <row r="1060" spans="3:51" x14ac:dyDescent="0.3">
      <c r="C1060" s="28"/>
      <c r="D1060" s="29"/>
      <c r="E1060" s="30"/>
      <c r="F1060" s="31"/>
      <c r="G1060" s="32"/>
      <c r="H1060" s="33"/>
    </row>
    <row r="1061" spans="3:51" x14ac:dyDescent="0.3">
      <c r="C1061" s="28"/>
      <c r="D1061" s="29"/>
      <c r="E1061" s="30"/>
      <c r="F1061" s="31"/>
      <c r="G1061" s="32"/>
      <c r="H1061" s="33"/>
    </row>
    <row r="1062" spans="3:51" x14ac:dyDescent="0.3">
      <c r="C1062" s="28"/>
      <c r="D1062" s="29"/>
      <c r="E1062" s="30"/>
      <c r="F1062" s="31"/>
      <c r="G1062" s="32"/>
      <c r="H1062" s="33"/>
    </row>
    <row r="1063" spans="3:51" x14ac:dyDescent="0.3">
      <c r="C1063" s="28"/>
      <c r="D1063" s="29"/>
      <c r="E1063" s="30"/>
      <c r="F1063" s="31"/>
      <c r="G1063" s="32"/>
      <c r="H1063" s="33"/>
    </row>
    <row r="1064" spans="3:51" x14ac:dyDescent="0.3">
      <c r="C1064" s="28"/>
      <c r="D1064" s="29"/>
      <c r="E1064" s="30"/>
      <c r="F1064" s="31"/>
      <c r="G1064" s="32"/>
      <c r="H1064" s="33"/>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2"/>
      <c r="H1555" s="33"/>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2"/>
      <c r="H1556" s="33"/>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2"/>
      <c r="H1557" s="33"/>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2"/>
      <c r="H1558" s="33"/>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2"/>
      <c r="H1559" s="33"/>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2"/>
      <c r="H1560" s="33"/>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2"/>
      <c r="H1561" s="33"/>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2"/>
      <c r="H1562" s="33"/>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2"/>
      <c r="H1563" s="33"/>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2"/>
      <c r="H1564" s="33"/>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2"/>
      <c r="H1565" s="33"/>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2"/>
      <c r="H1566" s="33"/>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2"/>
      <c r="H1567" s="33"/>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2"/>
      <c r="H1568" s="33"/>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2"/>
      <c r="H1569" s="33"/>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2"/>
      <c r="H1570" s="33"/>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2"/>
      <c r="H1571" s="33"/>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2"/>
      <c r="H1572" s="33"/>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2"/>
      <c r="H1573" s="33"/>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2"/>
      <c r="H1574" s="33"/>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2"/>
      <c r="H1575" s="33"/>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2"/>
      <c r="H1576" s="33"/>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2"/>
      <c r="H1577" s="33"/>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2"/>
      <c r="H1578" s="33"/>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2"/>
      <c r="H1579" s="33"/>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2"/>
      <c r="H1580" s="33"/>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2"/>
      <c r="H1581" s="33"/>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2"/>
      <c r="H1582" s="33"/>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2"/>
      <c r="H1583" s="33"/>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2"/>
      <c r="H1584" s="33"/>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2"/>
      <c r="H1585" s="33"/>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2"/>
      <c r="H1586" s="33"/>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2"/>
      <c r="H1587" s="33"/>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2"/>
      <c r="H1588" s="33"/>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2"/>
      <c r="H1589" s="33"/>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2"/>
      <c r="H1590" s="33"/>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2"/>
      <c r="H1591" s="33"/>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2"/>
      <c r="H1592" s="33"/>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2"/>
      <c r="H1593" s="33"/>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2"/>
      <c r="H1594" s="33"/>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2"/>
      <c r="H1595" s="33"/>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2"/>
      <c r="H1596" s="33"/>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2"/>
      <c r="H1597" s="33"/>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2"/>
      <c r="H1598" s="33"/>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2"/>
      <c r="H1599" s="33"/>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2"/>
      <c r="H1600" s="33"/>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2"/>
      <c r="H1601" s="33"/>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2"/>
      <c r="H1602" s="33"/>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2"/>
      <c r="H1603" s="33"/>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2"/>
      <c r="H1604" s="33"/>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2"/>
      <c r="H1605" s="33"/>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2"/>
      <c r="H1606" s="33"/>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2"/>
      <c r="H1607" s="33"/>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2"/>
      <c r="H1608" s="33"/>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2"/>
      <c r="H1609" s="33"/>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2"/>
      <c r="H1610" s="33"/>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2"/>
      <c r="H1611" s="33"/>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2"/>
      <c r="H1612" s="33"/>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2"/>
      <c r="H1613" s="33"/>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2"/>
      <c r="H1614" s="33"/>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2"/>
      <c r="H1615" s="33"/>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2"/>
      <c r="H1616" s="33"/>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2"/>
      <c r="H1617" s="33"/>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2"/>
      <c r="H1618" s="33"/>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2"/>
      <c r="H1619" s="33"/>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2"/>
      <c r="H1620" s="33"/>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2"/>
      <c r="H1621" s="33"/>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2"/>
      <c r="H1622" s="33"/>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2"/>
      <c r="H1623" s="33"/>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2"/>
      <c r="H1624" s="33"/>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2"/>
      <c r="H1625" s="33"/>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2"/>
      <c r="H1626" s="33"/>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2"/>
      <c r="H1627" s="33"/>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2"/>
      <c r="H1628" s="33"/>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2"/>
      <c r="H1629" s="33"/>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2"/>
      <c r="H1630" s="33"/>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2"/>
      <c r="H1631" s="33"/>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2"/>
      <c r="H1632" s="33"/>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2"/>
      <c r="H1633" s="33"/>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2"/>
      <c r="H1634" s="33"/>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2"/>
      <c r="H1635" s="33"/>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2"/>
      <c r="H1636" s="33"/>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2"/>
      <c r="H1637" s="33"/>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2"/>
      <c r="H1638" s="33"/>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2"/>
      <c r="H1639" s="33"/>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2"/>
      <c r="H1640" s="33"/>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2"/>
      <c r="H1641" s="33"/>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2"/>
      <c r="H1642" s="33"/>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2"/>
      <c r="H1643" s="33"/>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2"/>
      <c r="H1644" s="33"/>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2"/>
      <c r="H1645" s="33"/>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2"/>
      <c r="H1646" s="33"/>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2"/>
      <c r="H1647" s="33"/>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2"/>
      <c r="H1648" s="33"/>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2"/>
      <c r="H1649" s="33"/>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2"/>
      <c r="H1650" s="33"/>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2"/>
      <c r="H1651" s="33"/>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2"/>
      <c r="H1652" s="33"/>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2"/>
      <c r="H1653" s="33"/>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2"/>
      <c r="H1654" s="33"/>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2"/>
      <c r="H1655" s="33"/>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2"/>
      <c r="H1656" s="33"/>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2"/>
      <c r="H1657" s="33"/>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2"/>
      <c r="H1658" s="33"/>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2"/>
      <c r="H1659" s="33"/>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2"/>
      <c r="H1660" s="33"/>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2"/>
      <c r="H1661" s="33"/>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2"/>
      <c r="H1662" s="33"/>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2"/>
      <c r="H1663" s="33"/>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2"/>
      <c r="H1664" s="33"/>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2"/>
      <c r="H1665" s="33"/>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2"/>
      <c r="H1666" s="33"/>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2"/>
      <c r="H1667" s="33"/>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2"/>
      <c r="H1668" s="33"/>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2"/>
      <c r="H1669" s="33"/>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2"/>
      <c r="H1670" s="33"/>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2"/>
      <c r="H1671" s="33"/>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2"/>
      <c r="H1672" s="33"/>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2"/>
      <c r="H1673" s="33"/>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2"/>
      <c r="H1674" s="33"/>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2"/>
      <c r="H1675" s="33"/>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2"/>
      <c r="H1676" s="33"/>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2"/>
      <c r="H1677" s="33"/>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2"/>
      <c r="H1678" s="33"/>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2"/>
      <c r="H1679" s="33"/>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2"/>
      <c r="H1680" s="33"/>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2"/>
      <c r="H1681" s="33"/>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2"/>
      <c r="H1682" s="33"/>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2"/>
      <c r="H1683" s="33"/>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2"/>
      <c r="H1684" s="33"/>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2"/>
      <c r="H1685" s="33"/>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2"/>
      <c r="H1686" s="33"/>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2"/>
      <c r="H1687" s="33"/>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2"/>
      <c r="H1688" s="33"/>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2"/>
      <c r="H1689" s="33"/>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2"/>
      <c r="H1690" s="33"/>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2"/>
      <c r="H1691" s="33"/>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2"/>
      <c r="H1692" s="33"/>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2"/>
      <c r="H1693" s="33"/>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2"/>
      <c r="H1694" s="33"/>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2"/>
      <c r="H1695" s="33"/>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2"/>
      <c r="H1696" s="33"/>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2"/>
      <c r="H1697" s="33"/>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2"/>
      <c r="H1698" s="33"/>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2"/>
      <c r="H1699" s="33"/>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2"/>
      <c r="H1700" s="33"/>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2"/>
      <c r="H1701" s="33"/>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2"/>
      <c r="H1702" s="33"/>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2"/>
      <c r="H1703" s="33"/>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2"/>
      <c r="H1704" s="33"/>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2"/>
      <c r="H1705" s="33"/>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2"/>
      <c r="H1706" s="33"/>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2"/>
      <c r="H1707" s="33"/>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2"/>
      <c r="H1708" s="33"/>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2"/>
      <c r="H1709" s="33"/>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2"/>
      <c r="H1710" s="33"/>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2"/>
      <c r="H1711" s="33"/>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2"/>
      <c r="H1712" s="33"/>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2"/>
      <c r="H1713" s="33"/>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2"/>
      <c r="H1714" s="33"/>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2"/>
      <c r="H1715" s="33"/>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2"/>
      <c r="H1716" s="33"/>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2"/>
      <c r="H1717" s="33"/>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2"/>
      <c r="H1718" s="33"/>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2"/>
      <c r="H1719" s="33"/>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2"/>
      <c r="H1720" s="33"/>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2"/>
      <c r="H1721" s="33"/>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2"/>
      <c r="H1722" s="33"/>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2"/>
      <c r="H1723" s="33"/>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2"/>
      <c r="H1724" s="33"/>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2"/>
      <c r="H1725" s="33"/>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2"/>
      <c r="H1726" s="33"/>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2"/>
      <c r="H1727" s="33"/>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2"/>
      <c r="H1728" s="33"/>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2"/>
      <c r="H1729" s="33"/>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2"/>
      <c r="H1730" s="33"/>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2"/>
      <c r="H1731" s="33"/>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2"/>
      <c r="H1732" s="33"/>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2"/>
      <c r="H1733" s="33"/>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2"/>
      <c r="H1734" s="33"/>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2"/>
      <c r="H1735" s="33"/>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2"/>
      <c r="H1736" s="33"/>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2"/>
      <c r="H1737" s="33"/>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2"/>
      <c r="H1738" s="33"/>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2"/>
      <c r="H1739" s="33"/>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2"/>
      <c r="H1740" s="33"/>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2"/>
      <c r="H1741" s="33"/>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2"/>
      <c r="H1742" s="33"/>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2"/>
      <c r="H1743" s="33"/>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2"/>
      <c r="H1744" s="33"/>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2"/>
      <c r="H1745" s="33"/>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2"/>
      <c r="H1746" s="33"/>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2"/>
      <c r="H1747" s="33"/>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2"/>
      <c r="H1748" s="33"/>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2"/>
      <c r="H1749" s="33"/>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2"/>
      <c r="H1750" s="33"/>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2"/>
      <c r="H1751" s="33"/>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2"/>
      <c r="H1752" s="33"/>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2"/>
      <c r="H1753" s="33"/>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2"/>
      <c r="H1754" s="33"/>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2"/>
      <c r="H1755" s="33"/>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2"/>
      <c r="H1756" s="33"/>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2"/>
      <c r="H1757" s="33"/>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2"/>
      <c r="H1758" s="33"/>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2"/>
      <c r="H1759" s="33"/>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2"/>
      <c r="H1760" s="33"/>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2"/>
      <c r="H1761" s="33"/>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2"/>
      <c r="H1762" s="33"/>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2"/>
      <c r="H1763" s="33"/>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2"/>
      <c r="H1764" s="33"/>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2"/>
      <c r="H1765" s="33"/>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2"/>
      <c r="H1766" s="33"/>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2"/>
      <c r="H1767" s="33"/>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2"/>
      <c r="H1768" s="33"/>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2"/>
      <c r="H1769" s="33"/>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2"/>
      <c r="H1770" s="33"/>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2"/>
      <c r="H1771" s="33"/>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2"/>
      <c r="H1772" s="33"/>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2"/>
      <c r="H1773" s="33"/>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2"/>
      <c r="H1774" s="33"/>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2"/>
      <c r="H1775" s="33"/>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2"/>
      <c r="H1776" s="33"/>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2"/>
      <c r="H1777" s="33"/>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2"/>
      <c r="H1778" s="33"/>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2"/>
      <c r="H1779" s="33"/>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2"/>
      <c r="H1780" s="33"/>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2"/>
      <c r="H1781" s="33"/>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2"/>
      <c r="H1782" s="33"/>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2"/>
      <c r="H1783" s="33"/>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2"/>
      <c r="H1784" s="33"/>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2"/>
      <c r="H1785" s="33"/>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2"/>
      <c r="H1786" s="33"/>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2"/>
      <c r="H1787" s="33"/>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2"/>
      <c r="H1788" s="33"/>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2"/>
      <c r="H1789" s="33"/>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2"/>
      <c r="H1790" s="33"/>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2"/>
      <c r="H1791" s="33"/>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2"/>
      <c r="H1792" s="33"/>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2"/>
      <c r="H1793" s="33"/>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2"/>
      <c r="H1794" s="33"/>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2"/>
      <c r="H1795" s="33"/>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2"/>
      <c r="H1796" s="33"/>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2"/>
      <c r="H1797" s="33"/>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2"/>
      <c r="H1798" s="33"/>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2"/>
      <c r="H1799" s="33"/>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2"/>
      <c r="H1800" s="33"/>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2"/>
      <c r="H1801" s="33"/>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2"/>
      <c r="H1802" s="33"/>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2"/>
      <c r="H1803" s="33"/>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2"/>
      <c r="H1804" s="33"/>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2"/>
      <c r="H1805" s="33"/>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2"/>
      <c r="H1806" s="33"/>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2"/>
      <c r="H1807" s="33"/>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2"/>
      <c r="H1808" s="33"/>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2"/>
      <c r="H1809" s="33"/>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2"/>
      <c r="H1810" s="33"/>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2"/>
      <c r="H1811" s="33"/>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2"/>
      <c r="H1812" s="33"/>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2"/>
      <c r="H1813" s="33"/>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2"/>
      <c r="H1814" s="33"/>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2"/>
      <c r="H1815" s="33"/>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2"/>
      <c r="H1816" s="33"/>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2"/>
      <c r="H1817" s="33"/>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2"/>
      <c r="H1818" s="33"/>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2"/>
      <c r="H1819" s="33"/>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2"/>
      <c r="H1820" s="33"/>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2"/>
      <c r="H1821" s="33"/>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2"/>
      <c r="H1822" s="33"/>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2"/>
      <c r="H1823" s="33"/>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2"/>
      <c r="H1824" s="33"/>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2"/>
      <c r="H1825" s="33"/>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2"/>
      <c r="H1826" s="33"/>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2"/>
      <c r="H1827" s="33"/>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2"/>
      <c r="H1828" s="33"/>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2"/>
      <c r="H1829" s="33"/>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2"/>
      <c r="H1830" s="33"/>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2"/>
      <c r="H1831" s="33"/>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2"/>
      <c r="H1832" s="33"/>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2"/>
      <c r="H1833" s="33"/>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2"/>
      <c r="H1834" s="33"/>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2"/>
      <c r="H1835" s="33"/>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2"/>
      <c r="H1836" s="33"/>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2"/>
      <c r="H1837" s="33"/>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2"/>
      <c r="H1838" s="33"/>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2"/>
      <c r="H1839" s="33"/>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2"/>
      <c r="H1840" s="33"/>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2"/>
      <c r="H1841" s="33"/>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2"/>
      <c r="H1842" s="33"/>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2"/>
      <c r="H1843" s="33"/>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2"/>
      <c r="H1844" s="33"/>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2"/>
      <c r="H1845" s="33"/>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2"/>
      <c r="H1846" s="33"/>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2"/>
      <c r="H1847" s="33"/>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2"/>
      <c r="H1848" s="33"/>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2"/>
      <c r="H1849" s="33"/>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2"/>
      <c r="H1850" s="33"/>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2"/>
      <c r="H1851" s="33"/>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2"/>
      <c r="H1852" s="33"/>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2"/>
      <c r="H1853" s="33"/>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2"/>
      <c r="H1854" s="33"/>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2"/>
      <c r="H1855" s="33"/>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2"/>
      <c r="H1856" s="33"/>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2"/>
      <c r="H1857" s="33"/>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2"/>
      <c r="H1858" s="33"/>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2"/>
      <c r="H1859" s="33"/>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2"/>
      <c r="H1860" s="33"/>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2"/>
      <c r="H1861" s="33"/>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2"/>
      <c r="H1862" s="33"/>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2"/>
      <c r="H1863" s="33"/>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2"/>
      <c r="H1864" s="33"/>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2"/>
      <c r="H1865" s="33"/>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2"/>
      <c r="H1866" s="33"/>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2"/>
      <c r="H1867" s="33"/>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2"/>
      <c r="H1868" s="33"/>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2"/>
      <c r="H1869" s="33"/>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2"/>
      <c r="H1870" s="33"/>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2"/>
      <c r="H1871" s="33"/>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2"/>
      <c r="H1872" s="33"/>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2"/>
      <c r="H1873" s="33"/>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2"/>
      <c r="H1874" s="33"/>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2"/>
      <c r="H1875" s="33"/>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2"/>
      <c r="H1876" s="33"/>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2"/>
      <c r="H1877" s="33"/>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2"/>
      <c r="H1878" s="33"/>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2"/>
      <c r="H1879" s="33"/>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2"/>
      <c r="H1880" s="33"/>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2"/>
      <c r="H1881" s="33"/>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2"/>
      <c r="H1882" s="33"/>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2"/>
      <c r="H1883" s="33"/>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2"/>
      <c r="H1884" s="33"/>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2"/>
      <c r="H1885" s="33"/>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2"/>
      <c r="H1886" s="33"/>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2"/>
      <c r="H1887" s="33"/>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2"/>
      <c r="H1888" s="33"/>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2"/>
      <c r="H1889" s="33"/>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2"/>
      <c r="H1890" s="33"/>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2"/>
      <c r="H1891" s="33"/>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2"/>
      <c r="H1892" s="33"/>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2"/>
      <c r="H1893" s="33"/>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2"/>
      <c r="H1894" s="33"/>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2"/>
      <c r="H1895" s="33"/>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2"/>
      <c r="H1896" s="33"/>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2"/>
      <c r="H1897" s="33"/>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2"/>
      <c r="H1898" s="33"/>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2"/>
      <c r="H1899" s="33"/>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2"/>
      <c r="H1900" s="33"/>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2"/>
      <c r="H1901" s="33"/>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2"/>
      <c r="H1902" s="33"/>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2"/>
      <c r="H1903" s="33"/>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2"/>
      <c r="H1904" s="33"/>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2"/>
      <c r="H1905" s="33"/>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2"/>
      <c r="H1906" s="33"/>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2"/>
      <c r="H1907" s="33"/>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2"/>
      <c r="H1908" s="33"/>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2"/>
      <c r="H1909" s="33"/>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2"/>
      <c r="H1910" s="33"/>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2"/>
      <c r="H1911" s="33"/>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2"/>
      <c r="H1912" s="33"/>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2"/>
      <c r="H1913" s="33"/>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2"/>
      <c r="H1914" s="33"/>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2"/>
      <c r="H1915" s="33"/>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2"/>
      <c r="H1916" s="33"/>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2"/>
      <c r="H1917" s="33"/>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2"/>
      <c r="H1918" s="33"/>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2"/>
      <c r="H1919" s="33"/>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2"/>
      <c r="H1920" s="33"/>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2"/>
      <c r="H1921" s="33"/>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2"/>
      <c r="H1922" s="33"/>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2"/>
      <c r="H1923" s="33"/>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2"/>
      <c r="H1924" s="33"/>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2"/>
      <c r="H1925" s="33"/>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2"/>
      <c r="H1926" s="33"/>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2"/>
      <c r="H1927" s="33"/>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2"/>
      <c r="H1928" s="33"/>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2"/>
      <c r="H1929" s="33"/>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2"/>
      <c r="H1930" s="33"/>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2"/>
      <c r="H1931" s="33"/>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2"/>
      <c r="H1932" s="33"/>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2"/>
      <c r="H1933" s="33"/>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2"/>
      <c r="H1934" s="33"/>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2"/>
      <c r="H1935" s="33"/>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2"/>
      <c r="H1936" s="33"/>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2"/>
      <c r="H1937" s="33"/>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2"/>
      <c r="H1938" s="33"/>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2"/>
      <c r="H1939" s="33"/>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2"/>
      <c r="H1940" s="33"/>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2"/>
      <c r="H1941" s="33"/>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2"/>
      <c r="H1942" s="33"/>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2"/>
      <c r="H1943" s="33"/>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2"/>
      <c r="H1944" s="33"/>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2"/>
      <c r="H1945" s="33"/>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2"/>
      <c r="H1946" s="33"/>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2"/>
      <c r="H1947" s="33"/>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2"/>
      <c r="H1948" s="33"/>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2"/>
      <c r="H1949" s="33"/>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2"/>
      <c r="H1950" s="33"/>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2"/>
      <c r="H1951" s="33"/>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2"/>
      <c r="H1952" s="33"/>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2"/>
      <c r="H1953" s="33"/>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2"/>
      <c r="H1954" s="33"/>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2"/>
      <c r="H1955" s="33"/>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2"/>
      <c r="H1956" s="33"/>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2"/>
      <c r="H1957" s="33"/>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2"/>
      <c r="H1958" s="33"/>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2"/>
      <c r="H1959" s="33"/>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2"/>
      <c r="H1960" s="33"/>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2"/>
      <c r="H1961" s="33"/>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2"/>
      <c r="H1962" s="33"/>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2"/>
      <c r="H1963" s="33"/>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2"/>
      <c r="H1964" s="33"/>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2"/>
      <c r="H1965" s="33"/>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2"/>
      <c r="H1966" s="33"/>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2"/>
      <c r="H1967" s="33"/>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2"/>
      <c r="H1968" s="33"/>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2"/>
      <c r="H1969" s="33"/>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2"/>
      <c r="H1970" s="33"/>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2"/>
      <c r="H1971" s="33"/>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2"/>
      <c r="H1972" s="33"/>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2"/>
      <c r="H1973" s="33"/>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2"/>
      <c r="H1974" s="33"/>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2"/>
      <c r="H1975" s="33"/>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2"/>
      <c r="H1976" s="33"/>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2"/>
      <c r="H1977" s="33"/>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2"/>
      <c r="H1978" s="33"/>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8"/>
      <c r="D1979" s="29"/>
      <c r="E1979" s="30"/>
      <c r="F1979" s="31"/>
      <c r="G1979" s="32"/>
      <c r="H1979" s="33"/>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8"/>
      <c r="D1980" s="29"/>
      <c r="E1980" s="30"/>
      <c r="F1980" s="31"/>
      <c r="G1980" s="32"/>
      <c r="H1980" s="33"/>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8"/>
      <c r="D1981" s="29"/>
      <c r="E1981" s="30"/>
      <c r="F1981" s="31"/>
      <c r="G1981" s="32"/>
      <c r="H1981" s="33"/>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8"/>
      <c r="D1982" s="29"/>
      <c r="E1982" s="30"/>
      <c r="F1982" s="31"/>
      <c r="G1982" s="32"/>
      <c r="H1982" s="33"/>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8"/>
      <c r="D1983" s="29"/>
      <c r="E1983" s="30"/>
      <c r="F1983" s="31"/>
      <c r="G1983" s="32"/>
      <c r="H1983" s="33"/>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8"/>
      <c r="D1984" s="29"/>
      <c r="E1984" s="30"/>
      <c r="F1984" s="31"/>
      <c r="G1984" s="32"/>
      <c r="H1984" s="33"/>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8"/>
      <c r="D1985" s="29"/>
      <c r="E1985" s="30"/>
      <c r="F1985" s="31"/>
      <c r="G1985" s="32"/>
      <c r="H1985" s="33"/>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8"/>
      <c r="D1986" s="29"/>
      <c r="E1986" s="30"/>
      <c r="F1986" s="31"/>
      <c r="G1986" s="32"/>
      <c r="H1986" s="33"/>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8"/>
      <c r="D1987" s="29"/>
      <c r="E1987" s="30"/>
      <c r="F1987" s="31"/>
      <c r="G1987" s="32"/>
      <c r="H1987" s="33"/>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8"/>
      <c r="D1988" s="29"/>
      <c r="E1988" s="30"/>
      <c r="F1988" s="31"/>
      <c r="G1988" s="32"/>
      <c r="H1988" s="33"/>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8"/>
      <c r="D1989" s="29"/>
      <c r="E1989" s="30"/>
      <c r="F1989" s="31"/>
      <c r="G1989" s="32"/>
      <c r="H1989" s="33"/>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8"/>
      <c r="D1990" s="29"/>
      <c r="E1990" s="30"/>
      <c r="F1990" s="31"/>
      <c r="G1990" s="32"/>
      <c r="H1990" s="33"/>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8"/>
      <c r="D1991" s="29"/>
      <c r="E1991" s="30"/>
      <c r="F1991" s="31"/>
      <c r="G1991" s="32"/>
      <c r="H1991" s="33"/>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8"/>
      <c r="D1992" s="29"/>
      <c r="E1992" s="30"/>
      <c r="F1992" s="31"/>
      <c r="G1992" s="32"/>
      <c r="H1992" s="33"/>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8"/>
      <c r="D1993" s="29"/>
      <c r="E1993" s="30"/>
      <c r="F1993" s="31"/>
      <c r="G1993" s="32"/>
      <c r="H1993" s="33"/>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8"/>
      <c r="D1994" s="29"/>
      <c r="E1994" s="30"/>
      <c r="F1994" s="31"/>
      <c r="G1994" s="32"/>
      <c r="H1994" s="33"/>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8"/>
      <c r="D1995" s="29"/>
      <c r="E1995" s="30"/>
      <c r="F1995" s="31"/>
      <c r="G1995" s="32"/>
      <c r="H1995" s="33"/>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8"/>
      <c r="D1996" s="29"/>
      <c r="E1996" s="30"/>
      <c r="F1996" s="31"/>
      <c r="G1996" s="32"/>
      <c r="H1996" s="33"/>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8"/>
      <c r="D1997" s="29"/>
      <c r="E1997" s="30"/>
      <c r="F1997" s="31"/>
      <c r="G1997" s="32"/>
      <c r="H1997" s="33"/>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8"/>
      <c r="D1998" s="29"/>
      <c r="E1998" s="30"/>
      <c r="F1998" s="31"/>
      <c r="G1998" s="32"/>
      <c r="H1998" s="33"/>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8"/>
      <c r="D1999" s="29"/>
      <c r="E1999" s="30"/>
      <c r="F1999" s="31"/>
      <c r="G1999" s="32"/>
      <c r="H1999" s="33"/>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8"/>
      <c r="D2000" s="29"/>
      <c r="E2000" s="30"/>
      <c r="F2000" s="31"/>
      <c r="G2000" s="32"/>
      <c r="H2000" s="33"/>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28"/>
      <c r="D2001" s="29"/>
      <c r="E2001" s="30"/>
      <c r="F2001" s="31"/>
      <c r="G2001" s="32"/>
      <c r="H2001" s="33"/>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row r="2002" spans="3:51" s="6" customFormat="1" x14ac:dyDescent="0.3">
      <c r="C2002" s="28"/>
      <c r="D2002" s="29"/>
      <c r="E2002" s="30"/>
      <c r="F2002" s="31"/>
      <c r="G2002" s="32"/>
      <c r="H2002" s="33"/>
      <c r="K2002" s="1"/>
      <c r="L2002" s="1"/>
      <c r="M2002" s="1"/>
      <c r="N2002" s="4"/>
      <c r="O2002" s="4"/>
      <c r="P2002" s="4"/>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4"/>
      <c r="AY2002" s="1"/>
    </row>
    <row r="2003" spans="3:51" s="6" customFormat="1" x14ac:dyDescent="0.3">
      <c r="C2003" s="28"/>
      <c r="D2003" s="29"/>
      <c r="E2003" s="30"/>
      <c r="F2003" s="31"/>
      <c r="G2003" s="32"/>
      <c r="H2003" s="33"/>
      <c r="K2003" s="1"/>
      <c r="L2003" s="1"/>
      <c r="M2003" s="1"/>
      <c r="N2003" s="4"/>
      <c r="O2003" s="4"/>
      <c r="P2003" s="4"/>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4"/>
      <c r="AY2003" s="1"/>
    </row>
    <row r="2004" spans="3:51" s="6" customFormat="1" x14ac:dyDescent="0.3">
      <c r="C2004" s="28"/>
      <c r="D2004" s="29"/>
      <c r="E2004" s="30"/>
      <c r="F2004" s="31"/>
      <c r="G2004" s="32"/>
      <c r="H2004" s="33"/>
      <c r="K2004" s="1"/>
      <c r="L2004" s="1"/>
      <c r="M2004" s="1"/>
      <c r="N2004" s="4"/>
      <c r="O2004" s="4"/>
      <c r="P2004" s="4"/>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4"/>
      <c r="AY2004" s="1"/>
    </row>
    <row r="2005" spans="3:51" s="6" customFormat="1" x14ac:dyDescent="0.3">
      <c r="C2005" s="28"/>
      <c r="D2005" s="29"/>
      <c r="E2005" s="30"/>
      <c r="F2005" s="31"/>
      <c r="G2005" s="32"/>
      <c r="H2005" s="33"/>
      <c r="K2005" s="1"/>
      <c r="L2005" s="1"/>
      <c r="M2005" s="1"/>
      <c r="N2005" s="4"/>
      <c r="O2005" s="4"/>
      <c r="P2005" s="4"/>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4"/>
      <c r="AY2005" s="1"/>
    </row>
    <row r="2006" spans="3:51" s="6" customFormat="1" x14ac:dyDescent="0.3">
      <c r="C2006" s="28"/>
      <c r="D2006" s="29"/>
      <c r="E2006" s="30"/>
      <c r="F2006" s="31"/>
      <c r="G2006" s="32"/>
      <c r="H2006" s="33"/>
      <c r="K2006" s="1"/>
      <c r="L2006" s="1"/>
      <c r="M2006" s="1"/>
      <c r="N2006" s="4"/>
      <c r="O2006" s="4"/>
      <c r="P2006" s="4"/>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4"/>
      <c r="AY2006" s="1"/>
    </row>
    <row r="2007" spans="3:51" s="6" customFormat="1" x14ac:dyDescent="0.3">
      <c r="C2007" s="28"/>
      <c r="D2007" s="29"/>
      <c r="E2007" s="30"/>
      <c r="F2007" s="31"/>
      <c r="G2007" s="32"/>
      <c r="H2007" s="33"/>
      <c r="K2007" s="1"/>
      <c r="L2007" s="1"/>
      <c r="M2007" s="1"/>
      <c r="N2007" s="4"/>
      <c r="O2007" s="4"/>
      <c r="P2007" s="4"/>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4"/>
      <c r="AY2007" s="1"/>
    </row>
    <row r="2008" spans="3:51" s="6" customFormat="1" x14ac:dyDescent="0.3">
      <c r="C2008" s="28"/>
      <c r="D2008" s="29"/>
      <c r="E2008" s="30"/>
      <c r="F2008" s="31"/>
      <c r="G2008" s="32"/>
      <c r="H2008" s="33"/>
      <c r="K2008" s="1"/>
      <c r="L2008" s="1"/>
      <c r="M2008" s="1"/>
      <c r="N2008" s="4"/>
      <c r="O2008" s="4"/>
      <c r="P2008" s="4"/>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4"/>
      <c r="AY2008" s="1"/>
    </row>
    <row r="2009" spans="3:51" s="6" customFormat="1" x14ac:dyDescent="0.3">
      <c r="C2009" s="28"/>
      <c r="D2009" s="29"/>
      <c r="E2009" s="30"/>
      <c r="F2009" s="31"/>
      <c r="G2009" s="32"/>
      <c r="H2009" s="33"/>
      <c r="K2009" s="1"/>
      <c r="L2009" s="1"/>
      <c r="M2009" s="1"/>
      <c r="N2009" s="4"/>
      <c r="O2009" s="4"/>
      <c r="P2009" s="4"/>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4"/>
      <c r="AY2009" s="1"/>
    </row>
    <row r="2010" spans="3:51" s="6" customFormat="1" x14ac:dyDescent="0.3">
      <c r="C2010" s="28"/>
      <c r="D2010" s="29"/>
      <c r="E2010" s="30"/>
      <c r="F2010" s="31"/>
      <c r="G2010" s="32"/>
      <c r="H2010" s="33"/>
      <c r="K2010" s="1"/>
      <c r="L2010" s="1"/>
      <c r="M2010" s="1"/>
      <c r="N2010" s="4"/>
      <c r="O2010" s="4"/>
      <c r="P2010" s="4"/>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4"/>
      <c r="AY2010" s="1"/>
    </row>
    <row r="2011" spans="3:51" s="6" customFormat="1" x14ac:dyDescent="0.3">
      <c r="C2011" s="28"/>
      <c r="D2011" s="29"/>
      <c r="E2011" s="30"/>
      <c r="F2011" s="31"/>
      <c r="G2011" s="32"/>
      <c r="H2011" s="33"/>
      <c r="K2011" s="1"/>
      <c r="L2011" s="1"/>
      <c r="M2011" s="1"/>
      <c r="N2011" s="4"/>
      <c r="O2011" s="4"/>
      <c r="P2011" s="4"/>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4"/>
      <c r="AY2011" s="1"/>
    </row>
    <row r="2012" spans="3:51" s="6" customFormat="1" x14ac:dyDescent="0.3">
      <c r="C2012" s="28"/>
      <c r="D2012" s="29"/>
      <c r="E2012" s="30"/>
      <c r="F2012" s="31"/>
      <c r="G2012" s="32"/>
      <c r="H2012" s="33"/>
      <c r="K2012" s="1"/>
      <c r="L2012" s="1"/>
      <c r="M2012" s="1"/>
      <c r="N2012" s="4"/>
      <c r="O2012" s="4"/>
      <c r="P2012" s="4"/>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4"/>
      <c r="AY2012" s="1"/>
    </row>
    <row r="2013" spans="3:51" s="6" customFormat="1" x14ac:dyDescent="0.3">
      <c r="C2013" s="28"/>
      <c r="D2013" s="29"/>
      <c r="E2013" s="30"/>
      <c r="F2013" s="31"/>
      <c r="G2013" s="32"/>
      <c r="H2013" s="33"/>
      <c r="K2013" s="1"/>
      <c r="L2013" s="1"/>
      <c r="M2013" s="1"/>
      <c r="N2013" s="4"/>
      <c r="O2013" s="4"/>
      <c r="P2013" s="4"/>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4"/>
      <c r="AY2013" s="1"/>
    </row>
    <row r="2014" spans="3:51" s="6" customFormat="1" x14ac:dyDescent="0.3">
      <c r="C2014" s="28"/>
      <c r="D2014" s="29"/>
      <c r="E2014" s="30"/>
      <c r="F2014" s="31"/>
      <c r="G2014" s="32"/>
      <c r="H2014" s="33"/>
      <c r="K2014" s="1"/>
      <c r="L2014" s="1"/>
      <c r="M2014" s="1"/>
      <c r="N2014" s="4"/>
      <c r="O2014" s="4"/>
      <c r="P2014" s="4"/>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4"/>
      <c r="AY2014" s="1"/>
    </row>
    <row r="2015" spans="3:51" s="6" customFormat="1" x14ac:dyDescent="0.3">
      <c r="C2015" s="28"/>
      <c r="D2015" s="29"/>
      <c r="E2015" s="30"/>
      <c r="F2015" s="31"/>
      <c r="G2015" s="32"/>
      <c r="H2015" s="33"/>
      <c r="K2015" s="1"/>
      <c r="L2015" s="1"/>
      <c r="M2015" s="1"/>
      <c r="N2015" s="4"/>
      <c r="O2015" s="4"/>
      <c r="P2015" s="4"/>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4"/>
      <c r="AY2015" s="1"/>
    </row>
    <row r="2016" spans="3:51" s="6" customFormat="1" x14ac:dyDescent="0.3">
      <c r="C2016" s="28"/>
      <c r="D2016" s="29"/>
      <c r="E2016" s="30"/>
      <c r="F2016" s="31"/>
      <c r="G2016" s="32"/>
      <c r="H2016" s="33"/>
      <c r="K2016" s="1"/>
      <c r="L2016" s="1"/>
      <c r="M2016" s="1"/>
      <c r="N2016" s="4"/>
      <c r="O2016" s="4"/>
      <c r="P2016" s="4"/>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4"/>
      <c r="AY2016" s="1"/>
    </row>
    <row r="2017" spans="3:51" s="6" customFormat="1" x14ac:dyDescent="0.3">
      <c r="C2017" s="28"/>
      <c r="D2017" s="29"/>
      <c r="E2017" s="30"/>
      <c r="F2017" s="31"/>
      <c r="G2017" s="32"/>
      <c r="H2017" s="33"/>
      <c r="K2017" s="1"/>
      <c r="L2017" s="1"/>
      <c r="M2017" s="1"/>
      <c r="N2017" s="4"/>
      <c r="O2017" s="4"/>
      <c r="P2017" s="4"/>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4"/>
      <c r="AY2017" s="1"/>
    </row>
    <row r="2018" spans="3:51" s="6" customFormat="1" x14ac:dyDescent="0.3">
      <c r="C2018" s="28"/>
      <c r="D2018" s="29"/>
      <c r="E2018" s="30"/>
      <c r="F2018" s="31"/>
      <c r="G2018" s="32"/>
      <c r="H2018" s="33"/>
      <c r="K2018" s="1"/>
      <c r="L2018" s="1"/>
      <c r="M2018" s="1"/>
      <c r="N2018" s="4"/>
      <c r="O2018" s="4"/>
      <c r="P2018" s="4"/>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4"/>
      <c r="AY2018" s="1"/>
    </row>
    <row r="2019" spans="3:51" s="6" customFormat="1" x14ac:dyDescent="0.3">
      <c r="C2019" s="28"/>
      <c r="D2019" s="29"/>
      <c r="E2019" s="30"/>
      <c r="F2019" s="31"/>
      <c r="G2019" s="32"/>
      <c r="H2019" s="33"/>
      <c r="K2019" s="1"/>
      <c r="L2019" s="1"/>
      <c r="M2019" s="1"/>
      <c r="N2019" s="4"/>
      <c r="O2019" s="4"/>
      <c r="P2019" s="4"/>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4"/>
      <c r="AY2019" s="1"/>
    </row>
    <row r="2020" spans="3:51" s="6" customFormat="1" x14ac:dyDescent="0.3">
      <c r="C2020" s="28"/>
      <c r="D2020" s="29"/>
      <c r="E2020" s="30"/>
      <c r="F2020" s="31"/>
      <c r="G2020" s="32"/>
      <c r="H2020" s="33"/>
      <c r="K2020" s="1"/>
      <c r="L2020" s="1"/>
      <c r="M2020" s="1"/>
      <c r="N2020" s="4"/>
      <c r="O2020" s="4"/>
      <c r="P2020" s="4"/>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4"/>
      <c r="AY2020" s="1"/>
    </row>
    <row r="2021" spans="3:51" s="6" customFormat="1" x14ac:dyDescent="0.3">
      <c r="C2021" s="28"/>
      <c r="D2021" s="29"/>
      <c r="E2021" s="30"/>
      <c r="F2021" s="31"/>
      <c r="G2021" s="32"/>
      <c r="H2021" s="33"/>
      <c r="K2021" s="1"/>
      <c r="L2021" s="1"/>
      <c r="M2021" s="1"/>
      <c r="N2021" s="4"/>
      <c r="O2021" s="4"/>
      <c r="P2021" s="4"/>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4"/>
      <c r="AY2021" s="1"/>
    </row>
    <row r="2022" spans="3:51" s="6" customFormat="1" x14ac:dyDescent="0.3">
      <c r="C2022" s="28"/>
      <c r="D2022" s="29"/>
      <c r="E2022" s="30"/>
      <c r="F2022" s="31"/>
      <c r="G2022" s="32"/>
      <c r="H2022" s="33"/>
      <c r="K2022" s="1"/>
      <c r="L2022" s="1"/>
      <c r="M2022" s="1"/>
      <c r="N2022" s="4"/>
      <c r="O2022" s="4"/>
      <c r="P2022" s="4"/>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4"/>
      <c r="AY2022" s="1"/>
    </row>
    <row r="2023" spans="3:51" s="6" customFormat="1" x14ac:dyDescent="0.3">
      <c r="C2023" s="28"/>
      <c r="D2023" s="29"/>
      <c r="E2023" s="30"/>
      <c r="F2023" s="31"/>
      <c r="G2023" s="32"/>
      <c r="H2023" s="33"/>
      <c r="K2023" s="1"/>
      <c r="L2023" s="1"/>
      <c r="M2023" s="1"/>
      <c r="N2023" s="4"/>
      <c r="O2023" s="4"/>
      <c r="P2023" s="4"/>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4"/>
      <c r="AY2023" s="1"/>
    </row>
    <row r="2024" spans="3:51" s="6" customFormat="1" x14ac:dyDescent="0.3">
      <c r="C2024" s="28"/>
      <c r="D2024" s="29"/>
      <c r="E2024" s="30"/>
      <c r="F2024" s="31"/>
      <c r="G2024" s="32"/>
      <c r="H2024" s="33"/>
      <c r="K2024" s="1"/>
      <c r="L2024" s="1"/>
      <c r="M2024" s="1"/>
      <c r="N2024" s="4"/>
      <c r="O2024" s="4"/>
      <c r="P2024" s="4"/>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4"/>
      <c r="AY2024" s="1"/>
    </row>
    <row r="2025" spans="3:51" s="6" customFormat="1" x14ac:dyDescent="0.3">
      <c r="C2025" s="28"/>
      <c r="D2025" s="29"/>
      <c r="E2025" s="30"/>
      <c r="F2025" s="31"/>
      <c r="G2025" s="32"/>
      <c r="H2025" s="33"/>
      <c r="K2025" s="1"/>
      <c r="L2025" s="1"/>
      <c r="M2025" s="1"/>
      <c r="N2025" s="4"/>
      <c r="O2025" s="4"/>
      <c r="P2025" s="4"/>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4"/>
      <c r="AY2025" s="1"/>
    </row>
    <row r="2026" spans="3:51" s="6" customFormat="1" x14ac:dyDescent="0.3">
      <c r="C2026" s="28"/>
      <c r="D2026" s="29"/>
      <c r="E2026" s="30"/>
      <c r="F2026" s="31"/>
      <c r="G2026" s="32"/>
      <c r="H2026" s="33"/>
      <c r="K2026" s="1"/>
      <c r="L2026" s="1"/>
      <c r="M2026" s="1"/>
      <c r="N2026" s="4"/>
      <c r="O2026" s="4"/>
      <c r="P2026" s="4"/>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4"/>
      <c r="AY2026" s="1"/>
    </row>
    <row r="2027" spans="3:51" s="6" customFormat="1" x14ac:dyDescent="0.3">
      <c r="C2027" s="28"/>
      <c r="D2027" s="29"/>
      <c r="E2027" s="30"/>
      <c r="F2027" s="31"/>
      <c r="G2027" s="32"/>
      <c r="H2027" s="33"/>
      <c r="K2027" s="1"/>
      <c r="L2027" s="1"/>
      <c r="M2027" s="1"/>
      <c r="N2027" s="4"/>
      <c r="O2027" s="4"/>
      <c r="P2027" s="4"/>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4"/>
      <c r="AY2027" s="1"/>
    </row>
    <row r="2028" spans="3:51" s="6" customFormat="1" x14ac:dyDescent="0.3">
      <c r="C2028" s="28"/>
      <c r="D2028" s="29"/>
      <c r="E2028" s="30"/>
      <c r="F2028" s="31"/>
      <c r="G2028" s="32"/>
      <c r="H2028" s="33"/>
      <c r="K2028" s="1"/>
      <c r="L2028" s="1"/>
      <c r="M2028" s="1"/>
      <c r="N2028" s="4"/>
      <c r="O2028" s="4"/>
      <c r="P2028" s="4"/>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4"/>
      <c r="AY2028" s="1"/>
    </row>
    <row r="2029" spans="3:51" s="6" customFormat="1" x14ac:dyDescent="0.3">
      <c r="C2029" s="28"/>
      <c r="D2029" s="29"/>
      <c r="E2029" s="30"/>
      <c r="F2029" s="31"/>
      <c r="G2029" s="32"/>
      <c r="H2029" s="33"/>
      <c r="K2029" s="1"/>
      <c r="L2029" s="1"/>
      <c r="M2029" s="1"/>
      <c r="N2029" s="4"/>
      <c r="O2029" s="4"/>
      <c r="P2029" s="4"/>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4"/>
      <c r="AY2029" s="1"/>
    </row>
    <row r="2030" spans="3:51" s="6" customFormat="1" x14ac:dyDescent="0.3">
      <c r="C2030" s="28"/>
      <c r="D2030" s="29"/>
      <c r="E2030" s="30"/>
      <c r="F2030" s="31"/>
      <c r="G2030" s="32"/>
      <c r="H2030" s="33"/>
      <c r="K2030" s="1"/>
      <c r="L2030" s="1"/>
      <c r="M2030" s="1"/>
      <c r="N2030" s="4"/>
      <c r="O2030" s="4"/>
      <c r="P2030" s="4"/>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4"/>
      <c r="AY2030" s="1"/>
    </row>
    <row r="2031" spans="3:51" s="6" customFormat="1" x14ac:dyDescent="0.3">
      <c r="C2031" s="28"/>
      <c r="D2031" s="29"/>
      <c r="E2031" s="30"/>
      <c r="F2031" s="31"/>
      <c r="G2031" s="32"/>
      <c r="H2031" s="33"/>
      <c r="K2031" s="1"/>
      <c r="L2031" s="1"/>
      <c r="M2031" s="1"/>
      <c r="N2031" s="4"/>
      <c r="O2031" s="4"/>
      <c r="P2031" s="4"/>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4"/>
      <c r="AY2031" s="1"/>
    </row>
    <row r="2032" spans="3:51" s="6" customFormat="1" x14ac:dyDescent="0.3">
      <c r="C2032" s="28"/>
      <c r="D2032" s="29"/>
      <c r="E2032" s="30"/>
      <c r="F2032" s="31"/>
      <c r="G2032" s="32"/>
      <c r="H2032" s="33"/>
      <c r="K2032" s="1"/>
      <c r="L2032" s="1"/>
      <c r="M2032" s="1"/>
      <c r="N2032" s="4"/>
      <c r="O2032" s="4"/>
      <c r="P2032" s="4"/>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4"/>
      <c r="AY2032" s="1"/>
    </row>
    <row r="2033" spans="3:51" s="6" customFormat="1" x14ac:dyDescent="0.3">
      <c r="C2033" s="28"/>
      <c r="D2033" s="29"/>
      <c r="E2033" s="30"/>
      <c r="F2033" s="31"/>
      <c r="G2033" s="32"/>
      <c r="H2033" s="33"/>
      <c r="K2033" s="1"/>
      <c r="L2033" s="1"/>
      <c r="M2033" s="1"/>
      <c r="N2033" s="4"/>
      <c r="O2033" s="4"/>
      <c r="P2033" s="4"/>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4"/>
      <c r="AY2033" s="1"/>
    </row>
    <row r="2034" spans="3:51" s="6" customFormat="1" x14ac:dyDescent="0.3">
      <c r="C2034" s="28"/>
      <c r="D2034" s="29"/>
      <c r="E2034" s="30"/>
      <c r="F2034" s="31"/>
      <c r="G2034" s="32"/>
      <c r="H2034" s="33"/>
      <c r="K2034" s="1"/>
      <c r="L2034" s="1"/>
      <c r="M2034" s="1"/>
      <c r="N2034" s="4"/>
      <c r="O2034" s="4"/>
      <c r="P2034" s="4"/>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4"/>
      <c r="AY2034" s="1"/>
    </row>
    <row r="2035" spans="3:51" s="6" customFormat="1" x14ac:dyDescent="0.3">
      <c r="C2035" s="28"/>
      <c r="D2035" s="29"/>
      <c r="E2035" s="30"/>
      <c r="F2035" s="31"/>
      <c r="G2035" s="32"/>
      <c r="H2035" s="33"/>
      <c r="K2035" s="1"/>
      <c r="L2035" s="1"/>
      <c r="M2035" s="1"/>
      <c r="N2035" s="4"/>
      <c r="O2035" s="4"/>
      <c r="P2035" s="4"/>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4"/>
      <c r="AY2035" s="1"/>
    </row>
    <row r="2036" spans="3:51" s="6" customFormat="1" x14ac:dyDescent="0.3">
      <c r="C2036" s="28"/>
      <c r="D2036" s="29"/>
      <c r="E2036" s="30"/>
      <c r="F2036" s="31"/>
      <c r="G2036" s="32"/>
      <c r="H2036" s="33"/>
      <c r="K2036" s="1"/>
      <c r="L2036" s="1"/>
      <c r="M2036" s="1"/>
      <c r="N2036" s="4"/>
      <c r="O2036" s="4"/>
      <c r="P2036" s="4"/>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4"/>
      <c r="AY2036" s="1"/>
    </row>
    <row r="2037" spans="3:51" s="6" customFormat="1" x14ac:dyDescent="0.3">
      <c r="C2037" s="28"/>
      <c r="D2037" s="29"/>
      <c r="E2037" s="30"/>
      <c r="F2037" s="31"/>
      <c r="G2037" s="32"/>
      <c r="H2037" s="33"/>
      <c r="K2037" s="1"/>
      <c r="L2037" s="1"/>
      <c r="M2037" s="1"/>
      <c r="N2037" s="4"/>
      <c r="O2037" s="4"/>
      <c r="P2037" s="4"/>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4"/>
      <c r="AY2037" s="1"/>
    </row>
    <row r="2038" spans="3:51" s="6" customFormat="1" x14ac:dyDescent="0.3">
      <c r="C2038" s="28"/>
      <c r="D2038" s="29"/>
      <c r="E2038" s="30"/>
      <c r="F2038" s="31"/>
      <c r="G2038" s="32"/>
      <c r="H2038" s="33"/>
      <c r="K2038" s="1"/>
      <c r="L2038" s="1"/>
      <c r="M2038" s="1"/>
      <c r="N2038" s="4"/>
      <c r="O2038" s="4"/>
      <c r="P2038" s="4"/>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4"/>
      <c r="AY2038" s="1"/>
    </row>
    <row r="2039" spans="3:51" s="6" customFormat="1" x14ac:dyDescent="0.3">
      <c r="C2039" s="28"/>
      <c r="D2039" s="29"/>
      <c r="E2039" s="30"/>
      <c r="F2039" s="31"/>
      <c r="G2039" s="32"/>
      <c r="H2039" s="33"/>
      <c r="K2039" s="1"/>
      <c r="L2039" s="1"/>
      <c r="M2039" s="1"/>
      <c r="N2039" s="4"/>
      <c r="O2039" s="4"/>
      <c r="P2039" s="4"/>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4"/>
      <c r="AY2039" s="1"/>
    </row>
    <row r="2040" spans="3:51" s="6" customFormat="1" x14ac:dyDescent="0.3">
      <c r="C2040" s="28"/>
      <c r="D2040" s="29"/>
      <c r="E2040" s="30"/>
      <c r="F2040" s="31"/>
      <c r="G2040" s="32"/>
      <c r="H2040" s="33"/>
      <c r="K2040" s="1"/>
      <c r="L2040" s="1"/>
      <c r="M2040" s="1"/>
      <c r="N2040" s="4"/>
      <c r="O2040" s="4"/>
      <c r="P2040" s="4"/>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4"/>
      <c r="AY2040" s="1"/>
    </row>
    <row r="2041" spans="3:51" s="6" customFormat="1" x14ac:dyDescent="0.3">
      <c r="C2041" s="28"/>
      <c r="D2041" s="29"/>
      <c r="E2041" s="30"/>
      <c r="F2041" s="31"/>
      <c r="G2041" s="32"/>
      <c r="H2041" s="33"/>
      <c r="K2041" s="1"/>
      <c r="L2041" s="1"/>
      <c r="M2041" s="1"/>
      <c r="N2041" s="4"/>
      <c r="O2041" s="4"/>
      <c r="P2041" s="4"/>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4"/>
      <c r="AY2041" s="1"/>
    </row>
    <row r="2042" spans="3:51" s="6" customFormat="1" x14ac:dyDescent="0.3">
      <c r="C2042" s="28"/>
      <c r="D2042" s="29"/>
      <c r="E2042" s="30"/>
      <c r="F2042" s="31"/>
      <c r="G2042" s="32"/>
      <c r="H2042" s="33"/>
      <c r="K2042" s="1"/>
      <c r="L2042" s="1"/>
      <c r="M2042" s="1"/>
      <c r="N2042" s="4"/>
      <c r="O2042" s="4"/>
      <c r="P2042" s="4"/>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4"/>
      <c r="AY2042" s="1"/>
    </row>
    <row r="2043" spans="3:51" s="6" customFormat="1" x14ac:dyDescent="0.3">
      <c r="C2043" s="28"/>
      <c r="D2043" s="29"/>
      <c r="E2043" s="30"/>
      <c r="F2043" s="31"/>
      <c r="G2043" s="32"/>
      <c r="H2043" s="33"/>
      <c r="K2043" s="1"/>
      <c r="L2043" s="1"/>
      <c r="M2043" s="1"/>
      <c r="N2043" s="4"/>
      <c r="O2043" s="4"/>
      <c r="P2043" s="4"/>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4"/>
      <c r="AY2043" s="1"/>
    </row>
    <row r="2044" spans="3:51" s="6" customFormat="1" x14ac:dyDescent="0.3">
      <c r="C2044" s="28"/>
      <c r="D2044" s="29"/>
      <c r="E2044" s="30"/>
      <c r="F2044" s="31"/>
      <c r="G2044" s="32"/>
      <c r="H2044" s="33"/>
      <c r="K2044" s="1"/>
      <c r="L2044" s="1"/>
      <c r="M2044" s="1"/>
      <c r="N2044" s="4"/>
      <c r="O2044" s="4"/>
      <c r="P2044" s="4"/>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4"/>
      <c r="AY2044" s="1"/>
    </row>
    <row r="2045" spans="3:51" s="6" customFormat="1" x14ac:dyDescent="0.3">
      <c r="C2045" s="28"/>
      <c r="D2045" s="29"/>
      <c r="E2045" s="30"/>
      <c r="F2045" s="31"/>
      <c r="G2045" s="32"/>
      <c r="H2045" s="33"/>
      <c r="K2045" s="1"/>
      <c r="L2045" s="1"/>
      <c r="M2045" s="1"/>
      <c r="N2045" s="4"/>
      <c r="O2045" s="4"/>
      <c r="P2045" s="4"/>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4"/>
      <c r="AY2045" s="1"/>
    </row>
    <row r="2046" spans="3:51" s="6" customFormat="1" x14ac:dyDescent="0.3">
      <c r="C2046" s="28"/>
      <c r="D2046" s="29"/>
      <c r="E2046" s="30"/>
      <c r="F2046" s="31"/>
      <c r="G2046" s="32"/>
      <c r="H2046" s="33"/>
      <c r="K2046" s="1"/>
      <c r="L2046" s="1"/>
      <c r="M2046" s="1"/>
      <c r="N2046" s="4"/>
      <c r="O2046" s="4"/>
      <c r="P2046" s="4"/>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4"/>
      <c r="AY2046" s="1"/>
    </row>
    <row r="2047" spans="3:51" s="6" customFormat="1" x14ac:dyDescent="0.3">
      <c r="C2047" s="28"/>
      <c r="D2047" s="29"/>
      <c r="E2047" s="30"/>
      <c r="F2047" s="31"/>
      <c r="G2047" s="32"/>
      <c r="H2047" s="33"/>
      <c r="K2047" s="1"/>
      <c r="L2047" s="1"/>
      <c r="M2047" s="1"/>
      <c r="N2047" s="4"/>
      <c r="O2047" s="4"/>
      <c r="P2047" s="4"/>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4"/>
      <c r="AY2047" s="1"/>
    </row>
    <row r="2048" spans="3:51" s="6" customFormat="1" x14ac:dyDescent="0.3">
      <c r="C2048" s="28"/>
      <c r="D2048" s="29"/>
      <c r="E2048" s="30"/>
      <c r="F2048" s="31"/>
      <c r="G2048" s="32"/>
      <c r="H2048" s="33"/>
      <c r="K2048" s="1"/>
      <c r="L2048" s="1"/>
      <c r="M2048" s="1"/>
      <c r="N2048" s="4"/>
      <c r="O2048" s="4"/>
      <c r="P2048" s="4"/>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4"/>
      <c r="AY2048" s="1"/>
    </row>
    <row r="2049" spans="3:51" s="6" customFormat="1" x14ac:dyDescent="0.3">
      <c r="C2049" s="28"/>
      <c r="D2049" s="29"/>
      <c r="E2049" s="30"/>
      <c r="F2049" s="31"/>
      <c r="G2049" s="32"/>
      <c r="H2049" s="33"/>
      <c r="K2049" s="1"/>
      <c r="L2049" s="1"/>
      <c r="M2049" s="1"/>
      <c r="N2049" s="4"/>
      <c r="O2049" s="4"/>
      <c r="P2049" s="4"/>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4"/>
      <c r="AY2049" s="1"/>
    </row>
    <row r="2050" spans="3:51" s="6" customFormat="1" x14ac:dyDescent="0.3">
      <c r="C2050" s="28"/>
      <c r="D2050" s="29"/>
      <c r="E2050" s="30"/>
      <c r="F2050" s="31"/>
      <c r="G2050" s="32"/>
      <c r="H2050" s="33"/>
      <c r="K2050" s="1"/>
      <c r="L2050" s="1"/>
      <c r="M2050" s="1"/>
      <c r="N2050" s="4"/>
      <c r="O2050" s="4"/>
      <c r="P2050" s="4"/>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4"/>
      <c r="AY2050" s="1"/>
    </row>
    <row r="2051" spans="3:51" s="6" customFormat="1" x14ac:dyDescent="0.3">
      <c r="C2051" s="28"/>
      <c r="D2051" s="29"/>
      <c r="E2051" s="30"/>
      <c r="F2051" s="31"/>
      <c r="G2051" s="32"/>
      <c r="H2051" s="33"/>
      <c r="K2051" s="1"/>
      <c r="L2051" s="1"/>
      <c r="M2051" s="1"/>
      <c r="N2051" s="4"/>
      <c r="O2051" s="4"/>
      <c r="P2051" s="4"/>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4"/>
      <c r="AY2051" s="1"/>
    </row>
    <row r="2052" spans="3:51" s="6" customFormat="1" x14ac:dyDescent="0.3">
      <c r="C2052" s="28"/>
      <c r="D2052" s="29"/>
      <c r="E2052" s="30"/>
      <c r="F2052" s="31"/>
      <c r="G2052" s="32"/>
      <c r="H2052" s="33"/>
      <c r="K2052" s="1"/>
      <c r="L2052" s="1"/>
      <c r="M2052" s="1"/>
      <c r="N2052" s="4"/>
      <c r="O2052" s="4"/>
      <c r="P2052" s="4"/>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4"/>
      <c r="AY2052" s="1"/>
    </row>
    <row r="2053" spans="3:51" s="6" customFormat="1" x14ac:dyDescent="0.3">
      <c r="C2053" s="28"/>
      <c r="D2053" s="29"/>
      <c r="E2053" s="30"/>
      <c r="F2053" s="31"/>
      <c r="G2053" s="32"/>
      <c r="H2053" s="33"/>
      <c r="K2053" s="1"/>
      <c r="L2053" s="1"/>
      <c r="M2053" s="1"/>
      <c r="N2053" s="4"/>
      <c r="O2053" s="4"/>
      <c r="P2053" s="4"/>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4"/>
      <c r="AY2053" s="1"/>
    </row>
    <row r="2054" spans="3:51" s="6" customFormat="1" x14ac:dyDescent="0.3">
      <c r="C2054" s="28"/>
      <c r="D2054" s="29"/>
      <c r="E2054" s="30"/>
      <c r="F2054" s="31"/>
      <c r="G2054" s="32"/>
      <c r="H2054" s="33"/>
      <c r="K2054" s="1"/>
      <c r="L2054" s="1"/>
      <c r="M2054" s="1"/>
      <c r="N2054" s="4"/>
      <c r="O2054" s="4"/>
      <c r="P2054" s="4"/>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4"/>
      <c r="AY2054" s="1"/>
    </row>
    <row r="2055" spans="3:51" s="6" customFormat="1" x14ac:dyDescent="0.3">
      <c r="C2055" s="28"/>
      <c r="D2055" s="29"/>
      <c r="E2055" s="30"/>
      <c r="F2055" s="31"/>
      <c r="G2055" s="32"/>
      <c r="H2055" s="33"/>
      <c r="K2055" s="1"/>
      <c r="L2055" s="1"/>
      <c r="M2055" s="1"/>
      <c r="N2055" s="4"/>
      <c r="O2055" s="4"/>
      <c r="P2055" s="4"/>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4"/>
      <c r="AY2055" s="1"/>
    </row>
    <row r="2056" spans="3:51" s="6" customFormat="1" x14ac:dyDescent="0.3">
      <c r="C2056" s="28"/>
      <c r="D2056" s="29"/>
      <c r="E2056" s="30"/>
      <c r="F2056" s="31"/>
      <c r="G2056" s="32"/>
      <c r="H2056" s="33"/>
      <c r="K2056" s="1"/>
      <c r="L2056" s="1"/>
      <c r="M2056" s="1"/>
      <c r="N2056" s="4"/>
      <c r="O2056" s="4"/>
      <c r="P2056" s="4"/>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4"/>
      <c r="AY2056" s="1"/>
    </row>
    <row r="2057" spans="3:51" s="6" customFormat="1" x14ac:dyDescent="0.3">
      <c r="C2057" s="28"/>
      <c r="D2057" s="29"/>
      <c r="E2057" s="30"/>
      <c r="F2057" s="31"/>
      <c r="G2057" s="32"/>
      <c r="H2057" s="33"/>
      <c r="K2057" s="1"/>
      <c r="L2057" s="1"/>
      <c r="M2057" s="1"/>
      <c r="N2057" s="4"/>
      <c r="O2057" s="4"/>
      <c r="P2057" s="4"/>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4"/>
      <c r="AY2057" s="1"/>
    </row>
    <row r="2058" spans="3:51" s="6" customFormat="1" x14ac:dyDescent="0.3">
      <c r="C2058" s="28"/>
      <c r="D2058" s="29"/>
      <c r="E2058" s="30"/>
      <c r="F2058" s="31"/>
      <c r="G2058" s="32"/>
      <c r="H2058" s="33"/>
      <c r="K2058" s="1"/>
      <c r="L2058" s="1"/>
      <c r="M2058" s="1"/>
      <c r="N2058" s="4"/>
      <c r="O2058" s="4"/>
      <c r="P2058" s="4"/>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4"/>
      <c r="AY2058" s="1"/>
    </row>
    <row r="2059" spans="3:51" s="6" customFormat="1" x14ac:dyDescent="0.3">
      <c r="C2059" s="28"/>
      <c r="D2059" s="29"/>
      <c r="E2059" s="30"/>
      <c r="F2059" s="31"/>
      <c r="G2059" s="32"/>
      <c r="H2059" s="33"/>
      <c r="K2059" s="1"/>
      <c r="L2059" s="1"/>
      <c r="M2059" s="1"/>
      <c r="N2059" s="4"/>
      <c r="O2059" s="4"/>
      <c r="P2059" s="4"/>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4"/>
      <c r="AY2059" s="1"/>
    </row>
    <row r="2060" spans="3:51" s="6" customFormat="1" x14ac:dyDescent="0.3">
      <c r="C2060" s="28"/>
      <c r="D2060" s="29"/>
      <c r="E2060" s="30"/>
      <c r="F2060" s="31"/>
      <c r="G2060" s="32"/>
      <c r="H2060" s="33"/>
      <c r="K2060" s="1"/>
      <c r="L2060" s="1"/>
      <c r="M2060" s="1"/>
      <c r="N2060" s="4"/>
      <c r="O2060" s="4"/>
      <c r="P2060" s="4"/>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4"/>
      <c r="AY2060" s="1"/>
    </row>
    <row r="2061" spans="3:51" s="6" customFormat="1" x14ac:dyDescent="0.3">
      <c r="C2061" s="28"/>
      <c r="D2061" s="29"/>
      <c r="E2061" s="30"/>
      <c r="F2061" s="31"/>
      <c r="G2061" s="32"/>
      <c r="H2061" s="33"/>
      <c r="K2061" s="1"/>
      <c r="L2061" s="1"/>
      <c r="M2061" s="1"/>
      <c r="N2061" s="4"/>
      <c r="O2061" s="4"/>
      <c r="P2061" s="4"/>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4"/>
      <c r="AY2061" s="1"/>
    </row>
    <row r="2062" spans="3:51" s="6" customFormat="1" x14ac:dyDescent="0.3">
      <c r="C2062" s="28"/>
      <c r="D2062" s="29"/>
      <c r="E2062" s="30"/>
      <c r="F2062" s="31"/>
      <c r="G2062" s="32"/>
      <c r="H2062" s="33"/>
      <c r="K2062" s="1"/>
      <c r="L2062" s="1"/>
      <c r="M2062" s="1"/>
      <c r="N2062" s="4"/>
      <c r="O2062" s="4"/>
      <c r="P2062" s="4"/>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4"/>
      <c r="AY2062" s="1"/>
    </row>
    <row r="2063" spans="3:51" s="6" customFormat="1" x14ac:dyDescent="0.3">
      <c r="C2063" s="28"/>
      <c r="D2063" s="29"/>
      <c r="E2063" s="30"/>
      <c r="F2063" s="31"/>
      <c r="G2063" s="32"/>
      <c r="H2063" s="33"/>
      <c r="K2063" s="1"/>
      <c r="L2063" s="1"/>
      <c r="M2063" s="1"/>
      <c r="N2063" s="4"/>
      <c r="O2063" s="4"/>
      <c r="P2063" s="4"/>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4"/>
      <c r="AY2063" s="1"/>
    </row>
    <row r="2064" spans="3:51" s="6" customFormat="1" x14ac:dyDescent="0.3">
      <c r="C2064" s="28"/>
      <c r="D2064" s="29"/>
      <c r="E2064" s="30"/>
      <c r="F2064" s="31"/>
      <c r="G2064" s="32"/>
      <c r="H2064" s="33"/>
      <c r="K2064" s="1"/>
      <c r="L2064" s="1"/>
      <c r="M2064" s="1"/>
      <c r="N2064" s="4"/>
      <c r="O2064" s="4"/>
      <c r="P2064" s="4"/>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4"/>
      <c r="AY2064" s="1"/>
    </row>
    <row r="2065" spans="3:51" s="6" customFormat="1" x14ac:dyDescent="0.3">
      <c r="C2065" s="28"/>
      <c r="D2065" s="29"/>
      <c r="E2065" s="30"/>
      <c r="F2065" s="31"/>
      <c r="G2065" s="32"/>
      <c r="H2065" s="33"/>
      <c r="K2065" s="1"/>
      <c r="L2065" s="1"/>
      <c r="M2065" s="1"/>
      <c r="N2065" s="4"/>
      <c r="O2065" s="4"/>
      <c r="P2065" s="4"/>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4"/>
      <c r="AY2065" s="1"/>
    </row>
    <row r="2066" spans="3:51" s="6" customFormat="1" x14ac:dyDescent="0.3">
      <c r="C2066" s="28"/>
      <c r="D2066" s="29"/>
      <c r="E2066" s="30"/>
      <c r="F2066" s="31"/>
      <c r="G2066" s="32"/>
      <c r="H2066" s="33"/>
      <c r="K2066" s="1"/>
      <c r="L2066" s="1"/>
      <c r="M2066" s="1"/>
      <c r="N2066" s="4"/>
      <c r="O2066" s="4"/>
      <c r="P2066" s="4"/>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4"/>
      <c r="AY2066" s="1"/>
    </row>
    <row r="2067" spans="3:51" s="6" customFormat="1" x14ac:dyDescent="0.3">
      <c r="C2067" s="28"/>
      <c r="D2067" s="29"/>
      <c r="E2067" s="30"/>
      <c r="F2067" s="31"/>
      <c r="G2067" s="32"/>
      <c r="H2067" s="33"/>
      <c r="K2067" s="1"/>
      <c r="L2067" s="1"/>
      <c r="M2067" s="1"/>
      <c r="N2067" s="4"/>
      <c r="O2067" s="4"/>
      <c r="P2067" s="4"/>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4"/>
      <c r="AY2067" s="1"/>
    </row>
    <row r="2068" spans="3:51" s="6" customFormat="1" x14ac:dyDescent="0.3">
      <c r="C2068" s="28"/>
      <c r="D2068" s="29"/>
      <c r="E2068" s="30"/>
      <c r="F2068" s="31"/>
      <c r="G2068" s="32"/>
      <c r="H2068" s="33"/>
      <c r="K2068" s="1"/>
      <c r="L2068" s="1"/>
      <c r="M2068" s="1"/>
      <c r="N2068" s="4"/>
      <c r="O2068" s="4"/>
      <c r="P2068" s="4"/>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4"/>
      <c r="AY2068" s="1"/>
    </row>
    <row r="2069" spans="3:51" s="6" customFormat="1" x14ac:dyDescent="0.3">
      <c r="C2069" s="28"/>
      <c r="D2069" s="29"/>
      <c r="E2069" s="30"/>
      <c r="F2069" s="31"/>
      <c r="G2069" s="32"/>
      <c r="H2069" s="33"/>
      <c r="K2069" s="1"/>
      <c r="L2069" s="1"/>
      <c r="M2069" s="1"/>
      <c r="N2069" s="4"/>
      <c r="O2069" s="4"/>
      <c r="P2069" s="4"/>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4"/>
      <c r="AY2069" s="1"/>
    </row>
    <row r="2070" spans="3:51" s="6" customFormat="1" x14ac:dyDescent="0.3">
      <c r="C2070" s="28"/>
      <c r="D2070" s="29"/>
      <c r="E2070" s="30"/>
      <c r="F2070" s="31"/>
      <c r="G2070" s="32"/>
      <c r="H2070" s="33"/>
      <c r="K2070" s="1"/>
      <c r="L2070" s="1"/>
      <c r="M2070" s="1"/>
      <c r="N2070" s="4"/>
      <c r="O2070" s="4"/>
      <c r="P2070" s="4"/>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4"/>
      <c r="AY2070" s="1"/>
    </row>
    <row r="2071" spans="3:51" s="6" customFormat="1" x14ac:dyDescent="0.3">
      <c r="C2071" s="28"/>
      <c r="D2071" s="29"/>
      <c r="E2071" s="30"/>
      <c r="F2071" s="31"/>
      <c r="G2071" s="32"/>
      <c r="H2071" s="33"/>
      <c r="K2071" s="1"/>
      <c r="L2071" s="1"/>
      <c r="M2071" s="1"/>
      <c r="N2071" s="4"/>
      <c r="O2071" s="4"/>
      <c r="P2071" s="4"/>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4"/>
      <c r="AY2071" s="1"/>
    </row>
    <row r="2072" spans="3:51" s="6" customFormat="1" x14ac:dyDescent="0.3">
      <c r="C2072" s="28"/>
      <c r="D2072" s="29"/>
      <c r="E2072" s="30"/>
      <c r="F2072" s="31"/>
      <c r="G2072" s="32"/>
      <c r="H2072" s="33"/>
      <c r="K2072" s="1"/>
      <c r="L2072" s="1"/>
      <c r="M2072" s="1"/>
      <c r="N2072" s="4"/>
      <c r="O2072" s="4"/>
      <c r="P2072" s="4"/>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4"/>
      <c r="AY2072" s="1"/>
    </row>
    <row r="2073" spans="3:51" s="6" customFormat="1" x14ac:dyDescent="0.3">
      <c r="C2073" s="28"/>
      <c r="D2073" s="29"/>
      <c r="E2073" s="30"/>
      <c r="F2073" s="31"/>
      <c r="G2073" s="32"/>
      <c r="H2073" s="33"/>
      <c r="K2073" s="1"/>
      <c r="L2073" s="1"/>
      <c r="M2073" s="1"/>
      <c r="N2073" s="4"/>
      <c r="O2073" s="4"/>
      <c r="P2073" s="4"/>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4"/>
      <c r="AY2073" s="1"/>
    </row>
    <row r="2074" spans="3:51" s="6" customFormat="1" x14ac:dyDescent="0.3">
      <c r="C2074" s="28"/>
      <c r="D2074" s="29"/>
      <c r="E2074" s="30"/>
      <c r="F2074" s="31"/>
      <c r="G2074" s="32"/>
      <c r="H2074" s="33"/>
      <c r="K2074" s="1"/>
      <c r="L2074" s="1"/>
      <c r="M2074" s="1"/>
      <c r="N2074" s="4"/>
      <c r="O2074" s="4"/>
      <c r="P2074" s="4"/>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4"/>
      <c r="AY2074" s="1"/>
    </row>
    <row r="2075" spans="3:51" s="6" customFormat="1" x14ac:dyDescent="0.3">
      <c r="C2075" s="28"/>
      <c r="D2075" s="29"/>
      <c r="E2075" s="30"/>
      <c r="F2075" s="31"/>
      <c r="G2075" s="32"/>
      <c r="H2075" s="33"/>
      <c r="K2075" s="1"/>
      <c r="L2075" s="1"/>
      <c r="M2075" s="1"/>
      <c r="N2075" s="4"/>
      <c r="O2075" s="4"/>
      <c r="P2075" s="4"/>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4"/>
      <c r="AY2075" s="1"/>
    </row>
    <row r="2076" spans="3:51" s="6" customFormat="1" x14ac:dyDescent="0.3">
      <c r="C2076" s="28"/>
      <c r="D2076" s="29"/>
      <c r="E2076" s="30"/>
      <c r="F2076" s="31"/>
      <c r="G2076" s="32"/>
      <c r="H2076" s="33"/>
      <c r="K2076" s="1"/>
      <c r="L2076" s="1"/>
      <c r="M2076" s="1"/>
      <c r="N2076" s="4"/>
      <c r="O2076" s="4"/>
      <c r="P2076" s="4"/>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4"/>
      <c r="AY2076" s="1"/>
    </row>
    <row r="2077" spans="3:51" s="6" customFormat="1" x14ac:dyDescent="0.3">
      <c r="C2077" s="28"/>
      <c r="D2077" s="29"/>
      <c r="E2077" s="30"/>
      <c r="F2077" s="31"/>
      <c r="G2077" s="32"/>
      <c r="H2077" s="33"/>
      <c r="K2077" s="1"/>
      <c r="L2077" s="1"/>
      <c r="M2077" s="1"/>
      <c r="N2077" s="4"/>
      <c r="O2077" s="4"/>
      <c r="P2077" s="4"/>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4"/>
      <c r="AY2077" s="1"/>
    </row>
    <row r="2078" spans="3:51" s="6" customFormat="1" x14ac:dyDescent="0.3">
      <c r="C2078" s="28"/>
      <c r="D2078" s="29"/>
      <c r="E2078" s="30"/>
      <c r="F2078" s="31"/>
      <c r="G2078" s="32"/>
      <c r="H2078" s="33"/>
      <c r="K2078" s="1"/>
      <c r="L2078" s="1"/>
      <c r="M2078" s="1"/>
      <c r="N2078" s="4"/>
      <c r="O2078" s="4"/>
      <c r="P2078" s="4"/>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4"/>
      <c r="AY2078" s="1"/>
    </row>
    <row r="2079" spans="3:51" s="6" customFormat="1" x14ac:dyDescent="0.3">
      <c r="C2079" s="28"/>
      <c r="D2079" s="29"/>
      <c r="E2079" s="30"/>
      <c r="F2079" s="31"/>
      <c r="G2079" s="32"/>
      <c r="H2079" s="33"/>
      <c r="K2079" s="1"/>
      <c r="L2079" s="1"/>
      <c r="M2079" s="1"/>
      <c r="N2079" s="4"/>
      <c r="O2079" s="4"/>
      <c r="P2079" s="4"/>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4"/>
      <c r="AY2079" s="1"/>
    </row>
    <row r="2080" spans="3:51" s="6" customFormat="1" x14ac:dyDescent="0.3">
      <c r="C2080" s="28"/>
      <c r="D2080" s="29"/>
      <c r="E2080" s="30"/>
      <c r="F2080" s="31"/>
      <c r="G2080" s="32"/>
      <c r="H2080" s="33"/>
      <c r="K2080" s="1"/>
      <c r="L2080" s="1"/>
      <c r="M2080" s="1"/>
      <c r="N2080" s="4"/>
      <c r="O2080" s="4"/>
      <c r="P2080" s="4"/>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4"/>
      <c r="AY2080" s="1"/>
    </row>
    <row r="2081" spans="3:51" s="6" customFormat="1" x14ac:dyDescent="0.3">
      <c r="C2081" s="28"/>
      <c r="D2081" s="29"/>
      <c r="E2081" s="30"/>
      <c r="F2081" s="31"/>
      <c r="G2081" s="32"/>
      <c r="H2081" s="33"/>
      <c r="K2081" s="1"/>
      <c r="L2081" s="1"/>
      <c r="M2081" s="1"/>
      <c r="N2081" s="4"/>
      <c r="O2081" s="4"/>
      <c r="P2081" s="4"/>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4"/>
      <c r="AY2081" s="1"/>
    </row>
    <row r="2082" spans="3:51" s="6" customFormat="1" x14ac:dyDescent="0.3">
      <c r="C2082" s="28"/>
      <c r="D2082" s="29"/>
      <c r="E2082" s="30"/>
      <c r="F2082" s="31"/>
      <c r="G2082" s="32"/>
      <c r="H2082" s="33"/>
      <c r="K2082" s="1"/>
      <c r="L2082" s="1"/>
      <c r="M2082" s="1"/>
      <c r="N2082" s="4"/>
      <c r="O2082" s="4"/>
      <c r="P2082" s="4"/>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4"/>
      <c r="AY2082" s="1"/>
    </row>
    <row r="2083" spans="3:51" s="6" customFormat="1" x14ac:dyDescent="0.3">
      <c r="C2083" s="28"/>
      <c r="D2083" s="29"/>
      <c r="E2083" s="30"/>
      <c r="F2083" s="31"/>
      <c r="G2083" s="32"/>
      <c r="H2083" s="33"/>
      <c r="K2083" s="1"/>
      <c r="L2083" s="1"/>
      <c r="M2083" s="1"/>
      <c r="N2083" s="4"/>
      <c r="O2083" s="4"/>
      <c r="P2083" s="4"/>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4"/>
      <c r="AY2083" s="1"/>
    </row>
    <row r="2084" spans="3:51" s="6" customFormat="1" x14ac:dyDescent="0.3">
      <c r="C2084" s="28"/>
      <c r="D2084" s="29"/>
      <c r="E2084" s="30"/>
      <c r="F2084" s="31"/>
      <c r="G2084" s="32"/>
      <c r="H2084" s="33"/>
      <c r="K2084" s="1"/>
      <c r="L2084" s="1"/>
      <c r="M2084" s="1"/>
      <c r="N2084" s="4"/>
      <c r="O2084" s="4"/>
      <c r="P2084" s="4"/>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4"/>
      <c r="AY2084" s="1"/>
    </row>
    <row r="2085" spans="3:51" s="6" customFormat="1" x14ac:dyDescent="0.3">
      <c r="C2085" s="28"/>
      <c r="D2085" s="29"/>
      <c r="E2085" s="30"/>
      <c r="F2085" s="31"/>
      <c r="G2085" s="32"/>
      <c r="H2085" s="33"/>
      <c r="K2085" s="1"/>
      <c r="L2085" s="1"/>
      <c r="M2085" s="1"/>
      <c r="N2085" s="4"/>
      <c r="O2085" s="4"/>
      <c r="P2085" s="4"/>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4"/>
      <c r="AY2085" s="1"/>
    </row>
    <row r="2086" spans="3:51" s="6" customFormat="1" x14ac:dyDescent="0.3">
      <c r="C2086" s="28"/>
      <c r="D2086" s="29"/>
      <c r="E2086" s="30"/>
      <c r="F2086" s="31"/>
      <c r="G2086" s="32"/>
      <c r="H2086" s="33"/>
      <c r="K2086" s="1"/>
      <c r="L2086" s="1"/>
      <c r="M2086" s="1"/>
      <c r="N2086" s="4"/>
      <c r="O2086" s="4"/>
      <c r="P2086" s="4"/>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4"/>
      <c r="AY2086" s="1"/>
    </row>
    <row r="2087" spans="3:51" s="6" customFormat="1" x14ac:dyDescent="0.3">
      <c r="C2087" s="28"/>
      <c r="D2087" s="29"/>
      <c r="E2087" s="30"/>
      <c r="F2087" s="31"/>
      <c r="G2087" s="32"/>
      <c r="H2087" s="33"/>
      <c r="K2087" s="1"/>
      <c r="L2087" s="1"/>
      <c r="M2087" s="1"/>
      <c r="N2087" s="4"/>
      <c r="O2087" s="4"/>
      <c r="P2087" s="4"/>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4"/>
      <c r="AY2087" s="1"/>
    </row>
    <row r="2088" spans="3:51" s="6" customFormat="1" x14ac:dyDescent="0.3">
      <c r="C2088" s="28"/>
      <c r="D2088" s="29"/>
      <c r="E2088" s="30"/>
      <c r="F2088" s="31"/>
      <c r="G2088" s="32"/>
      <c r="H2088" s="33"/>
      <c r="K2088" s="1"/>
      <c r="L2088" s="1"/>
      <c r="M2088" s="1"/>
      <c r="N2088" s="4"/>
      <c r="O2088" s="4"/>
      <c r="P2088" s="4"/>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4"/>
      <c r="AY2088" s="1"/>
    </row>
    <row r="2089" spans="3:51" s="6" customFormat="1" x14ac:dyDescent="0.3">
      <c r="C2089" s="28"/>
      <c r="D2089" s="29"/>
      <c r="E2089" s="30"/>
      <c r="F2089" s="31"/>
      <c r="G2089" s="32"/>
      <c r="H2089" s="33"/>
      <c r="K2089" s="1"/>
      <c r="L2089" s="1"/>
      <c r="M2089" s="1"/>
      <c r="N2089" s="4"/>
      <c r="O2089" s="4"/>
      <c r="P2089" s="4"/>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4"/>
      <c r="AY2089" s="1"/>
    </row>
    <row r="2090" spans="3:51" s="6" customFormat="1" x14ac:dyDescent="0.3">
      <c r="C2090" s="28"/>
      <c r="D2090" s="29"/>
      <c r="E2090" s="30"/>
      <c r="F2090" s="31"/>
      <c r="G2090" s="32"/>
      <c r="H2090" s="33"/>
      <c r="K2090" s="1"/>
      <c r="L2090" s="1"/>
      <c r="M2090" s="1"/>
      <c r="N2090" s="4"/>
      <c r="O2090" s="4"/>
      <c r="P2090" s="4"/>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4"/>
      <c r="AY2090" s="1"/>
    </row>
    <row r="2091" spans="3:51" s="6" customFormat="1" x14ac:dyDescent="0.3">
      <c r="C2091" s="28"/>
      <c r="D2091" s="29"/>
      <c r="E2091" s="30"/>
      <c r="F2091" s="31"/>
      <c r="G2091" s="32"/>
      <c r="H2091" s="33"/>
      <c r="K2091" s="1"/>
      <c r="L2091" s="1"/>
      <c r="M2091" s="1"/>
      <c r="N2091" s="4"/>
      <c r="O2091" s="4"/>
      <c r="P2091" s="4"/>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4"/>
      <c r="AY2091" s="1"/>
    </row>
    <row r="2092" spans="3:51" s="6" customFormat="1" x14ac:dyDescent="0.3">
      <c r="C2092" s="28"/>
      <c r="D2092" s="29"/>
      <c r="E2092" s="30"/>
      <c r="F2092" s="31"/>
      <c r="G2092" s="32"/>
      <c r="H2092" s="33"/>
      <c r="K2092" s="1"/>
      <c r="L2092" s="1"/>
      <c r="M2092" s="1"/>
      <c r="N2092" s="4"/>
      <c r="O2092" s="4"/>
      <c r="P2092" s="4"/>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4"/>
      <c r="AY2092" s="1"/>
    </row>
    <row r="2093" spans="3:51" s="6" customFormat="1" x14ac:dyDescent="0.3">
      <c r="C2093" s="28"/>
      <c r="D2093" s="29"/>
      <c r="E2093" s="30"/>
      <c r="F2093" s="31"/>
      <c r="G2093" s="32"/>
      <c r="H2093" s="33"/>
      <c r="K2093" s="1"/>
      <c r="L2093" s="1"/>
      <c r="M2093" s="1"/>
      <c r="N2093" s="4"/>
      <c r="O2093" s="4"/>
      <c r="P2093" s="4"/>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4"/>
      <c r="AY2093" s="1"/>
    </row>
    <row r="2094" spans="3:51" s="6" customFormat="1" x14ac:dyDescent="0.3">
      <c r="C2094" s="28"/>
      <c r="D2094" s="29"/>
      <c r="E2094" s="30"/>
      <c r="F2094" s="31"/>
      <c r="G2094" s="32"/>
      <c r="H2094" s="33"/>
      <c r="K2094" s="1"/>
      <c r="L2094" s="1"/>
      <c r="M2094" s="1"/>
      <c r="N2094" s="4"/>
      <c r="O2094" s="4"/>
      <c r="P2094" s="4"/>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4"/>
      <c r="AY2094" s="1"/>
    </row>
    <row r="2095" spans="3:51" s="6" customFormat="1" x14ac:dyDescent="0.3">
      <c r="C2095" s="28"/>
      <c r="D2095" s="29"/>
      <c r="E2095" s="30"/>
      <c r="F2095" s="31"/>
      <c r="G2095" s="32"/>
      <c r="H2095" s="33"/>
      <c r="K2095" s="1"/>
      <c r="L2095" s="1"/>
      <c r="M2095" s="1"/>
      <c r="N2095" s="4"/>
      <c r="O2095" s="4"/>
      <c r="P2095" s="4"/>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4"/>
      <c r="AY2095" s="1"/>
    </row>
    <row r="2096" spans="3:51" s="6" customFormat="1" x14ac:dyDescent="0.3">
      <c r="C2096" s="28"/>
      <c r="D2096" s="29"/>
      <c r="E2096" s="30"/>
      <c r="F2096" s="31"/>
      <c r="G2096" s="32"/>
      <c r="H2096" s="33"/>
      <c r="K2096" s="1"/>
      <c r="L2096" s="1"/>
      <c r="M2096" s="1"/>
      <c r="N2096" s="4"/>
      <c r="O2096" s="4"/>
      <c r="P2096" s="4"/>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4"/>
      <c r="AY2096" s="1"/>
    </row>
    <row r="2097" spans="3:51" s="6" customFormat="1" x14ac:dyDescent="0.3">
      <c r="C2097" s="28"/>
      <c r="D2097" s="29"/>
      <c r="E2097" s="30"/>
      <c r="F2097" s="31"/>
      <c r="G2097" s="32"/>
      <c r="H2097" s="33"/>
      <c r="K2097" s="1"/>
      <c r="L2097" s="1"/>
      <c r="M2097" s="1"/>
      <c r="N2097" s="4"/>
      <c r="O2097" s="4"/>
      <c r="P2097" s="4"/>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4"/>
      <c r="AY2097" s="1"/>
    </row>
    <row r="2098" spans="3:51" s="6" customFormat="1" x14ac:dyDescent="0.3">
      <c r="C2098" s="28"/>
      <c r="D2098" s="29"/>
      <c r="E2098" s="30"/>
      <c r="F2098" s="31"/>
      <c r="G2098" s="32"/>
      <c r="H2098" s="33"/>
      <c r="K2098" s="1"/>
      <c r="L2098" s="1"/>
      <c r="M2098" s="1"/>
      <c r="N2098" s="4"/>
      <c r="O2098" s="4"/>
      <c r="P2098" s="4"/>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4"/>
      <c r="AY2098" s="1"/>
    </row>
    <row r="2099" spans="3:51" s="6" customFormat="1" x14ac:dyDescent="0.3">
      <c r="C2099" s="28"/>
      <c r="D2099" s="29"/>
      <c r="E2099" s="30"/>
      <c r="F2099" s="31"/>
      <c r="G2099" s="32"/>
      <c r="H2099" s="33"/>
      <c r="K2099" s="1"/>
      <c r="L2099" s="1"/>
      <c r="M2099" s="1"/>
      <c r="N2099" s="4"/>
      <c r="O2099" s="4"/>
      <c r="P2099" s="4"/>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4"/>
      <c r="AY2099" s="1"/>
    </row>
    <row r="2100" spans="3:51" s="6" customFormat="1" x14ac:dyDescent="0.3">
      <c r="C2100" s="28"/>
      <c r="D2100" s="29"/>
      <c r="E2100" s="30"/>
      <c r="F2100" s="31"/>
      <c r="G2100" s="32"/>
      <c r="H2100" s="33"/>
      <c r="K2100" s="1"/>
      <c r="L2100" s="1"/>
      <c r="M2100" s="1"/>
      <c r="N2100" s="4"/>
      <c r="O2100" s="4"/>
      <c r="P2100" s="4"/>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4"/>
      <c r="AY2100" s="1"/>
    </row>
    <row r="2101" spans="3:51" s="6" customFormat="1" x14ac:dyDescent="0.3">
      <c r="C2101" s="28"/>
      <c r="D2101" s="29"/>
      <c r="E2101" s="30"/>
      <c r="F2101" s="31"/>
      <c r="G2101" s="32"/>
      <c r="H2101" s="33"/>
      <c r="K2101" s="1"/>
      <c r="L2101" s="1"/>
      <c r="M2101" s="1"/>
      <c r="N2101" s="4"/>
      <c r="O2101" s="4"/>
      <c r="P2101" s="4"/>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4"/>
      <c r="AY2101" s="1"/>
    </row>
    <row r="2102" spans="3:51" s="6" customFormat="1" x14ac:dyDescent="0.3">
      <c r="C2102" s="28"/>
      <c r="D2102" s="29"/>
      <c r="E2102" s="30"/>
      <c r="F2102" s="31"/>
      <c r="G2102" s="32"/>
      <c r="H2102" s="33"/>
      <c r="K2102" s="1"/>
      <c r="L2102" s="1"/>
      <c r="M2102" s="1"/>
      <c r="N2102" s="4"/>
      <c r="O2102" s="4"/>
      <c r="P2102" s="4"/>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4"/>
      <c r="AY2102" s="1"/>
    </row>
    <row r="2103" spans="3:51" s="6" customFormat="1" x14ac:dyDescent="0.3">
      <c r="C2103" s="28"/>
      <c r="D2103" s="29"/>
      <c r="E2103" s="30"/>
      <c r="F2103" s="31"/>
      <c r="G2103" s="32"/>
      <c r="H2103" s="33"/>
      <c r="K2103" s="1"/>
      <c r="L2103" s="1"/>
      <c r="M2103" s="1"/>
      <c r="N2103" s="4"/>
      <c r="O2103" s="4"/>
      <c r="P2103" s="4"/>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4"/>
      <c r="AY2103" s="1"/>
    </row>
    <row r="2104" spans="3:51" s="6" customFormat="1" x14ac:dyDescent="0.3">
      <c r="C2104" s="28"/>
      <c r="D2104" s="29"/>
      <c r="E2104" s="30"/>
      <c r="F2104" s="31"/>
      <c r="G2104" s="32"/>
      <c r="H2104" s="33"/>
      <c r="K2104" s="1"/>
      <c r="L2104" s="1"/>
      <c r="M2104" s="1"/>
      <c r="N2104" s="4"/>
      <c r="O2104" s="4"/>
      <c r="P2104" s="4"/>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4"/>
      <c r="AY2104" s="1"/>
    </row>
    <row r="2105" spans="3:51" s="6" customFormat="1" x14ac:dyDescent="0.3">
      <c r="C2105" s="28"/>
      <c r="D2105" s="29"/>
      <c r="E2105" s="30"/>
      <c r="F2105" s="31"/>
      <c r="G2105" s="32"/>
      <c r="H2105" s="33"/>
      <c r="K2105" s="1"/>
      <c r="L2105" s="1"/>
      <c r="M2105" s="1"/>
      <c r="N2105" s="4"/>
      <c r="O2105" s="4"/>
      <c r="P2105" s="4"/>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4"/>
      <c r="AY2105" s="1"/>
    </row>
    <row r="2106" spans="3:51" s="6" customFormat="1" x14ac:dyDescent="0.3">
      <c r="C2106" s="28"/>
      <c r="D2106" s="29"/>
      <c r="E2106" s="30"/>
      <c r="F2106" s="31"/>
      <c r="G2106" s="32"/>
      <c r="H2106" s="33"/>
      <c r="K2106" s="1"/>
      <c r="L2106" s="1"/>
      <c r="M2106" s="1"/>
      <c r="N2106" s="4"/>
      <c r="O2106" s="4"/>
      <c r="P2106" s="4"/>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4"/>
      <c r="AY2106" s="1"/>
    </row>
    <row r="2107" spans="3:51" s="6" customFormat="1" x14ac:dyDescent="0.3">
      <c r="C2107" s="28"/>
      <c r="D2107" s="29"/>
      <c r="E2107" s="30"/>
      <c r="F2107" s="31"/>
      <c r="G2107" s="32"/>
      <c r="H2107" s="33"/>
      <c r="K2107" s="1"/>
      <c r="L2107" s="1"/>
      <c r="M2107" s="1"/>
      <c r="N2107" s="4"/>
      <c r="O2107" s="4"/>
      <c r="P2107" s="4"/>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4"/>
      <c r="AY2107" s="1"/>
    </row>
    <row r="2108" spans="3:51" s="6" customFormat="1" x14ac:dyDescent="0.3">
      <c r="C2108" s="28"/>
      <c r="D2108" s="29"/>
      <c r="E2108" s="30"/>
      <c r="F2108" s="31"/>
      <c r="G2108" s="32"/>
      <c r="H2108" s="33"/>
      <c r="K2108" s="1"/>
      <c r="L2108" s="1"/>
      <c r="M2108" s="1"/>
      <c r="N2108" s="4"/>
      <c r="O2108" s="4"/>
      <c r="P2108" s="4"/>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4"/>
      <c r="AY2108" s="1"/>
    </row>
    <row r="2109" spans="3:51" s="6" customFormat="1" x14ac:dyDescent="0.3">
      <c r="C2109" s="28"/>
      <c r="D2109" s="29"/>
      <c r="E2109" s="30"/>
      <c r="F2109" s="31"/>
      <c r="G2109" s="32"/>
      <c r="H2109" s="33"/>
      <c r="K2109" s="1"/>
      <c r="L2109" s="1"/>
      <c r="M2109" s="1"/>
      <c r="N2109" s="4"/>
      <c r="O2109" s="4"/>
      <c r="P2109" s="4"/>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4"/>
      <c r="AY2109" s="1"/>
    </row>
    <row r="2110" spans="3:51" s="6" customFormat="1" x14ac:dyDescent="0.3">
      <c r="C2110" s="28"/>
      <c r="D2110" s="29"/>
      <c r="E2110" s="30"/>
      <c r="F2110" s="31"/>
      <c r="G2110" s="32"/>
      <c r="H2110" s="33"/>
      <c r="K2110" s="1"/>
      <c r="L2110" s="1"/>
      <c r="M2110" s="1"/>
      <c r="N2110" s="4"/>
      <c r="O2110" s="4"/>
      <c r="P2110" s="4"/>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4"/>
      <c r="AY2110" s="1"/>
    </row>
    <row r="2111" spans="3:51" s="6" customFormat="1" x14ac:dyDescent="0.3">
      <c r="C2111" s="28"/>
      <c r="D2111" s="29"/>
      <c r="E2111" s="30"/>
      <c r="F2111" s="31"/>
      <c r="G2111" s="32"/>
      <c r="H2111" s="33"/>
      <c r="K2111" s="1"/>
      <c r="L2111" s="1"/>
      <c r="M2111" s="1"/>
      <c r="N2111" s="4"/>
      <c r="O2111" s="4"/>
      <c r="P2111" s="4"/>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4"/>
      <c r="AY2111" s="1"/>
    </row>
    <row r="2112" spans="3:51" s="6" customFormat="1" x14ac:dyDescent="0.3">
      <c r="C2112" s="28"/>
      <c r="D2112" s="29"/>
      <c r="E2112" s="30"/>
      <c r="F2112" s="31"/>
      <c r="G2112" s="32"/>
      <c r="H2112" s="33"/>
      <c r="K2112" s="1"/>
      <c r="L2112" s="1"/>
      <c r="M2112" s="1"/>
      <c r="N2112" s="4"/>
      <c r="O2112" s="4"/>
      <c r="P2112" s="4"/>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4"/>
      <c r="AY2112" s="1"/>
    </row>
    <row r="2113" spans="3:51" s="6" customFormat="1" x14ac:dyDescent="0.3">
      <c r="C2113" s="28"/>
      <c r="D2113" s="29"/>
      <c r="E2113" s="30"/>
      <c r="F2113" s="31"/>
      <c r="G2113" s="32"/>
      <c r="H2113" s="33"/>
      <c r="K2113" s="1"/>
      <c r="L2113" s="1"/>
      <c r="M2113" s="1"/>
      <c r="N2113" s="4"/>
      <c r="O2113" s="4"/>
      <c r="P2113" s="4"/>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4"/>
      <c r="AY2113" s="1"/>
    </row>
    <row r="2114" spans="3:51" s="6" customFormat="1" x14ac:dyDescent="0.3">
      <c r="C2114" s="28"/>
      <c r="D2114" s="29"/>
      <c r="E2114" s="30"/>
      <c r="F2114" s="31"/>
      <c r="G2114" s="32"/>
      <c r="H2114" s="33"/>
      <c r="K2114" s="1"/>
      <c r="L2114" s="1"/>
      <c r="M2114" s="1"/>
      <c r="N2114" s="4"/>
      <c r="O2114" s="4"/>
      <c r="P2114" s="4"/>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4"/>
      <c r="AY2114" s="1"/>
    </row>
    <row r="2115" spans="3:51" s="6" customFormat="1" x14ac:dyDescent="0.3">
      <c r="C2115" s="28"/>
      <c r="D2115" s="29"/>
      <c r="E2115" s="30"/>
      <c r="F2115" s="31"/>
      <c r="G2115" s="32"/>
      <c r="H2115" s="33"/>
      <c r="K2115" s="1"/>
      <c r="L2115" s="1"/>
      <c r="M2115" s="1"/>
      <c r="N2115" s="4"/>
      <c r="O2115" s="4"/>
      <c r="P2115" s="4"/>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4"/>
      <c r="AY2115" s="1"/>
    </row>
    <row r="2116" spans="3:51" s="6" customFormat="1" x14ac:dyDescent="0.3">
      <c r="C2116" s="28"/>
      <c r="D2116" s="29"/>
      <c r="E2116" s="30"/>
      <c r="F2116" s="31"/>
      <c r="G2116" s="32"/>
      <c r="H2116" s="33"/>
      <c r="K2116" s="1"/>
      <c r="L2116" s="1"/>
      <c r="M2116" s="1"/>
      <c r="N2116" s="4"/>
      <c r="O2116" s="4"/>
      <c r="P2116" s="4"/>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4"/>
      <c r="AY2116" s="1"/>
    </row>
    <row r="2117" spans="3:51" s="6" customFormat="1" x14ac:dyDescent="0.3">
      <c r="C2117" s="28"/>
      <c r="D2117" s="29"/>
      <c r="E2117" s="30"/>
      <c r="F2117" s="31"/>
      <c r="G2117" s="32"/>
      <c r="H2117" s="33"/>
      <c r="K2117" s="1"/>
      <c r="L2117" s="1"/>
      <c r="M2117" s="1"/>
      <c r="N2117" s="4"/>
      <c r="O2117" s="4"/>
      <c r="P2117" s="4"/>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4"/>
      <c r="AY2117" s="1"/>
    </row>
    <row r="2118" spans="3:51" s="6" customFormat="1" x14ac:dyDescent="0.3">
      <c r="C2118" s="28"/>
      <c r="D2118" s="29"/>
      <c r="E2118" s="30"/>
      <c r="F2118" s="31"/>
      <c r="G2118" s="32"/>
      <c r="H2118" s="33"/>
      <c r="K2118" s="1"/>
      <c r="L2118" s="1"/>
      <c r="M2118" s="1"/>
      <c r="N2118" s="4"/>
      <c r="O2118" s="4"/>
      <c r="P2118" s="4"/>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4"/>
      <c r="AY2118" s="1"/>
    </row>
    <row r="2119" spans="3:51" s="6" customFormat="1" x14ac:dyDescent="0.3">
      <c r="C2119" s="28"/>
      <c r="D2119" s="29"/>
      <c r="E2119" s="30"/>
      <c r="F2119" s="31"/>
      <c r="G2119" s="32"/>
      <c r="H2119" s="33"/>
      <c r="K2119" s="1"/>
      <c r="L2119" s="1"/>
      <c r="M2119" s="1"/>
      <c r="N2119" s="4"/>
      <c r="O2119" s="4"/>
      <c r="P2119" s="4"/>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4"/>
      <c r="AY2119" s="1"/>
    </row>
    <row r="2120" spans="3:51" s="6" customFormat="1" x14ac:dyDescent="0.3">
      <c r="C2120" s="28"/>
      <c r="D2120" s="29"/>
      <c r="E2120" s="30"/>
      <c r="F2120" s="31"/>
      <c r="G2120" s="32"/>
      <c r="H2120" s="33"/>
      <c r="K2120" s="1"/>
      <c r="L2120" s="1"/>
      <c r="M2120" s="1"/>
      <c r="N2120" s="4"/>
      <c r="O2120" s="4"/>
      <c r="P2120" s="4"/>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4"/>
      <c r="AY2120" s="1"/>
    </row>
    <row r="2121" spans="3:51" s="6" customFormat="1" x14ac:dyDescent="0.3">
      <c r="C2121" s="28"/>
      <c r="D2121" s="29"/>
      <c r="E2121" s="30"/>
      <c r="F2121" s="31"/>
      <c r="G2121" s="32"/>
      <c r="H2121" s="33"/>
      <c r="K2121" s="1"/>
      <c r="L2121" s="1"/>
      <c r="M2121" s="1"/>
      <c r="N2121" s="4"/>
      <c r="O2121" s="4"/>
      <c r="P2121" s="4"/>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4"/>
      <c r="AY2121" s="1"/>
    </row>
    <row r="2122" spans="3:51" s="6" customFormat="1" x14ac:dyDescent="0.3">
      <c r="C2122" s="28"/>
      <c r="D2122" s="29"/>
      <c r="E2122" s="30"/>
      <c r="F2122" s="31"/>
      <c r="G2122" s="32"/>
      <c r="H2122" s="33"/>
      <c r="K2122" s="1"/>
      <c r="L2122" s="1"/>
      <c r="M2122" s="1"/>
      <c r="N2122" s="4"/>
      <c r="O2122" s="4"/>
      <c r="P2122" s="4"/>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4"/>
      <c r="AY2122" s="1"/>
    </row>
    <row r="2123" spans="3:51" s="6" customFormat="1" x14ac:dyDescent="0.3">
      <c r="C2123" s="28"/>
      <c r="D2123" s="29"/>
      <c r="E2123" s="30"/>
      <c r="F2123" s="31"/>
      <c r="G2123" s="32"/>
      <c r="H2123" s="33"/>
      <c r="K2123" s="1"/>
      <c r="L2123" s="1"/>
      <c r="M2123" s="1"/>
      <c r="N2123" s="4"/>
      <c r="O2123" s="4"/>
      <c r="P2123" s="4"/>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4"/>
      <c r="AY2123" s="1"/>
    </row>
    <row r="2124" spans="3:51" s="6" customFormat="1" x14ac:dyDescent="0.3">
      <c r="C2124" s="28"/>
      <c r="D2124" s="29"/>
      <c r="E2124" s="30"/>
      <c r="F2124" s="31"/>
      <c r="G2124" s="32"/>
      <c r="H2124" s="33"/>
      <c r="K2124" s="1"/>
      <c r="L2124" s="1"/>
      <c r="M2124" s="1"/>
      <c r="N2124" s="4"/>
      <c r="O2124" s="4"/>
      <c r="P2124" s="4"/>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4"/>
      <c r="AY2124" s="1"/>
    </row>
    <row r="2125" spans="3:51" s="6" customFormat="1" x14ac:dyDescent="0.3">
      <c r="C2125" s="28"/>
      <c r="D2125" s="29"/>
      <c r="E2125" s="30"/>
      <c r="F2125" s="31"/>
      <c r="G2125" s="32"/>
      <c r="H2125" s="33"/>
      <c r="K2125" s="1"/>
      <c r="L2125" s="1"/>
      <c r="M2125" s="1"/>
      <c r="N2125" s="4"/>
      <c r="O2125" s="4"/>
      <c r="P2125" s="4"/>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4"/>
      <c r="AY2125" s="1"/>
    </row>
    <row r="2126" spans="3:51" s="6" customFormat="1" x14ac:dyDescent="0.3">
      <c r="C2126" s="28"/>
      <c r="D2126" s="29"/>
      <c r="E2126" s="30"/>
      <c r="F2126" s="31"/>
      <c r="G2126" s="32"/>
      <c r="H2126" s="33"/>
      <c r="K2126" s="1"/>
      <c r="L2126" s="1"/>
      <c r="M2126" s="1"/>
      <c r="N2126" s="4"/>
      <c r="O2126" s="4"/>
      <c r="P2126" s="4"/>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4"/>
      <c r="AY2126" s="1"/>
    </row>
    <row r="2127" spans="3:51" s="6" customFormat="1" x14ac:dyDescent="0.3">
      <c r="C2127" s="28"/>
      <c r="D2127" s="29"/>
      <c r="E2127" s="30"/>
      <c r="F2127" s="31"/>
      <c r="G2127" s="32"/>
      <c r="H2127" s="33"/>
      <c r="K2127" s="1"/>
      <c r="L2127" s="1"/>
      <c r="M2127" s="1"/>
      <c r="N2127" s="4"/>
      <c r="O2127" s="4"/>
      <c r="P2127" s="4"/>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4"/>
      <c r="AY2127" s="1"/>
    </row>
    <row r="2128" spans="3:51" s="6" customFormat="1" x14ac:dyDescent="0.3">
      <c r="C2128" s="28"/>
      <c r="D2128" s="29"/>
      <c r="E2128" s="30"/>
      <c r="F2128" s="31"/>
      <c r="G2128" s="32"/>
      <c r="H2128" s="33"/>
      <c r="K2128" s="1"/>
      <c r="L2128" s="1"/>
      <c r="M2128" s="1"/>
      <c r="N2128" s="4"/>
      <c r="O2128" s="4"/>
      <c r="P2128" s="4"/>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4"/>
      <c r="AY2128" s="1"/>
    </row>
    <row r="2129" spans="3:51" s="6" customFormat="1" x14ac:dyDescent="0.3">
      <c r="C2129" s="28"/>
      <c r="D2129" s="29"/>
      <c r="E2129" s="30"/>
      <c r="F2129" s="31"/>
      <c r="G2129" s="32"/>
      <c r="H2129" s="33"/>
      <c r="K2129" s="1"/>
      <c r="L2129" s="1"/>
      <c r="M2129" s="1"/>
      <c r="N2129" s="4"/>
      <c r="O2129" s="4"/>
      <c r="P2129" s="4"/>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4"/>
      <c r="AY2129" s="1"/>
    </row>
    <row r="2130" spans="3:51" s="6" customFormat="1" x14ac:dyDescent="0.3">
      <c r="C2130" s="28"/>
      <c r="D2130" s="29"/>
      <c r="E2130" s="30"/>
      <c r="F2130" s="31"/>
      <c r="G2130" s="32"/>
      <c r="H2130" s="33"/>
      <c r="K2130" s="1"/>
      <c r="L2130" s="1"/>
      <c r="M2130" s="1"/>
      <c r="N2130" s="4"/>
      <c r="O2130" s="4"/>
      <c r="P2130" s="4"/>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4"/>
      <c r="AY2130" s="1"/>
    </row>
    <row r="2131" spans="3:51" s="6" customFormat="1" x14ac:dyDescent="0.3">
      <c r="C2131" s="28"/>
      <c r="D2131" s="29"/>
      <c r="E2131" s="30"/>
      <c r="F2131" s="31"/>
      <c r="G2131" s="32"/>
      <c r="H2131" s="33"/>
      <c r="K2131" s="1"/>
      <c r="L2131" s="1"/>
      <c r="M2131" s="1"/>
      <c r="N2131" s="4"/>
      <c r="O2131" s="4"/>
      <c r="P2131" s="4"/>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4"/>
      <c r="AY2131" s="1"/>
    </row>
    <row r="2132" spans="3:51" s="6" customFormat="1" x14ac:dyDescent="0.3">
      <c r="C2132" s="28"/>
      <c r="D2132" s="29"/>
      <c r="E2132" s="30"/>
      <c r="F2132" s="31"/>
      <c r="G2132" s="32"/>
      <c r="H2132" s="33"/>
      <c r="K2132" s="1"/>
      <c r="L2132" s="1"/>
      <c r="M2132" s="1"/>
      <c r="N2132" s="4"/>
      <c r="O2132" s="4"/>
      <c r="P2132" s="4"/>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4"/>
      <c r="AY2132" s="1"/>
    </row>
    <row r="2133" spans="3:51" s="6" customFormat="1" x14ac:dyDescent="0.3">
      <c r="C2133" s="28"/>
      <c r="D2133" s="29"/>
      <c r="E2133" s="30"/>
      <c r="F2133" s="31"/>
      <c r="G2133" s="32"/>
      <c r="H2133" s="33"/>
      <c r="K2133" s="1"/>
      <c r="L2133" s="1"/>
      <c r="M2133" s="1"/>
      <c r="N2133" s="4"/>
      <c r="O2133" s="4"/>
      <c r="P2133" s="4"/>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4"/>
      <c r="AY2133" s="1"/>
    </row>
    <row r="2134" spans="3:51" s="6" customFormat="1" x14ac:dyDescent="0.3">
      <c r="C2134" s="28"/>
      <c r="D2134" s="29"/>
      <c r="E2134" s="30"/>
      <c r="F2134" s="31"/>
      <c r="G2134" s="32"/>
      <c r="H2134" s="33"/>
      <c r="K2134" s="1"/>
      <c r="L2134" s="1"/>
      <c r="M2134" s="1"/>
      <c r="N2134" s="4"/>
      <c r="O2134" s="4"/>
      <c r="P2134" s="4"/>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4"/>
      <c r="AY2134" s="1"/>
    </row>
    <row r="2135" spans="3:51" s="6" customFormat="1" x14ac:dyDescent="0.3">
      <c r="C2135" s="28"/>
      <c r="D2135" s="29"/>
      <c r="E2135" s="30"/>
      <c r="F2135" s="31"/>
      <c r="G2135" s="32"/>
      <c r="H2135" s="33"/>
      <c r="K2135" s="1"/>
      <c r="L2135" s="1"/>
      <c r="M2135" s="1"/>
      <c r="N2135" s="4"/>
      <c r="O2135" s="4"/>
      <c r="P2135" s="4"/>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4"/>
      <c r="AY2135" s="1"/>
    </row>
    <row r="2136" spans="3:51" s="6" customFormat="1" x14ac:dyDescent="0.3">
      <c r="C2136" s="28"/>
      <c r="D2136" s="29"/>
      <c r="E2136" s="30"/>
      <c r="F2136" s="31"/>
      <c r="G2136" s="32"/>
      <c r="H2136" s="33"/>
      <c r="K2136" s="1"/>
      <c r="L2136" s="1"/>
      <c r="M2136" s="1"/>
      <c r="N2136" s="4"/>
      <c r="O2136" s="4"/>
      <c r="P2136" s="4"/>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4"/>
      <c r="AY2136" s="1"/>
    </row>
    <row r="2137" spans="3:51" s="6" customFormat="1" x14ac:dyDescent="0.3">
      <c r="C2137" s="28"/>
      <c r="D2137" s="29"/>
      <c r="E2137" s="30"/>
      <c r="F2137" s="31"/>
      <c r="G2137" s="32"/>
      <c r="H2137" s="33"/>
      <c r="K2137" s="1"/>
      <c r="L2137" s="1"/>
      <c r="M2137" s="1"/>
      <c r="N2137" s="4"/>
      <c r="O2137" s="4"/>
      <c r="P2137" s="4"/>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4"/>
      <c r="AY2137" s="1"/>
    </row>
    <row r="2138" spans="3:51" s="6" customFormat="1" x14ac:dyDescent="0.3">
      <c r="C2138" s="28"/>
      <c r="D2138" s="29"/>
      <c r="E2138" s="30"/>
      <c r="F2138" s="31"/>
      <c r="G2138" s="32"/>
      <c r="H2138" s="33"/>
      <c r="K2138" s="1"/>
      <c r="L2138" s="1"/>
      <c r="M2138" s="1"/>
      <c r="N2138" s="4"/>
      <c r="O2138" s="4"/>
      <c r="P2138" s="4"/>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4"/>
      <c r="AY2138" s="1"/>
    </row>
    <row r="2139" spans="3:51" s="6" customFormat="1" x14ac:dyDescent="0.3">
      <c r="C2139" s="28"/>
      <c r="D2139" s="29"/>
      <c r="E2139" s="30"/>
      <c r="F2139" s="31"/>
      <c r="G2139" s="32"/>
      <c r="H2139" s="33"/>
      <c r="K2139" s="1"/>
      <c r="L2139" s="1"/>
      <c r="M2139" s="1"/>
      <c r="N2139" s="4"/>
      <c r="O2139" s="4"/>
      <c r="P2139" s="4"/>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4"/>
      <c r="AY2139" s="1"/>
    </row>
    <row r="2140" spans="3:51" s="6" customFormat="1" x14ac:dyDescent="0.3">
      <c r="C2140" s="28"/>
      <c r="D2140" s="29"/>
      <c r="E2140" s="30"/>
      <c r="F2140" s="31"/>
      <c r="G2140" s="32"/>
      <c r="H2140" s="33"/>
      <c r="K2140" s="1"/>
      <c r="L2140" s="1"/>
      <c r="M2140" s="1"/>
      <c r="N2140" s="4"/>
      <c r="O2140" s="4"/>
      <c r="P2140" s="4"/>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4"/>
      <c r="AY2140" s="1"/>
    </row>
    <row r="2141" spans="3:51" s="6" customFormat="1" x14ac:dyDescent="0.3">
      <c r="C2141" s="28"/>
      <c r="D2141" s="29"/>
      <c r="E2141" s="30"/>
      <c r="F2141" s="31"/>
      <c r="G2141" s="32"/>
      <c r="H2141" s="33"/>
      <c r="K2141" s="1"/>
      <c r="L2141" s="1"/>
      <c r="M2141" s="1"/>
      <c r="N2141" s="4"/>
      <c r="O2141" s="4"/>
      <c r="P2141" s="4"/>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4"/>
      <c r="AY2141" s="1"/>
    </row>
    <row r="2142" spans="3:51" s="6" customFormat="1" x14ac:dyDescent="0.3">
      <c r="C2142" s="28"/>
      <c r="D2142" s="29"/>
      <c r="E2142" s="30"/>
      <c r="F2142" s="31"/>
      <c r="G2142" s="32"/>
      <c r="H2142" s="33"/>
      <c r="K2142" s="1"/>
      <c r="L2142" s="1"/>
      <c r="M2142" s="1"/>
      <c r="N2142" s="4"/>
      <c r="O2142" s="4"/>
      <c r="P2142" s="4"/>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4"/>
      <c r="AY2142" s="1"/>
    </row>
    <row r="2143" spans="3:51" s="6" customFormat="1" x14ac:dyDescent="0.3">
      <c r="C2143" s="28"/>
      <c r="D2143" s="29"/>
      <c r="E2143" s="30"/>
      <c r="F2143" s="31"/>
      <c r="G2143" s="32"/>
      <c r="H2143" s="33"/>
      <c r="K2143" s="1"/>
      <c r="L2143" s="1"/>
      <c r="M2143" s="1"/>
      <c r="N2143" s="4"/>
      <c r="O2143" s="4"/>
      <c r="P2143" s="4"/>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4"/>
      <c r="AY2143" s="1"/>
    </row>
    <row r="2144" spans="3:51" s="6" customFormat="1" x14ac:dyDescent="0.3">
      <c r="C2144" s="28"/>
      <c r="D2144" s="29"/>
      <c r="E2144" s="30"/>
      <c r="F2144" s="31"/>
      <c r="G2144" s="32"/>
      <c r="H2144" s="33"/>
      <c r="K2144" s="1"/>
      <c r="L2144" s="1"/>
      <c r="M2144" s="1"/>
      <c r="N2144" s="4"/>
      <c r="O2144" s="4"/>
      <c r="P2144" s="4"/>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4"/>
      <c r="AY2144" s="1"/>
    </row>
    <row r="2145" spans="3:51" s="6" customFormat="1" x14ac:dyDescent="0.3">
      <c r="C2145" s="28"/>
      <c r="D2145" s="29"/>
      <c r="E2145" s="30"/>
      <c r="F2145" s="31"/>
      <c r="G2145" s="32"/>
      <c r="H2145" s="33"/>
      <c r="K2145" s="1"/>
      <c r="L2145" s="1"/>
      <c r="M2145" s="1"/>
      <c r="N2145" s="4"/>
      <c r="O2145" s="4"/>
      <c r="P2145" s="4"/>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4"/>
      <c r="AY2145" s="1"/>
    </row>
    <row r="2146" spans="3:51" s="6" customFormat="1" x14ac:dyDescent="0.3">
      <c r="C2146" s="28"/>
      <c r="D2146" s="29"/>
      <c r="E2146" s="30"/>
      <c r="F2146" s="31"/>
      <c r="G2146" s="32"/>
      <c r="H2146" s="33"/>
      <c r="K2146" s="1"/>
      <c r="L2146" s="1"/>
      <c r="M2146" s="1"/>
      <c r="N2146" s="4"/>
      <c r="O2146" s="4"/>
      <c r="P2146" s="4"/>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4"/>
      <c r="AY2146" s="1"/>
    </row>
    <row r="2147" spans="3:51" s="6" customFormat="1" x14ac:dyDescent="0.3">
      <c r="C2147" s="28"/>
      <c r="D2147" s="29"/>
      <c r="E2147" s="30"/>
      <c r="F2147" s="31"/>
      <c r="G2147" s="32"/>
      <c r="H2147" s="33"/>
      <c r="K2147" s="1"/>
      <c r="L2147" s="1"/>
      <c r="M2147" s="1"/>
      <c r="N2147" s="4"/>
      <c r="O2147" s="4"/>
      <c r="P2147" s="4"/>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4"/>
      <c r="AY2147" s="1"/>
    </row>
    <row r="2148" spans="3:51" s="6" customFormat="1" x14ac:dyDescent="0.3">
      <c r="C2148" s="28"/>
      <c r="D2148" s="29"/>
      <c r="E2148" s="30"/>
      <c r="F2148" s="31"/>
      <c r="G2148" s="32"/>
      <c r="H2148" s="33"/>
      <c r="K2148" s="1"/>
      <c r="L2148" s="1"/>
      <c r="M2148" s="1"/>
      <c r="N2148" s="4"/>
      <c r="O2148" s="4"/>
      <c r="P2148" s="4"/>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4"/>
      <c r="AY2148" s="1"/>
    </row>
    <row r="2149" spans="3:51" s="6" customFormat="1" x14ac:dyDescent="0.3">
      <c r="C2149" s="28"/>
      <c r="D2149" s="29"/>
      <c r="E2149" s="30"/>
      <c r="F2149" s="31"/>
      <c r="G2149" s="32"/>
      <c r="H2149" s="33"/>
      <c r="K2149" s="1"/>
      <c r="L2149" s="1"/>
      <c r="M2149" s="1"/>
      <c r="N2149" s="4"/>
      <c r="O2149" s="4"/>
      <c r="P2149" s="4"/>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4"/>
      <c r="AY2149" s="1"/>
    </row>
    <row r="2150" spans="3:51" s="6" customFormat="1" x14ac:dyDescent="0.3">
      <c r="C2150" s="28"/>
      <c r="D2150" s="29"/>
      <c r="E2150" s="30"/>
      <c r="F2150" s="31"/>
      <c r="G2150" s="32"/>
      <c r="H2150" s="33"/>
      <c r="K2150" s="1"/>
      <c r="L2150" s="1"/>
      <c r="M2150" s="1"/>
      <c r="N2150" s="4"/>
      <c r="O2150" s="4"/>
      <c r="P2150" s="4"/>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4"/>
      <c r="AY2150" s="1"/>
    </row>
    <row r="2151" spans="3:51" s="6" customFormat="1" x14ac:dyDescent="0.3">
      <c r="C2151" s="28"/>
      <c r="D2151" s="29"/>
      <c r="E2151" s="30"/>
      <c r="F2151" s="31"/>
      <c r="G2151" s="32"/>
      <c r="H2151" s="33"/>
      <c r="K2151" s="1"/>
      <c r="L2151" s="1"/>
      <c r="M2151" s="1"/>
      <c r="N2151" s="4"/>
      <c r="O2151" s="4"/>
      <c r="P2151" s="4"/>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4"/>
      <c r="AY2151" s="1"/>
    </row>
    <row r="2152" spans="3:51" s="6" customFormat="1" x14ac:dyDescent="0.3">
      <c r="C2152" s="28"/>
      <c r="D2152" s="29"/>
      <c r="E2152" s="30"/>
      <c r="F2152" s="31"/>
      <c r="G2152" s="32"/>
      <c r="H2152" s="33"/>
      <c r="K2152" s="1"/>
      <c r="L2152" s="1"/>
      <c r="M2152" s="1"/>
      <c r="N2152" s="4"/>
      <c r="O2152" s="4"/>
      <c r="P2152" s="4"/>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4"/>
      <c r="AY2152" s="1"/>
    </row>
    <row r="2153" spans="3:51" s="6" customFormat="1" x14ac:dyDescent="0.3">
      <c r="C2153" s="28"/>
      <c r="D2153" s="29"/>
      <c r="E2153" s="30"/>
      <c r="F2153" s="31"/>
      <c r="G2153" s="32"/>
      <c r="H2153" s="33"/>
      <c r="K2153" s="1"/>
      <c r="L2153" s="1"/>
      <c r="M2153" s="1"/>
      <c r="N2153" s="4"/>
      <c r="O2153" s="4"/>
      <c r="P2153" s="4"/>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4"/>
      <c r="AY2153" s="1"/>
    </row>
    <row r="2154" spans="3:51" s="6" customFormat="1" x14ac:dyDescent="0.3">
      <c r="C2154" s="28"/>
      <c r="D2154" s="29"/>
      <c r="E2154" s="30"/>
      <c r="F2154" s="31"/>
      <c r="G2154" s="32"/>
      <c r="H2154" s="33"/>
      <c r="K2154" s="1"/>
      <c r="L2154" s="1"/>
      <c r="M2154" s="1"/>
      <c r="N2154" s="4"/>
      <c r="O2154" s="4"/>
      <c r="P2154" s="4"/>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4"/>
      <c r="AY2154" s="1"/>
    </row>
    <row r="2155" spans="3:51" s="6" customFormat="1" x14ac:dyDescent="0.3">
      <c r="C2155" s="28"/>
      <c r="D2155" s="29"/>
      <c r="E2155" s="30"/>
      <c r="F2155" s="31"/>
      <c r="G2155" s="32"/>
      <c r="H2155" s="33"/>
      <c r="K2155" s="1"/>
      <c r="L2155" s="1"/>
      <c r="M2155" s="1"/>
      <c r="N2155" s="4"/>
      <c r="O2155" s="4"/>
      <c r="P2155" s="4"/>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4"/>
      <c r="AY2155" s="1"/>
    </row>
    <row r="2156" spans="3:51" s="6" customFormat="1" x14ac:dyDescent="0.3">
      <c r="C2156" s="28"/>
      <c r="D2156" s="29"/>
      <c r="E2156" s="30"/>
      <c r="F2156" s="31"/>
      <c r="G2156" s="32"/>
      <c r="H2156" s="33"/>
      <c r="K2156" s="1"/>
      <c r="L2156" s="1"/>
      <c r="M2156" s="1"/>
      <c r="N2156" s="4"/>
      <c r="O2156" s="4"/>
      <c r="P2156" s="4"/>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4"/>
      <c r="AY2156" s="1"/>
    </row>
    <row r="2157" spans="3:51" s="6" customFormat="1" x14ac:dyDescent="0.3">
      <c r="C2157" s="28"/>
      <c r="D2157" s="29"/>
      <c r="E2157" s="30"/>
      <c r="F2157" s="31"/>
      <c r="G2157" s="32"/>
      <c r="H2157" s="33"/>
      <c r="K2157" s="1"/>
      <c r="L2157" s="1"/>
      <c r="M2157" s="1"/>
      <c r="N2157" s="4"/>
      <c r="O2157" s="4"/>
      <c r="P2157" s="4"/>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4"/>
      <c r="AY2157" s="1"/>
    </row>
    <row r="2158" spans="3:51" s="6" customFormat="1" x14ac:dyDescent="0.3">
      <c r="C2158" s="28"/>
      <c r="D2158" s="29"/>
      <c r="E2158" s="30"/>
      <c r="F2158" s="31"/>
      <c r="G2158" s="32"/>
      <c r="H2158" s="33"/>
      <c r="K2158" s="1"/>
      <c r="L2158" s="1"/>
      <c r="M2158" s="1"/>
      <c r="N2158" s="4"/>
      <c r="O2158" s="4"/>
      <c r="P2158" s="4"/>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4"/>
      <c r="AY2158" s="1"/>
    </row>
    <row r="2159" spans="3:51" s="6" customFormat="1" x14ac:dyDescent="0.3">
      <c r="C2159" s="28"/>
      <c r="D2159" s="29"/>
      <c r="E2159" s="30"/>
      <c r="F2159" s="31"/>
      <c r="G2159" s="32"/>
      <c r="H2159" s="33"/>
      <c r="K2159" s="1"/>
      <c r="L2159" s="1"/>
      <c r="M2159" s="1"/>
      <c r="N2159" s="4"/>
      <c r="O2159" s="4"/>
      <c r="P2159" s="4"/>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4"/>
      <c r="AY2159" s="1"/>
    </row>
    <row r="2160" spans="3:51" s="6" customFormat="1" x14ac:dyDescent="0.3">
      <c r="C2160" s="28"/>
      <c r="D2160" s="29"/>
      <c r="E2160" s="30"/>
      <c r="F2160" s="31"/>
      <c r="G2160" s="32"/>
      <c r="H2160" s="33"/>
      <c r="K2160" s="1"/>
      <c r="L2160" s="1"/>
      <c r="M2160" s="1"/>
      <c r="N2160" s="4"/>
      <c r="O2160" s="4"/>
      <c r="P2160" s="4"/>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4"/>
      <c r="AY2160" s="1"/>
    </row>
    <row r="2161" spans="3:51" s="6" customFormat="1" x14ac:dyDescent="0.3">
      <c r="C2161" s="28"/>
      <c r="D2161" s="29"/>
      <c r="E2161" s="30"/>
      <c r="F2161" s="31"/>
      <c r="G2161" s="32"/>
      <c r="H2161" s="33"/>
      <c r="K2161" s="1"/>
      <c r="L2161" s="1"/>
      <c r="M2161" s="1"/>
      <c r="N2161" s="4"/>
      <c r="O2161" s="4"/>
      <c r="P2161" s="4"/>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4"/>
      <c r="AY2161" s="1"/>
    </row>
    <row r="2162" spans="3:51" s="6" customFormat="1" x14ac:dyDescent="0.3">
      <c r="C2162" s="28"/>
      <c r="D2162" s="29"/>
      <c r="E2162" s="30"/>
      <c r="F2162" s="31"/>
      <c r="G2162" s="32"/>
      <c r="H2162" s="33"/>
      <c r="K2162" s="1"/>
      <c r="L2162" s="1"/>
      <c r="M2162" s="1"/>
      <c r="N2162" s="4"/>
      <c r="O2162" s="4"/>
      <c r="P2162" s="4"/>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4"/>
      <c r="AY2162" s="1"/>
    </row>
    <row r="2163" spans="3:51" s="6" customFormat="1" x14ac:dyDescent="0.3">
      <c r="C2163" s="28"/>
      <c r="D2163" s="29"/>
      <c r="E2163" s="30"/>
      <c r="F2163" s="31"/>
      <c r="G2163" s="32"/>
      <c r="H2163" s="33"/>
      <c r="K2163" s="1"/>
      <c r="L2163" s="1"/>
      <c r="M2163" s="1"/>
      <c r="N2163" s="4"/>
      <c r="O2163" s="4"/>
      <c r="P2163" s="4"/>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4"/>
      <c r="AY2163" s="1"/>
    </row>
    <row r="2164" spans="3:51" s="6" customFormat="1" x14ac:dyDescent="0.3">
      <c r="C2164" s="28"/>
      <c r="D2164" s="29"/>
      <c r="E2164" s="30"/>
      <c r="F2164" s="31"/>
      <c r="G2164" s="32"/>
      <c r="H2164" s="33"/>
      <c r="K2164" s="1"/>
      <c r="L2164" s="1"/>
      <c r="M2164" s="1"/>
      <c r="N2164" s="4"/>
      <c r="O2164" s="4"/>
      <c r="P2164" s="4"/>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4"/>
      <c r="AY2164" s="1"/>
    </row>
    <row r="2165" spans="3:51" s="6" customFormat="1" x14ac:dyDescent="0.3">
      <c r="C2165" s="28"/>
      <c r="D2165" s="29"/>
      <c r="E2165" s="30"/>
      <c r="F2165" s="31"/>
      <c r="G2165" s="32"/>
      <c r="H2165" s="33"/>
      <c r="K2165" s="1"/>
      <c r="L2165" s="1"/>
      <c r="M2165" s="1"/>
      <c r="N2165" s="4"/>
      <c r="O2165" s="4"/>
      <c r="P2165" s="4"/>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4"/>
      <c r="AY2165" s="1"/>
    </row>
    <row r="2166" spans="3:51" s="6" customFormat="1" x14ac:dyDescent="0.3">
      <c r="C2166" s="28"/>
      <c r="D2166" s="29"/>
      <c r="E2166" s="30"/>
      <c r="F2166" s="31"/>
      <c r="G2166" s="32"/>
      <c r="H2166" s="33"/>
      <c r="K2166" s="1"/>
      <c r="L2166" s="1"/>
      <c r="M2166" s="1"/>
      <c r="N2166" s="4"/>
      <c r="O2166" s="4"/>
      <c r="P2166" s="4"/>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4"/>
      <c r="AY2166" s="1"/>
    </row>
    <row r="2167" spans="3:51" s="6" customFormat="1" x14ac:dyDescent="0.3">
      <c r="C2167" s="28"/>
      <c r="D2167" s="29"/>
      <c r="E2167" s="30"/>
      <c r="F2167" s="31"/>
      <c r="G2167" s="32"/>
      <c r="H2167" s="33"/>
      <c r="K2167" s="1"/>
      <c r="L2167" s="1"/>
      <c r="M2167" s="1"/>
      <c r="N2167" s="4"/>
      <c r="O2167" s="4"/>
      <c r="P2167" s="4"/>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4"/>
      <c r="AY2167" s="1"/>
    </row>
    <row r="2168" spans="3:51" s="6" customFormat="1" x14ac:dyDescent="0.3">
      <c r="C2168" s="28"/>
      <c r="D2168" s="29"/>
      <c r="E2168" s="30"/>
      <c r="F2168" s="31"/>
      <c r="G2168" s="32"/>
      <c r="H2168" s="33"/>
      <c r="K2168" s="1"/>
      <c r="L2168" s="1"/>
      <c r="M2168" s="1"/>
      <c r="N2168" s="4"/>
      <c r="O2168" s="4"/>
      <c r="P2168" s="4"/>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4"/>
      <c r="AY2168" s="1"/>
    </row>
    <row r="2169" spans="3:51" s="6" customFormat="1" x14ac:dyDescent="0.3">
      <c r="C2169" s="28"/>
      <c r="D2169" s="29"/>
      <c r="E2169" s="30"/>
      <c r="F2169" s="31"/>
      <c r="G2169" s="32"/>
      <c r="H2169" s="33"/>
      <c r="K2169" s="1"/>
      <c r="L2169" s="1"/>
      <c r="M2169" s="1"/>
      <c r="N2169" s="4"/>
      <c r="O2169" s="4"/>
      <c r="P2169" s="4"/>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4"/>
      <c r="AY2169" s="1"/>
    </row>
    <row r="2170" spans="3:51" s="6" customFormat="1" x14ac:dyDescent="0.3">
      <c r="C2170" s="28"/>
      <c r="D2170" s="29"/>
      <c r="E2170" s="30"/>
      <c r="F2170" s="31"/>
      <c r="G2170" s="32"/>
      <c r="H2170" s="33"/>
      <c r="K2170" s="1"/>
      <c r="L2170" s="1"/>
      <c r="M2170" s="1"/>
      <c r="N2170" s="4"/>
      <c r="O2170" s="4"/>
      <c r="P2170" s="4"/>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4"/>
      <c r="AY2170" s="1"/>
    </row>
    <row r="2171" spans="3:51" s="6" customFormat="1" x14ac:dyDescent="0.3">
      <c r="C2171" s="28"/>
      <c r="D2171" s="29"/>
      <c r="E2171" s="30"/>
      <c r="F2171" s="31"/>
      <c r="G2171" s="32"/>
      <c r="H2171" s="33"/>
      <c r="K2171" s="1"/>
      <c r="L2171" s="1"/>
      <c r="M2171" s="1"/>
      <c r="N2171" s="4"/>
      <c r="O2171" s="4"/>
      <c r="P2171" s="4"/>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4"/>
      <c r="AY2171" s="1"/>
    </row>
    <row r="2172" spans="3:51" s="6" customFormat="1" x14ac:dyDescent="0.3">
      <c r="C2172" s="28"/>
      <c r="D2172" s="29"/>
      <c r="E2172" s="30"/>
      <c r="F2172" s="31"/>
      <c r="G2172" s="32"/>
      <c r="H2172" s="33"/>
      <c r="K2172" s="1"/>
      <c r="L2172" s="1"/>
      <c r="M2172" s="1"/>
      <c r="N2172" s="4"/>
      <c r="O2172" s="4"/>
      <c r="P2172" s="4"/>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4"/>
      <c r="AY2172" s="1"/>
    </row>
    <row r="2173" spans="3:51" s="6" customFormat="1" x14ac:dyDescent="0.3">
      <c r="C2173" s="28"/>
      <c r="D2173" s="29"/>
      <c r="E2173" s="30"/>
      <c r="F2173" s="31"/>
      <c r="G2173" s="32"/>
      <c r="H2173" s="33"/>
      <c r="K2173" s="1"/>
      <c r="L2173" s="1"/>
      <c r="M2173" s="1"/>
      <c r="N2173" s="4"/>
      <c r="O2173" s="4"/>
      <c r="P2173" s="4"/>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4"/>
      <c r="AY2173" s="1"/>
    </row>
    <row r="2174" spans="3:51" s="6" customFormat="1" x14ac:dyDescent="0.3">
      <c r="C2174" s="28"/>
      <c r="D2174" s="29"/>
      <c r="E2174" s="30"/>
      <c r="F2174" s="31"/>
      <c r="G2174" s="32"/>
      <c r="H2174" s="33"/>
      <c r="K2174" s="1"/>
      <c r="L2174" s="1"/>
      <c r="M2174" s="1"/>
      <c r="N2174" s="4"/>
      <c r="O2174" s="4"/>
      <c r="P2174" s="4"/>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4"/>
      <c r="AY2174" s="1"/>
    </row>
    <row r="2175" spans="3:51" s="6" customFormat="1" x14ac:dyDescent="0.3">
      <c r="C2175" s="28"/>
      <c r="D2175" s="29"/>
      <c r="E2175" s="30"/>
      <c r="F2175" s="31"/>
      <c r="G2175" s="32"/>
      <c r="H2175" s="33"/>
      <c r="K2175" s="1"/>
      <c r="L2175" s="1"/>
      <c r="M2175" s="1"/>
      <c r="N2175" s="4"/>
      <c r="O2175" s="4"/>
      <c r="P2175" s="4"/>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4"/>
      <c r="AY2175" s="1"/>
    </row>
    <row r="2176" spans="3:51" s="6" customFormat="1" x14ac:dyDescent="0.3">
      <c r="C2176" s="28"/>
      <c r="D2176" s="29"/>
      <c r="E2176" s="30"/>
      <c r="F2176" s="31"/>
      <c r="G2176" s="32"/>
      <c r="H2176" s="33"/>
      <c r="K2176" s="1"/>
      <c r="L2176" s="1"/>
      <c r="M2176" s="1"/>
      <c r="N2176" s="4"/>
      <c r="O2176" s="4"/>
      <c r="P2176" s="4"/>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4"/>
      <c r="AY2176" s="1"/>
    </row>
    <row r="2177" spans="3:51" s="6" customFormat="1" x14ac:dyDescent="0.3">
      <c r="C2177" s="28"/>
      <c r="D2177" s="29"/>
      <c r="E2177" s="30"/>
      <c r="F2177" s="31"/>
      <c r="G2177" s="32"/>
      <c r="H2177" s="33"/>
      <c r="K2177" s="1"/>
      <c r="L2177" s="1"/>
      <c r="M2177" s="1"/>
      <c r="N2177" s="4"/>
      <c r="O2177" s="4"/>
      <c r="P2177" s="4"/>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4"/>
      <c r="AY2177" s="1"/>
    </row>
    <row r="2178" spans="3:51" s="6" customFormat="1" x14ac:dyDescent="0.3">
      <c r="C2178" s="28"/>
      <c r="D2178" s="29"/>
      <c r="E2178" s="30"/>
      <c r="F2178" s="31"/>
      <c r="G2178" s="32"/>
      <c r="H2178" s="33"/>
      <c r="K2178" s="1"/>
      <c r="L2178" s="1"/>
      <c r="M2178" s="1"/>
      <c r="N2178" s="4"/>
      <c r="O2178" s="4"/>
      <c r="P2178" s="4"/>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4"/>
      <c r="AY2178" s="1"/>
    </row>
    <row r="2179" spans="3:51" s="6" customFormat="1" x14ac:dyDescent="0.3">
      <c r="C2179" s="28"/>
      <c r="D2179" s="29"/>
      <c r="E2179" s="30"/>
      <c r="F2179" s="31"/>
      <c r="G2179" s="32"/>
      <c r="H2179" s="33"/>
      <c r="K2179" s="1"/>
      <c r="L2179" s="1"/>
      <c r="M2179" s="1"/>
      <c r="N2179" s="4"/>
      <c r="O2179" s="4"/>
      <c r="P2179" s="4"/>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4"/>
      <c r="AY2179" s="1"/>
    </row>
    <row r="2180" spans="3:51" s="6" customFormat="1" x14ac:dyDescent="0.3">
      <c r="C2180" s="28"/>
      <c r="D2180" s="29"/>
      <c r="E2180" s="30"/>
      <c r="F2180" s="31"/>
      <c r="G2180" s="32"/>
      <c r="H2180" s="33"/>
      <c r="K2180" s="1"/>
      <c r="L2180" s="1"/>
      <c r="M2180" s="1"/>
      <c r="N2180" s="4"/>
      <c r="O2180" s="4"/>
      <c r="P2180" s="4"/>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4"/>
      <c r="AY2180" s="1"/>
    </row>
    <row r="2181" spans="3:51" s="6" customFormat="1" x14ac:dyDescent="0.3">
      <c r="C2181" s="28"/>
      <c r="D2181" s="29"/>
      <c r="E2181" s="30"/>
      <c r="F2181" s="31"/>
      <c r="G2181" s="32"/>
      <c r="H2181" s="33"/>
      <c r="K2181" s="1"/>
      <c r="L2181" s="1"/>
      <c r="M2181" s="1"/>
      <c r="N2181" s="4"/>
      <c r="O2181" s="4"/>
      <c r="P2181" s="4"/>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4"/>
      <c r="AY2181" s="1"/>
    </row>
    <row r="2182" spans="3:51" s="6" customFormat="1" x14ac:dyDescent="0.3">
      <c r="C2182" s="28"/>
      <c r="D2182" s="29"/>
      <c r="E2182" s="30"/>
      <c r="F2182" s="31"/>
      <c r="G2182" s="32"/>
      <c r="H2182" s="33"/>
      <c r="K2182" s="1"/>
      <c r="L2182" s="1"/>
      <c r="M2182" s="1"/>
      <c r="N2182" s="4"/>
      <c r="O2182" s="4"/>
      <c r="P2182" s="4"/>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4"/>
      <c r="AY2182" s="1"/>
    </row>
    <row r="2183" spans="3:51" s="6" customFormat="1" x14ac:dyDescent="0.3">
      <c r="C2183" s="28"/>
      <c r="D2183" s="29"/>
      <c r="E2183" s="30"/>
      <c r="F2183" s="31"/>
      <c r="G2183" s="32"/>
      <c r="H2183" s="33"/>
      <c r="K2183" s="1"/>
      <c r="L2183" s="1"/>
      <c r="M2183" s="1"/>
      <c r="N2183" s="4"/>
      <c r="O2183" s="4"/>
      <c r="P2183" s="4"/>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4"/>
      <c r="AY2183" s="1"/>
    </row>
    <row r="2184" spans="3:51" s="6" customFormat="1" x14ac:dyDescent="0.3">
      <c r="C2184" s="28"/>
      <c r="D2184" s="29"/>
      <c r="E2184" s="30"/>
      <c r="F2184" s="31"/>
      <c r="G2184" s="32"/>
      <c r="H2184" s="33"/>
      <c r="K2184" s="1"/>
      <c r="L2184" s="1"/>
      <c r="M2184" s="1"/>
      <c r="N2184" s="4"/>
      <c r="O2184" s="4"/>
      <c r="P2184" s="4"/>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4"/>
      <c r="AY2184" s="1"/>
    </row>
    <row r="2185" spans="3:51" s="6" customFormat="1" x14ac:dyDescent="0.3">
      <c r="C2185" s="28"/>
      <c r="D2185" s="29"/>
      <c r="E2185" s="30"/>
      <c r="F2185" s="31"/>
      <c r="G2185" s="32"/>
      <c r="H2185" s="33"/>
      <c r="K2185" s="1"/>
      <c r="L2185" s="1"/>
      <c r="M2185" s="1"/>
      <c r="N2185" s="4"/>
      <c r="O2185" s="4"/>
      <c r="P2185" s="4"/>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4"/>
      <c r="AY2185" s="1"/>
    </row>
    <row r="2186" spans="3:51" s="6" customFormat="1" x14ac:dyDescent="0.3">
      <c r="C2186" s="28"/>
      <c r="D2186" s="29"/>
      <c r="E2186" s="30"/>
      <c r="F2186" s="31"/>
      <c r="G2186" s="32"/>
      <c r="H2186" s="33"/>
      <c r="K2186" s="1"/>
      <c r="L2186" s="1"/>
      <c r="M2186" s="1"/>
      <c r="N2186" s="4"/>
      <c r="O2186" s="4"/>
      <c r="P2186" s="4"/>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4"/>
      <c r="AY2186" s="1"/>
    </row>
    <row r="2187" spans="3:51" s="6" customFormat="1" x14ac:dyDescent="0.3">
      <c r="C2187" s="28"/>
      <c r="D2187" s="29"/>
      <c r="E2187" s="30"/>
      <c r="F2187" s="31"/>
      <c r="G2187" s="32"/>
      <c r="H2187" s="33"/>
      <c r="K2187" s="1"/>
      <c r="L2187" s="1"/>
      <c r="M2187" s="1"/>
      <c r="N2187" s="4"/>
      <c r="O2187" s="4"/>
      <c r="P2187" s="4"/>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4"/>
      <c r="AY2187" s="1"/>
    </row>
    <row r="2188" spans="3:51" s="6" customFormat="1" x14ac:dyDescent="0.3">
      <c r="C2188" s="28"/>
      <c r="D2188" s="29"/>
      <c r="E2188" s="30"/>
      <c r="F2188" s="31"/>
      <c r="G2188" s="32"/>
      <c r="H2188" s="33"/>
      <c r="K2188" s="1"/>
      <c r="L2188" s="1"/>
      <c r="M2188" s="1"/>
      <c r="N2188" s="4"/>
      <c r="O2188" s="4"/>
      <c r="P2188" s="4"/>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4"/>
      <c r="AY2188" s="1"/>
    </row>
    <row r="2189" spans="3:51" s="6" customFormat="1" x14ac:dyDescent="0.3">
      <c r="C2189" s="28"/>
      <c r="D2189" s="29"/>
      <c r="E2189" s="30"/>
      <c r="F2189" s="31"/>
      <c r="G2189" s="32"/>
      <c r="H2189" s="33"/>
      <c r="K2189" s="1"/>
      <c r="L2189" s="1"/>
      <c r="M2189" s="1"/>
      <c r="N2189" s="4"/>
      <c r="O2189" s="4"/>
      <c r="P2189" s="4"/>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4"/>
      <c r="AY2189" s="1"/>
    </row>
    <row r="2190" spans="3:51" s="6" customFormat="1" x14ac:dyDescent="0.3">
      <c r="C2190" s="28"/>
      <c r="D2190" s="29"/>
      <c r="E2190" s="30"/>
      <c r="F2190" s="31"/>
      <c r="G2190" s="32"/>
      <c r="H2190" s="33"/>
      <c r="K2190" s="1"/>
      <c r="L2190" s="1"/>
      <c r="M2190" s="1"/>
      <c r="N2190" s="4"/>
      <c r="O2190" s="4"/>
      <c r="P2190" s="4"/>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4"/>
      <c r="AY2190" s="1"/>
    </row>
    <row r="2191" spans="3:51" s="6" customFormat="1" x14ac:dyDescent="0.3">
      <c r="C2191" s="28"/>
      <c r="D2191" s="29"/>
      <c r="E2191" s="30"/>
      <c r="F2191" s="31"/>
      <c r="G2191" s="32"/>
      <c r="H2191" s="33"/>
      <c r="K2191" s="1"/>
      <c r="L2191" s="1"/>
      <c r="M2191" s="1"/>
      <c r="N2191" s="4"/>
      <c r="O2191" s="4"/>
      <c r="P2191" s="4"/>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4"/>
      <c r="AY2191" s="1"/>
    </row>
    <row r="2192" spans="3:51" s="6" customFormat="1" x14ac:dyDescent="0.3">
      <c r="C2192" s="28"/>
      <c r="D2192" s="29"/>
      <c r="E2192" s="30"/>
      <c r="F2192" s="31"/>
      <c r="G2192" s="32"/>
      <c r="H2192" s="33"/>
      <c r="K2192" s="1"/>
      <c r="L2192" s="1"/>
      <c r="M2192" s="1"/>
      <c r="N2192" s="4"/>
      <c r="O2192" s="4"/>
      <c r="P2192" s="4"/>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4"/>
      <c r="AY2192" s="1"/>
    </row>
    <row r="2193" spans="3:51" s="6" customFormat="1" x14ac:dyDescent="0.3">
      <c r="C2193" s="28"/>
      <c r="D2193" s="29"/>
      <c r="E2193" s="30"/>
      <c r="F2193" s="31"/>
      <c r="G2193" s="32"/>
      <c r="H2193" s="33"/>
      <c r="K2193" s="1"/>
      <c r="L2193" s="1"/>
      <c r="M2193" s="1"/>
      <c r="N2193" s="4"/>
      <c r="O2193" s="4"/>
      <c r="P2193" s="4"/>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4"/>
      <c r="AY2193" s="1"/>
    </row>
    <row r="2194" spans="3:51" s="6" customFormat="1" x14ac:dyDescent="0.3">
      <c r="C2194" s="28"/>
      <c r="D2194" s="29"/>
      <c r="E2194" s="30"/>
      <c r="F2194" s="31"/>
      <c r="G2194" s="32"/>
      <c r="H2194" s="33"/>
      <c r="K2194" s="1"/>
      <c r="L2194" s="1"/>
      <c r="M2194" s="1"/>
      <c r="N2194" s="4"/>
      <c r="O2194" s="4"/>
      <c r="P2194" s="4"/>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4"/>
      <c r="AY2194" s="1"/>
    </row>
    <row r="2195" spans="3:51" s="6" customFormat="1" x14ac:dyDescent="0.3">
      <c r="C2195" s="28"/>
      <c r="D2195" s="29"/>
      <c r="E2195" s="30"/>
      <c r="F2195" s="31"/>
      <c r="G2195" s="32"/>
      <c r="H2195" s="33"/>
      <c r="K2195" s="1"/>
      <c r="L2195" s="1"/>
      <c r="M2195" s="1"/>
      <c r="N2195" s="4"/>
      <c r="O2195" s="4"/>
      <c r="P2195" s="4"/>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4"/>
      <c r="AY2195" s="1"/>
    </row>
    <row r="2196" spans="3:51" s="6" customFormat="1" x14ac:dyDescent="0.3">
      <c r="C2196" s="28"/>
      <c r="D2196" s="29"/>
      <c r="E2196" s="30"/>
      <c r="F2196" s="31"/>
      <c r="G2196" s="32"/>
      <c r="H2196" s="33"/>
      <c r="K2196" s="1"/>
      <c r="L2196" s="1"/>
      <c r="M2196" s="1"/>
      <c r="N2196" s="4"/>
      <c r="O2196" s="4"/>
      <c r="P2196" s="4"/>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4"/>
      <c r="AY2196" s="1"/>
    </row>
    <row r="2197" spans="3:51" s="6" customFormat="1" x14ac:dyDescent="0.3">
      <c r="C2197" s="28"/>
      <c r="D2197" s="29"/>
      <c r="E2197" s="30"/>
      <c r="F2197" s="31"/>
      <c r="G2197" s="32"/>
      <c r="H2197" s="33"/>
      <c r="K2197" s="1"/>
      <c r="L2197" s="1"/>
      <c r="M2197" s="1"/>
      <c r="N2197" s="4"/>
      <c r="O2197" s="4"/>
      <c r="P2197" s="4"/>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4"/>
      <c r="AY2197" s="1"/>
    </row>
    <row r="2198" spans="3:51" s="6" customFormat="1" x14ac:dyDescent="0.3">
      <c r="C2198" s="28"/>
      <c r="D2198" s="29"/>
      <c r="E2198" s="30"/>
      <c r="F2198" s="31"/>
      <c r="G2198" s="32"/>
      <c r="H2198" s="33"/>
      <c r="K2198" s="1"/>
      <c r="L2198" s="1"/>
      <c r="M2198" s="1"/>
      <c r="N2198" s="4"/>
      <c r="O2198" s="4"/>
      <c r="P2198" s="4"/>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4"/>
      <c r="AY2198" s="1"/>
    </row>
    <row r="2199" spans="3:51" s="6" customFormat="1" x14ac:dyDescent="0.3">
      <c r="C2199" s="28"/>
      <c r="D2199" s="29"/>
      <c r="E2199" s="30"/>
      <c r="F2199" s="31"/>
      <c r="G2199" s="32"/>
      <c r="H2199" s="33"/>
      <c r="K2199" s="1"/>
      <c r="L2199" s="1"/>
      <c r="M2199" s="1"/>
      <c r="N2199" s="4"/>
      <c r="O2199" s="4"/>
      <c r="P2199" s="4"/>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4"/>
      <c r="AY2199" s="1"/>
    </row>
    <row r="2200" spans="3:51" s="6" customFormat="1" x14ac:dyDescent="0.3">
      <c r="C2200" s="28"/>
      <c r="D2200" s="29"/>
      <c r="E2200" s="30"/>
      <c r="F2200" s="31"/>
      <c r="G2200" s="32"/>
      <c r="H2200" s="33"/>
      <c r="K2200" s="1"/>
      <c r="L2200" s="1"/>
      <c r="M2200" s="1"/>
      <c r="N2200" s="4"/>
      <c r="O2200" s="4"/>
      <c r="P2200" s="4"/>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4"/>
      <c r="AY2200" s="1"/>
    </row>
    <row r="2201" spans="3:51" s="6" customFormat="1" x14ac:dyDescent="0.3">
      <c r="C2201" s="28"/>
      <c r="D2201" s="29"/>
      <c r="E2201" s="30"/>
      <c r="F2201" s="31"/>
      <c r="G2201" s="32"/>
      <c r="H2201" s="33"/>
      <c r="K2201" s="1"/>
      <c r="L2201" s="1"/>
      <c r="M2201" s="1"/>
      <c r="N2201" s="4"/>
      <c r="O2201" s="4"/>
      <c r="P2201" s="4"/>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4"/>
      <c r="AY2201" s="1"/>
    </row>
    <row r="2202" spans="3:51" s="6" customFormat="1" x14ac:dyDescent="0.3">
      <c r="C2202" s="28"/>
      <c r="D2202" s="29"/>
      <c r="E2202" s="30"/>
      <c r="F2202" s="31"/>
      <c r="G2202" s="32"/>
      <c r="H2202" s="33"/>
      <c r="K2202" s="1"/>
      <c r="L2202" s="1"/>
      <c r="M2202" s="1"/>
      <c r="N2202" s="4"/>
      <c r="O2202" s="4"/>
      <c r="P2202" s="4"/>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4"/>
      <c r="AY2202" s="1"/>
    </row>
    <row r="2203" spans="3:51" s="6" customFormat="1" x14ac:dyDescent="0.3">
      <c r="C2203" s="28"/>
      <c r="D2203" s="29"/>
      <c r="E2203" s="30"/>
      <c r="F2203" s="31"/>
      <c r="G2203" s="32"/>
      <c r="H2203" s="33"/>
      <c r="K2203" s="1"/>
      <c r="L2203" s="1"/>
      <c r="M2203" s="1"/>
      <c r="N2203" s="4"/>
      <c r="O2203" s="4"/>
      <c r="P2203" s="4"/>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4"/>
      <c r="AY2203" s="1"/>
    </row>
    <row r="2204" spans="3:51" s="6" customFormat="1" x14ac:dyDescent="0.3">
      <c r="C2204" s="28"/>
      <c r="D2204" s="29"/>
      <c r="E2204" s="30"/>
      <c r="F2204" s="31"/>
      <c r="G2204" s="32"/>
      <c r="H2204" s="33"/>
      <c r="K2204" s="1"/>
      <c r="L2204" s="1"/>
      <c r="M2204" s="1"/>
      <c r="N2204" s="4"/>
      <c r="O2204" s="4"/>
      <c r="P2204" s="4"/>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4"/>
      <c r="AY2204" s="1"/>
    </row>
    <row r="2205" spans="3:51" s="6" customFormat="1" x14ac:dyDescent="0.3">
      <c r="C2205" s="28"/>
      <c r="D2205" s="29"/>
      <c r="E2205" s="30"/>
      <c r="F2205" s="31"/>
      <c r="G2205" s="32"/>
      <c r="H2205" s="33"/>
      <c r="K2205" s="1"/>
      <c r="L2205" s="1"/>
      <c r="M2205" s="1"/>
      <c r="N2205" s="4"/>
      <c r="O2205" s="4"/>
      <c r="P2205" s="4"/>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4"/>
      <c r="AY2205" s="1"/>
    </row>
    <row r="2206" spans="3:51" s="6" customFormat="1" x14ac:dyDescent="0.3">
      <c r="C2206" s="28"/>
      <c r="D2206" s="29"/>
      <c r="E2206" s="30"/>
      <c r="F2206" s="31"/>
      <c r="G2206" s="32"/>
      <c r="H2206" s="33"/>
      <c r="K2206" s="1"/>
      <c r="L2206" s="1"/>
      <c r="M2206" s="1"/>
      <c r="N2206" s="4"/>
      <c r="O2206" s="4"/>
      <c r="P2206" s="4"/>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4"/>
      <c r="AY2206" s="1"/>
    </row>
    <row r="2207" spans="3:51" s="6" customFormat="1" x14ac:dyDescent="0.3">
      <c r="C2207" s="28"/>
      <c r="D2207" s="29"/>
      <c r="E2207" s="30"/>
      <c r="F2207" s="31"/>
      <c r="G2207" s="32"/>
      <c r="H2207" s="33"/>
      <c r="K2207" s="1"/>
      <c r="L2207" s="1"/>
      <c r="M2207" s="1"/>
      <c r="N2207" s="4"/>
      <c r="O2207" s="4"/>
      <c r="P2207" s="4"/>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4"/>
      <c r="AY2207" s="1"/>
    </row>
    <row r="2208" spans="3:51" s="6" customFormat="1" x14ac:dyDescent="0.3">
      <c r="C2208" s="28"/>
      <c r="D2208" s="29"/>
      <c r="E2208" s="30"/>
      <c r="F2208" s="31"/>
      <c r="G2208" s="32"/>
      <c r="H2208" s="33"/>
      <c r="K2208" s="1"/>
      <c r="L2208" s="1"/>
      <c r="M2208" s="1"/>
      <c r="N2208" s="4"/>
      <c r="O2208" s="4"/>
      <c r="P2208" s="4"/>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4"/>
      <c r="AY2208" s="1"/>
    </row>
    <row r="2209" spans="3:51" s="6" customFormat="1" x14ac:dyDescent="0.3">
      <c r="C2209" s="28"/>
      <c r="D2209" s="29"/>
      <c r="E2209" s="30"/>
      <c r="F2209" s="31"/>
      <c r="G2209" s="32"/>
      <c r="H2209" s="33"/>
      <c r="K2209" s="1"/>
      <c r="L2209" s="1"/>
      <c r="M2209" s="1"/>
      <c r="N2209" s="4"/>
      <c r="O2209" s="4"/>
      <c r="P2209" s="4"/>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4"/>
      <c r="AY2209" s="1"/>
    </row>
    <row r="2210" spans="3:51" s="6" customFormat="1" x14ac:dyDescent="0.3">
      <c r="C2210" s="28"/>
      <c r="D2210" s="29"/>
      <c r="E2210" s="30"/>
      <c r="F2210" s="31"/>
      <c r="G2210" s="32"/>
      <c r="H2210" s="33"/>
      <c r="K2210" s="1"/>
      <c r="L2210" s="1"/>
      <c r="M2210" s="1"/>
      <c r="N2210" s="4"/>
      <c r="O2210" s="4"/>
      <c r="P2210" s="4"/>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4"/>
      <c r="AY2210" s="1"/>
    </row>
    <row r="2211" spans="3:51" s="6" customFormat="1" x14ac:dyDescent="0.3">
      <c r="C2211" s="28"/>
      <c r="D2211" s="29"/>
      <c r="E2211" s="30"/>
      <c r="F2211" s="31"/>
      <c r="G2211" s="32"/>
      <c r="H2211" s="33"/>
      <c r="K2211" s="1"/>
      <c r="L2211" s="1"/>
      <c r="M2211" s="1"/>
      <c r="N2211" s="4"/>
      <c r="O2211" s="4"/>
      <c r="P2211" s="4"/>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4"/>
      <c r="AY2211" s="1"/>
    </row>
    <row r="2212" spans="3:51" s="6" customFormat="1" x14ac:dyDescent="0.3">
      <c r="C2212" s="28"/>
      <c r="D2212" s="29"/>
      <c r="E2212" s="30"/>
      <c r="F2212" s="31"/>
      <c r="G2212" s="32"/>
      <c r="H2212" s="33"/>
      <c r="K2212" s="1"/>
      <c r="L2212" s="1"/>
      <c r="M2212" s="1"/>
      <c r="N2212" s="4"/>
      <c r="O2212" s="4"/>
      <c r="P2212" s="4"/>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4"/>
      <c r="AY2212" s="1"/>
    </row>
    <row r="2213" spans="3:51" s="6" customFormat="1" x14ac:dyDescent="0.3">
      <c r="C2213" s="28"/>
      <c r="D2213" s="29"/>
      <c r="E2213" s="30"/>
      <c r="F2213" s="31"/>
      <c r="G2213" s="32"/>
      <c r="H2213" s="33"/>
      <c r="K2213" s="1"/>
      <c r="L2213" s="1"/>
      <c r="M2213" s="1"/>
      <c r="N2213" s="4"/>
      <c r="O2213" s="4"/>
      <c r="P2213" s="4"/>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4"/>
      <c r="AY2213" s="1"/>
    </row>
    <row r="2214" spans="3:51" s="6" customFormat="1" x14ac:dyDescent="0.3">
      <c r="C2214" s="28"/>
      <c r="D2214" s="29"/>
      <c r="E2214" s="30"/>
      <c r="F2214" s="31"/>
      <c r="G2214" s="32"/>
      <c r="H2214" s="33"/>
      <c r="K2214" s="1"/>
      <c r="L2214" s="1"/>
      <c r="M2214" s="1"/>
      <c r="N2214" s="4"/>
      <c r="O2214" s="4"/>
      <c r="P2214" s="4"/>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4"/>
      <c r="AY2214" s="1"/>
    </row>
    <row r="2215" spans="3:51" s="6" customFormat="1" x14ac:dyDescent="0.3">
      <c r="C2215" s="28"/>
      <c r="D2215" s="29"/>
      <c r="E2215" s="30"/>
      <c r="F2215" s="31"/>
      <c r="G2215" s="32"/>
      <c r="H2215" s="33"/>
      <c r="K2215" s="1"/>
      <c r="L2215" s="1"/>
      <c r="M2215" s="1"/>
      <c r="N2215" s="4"/>
      <c r="O2215" s="4"/>
      <c r="P2215" s="4"/>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4"/>
      <c r="AY2215" s="1"/>
    </row>
    <row r="2216" spans="3:51" s="6" customFormat="1" x14ac:dyDescent="0.3">
      <c r="C2216" s="28"/>
      <c r="D2216" s="29"/>
      <c r="E2216" s="30"/>
      <c r="F2216" s="31"/>
      <c r="G2216" s="32"/>
      <c r="H2216" s="33"/>
      <c r="K2216" s="1"/>
      <c r="L2216" s="1"/>
      <c r="M2216" s="1"/>
      <c r="N2216" s="4"/>
      <c r="O2216" s="4"/>
      <c r="P2216" s="4"/>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4"/>
      <c r="AY2216" s="1"/>
    </row>
    <row r="2217" spans="3:51" s="6" customFormat="1" x14ac:dyDescent="0.3">
      <c r="C2217" s="28"/>
      <c r="D2217" s="29"/>
      <c r="E2217" s="30"/>
      <c r="F2217" s="31"/>
      <c r="G2217" s="32"/>
      <c r="H2217" s="33"/>
      <c r="K2217" s="1"/>
      <c r="L2217" s="1"/>
      <c r="M2217" s="1"/>
      <c r="N2217" s="4"/>
      <c r="O2217" s="4"/>
      <c r="P2217" s="4"/>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4"/>
      <c r="AY2217" s="1"/>
    </row>
    <row r="2218" spans="3:51" s="6" customFormat="1" x14ac:dyDescent="0.3">
      <c r="C2218" s="28"/>
      <c r="D2218" s="29"/>
      <c r="E2218" s="30"/>
      <c r="F2218" s="31"/>
      <c r="G2218" s="32"/>
      <c r="H2218" s="33"/>
      <c r="K2218" s="1"/>
      <c r="L2218" s="1"/>
      <c r="M2218" s="1"/>
      <c r="N2218" s="4"/>
      <c r="O2218" s="4"/>
      <c r="P2218" s="4"/>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4"/>
      <c r="AY2218" s="1"/>
    </row>
    <row r="2219" spans="3:51" s="6" customFormat="1" x14ac:dyDescent="0.3">
      <c r="C2219" s="28"/>
      <c r="D2219" s="29"/>
      <c r="E2219" s="30"/>
      <c r="F2219" s="31"/>
      <c r="G2219" s="32"/>
      <c r="H2219" s="33"/>
      <c r="K2219" s="1"/>
      <c r="L2219" s="1"/>
      <c r="M2219" s="1"/>
      <c r="N2219" s="4"/>
      <c r="O2219" s="4"/>
      <c r="P2219" s="4"/>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4"/>
      <c r="AY2219" s="1"/>
    </row>
    <row r="2220" spans="3:51" s="6" customFormat="1" x14ac:dyDescent="0.3">
      <c r="C2220" s="28"/>
      <c r="D2220" s="29"/>
      <c r="E2220" s="30"/>
      <c r="F2220" s="31"/>
      <c r="G2220" s="32"/>
      <c r="H2220" s="33"/>
      <c r="K2220" s="1"/>
      <c r="L2220" s="1"/>
      <c r="M2220" s="1"/>
      <c r="N2220" s="4"/>
      <c r="O2220" s="4"/>
      <c r="P2220" s="4"/>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4"/>
      <c r="AY2220" s="1"/>
    </row>
    <row r="2221" spans="3:51" s="6" customFormat="1" x14ac:dyDescent="0.3">
      <c r="C2221" s="28"/>
      <c r="D2221" s="29"/>
      <c r="E2221" s="30"/>
      <c r="F2221" s="31"/>
      <c r="G2221" s="32"/>
      <c r="H2221" s="33"/>
      <c r="K2221" s="1"/>
      <c r="L2221" s="1"/>
      <c r="M2221" s="1"/>
      <c r="N2221" s="4"/>
      <c r="O2221" s="4"/>
      <c r="P2221" s="4"/>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4"/>
      <c r="AY2221" s="1"/>
    </row>
    <row r="2222" spans="3:51" s="6" customFormat="1" x14ac:dyDescent="0.3">
      <c r="C2222" s="28"/>
      <c r="D2222" s="29"/>
      <c r="E2222" s="30"/>
      <c r="F2222" s="31"/>
      <c r="G2222" s="32"/>
      <c r="H2222" s="33"/>
      <c r="K2222" s="1"/>
      <c r="L2222" s="1"/>
      <c r="M2222" s="1"/>
      <c r="N2222" s="4"/>
      <c r="O2222" s="4"/>
      <c r="P2222" s="4"/>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4"/>
      <c r="AY2222" s="1"/>
    </row>
    <row r="2223" spans="3:51" s="6" customFormat="1" x14ac:dyDescent="0.3">
      <c r="C2223" s="28"/>
      <c r="D2223" s="29"/>
      <c r="E2223" s="30"/>
      <c r="F2223" s="31"/>
      <c r="G2223" s="32"/>
      <c r="H2223" s="33"/>
      <c r="K2223" s="1"/>
      <c r="L2223" s="1"/>
      <c r="M2223" s="1"/>
      <c r="N2223" s="4"/>
      <c r="O2223" s="4"/>
      <c r="P2223" s="4"/>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4"/>
      <c r="AY2223" s="1"/>
    </row>
    <row r="2224" spans="3:51" s="6" customFormat="1" x14ac:dyDescent="0.3">
      <c r="C2224" s="28"/>
      <c r="D2224" s="29"/>
      <c r="E2224" s="30"/>
      <c r="F2224" s="31"/>
      <c r="G2224" s="32"/>
      <c r="H2224" s="33"/>
      <c r="K2224" s="1"/>
      <c r="L2224" s="1"/>
      <c r="M2224" s="1"/>
      <c r="N2224" s="4"/>
      <c r="O2224" s="4"/>
      <c r="P2224" s="4"/>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4"/>
      <c r="AY2224" s="1"/>
    </row>
    <row r="2225" spans="3:51" s="6" customFormat="1" x14ac:dyDescent="0.3">
      <c r="C2225" s="28"/>
      <c r="D2225" s="29"/>
      <c r="E2225" s="30"/>
      <c r="F2225" s="31"/>
      <c r="G2225" s="32"/>
      <c r="H2225" s="33"/>
      <c r="K2225" s="1"/>
      <c r="L2225" s="1"/>
      <c r="M2225" s="1"/>
      <c r="N2225" s="4"/>
      <c r="O2225" s="4"/>
      <c r="P2225" s="4"/>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4"/>
      <c r="AY2225" s="1"/>
    </row>
    <row r="2226" spans="3:51" s="6" customFormat="1" x14ac:dyDescent="0.3">
      <c r="C2226" s="28"/>
      <c r="D2226" s="29"/>
      <c r="E2226" s="30"/>
      <c r="F2226" s="31"/>
      <c r="G2226" s="32"/>
      <c r="H2226" s="33"/>
      <c r="K2226" s="1"/>
      <c r="L2226" s="1"/>
      <c r="M2226" s="1"/>
      <c r="N2226" s="4"/>
      <c r="O2226" s="4"/>
      <c r="P2226" s="4"/>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4"/>
      <c r="AY2226" s="1"/>
    </row>
    <row r="2227" spans="3:51" s="6" customFormat="1" x14ac:dyDescent="0.3">
      <c r="C2227" s="28"/>
      <c r="D2227" s="29"/>
      <c r="E2227" s="30"/>
      <c r="F2227" s="31"/>
      <c r="G2227" s="32"/>
      <c r="H2227" s="33"/>
      <c r="K2227" s="1"/>
      <c r="L2227" s="1"/>
      <c r="M2227" s="1"/>
      <c r="N2227" s="4"/>
      <c r="O2227" s="4"/>
      <c r="P2227" s="4"/>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4"/>
      <c r="AY2227" s="1"/>
    </row>
    <row r="2228" spans="3:51" s="6" customFormat="1" x14ac:dyDescent="0.3">
      <c r="C2228" s="28"/>
      <c r="D2228" s="29"/>
      <c r="E2228" s="30"/>
      <c r="F2228" s="31"/>
      <c r="G2228" s="32"/>
      <c r="H2228" s="33"/>
      <c r="K2228" s="1"/>
      <c r="L2228" s="1"/>
      <c r="M2228" s="1"/>
      <c r="N2228" s="4"/>
      <c r="O2228" s="4"/>
      <c r="P2228" s="4"/>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4"/>
      <c r="AY2228" s="1"/>
    </row>
    <row r="2229" spans="3:51" s="6" customFormat="1" x14ac:dyDescent="0.3">
      <c r="C2229" s="28"/>
      <c r="D2229" s="29"/>
      <c r="E2229" s="30"/>
      <c r="F2229" s="31"/>
      <c r="G2229" s="32"/>
      <c r="H2229" s="33"/>
      <c r="K2229" s="1"/>
      <c r="L2229" s="1"/>
      <c r="M2229" s="1"/>
      <c r="N2229" s="4"/>
      <c r="O2229" s="4"/>
      <c r="P2229" s="4"/>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4"/>
      <c r="AY2229" s="1"/>
    </row>
    <row r="2230" spans="3:51" s="6" customFormat="1" x14ac:dyDescent="0.3">
      <c r="C2230" s="28"/>
      <c r="D2230" s="29"/>
      <c r="E2230" s="30"/>
      <c r="F2230" s="31"/>
      <c r="G2230" s="32"/>
      <c r="H2230" s="33"/>
      <c r="K2230" s="1"/>
      <c r="L2230" s="1"/>
      <c r="M2230" s="1"/>
      <c r="N2230" s="4"/>
      <c r="O2230" s="4"/>
      <c r="P2230" s="4"/>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4"/>
      <c r="AY2230" s="1"/>
    </row>
    <row r="2231" spans="3:51" s="6" customFormat="1" x14ac:dyDescent="0.3">
      <c r="C2231" s="28"/>
      <c r="D2231" s="29"/>
      <c r="E2231" s="30"/>
      <c r="F2231" s="31"/>
      <c r="G2231" s="32"/>
      <c r="H2231" s="33"/>
      <c r="K2231" s="1"/>
      <c r="L2231" s="1"/>
      <c r="M2231" s="1"/>
      <c r="N2231" s="4"/>
      <c r="O2231" s="4"/>
      <c r="P2231" s="4"/>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4"/>
      <c r="AY2231" s="1"/>
    </row>
    <row r="2232" spans="3:51" s="6" customFormat="1" x14ac:dyDescent="0.3">
      <c r="C2232" s="28"/>
      <c r="D2232" s="29"/>
      <c r="E2232" s="30"/>
      <c r="F2232" s="31"/>
      <c r="G2232" s="32"/>
      <c r="H2232" s="33"/>
      <c r="K2232" s="1"/>
      <c r="L2232" s="1"/>
      <c r="M2232" s="1"/>
      <c r="N2232" s="4"/>
      <c r="O2232" s="4"/>
      <c r="P2232" s="4"/>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4"/>
      <c r="AY2232" s="1"/>
    </row>
    <row r="2233" spans="3:51" s="6" customFormat="1" x14ac:dyDescent="0.3">
      <c r="C2233" s="28"/>
      <c r="D2233" s="29"/>
      <c r="E2233" s="30"/>
      <c r="F2233" s="31"/>
      <c r="G2233" s="32"/>
      <c r="H2233" s="33"/>
      <c r="K2233" s="1"/>
      <c r="L2233" s="1"/>
      <c r="M2233" s="1"/>
      <c r="N2233" s="4"/>
      <c r="O2233" s="4"/>
      <c r="P2233" s="4"/>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4"/>
      <c r="AY2233" s="1"/>
    </row>
    <row r="2234" spans="3:51" s="6" customFormat="1" x14ac:dyDescent="0.3">
      <c r="C2234" s="28"/>
      <c r="D2234" s="29"/>
      <c r="E2234" s="30"/>
      <c r="F2234" s="31"/>
      <c r="G2234" s="32"/>
      <c r="H2234" s="33"/>
      <c r="K2234" s="1"/>
      <c r="L2234" s="1"/>
      <c r="M2234" s="1"/>
      <c r="N2234" s="4"/>
      <c r="O2234" s="4"/>
      <c r="P2234" s="4"/>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4"/>
      <c r="AY2234" s="1"/>
    </row>
    <row r="2235" spans="3:51" s="6" customFormat="1" x14ac:dyDescent="0.3">
      <c r="C2235" s="28"/>
      <c r="D2235" s="29"/>
      <c r="E2235" s="30"/>
      <c r="F2235" s="31"/>
      <c r="G2235" s="32"/>
      <c r="H2235" s="33"/>
      <c r="K2235" s="1"/>
      <c r="L2235" s="1"/>
      <c r="M2235" s="1"/>
      <c r="N2235" s="4"/>
      <c r="O2235" s="4"/>
      <c r="P2235" s="4"/>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4"/>
      <c r="AY2235" s="1"/>
    </row>
    <row r="2236" spans="3:51" s="6" customFormat="1" x14ac:dyDescent="0.3">
      <c r="C2236" s="28"/>
      <c r="D2236" s="29"/>
      <c r="E2236" s="30"/>
      <c r="F2236" s="31"/>
      <c r="G2236" s="32"/>
      <c r="H2236" s="33"/>
      <c r="K2236" s="1"/>
      <c r="L2236" s="1"/>
      <c r="M2236" s="1"/>
      <c r="N2236" s="4"/>
      <c r="O2236" s="4"/>
      <c r="P2236" s="4"/>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4"/>
      <c r="AY2236" s="1"/>
    </row>
    <row r="2237" spans="3:51" s="6" customFormat="1" x14ac:dyDescent="0.3">
      <c r="C2237" s="28"/>
      <c r="D2237" s="29"/>
      <c r="E2237" s="30"/>
      <c r="F2237" s="31"/>
      <c r="G2237" s="32"/>
      <c r="H2237" s="33"/>
      <c r="K2237" s="1"/>
      <c r="L2237" s="1"/>
      <c r="M2237" s="1"/>
      <c r="N2237" s="4"/>
      <c r="O2237" s="4"/>
      <c r="P2237" s="4"/>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4"/>
      <c r="AY2237" s="1"/>
    </row>
    <row r="2238" spans="3:51" s="6" customFormat="1" x14ac:dyDescent="0.3">
      <c r="C2238" s="28"/>
      <c r="D2238" s="29"/>
      <c r="E2238" s="30"/>
      <c r="F2238" s="31"/>
      <c r="G2238" s="32"/>
      <c r="H2238" s="33"/>
      <c r="K2238" s="1"/>
      <c r="L2238" s="1"/>
      <c r="M2238" s="1"/>
      <c r="N2238" s="4"/>
      <c r="O2238" s="4"/>
      <c r="P2238" s="4"/>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4"/>
      <c r="AY2238" s="1"/>
    </row>
    <row r="2239" spans="3:51" s="6" customFormat="1" x14ac:dyDescent="0.3">
      <c r="C2239" s="28"/>
      <c r="D2239" s="29"/>
      <c r="E2239" s="30"/>
      <c r="F2239" s="31"/>
      <c r="G2239" s="32"/>
      <c r="H2239" s="33"/>
      <c r="K2239" s="1"/>
      <c r="L2239" s="1"/>
      <c r="M2239" s="1"/>
      <c r="N2239" s="4"/>
      <c r="O2239" s="4"/>
      <c r="P2239" s="4"/>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4"/>
      <c r="AY2239" s="1"/>
    </row>
    <row r="2240" spans="3:51" s="6" customFormat="1" x14ac:dyDescent="0.3">
      <c r="C2240" s="28"/>
      <c r="D2240" s="29"/>
      <c r="E2240" s="30"/>
      <c r="F2240" s="31"/>
      <c r="G2240" s="32"/>
      <c r="H2240" s="33"/>
      <c r="K2240" s="1"/>
      <c r="L2240" s="1"/>
      <c r="M2240" s="1"/>
      <c r="N2240" s="4"/>
      <c r="O2240" s="4"/>
      <c r="P2240" s="4"/>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4"/>
      <c r="AY2240" s="1"/>
    </row>
    <row r="2241" spans="3:51" s="6" customFormat="1" x14ac:dyDescent="0.3">
      <c r="C2241" s="28"/>
      <c r="D2241" s="29"/>
      <c r="E2241" s="30"/>
      <c r="F2241" s="31"/>
      <c r="G2241" s="32"/>
      <c r="H2241" s="33"/>
      <c r="K2241" s="1"/>
      <c r="L2241" s="1"/>
      <c r="M2241" s="1"/>
      <c r="N2241" s="4"/>
      <c r="O2241" s="4"/>
      <c r="P2241" s="4"/>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4"/>
      <c r="AY2241" s="1"/>
    </row>
    <row r="2242" spans="3:51" s="6" customFormat="1" x14ac:dyDescent="0.3">
      <c r="C2242" s="28"/>
      <c r="D2242" s="29"/>
      <c r="E2242" s="30"/>
      <c r="F2242" s="31"/>
      <c r="G2242" s="32"/>
      <c r="H2242" s="33"/>
      <c r="K2242" s="1"/>
      <c r="L2242" s="1"/>
      <c r="M2242" s="1"/>
      <c r="N2242" s="4"/>
      <c r="O2242" s="4"/>
      <c r="P2242" s="4"/>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4"/>
      <c r="AY2242" s="1"/>
    </row>
    <row r="2243" spans="3:51" s="6" customFormat="1" x14ac:dyDescent="0.3">
      <c r="C2243" s="28"/>
      <c r="D2243" s="29"/>
      <c r="E2243" s="30"/>
      <c r="F2243" s="31"/>
      <c r="G2243" s="32"/>
      <c r="H2243" s="33"/>
      <c r="K2243" s="1"/>
      <c r="L2243" s="1"/>
      <c r="M2243" s="1"/>
      <c r="N2243" s="4"/>
      <c r="O2243" s="4"/>
      <c r="P2243" s="4"/>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4"/>
      <c r="AY2243" s="1"/>
    </row>
    <row r="2244" spans="3:51" s="6" customFormat="1" x14ac:dyDescent="0.3">
      <c r="C2244" s="28"/>
      <c r="D2244" s="29"/>
      <c r="E2244" s="30"/>
      <c r="F2244" s="31"/>
      <c r="G2244" s="32"/>
      <c r="H2244" s="33"/>
      <c r="K2244" s="1"/>
      <c r="L2244" s="1"/>
      <c r="M2244" s="1"/>
      <c r="N2244" s="4"/>
      <c r="O2244" s="4"/>
      <c r="P2244" s="4"/>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4"/>
      <c r="AY2244" s="1"/>
    </row>
    <row r="2245" spans="3:51" s="6" customFormat="1" x14ac:dyDescent="0.3">
      <c r="C2245" s="28"/>
      <c r="D2245" s="29"/>
      <c r="E2245" s="30"/>
      <c r="F2245" s="31"/>
      <c r="G2245" s="32"/>
      <c r="H2245" s="33"/>
      <c r="K2245" s="1"/>
      <c r="L2245" s="1"/>
      <c r="M2245" s="1"/>
      <c r="N2245" s="4"/>
      <c r="O2245" s="4"/>
      <c r="P2245" s="4"/>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4"/>
      <c r="AY2245" s="1"/>
    </row>
    <row r="2246" spans="3:51" s="6" customFormat="1" x14ac:dyDescent="0.3">
      <c r="C2246" s="28"/>
      <c r="D2246" s="29"/>
      <c r="E2246" s="30"/>
      <c r="F2246" s="31"/>
      <c r="G2246" s="32"/>
      <c r="H2246" s="33"/>
      <c r="K2246" s="1"/>
      <c r="L2246" s="1"/>
      <c r="M2246" s="1"/>
      <c r="N2246" s="4"/>
      <c r="O2246" s="4"/>
      <c r="P2246" s="4"/>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4"/>
      <c r="AY2246" s="1"/>
    </row>
    <row r="2247" spans="3:51" s="6" customFormat="1" x14ac:dyDescent="0.3">
      <c r="C2247" s="28"/>
      <c r="D2247" s="29"/>
      <c r="E2247" s="30"/>
      <c r="F2247" s="31"/>
      <c r="G2247" s="32"/>
      <c r="H2247" s="33"/>
      <c r="K2247" s="1"/>
      <c r="L2247" s="1"/>
      <c r="M2247" s="1"/>
      <c r="N2247" s="4"/>
      <c r="O2247" s="4"/>
      <c r="P2247" s="4"/>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4"/>
      <c r="AY2247" s="1"/>
    </row>
    <row r="2248" spans="3:51" s="6" customFormat="1" x14ac:dyDescent="0.3">
      <c r="C2248" s="28"/>
      <c r="D2248" s="29"/>
      <c r="E2248" s="30"/>
      <c r="F2248" s="31"/>
      <c r="G2248" s="32"/>
      <c r="H2248" s="33"/>
      <c r="K2248" s="1"/>
      <c r="L2248" s="1"/>
      <c r="M2248" s="1"/>
      <c r="N2248" s="4"/>
      <c r="O2248" s="4"/>
      <c r="P2248" s="4"/>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4"/>
      <c r="AY2248" s="1"/>
    </row>
    <row r="2249" spans="3:51" s="6" customFormat="1" x14ac:dyDescent="0.3">
      <c r="C2249" s="28"/>
      <c r="D2249" s="29"/>
      <c r="E2249" s="30"/>
      <c r="F2249" s="31"/>
      <c r="G2249" s="32"/>
      <c r="H2249" s="33"/>
      <c r="K2249" s="1"/>
      <c r="L2249" s="1"/>
      <c r="M2249" s="1"/>
      <c r="N2249" s="4"/>
      <c r="O2249" s="4"/>
      <c r="P2249" s="4"/>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4"/>
      <c r="AY2249" s="1"/>
    </row>
    <row r="2250" spans="3:51" s="6" customFormat="1" x14ac:dyDescent="0.3">
      <c r="C2250" s="28"/>
      <c r="D2250" s="29"/>
      <c r="E2250" s="30"/>
      <c r="F2250" s="31"/>
      <c r="G2250" s="32"/>
      <c r="H2250" s="33"/>
      <c r="K2250" s="1"/>
      <c r="L2250" s="1"/>
      <c r="M2250" s="1"/>
      <c r="N2250" s="4"/>
      <c r="O2250" s="4"/>
      <c r="P2250" s="4"/>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4"/>
      <c r="AY2250" s="1"/>
    </row>
    <row r="2251" spans="3:51" s="6" customFormat="1" x14ac:dyDescent="0.3">
      <c r="C2251" s="28"/>
      <c r="D2251" s="29"/>
      <c r="E2251" s="30"/>
      <c r="F2251" s="31"/>
      <c r="G2251" s="32"/>
      <c r="H2251" s="33"/>
      <c r="K2251" s="1"/>
      <c r="L2251" s="1"/>
      <c r="M2251" s="1"/>
      <c r="N2251" s="4"/>
      <c r="O2251" s="4"/>
      <c r="P2251" s="4"/>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4"/>
      <c r="AY2251" s="1"/>
    </row>
    <row r="2252" spans="3:51" s="6" customFormat="1" x14ac:dyDescent="0.3">
      <c r="C2252" s="28"/>
      <c r="D2252" s="29"/>
      <c r="E2252" s="30"/>
      <c r="F2252" s="31"/>
      <c r="G2252" s="32"/>
      <c r="H2252" s="33"/>
      <c r="K2252" s="1"/>
      <c r="L2252" s="1"/>
      <c r="M2252" s="1"/>
      <c r="N2252" s="4"/>
      <c r="O2252" s="4"/>
      <c r="P2252" s="4"/>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4"/>
      <c r="AY2252" s="1"/>
    </row>
    <row r="2253" spans="3:51" s="6" customFormat="1" x14ac:dyDescent="0.3">
      <c r="C2253" s="28"/>
      <c r="D2253" s="29"/>
      <c r="E2253" s="30"/>
      <c r="F2253" s="31"/>
      <c r="G2253" s="32"/>
      <c r="H2253" s="33"/>
      <c r="K2253" s="1"/>
      <c r="L2253" s="1"/>
      <c r="M2253" s="1"/>
      <c r="N2253" s="4"/>
      <c r="O2253" s="4"/>
      <c r="P2253" s="4"/>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4"/>
      <c r="AY2253" s="1"/>
    </row>
    <row r="2254" spans="3:51" s="6" customFormat="1" x14ac:dyDescent="0.3">
      <c r="C2254" s="28"/>
      <c r="D2254" s="29"/>
      <c r="E2254" s="30"/>
      <c r="F2254" s="31"/>
      <c r="G2254" s="32"/>
      <c r="H2254" s="33"/>
      <c r="K2254" s="1"/>
      <c r="L2254" s="1"/>
      <c r="M2254" s="1"/>
      <c r="N2254" s="4"/>
      <c r="O2254" s="4"/>
      <c r="P2254" s="4"/>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4"/>
      <c r="AY2254" s="1"/>
    </row>
    <row r="2255" spans="3:51" s="6" customFormat="1" x14ac:dyDescent="0.3">
      <c r="C2255" s="28"/>
      <c r="D2255" s="29"/>
      <c r="E2255" s="30"/>
      <c r="F2255" s="31"/>
      <c r="G2255" s="32"/>
      <c r="H2255" s="33"/>
      <c r="K2255" s="1"/>
      <c r="L2255" s="1"/>
      <c r="M2255" s="1"/>
      <c r="N2255" s="4"/>
      <c r="O2255" s="4"/>
      <c r="P2255" s="4"/>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4"/>
      <c r="AY2255" s="1"/>
    </row>
    <row r="2256" spans="3:51" s="6" customFormat="1" x14ac:dyDescent="0.3">
      <c r="C2256" s="28"/>
      <c r="D2256" s="29"/>
      <c r="E2256" s="30"/>
      <c r="F2256" s="31"/>
      <c r="G2256" s="32"/>
      <c r="H2256" s="33"/>
      <c r="K2256" s="1"/>
      <c r="L2256" s="1"/>
      <c r="M2256" s="1"/>
      <c r="N2256" s="4"/>
      <c r="O2256" s="4"/>
      <c r="P2256" s="4"/>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4"/>
      <c r="AY2256" s="1"/>
    </row>
    <row r="2257" spans="3:51" s="6" customFormat="1" x14ac:dyDescent="0.3">
      <c r="C2257" s="28"/>
      <c r="D2257" s="29"/>
      <c r="E2257" s="30"/>
      <c r="F2257" s="31"/>
      <c r="G2257" s="32"/>
      <c r="H2257" s="33"/>
      <c r="K2257" s="1"/>
      <c r="L2257" s="1"/>
      <c r="M2257" s="1"/>
      <c r="N2257" s="4"/>
      <c r="O2257" s="4"/>
      <c r="P2257" s="4"/>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4"/>
      <c r="AY2257" s="1"/>
    </row>
    <row r="2258" spans="3:51" s="6" customFormat="1" x14ac:dyDescent="0.3">
      <c r="C2258" s="28"/>
      <c r="D2258" s="29"/>
      <c r="E2258" s="30"/>
      <c r="F2258" s="31"/>
      <c r="G2258" s="32"/>
      <c r="H2258" s="33"/>
      <c r="K2258" s="1"/>
      <c r="L2258" s="1"/>
      <c r="M2258" s="1"/>
      <c r="N2258" s="4"/>
      <c r="O2258" s="4"/>
      <c r="P2258" s="4"/>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4"/>
      <c r="AY2258" s="1"/>
    </row>
    <row r="2259" spans="3:51" s="6" customFormat="1" x14ac:dyDescent="0.3">
      <c r="C2259" s="28"/>
      <c r="D2259" s="29"/>
      <c r="E2259" s="30"/>
      <c r="F2259" s="31"/>
      <c r="G2259" s="32"/>
      <c r="H2259" s="33"/>
      <c r="K2259" s="1"/>
      <c r="L2259" s="1"/>
      <c r="M2259" s="1"/>
      <c r="N2259" s="4"/>
      <c r="O2259" s="4"/>
      <c r="P2259" s="4"/>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4"/>
      <c r="AY2259" s="1"/>
    </row>
    <row r="2260" spans="3:51" s="6" customFormat="1" x14ac:dyDescent="0.3">
      <c r="C2260" s="28"/>
      <c r="D2260" s="29"/>
      <c r="E2260" s="30"/>
      <c r="F2260" s="31"/>
      <c r="G2260" s="32"/>
      <c r="H2260" s="33"/>
      <c r="K2260" s="1"/>
      <c r="L2260" s="1"/>
      <c r="M2260" s="1"/>
      <c r="N2260" s="4"/>
      <c r="O2260" s="4"/>
      <c r="P2260" s="4"/>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4"/>
      <c r="AY2260" s="1"/>
    </row>
    <row r="2261" spans="3:51" s="6" customFormat="1" x14ac:dyDescent="0.3">
      <c r="C2261" s="28"/>
      <c r="D2261" s="29"/>
      <c r="E2261" s="30"/>
      <c r="F2261" s="31"/>
      <c r="G2261" s="32"/>
      <c r="H2261" s="33"/>
      <c r="K2261" s="1"/>
      <c r="L2261" s="1"/>
      <c r="M2261" s="1"/>
      <c r="N2261" s="4"/>
      <c r="O2261" s="4"/>
      <c r="P2261" s="4"/>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4"/>
      <c r="AY2261" s="1"/>
    </row>
    <row r="2262" spans="3:51" s="6" customFormat="1" x14ac:dyDescent="0.3">
      <c r="C2262" s="28"/>
      <c r="D2262" s="29"/>
      <c r="E2262" s="30"/>
      <c r="F2262" s="31"/>
      <c r="G2262" s="32"/>
      <c r="H2262" s="33"/>
      <c r="K2262" s="1"/>
      <c r="L2262" s="1"/>
      <c r="M2262" s="1"/>
      <c r="N2262" s="4"/>
      <c r="O2262" s="4"/>
      <c r="P2262" s="4"/>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4"/>
      <c r="AY2262" s="1"/>
    </row>
    <row r="2263" spans="3:51" s="6" customFormat="1" x14ac:dyDescent="0.3">
      <c r="C2263" s="28"/>
      <c r="D2263" s="29"/>
      <c r="E2263" s="30"/>
      <c r="F2263" s="31"/>
      <c r="G2263" s="32"/>
      <c r="H2263" s="33"/>
      <c r="K2263" s="1"/>
      <c r="L2263" s="1"/>
      <c r="M2263" s="1"/>
      <c r="N2263" s="4"/>
      <c r="O2263" s="4"/>
      <c r="P2263" s="4"/>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4"/>
      <c r="AY2263" s="1"/>
    </row>
    <row r="2264" spans="3:51" s="6" customFormat="1" x14ac:dyDescent="0.3">
      <c r="C2264" s="28"/>
      <c r="D2264" s="29"/>
      <c r="E2264" s="30"/>
      <c r="F2264" s="31"/>
      <c r="G2264" s="32"/>
      <c r="H2264" s="33"/>
      <c r="K2264" s="1"/>
      <c r="L2264" s="1"/>
      <c r="M2264" s="1"/>
      <c r="N2264" s="4"/>
      <c r="O2264" s="4"/>
      <c r="P2264" s="4"/>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4"/>
      <c r="AY2264" s="1"/>
    </row>
    <row r="2265" spans="3:51" s="6" customFormat="1" x14ac:dyDescent="0.3">
      <c r="C2265" s="28"/>
      <c r="D2265" s="29"/>
      <c r="E2265" s="30"/>
      <c r="F2265" s="31"/>
      <c r="G2265" s="32"/>
      <c r="H2265" s="33"/>
      <c r="K2265" s="1"/>
      <c r="L2265" s="1"/>
      <c r="M2265" s="1"/>
      <c r="N2265" s="4"/>
      <c r="O2265" s="4"/>
      <c r="P2265" s="4"/>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4"/>
      <c r="AY2265" s="1"/>
    </row>
    <row r="2266" spans="3:51" s="6" customFormat="1" x14ac:dyDescent="0.3">
      <c r="C2266" s="28"/>
      <c r="D2266" s="29"/>
      <c r="E2266" s="30"/>
      <c r="F2266" s="31"/>
      <c r="G2266" s="32"/>
      <c r="H2266" s="33"/>
      <c r="K2266" s="1"/>
      <c r="L2266" s="1"/>
      <c r="M2266" s="1"/>
      <c r="N2266" s="4"/>
      <c r="O2266" s="4"/>
      <c r="P2266" s="4"/>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4"/>
      <c r="AY2266" s="1"/>
    </row>
    <row r="2267" spans="3:51" s="6" customFormat="1" x14ac:dyDescent="0.3">
      <c r="C2267" s="28"/>
      <c r="D2267" s="29"/>
      <c r="E2267" s="30"/>
      <c r="F2267" s="31"/>
      <c r="G2267" s="32"/>
      <c r="H2267" s="33"/>
      <c r="K2267" s="1"/>
      <c r="L2267" s="1"/>
      <c r="M2267" s="1"/>
      <c r="N2267" s="4"/>
      <c r="O2267" s="4"/>
      <c r="P2267" s="4"/>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4"/>
      <c r="AY2267" s="1"/>
    </row>
    <row r="2268" spans="3:51" s="6" customFormat="1" x14ac:dyDescent="0.3">
      <c r="C2268" s="28"/>
      <c r="D2268" s="29"/>
      <c r="E2268" s="30"/>
      <c r="F2268" s="31"/>
      <c r="G2268" s="32"/>
      <c r="H2268" s="33"/>
      <c r="K2268" s="1"/>
      <c r="L2268" s="1"/>
      <c r="M2268" s="1"/>
      <c r="N2268" s="4"/>
      <c r="O2268" s="4"/>
      <c r="P2268" s="4"/>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4"/>
      <c r="AY2268" s="1"/>
    </row>
    <row r="2269" spans="3:51" s="6" customFormat="1" x14ac:dyDescent="0.3">
      <c r="C2269" s="28"/>
      <c r="D2269" s="29"/>
      <c r="E2269" s="30"/>
      <c r="F2269" s="31"/>
      <c r="G2269" s="32"/>
      <c r="H2269" s="33"/>
      <c r="K2269" s="1"/>
      <c r="L2269" s="1"/>
      <c r="M2269" s="1"/>
      <c r="N2269" s="4"/>
      <c r="O2269" s="4"/>
      <c r="P2269" s="4"/>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4"/>
      <c r="AY2269" s="1"/>
    </row>
    <row r="2270" spans="3:51" s="6" customFormat="1" x14ac:dyDescent="0.3">
      <c r="C2270" s="28"/>
      <c r="D2270" s="29"/>
      <c r="E2270" s="30"/>
      <c r="F2270" s="31"/>
      <c r="G2270" s="32"/>
      <c r="H2270" s="33"/>
      <c r="K2270" s="1"/>
      <c r="L2270" s="1"/>
      <c r="M2270" s="1"/>
      <c r="N2270" s="4"/>
      <c r="O2270" s="4"/>
      <c r="P2270" s="4"/>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4"/>
      <c r="AY2270" s="1"/>
    </row>
    <row r="2271" spans="3:51" s="6" customFormat="1" x14ac:dyDescent="0.3">
      <c r="C2271" s="28"/>
      <c r="D2271" s="29"/>
      <c r="E2271" s="30"/>
      <c r="F2271" s="31"/>
      <c r="G2271" s="32"/>
      <c r="H2271" s="33"/>
      <c r="K2271" s="1"/>
      <c r="L2271" s="1"/>
      <c r="M2271" s="1"/>
      <c r="N2271" s="4"/>
      <c r="O2271" s="4"/>
      <c r="P2271" s="4"/>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4"/>
      <c r="AY2271" s="1"/>
    </row>
    <row r="2272" spans="3:51" s="6" customFormat="1" x14ac:dyDescent="0.3">
      <c r="C2272" s="28"/>
      <c r="D2272" s="29"/>
      <c r="E2272" s="30"/>
      <c r="F2272" s="31"/>
      <c r="G2272" s="32"/>
      <c r="H2272" s="33"/>
      <c r="K2272" s="1"/>
      <c r="L2272" s="1"/>
      <c r="M2272" s="1"/>
      <c r="N2272" s="4"/>
      <c r="O2272" s="4"/>
      <c r="P2272" s="4"/>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4"/>
      <c r="AY2272" s="1"/>
    </row>
    <row r="2273" spans="3:51" s="6" customFormat="1" x14ac:dyDescent="0.3">
      <c r="C2273" s="28"/>
      <c r="D2273" s="29"/>
      <c r="E2273" s="30"/>
      <c r="F2273" s="31"/>
      <c r="G2273" s="32"/>
      <c r="H2273" s="33"/>
      <c r="K2273" s="1"/>
      <c r="L2273" s="1"/>
      <c r="M2273" s="1"/>
      <c r="N2273" s="4"/>
      <c r="O2273" s="4"/>
      <c r="P2273" s="4"/>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4"/>
      <c r="AY2273" s="1"/>
    </row>
    <row r="2274" spans="3:51" s="6" customFormat="1" x14ac:dyDescent="0.3">
      <c r="C2274" s="28"/>
      <c r="D2274" s="29"/>
      <c r="E2274" s="30"/>
      <c r="F2274" s="31"/>
      <c r="G2274" s="32"/>
      <c r="H2274" s="33"/>
      <c r="K2274" s="1"/>
      <c r="L2274" s="1"/>
      <c r="M2274" s="1"/>
      <c r="N2274" s="4"/>
      <c r="O2274" s="4"/>
      <c r="P2274" s="4"/>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4"/>
      <c r="AY2274" s="1"/>
    </row>
    <row r="2275" spans="3:51" s="6" customFormat="1" x14ac:dyDescent="0.3">
      <c r="C2275" s="28"/>
      <c r="D2275" s="29"/>
      <c r="E2275" s="30"/>
      <c r="F2275" s="31"/>
      <c r="G2275" s="32"/>
      <c r="H2275" s="33"/>
      <c r="K2275" s="1"/>
      <c r="L2275" s="1"/>
      <c r="M2275" s="1"/>
      <c r="N2275" s="4"/>
      <c r="O2275" s="4"/>
      <c r="P2275" s="4"/>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4"/>
      <c r="AY2275" s="1"/>
    </row>
    <row r="2276" spans="3:51" s="6" customFormat="1" x14ac:dyDescent="0.3">
      <c r="C2276" s="28"/>
      <c r="D2276" s="29"/>
      <c r="E2276" s="30"/>
      <c r="F2276" s="31"/>
      <c r="G2276" s="32"/>
      <c r="H2276" s="33"/>
      <c r="K2276" s="1"/>
      <c r="L2276" s="1"/>
      <c r="M2276" s="1"/>
      <c r="N2276" s="4"/>
      <c r="O2276" s="4"/>
      <c r="P2276" s="4"/>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4"/>
      <c r="AY2276" s="1"/>
    </row>
    <row r="2277" spans="3:51" s="6" customFormat="1" x14ac:dyDescent="0.3">
      <c r="C2277" s="28"/>
      <c r="D2277" s="29"/>
      <c r="E2277" s="30"/>
      <c r="F2277" s="31"/>
      <c r="G2277" s="32"/>
      <c r="H2277" s="33"/>
      <c r="K2277" s="1"/>
      <c r="L2277" s="1"/>
      <c r="M2277" s="1"/>
      <c r="N2277" s="4"/>
      <c r="O2277" s="4"/>
      <c r="P2277" s="4"/>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4"/>
      <c r="AY2277" s="1"/>
    </row>
    <row r="2278" spans="3:51" s="6" customFormat="1" x14ac:dyDescent="0.3">
      <c r="C2278" s="28"/>
      <c r="D2278" s="29"/>
      <c r="E2278" s="30"/>
      <c r="F2278" s="31"/>
      <c r="G2278" s="32"/>
      <c r="H2278" s="33"/>
      <c r="K2278" s="1"/>
      <c r="L2278" s="1"/>
      <c r="M2278" s="1"/>
      <c r="N2278" s="4"/>
      <c r="O2278" s="4"/>
      <c r="P2278" s="4"/>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4"/>
      <c r="AY2278" s="1"/>
    </row>
    <row r="2279" spans="3:51" s="6" customFormat="1" x14ac:dyDescent="0.3">
      <c r="C2279" s="28"/>
      <c r="D2279" s="29"/>
      <c r="E2279" s="30"/>
      <c r="F2279" s="31"/>
      <c r="G2279" s="32"/>
      <c r="H2279" s="33"/>
      <c r="K2279" s="1"/>
      <c r="L2279" s="1"/>
      <c r="M2279" s="1"/>
      <c r="N2279" s="4"/>
      <c r="O2279" s="4"/>
      <c r="P2279" s="4"/>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4"/>
      <c r="AY2279" s="1"/>
    </row>
    <row r="2280" spans="3:51" s="6" customFormat="1" x14ac:dyDescent="0.3">
      <c r="C2280" s="28"/>
      <c r="D2280" s="29"/>
      <c r="E2280" s="30"/>
      <c r="F2280" s="31"/>
      <c r="G2280" s="32"/>
      <c r="H2280" s="33"/>
      <c r="K2280" s="1"/>
      <c r="L2280" s="1"/>
      <c r="M2280" s="1"/>
      <c r="N2280" s="4"/>
      <c r="O2280" s="4"/>
      <c r="P2280" s="4"/>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4"/>
      <c r="AY2280" s="1"/>
    </row>
    <row r="2281" spans="3:51" s="6" customFormat="1" x14ac:dyDescent="0.3">
      <c r="C2281" s="28"/>
      <c r="D2281" s="29"/>
      <c r="E2281" s="30"/>
      <c r="F2281" s="31"/>
      <c r="G2281" s="32"/>
      <c r="H2281" s="33"/>
      <c r="K2281" s="1"/>
      <c r="L2281" s="1"/>
      <c r="M2281" s="1"/>
      <c r="N2281" s="4"/>
      <c r="O2281" s="4"/>
      <c r="P2281" s="4"/>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4"/>
      <c r="AY2281" s="1"/>
    </row>
    <row r="2282" spans="3:51" s="6" customFormat="1" x14ac:dyDescent="0.3">
      <c r="C2282" s="28"/>
      <c r="D2282" s="29"/>
      <c r="E2282" s="30"/>
      <c r="F2282" s="31"/>
      <c r="G2282" s="32"/>
      <c r="H2282" s="33"/>
      <c r="K2282" s="1"/>
      <c r="L2282" s="1"/>
      <c r="M2282" s="1"/>
      <c r="N2282" s="4"/>
      <c r="O2282" s="4"/>
      <c r="P2282" s="4"/>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4"/>
      <c r="AY2282" s="1"/>
    </row>
    <row r="2283" spans="3:51" s="6" customFormat="1" x14ac:dyDescent="0.3">
      <c r="C2283" s="28"/>
      <c r="D2283" s="29"/>
      <c r="E2283" s="30"/>
      <c r="F2283" s="31"/>
      <c r="G2283" s="32"/>
      <c r="H2283" s="33"/>
      <c r="K2283" s="1"/>
      <c r="L2283" s="1"/>
      <c r="M2283" s="1"/>
      <c r="N2283" s="4"/>
      <c r="O2283" s="4"/>
      <c r="P2283" s="4"/>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4"/>
      <c r="AY2283" s="1"/>
    </row>
    <row r="2284" spans="3:51" s="6" customFormat="1" x14ac:dyDescent="0.3">
      <c r="C2284" s="28"/>
      <c r="D2284" s="29"/>
      <c r="E2284" s="30"/>
      <c r="F2284" s="31"/>
      <c r="G2284" s="32"/>
      <c r="H2284" s="33"/>
      <c r="K2284" s="1"/>
      <c r="L2284" s="1"/>
      <c r="M2284" s="1"/>
      <c r="N2284" s="4"/>
      <c r="O2284" s="4"/>
      <c r="P2284" s="4"/>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4"/>
      <c r="AY2284" s="1"/>
    </row>
    <row r="2285" spans="3:51" s="6" customFormat="1" x14ac:dyDescent="0.3">
      <c r="C2285" s="28"/>
      <c r="D2285" s="29"/>
      <c r="E2285" s="30"/>
      <c r="F2285" s="31"/>
      <c r="G2285" s="32"/>
      <c r="H2285" s="33"/>
      <c r="K2285" s="1"/>
      <c r="L2285" s="1"/>
      <c r="M2285" s="1"/>
      <c r="N2285" s="4"/>
      <c r="O2285" s="4"/>
      <c r="P2285" s="4"/>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4"/>
      <c r="AY2285" s="1"/>
    </row>
    <row r="2286" spans="3:51" s="6" customFormat="1" x14ac:dyDescent="0.3">
      <c r="C2286" s="28"/>
      <c r="D2286" s="29"/>
      <c r="E2286" s="30"/>
      <c r="F2286" s="31"/>
      <c r="G2286" s="32"/>
      <c r="H2286" s="33"/>
      <c r="K2286" s="1"/>
      <c r="L2286" s="1"/>
      <c r="M2286" s="1"/>
      <c r="N2286" s="4"/>
      <c r="O2286" s="4"/>
      <c r="P2286" s="4"/>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4"/>
      <c r="AY2286" s="1"/>
    </row>
    <row r="2287" spans="3:51" s="6" customFormat="1" x14ac:dyDescent="0.3">
      <c r="C2287" s="28"/>
      <c r="D2287" s="29"/>
      <c r="E2287" s="30"/>
      <c r="F2287" s="31"/>
      <c r="G2287" s="32"/>
      <c r="H2287" s="33"/>
      <c r="K2287" s="1"/>
      <c r="L2287" s="1"/>
      <c r="M2287" s="1"/>
      <c r="N2287" s="4"/>
      <c r="O2287" s="4"/>
      <c r="P2287" s="4"/>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4"/>
      <c r="AY2287" s="1"/>
    </row>
    <row r="2288" spans="3:51" s="6" customFormat="1" x14ac:dyDescent="0.3">
      <c r="C2288" s="28"/>
      <c r="D2288" s="29"/>
      <c r="E2288" s="30"/>
      <c r="F2288" s="31"/>
      <c r="G2288" s="32"/>
      <c r="H2288" s="33"/>
      <c r="K2288" s="1"/>
      <c r="L2288" s="1"/>
      <c r="M2288" s="1"/>
      <c r="N2288" s="4"/>
      <c r="O2288" s="4"/>
      <c r="P2288" s="4"/>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4"/>
      <c r="AY2288" s="1"/>
    </row>
    <row r="2289" spans="3:51" s="6" customFormat="1" x14ac:dyDescent="0.3">
      <c r="C2289" s="28"/>
      <c r="D2289" s="29"/>
      <c r="E2289" s="30"/>
      <c r="F2289" s="31"/>
      <c r="G2289" s="32"/>
      <c r="H2289" s="33"/>
      <c r="K2289" s="1"/>
      <c r="L2289" s="1"/>
      <c r="M2289" s="1"/>
      <c r="N2289" s="4"/>
      <c r="O2289" s="4"/>
      <c r="P2289" s="4"/>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4"/>
      <c r="AY2289" s="1"/>
    </row>
    <row r="2290" spans="3:51" s="6" customFormat="1" x14ac:dyDescent="0.3">
      <c r="C2290" s="28"/>
      <c r="D2290" s="29"/>
      <c r="E2290" s="30"/>
      <c r="F2290" s="31"/>
      <c r="G2290" s="32"/>
      <c r="H2290" s="33"/>
      <c r="K2290" s="1"/>
      <c r="L2290" s="1"/>
      <c r="M2290" s="1"/>
      <c r="N2290" s="4"/>
      <c r="O2290" s="4"/>
      <c r="P2290" s="4"/>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4"/>
      <c r="AY2290" s="1"/>
    </row>
    <row r="2291" spans="3:51" s="6" customFormat="1" x14ac:dyDescent="0.3">
      <c r="C2291" s="28"/>
      <c r="D2291" s="29"/>
      <c r="E2291" s="30"/>
      <c r="F2291" s="31"/>
      <c r="G2291" s="32"/>
      <c r="H2291" s="33"/>
      <c r="K2291" s="1"/>
      <c r="L2291" s="1"/>
      <c r="M2291" s="1"/>
      <c r="N2291" s="4"/>
      <c r="O2291" s="4"/>
      <c r="P2291" s="4"/>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4"/>
      <c r="AY2291" s="1"/>
    </row>
    <row r="2292" spans="3:51" s="6" customFormat="1" x14ac:dyDescent="0.3">
      <c r="C2292" s="28"/>
      <c r="D2292" s="29"/>
      <c r="E2292" s="30"/>
      <c r="F2292" s="31"/>
      <c r="G2292" s="32"/>
      <c r="H2292" s="33"/>
      <c r="K2292" s="1"/>
      <c r="L2292" s="1"/>
      <c r="M2292" s="1"/>
      <c r="N2292" s="4"/>
      <c r="O2292" s="4"/>
      <c r="P2292" s="4"/>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4"/>
      <c r="AY2292" s="1"/>
    </row>
    <row r="2293" spans="3:51" s="6" customFormat="1" x14ac:dyDescent="0.3">
      <c r="C2293" s="28"/>
      <c r="D2293" s="29"/>
      <c r="E2293" s="30"/>
      <c r="F2293" s="31"/>
      <c r="G2293" s="32"/>
      <c r="H2293" s="33"/>
      <c r="K2293" s="1"/>
      <c r="L2293" s="1"/>
      <c r="M2293" s="1"/>
      <c r="N2293" s="4"/>
      <c r="O2293" s="4"/>
      <c r="P2293" s="4"/>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4"/>
      <c r="AY2293" s="1"/>
    </row>
    <row r="2294" spans="3:51" s="6" customFormat="1" x14ac:dyDescent="0.3">
      <c r="C2294" s="28"/>
      <c r="D2294" s="29"/>
      <c r="E2294" s="30"/>
      <c r="F2294" s="31"/>
      <c r="G2294" s="32"/>
      <c r="H2294" s="33"/>
      <c r="K2294" s="1"/>
      <c r="L2294" s="1"/>
      <c r="M2294" s="1"/>
      <c r="N2294" s="4"/>
      <c r="O2294" s="4"/>
      <c r="P2294" s="4"/>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4"/>
      <c r="AY2294" s="1"/>
    </row>
    <row r="2295" spans="3:51" s="6" customFormat="1" x14ac:dyDescent="0.3">
      <c r="C2295" s="28"/>
      <c r="D2295" s="29"/>
      <c r="E2295" s="30"/>
      <c r="F2295" s="31"/>
      <c r="G2295" s="32"/>
      <c r="H2295" s="33"/>
      <c r="K2295" s="1"/>
      <c r="L2295" s="1"/>
      <c r="M2295" s="1"/>
      <c r="N2295" s="4"/>
      <c r="O2295" s="4"/>
      <c r="P2295" s="4"/>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4"/>
      <c r="AY2295" s="1"/>
    </row>
    <row r="2296" spans="3:51" s="6" customFormat="1" x14ac:dyDescent="0.3">
      <c r="C2296" s="28"/>
      <c r="D2296" s="29"/>
      <c r="E2296" s="30"/>
      <c r="F2296" s="31"/>
      <c r="G2296" s="32"/>
      <c r="H2296" s="33"/>
      <c r="K2296" s="1"/>
      <c r="L2296" s="1"/>
      <c r="M2296" s="1"/>
      <c r="N2296" s="4"/>
      <c r="O2296" s="4"/>
      <c r="P2296" s="4"/>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4"/>
      <c r="AY2296" s="1"/>
    </row>
    <row r="2297" spans="3:51" s="6" customFormat="1" x14ac:dyDescent="0.3">
      <c r="C2297" s="28"/>
      <c r="D2297" s="29"/>
      <c r="E2297" s="30"/>
      <c r="F2297" s="31"/>
      <c r="G2297" s="32"/>
      <c r="H2297" s="33"/>
      <c r="K2297" s="1"/>
      <c r="L2297" s="1"/>
      <c r="M2297" s="1"/>
      <c r="N2297" s="4"/>
      <c r="O2297" s="4"/>
      <c r="P2297" s="4"/>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4"/>
      <c r="AY2297" s="1"/>
    </row>
    <row r="2298" spans="3:51" s="6" customFormat="1" x14ac:dyDescent="0.3">
      <c r="C2298" s="28"/>
      <c r="D2298" s="29"/>
      <c r="E2298" s="30"/>
      <c r="F2298" s="31"/>
      <c r="G2298" s="32"/>
      <c r="H2298" s="33"/>
      <c r="K2298" s="1"/>
      <c r="L2298" s="1"/>
      <c r="M2298" s="1"/>
      <c r="N2298" s="4"/>
      <c r="O2298" s="4"/>
      <c r="P2298" s="4"/>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4"/>
      <c r="AY2298" s="1"/>
    </row>
    <row r="2299" spans="3:51" s="6" customFormat="1" x14ac:dyDescent="0.3">
      <c r="C2299" s="28"/>
      <c r="D2299" s="29"/>
      <c r="E2299" s="30"/>
      <c r="F2299" s="31"/>
      <c r="G2299" s="32"/>
      <c r="H2299" s="33"/>
      <c r="K2299" s="1"/>
      <c r="L2299" s="1"/>
      <c r="M2299" s="1"/>
      <c r="N2299" s="4"/>
      <c r="O2299" s="4"/>
      <c r="P2299" s="4"/>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4"/>
      <c r="AY2299" s="1"/>
    </row>
    <row r="2300" spans="3:51" s="6" customFormat="1" x14ac:dyDescent="0.3">
      <c r="C2300" s="28"/>
      <c r="D2300" s="29"/>
      <c r="E2300" s="30"/>
      <c r="F2300" s="31"/>
      <c r="G2300" s="32"/>
      <c r="H2300" s="33"/>
      <c r="K2300" s="1"/>
      <c r="L2300" s="1"/>
      <c r="M2300" s="1"/>
      <c r="N2300" s="4"/>
      <c r="O2300" s="4"/>
      <c r="P2300" s="4"/>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4"/>
      <c r="AY2300" s="1"/>
    </row>
    <row r="2301" spans="3:51" s="6" customFormat="1" x14ac:dyDescent="0.3">
      <c r="C2301" s="28"/>
      <c r="D2301" s="29"/>
      <c r="E2301" s="30"/>
      <c r="F2301" s="31"/>
      <c r="G2301" s="32"/>
      <c r="H2301" s="33"/>
      <c r="K2301" s="1"/>
      <c r="L2301" s="1"/>
      <c r="M2301" s="1"/>
      <c r="N2301" s="4"/>
      <c r="O2301" s="4"/>
      <c r="P2301" s="4"/>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4"/>
      <c r="AY2301" s="1"/>
    </row>
    <row r="2302" spans="3:51" s="6" customFormat="1" x14ac:dyDescent="0.3">
      <c r="C2302" s="28"/>
      <c r="D2302" s="29"/>
      <c r="E2302" s="30"/>
      <c r="F2302" s="31"/>
      <c r="G2302" s="32"/>
      <c r="H2302" s="33"/>
      <c r="K2302" s="1"/>
      <c r="L2302" s="1"/>
      <c r="M2302" s="1"/>
      <c r="N2302" s="4"/>
      <c r="O2302" s="4"/>
      <c r="P2302" s="4"/>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4"/>
      <c r="AY2302" s="1"/>
    </row>
    <row r="2303" spans="3:51" s="6" customFormat="1" x14ac:dyDescent="0.3">
      <c r="C2303" s="28"/>
      <c r="D2303" s="29"/>
      <c r="E2303" s="30"/>
      <c r="F2303" s="31"/>
      <c r="G2303" s="32"/>
      <c r="H2303" s="33"/>
      <c r="K2303" s="1"/>
      <c r="L2303" s="1"/>
      <c r="M2303" s="1"/>
      <c r="N2303" s="4"/>
      <c r="O2303" s="4"/>
      <c r="P2303" s="4"/>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4"/>
      <c r="AY2303" s="1"/>
    </row>
    <row r="2304" spans="3:51" s="6" customFormat="1" x14ac:dyDescent="0.3">
      <c r="C2304" s="28"/>
      <c r="D2304" s="29"/>
      <c r="E2304" s="30"/>
      <c r="F2304" s="31"/>
      <c r="G2304" s="32"/>
      <c r="H2304" s="33"/>
      <c r="K2304" s="1"/>
      <c r="L2304" s="1"/>
      <c r="M2304" s="1"/>
      <c r="N2304" s="4"/>
      <c r="O2304" s="4"/>
      <c r="P2304" s="4"/>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4"/>
      <c r="AY2304" s="1"/>
    </row>
    <row r="2305" spans="3:51" s="6" customFormat="1" x14ac:dyDescent="0.3">
      <c r="C2305" s="28"/>
      <c r="D2305" s="29"/>
      <c r="E2305" s="30"/>
      <c r="F2305" s="31"/>
      <c r="G2305" s="32"/>
      <c r="H2305" s="33"/>
      <c r="K2305" s="1"/>
      <c r="L2305" s="1"/>
      <c r="M2305" s="1"/>
      <c r="N2305" s="4"/>
      <c r="O2305" s="4"/>
      <c r="P2305" s="4"/>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4"/>
      <c r="AY2305" s="1"/>
    </row>
    <row r="2306" spans="3:51" s="6" customFormat="1" x14ac:dyDescent="0.3">
      <c r="C2306" s="28"/>
      <c r="D2306" s="29"/>
      <c r="E2306" s="30"/>
      <c r="F2306" s="31"/>
      <c r="G2306" s="32"/>
      <c r="H2306" s="33"/>
      <c r="K2306" s="1"/>
      <c r="L2306" s="1"/>
      <c r="M2306" s="1"/>
      <c r="N2306" s="4"/>
      <c r="O2306" s="4"/>
      <c r="P2306" s="4"/>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4"/>
      <c r="AY2306" s="1"/>
    </row>
    <row r="2307" spans="3:51" s="6" customFormat="1" x14ac:dyDescent="0.3">
      <c r="C2307" s="28"/>
      <c r="D2307" s="29"/>
      <c r="E2307" s="30"/>
      <c r="F2307" s="31"/>
      <c r="G2307" s="32"/>
      <c r="H2307" s="33"/>
      <c r="K2307" s="1"/>
      <c r="L2307" s="1"/>
      <c r="M2307" s="1"/>
      <c r="N2307" s="4"/>
      <c r="O2307" s="4"/>
      <c r="P2307" s="4"/>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4"/>
      <c r="AY2307" s="1"/>
    </row>
    <row r="2308" spans="3:51" s="6" customFormat="1" x14ac:dyDescent="0.3">
      <c r="C2308" s="28"/>
      <c r="D2308" s="29"/>
      <c r="E2308" s="30"/>
      <c r="F2308" s="31"/>
      <c r="G2308" s="32"/>
      <c r="H2308" s="33"/>
      <c r="K2308" s="1"/>
      <c r="L2308" s="1"/>
      <c r="M2308" s="1"/>
      <c r="N2308" s="4"/>
      <c r="O2308" s="4"/>
      <c r="P2308" s="4"/>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4"/>
      <c r="AY2308" s="1"/>
    </row>
    <row r="2309" spans="3:51" s="6" customFormat="1" x14ac:dyDescent="0.3">
      <c r="C2309" s="28"/>
      <c r="D2309" s="29"/>
      <c r="E2309" s="30"/>
      <c r="F2309" s="31"/>
      <c r="G2309" s="32"/>
      <c r="H2309" s="33"/>
      <c r="K2309" s="1"/>
      <c r="L2309" s="1"/>
      <c r="M2309" s="1"/>
      <c r="N2309" s="4"/>
      <c r="O2309" s="4"/>
      <c r="P2309" s="4"/>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4"/>
      <c r="AY2309" s="1"/>
    </row>
    <row r="2310" spans="3:51" s="6" customFormat="1" x14ac:dyDescent="0.3">
      <c r="C2310" s="28"/>
      <c r="D2310" s="29"/>
      <c r="E2310" s="30"/>
      <c r="F2310" s="31"/>
      <c r="G2310" s="32"/>
      <c r="H2310" s="33"/>
      <c r="K2310" s="1"/>
      <c r="L2310" s="1"/>
      <c r="M2310" s="1"/>
      <c r="N2310" s="4"/>
      <c r="O2310" s="4"/>
      <c r="P2310" s="4"/>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4"/>
      <c r="AY2310" s="1"/>
    </row>
    <row r="2311" spans="3:51" s="6" customFormat="1" x14ac:dyDescent="0.3">
      <c r="C2311" s="28"/>
      <c r="D2311" s="29"/>
      <c r="E2311" s="30"/>
      <c r="F2311" s="31"/>
      <c r="G2311" s="32"/>
      <c r="H2311" s="33"/>
      <c r="K2311" s="1"/>
      <c r="L2311" s="1"/>
      <c r="M2311" s="1"/>
      <c r="N2311" s="4"/>
      <c r="O2311" s="4"/>
      <c r="P2311" s="4"/>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4"/>
      <c r="AY2311" s="1"/>
    </row>
    <row r="2312" spans="3:51" s="6" customFormat="1" x14ac:dyDescent="0.3">
      <c r="C2312" s="28"/>
      <c r="D2312" s="29"/>
      <c r="E2312" s="30"/>
      <c r="F2312" s="31"/>
      <c r="G2312" s="32"/>
      <c r="H2312" s="33"/>
      <c r="K2312" s="1"/>
      <c r="L2312" s="1"/>
      <c r="M2312" s="1"/>
      <c r="N2312" s="4"/>
      <c r="O2312" s="4"/>
      <c r="P2312" s="4"/>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4"/>
      <c r="AY2312" s="1"/>
    </row>
    <row r="2313" spans="3:51" s="6" customFormat="1" x14ac:dyDescent="0.3">
      <c r="C2313" s="28"/>
      <c r="D2313" s="29"/>
      <c r="E2313" s="30"/>
      <c r="F2313" s="31"/>
      <c r="G2313" s="32"/>
      <c r="H2313" s="33"/>
      <c r="K2313" s="1"/>
      <c r="L2313" s="1"/>
      <c r="M2313" s="1"/>
      <c r="N2313" s="4"/>
      <c r="O2313" s="4"/>
      <c r="P2313" s="4"/>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4"/>
      <c r="AY2313" s="1"/>
    </row>
    <row r="2314" spans="3:51" s="6" customFormat="1" x14ac:dyDescent="0.3">
      <c r="C2314" s="28"/>
      <c r="D2314" s="29"/>
      <c r="E2314" s="30"/>
      <c r="F2314" s="31"/>
      <c r="G2314" s="32"/>
      <c r="H2314" s="33"/>
      <c r="K2314" s="1"/>
      <c r="L2314" s="1"/>
      <c r="M2314" s="1"/>
      <c r="N2314" s="4"/>
      <c r="O2314" s="4"/>
      <c r="P2314" s="4"/>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4"/>
      <c r="AY2314" s="1"/>
    </row>
    <row r="2315" spans="3:51" s="6" customFormat="1" x14ac:dyDescent="0.3">
      <c r="C2315" s="28"/>
      <c r="D2315" s="29"/>
      <c r="E2315" s="30"/>
      <c r="F2315" s="31"/>
      <c r="G2315" s="32"/>
      <c r="H2315" s="33"/>
      <c r="K2315" s="1"/>
      <c r="L2315" s="1"/>
      <c r="M2315" s="1"/>
      <c r="N2315" s="4"/>
      <c r="O2315" s="4"/>
      <c r="P2315" s="4"/>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4"/>
      <c r="AY2315" s="1"/>
    </row>
    <row r="2316" spans="3:51" s="6" customFormat="1" x14ac:dyDescent="0.3">
      <c r="C2316" s="28"/>
      <c r="D2316" s="29"/>
      <c r="E2316" s="30"/>
      <c r="F2316" s="31"/>
      <c r="G2316" s="32"/>
      <c r="H2316" s="33"/>
      <c r="K2316" s="1"/>
      <c r="L2316" s="1"/>
      <c r="M2316" s="1"/>
      <c r="N2316" s="4"/>
      <c r="O2316" s="4"/>
      <c r="P2316" s="4"/>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4"/>
      <c r="AY2316" s="1"/>
    </row>
    <row r="2317" spans="3:51" s="6" customFormat="1" x14ac:dyDescent="0.3">
      <c r="C2317" s="28"/>
      <c r="D2317" s="29"/>
      <c r="E2317" s="30"/>
      <c r="F2317" s="31"/>
      <c r="G2317" s="32"/>
      <c r="H2317" s="33"/>
      <c r="K2317" s="1"/>
      <c r="L2317" s="1"/>
      <c r="M2317" s="1"/>
      <c r="N2317" s="4"/>
      <c r="O2317" s="4"/>
      <c r="P2317" s="4"/>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4"/>
      <c r="AY2317" s="1"/>
    </row>
    <row r="2318" spans="3:51" s="6" customFormat="1" x14ac:dyDescent="0.3">
      <c r="C2318" s="28"/>
      <c r="D2318" s="29"/>
      <c r="E2318" s="30"/>
      <c r="F2318" s="31"/>
      <c r="G2318" s="32"/>
      <c r="H2318" s="33"/>
      <c r="K2318" s="1"/>
      <c r="L2318" s="1"/>
      <c r="M2318" s="1"/>
      <c r="N2318" s="4"/>
      <c r="O2318" s="4"/>
      <c r="P2318" s="4"/>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4"/>
      <c r="AY2318" s="1"/>
    </row>
    <row r="2319" spans="3:51" s="6" customFormat="1" x14ac:dyDescent="0.3">
      <c r="C2319" s="28"/>
      <c r="D2319" s="29"/>
      <c r="E2319" s="30"/>
      <c r="F2319" s="31"/>
      <c r="G2319" s="32"/>
      <c r="H2319" s="33"/>
      <c r="K2319" s="1"/>
      <c r="L2319" s="1"/>
      <c r="M2319" s="1"/>
      <c r="N2319" s="4"/>
      <c r="O2319" s="4"/>
      <c r="P2319" s="4"/>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4"/>
      <c r="AY2319" s="1"/>
    </row>
    <row r="2320" spans="3:51" s="6" customFormat="1" x14ac:dyDescent="0.3">
      <c r="C2320" s="28"/>
      <c r="D2320" s="29"/>
      <c r="E2320" s="30"/>
      <c r="F2320" s="31"/>
      <c r="G2320" s="32"/>
      <c r="H2320" s="33"/>
      <c r="K2320" s="1"/>
      <c r="L2320" s="1"/>
      <c r="M2320" s="1"/>
      <c r="N2320" s="4"/>
      <c r="O2320" s="4"/>
      <c r="P2320" s="4"/>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4"/>
      <c r="AY2320" s="1"/>
    </row>
    <row r="2321" spans="3:51" s="6" customFormat="1" x14ac:dyDescent="0.3">
      <c r="C2321" s="28"/>
      <c r="D2321" s="29"/>
      <c r="E2321" s="30"/>
      <c r="F2321" s="31"/>
      <c r="G2321" s="32"/>
      <c r="H2321" s="33"/>
      <c r="K2321" s="1"/>
      <c r="L2321" s="1"/>
      <c r="M2321" s="1"/>
      <c r="N2321" s="4"/>
      <c r="O2321" s="4"/>
      <c r="P2321" s="4"/>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4"/>
      <c r="AY2321" s="1"/>
    </row>
    <row r="2322" spans="3:51" s="6" customFormat="1" x14ac:dyDescent="0.3">
      <c r="C2322" s="28"/>
      <c r="D2322" s="29"/>
      <c r="E2322" s="30"/>
      <c r="F2322" s="31"/>
      <c r="G2322" s="32"/>
      <c r="H2322" s="33"/>
      <c r="K2322" s="1"/>
      <c r="L2322" s="1"/>
      <c r="M2322" s="1"/>
      <c r="N2322" s="4"/>
      <c r="O2322" s="4"/>
      <c r="P2322" s="4"/>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4"/>
      <c r="AY2322" s="1"/>
    </row>
    <row r="2323" spans="3:51" s="6" customFormat="1" x14ac:dyDescent="0.3">
      <c r="C2323" s="28"/>
      <c r="D2323" s="29"/>
      <c r="E2323" s="30"/>
      <c r="F2323" s="31"/>
      <c r="G2323" s="32"/>
      <c r="H2323" s="33"/>
      <c r="K2323" s="1"/>
      <c r="L2323" s="1"/>
      <c r="M2323" s="1"/>
      <c r="N2323" s="4"/>
      <c r="O2323" s="4"/>
      <c r="P2323" s="4"/>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4"/>
      <c r="AY2323" s="1"/>
    </row>
    <row r="2324" spans="3:51" s="6" customFormat="1" x14ac:dyDescent="0.3">
      <c r="C2324" s="28"/>
      <c r="D2324" s="29"/>
      <c r="E2324" s="30"/>
      <c r="F2324" s="31"/>
      <c r="G2324" s="32"/>
      <c r="H2324" s="33"/>
      <c r="K2324" s="1"/>
      <c r="L2324" s="1"/>
      <c r="M2324" s="1"/>
      <c r="N2324" s="4"/>
      <c r="O2324" s="4"/>
      <c r="P2324" s="4"/>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4"/>
      <c r="AY2324" s="1"/>
    </row>
    <row r="2325" spans="3:51" s="6" customFormat="1" x14ac:dyDescent="0.3">
      <c r="C2325" s="28"/>
      <c r="D2325" s="29"/>
      <c r="E2325" s="30"/>
      <c r="F2325" s="31"/>
      <c r="G2325" s="32"/>
      <c r="H2325" s="33"/>
      <c r="K2325" s="1"/>
      <c r="L2325" s="1"/>
      <c r="M2325" s="1"/>
      <c r="N2325" s="4"/>
      <c r="O2325" s="4"/>
      <c r="P2325" s="4"/>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4"/>
      <c r="AY2325" s="1"/>
    </row>
    <row r="2326" spans="3:51" s="6" customFormat="1" x14ac:dyDescent="0.3">
      <c r="C2326" s="28"/>
      <c r="D2326" s="29"/>
      <c r="E2326" s="30"/>
      <c r="F2326" s="31"/>
      <c r="G2326" s="32"/>
      <c r="H2326" s="33"/>
      <c r="K2326" s="1"/>
      <c r="L2326" s="1"/>
      <c r="M2326" s="1"/>
      <c r="N2326" s="4"/>
      <c r="O2326" s="4"/>
      <c r="P2326" s="4"/>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4"/>
      <c r="AY2326" s="1"/>
    </row>
    <row r="2327" spans="3:51" s="6" customFormat="1" x14ac:dyDescent="0.3">
      <c r="C2327" s="28"/>
      <c r="D2327" s="29"/>
      <c r="E2327" s="30"/>
      <c r="F2327" s="31"/>
      <c r="G2327" s="32"/>
      <c r="H2327" s="33"/>
      <c r="K2327" s="1"/>
      <c r="L2327" s="1"/>
      <c r="M2327" s="1"/>
      <c r="N2327" s="4"/>
      <c r="O2327" s="4"/>
      <c r="P2327" s="4"/>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4"/>
      <c r="AY2327" s="1"/>
    </row>
    <row r="2328" spans="3:51" s="6" customFormat="1" x14ac:dyDescent="0.3">
      <c r="C2328" s="28"/>
      <c r="D2328" s="29"/>
      <c r="E2328" s="30"/>
      <c r="F2328" s="31"/>
      <c r="G2328" s="32"/>
      <c r="H2328" s="33"/>
      <c r="K2328" s="1"/>
      <c r="L2328" s="1"/>
      <c r="M2328" s="1"/>
      <c r="N2328" s="4"/>
      <c r="O2328" s="4"/>
      <c r="P2328" s="4"/>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4"/>
      <c r="AY2328" s="1"/>
    </row>
    <row r="2329" spans="3:51" s="6" customFormat="1" x14ac:dyDescent="0.3">
      <c r="C2329" s="28"/>
      <c r="D2329" s="29"/>
      <c r="E2329" s="30"/>
      <c r="F2329" s="31"/>
      <c r="G2329" s="32"/>
      <c r="H2329" s="33"/>
      <c r="K2329" s="1"/>
      <c r="L2329" s="1"/>
      <c r="M2329" s="1"/>
      <c r="N2329" s="4"/>
      <c r="O2329" s="4"/>
      <c r="P2329" s="4"/>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4"/>
      <c r="AY2329" s="1"/>
    </row>
    <row r="2330" spans="3:51" s="6" customFormat="1" x14ac:dyDescent="0.3">
      <c r="C2330" s="28"/>
      <c r="D2330" s="29"/>
      <c r="E2330" s="30"/>
      <c r="F2330" s="31"/>
      <c r="G2330" s="32"/>
      <c r="H2330" s="33"/>
      <c r="K2330" s="1"/>
      <c r="L2330" s="1"/>
      <c r="M2330" s="1"/>
      <c r="N2330" s="4"/>
      <c r="O2330" s="4"/>
      <c r="P2330" s="4"/>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4"/>
      <c r="AY2330" s="1"/>
    </row>
    <row r="2331" spans="3:51" s="6" customFormat="1" x14ac:dyDescent="0.3">
      <c r="C2331" s="28"/>
      <c r="D2331" s="29"/>
      <c r="E2331" s="30"/>
      <c r="F2331" s="31"/>
      <c r="G2331" s="32"/>
      <c r="H2331" s="33"/>
      <c r="K2331" s="1"/>
      <c r="L2331" s="1"/>
      <c r="M2331" s="1"/>
      <c r="N2331" s="4"/>
      <c r="O2331" s="4"/>
      <c r="P2331" s="4"/>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4"/>
      <c r="AY2331" s="1"/>
    </row>
    <row r="2332" spans="3:51" s="6" customFormat="1" x14ac:dyDescent="0.3">
      <c r="C2332" s="28"/>
      <c r="D2332" s="29"/>
      <c r="E2332" s="30"/>
      <c r="F2332" s="31"/>
      <c r="G2332" s="32"/>
      <c r="H2332" s="33"/>
      <c r="K2332" s="1"/>
      <c r="L2332" s="1"/>
      <c r="M2332" s="1"/>
      <c r="N2332" s="4"/>
      <c r="O2332" s="4"/>
      <c r="P2332" s="4"/>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4"/>
      <c r="AY2332" s="1"/>
    </row>
    <row r="2333" spans="3:51" s="6" customFormat="1" x14ac:dyDescent="0.3">
      <c r="C2333" s="28"/>
      <c r="D2333" s="29"/>
      <c r="E2333" s="30"/>
      <c r="F2333" s="31"/>
      <c r="G2333" s="32"/>
      <c r="H2333" s="33"/>
      <c r="K2333" s="1"/>
      <c r="L2333" s="1"/>
      <c r="M2333" s="1"/>
      <c r="N2333" s="4"/>
      <c r="O2333" s="4"/>
      <c r="P2333" s="4"/>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4"/>
      <c r="AY2333" s="1"/>
    </row>
    <row r="2334" spans="3:51" s="6" customFormat="1" x14ac:dyDescent="0.3">
      <c r="C2334" s="28"/>
      <c r="D2334" s="29"/>
      <c r="E2334" s="30"/>
      <c r="F2334" s="31"/>
      <c r="G2334" s="32"/>
      <c r="H2334" s="33"/>
      <c r="K2334" s="1"/>
      <c r="L2334" s="1"/>
      <c r="M2334" s="1"/>
      <c r="N2334" s="4"/>
      <c r="O2334" s="4"/>
      <c r="P2334" s="4"/>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4"/>
      <c r="AY2334" s="1"/>
    </row>
    <row r="2335" spans="3:51" s="6" customFormat="1" x14ac:dyDescent="0.3">
      <c r="C2335" s="28"/>
      <c r="D2335" s="29"/>
      <c r="E2335" s="30"/>
      <c r="F2335" s="31"/>
      <c r="G2335" s="32"/>
      <c r="H2335" s="33"/>
      <c r="K2335" s="1"/>
      <c r="L2335" s="1"/>
      <c r="M2335" s="1"/>
      <c r="N2335" s="4"/>
      <c r="O2335" s="4"/>
      <c r="P2335" s="4"/>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4"/>
      <c r="AY2335" s="1"/>
    </row>
    <row r="2336" spans="3:51" s="6" customFormat="1" x14ac:dyDescent="0.3">
      <c r="C2336" s="28"/>
      <c r="D2336" s="29"/>
      <c r="E2336" s="30"/>
      <c r="F2336" s="31"/>
      <c r="G2336" s="32"/>
      <c r="H2336" s="33"/>
      <c r="K2336" s="1"/>
      <c r="L2336" s="1"/>
      <c r="M2336" s="1"/>
      <c r="N2336" s="4"/>
      <c r="O2336" s="4"/>
      <c r="P2336" s="4"/>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4"/>
      <c r="AY2336" s="1"/>
    </row>
    <row r="2337" spans="3:51" s="6" customFormat="1" x14ac:dyDescent="0.3">
      <c r="C2337" s="28"/>
      <c r="D2337" s="29"/>
      <c r="E2337" s="30"/>
      <c r="F2337" s="31"/>
      <c r="G2337" s="32"/>
      <c r="H2337" s="33"/>
      <c r="K2337" s="1"/>
      <c r="L2337" s="1"/>
      <c r="M2337" s="1"/>
      <c r="N2337" s="4"/>
      <c r="O2337" s="4"/>
      <c r="P2337" s="4"/>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4"/>
      <c r="AY2337" s="1"/>
    </row>
    <row r="2338" spans="3:51" s="6" customFormat="1" x14ac:dyDescent="0.3">
      <c r="C2338" s="28"/>
      <c r="D2338" s="29"/>
      <c r="E2338" s="30"/>
      <c r="F2338" s="31"/>
      <c r="G2338" s="32"/>
      <c r="H2338" s="33"/>
      <c r="K2338" s="1"/>
      <c r="L2338" s="1"/>
      <c r="M2338" s="1"/>
      <c r="N2338" s="4"/>
      <c r="O2338" s="4"/>
      <c r="P2338" s="4"/>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4"/>
      <c r="AY2338" s="1"/>
    </row>
    <row r="2339" spans="3:51" s="6" customFormat="1" x14ac:dyDescent="0.3">
      <c r="C2339" s="28"/>
      <c r="D2339" s="29"/>
      <c r="E2339" s="30"/>
      <c r="F2339" s="31"/>
      <c r="G2339" s="32"/>
      <c r="H2339" s="33"/>
      <c r="K2339" s="1"/>
      <c r="L2339" s="1"/>
      <c r="M2339" s="1"/>
      <c r="N2339" s="4"/>
      <c r="O2339" s="4"/>
      <c r="P2339" s="4"/>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4"/>
      <c r="AY2339" s="1"/>
    </row>
    <row r="2340" spans="3:51" s="6" customFormat="1" x14ac:dyDescent="0.3">
      <c r="C2340" s="28"/>
      <c r="D2340" s="29"/>
      <c r="E2340" s="30"/>
      <c r="F2340" s="31"/>
      <c r="G2340" s="32"/>
      <c r="H2340" s="33"/>
      <c r="K2340" s="1"/>
      <c r="L2340" s="1"/>
      <c r="M2340" s="1"/>
      <c r="N2340" s="4"/>
      <c r="O2340" s="4"/>
      <c r="P2340" s="4"/>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4"/>
      <c r="AY2340" s="1"/>
    </row>
    <row r="2341" spans="3:51" s="6" customFormat="1" x14ac:dyDescent="0.3">
      <c r="C2341" s="28"/>
      <c r="D2341" s="29"/>
      <c r="E2341" s="30"/>
      <c r="F2341" s="31"/>
      <c r="G2341" s="32"/>
      <c r="H2341" s="33"/>
      <c r="K2341" s="1"/>
      <c r="L2341" s="1"/>
      <c r="M2341" s="1"/>
      <c r="N2341" s="4"/>
      <c r="O2341" s="4"/>
      <c r="P2341" s="4"/>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4"/>
      <c r="AY2341" s="1"/>
    </row>
    <row r="2342" spans="3:51" s="6" customFormat="1" x14ac:dyDescent="0.3">
      <c r="C2342" s="28"/>
      <c r="D2342" s="29"/>
      <c r="E2342" s="30"/>
      <c r="F2342" s="31"/>
      <c r="G2342" s="32"/>
      <c r="H2342" s="33"/>
      <c r="K2342" s="1"/>
      <c r="L2342" s="1"/>
      <c r="M2342" s="1"/>
      <c r="N2342" s="4"/>
      <c r="O2342" s="4"/>
      <c r="P2342" s="4"/>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4"/>
      <c r="AY2342" s="1"/>
    </row>
    <row r="2343" spans="3:51" s="6" customFormat="1" x14ac:dyDescent="0.3">
      <c r="C2343" s="28"/>
      <c r="D2343" s="29"/>
      <c r="E2343" s="30"/>
      <c r="F2343" s="31"/>
      <c r="G2343" s="32"/>
      <c r="H2343" s="33"/>
      <c r="K2343" s="1"/>
      <c r="L2343" s="1"/>
      <c r="M2343" s="1"/>
      <c r="N2343" s="4"/>
      <c r="O2343" s="4"/>
      <c r="P2343" s="4"/>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4"/>
      <c r="AY2343" s="1"/>
    </row>
    <row r="2344" spans="3:51" s="6" customFormat="1" x14ac:dyDescent="0.3">
      <c r="C2344" s="28"/>
      <c r="D2344" s="29"/>
      <c r="E2344" s="30"/>
      <c r="F2344" s="31"/>
      <c r="G2344" s="32"/>
      <c r="H2344" s="33"/>
      <c r="K2344" s="1"/>
      <c r="L2344" s="1"/>
      <c r="M2344" s="1"/>
      <c r="N2344" s="4"/>
      <c r="O2344" s="4"/>
      <c r="P2344" s="4"/>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4"/>
      <c r="AY2344" s="1"/>
    </row>
    <row r="2345" spans="3:51" s="6" customFormat="1" x14ac:dyDescent="0.3">
      <c r="C2345" s="28"/>
      <c r="D2345" s="29"/>
      <c r="E2345" s="30"/>
      <c r="F2345" s="31"/>
      <c r="G2345" s="32"/>
      <c r="H2345" s="33"/>
      <c r="K2345" s="1"/>
      <c r="L2345" s="1"/>
      <c r="M2345" s="1"/>
      <c r="N2345" s="4"/>
      <c r="O2345" s="4"/>
      <c r="P2345" s="4"/>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4"/>
      <c r="AY2345" s="1"/>
    </row>
    <row r="2346" spans="3:51" s="6" customFormat="1" x14ac:dyDescent="0.3">
      <c r="C2346" s="28"/>
      <c r="D2346" s="29"/>
      <c r="E2346" s="30"/>
      <c r="F2346" s="31"/>
      <c r="G2346" s="32"/>
      <c r="H2346" s="33"/>
      <c r="K2346" s="1"/>
      <c r="L2346" s="1"/>
      <c r="M2346" s="1"/>
      <c r="N2346" s="4"/>
      <c r="O2346" s="4"/>
      <c r="P2346" s="4"/>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4"/>
      <c r="AY2346" s="1"/>
    </row>
    <row r="2347" spans="3:51" s="6" customFormat="1" x14ac:dyDescent="0.3">
      <c r="C2347" s="28"/>
      <c r="D2347" s="29"/>
      <c r="E2347" s="30"/>
      <c r="F2347" s="31"/>
      <c r="G2347" s="32"/>
      <c r="H2347" s="33"/>
      <c r="K2347" s="1"/>
      <c r="L2347" s="1"/>
      <c r="M2347" s="1"/>
      <c r="N2347" s="4"/>
      <c r="O2347" s="4"/>
      <c r="P2347" s="4"/>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4"/>
      <c r="AY2347" s="1"/>
    </row>
    <row r="2348" spans="3:51" s="6" customFormat="1" x14ac:dyDescent="0.3">
      <c r="C2348" s="28"/>
      <c r="D2348" s="29"/>
      <c r="E2348" s="30"/>
      <c r="F2348" s="31"/>
      <c r="G2348" s="32"/>
      <c r="H2348" s="33"/>
      <c r="K2348" s="1"/>
      <c r="L2348" s="1"/>
      <c r="M2348" s="1"/>
      <c r="N2348" s="4"/>
      <c r="O2348" s="4"/>
      <c r="P2348" s="4"/>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4"/>
      <c r="AY2348" s="1"/>
    </row>
    <row r="2349" spans="3:51" s="6" customFormat="1" x14ac:dyDescent="0.3">
      <c r="C2349" s="28"/>
      <c r="D2349" s="29"/>
      <c r="E2349" s="30"/>
      <c r="F2349" s="31"/>
      <c r="G2349" s="32"/>
      <c r="H2349" s="33"/>
      <c r="K2349" s="1"/>
      <c r="L2349" s="1"/>
      <c r="M2349" s="1"/>
      <c r="N2349" s="4"/>
      <c r="O2349" s="4"/>
      <c r="P2349" s="4"/>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4"/>
      <c r="AY2349" s="1"/>
    </row>
    <row r="2350" spans="3:51" s="6" customFormat="1" x14ac:dyDescent="0.3">
      <c r="C2350" s="28"/>
      <c r="D2350" s="29"/>
      <c r="E2350" s="30"/>
      <c r="F2350" s="31"/>
      <c r="G2350" s="32"/>
      <c r="H2350" s="33"/>
      <c r="K2350" s="1"/>
      <c r="L2350" s="1"/>
      <c r="M2350" s="1"/>
      <c r="N2350" s="4"/>
      <c r="O2350" s="4"/>
      <c r="P2350" s="4"/>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4"/>
      <c r="AY2350" s="1"/>
    </row>
    <row r="2351" spans="3:51" s="6" customFormat="1" x14ac:dyDescent="0.3">
      <c r="C2351" s="28"/>
      <c r="D2351" s="29"/>
      <c r="E2351" s="30"/>
      <c r="F2351" s="31"/>
      <c r="G2351" s="32"/>
      <c r="H2351" s="33"/>
      <c r="K2351" s="1"/>
      <c r="L2351" s="1"/>
      <c r="M2351" s="1"/>
      <c r="N2351" s="4"/>
      <c r="O2351" s="4"/>
      <c r="P2351" s="4"/>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4"/>
      <c r="AY2351" s="1"/>
    </row>
    <row r="2352" spans="3:51" s="6" customFormat="1" x14ac:dyDescent="0.3">
      <c r="C2352" s="28"/>
      <c r="D2352" s="29"/>
      <c r="E2352" s="30"/>
      <c r="F2352" s="31"/>
      <c r="G2352" s="32"/>
      <c r="H2352" s="33"/>
      <c r="K2352" s="1"/>
      <c r="L2352" s="1"/>
      <c r="M2352" s="1"/>
      <c r="N2352" s="4"/>
      <c r="O2352" s="4"/>
      <c r="P2352" s="4"/>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4"/>
      <c r="AY2352" s="1"/>
    </row>
    <row r="2353" spans="3:51" s="6" customFormat="1" x14ac:dyDescent="0.3">
      <c r="C2353" s="28"/>
      <c r="D2353" s="29"/>
      <c r="E2353" s="30"/>
      <c r="F2353" s="31"/>
      <c r="G2353" s="32"/>
      <c r="H2353" s="33"/>
      <c r="K2353" s="1"/>
      <c r="L2353" s="1"/>
      <c r="M2353" s="1"/>
      <c r="N2353" s="4"/>
      <c r="O2353" s="4"/>
      <c r="P2353" s="4"/>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4"/>
      <c r="AY2353" s="1"/>
    </row>
    <row r="2354" spans="3:51" s="6" customFormat="1" x14ac:dyDescent="0.3">
      <c r="C2354" s="28"/>
      <c r="D2354" s="29"/>
      <c r="E2354" s="30"/>
      <c r="F2354" s="31"/>
      <c r="G2354" s="32"/>
      <c r="H2354" s="33"/>
      <c r="K2354" s="1"/>
      <c r="L2354" s="1"/>
      <c r="M2354" s="1"/>
      <c r="N2354" s="4"/>
      <c r="O2354" s="4"/>
      <c r="P2354" s="4"/>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4"/>
      <c r="AY2354" s="1"/>
    </row>
    <row r="2355" spans="3:51" s="6" customFormat="1" x14ac:dyDescent="0.3">
      <c r="C2355" s="28"/>
      <c r="D2355" s="29"/>
      <c r="E2355" s="30"/>
      <c r="F2355" s="31"/>
      <c r="G2355" s="32"/>
      <c r="H2355" s="33"/>
      <c r="K2355" s="1"/>
      <c r="L2355" s="1"/>
      <c r="M2355" s="1"/>
      <c r="N2355" s="4"/>
      <c r="O2355" s="4"/>
      <c r="P2355" s="4"/>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4"/>
      <c r="AY2355" s="1"/>
    </row>
    <row r="2356" spans="3:51" s="6" customFormat="1" x14ac:dyDescent="0.3">
      <c r="C2356" s="28"/>
      <c r="D2356" s="29"/>
      <c r="E2356" s="30"/>
      <c r="F2356" s="31"/>
      <c r="G2356" s="32"/>
      <c r="H2356" s="33"/>
      <c r="K2356" s="1"/>
      <c r="L2356" s="1"/>
      <c r="M2356" s="1"/>
      <c r="N2356" s="4"/>
      <c r="O2356" s="4"/>
      <c r="P2356" s="4"/>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4"/>
      <c r="AY2356" s="1"/>
    </row>
    <row r="2357" spans="3:51" s="6" customFormat="1" x14ac:dyDescent="0.3">
      <c r="C2357" s="28"/>
      <c r="D2357" s="29"/>
      <c r="E2357" s="30"/>
      <c r="F2357" s="31"/>
      <c r="G2357" s="32"/>
      <c r="H2357" s="33"/>
      <c r="K2357" s="1"/>
      <c r="L2357" s="1"/>
      <c r="M2357" s="1"/>
      <c r="N2357" s="4"/>
      <c r="O2357" s="4"/>
      <c r="P2357" s="4"/>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4"/>
      <c r="AY2357" s="1"/>
    </row>
    <row r="2358" spans="3:51" s="6" customFormat="1" x14ac:dyDescent="0.3">
      <c r="C2358" s="28"/>
      <c r="D2358" s="29"/>
      <c r="E2358" s="30"/>
      <c r="F2358" s="31"/>
      <c r="G2358" s="32"/>
      <c r="H2358" s="33"/>
      <c r="K2358" s="1"/>
      <c r="L2358" s="1"/>
      <c r="M2358" s="1"/>
      <c r="N2358" s="4"/>
      <c r="O2358" s="4"/>
      <c r="P2358" s="4"/>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4"/>
      <c r="AY2358" s="1"/>
    </row>
    <row r="2359" spans="3:51" s="6" customFormat="1" x14ac:dyDescent="0.3">
      <c r="C2359" s="28"/>
      <c r="D2359" s="29"/>
      <c r="E2359" s="30"/>
      <c r="F2359" s="31"/>
      <c r="G2359" s="32"/>
      <c r="H2359" s="33"/>
      <c r="K2359" s="1"/>
      <c r="L2359" s="1"/>
      <c r="M2359" s="1"/>
      <c r="N2359" s="4"/>
      <c r="O2359" s="4"/>
      <c r="P2359" s="4"/>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4"/>
      <c r="AY2359" s="1"/>
    </row>
    <row r="2360" spans="3:51" s="6" customFormat="1" x14ac:dyDescent="0.3">
      <c r="C2360" s="28"/>
      <c r="D2360" s="29"/>
      <c r="E2360" s="30"/>
      <c r="F2360" s="31"/>
      <c r="G2360" s="32"/>
      <c r="H2360" s="33"/>
      <c r="K2360" s="1"/>
      <c r="L2360" s="1"/>
      <c r="M2360" s="1"/>
      <c r="N2360" s="4"/>
      <c r="O2360" s="4"/>
      <c r="P2360" s="4"/>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4"/>
      <c r="AY2360" s="1"/>
    </row>
    <row r="2361" spans="3:51" s="6" customFormat="1" x14ac:dyDescent="0.3">
      <c r="C2361" s="28"/>
      <c r="D2361" s="29"/>
      <c r="E2361" s="30"/>
      <c r="F2361" s="31"/>
      <c r="G2361" s="32"/>
      <c r="H2361" s="33"/>
      <c r="K2361" s="1"/>
      <c r="L2361" s="1"/>
      <c r="M2361" s="1"/>
      <c r="N2361" s="4"/>
      <c r="O2361" s="4"/>
      <c r="P2361" s="4"/>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4"/>
      <c r="AY2361" s="1"/>
    </row>
    <row r="2362" spans="3:51" s="6" customFormat="1" x14ac:dyDescent="0.3">
      <c r="C2362" s="28"/>
      <c r="D2362" s="29"/>
      <c r="E2362" s="30"/>
      <c r="F2362" s="31"/>
      <c r="G2362" s="32"/>
      <c r="H2362" s="33"/>
      <c r="K2362" s="1"/>
      <c r="L2362" s="1"/>
      <c r="M2362" s="1"/>
      <c r="N2362" s="4"/>
      <c r="O2362" s="4"/>
      <c r="P2362" s="4"/>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4"/>
      <c r="AY2362" s="1"/>
    </row>
    <row r="2363" spans="3:51" s="6" customFormat="1" x14ac:dyDescent="0.3">
      <c r="C2363" s="28"/>
      <c r="D2363" s="29"/>
      <c r="E2363" s="30"/>
      <c r="F2363" s="31"/>
      <c r="G2363" s="32"/>
      <c r="H2363" s="33"/>
      <c r="K2363" s="1"/>
      <c r="L2363" s="1"/>
      <c r="M2363" s="1"/>
      <c r="N2363" s="4"/>
      <c r="O2363" s="4"/>
      <c r="P2363" s="4"/>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4"/>
      <c r="AY2363" s="1"/>
    </row>
    <row r="2364" spans="3:51" s="6" customFormat="1" x14ac:dyDescent="0.3">
      <c r="C2364" s="28"/>
      <c r="D2364" s="29"/>
      <c r="E2364" s="30"/>
      <c r="F2364" s="31"/>
      <c r="G2364" s="32"/>
      <c r="H2364" s="33"/>
      <c r="K2364" s="1"/>
      <c r="L2364" s="1"/>
      <c r="M2364" s="1"/>
      <c r="N2364" s="4"/>
      <c r="O2364" s="4"/>
      <c r="P2364" s="4"/>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4"/>
      <c r="AY2364" s="1"/>
    </row>
    <row r="2365" spans="3:51" s="6" customFormat="1" x14ac:dyDescent="0.3">
      <c r="C2365" s="28"/>
      <c r="D2365" s="29"/>
      <c r="E2365" s="30"/>
      <c r="F2365" s="31"/>
      <c r="G2365" s="32"/>
      <c r="H2365" s="33"/>
      <c r="K2365" s="1"/>
      <c r="L2365" s="1"/>
      <c r="M2365" s="1"/>
      <c r="N2365" s="4"/>
      <c r="O2365" s="4"/>
      <c r="P2365" s="4"/>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4"/>
      <c r="AY2365" s="1"/>
    </row>
    <row r="2366" spans="3:51" s="6" customFormat="1" x14ac:dyDescent="0.3">
      <c r="C2366" s="28"/>
      <c r="D2366" s="29"/>
      <c r="E2366" s="30"/>
      <c r="F2366" s="31"/>
      <c r="G2366" s="32"/>
      <c r="H2366" s="33"/>
      <c r="K2366" s="1"/>
      <c r="L2366" s="1"/>
      <c r="M2366" s="1"/>
      <c r="N2366" s="4"/>
      <c r="O2366" s="4"/>
      <c r="P2366" s="4"/>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4"/>
      <c r="AY2366" s="1"/>
    </row>
    <row r="2367" spans="3:51" s="6" customFormat="1" x14ac:dyDescent="0.3">
      <c r="C2367" s="28"/>
      <c r="D2367" s="29"/>
      <c r="E2367" s="30"/>
      <c r="F2367" s="31"/>
      <c r="G2367" s="32"/>
      <c r="H2367" s="33"/>
      <c r="K2367" s="1"/>
      <c r="L2367" s="1"/>
      <c r="M2367" s="1"/>
      <c r="N2367" s="4"/>
      <c r="O2367" s="4"/>
      <c r="P2367" s="4"/>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4"/>
      <c r="AY2367" s="1"/>
    </row>
    <row r="2368" spans="3:51" s="6" customFormat="1" x14ac:dyDescent="0.3">
      <c r="C2368" s="28"/>
      <c r="D2368" s="29"/>
      <c r="E2368" s="30"/>
      <c r="F2368" s="31"/>
      <c r="G2368" s="32"/>
      <c r="H2368" s="33"/>
      <c r="K2368" s="1"/>
      <c r="L2368" s="1"/>
      <c r="M2368" s="1"/>
      <c r="N2368" s="4"/>
      <c r="O2368" s="4"/>
      <c r="P2368" s="4"/>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4"/>
      <c r="AY2368" s="1"/>
    </row>
    <row r="2369" spans="3:51" s="6" customFormat="1" x14ac:dyDescent="0.3">
      <c r="C2369" s="28"/>
      <c r="D2369" s="29"/>
      <c r="E2369" s="30"/>
      <c r="F2369" s="31"/>
      <c r="G2369" s="32"/>
      <c r="H2369" s="33"/>
      <c r="K2369" s="1"/>
      <c r="L2369" s="1"/>
      <c r="M2369" s="1"/>
      <c r="N2369" s="4"/>
      <c r="O2369" s="4"/>
      <c r="P2369" s="4"/>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4"/>
      <c r="AY2369" s="1"/>
    </row>
    <row r="2370" spans="3:51" s="6" customFormat="1" x14ac:dyDescent="0.3">
      <c r="C2370" s="28"/>
      <c r="D2370" s="29"/>
      <c r="E2370" s="30"/>
      <c r="F2370" s="31"/>
      <c r="G2370" s="32"/>
      <c r="H2370" s="33"/>
      <c r="K2370" s="1"/>
      <c r="L2370" s="1"/>
      <c r="M2370" s="1"/>
      <c r="N2370" s="4"/>
      <c r="O2370" s="4"/>
      <c r="P2370" s="4"/>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4"/>
      <c r="AY2370" s="1"/>
    </row>
    <row r="2371" spans="3:51" s="6" customFormat="1" x14ac:dyDescent="0.3">
      <c r="C2371" s="28"/>
      <c r="D2371" s="29"/>
      <c r="E2371" s="30"/>
      <c r="F2371" s="31"/>
      <c r="G2371" s="32"/>
      <c r="H2371" s="33"/>
      <c r="K2371" s="1"/>
      <c r="L2371" s="1"/>
      <c r="M2371" s="1"/>
      <c r="N2371" s="4"/>
      <c r="O2371" s="4"/>
      <c r="P2371" s="4"/>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4"/>
      <c r="AY2371" s="1"/>
    </row>
    <row r="2372" spans="3:51" s="6" customFormat="1" x14ac:dyDescent="0.3">
      <c r="C2372" s="28"/>
      <c r="D2372" s="29"/>
      <c r="E2372" s="30"/>
      <c r="F2372" s="31"/>
      <c r="G2372" s="32"/>
      <c r="H2372" s="33"/>
      <c r="K2372" s="1"/>
      <c r="L2372" s="1"/>
      <c r="M2372" s="1"/>
      <c r="N2372" s="4"/>
      <c r="O2372" s="4"/>
      <c r="P2372" s="4"/>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4"/>
      <c r="AY2372" s="1"/>
    </row>
    <row r="2373" spans="3:51" s="6" customFormat="1" x14ac:dyDescent="0.3">
      <c r="C2373" s="28"/>
      <c r="D2373" s="29"/>
      <c r="E2373" s="30"/>
      <c r="F2373" s="31"/>
      <c r="G2373" s="32"/>
      <c r="H2373" s="33"/>
      <c r="K2373" s="1"/>
      <c r="L2373" s="1"/>
      <c r="M2373" s="1"/>
      <c r="N2373" s="4"/>
      <c r="O2373" s="4"/>
      <c r="P2373" s="4"/>
      <c r="Q2373" s="1"/>
      <c r="R2373" s="1"/>
      <c r="S2373" s="1"/>
      <c r="T2373" s="1"/>
      <c r="U2373" s="1"/>
      <c r="V2373" s="1"/>
      <c r="W2373" s="1"/>
      <c r="X2373" s="1"/>
      <c r="Y2373" s="1"/>
      <c r="Z2373" s="1"/>
      <c r="AA2373" s="1"/>
      <c r="AB2373" s="1"/>
      <c r="AC2373" s="1"/>
      <c r="AD2373" s="1"/>
      <c r="AE2373" s="1"/>
      <c r="AF2373" s="1"/>
      <c r="AG2373" s="1"/>
      <c r="AH2373" s="1"/>
      <c r="AI2373" s="1"/>
      <c r="AJ2373" s="1"/>
      <c r="AK2373" s="1"/>
      <c r="AL2373" s="1"/>
      <c r="AM2373" s="1"/>
      <c r="AN2373" s="1"/>
      <c r="AO2373" s="1"/>
      <c r="AP2373" s="1"/>
      <c r="AQ2373" s="1"/>
      <c r="AR2373" s="1"/>
      <c r="AS2373" s="1"/>
      <c r="AT2373" s="1"/>
      <c r="AU2373" s="1"/>
      <c r="AV2373" s="1"/>
      <c r="AW2373" s="1"/>
      <c r="AX2373" s="4"/>
      <c r="AY2373" s="1"/>
    </row>
    <row r="2374" spans="3:51" s="6" customFormat="1" x14ac:dyDescent="0.3">
      <c r="C2374" s="28"/>
      <c r="D2374" s="29"/>
      <c r="E2374" s="30"/>
      <c r="F2374" s="31"/>
      <c r="G2374" s="32"/>
      <c r="H2374" s="33"/>
      <c r="K2374" s="1"/>
      <c r="L2374" s="1"/>
      <c r="M2374" s="1"/>
      <c r="N2374" s="4"/>
      <c r="O2374" s="4"/>
      <c r="P2374" s="4"/>
      <c r="Q2374" s="1"/>
      <c r="R2374" s="1"/>
      <c r="S2374" s="1"/>
      <c r="T2374" s="1"/>
      <c r="U2374" s="1"/>
      <c r="V2374" s="1"/>
      <c r="W2374" s="1"/>
      <c r="X2374" s="1"/>
      <c r="Y2374" s="1"/>
      <c r="Z2374" s="1"/>
      <c r="AA2374" s="1"/>
      <c r="AB2374" s="1"/>
      <c r="AC2374" s="1"/>
      <c r="AD2374" s="1"/>
      <c r="AE2374" s="1"/>
      <c r="AF2374" s="1"/>
      <c r="AG2374" s="1"/>
      <c r="AH2374" s="1"/>
      <c r="AI2374" s="1"/>
      <c r="AJ2374" s="1"/>
      <c r="AK2374" s="1"/>
      <c r="AL2374" s="1"/>
      <c r="AM2374" s="1"/>
      <c r="AN2374" s="1"/>
      <c r="AO2374" s="1"/>
      <c r="AP2374" s="1"/>
      <c r="AQ2374" s="1"/>
      <c r="AR2374" s="1"/>
      <c r="AS2374" s="1"/>
      <c r="AT2374" s="1"/>
      <c r="AU2374" s="1"/>
      <c r="AV2374" s="1"/>
      <c r="AW2374" s="1"/>
      <c r="AX2374" s="4"/>
      <c r="AY2374" s="1"/>
    </row>
    <row r="2375" spans="3:51" s="6" customFormat="1" x14ac:dyDescent="0.3">
      <c r="C2375" s="28"/>
      <c r="D2375" s="29"/>
      <c r="E2375" s="30"/>
      <c r="F2375" s="31"/>
      <c r="G2375" s="32"/>
      <c r="H2375" s="33"/>
      <c r="K2375" s="1"/>
      <c r="L2375" s="1"/>
      <c r="M2375" s="1"/>
      <c r="N2375" s="4"/>
      <c r="O2375" s="4"/>
      <c r="P2375" s="4"/>
      <c r="Q2375" s="1"/>
      <c r="R2375" s="1"/>
      <c r="S2375" s="1"/>
      <c r="T2375" s="1"/>
      <c r="U2375" s="1"/>
      <c r="V2375" s="1"/>
      <c r="W2375" s="1"/>
      <c r="X2375" s="1"/>
      <c r="Y2375" s="1"/>
      <c r="Z2375" s="1"/>
      <c r="AA2375" s="1"/>
      <c r="AB2375" s="1"/>
      <c r="AC2375" s="1"/>
      <c r="AD2375" s="1"/>
      <c r="AE2375" s="1"/>
      <c r="AF2375" s="1"/>
      <c r="AG2375" s="1"/>
      <c r="AH2375" s="1"/>
      <c r="AI2375" s="1"/>
      <c r="AJ2375" s="1"/>
      <c r="AK2375" s="1"/>
      <c r="AL2375" s="1"/>
      <c r="AM2375" s="1"/>
      <c r="AN2375" s="1"/>
      <c r="AO2375" s="1"/>
      <c r="AP2375" s="1"/>
      <c r="AQ2375" s="1"/>
      <c r="AR2375" s="1"/>
      <c r="AS2375" s="1"/>
      <c r="AT2375" s="1"/>
      <c r="AU2375" s="1"/>
      <c r="AV2375" s="1"/>
      <c r="AW2375" s="1"/>
      <c r="AX2375" s="4"/>
      <c r="AY2375" s="1"/>
    </row>
    <row r="2376" spans="3:51" s="6" customFormat="1" x14ac:dyDescent="0.3">
      <c r="C2376" s="28"/>
      <c r="D2376" s="29"/>
      <c r="E2376" s="30"/>
      <c r="F2376" s="31"/>
      <c r="G2376" s="32"/>
      <c r="H2376" s="33"/>
      <c r="K2376" s="1"/>
      <c r="L2376" s="1"/>
      <c r="M2376" s="1"/>
      <c r="N2376" s="4"/>
      <c r="O2376" s="4"/>
      <c r="P2376" s="4"/>
      <c r="Q2376" s="1"/>
      <c r="R2376" s="1"/>
      <c r="S2376" s="1"/>
      <c r="T2376" s="1"/>
      <c r="U2376" s="1"/>
      <c r="V2376" s="1"/>
      <c r="W2376" s="1"/>
      <c r="X2376" s="1"/>
      <c r="Y2376" s="1"/>
      <c r="Z2376" s="1"/>
      <c r="AA2376" s="1"/>
      <c r="AB2376" s="1"/>
      <c r="AC2376" s="1"/>
      <c r="AD2376" s="1"/>
      <c r="AE2376" s="1"/>
      <c r="AF2376" s="1"/>
      <c r="AG2376" s="1"/>
      <c r="AH2376" s="1"/>
      <c r="AI2376" s="1"/>
      <c r="AJ2376" s="1"/>
      <c r="AK2376" s="1"/>
      <c r="AL2376" s="1"/>
      <c r="AM2376" s="1"/>
      <c r="AN2376" s="1"/>
      <c r="AO2376" s="1"/>
      <c r="AP2376" s="1"/>
      <c r="AQ2376" s="1"/>
      <c r="AR2376" s="1"/>
      <c r="AS2376" s="1"/>
      <c r="AT2376" s="1"/>
      <c r="AU2376" s="1"/>
      <c r="AV2376" s="1"/>
      <c r="AW2376" s="1"/>
      <c r="AX2376" s="4"/>
      <c r="AY2376" s="1"/>
    </row>
    <row r="2377" spans="3:51" s="6" customFormat="1" x14ac:dyDescent="0.3">
      <c r="C2377" s="28"/>
      <c r="D2377" s="29"/>
      <c r="E2377" s="30"/>
      <c r="F2377" s="31"/>
      <c r="G2377" s="32"/>
      <c r="H2377" s="33"/>
      <c r="K2377" s="1"/>
      <c r="L2377" s="1"/>
      <c r="M2377" s="1"/>
      <c r="N2377" s="4"/>
      <c r="O2377" s="4"/>
      <c r="P2377" s="4"/>
      <c r="Q2377" s="1"/>
      <c r="R2377" s="1"/>
      <c r="S2377" s="1"/>
      <c r="T2377" s="1"/>
      <c r="U2377" s="1"/>
      <c r="V2377" s="1"/>
      <c r="W2377" s="1"/>
      <c r="X2377" s="1"/>
      <c r="Y2377" s="1"/>
      <c r="Z2377" s="1"/>
      <c r="AA2377" s="1"/>
      <c r="AB2377" s="1"/>
      <c r="AC2377" s="1"/>
      <c r="AD2377" s="1"/>
      <c r="AE2377" s="1"/>
      <c r="AF2377" s="1"/>
      <c r="AG2377" s="1"/>
      <c r="AH2377" s="1"/>
      <c r="AI2377" s="1"/>
      <c r="AJ2377" s="1"/>
      <c r="AK2377" s="1"/>
      <c r="AL2377" s="1"/>
      <c r="AM2377" s="1"/>
      <c r="AN2377" s="1"/>
      <c r="AO2377" s="1"/>
      <c r="AP2377" s="1"/>
      <c r="AQ2377" s="1"/>
      <c r="AR2377" s="1"/>
      <c r="AS2377" s="1"/>
      <c r="AT2377" s="1"/>
      <c r="AU2377" s="1"/>
      <c r="AV2377" s="1"/>
      <c r="AW2377" s="1"/>
      <c r="AX2377" s="4"/>
      <c r="AY2377" s="1"/>
    </row>
    <row r="2378" spans="3:51" s="6" customFormat="1" x14ac:dyDescent="0.3">
      <c r="C2378" s="28"/>
      <c r="D2378" s="29"/>
      <c r="E2378" s="30"/>
      <c r="F2378" s="31"/>
      <c r="G2378" s="32"/>
      <c r="H2378" s="33"/>
      <c r="K2378" s="1"/>
      <c r="L2378" s="1"/>
      <c r="M2378" s="1"/>
      <c r="N2378" s="4"/>
      <c r="O2378" s="4"/>
      <c r="P2378" s="4"/>
      <c r="Q2378" s="1"/>
      <c r="R2378" s="1"/>
      <c r="S2378" s="1"/>
      <c r="T2378" s="1"/>
      <c r="U2378" s="1"/>
      <c r="V2378" s="1"/>
      <c r="W2378" s="1"/>
      <c r="X2378" s="1"/>
      <c r="Y2378" s="1"/>
      <c r="Z2378" s="1"/>
      <c r="AA2378" s="1"/>
      <c r="AB2378" s="1"/>
      <c r="AC2378" s="1"/>
      <c r="AD2378" s="1"/>
      <c r="AE2378" s="1"/>
      <c r="AF2378" s="1"/>
      <c r="AG2378" s="1"/>
      <c r="AH2378" s="1"/>
      <c r="AI2378" s="1"/>
      <c r="AJ2378" s="1"/>
      <c r="AK2378" s="1"/>
      <c r="AL2378" s="1"/>
      <c r="AM2378" s="1"/>
      <c r="AN2378" s="1"/>
      <c r="AO2378" s="1"/>
      <c r="AP2378" s="1"/>
      <c r="AQ2378" s="1"/>
      <c r="AR2378" s="1"/>
      <c r="AS2378" s="1"/>
      <c r="AT2378" s="1"/>
      <c r="AU2378" s="1"/>
      <c r="AV2378" s="1"/>
      <c r="AW2378" s="1"/>
      <c r="AX2378" s="4"/>
      <c r="AY2378" s="1"/>
    </row>
    <row r="2379" spans="3:51" s="6" customFormat="1" x14ac:dyDescent="0.3">
      <c r="C2379" s="28"/>
      <c r="D2379" s="29"/>
      <c r="E2379" s="30"/>
      <c r="F2379" s="31"/>
      <c r="G2379" s="32"/>
      <c r="H2379" s="33"/>
      <c r="K2379" s="1"/>
      <c r="L2379" s="1"/>
      <c r="M2379" s="1"/>
      <c r="N2379" s="4"/>
      <c r="O2379" s="4"/>
      <c r="P2379" s="4"/>
      <c r="Q2379" s="1"/>
      <c r="R2379" s="1"/>
      <c r="S2379" s="1"/>
      <c r="T2379" s="1"/>
      <c r="U2379" s="1"/>
      <c r="V2379" s="1"/>
      <c r="W2379" s="1"/>
      <c r="X2379" s="1"/>
      <c r="Y2379" s="1"/>
      <c r="Z2379" s="1"/>
      <c r="AA2379" s="1"/>
      <c r="AB2379" s="1"/>
      <c r="AC2379" s="1"/>
      <c r="AD2379" s="1"/>
      <c r="AE2379" s="1"/>
      <c r="AF2379" s="1"/>
      <c r="AG2379" s="1"/>
      <c r="AH2379" s="1"/>
      <c r="AI2379" s="1"/>
      <c r="AJ2379" s="1"/>
      <c r="AK2379" s="1"/>
      <c r="AL2379" s="1"/>
      <c r="AM2379" s="1"/>
      <c r="AN2379" s="1"/>
      <c r="AO2379" s="1"/>
      <c r="AP2379" s="1"/>
      <c r="AQ2379" s="1"/>
      <c r="AR2379" s="1"/>
      <c r="AS2379" s="1"/>
      <c r="AT2379" s="1"/>
      <c r="AU2379" s="1"/>
      <c r="AV2379" s="1"/>
      <c r="AW2379" s="1"/>
      <c r="AX2379" s="4"/>
      <c r="AY2379" s="1"/>
    </row>
    <row r="2380" spans="3:51" s="6" customFormat="1" x14ac:dyDescent="0.3">
      <c r="C2380" s="28"/>
      <c r="D2380" s="29"/>
      <c r="E2380" s="30"/>
      <c r="F2380" s="31"/>
      <c r="G2380" s="32"/>
      <c r="H2380" s="33"/>
      <c r="K2380" s="1"/>
      <c r="L2380" s="1"/>
      <c r="M2380" s="1"/>
      <c r="N2380" s="4"/>
      <c r="O2380" s="4"/>
      <c r="P2380" s="4"/>
      <c r="Q2380" s="1"/>
      <c r="R2380" s="1"/>
      <c r="S2380" s="1"/>
      <c r="T2380" s="1"/>
      <c r="U2380" s="1"/>
      <c r="V2380" s="1"/>
      <c r="W2380" s="1"/>
      <c r="X2380" s="1"/>
      <c r="Y2380" s="1"/>
      <c r="Z2380" s="1"/>
      <c r="AA2380" s="1"/>
      <c r="AB2380" s="1"/>
      <c r="AC2380" s="1"/>
      <c r="AD2380" s="1"/>
      <c r="AE2380" s="1"/>
      <c r="AF2380" s="1"/>
      <c r="AG2380" s="1"/>
      <c r="AH2380" s="1"/>
      <c r="AI2380" s="1"/>
      <c r="AJ2380" s="1"/>
      <c r="AK2380" s="1"/>
      <c r="AL2380" s="1"/>
      <c r="AM2380" s="1"/>
      <c r="AN2380" s="1"/>
      <c r="AO2380" s="1"/>
      <c r="AP2380" s="1"/>
      <c r="AQ2380" s="1"/>
      <c r="AR2380" s="1"/>
      <c r="AS2380" s="1"/>
      <c r="AT2380" s="1"/>
      <c r="AU2380" s="1"/>
      <c r="AV2380" s="1"/>
      <c r="AW2380" s="1"/>
      <c r="AX2380" s="4"/>
      <c r="AY2380" s="1"/>
    </row>
    <row r="2381" spans="3:51" s="6" customFormat="1" x14ac:dyDescent="0.3">
      <c r="C2381" s="28"/>
      <c r="D2381" s="29"/>
      <c r="E2381" s="30"/>
      <c r="F2381" s="31"/>
      <c r="G2381" s="32"/>
      <c r="H2381" s="33"/>
      <c r="K2381" s="1"/>
      <c r="L2381" s="1"/>
      <c r="M2381" s="1"/>
      <c r="N2381" s="4"/>
      <c r="O2381" s="4"/>
      <c r="P2381" s="4"/>
      <c r="Q2381" s="1"/>
      <c r="R2381" s="1"/>
      <c r="S2381" s="1"/>
      <c r="T2381" s="1"/>
      <c r="U2381" s="1"/>
      <c r="V2381" s="1"/>
      <c r="W2381" s="1"/>
      <c r="X2381" s="1"/>
      <c r="Y2381" s="1"/>
      <c r="Z2381" s="1"/>
      <c r="AA2381" s="1"/>
      <c r="AB2381" s="1"/>
      <c r="AC2381" s="1"/>
      <c r="AD2381" s="1"/>
      <c r="AE2381" s="1"/>
      <c r="AF2381" s="1"/>
      <c r="AG2381" s="1"/>
      <c r="AH2381" s="1"/>
      <c r="AI2381" s="1"/>
      <c r="AJ2381" s="1"/>
      <c r="AK2381" s="1"/>
      <c r="AL2381" s="1"/>
      <c r="AM2381" s="1"/>
      <c r="AN2381" s="1"/>
      <c r="AO2381" s="1"/>
      <c r="AP2381" s="1"/>
      <c r="AQ2381" s="1"/>
      <c r="AR2381" s="1"/>
      <c r="AS2381" s="1"/>
      <c r="AT2381" s="1"/>
      <c r="AU2381" s="1"/>
      <c r="AV2381" s="1"/>
      <c r="AW2381" s="1"/>
      <c r="AX2381" s="4"/>
      <c r="AY2381" s="1"/>
    </row>
    <row r="2382" spans="3:51" s="6" customFormat="1" x14ac:dyDescent="0.3">
      <c r="C2382" s="28"/>
      <c r="D2382" s="29"/>
      <c r="E2382" s="30"/>
      <c r="F2382" s="31"/>
      <c r="G2382" s="32"/>
      <c r="H2382" s="33"/>
      <c r="K2382" s="1"/>
      <c r="L2382" s="1"/>
      <c r="M2382" s="1"/>
      <c r="N2382" s="4"/>
      <c r="O2382" s="4"/>
      <c r="P2382" s="4"/>
      <c r="Q2382" s="1"/>
      <c r="R2382" s="1"/>
      <c r="S2382" s="1"/>
      <c r="T2382" s="1"/>
      <c r="U2382" s="1"/>
      <c r="V2382" s="1"/>
      <c r="W2382" s="1"/>
      <c r="X2382" s="1"/>
      <c r="Y2382" s="1"/>
      <c r="Z2382" s="1"/>
      <c r="AA2382" s="1"/>
      <c r="AB2382" s="1"/>
      <c r="AC2382" s="1"/>
      <c r="AD2382" s="1"/>
      <c r="AE2382" s="1"/>
      <c r="AF2382" s="1"/>
      <c r="AG2382" s="1"/>
      <c r="AH2382" s="1"/>
      <c r="AI2382" s="1"/>
      <c r="AJ2382" s="1"/>
      <c r="AK2382" s="1"/>
      <c r="AL2382" s="1"/>
      <c r="AM2382" s="1"/>
      <c r="AN2382" s="1"/>
      <c r="AO2382" s="1"/>
      <c r="AP2382" s="1"/>
      <c r="AQ2382" s="1"/>
      <c r="AR2382" s="1"/>
      <c r="AS2382" s="1"/>
      <c r="AT2382" s="1"/>
      <c r="AU2382" s="1"/>
      <c r="AV2382" s="1"/>
      <c r="AW2382" s="1"/>
      <c r="AX2382" s="4"/>
      <c r="AY2382" s="1"/>
    </row>
    <row r="2383" spans="3:51" s="6" customFormat="1" x14ac:dyDescent="0.3">
      <c r="C2383" s="28"/>
      <c r="D2383" s="29"/>
      <c r="E2383" s="30"/>
      <c r="F2383" s="31"/>
      <c r="G2383" s="32"/>
      <c r="H2383" s="33"/>
      <c r="K2383" s="1"/>
      <c r="L2383" s="1"/>
      <c r="M2383" s="1"/>
      <c r="N2383" s="4"/>
      <c r="O2383" s="4"/>
      <c r="P2383" s="4"/>
      <c r="Q2383" s="1"/>
      <c r="R2383" s="1"/>
      <c r="S2383" s="1"/>
      <c r="T2383" s="1"/>
      <c r="U2383" s="1"/>
      <c r="V2383" s="1"/>
      <c r="W2383" s="1"/>
      <c r="X2383" s="1"/>
      <c r="Y2383" s="1"/>
      <c r="Z2383" s="1"/>
      <c r="AA2383" s="1"/>
      <c r="AB2383" s="1"/>
      <c r="AC2383" s="1"/>
      <c r="AD2383" s="1"/>
      <c r="AE2383" s="1"/>
      <c r="AF2383" s="1"/>
      <c r="AG2383" s="1"/>
      <c r="AH2383" s="1"/>
      <c r="AI2383" s="1"/>
      <c r="AJ2383" s="1"/>
      <c r="AK2383" s="1"/>
      <c r="AL2383" s="1"/>
      <c r="AM2383" s="1"/>
      <c r="AN2383" s="1"/>
      <c r="AO2383" s="1"/>
      <c r="AP2383" s="1"/>
      <c r="AQ2383" s="1"/>
      <c r="AR2383" s="1"/>
      <c r="AS2383" s="1"/>
      <c r="AT2383" s="1"/>
      <c r="AU2383" s="1"/>
      <c r="AV2383" s="1"/>
      <c r="AW2383" s="1"/>
      <c r="AX2383" s="4"/>
      <c r="AY2383" s="1"/>
    </row>
    <row r="2384" spans="3:51" s="6" customFormat="1" x14ac:dyDescent="0.3">
      <c r="C2384" s="28"/>
      <c r="D2384" s="29"/>
      <c r="E2384" s="30"/>
      <c r="F2384" s="31"/>
      <c r="G2384" s="32"/>
      <c r="H2384" s="33"/>
      <c r="K2384" s="1"/>
      <c r="L2384" s="1"/>
      <c r="M2384" s="1"/>
      <c r="N2384" s="4"/>
      <c r="O2384" s="4"/>
      <c r="P2384" s="4"/>
      <c r="Q2384" s="1"/>
      <c r="R2384" s="1"/>
      <c r="S2384" s="1"/>
      <c r="T2384" s="1"/>
      <c r="U2384" s="1"/>
      <c r="V2384" s="1"/>
      <c r="W2384" s="1"/>
      <c r="X2384" s="1"/>
      <c r="Y2384" s="1"/>
      <c r="Z2384" s="1"/>
      <c r="AA2384" s="1"/>
      <c r="AB2384" s="1"/>
      <c r="AC2384" s="1"/>
      <c r="AD2384" s="1"/>
      <c r="AE2384" s="1"/>
      <c r="AF2384" s="1"/>
      <c r="AG2384" s="1"/>
      <c r="AH2384" s="1"/>
      <c r="AI2384" s="1"/>
      <c r="AJ2384" s="1"/>
      <c r="AK2384" s="1"/>
      <c r="AL2384" s="1"/>
      <c r="AM2384" s="1"/>
      <c r="AN2384" s="1"/>
      <c r="AO2384" s="1"/>
      <c r="AP2384" s="1"/>
      <c r="AQ2384" s="1"/>
      <c r="AR2384" s="1"/>
      <c r="AS2384" s="1"/>
      <c r="AT2384" s="1"/>
      <c r="AU2384" s="1"/>
      <c r="AV2384" s="1"/>
      <c r="AW2384" s="1"/>
      <c r="AX2384" s="4"/>
      <c r="AY2384" s="1"/>
    </row>
    <row r="2385" spans="3:51" s="6" customFormat="1" x14ac:dyDescent="0.3">
      <c r="C2385" s="28"/>
      <c r="D2385" s="29"/>
      <c r="E2385" s="30"/>
      <c r="F2385" s="31"/>
      <c r="G2385" s="32"/>
      <c r="H2385" s="33"/>
      <c r="K2385" s="1"/>
      <c r="L2385" s="1"/>
      <c r="M2385" s="1"/>
      <c r="N2385" s="4"/>
      <c r="O2385" s="4"/>
      <c r="P2385" s="4"/>
      <c r="Q2385" s="1"/>
      <c r="R2385" s="1"/>
      <c r="S2385" s="1"/>
      <c r="T2385" s="1"/>
      <c r="U2385" s="1"/>
      <c r="V2385" s="1"/>
      <c r="W2385" s="1"/>
      <c r="X2385" s="1"/>
      <c r="Y2385" s="1"/>
      <c r="Z2385" s="1"/>
      <c r="AA2385" s="1"/>
      <c r="AB2385" s="1"/>
      <c r="AC2385" s="1"/>
      <c r="AD2385" s="1"/>
      <c r="AE2385" s="1"/>
      <c r="AF2385" s="1"/>
      <c r="AG2385" s="1"/>
      <c r="AH2385" s="1"/>
      <c r="AI2385" s="1"/>
      <c r="AJ2385" s="1"/>
      <c r="AK2385" s="1"/>
      <c r="AL2385" s="1"/>
      <c r="AM2385" s="1"/>
      <c r="AN2385" s="1"/>
      <c r="AO2385" s="1"/>
      <c r="AP2385" s="1"/>
      <c r="AQ2385" s="1"/>
      <c r="AR2385" s="1"/>
      <c r="AS2385" s="1"/>
      <c r="AT2385" s="1"/>
      <c r="AU2385" s="1"/>
      <c r="AV2385" s="1"/>
      <c r="AW2385" s="1"/>
      <c r="AX2385" s="4"/>
      <c r="AY2385" s="1"/>
    </row>
    <row r="2386" spans="3:51" s="6" customFormat="1" x14ac:dyDescent="0.3">
      <c r="C2386" s="28"/>
      <c r="D2386" s="29"/>
      <c r="E2386" s="30"/>
      <c r="F2386" s="31"/>
      <c r="G2386" s="32"/>
      <c r="H2386" s="33"/>
      <c r="K2386" s="1"/>
      <c r="L2386" s="1"/>
      <c r="M2386" s="1"/>
      <c r="N2386" s="4"/>
      <c r="O2386" s="4"/>
      <c r="P2386" s="4"/>
      <c r="Q2386" s="1"/>
      <c r="R2386" s="1"/>
      <c r="S2386" s="1"/>
      <c r="T2386" s="1"/>
      <c r="U2386" s="1"/>
      <c r="V2386" s="1"/>
      <c r="W2386" s="1"/>
      <c r="X2386" s="1"/>
      <c r="Y2386" s="1"/>
      <c r="Z2386" s="1"/>
      <c r="AA2386" s="1"/>
      <c r="AB2386" s="1"/>
      <c r="AC2386" s="1"/>
      <c r="AD2386" s="1"/>
      <c r="AE2386" s="1"/>
      <c r="AF2386" s="1"/>
      <c r="AG2386" s="1"/>
      <c r="AH2386" s="1"/>
      <c r="AI2386" s="1"/>
      <c r="AJ2386" s="1"/>
      <c r="AK2386" s="1"/>
      <c r="AL2386" s="1"/>
      <c r="AM2386" s="1"/>
      <c r="AN2386" s="1"/>
      <c r="AO2386" s="1"/>
      <c r="AP2386" s="1"/>
      <c r="AQ2386" s="1"/>
      <c r="AR2386" s="1"/>
      <c r="AS2386" s="1"/>
      <c r="AT2386" s="1"/>
      <c r="AU2386" s="1"/>
      <c r="AV2386" s="1"/>
      <c r="AW2386" s="1"/>
      <c r="AX2386" s="4"/>
      <c r="AY2386" s="1"/>
    </row>
    <row r="2387" spans="3:51" s="6" customFormat="1" x14ac:dyDescent="0.3">
      <c r="C2387" s="28"/>
      <c r="D2387" s="29"/>
      <c r="E2387" s="30"/>
      <c r="F2387" s="31"/>
      <c r="G2387" s="32"/>
      <c r="H2387" s="33"/>
      <c r="K2387" s="1"/>
      <c r="L2387" s="1"/>
      <c r="M2387" s="1"/>
      <c r="N2387" s="4"/>
      <c r="O2387" s="4"/>
      <c r="P2387" s="4"/>
      <c r="Q2387" s="1"/>
      <c r="R2387" s="1"/>
      <c r="S2387" s="1"/>
      <c r="T2387" s="1"/>
      <c r="U2387" s="1"/>
      <c r="V2387" s="1"/>
      <c r="W2387" s="1"/>
      <c r="X2387" s="1"/>
      <c r="Y2387" s="1"/>
      <c r="Z2387" s="1"/>
      <c r="AA2387" s="1"/>
      <c r="AB2387" s="1"/>
      <c r="AC2387" s="1"/>
      <c r="AD2387" s="1"/>
      <c r="AE2387" s="1"/>
      <c r="AF2387" s="1"/>
      <c r="AG2387" s="1"/>
      <c r="AH2387" s="1"/>
      <c r="AI2387" s="1"/>
      <c r="AJ2387" s="1"/>
      <c r="AK2387" s="1"/>
      <c r="AL2387" s="1"/>
      <c r="AM2387" s="1"/>
      <c r="AN2387" s="1"/>
      <c r="AO2387" s="1"/>
      <c r="AP2387" s="1"/>
      <c r="AQ2387" s="1"/>
      <c r="AR2387" s="1"/>
      <c r="AS2387" s="1"/>
      <c r="AT2387" s="1"/>
      <c r="AU2387" s="1"/>
      <c r="AV2387" s="1"/>
      <c r="AW2387" s="1"/>
      <c r="AX2387" s="4"/>
      <c r="AY2387" s="1"/>
    </row>
    <row r="2388" spans="3:51" s="6" customFormat="1" x14ac:dyDescent="0.3">
      <c r="C2388" s="28"/>
      <c r="D2388" s="29"/>
      <c r="E2388" s="30"/>
      <c r="F2388" s="31"/>
      <c r="G2388" s="32"/>
      <c r="H2388" s="33"/>
      <c r="K2388" s="1"/>
      <c r="L2388" s="1"/>
      <c r="M2388" s="1"/>
      <c r="N2388" s="4"/>
      <c r="O2388" s="4"/>
      <c r="P2388" s="4"/>
      <c r="Q2388" s="1"/>
      <c r="R2388" s="1"/>
      <c r="S2388" s="1"/>
      <c r="T2388" s="1"/>
      <c r="U2388" s="1"/>
      <c r="V2388" s="1"/>
      <c r="W2388" s="1"/>
      <c r="X2388" s="1"/>
      <c r="Y2388" s="1"/>
      <c r="Z2388" s="1"/>
      <c r="AA2388" s="1"/>
      <c r="AB2388" s="1"/>
      <c r="AC2388" s="1"/>
      <c r="AD2388" s="1"/>
      <c r="AE2388" s="1"/>
      <c r="AF2388" s="1"/>
      <c r="AG2388" s="1"/>
      <c r="AH2388" s="1"/>
      <c r="AI2388" s="1"/>
      <c r="AJ2388" s="1"/>
      <c r="AK2388" s="1"/>
      <c r="AL2388" s="1"/>
      <c r="AM2388" s="1"/>
      <c r="AN2388" s="1"/>
      <c r="AO2388" s="1"/>
      <c r="AP2388" s="1"/>
      <c r="AQ2388" s="1"/>
      <c r="AR2388" s="1"/>
      <c r="AS2388" s="1"/>
      <c r="AT2388" s="1"/>
      <c r="AU2388" s="1"/>
      <c r="AV2388" s="1"/>
      <c r="AW2388" s="1"/>
      <c r="AX2388" s="4"/>
      <c r="AY2388" s="1"/>
    </row>
    <row r="2389" spans="3:51" s="6" customFormat="1" x14ac:dyDescent="0.3">
      <c r="C2389" s="28"/>
      <c r="D2389" s="29"/>
      <c r="E2389" s="30"/>
      <c r="F2389" s="31"/>
      <c r="G2389" s="32"/>
      <c r="H2389" s="33"/>
      <c r="K2389" s="1"/>
      <c r="L2389" s="1"/>
      <c r="M2389" s="1"/>
      <c r="N2389" s="4"/>
      <c r="O2389" s="4"/>
      <c r="P2389" s="4"/>
      <c r="Q2389" s="1"/>
      <c r="R2389" s="1"/>
      <c r="S2389" s="1"/>
      <c r="T2389" s="1"/>
      <c r="U2389" s="1"/>
      <c r="V2389" s="1"/>
      <c r="W2389" s="1"/>
      <c r="X2389" s="1"/>
      <c r="Y2389" s="1"/>
      <c r="Z2389" s="1"/>
      <c r="AA2389" s="1"/>
      <c r="AB2389" s="1"/>
      <c r="AC2389" s="1"/>
      <c r="AD2389" s="1"/>
      <c r="AE2389" s="1"/>
      <c r="AF2389" s="1"/>
      <c r="AG2389" s="1"/>
      <c r="AH2389" s="1"/>
      <c r="AI2389" s="1"/>
      <c r="AJ2389" s="1"/>
      <c r="AK2389" s="1"/>
      <c r="AL2389" s="1"/>
      <c r="AM2389" s="1"/>
      <c r="AN2389" s="1"/>
      <c r="AO2389" s="1"/>
      <c r="AP2389" s="1"/>
      <c r="AQ2389" s="1"/>
      <c r="AR2389" s="1"/>
      <c r="AS2389" s="1"/>
      <c r="AT2389" s="1"/>
      <c r="AU2389" s="1"/>
      <c r="AV2389" s="1"/>
      <c r="AW2389" s="1"/>
      <c r="AX2389" s="4"/>
      <c r="AY2389" s="1"/>
    </row>
    <row r="2390" spans="3:51" s="6" customFormat="1" x14ac:dyDescent="0.3">
      <c r="C2390" s="28"/>
      <c r="D2390" s="29"/>
      <c r="E2390" s="30"/>
      <c r="F2390" s="31"/>
      <c r="G2390" s="32"/>
      <c r="H2390" s="33"/>
      <c r="K2390" s="1"/>
      <c r="L2390" s="1"/>
      <c r="M2390" s="1"/>
      <c r="N2390" s="4"/>
      <c r="O2390" s="4"/>
      <c r="P2390" s="4"/>
      <c r="Q2390" s="1"/>
      <c r="R2390" s="1"/>
      <c r="S2390" s="1"/>
      <c r="T2390" s="1"/>
      <c r="U2390" s="1"/>
      <c r="V2390" s="1"/>
      <c r="W2390" s="1"/>
      <c r="X2390" s="1"/>
      <c r="Y2390" s="1"/>
      <c r="Z2390" s="1"/>
      <c r="AA2390" s="1"/>
      <c r="AB2390" s="1"/>
      <c r="AC2390" s="1"/>
      <c r="AD2390" s="1"/>
      <c r="AE2390" s="1"/>
      <c r="AF2390" s="1"/>
      <c r="AG2390" s="1"/>
      <c r="AH2390" s="1"/>
      <c r="AI2390" s="1"/>
      <c r="AJ2390" s="1"/>
      <c r="AK2390" s="1"/>
      <c r="AL2390" s="1"/>
      <c r="AM2390" s="1"/>
      <c r="AN2390" s="1"/>
      <c r="AO2390" s="1"/>
      <c r="AP2390" s="1"/>
      <c r="AQ2390" s="1"/>
      <c r="AR2390" s="1"/>
      <c r="AS2390" s="1"/>
      <c r="AT2390" s="1"/>
      <c r="AU2390" s="1"/>
      <c r="AV2390" s="1"/>
      <c r="AW2390" s="1"/>
      <c r="AX2390" s="4"/>
      <c r="AY2390" s="1"/>
    </row>
    <row r="2391" spans="3:51" s="6" customFormat="1" x14ac:dyDescent="0.3">
      <c r="C2391" s="28"/>
      <c r="D2391" s="29"/>
      <c r="E2391" s="30"/>
      <c r="F2391" s="31"/>
      <c r="G2391" s="32"/>
      <c r="H2391" s="33"/>
      <c r="K2391" s="1"/>
      <c r="L2391" s="1"/>
      <c r="M2391" s="1"/>
      <c r="N2391" s="4"/>
      <c r="O2391" s="4"/>
      <c r="P2391" s="4"/>
      <c r="Q2391" s="1"/>
      <c r="R2391" s="1"/>
      <c r="S2391" s="1"/>
      <c r="T2391" s="1"/>
      <c r="U2391" s="1"/>
      <c r="V2391" s="1"/>
      <c r="W2391" s="1"/>
      <c r="X2391" s="1"/>
      <c r="Y2391" s="1"/>
      <c r="Z2391" s="1"/>
      <c r="AA2391" s="1"/>
      <c r="AB2391" s="1"/>
      <c r="AC2391" s="1"/>
      <c r="AD2391" s="1"/>
      <c r="AE2391" s="1"/>
      <c r="AF2391" s="1"/>
      <c r="AG2391" s="1"/>
      <c r="AH2391" s="1"/>
      <c r="AI2391" s="1"/>
      <c r="AJ2391" s="1"/>
      <c r="AK2391" s="1"/>
      <c r="AL2391" s="1"/>
      <c r="AM2391" s="1"/>
      <c r="AN2391" s="1"/>
      <c r="AO2391" s="1"/>
      <c r="AP2391" s="1"/>
      <c r="AQ2391" s="1"/>
      <c r="AR2391" s="1"/>
      <c r="AS2391" s="1"/>
      <c r="AT2391" s="1"/>
      <c r="AU2391" s="1"/>
      <c r="AV2391" s="1"/>
      <c r="AW2391" s="1"/>
      <c r="AX2391" s="4"/>
      <c r="AY2391" s="1"/>
    </row>
    <row r="2392" spans="3:51" s="6" customFormat="1" x14ac:dyDescent="0.3">
      <c r="C2392" s="28"/>
      <c r="D2392" s="29"/>
      <c r="E2392" s="30"/>
      <c r="F2392" s="31"/>
      <c r="G2392" s="32"/>
      <c r="H2392" s="33"/>
      <c r="K2392" s="1"/>
      <c r="L2392" s="1"/>
      <c r="M2392" s="1"/>
      <c r="N2392" s="4"/>
      <c r="O2392" s="4"/>
      <c r="P2392" s="4"/>
      <c r="Q2392" s="1"/>
      <c r="R2392" s="1"/>
      <c r="S2392" s="1"/>
      <c r="T2392" s="1"/>
      <c r="U2392" s="1"/>
      <c r="V2392" s="1"/>
      <c r="W2392" s="1"/>
      <c r="X2392" s="1"/>
      <c r="Y2392" s="1"/>
      <c r="Z2392" s="1"/>
      <c r="AA2392" s="1"/>
      <c r="AB2392" s="1"/>
      <c r="AC2392" s="1"/>
      <c r="AD2392" s="1"/>
      <c r="AE2392" s="1"/>
      <c r="AF2392" s="1"/>
      <c r="AG2392" s="1"/>
      <c r="AH2392" s="1"/>
      <c r="AI2392" s="1"/>
      <c r="AJ2392" s="1"/>
      <c r="AK2392" s="1"/>
      <c r="AL2392" s="1"/>
      <c r="AM2392" s="1"/>
      <c r="AN2392" s="1"/>
      <c r="AO2392" s="1"/>
      <c r="AP2392" s="1"/>
      <c r="AQ2392" s="1"/>
      <c r="AR2392" s="1"/>
      <c r="AS2392" s="1"/>
      <c r="AT2392" s="1"/>
      <c r="AU2392" s="1"/>
      <c r="AV2392" s="1"/>
      <c r="AW2392" s="1"/>
      <c r="AX2392" s="4"/>
      <c r="AY2392" s="1"/>
    </row>
    <row r="2393" spans="3:51" s="6" customFormat="1" x14ac:dyDescent="0.3">
      <c r="C2393" s="28"/>
      <c r="D2393" s="29"/>
      <c r="E2393" s="30"/>
      <c r="F2393" s="31"/>
      <c r="G2393" s="32"/>
      <c r="H2393" s="33"/>
      <c r="K2393" s="1"/>
      <c r="L2393" s="1"/>
      <c r="M2393" s="1"/>
      <c r="N2393" s="4"/>
      <c r="O2393" s="4"/>
      <c r="P2393" s="4"/>
      <c r="Q2393" s="1"/>
      <c r="R2393" s="1"/>
      <c r="S2393" s="1"/>
      <c r="T2393" s="1"/>
      <c r="U2393" s="1"/>
      <c r="V2393" s="1"/>
      <c r="W2393" s="1"/>
      <c r="X2393" s="1"/>
      <c r="Y2393" s="1"/>
      <c r="Z2393" s="1"/>
      <c r="AA2393" s="1"/>
      <c r="AB2393" s="1"/>
      <c r="AC2393" s="1"/>
      <c r="AD2393" s="1"/>
      <c r="AE2393" s="1"/>
      <c r="AF2393" s="1"/>
      <c r="AG2393" s="1"/>
      <c r="AH2393" s="1"/>
      <c r="AI2393" s="1"/>
      <c r="AJ2393" s="1"/>
      <c r="AK2393" s="1"/>
      <c r="AL2393" s="1"/>
      <c r="AM2393" s="1"/>
      <c r="AN2393" s="1"/>
      <c r="AO2393" s="1"/>
      <c r="AP2393" s="1"/>
      <c r="AQ2393" s="1"/>
      <c r="AR2393" s="1"/>
      <c r="AS2393" s="1"/>
      <c r="AT2393" s="1"/>
      <c r="AU2393" s="1"/>
      <c r="AV2393" s="1"/>
      <c r="AW2393" s="1"/>
      <c r="AX2393" s="4"/>
      <c r="AY2393" s="1"/>
    </row>
    <row r="2394" spans="3:51" s="6" customFormat="1" x14ac:dyDescent="0.3">
      <c r="C2394" s="28"/>
      <c r="D2394" s="29"/>
      <c r="E2394" s="30"/>
      <c r="F2394" s="31"/>
      <c r="G2394" s="32"/>
      <c r="H2394" s="33"/>
      <c r="K2394" s="1"/>
      <c r="L2394" s="1"/>
      <c r="M2394" s="1"/>
      <c r="N2394" s="4"/>
      <c r="O2394" s="4"/>
      <c r="P2394" s="4"/>
      <c r="Q2394" s="1"/>
      <c r="R2394" s="1"/>
      <c r="S2394" s="1"/>
      <c r="T2394" s="1"/>
      <c r="U2394" s="1"/>
      <c r="V2394" s="1"/>
      <c r="W2394" s="1"/>
      <c r="X2394" s="1"/>
      <c r="Y2394" s="1"/>
      <c r="Z2394" s="1"/>
      <c r="AA2394" s="1"/>
      <c r="AB2394" s="1"/>
      <c r="AC2394" s="1"/>
      <c r="AD2394" s="1"/>
      <c r="AE2394" s="1"/>
      <c r="AF2394" s="1"/>
      <c r="AG2394" s="1"/>
      <c r="AH2394" s="1"/>
      <c r="AI2394" s="1"/>
      <c r="AJ2394" s="1"/>
      <c r="AK2394" s="1"/>
      <c r="AL2394" s="1"/>
      <c r="AM2394" s="1"/>
      <c r="AN2394" s="1"/>
      <c r="AO2394" s="1"/>
      <c r="AP2394" s="1"/>
      <c r="AQ2394" s="1"/>
      <c r="AR2394" s="1"/>
      <c r="AS2394" s="1"/>
      <c r="AT2394" s="1"/>
      <c r="AU2394" s="1"/>
      <c r="AV2394" s="1"/>
      <c r="AW2394" s="1"/>
      <c r="AX2394" s="4"/>
      <c r="AY2394" s="1"/>
    </row>
    <row r="2395" spans="3:51" s="6" customFormat="1" x14ac:dyDescent="0.3">
      <c r="C2395" s="28"/>
      <c r="D2395" s="29"/>
      <c r="E2395" s="30"/>
      <c r="F2395" s="31"/>
      <c r="G2395" s="32"/>
      <c r="H2395" s="33"/>
      <c r="K2395" s="1"/>
      <c r="L2395" s="1"/>
      <c r="M2395" s="1"/>
      <c r="N2395" s="4"/>
      <c r="O2395" s="4"/>
      <c r="P2395" s="4"/>
      <c r="Q2395" s="1"/>
      <c r="R2395" s="1"/>
      <c r="S2395" s="1"/>
      <c r="T2395" s="1"/>
      <c r="U2395" s="1"/>
      <c r="V2395" s="1"/>
      <c r="W2395" s="1"/>
      <c r="X2395" s="1"/>
      <c r="Y2395" s="1"/>
      <c r="Z2395" s="1"/>
      <c r="AA2395" s="1"/>
      <c r="AB2395" s="1"/>
      <c r="AC2395" s="1"/>
      <c r="AD2395" s="1"/>
      <c r="AE2395" s="1"/>
      <c r="AF2395" s="1"/>
      <c r="AG2395" s="1"/>
      <c r="AH2395" s="1"/>
      <c r="AI2395" s="1"/>
      <c r="AJ2395" s="1"/>
      <c r="AK2395" s="1"/>
      <c r="AL2395" s="1"/>
      <c r="AM2395" s="1"/>
      <c r="AN2395" s="1"/>
      <c r="AO2395" s="1"/>
      <c r="AP2395" s="1"/>
      <c r="AQ2395" s="1"/>
      <c r="AR2395" s="1"/>
      <c r="AS2395" s="1"/>
      <c r="AT2395" s="1"/>
      <c r="AU2395" s="1"/>
      <c r="AV2395" s="1"/>
      <c r="AW2395" s="1"/>
      <c r="AX2395" s="4"/>
      <c r="AY2395" s="1"/>
    </row>
    <row r="2396" spans="3:51" s="6" customFormat="1" x14ac:dyDescent="0.3">
      <c r="C2396" s="28"/>
      <c r="D2396" s="29"/>
      <c r="E2396" s="30"/>
      <c r="F2396" s="31"/>
      <c r="G2396" s="32"/>
      <c r="H2396" s="33"/>
      <c r="K2396" s="1"/>
      <c r="L2396" s="1"/>
      <c r="M2396" s="1"/>
      <c r="N2396" s="4"/>
      <c r="O2396" s="4"/>
      <c r="P2396" s="4"/>
      <c r="Q2396" s="1"/>
      <c r="R2396" s="1"/>
      <c r="S2396" s="1"/>
      <c r="T2396" s="1"/>
      <c r="U2396" s="1"/>
      <c r="V2396" s="1"/>
      <c r="W2396" s="1"/>
      <c r="X2396" s="1"/>
      <c r="Y2396" s="1"/>
      <c r="Z2396" s="1"/>
      <c r="AA2396" s="1"/>
      <c r="AB2396" s="1"/>
      <c r="AC2396" s="1"/>
      <c r="AD2396" s="1"/>
      <c r="AE2396" s="1"/>
      <c r="AF2396" s="1"/>
      <c r="AG2396" s="1"/>
      <c r="AH2396" s="1"/>
      <c r="AI2396" s="1"/>
      <c r="AJ2396" s="1"/>
      <c r="AK2396" s="1"/>
      <c r="AL2396" s="1"/>
      <c r="AM2396" s="1"/>
      <c r="AN2396" s="1"/>
      <c r="AO2396" s="1"/>
      <c r="AP2396" s="1"/>
      <c r="AQ2396" s="1"/>
      <c r="AR2396" s="1"/>
      <c r="AS2396" s="1"/>
      <c r="AT2396" s="1"/>
      <c r="AU2396" s="1"/>
      <c r="AV2396" s="1"/>
      <c r="AW2396" s="1"/>
      <c r="AX2396" s="4"/>
      <c r="AY2396" s="1"/>
    </row>
    <row r="2397" spans="3:51" s="6" customFormat="1" x14ac:dyDescent="0.3">
      <c r="C2397" s="28"/>
      <c r="D2397" s="29"/>
      <c r="E2397" s="30"/>
      <c r="F2397" s="31"/>
      <c r="G2397" s="32"/>
      <c r="H2397" s="33"/>
      <c r="K2397" s="1"/>
      <c r="L2397" s="1"/>
      <c r="M2397" s="1"/>
      <c r="N2397" s="4"/>
      <c r="O2397" s="4"/>
      <c r="P2397" s="4"/>
      <c r="Q2397" s="1"/>
      <c r="R2397" s="1"/>
      <c r="S2397" s="1"/>
      <c r="T2397" s="1"/>
      <c r="U2397" s="1"/>
      <c r="V2397" s="1"/>
      <c r="W2397" s="1"/>
      <c r="X2397" s="1"/>
      <c r="Y2397" s="1"/>
      <c r="Z2397" s="1"/>
      <c r="AA2397" s="1"/>
      <c r="AB2397" s="1"/>
      <c r="AC2397" s="1"/>
      <c r="AD2397" s="1"/>
      <c r="AE2397" s="1"/>
      <c r="AF2397" s="1"/>
      <c r="AG2397" s="1"/>
      <c r="AH2397" s="1"/>
      <c r="AI2397" s="1"/>
      <c r="AJ2397" s="1"/>
      <c r="AK2397" s="1"/>
      <c r="AL2397" s="1"/>
      <c r="AM2397" s="1"/>
      <c r="AN2397" s="1"/>
      <c r="AO2397" s="1"/>
      <c r="AP2397" s="1"/>
      <c r="AQ2397" s="1"/>
      <c r="AR2397" s="1"/>
      <c r="AS2397" s="1"/>
      <c r="AT2397" s="1"/>
      <c r="AU2397" s="1"/>
      <c r="AV2397" s="1"/>
      <c r="AW2397" s="1"/>
      <c r="AX2397" s="4"/>
      <c r="AY2397" s="1"/>
    </row>
    <row r="2398" spans="3:51" s="6" customFormat="1" x14ac:dyDescent="0.3">
      <c r="C2398" s="28"/>
      <c r="D2398" s="29"/>
      <c r="E2398" s="30"/>
      <c r="F2398" s="31"/>
      <c r="G2398" s="32"/>
      <c r="H2398" s="33"/>
      <c r="K2398" s="1"/>
      <c r="L2398" s="1"/>
      <c r="M2398" s="1"/>
      <c r="N2398" s="4"/>
      <c r="O2398" s="4"/>
      <c r="P2398" s="4"/>
      <c r="Q2398" s="1"/>
      <c r="R2398" s="1"/>
      <c r="S2398" s="1"/>
      <c r="T2398" s="1"/>
      <c r="U2398" s="1"/>
      <c r="V2398" s="1"/>
      <c r="W2398" s="1"/>
      <c r="X2398" s="1"/>
      <c r="Y2398" s="1"/>
      <c r="Z2398" s="1"/>
      <c r="AA2398" s="1"/>
      <c r="AB2398" s="1"/>
      <c r="AC2398" s="1"/>
      <c r="AD2398" s="1"/>
      <c r="AE2398" s="1"/>
      <c r="AF2398" s="1"/>
      <c r="AG2398" s="1"/>
      <c r="AH2398" s="1"/>
      <c r="AI2398" s="1"/>
      <c r="AJ2398" s="1"/>
      <c r="AK2398" s="1"/>
      <c r="AL2398" s="1"/>
      <c r="AM2398" s="1"/>
      <c r="AN2398" s="1"/>
      <c r="AO2398" s="1"/>
      <c r="AP2398" s="1"/>
      <c r="AQ2398" s="1"/>
      <c r="AR2398" s="1"/>
      <c r="AS2398" s="1"/>
      <c r="AT2398" s="1"/>
      <c r="AU2398" s="1"/>
      <c r="AV2398" s="1"/>
      <c r="AW2398" s="1"/>
      <c r="AX2398" s="4"/>
      <c r="AY2398" s="1"/>
    </row>
    <row r="2399" spans="3:51" s="6" customFormat="1" x14ac:dyDescent="0.3">
      <c r="C2399" s="28"/>
      <c r="D2399" s="29"/>
      <c r="E2399" s="30"/>
      <c r="F2399" s="31"/>
      <c r="G2399" s="32"/>
      <c r="H2399" s="33"/>
      <c r="K2399" s="1"/>
      <c r="L2399" s="1"/>
      <c r="M2399" s="1"/>
      <c r="N2399" s="4"/>
      <c r="O2399" s="4"/>
      <c r="P2399" s="4"/>
      <c r="Q2399" s="1"/>
      <c r="R2399" s="1"/>
      <c r="S2399" s="1"/>
      <c r="T2399" s="1"/>
      <c r="U2399" s="1"/>
      <c r="V2399" s="1"/>
      <c r="W2399" s="1"/>
      <c r="X2399" s="1"/>
      <c r="Y2399" s="1"/>
      <c r="Z2399" s="1"/>
      <c r="AA2399" s="1"/>
      <c r="AB2399" s="1"/>
      <c r="AC2399" s="1"/>
      <c r="AD2399" s="1"/>
      <c r="AE2399" s="1"/>
      <c r="AF2399" s="1"/>
      <c r="AG2399" s="1"/>
      <c r="AH2399" s="1"/>
      <c r="AI2399" s="1"/>
      <c r="AJ2399" s="1"/>
      <c r="AK2399" s="1"/>
      <c r="AL2399" s="1"/>
      <c r="AM2399" s="1"/>
      <c r="AN2399" s="1"/>
      <c r="AO2399" s="1"/>
      <c r="AP2399" s="1"/>
      <c r="AQ2399" s="1"/>
      <c r="AR2399" s="1"/>
      <c r="AS2399" s="1"/>
      <c r="AT2399" s="1"/>
      <c r="AU2399" s="1"/>
      <c r="AV2399" s="1"/>
      <c r="AW2399" s="1"/>
      <c r="AX2399" s="4"/>
      <c r="AY2399" s="1"/>
    </row>
    <row r="2400" spans="3:51" s="6" customFormat="1" x14ac:dyDescent="0.3">
      <c r="C2400" s="28"/>
      <c r="D2400" s="29"/>
      <c r="E2400" s="30"/>
      <c r="F2400" s="31"/>
      <c r="G2400" s="32"/>
      <c r="H2400" s="33"/>
      <c r="K2400" s="1"/>
      <c r="L2400" s="1"/>
      <c r="M2400" s="1"/>
      <c r="N2400" s="4"/>
      <c r="O2400" s="4"/>
      <c r="P2400" s="4"/>
      <c r="Q2400" s="1"/>
      <c r="R2400" s="1"/>
      <c r="S2400" s="1"/>
      <c r="T2400" s="1"/>
      <c r="U2400" s="1"/>
      <c r="V2400" s="1"/>
      <c r="W2400" s="1"/>
      <c r="X2400" s="1"/>
      <c r="Y2400" s="1"/>
      <c r="Z2400" s="1"/>
      <c r="AA2400" s="1"/>
      <c r="AB2400" s="1"/>
      <c r="AC2400" s="1"/>
      <c r="AD2400" s="1"/>
      <c r="AE2400" s="1"/>
      <c r="AF2400" s="1"/>
      <c r="AG2400" s="1"/>
      <c r="AH2400" s="1"/>
      <c r="AI2400" s="1"/>
      <c r="AJ2400" s="1"/>
      <c r="AK2400" s="1"/>
      <c r="AL2400" s="1"/>
      <c r="AM2400" s="1"/>
      <c r="AN2400" s="1"/>
      <c r="AO2400" s="1"/>
      <c r="AP2400" s="1"/>
      <c r="AQ2400" s="1"/>
      <c r="AR2400" s="1"/>
      <c r="AS2400" s="1"/>
      <c r="AT2400" s="1"/>
      <c r="AU2400" s="1"/>
      <c r="AV2400" s="1"/>
      <c r="AW2400" s="1"/>
      <c r="AX2400" s="4"/>
      <c r="AY2400" s="1"/>
    </row>
    <row r="2401" spans="3:51" s="6" customFormat="1" x14ac:dyDescent="0.3">
      <c r="C2401" s="28"/>
      <c r="D2401" s="29"/>
      <c r="E2401" s="30"/>
      <c r="F2401" s="31"/>
      <c r="G2401" s="32"/>
      <c r="H2401" s="33"/>
      <c r="K2401" s="1"/>
      <c r="L2401" s="1"/>
      <c r="M2401" s="1"/>
      <c r="N2401" s="4"/>
      <c r="O2401" s="4"/>
      <c r="P2401" s="4"/>
      <c r="Q2401" s="1"/>
      <c r="R2401" s="1"/>
      <c r="S2401" s="1"/>
      <c r="T2401" s="1"/>
      <c r="U2401" s="1"/>
      <c r="V2401" s="1"/>
      <c r="W2401" s="1"/>
      <c r="X2401" s="1"/>
      <c r="Y2401" s="1"/>
      <c r="Z2401" s="1"/>
      <c r="AA2401" s="1"/>
      <c r="AB2401" s="1"/>
      <c r="AC2401" s="1"/>
      <c r="AD2401" s="1"/>
      <c r="AE2401" s="1"/>
      <c r="AF2401" s="1"/>
      <c r="AG2401" s="1"/>
      <c r="AH2401" s="1"/>
      <c r="AI2401" s="1"/>
      <c r="AJ2401" s="1"/>
      <c r="AK2401" s="1"/>
      <c r="AL2401" s="1"/>
      <c r="AM2401" s="1"/>
      <c r="AN2401" s="1"/>
      <c r="AO2401" s="1"/>
      <c r="AP2401" s="1"/>
      <c r="AQ2401" s="1"/>
      <c r="AR2401" s="1"/>
      <c r="AS2401" s="1"/>
      <c r="AT2401" s="1"/>
      <c r="AU2401" s="1"/>
      <c r="AV2401" s="1"/>
      <c r="AW2401" s="1"/>
      <c r="AX2401" s="4"/>
      <c r="AY2401" s="1"/>
    </row>
    <row r="2402" spans="3:51" s="6" customFormat="1" x14ac:dyDescent="0.3">
      <c r="C2402" s="28"/>
      <c r="D2402" s="29"/>
      <c r="E2402" s="30"/>
      <c r="F2402" s="31"/>
      <c r="G2402" s="32"/>
      <c r="H2402" s="33"/>
      <c r="K2402" s="1"/>
      <c r="L2402" s="1"/>
      <c r="M2402" s="1"/>
      <c r="N2402" s="4"/>
      <c r="O2402" s="4"/>
      <c r="P2402" s="4"/>
      <c r="Q2402" s="1"/>
      <c r="R2402" s="1"/>
      <c r="S2402" s="1"/>
      <c r="T2402" s="1"/>
      <c r="U2402" s="1"/>
      <c r="V2402" s="1"/>
      <c r="W2402" s="1"/>
      <c r="X2402" s="1"/>
      <c r="Y2402" s="1"/>
      <c r="Z2402" s="1"/>
      <c r="AA2402" s="1"/>
      <c r="AB2402" s="1"/>
      <c r="AC2402" s="1"/>
      <c r="AD2402" s="1"/>
      <c r="AE2402" s="1"/>
      <c r="AF2402" s="1"/>
      <c r="AG2402" s="1"/>
      <c r="AH2402" s="1"/>
      <c r="AI2402" s="1"/>
      <c r="AJ2402" s="1"/>
      <c r="AK2402" s="1"/>
      <c r="AL2402" s="1"/>
      <c r="AM2402" s="1"/>
      <c r="AN2402" s="1"/>
      <c r="AO2402" s="1"/>
      <c r="AP2402" s="1"/>
      <c r="AQ2402" s="1"/>
      <c r="AR2402" s="1"/>
      <c r="AS2402" s="1"/>
      <c r="AT2402" s="1"/>
      <c r="AU2402" s="1"/>
      <c r="AV2402" s="1"/>
      <c r="AW2402" s="1"/>
      <c r="AX2402" s="4"/>
      <c r="AY2402" s="1"/>
    </row>
    <row r="2403" spans="3:51" s="6" customFormat="1" x14ac:dyDescent="0.3">
      <c r="C2403" s="28"/>
      <c r="D2403" s="29"/>
      <c r="E2403" s="30"/>
      <c r="F2403" s="31"/>
      <c r="G2403" s="32"/>
      <c r="H2403" s="33"/>
      <c r="K2403" s="1"/>
      <c r="L2403" s="1"/>
      <c r="M2403" s="1"/>
      <c r="N2403" s="4"/>
      <c r="O2403" s="4"/>
      <c r="P2403" s="4"/>
      <c r="Q2403" s="1"/>
      <c r="R2403" s="1"/>
      <c r="S2403" s="1"/>
      <c r="T2403" s="1"/>
      <c r="U2403" s="1"/>
      <c r="V2403" s="1"/>
      <c r="W2403" s="1"/>
      <c r="X2403" s="1"/>
      <c r="Y2403" s="1"/>
      <c r="Z2403" s="1"/>
      <c r="AA2403" s="1"/>
      <c r="AB2403" s="1"/>
      <c r="AC2403" s="1"/>
      <c r="AD2403" s="1"/>
      <c r="AE2403" s="1"/>
      <c r="AF2403" s="1"/>
      <c r="AG2403" s="1"/>
      <c r="AH2403" s="1"/>
      <c r="AI2403" s="1"/>
      <c r="AJ2403" s="1"/>
      <c r="AK2403" s="1"/>
      <c r="AL2403" s="1"/>
      <c r="AM2403" s="1"/>
      <c r="AN2403" s="1"/>
      <c r="AO2403" s="1"/>
      <c r="AP2403" s="1"/>
      <c r="AQ2403" s="1"/>
      <c r="AR2403" s="1"/>
      <c r="AS2403" s="1"/>
      <c r="AT2403" s="1"/>
      <c r="AU2403" s="1"/>
      <c r="AV2403" s="1"/>
      <c r="AW2403" s="1"/>
      <c r="AX2403" s="4"/>
      <c r="AY2403" s="1"/>
    </row>
    <row r="2404" spans="3:51" s="6" customFormat="1" x14ac:dyDescent="0.3">
      <c r="C2404" s="28"/>
      <c r="D2404" s="29"/>
      <c r="E2404" s="30"/>
      <c r="F2404" s="31"/>
      <c r="G2404" s="32"/>
      <c r="H2404" s="33"/>
      <c r="K2404" s="1"/>
      <c r="L2404" s="1"/>
      <c r="M2404" s="1"/>
      <c r="N2404" s="4"/>
      <c r="O2404" s="4"/>
      <c r="P2404" s="4"/>
      <c r="Q2404" s="1"/>
      <c r="R2404" s="1"/>
      <c r="S2404" s="1"/>
      <c r="T2404" s="1"/>
      <c r="U2404" s="1"/>
      <c r="V2404" s="1"/>
      <c r="W2404" s="1"/>
      <c r="X2404" s="1"/>
      <c r="Y2404" s="1"/>
      <c r="Z2404" s="1"/>
      <c r="AA2404" s="1"/>
      <c r="AB2404" s="1"/>
      <c r="AC2404" s="1"/>
      <c r="AD2404" s="1"/>
      <c r="AE2404" s="1"/>
      <c r="AF2404" s="1"/>
      <c r="AG2404" s="1"/>
      <c r="AH2404" s="1"/>
      <c r="AI2404" s="1"/>
      <c r="AJ2404" s="1"/>
      <c r="AK2404" s="1"/>
      <c r="AL2404" s="1"/>
      <c r="AM2404" s="1"/>
      <c r="AN2404" s="1"/>
      <c r="AO2404" s="1"/>
      <c r="AP2404" s="1"/>
      <c r="AQ2404" s="1"/>
      <c r="AR2404" s="1"/>
      <c r="AS2404" s="1"/>
      <c r="AT2404" s="1"/>
      <c r="AU2404" s="1"/>
      <c r="AV2404" s="1"/>
      <c r="AW2404" s="1"/>
      <c r="AX2404" s="4"/>
      <c r="AY2404" s="1"/>
    </row>
    <row r="2405" spans="3:51" s="6" customFormat="1" x14ac:dyDescent="0.3">
      <c r="C2405" s="28"/>
      <c r="D2405" s="29"/>
      <c r="E2405" s="30"/>
      <c r="F2405" s="31"/>
      <c r="G2405" s="32"/>
      <c r="H2405" s="33"/>
      <c r="K2405" s="1"/>
      <c r="L2405" s="1"/>
      <c r="M2405" s="1"/>
      <c r="N2405" s="4"/>
      <c r="O2405" s="4"/>
      <c r="P2405" s="4"/>
      <c r="Q2405" s="1"/>
      <c r="R2405" s="1"/>
      <c r="S2405" s="1"/>
      <c r="T2405" s="1"/>
      <c r="U2405" s="1"/>
      <c r="V2405" s="1"/>
      <c r="W2405" s="1"/>
      <c r="X2405" s="1"/>
      <c r="Y2405" s="1"/>
      <c r="Z2405" s="1"/>
      <c r="AA2405" s="1"/>
      <c r="AB2405" s="1"/>
      <c r="AC2405" s="1"/>
      <c r="AD2405" s="1"/>
      <c r="AE2405" s="1"/>
      <c r="AF2405" s="1"/>
      <c r="AG2405" s="1"/>
      <c r="AH2405" s="1"/>
      <c r="AI2405" s="1"/>
      <c r="AJ2405" s="1"/>
      <c r="AK2405" s="1"/>
      <c r="AL2405" s="1"/>
      <c r="AM2405" s="1"/>
      <c r="AN2405" s="1"/>
      <c r="AO2405" s="1"/>
      <c r="AP2405" s="1"/>
      <c r="AQ2405" s="1"/>
      <c r="AR2405" s="1"/>
      <c r="AS2405" s="1"/>
      <c r="AT2405" s="1"/>
      <c r="AU2405" s="1"/>
      <c r="AV2405" s="1"/>
      <c r="AW2405" s="1"/>
      <c r="AX2405" s="4"/>
      <c r="AY2405" s="1"/>
    </row>
    <row r="2406" spans="3:51" s="6" customFormat="1" x14ac:dyDescent="0.3">
      <c r="C2406" s="28"/>
      <c r="D2406" s="29"/>
      <c r="E2406" s="30"/>
      <c r="F2406" s="31"/>
      <c r="G2406" s="32"/>
      <c r="H2406" s="33"/>
      <c r="K2406" s="1"/>
      <c r="L2406" s="1"/>
      <c r="M2406" s="1"/>
      <c r="N2406" s="4"/>
      <c r="O2406" s="4"/>
      <c r="P2406" s="4"/>
      <c r="Q2406" s="1"/>
      <c r="R2406" s="1"/>
      <c r="S2406" s="1"/>
      <c r="T2406" s="1"/>
      <c r="U2406" s="1"/>
      <c r="V2406" s="1"/>
      <c r="W2406" s="1"/>
      <c r="X2406" s="1"/>
      <c r="Y2406" s="1"/>
      <c r="Z2406" s="1"/>
      <c r="AA2406" s="1"/>
      <c r="AB2406" s="1"/>
      <c r="AC2406" s="1"/>
      <c r="AD2406" s="1"/>
      <c r="AE2406" s="1"/>
      <c r="AF2406" s="1"/>
      <c r="AG2406" s="1"/>
      <c r="AH2406" s="1"/>
      <c r="AI2406" s="1"/>
      <c r="AJ2406" s="1"/>
      <c r="AK2406" s="1"/>
      <c r="AL2406" s="1"/>
      <c r="AM2406" s="1"/>
      <c r="AN2406" s="1"/>
      <c r="AO2406" s="1"/>
      <c r="AP2406" s="1"/>
      <c r="AQ2406" s="1"/>
      <c r="AR2406" s="1"/>
      <c r="AS2406" s="1"/>
      <c r="AT2406" s="1"/>
      <c r="AU2406" s="1"/>
      <c r="AV2406" s="1"/>
      <c r="AW2406" s="1"/>
      <c r="AX2406" s="4"/>
      <c r="AY2406" s="1"/>
    </row>
    <row r="2407" spans="3:51" s="6" customFormat="1" x14ac:dyDescent="0.3">
      <c r="C2407" s="28"/>
      <c r="D2407" s="29"/>
      <c r="E2407" s="30"/>
      <c r="F2407" s="31"/>
      <c r="G2407" s="32"/>
      <c r="H2407" s="33"/>
      <c r="K2407" s="1"/>
      <c r="L2407" s="1"/>
      <c r="M2407" s="1"/>
      <c r="N2407" s="4"/>
      <c r="O2407" s="4"/>
      <c r="P2407" s="4"/>
      <c r="Q2407" s="1"/>
      <c r="R2407" s="1"/>
      <c r="S2407" s="1"/>
      <c r="T2407" s="1"/>
      <c r="U2407" s="1"/>
      <c r="V2407" s="1"/>
      <c r="W2407" s="1"/>
      <c r="X2407" s="1"/>
      <c r="Y2407" s="1"/>
      <c r="Z2407" s="1"/>
      <c r="AA2407" s="1"/>
      <c r="AB2407" s="1"/>
      <c r="AC2407" s="1"/>
      <c r="AD2407" s="1"/>
      <c r="AE2407" s="1"/>
      <c r="AF2407" s="1"/>
      <c r="AG2407" s="1"/>
      <c r="AH2407" s="1"/>
      <c r="AI2407" s="1"/>
      <c r="AJ2407" s="1"/>
      <c r="AK2407" s="1"/>
      <c r="AL2407" s="1"/>
      <c r="AM2407" s="1"/>
      <c r="AN2407" s="1"/>
      <c r="AO2407" s="1"/>
      <c r="AP2407" s="1"/>
      <c r="AQ2407" s="1"/>
      <c r="AR2407" s="1"/>
      <c r="AS2407" s="1"/>
      <c r="AT2407" s="1"/>
      <c r="AU2407" s="1"/>
      <c r="AV2407" s="1"/>
      <c r="AW2407" s="1"/>
      <c r="AX2407" s="4"/>
      <c r="AY2407" s="1"/>
    </row>
    <row r="2408" spans="3:51" s="6" customFormat="1" x14ac:dyDescent="0.3">
      <c r="C2408" s="28"/>
      <c r="D2408" s="29"/>
      <c r="E2408" s="30"/>
      <c r="F2408" s="31"/>
      <c r="G2408" s="32"/>
      <c r="H2408" s="33"/>
      <c r="K2408" s="1"/>
      <c r="L2408" s="1"/>
      <c r="M2408" s="1"/>
      <c r="N2408" s="4"/>
      <c r="O2408" s="4"/>
      <c r="P2408" s="4"/>
      <c r="Q2408" s="1"/>
      <c r="R2408" s="1"/>
      <c r="S2408" s="1"/>
      <c r="T2408" s="1"/>
      <c r="U2408" s="1"/>
      <c r="V2408" s="1"/>
      <c r="W2408" s="1"/>
      <c r="X2408" s="1"/>
      <c r="Y2408" s="1"/>
      <c r="Z2408" s="1"/>
      <c r="AA2408" s="1"/>
      <c r="AB2408" s="1"/>
      <c r="AC2408" s="1"/>
      <c r="AD2408" s="1"/>
      <c r="AE2408" s="1"/>
      <c r="AF2408" s="1"/>
      <c r="AG2408" s="1"/>
      <c r="AH2408" s="1"/>
      <c r="AI2408" s="1"/>
      <c r="AJ2408" s="1"/>
      <c r="AK2408" s="1"/>
      <c r="AL2408" s="1"/>
      <c r="AM2408" s="1"/>
      <c r="AN2408" s="1"/>
      <c r="AO2408" s="1"/>
      <c r="AP2408" s="1"/>
      <c r="AQ2408" s="1"/>
      <c r="AR2408" s="1"/>
      <c r="AS2408" s="1"/>
      <c r="AT2408" s="1"/>
      <c r="AU2408" s="1"/>
      <c r="AV2408" s="1"/>
      <c r="AW2408" s="1"/>
      <c r="AX2408" s="4"/>
      <c r="AY2408" s="1"/>
    </row>
    <row r="2409" spans="3:51" s="6" customFormat="1" x14ac:dyDescent="0.3">
      <c r="C2409" s="28"/>
      <c r="D2409" s="29"/>
      <c r="E2409" s="30"/>
      <c r="F2409" s="31"/>
      <c r="G2409" s="32"/>
      <c r="H2409" s="33"/>
      <c r="K2409" s="1"/>
      <c r="L2409" s="1"/>
      <c r="M2409" s="1"/>
      <c r="N2409" s="4"/>
      <c r="O2409" s="4"/>
      <c r="P2409" s="4"/>
      <c r="Q2409" s="1"/>
      <c r="R2409" s="1"/>
      <c r="S2409" s="1"/>
      <c r="T2409" s="1"/>
      <c r="U2409" s="1"/>
      <c r="V2409" s="1"/>
      <c r="W2409" s="1"/>
      <c r="X2409" s="1"/>
      <c r="Y2409" s="1"/>
      <c r="Z2409" s="1"/>
      <c r="AA2409" s="1"/>
      <c r="AB2409" s="1"/>
      <c r="AC2409" s="1"/>
      <c r="AD2409" s="1"/>
      <c r="AE2409" s="1"/>
      <c r="AF2409" s="1"/>
      <c r="AG2409" s="1"/>
      <c r="AH2409" s="1"/>
      <c r="AI2409" s="1"/>
      <c r="AJ2409" s="1"/>
      <c r="AK2409" s="1"/>
      <c r="AL2409" s="1"/>
      <c r="AM2409" s="1"/>
      <c r="AN2409" s="1"/>
      <c r="AO2409" s="1"/>
      <c r="AP2409" s="1"/>
      <c r="AQ2409" s="1"/>
      <c r="AR2409" s="1"/>
      <c r="AS2409" s="1"/>
      <c r="AT2409" s="1"/>
      <c r="AU2409" s="1"/>
      <c r="AV2409" s="1"/>
      <c r="AW2409" s="1"/>
      <c r="AX2409" s="4"/>
      <c r="AY2409" s="1"/>
    </row>
    <row r="2410" spans="3:51" s="6" customFormat="1" x14ac:dyDescent="0.3">
      <c r="C2410" s="28"/>
      <c r="D2410" s="29"/>
      <c r="E2410" s="30"/>
      <c r="F2410" s="31"/>
      <c r="G2410" s="32"/>
      <c r="H2410" s="33"/>
      <c r="K2410" s="1"/>
      <c r="L2410" s="1"/>
      <c r="M2410" s="1"/>
      <c r="N2410" s="4"/>
      <c r="O2410" s="4"/>
      <c r="P2410" s="4"/>
      <c r="Q2410" s="1"/>
      <c r="R2410" s="1"/>
      <c r="S2410" s="1"/>
      <c r="T2410" s="1"/>
      <c r="U2410" s="1"/>
      <c r="V2410" s="1"/>
      <c r="W2410" s="1"/>
      <c r="X2410" s="1"/>
      <c r="Y2410" s="1"/>
      <c r="Z2410" s="1"/>
      <c r="AA2410" s="1"/>
      <c r="AB2410" s="1"/>
      <c r="AC2410" s="1"/>
      <c r="AD2410" s="1"/>
      <c r="AE2410" s="1"/>
      <c r="AF2410" s="1"/>
      <c r="AG2410" s="1"/>
      <c r="AH2410" s="1"/>
      <c r="AI2410" s="1"/>
      <c r="AJ2410" s="1"/>
      <c r="AK2410" s="1"/>
      <c r="AL2410" s="1"/>
      <c r="AM2410" s="1"/>
      <c r="AN2410" s="1"/>
      <c r="AO2410" s="1"/>
      <c r="AP2410" s="1"/>
      <c r="AQ2410" s="1"/>
      <c r="AR2410" s="1"/>
      <c r="AS2410" s="1"/>
      <c r="AT2410" s="1"/>
      <c r="AU2410" s="1"/>
      <c r="AV2410" s="1"/>
      <c r="AW2410" s="1"/>
      <c r="AX2410" s="4"/>
      <c r="AY2410" s="1"/>
    </row>
    <row r="2411" spans="3:51" s="6" customFormat="1" x14ac:dyDescent="0.3">
      <c r="C2411" s="28"/>
      <c r="D2411" s="29"/>
      <c r="E2411" s="30"/>
      <c r="F2411" s="31"/>
      <c r="G2411" s="32"/>
      <c r="H2411" s="33"/>
      <c r="K2411" s="1"/>
      <c r="L2411" s="1"/>
      <c r="M2411" s="1"/>
      <c r="N2411" s="4"/>
      <c r="O2411" s="4"/>
      <c r="P2411" s="4"/>
      <c r="Q2411" s="1"/>
      <c r="R2411" s="1"/>
      <c r="S2411" s="1"/>
      <c r="T2411" s="1"/>
      <c r="U2411" s="1"/>
      <c r="V2411" s="1"/>
      <c r="W2411" s="1"/>
      <c r="X2411" s="1"/>
      <c r="Y2411" s="1"/>
      <c r="Z2411" s="1"/>
      <c r="AA2411" s="1"/>
      <c r="AB2411" s="1"/>
      <c r="AC2411" s="1"/>
      <c r="AD2411" s="1"/>
      <c r="AE2411" s="1"/>
      <c r="AF2411" s="1"/>
      <c r="AG2411" s="1"/>
      <c r="AH2411" s="1"/>
      <c r="AI2411" s="1"/>
      <c r="AJ2411" s="1"/>
      <c r="AK2411" s="1"/>
      <c r="AL2411" s="1"/>
      <c r="AM2411" s="1"/>
      <c r="AN2411" s="1"/>
      <c r="AO2411" s="1"/>
      <c r="AP2411" s="1"/>
      <c r="AQ2411" s="1"/>
      <c r="AR2411" s="1"/>
      <c r="AS2411" s="1"/>
      <c r="AT2411" s="1"/>
      <c r="AU2411" s="1"/>
      <c r="AV2411" s="1"/>
      <c r="AW2411" s="1"/>
      <c r="AX2411" s="4"/>
      <c r="AY2411" s="1"/>
    </row>
    <row r="2412" spans="3:51" s="6" customFormat="1" x14ac:dyDescent="0.3">
      <c r="C2412" s="28"/>
      <c r="D2412" s="29"/>
      <c r="E2412" s="30"/>
      <c r="F2412" s="31"/>
      <c r="G2412" s="32"/>
      <c r="H2412" s="33"/>
      <c r="K2412" s="1"/>
      <c r="L2412" s="1"/>
      <c r="M2412" s="1"/>
      <c r="N2412" s="4"/>
      <c r="O2412" s="4"/>
      <c r="P2412" s="4"/>
      <c r="Q2412" s="1"/>
      <c r="R2412" s="1"/>
      <c r="S2412" s="1"/>
      <c r="T2412" s="1"/>
      <c r="U2412" s="1"/>
      <c r="V2412" s="1"/>
      <c r="W2412" s="1"/>
      <c r="X2412" s="1"/>
      <c r="Y2412" s="1"/>
      <c r="Z2412" s="1"/>
      <c r="AA2412" s="1"/>
      <c r="AB2412" s="1"/>
      <c r="AC2412" s="1"/>
      <c r="AD2412" s="1"/>
      <c r="AE2412" s="1"/>
      <c r="AF2412" s="1"/>
      <c r="AG2412" s="1"/>
      <c r="AH2412" s="1"/>
      <c r="AI2412" s="1"/>
      <c r="AJ2412" s="1"/>
      <c r="AK2412" s="1"/>
      <c r="AL2412" s="1"/>
      <c r="AM2412" s="1"/>
      <c r="AN2412" s="1"/>
      <c r="AO2412" s="1"/>
      <c r="AP2412" s="1"/>
      <c r="AQ2412" s="1"/>
      <c r="AR2412" s="1"/>
      <c r="AS2412" s="1"/>
      <c r="AT2412" s="1"/>
      <c r="AU2412" s="1"/>
      <c r="AV2412" s="1"/>
      <c r="AW2412" s="1"/>
      <c r="AX2412" s="4"/>
      <c r="AY2412" s="1"/>
    </row>
    <row r="2413" spans="3:51" s="6" customFormat="1" x14ac:dyDescent="0.3">
      <c r="C2413" s="28"/>
      <c r="D2413" s="29"/>
      <c r="E2413" s="30"/>
      <c r="F2413" s="31"/>
      <c r="G2413" s="32"/>
      <c r="H2413" s="33"/>
      <c r="K2413" s="1"/>
      <c r="L2413" s="1"/>
      <c r="M2413" s="1"/>
      <c r="N2413" s="4"/>
      <c r="O2413" s="4"/>
      <c r="P2413" s="4"/>
      <c r="Q2413" s="1"/>
      <c r="R2413" s="1"/>
      <c r="S2413" s="1"/>
      <c r="T2413" s="1"/>
      <c r="U2413" s="1"/>
      <c r="V2413" s="1"/>
      <c r="W2413" s="1"/>
      <c r="X2413" s="1"/>
      <c r="Y2413" s="1"/>
      <c r="Z2413" s="1"/>
      <c r="AA2413" s="1"/>
      <c r="AB2413" s="1"/>
      <c r="AC2413" s="1"/>
      <c r="AD2413" s="1"/>
      <c r="AE2413" s="1"/>
      <c r="AF2413" s="1"/>
      <c r="AG2413" s="1"/>
      <c r="AH2413" s="1"/>
      <c r="AI2413" s="1"/>
      <c r="AJ2413" s="1"/>
      <c r="AK2413" s="1"/>
      <c r="AL2413" s="1"/>
      <c r="AM2413" s="1"/>
      <c r="AN2413" s="1"/>
      <c r="AO2413" s="1"/>
      <c r="AP2413" s="1"/>
      <c r="AQ2413" s="1"/>
      <c r="AR2413" s="1"/>
      <c r="AS2413" s="1"/>
      <c r="AT2413" s="1"/>
      <c r="AU2413" s="1"/>
      <c r="AV2413" s="1"/>
      <c r="AW2413" s="1"/>
      <c r="AX2413" s="4"/>
      <c r="AY2413" s="1"/>
    </row>
    <row r="2414" spans="3:51" s="6" customFormat="1" x14ac:dyDescent="0.3">
      <c r="C2414" s="28"/>
      <c r="D2414" s="29"/>
      <c r="E2414" s="30"/>
      <c r="F2414" s="31"/>
      <c r="G2414" s="32"/>
      <c r="H2414" s="33"/>
      <c r="K2414" s="1"/>
      <c r="L2414" s="1"/>
      <c r="M2414" s="1"/>
      <c r="N2414" s="4"/>
      <c r="O2414" s="4"/>
      <c r="P2414" s="4"/>
      <c r="Q2414" s="1"/>
      <c r="R2414" s="1"/>
      <c r="S2414" s="1"/>
      <c r="T2414" s="1"/>
      <c r="U2414" s="1"/>
      <c r="V2414" s="1"/>
      <c r="W2414" s="1"/>
      <c r="X2414" s="1"/>
      <c r="Y2414" s="1"/>
      <c r="Z2414" s="1"/>
      <c r="AA2414" s="1"/>
      <c r="AB2414" s="1"/>
      <c r="AC2414" s="1"/>
      <c r="AD2414" s="1"/>
      <c r="AE2414" s="1"/>
      <c r="AF2414" s="1"/>
      <c r="AG2414" s="1"/>
      <c r="AH2414" s="1"/>
      <c r="AI2414" s="1"/>
      <c r="AJ2414" s="1"/>
      <c r="AK2414" s="1"/>
      <c r="AL2414" s="1"/>
      <c r="AM2414" s="1"/>
      <c r="AN2414" s="1"/>
      <c r="AO2414" s="1"/>
      <c r="AP2414" s="1"/>
      <c r="AQ2414" s="1"/>
      <c r="AR2414" s="1"/>
      <c r="AS2414" s="1"/>
      <c r="AT2414" s="1"/>
      <c r="AU2414" s="1"/>
      <c r="AV2414" s="1"/>
      <c r="AW2414" s="1"/>
      <c r="AX2414" s="4"/>
      <c r="AY2414" s="1"/>
    </row>
    <row r="2415" spans="3:51" s="6" customFormat="1" x14ac:dyDescent="0.3">
      <c r="C2415" s="28"/>
      <c r="D2415" s="29"/>
      <c r="E2415" s="30"/>
      <c r="F2415" s="31"/>
      <c r="G2415" s="32"/>
      <c r="H2415" s="33"/>
      <c r="K2415" s="1"/>
      <c r="L2415" s="1"/>
      <c r="M2415" s="1"/>
      <c r="N2415" s="4"/>
      <c r="O2415" s="4"/>
      <c r="P2415" s="4"/>
      <c r="Q2415" s="1"/>
      <c r="R2415" s="1"/>
      <c r="S2415" s="1"/>
      <c r="T2415" s="1"/>
      <c r="U2415" s="1"/>
      <c r="V2415" s="1"/>
      <c r="W2415" s="1"/>
      <c r="X2415" s="1"/>
      <c r="Y2415" s="1"/>
      <c r="Z2415" s="1"/>
      <c r="AA2415" s="1"/>
      <c r="AB2415" s="1"/>
      <c r="AC2415" s="1"/>
      <c r="AD2415" s="1"/>
      <c r="AE2415" s="1"/>
      <c r="AF2415" s="1"/>
      <c r="AG2415" s="1"/>
      <c r="AH2415" s="1"/>
      <c r="AI2415" s="1"/>
      <c r="AJ2415" s="1"/>
      <c r="AK2415" s="1"/>
      <c r="AL2415" s="1"/>
      <c r="AM2415" s="1"/>
      <c r="AN2415" s="1"/>
      <c r="AO2415" s="1"/>
      <c r="AP2415" s="1"/>
      <c r="AQ2415" s="1"/>
      <c r="AR2415" s="1"/>
      <c r="AS2415" s="1"/>
      <c r="AT2415" s="1"/>
      <c r="AU2415" s="1"/>
      <c r="AV2415" s="1"/>
      <c r="AW2415" s="1"/>
      <c r="AX2415" s="4"/>
      <c r="AY2415" s="1"/>
    </row>
    <row r="2416" spans="3:51" s="6" customFormat="1" x14ac:dyDescent="0.3">
      <c r="C2416" s="28"/>
      <c r="D2416" s="29"/>
      <c r="E2416" s="30"/>
      <c r="F2416" s="31"/>
      <c r="G2416" s="32"/>
      <c r="H2416" s="33"/>
      <c r="K2416" s="1"/>
      <c r="L2416" s="1"/>
      <c r="M2416" s="1"/>
      <c r="N2416" s="4"/>
      <c r="O2416" s="4"/>
      <c r="P2416" s="4"/>
      <c r="Q2416" s="1"/>
      <c r="R2416" s="1"/>
      <c r="S2416" s="1"/>
      <c r="T2416" s="1"/>
      <c r="U2416" s="1"/>
      <c r="V2416" s="1"/>
      <c r="W2416" s="1"/>
      <c r="X2416" s="1"/>
      <c r="Y2416" s="1"/>
      <c r="Z2416" s="1"/>
      <c r="AA2416" s="1"/>
      <c r="AB2416" s="1"/>
      <c r="AC2416" s="1"/>
      <c r="AD2416" s="1"/>
      <c r="AE2416" s="1"/>
      <c r="AF2416" s="1"/>
      <c r="AG2416" s="1"/>
      <c r="AH2416" s="1"/>
      <c r="AI2416" s="1"/>
      <c r="AJ2416" s="1"/>
      <c r="AK2416" s="1"/>
      <c r="AL2416" s="1"/>
      <c r="AM2416" s="1"/>
      <c r="AN2416" s="1"/>
      <c r="AO2416" s="1"/>
      <c r="AP2416" s="1"/>
      <c r="AQ2416" s="1"/>
      <c r="AR2416" s="1"/>
      <c r="AS2416" s="1"/>
      <c r="AT2416" s="1"/>
      <c r="AU2416" s="1"/>
      <c r="AV2416" s="1"/>
      <c r="AW2416" s="1"/>
      <c r="AX2416" s="4"/>
      <c r="AY2416" s="1"/>
    </row>
    <row r="2417" spans="3:51" s="6" customFormat="1" x14ac:dyDescent="0.3">
      <c r="C2417" s="28"/>
      <c r="D2417" s="29"/>
      <c r="E2417" s="30"/>
      <c r="F2417" s="31"/>
      <c r="G2417" s="32"/>
      <c r="H2417" s="33"/>
      <c r="K2417" s="1"/>
      <c r="L2417" s="1"/>
      <c r="M2417" s="1"/>
      <c r="N2417" s="4"/>
      <c r="O2417" s="4"/>
      <c r="P2417" s="4"/>
      <c r="Q2417" s="1"/>
      <c r="R2417" s="1"/>
      <c r="S2417" s="1"/>
      <c r="T2417" s="1"/>
      <c r="U2417" s="1"/>
      <c r="V2417" s="1"/>
      <c r="W2417" s="1"/>
      <c r="X2417" s="1"/>
      <c r="Y2417" s="1"/>
      <c r="Z2417" s="1"/>
      <c r="AA2417" s="1"/>
      <c r="AB2417" s="1"/>
      <c r="AC2417" s="1"/>
      <c r="AD2417" s="1"/>
      <c r="AE2417" s="1"/>
      <c r="AF2417" s="1"/>
      <c r="AG2417" s="1"/>
      <c r="AH2417" s="1"/>
      <c r="AI2417" s="1"/>
      <c r="AJ2417" s="1"/>
      <c r="AK2417" s="1"/>
      <c r="AL2417" s="1"/>
      <c r="AM2417" s="1"/>
      <c r="AN2417" s="1"/>
      <c r="AO2417" s="1"/>
      <c r="AP2417" s="1"/>
      <c r="AQ2417" s="1"/>
      <c r="AR2417" s="1"/>
      <c r="AS2417" s="1"/>
      <c r="AT2417" s="1"/>
      <c r="AU2417" s="1"/>
      <c r="AV2417" s="1"/>
      <c r="AW2417" s="1"/>
      <c r="AX2417" s="4"/>
      <c r="AY2417" s="1"/>
    </row>
    <row r="2418" spans="3:51" s="6" customFormat="1" x14ac:dyDescent="0.3">
      <c r="C2418" s="28"/>
      <c r="D2418" s="29"/>
      <c r="E2418" s="30"/>
      <c r="F2418" s="31"/>
      <c r="G2418" s="32"/>
      <c r="H2418" s="33"/>
      <c r="K2418" s="1"/>
      <c r="L2418" s="1"/>
      <c r="M2418" s="1"/>
      <c r="N2418" s="4"/>
      <c r="O2418" s="4"/>
      <c r="P2418" s="4"/>
      <c r="Q2418" s="1"/>
      <c r="R2418" s="1"/>
      <c r="S2418" s="1"/>
      <c r="T2418" s="1"/>
      <c r="U2418" s="1"/>
      <c r="V2418" s="1"/>
      <c r="W2418" s="1"/>
      <c r="X2418" s="1"/>
      <c r="Y2418" s="1"/>
      <c r="Z2418" s="1"/>
      <c r="AA2418" s="1"/>
      <c r="AB2418" s="1"/>
      <c r="AC2418" s="1"/>
      <c r="AD2418" s="1"/>
      <c r="AE2418" s="1"/>
      <c r="AF2418" s="1"/>
      <c r="AG2418" s="1"/>
      <c r="AH2418" s="1"/>
      <c r="AI2418" s="1"/>
      <c r="AJ2418" s="1"/>
      <c r="AK2418" s="1"/>
      <c r="AL2418" s="1"/>
      <c r="AM2418" s="1"/>
      <c r="AN2418" s="1"/>
      <c r="AO2418" s="1"/>
      <c r="AP2418" s="1"/>
      <c r="AQ2418" s="1"/>
      <c r="AR2418" s="1"/>
      <c r="AS2418" s="1"/>
      <c r="AT2418" s="1"/>
      <c r="AU2418" s="1"/>
      <c r="AV2418" s="1"/>
      <c r="AW2418" s="1"/>
      <c r="AX2418" s="4"/>
      <c r="AY2418" s="1"/>
    </row>
    <row r="2419" spans="3:51" s="6" customFormat="1" x14ac:dyDescent="0.3">
      <c r="C2419" s="28"/>
      <c r="D2419" s="29"/>
      <c r="E2419" s="30"/>
      <c r="F2419" s="31"/>
      <c r="G2419" s="32"/>
      <c r="H2419" s="33"/>
      <c r="K2419" s="1"/>
      <c r="L2419" s="1"/>
      <c r="M2419" s="1"/>
      <c r="N2419" s="4"/>
      <c r="O2419" s="4"/>
      <c r="P2419" s="4"/>
      <c r="Q2419" s="1"/>
      <c r="R2419" s="1"/>
      <c r="S2419" s="1"/>
      <c r="T2419" s="1"/>
      <c r="U2419" s="1"/>
      <c r="V2419" s="1"/>
      <c r="W2419" s="1"/>
      <c r="X2419" s="1"/>
      <c r="Y2419" s="1"/>
      <c r="Z2419" s="1"/>
      <c r="AA2419" s="1"/>
      <c r="AB2419" s="1"/>
      <c r="AC2419" s="1"/>
      <c r="AD2419" s="1"/>
      <c r="AE2419" s="1"/>
      <c r="AF2419" s="1"/>
      <c r="AG2419" s="1"/>
      <c r="AH2419" s="1"/>
      <c r="AI2419" s="1"/>
      <c r="AJ2419" s="1"/>
      <c r="AK2419" s="1"/>
      <c r="AL2419" s="1"/>
      <c r="AM2419" s="1"/>
      <c r="AN2419" s="1"/>
      <c r="AO2419" s="1"/>
      <c r="AP2419" s="1"/>
      <c r="AQ2419" s="1"/>
      <c r="AR2419" s="1"/>
      <c r="AS2419" s="1"/>
      <c r="AT2419" s="1"/>
      <c r="AU2419" s="1"/>
      <c r="AV2419" s="1"/>
      <c r="AW2419" s="1"/>
      <c r="AX2419" s="4"/>
      <c r="AY2419" s="1"/>
    </row>
    <row r="2420" spans="3:51" s="6" customFormat="1" x14ac:dyDescent="0.3">
      <c r="C2420" s="28"/>
      <c r="D2420" s="29"/>
      <c r="E2420" s="30"/>
      <c r="F2420" s="31"/>
      <c r="G2420" s="32"/>
      <c r="H2420" s="33"/>
      <c r="K2420" s="1"/>
      <c r="L2420" s="1"/>
      <c r="M2420" s="1"/>
      <c r="N2420" s="4"/>
      <c r="O2420" s="4"/>
      <c r="P2420" s="4"/>
      <c r="Q2420" s="1"/>
      <c r="R2420" s="1"/>
      <c r="S2420" s="1"/>
      <c r="T2420" s="1"/>
      <c r="U2420" s="1"/>
      <c r="V2420" s="1"/>
      <c r="W2420" s="1"/>
      <c r="X2420" s="1"/>
      <c r="Y2420" s="1"/>
      <c r="Z2420" s="1"/>
      <c r="AA2420" s="1"/>
      <c r="AB2420" s="1"/>
      <c r="AC2420" s="1"/>
      <c r="AD2420" s="1"/>
      <c r="AE2420" s="1"/>
      <c r="AF2420" s="1"/>
      <c r="AG2420" s="1"/>
      <c r="AH2420" s="1"/>
      <c r="AI2420" s="1"/>
      <c r="AJ2420" s="1"/>
      <c r="AK2420" s="1"/>
      <c r="AL2420" s="1"/>
      <c r="AM2420" s="1"/>
      <c r="AN2420" s="1"/>
      <c r="AO2420" s="1"/>
      <c r="AP2420" s="1"/>
      <c r="AQ2420" s="1"/>
      <c r="AR2420" s="1"/>
      <c r="AS2420" s="1"/>
      <c r="AT2420" s="1"/>
      <c r="AU2420" s="1"/>
      <c r="AV2420" s="1"/>
      <c r="AW2420" s="1"/>
      <c r="AX2420" s="4"/>
      <c r="AY2420" s="1"/>
    </row>
    <row r="2421" spans="3:51" s="6" customFormat="1" x14ac:dyDescent="0.3">
      <c r="C2421" s="28"/>
      <c r="D2421" s="29"/>
      <c r="E2421" s="30"/>
      <c r="F2421" s="31"/>
      <c r="G2421" s="32"/>
      <c r="H2421" s="33"/>
      <c r="K2421" s="1"/>
      <c r="L2421" s="1"/>
      <c r="M2421" s="1"/>
      <c r="N2421" s="4"/>
      <c r="O2421" s="4"/>
      <c r="P2421" s="4"/>
      <c r="Q2421" s="1"/>
      <c r="R2421" s="1"/>
      <c r="S2421" s="1"/>
      <c r="T2421" s="1"/>
      <c r="U2421" s="1"/>
      <c r="V2421" s="1"/>
      <c r="W2421" s="1"/>
      <c r="X2421" s="1"/>
      <c r="Y2421" s="1"/>
      <c r="Z2421" s="1"/>
      <c r="AA2421" s="1"/>
      <c r="AB2421" s="1"/>
      <c r="AC2421" s="1"/>
      <c r="AD2421" s="1"/>
      <c r="AE2421" s="1"/>
      <c r="AF2421" s="1"/>
      <c r="AG2421" s="1"/>
      <c r="AH2421" s="1"/>
      <c r="AI2421" s="1"/>
      <c r="AJ2421" s="1"/>
      <c r="AK2421" s="1"/>
      <c r="AL2421" s="1"/>
      <c r="AM2421" s="1"/>
      <c r="AN2421" s="1"/>
      <c r="AO2421" s="1"/>
      <c r="AP2421" s="1"/>
      <c r="AQ2421" s="1"/>
      <c r="AR2421" s="1"/>
      <c r="AS2421" s="1"/>
      <c r="AT2421" s="1"/>
      <c r="AU2421" s="1"/>
      <c r="AV2421" s="1"/>
      <c r="AW2421" s="1"/>
      <c r="AX2421" s="4"/>
      <c r="AY2421" s="1"/>
    </row>
    <row r="2422" spans="3:51" s="6" customFormat="1" x14ac:dyDescent="0.3">
      <c r="C2422" s="28"/>
      <c r="D2422" s="29"/>
      <c r="E2422" s="30"/>
      <c r="F2422" s="31"/>
      <c r="G2422" s="32"/>
      <c r="H2422" s="33"/>
      <c r="K2422" s="1"/>
      <c r="L2422" s="1"/>
      <c r="M2422" s="1"/>
      <c r="N2422" s="4"/>
      <c r="O2422" s="4"/>
      <c r="P2422" s="4"/>
      <c r="Q2422" s="1"/>
      <c r="R2422" s="1"/>
      <c r="S2422" s="1"/>
      <c r="T2422" s="1"/>
      <c r="U2422" s="1"/>
      <c r="V2422" s="1"/>
      <c r="W2422" s="1"/>
      <c r="X2422" s="1"/>
      <c r="Y2422" s="1"/>
      <c r="Z2422" s="1"/>
      <c r="AA2422" s="1"/>
      <c r="AB2422" s="1"/>
      <c r="AC2422" s="1"/>
      <c r="AD2422" s="1"/>
      <c r="AE2422" s="1"/>
      <c r="AF2422" s="1"/>
      <c r="AG2422" s="1"/>
      <c r="AH2422" s="1"/>
      <c r="AI2422" s="1"/>
      <c r="AJ2422" s="1"/>
      <c r="AK2422" s="1"/>
      <c r="AL2422" s="1"/>
      <c r="AM2422" s="1"/>
      <c r="AN2422" s="1"/>
      <c r="AO2422" s="1"/>
      <c r="AP2422" s="1"/>
      <c r="AQ2422" s="1"/>
      <c r="AR2422" s="1"/>
      <c r="AS2422" s="1"/>
      <c r="AT2422" s="1"/>
      <c r="AU2422" s="1"/>
      <c r="AV2422" s="1"/>
      <c r="AW2422" s="1"/>
      <c r="AX2422" s="4"/>
      <c r="AY2422" s="1"/>
    </row>
    <row r="2423" spans="3:51" s="6" customFormat="1" x14ac:dyDescent="0.3">
      <c r="C2423" s="28"/>
      <c r="D2423" s="29"/>
      <c r="E2423" s="30"/>
      <c r="F2423" s="31"/>
      <c r="G2423" s="32"/>
      <c r="H2423" s="33"/>
      <c r="K2423" s="1"/>
      <c r="L2423" s="1"/>
      <c r="M2423" s="1"/>
      <c r="N2423" s="4"/>
      <c r="O2423" s="4"/>
      <c r="P2423" s="4"/>
      <c r="Q2423" s="1"/>
      <c r="R2423" s="1"/>
      <c r="S2423" s="1"/>
      <c r="T2423" s="1"/>
      <c r="U2423" s="1"/>
      <c r="V2423" s="1"/>
      <c r="W2423" s="1"/>
      <c r="X2423" s="1"/>
      <c r="Y2423" s="1"/>
      <c r="Z2423" s="1"/>
      <c r="AA2423" s="1"/>
      <c r="AB2423" s="1"/>
      <c r="AC2423" s="1"/>
      <c r="AD2423" s="1"/>
      <c r="AE2423" s="1"/>
      <c r="AF2423" s="1"/>
      <c r="AG2423" s="1"/>
      <c r="AH2423" s="1"/>
      <c r="AI2423" s="1"/>
      <c r="AJ2423" s="1"/>
      <c r="AK2423" s="1"/>
      <c r="AL2423" s="1"/>
      <c r="AM2423" s="1"/>
      <c r="AN2423" s="1"/>
      <c r="AO2423" s="1"/>
      <c r="AP2423" s="1"/>
      <c r="AQ2423" s="1"/>
      <c r="AR2423" s="1"/>
      <c r="AS2423" s="1"/>
      <c r="AT2423" s="1"/>
      <c r="AU2423" s="1"/>
      <c r="AV2423" s="1"/>
      <c r="AW2423" s="1"/>
      <c r="AX2423" s="4"/>
      <c r="AY2423" s="1"/>
    </row>
    <row r="2424" spans="3:51" s="6" customFormat="1" x14ac:dyDescent="0.3">
      <c r="C2424" s="28"/>
      <c r="D2424" s="29"/>
      <c r="E2424" s="30"/>
      <c r="F2424" s="31"/>
      <c r="G2424" s="32"/>
      <c r="H2424" s="33"/>
      <c r="K2424" s="1"/>
      <c r="L2424" s="1"/>
      <c r="M2424" s="1"/>
      <c r="N2424" s="4"/>
      <c r="O2424" s="4"/>
      <c r="P2424" s="4"/>
      <c r="Q2424" s="1"/>
      <c r="R2424" s="1"/>
      <c r="S2424" s="1"/>
      <c r="T2424" s="1"/>
      <c r="U2424" s="1"/>
      <c r="V2424" s="1"/>
      <c r="W2424" s="1"/>
      <c r="X2424" s="1"/>
      <c r="Y2424" s="1"/>
      <c r="Z2424" s="1"/>
      <c r="AA2424" s="1"/>
      <c r="AB2424" s="1"/>
      <c r="AC2424" s="1"/>
      <c r="AD2424" s="1"/>
      <c r="AE2424" s="1"/>
      <c r="AF2424" s="1"/>
      <c r="AG2424" s="1"/>
      <c r="AH2424" s="1"/>
      <c r="AI2424" s="1"/>
      <c r="AJ2424" s="1"/>
      <c r="AK2424" s="1"/>
      <c r="AL2424" s="1"/>
      <c r="AM2424" s="1"/>
      <c r="AN2424" s="1"/>
      <c r="AO2424" s="1"/>
      <c r="AP2424" s="1"/>
      <c r="AQ2424" s="1"/>
      <c r="AR2424" s="1"/>
      <c r="AS2424" s="1"/>
      <c r="AT2424" s="1"/>
      <c r="AU2424" s="1"/>
      <c r="AV2424" s="1"/>
      <c r="AW2424" s="1"/>
      <c r="AX2424" s="4"/>
      <c r="AY2424" s="1"/>
    </row>
    <row r="2425" spans="3:51" s="6" customFormat="1" x14ac:dyDescent="0.3">
      <c r="C2425" s="28"/>
      <c r="D2425" s="29"/>
      <c r="E2425" s="30"/>
      <c r="F2425" s="31"/>
      <c r="G2425" s="32"/>
      <c r="H2425" s="33"/>
      <c r="K2425" s="1"/>
      <c r="L2425" s="1"/>
      <c r="M2425" s="1"/>
      <c r="N2425" s="4"/>
      <c r="O2425" s="4"/>
      <c r="P2425" s="4"/>
      <c r="Q2425" s="1"/>
      <c r="R2425" s="1"/>
      <c r="S2425" s="1"/>
      <c r="T2425" s="1"/>
      <c r="U2425" s="1"/>
      <c r="V2425" s="1"/>
      <c r="W2425" s="1"/>
      <c r="X2425" s="1"/>
      <c r="Y2425" s="1"/>
      <c r="Z2425" s="1"/>
      <c r="AA2425" s="1"/>
      <c r="AB2425" s="1"/>
      <c r="AC2425" s="1"/>
      <c r="AD2425" s="1"/>
      <c r="AE2425" s="1"/>
      <c r="AF2425" s="1"/>
      <c r="AG2425" s="1"/>
      <c r="AH2425" s="1"/>
      <c r="AI2425" s="1"/>
      <c r="AJ2425" s="1"/>
      <c r="AK2425" s="1"/>
      <c r="AL2425" s="1"/>
      <c r="AM2425" s="1"/>
      <c r="AN2425" s="1"/>
      <c r="AO2425" s="1"/>
      <c r="AP2425" s="1"/>
      <c r="AQ2425" s="1"/>
      <c r="AR2425" s="1"/>
      <c r="AS2425" s="1"/>
      <c r="AT2425" s="1"/>
      <c r="AU2425" s="1"/>
      <c r="AV2425" s="1"/>
      <c r="AW2425" s="1"/>
      <c r="AX2425" s="4"/>
      <c r="AY2425" s="1"/>
    </row>
    <row r="2426" spans="3:51" s="6" customFormat="1" x14ac:dyDescent="0.3">
      <c r="C2426" s="28"/>
      <c r="D2426" s="29"/>
      <c r="E2426" s="30"/>
      <c r="F2426" s="31"/>
      <c r="G2426" s="32"/>
      <c r="H2426" s="33"/>
      <c r="K2426" s="1"/>
      <c r="L2426" s="1"/>
      <c r="M2426" s="1"/>
      <c r="N2426" s="4"/>
      <c r="O2426" s="4"/>
      <c r="P2426" s="4"/>
      <c r="Q2426" s="1"/>
      <c r="R2426" s="1"/>
      <c r="S2426" s="1"/>
      <c r="T2426" s="1"/>
      <c r="U2426" s="1"/>
      <c r="V2426" s="1"/>
      <c r="W2426" s="1"/>
      <c r="X2426" s="1"/>
      <c r="Y2426" s="1"/>
      <c r="Z2426" s="1"/>
      <c r="AA2426" s="1"/>
      <c r="AB2426" s="1"/>
      <c r="AC2426" s="1"/>
      <c r="AD2426" s="1"/>
      <c r="AE2426" s="1"/>
      <c r="AF2426" s="1"/>
      <c r="AG2426" s="1"/>
      <c r="AH2426" s="1"/>
      <c r="AI2426" s="1"/>
      <c r="AJ2426" s="1"/>
      <c r="AK2426" s="1"/>
      <c r="AL2426" s="1"/>
      <c r="AM2426" s="1"/>
      <c r="AN2426" s="1"/>
      <c r="AO2426" s="1"/>
      <c r="AP2426" s="1"/>
      <c r="AQ2426" s="1"/>
      <c r="AR2426" s="1"/>
      <c r="AS2426" s="1"/>
      <c r="AT2426" s="1"/>
      <c r="AU2426" s="1"/>
      <c r="AV2426" s="1"/>
      <c r="AW2426" s="1"/>
      <c r="AX2426" s="4"/>
      <c r="AY2426" s="1"/>
    </row>
    <row r="2427" spans="3:51" s="6" customFormat="1" x14ac:dyDescent="0.3">
      <c r="C2427" s="28"/>
      <c r="D2427" s="29"/>
      <c r="E2427" s="30"/>
      <c r="F2427" s="31"/>
      <c r="G2427" s="32"/>
      <c r="H2427" s="33"/>
      <c r="K2427" s="1"/>
      <c r="L2427" s="1"/>
      <c r="M2427" s="1"/>
      <c r="N2427" s="4"/>
      <c r="O2427" s="4"/>
      <c r="P2427" s="4"/>
      <c r="Q2427" s="1"/>
      <c r="R2427" s="1"/>
      <c r="S2427" s="1"/>
      <c r="T2427" s="1"/>
      <c r="U2427" s="1"/>
      <c r="V2427" s="1"/>
      <c r="W2427" s="1"/>
      <c r="X2427" s="1"/>
      <c r="Y2427" s="1"/>
      <c r="Z2427" s="1"/>
      <c r="AA2427" s="1"/>
      <c r="AB2427" s="1"/>
      <c r="AC2427" s="1"/>
      <c r="AD2427" s="1"/>
      <c r="AE2427" s="1"/>
      <c r="AF2427" s="1"/>
      <c r="AG2427" s="1"/>
      <c r="AH2427" s="1"/>
      <c r="AI2427" s="1"/>
      <c r="AJ2427" s="1"/>
      <c r="AK2427" s="1"/>
      <c r="AL2427" s="1"/>
      <c r="AM2427" s="1"/>
      <c r="AN2427" s="1"/>
      <c r="AO2427" s="1"/>
      <c r="AP2427" s="1"/>
      <c r="AQ2427" s="1"/>
      <c r="AR2427" s="1"/>
      <c r="AS2427" s="1"/>
      <c r="AT2427" s="1"/>
      <c r="AU2427" s="1"/>
      <c r="AV2427" s="1"/>
      <c r="AW2427" s="1"/>
      <c r="AX2427" s="4"/>
      <c r="AY2427" s="1"/>
    </row>
    <row r="2428" spans="3:51" s="6" customFormat="1" x14ac:dyDescent="0.3">
      <c r="C2428" s="28"/>
      <c r="D2428" s="29"/>
      <c r="E2428" s="30"/>
      <c r="F2428" s="31"/>
      <c r="G2428" s="32"/>
      <c r="H2428" s="33"/>
      <c r="K2428" s="1"/>
      <c r="L2428" s="1"/>
      <c r="M2428" s="1"/>
      <c r="N2428" s="4"/>
      <c r="O2428" s="4"/>
      <c r="P2428" s="4"/>
      <c r="Q2428" s="1"/>
      <c r="R2428" s="1"/>
      <c r="S2428" s="1"/>
      <c r="T2428" s="1"/>
      <c r="U2428" s="1"/>
      <c r="V2428" s="1"/>
      <c r="W2428" s="1"/>
      <c r="X2428" s="1"/>
      <c r="Y2428" s="1"/>
      <c r="Z2428" s="1"/>
      <c r="AA2428" s="1"/>
      <c r="AB2428" s="1"/>
      <c r="AC2428" s="1"/>
      <c r="AD2428" s="1"/>
      <c r="AE2428" s="1"/>
      <c r="AF2428" s="1"/>
      <c r="AG2428" s="1"/>
      <c r="AH2428" s="1"/>
      <c r="AI2428" s="1"/>
      <c r="AJ2428" s="1"/>
      <c r="AK2428" s="1"/>
      <c r="AL2428" s="1"/>
      <c r="AM2428" s="1"/>
      <c r="AN2428" s="1"/>
      <c r="AO2428" s="1"/>
      <c r="AP2428" s="1"/>
      <c r="AQ2428" s="1"/>
      <c r="AR2428" s="1"/>
      <c r="AS2428" s="1"/>
      <c r="AT2428" s="1"/>
      <c r="AU2428" s="1"/>
      <c r="AV2428" s="1"/>
      <c r="AW2428" s="1"/>
      <c r="AX2428" s="4"/>
      <c r="AY2428" s="1"/>
    </row>
    <row r="2429" spans="3:51" s="6" customFormat="1" x14ac:dyDescent="0.3">
      <c r="C2429" s="28"/>
      <c r="D2429" s="29"/>
      <c r="E2429" s="30"/>
      <c r="F2429" s="31"/>
      <c r="G2429" s="32"/>
      <c r="H2429" s="33"/>
      <c r="K2429" s="1"/>
      <c r="L2429" s="1"/>
      <c r="M2429" s="1"/>
      <c r="N2429" s="4"/>
      <c r="O2429" s="4"/>
      <c r="P2429" s="4"/>
      <c r="Q2429" s="1"/>
      <c r="R2429" s="1"/>
      <c r="S2429" s="1"/>
      <c r="T2429" s="1"/>
      <c r="U2429" s="1"/>
      <c r="V2429" s="1"/>
      <c r="W2429" s="1"/>
      <c r="X2429" s="1"/>
      <c r="Y2429" s="1"/>
      <c r="Z2429" s="1"/>
      <c r="AA2429" s="1"/>
      <c r="AB2429" s="1"/>
      <c r="AC2429" s="1"/>
      <c r="AD2429" s="1"/>
      <c r="AE2429" s="1"/>
      <c r="AF2429" s="1"/>
      <c r="AG2429" s="1"/>
      <c r="AH2429" s="1"/>
      <c r="AI2429" s="1"/>
      <c r="AJ2429" s="1"/>
      <c r="AK2429" s="1"/>
      <c r="AL2429" s="1"/>
      <c r="AM2429" s="1"/>
      <c r="AN2429" s="1"/>
      <c r="AO2429" s="1"/>
      <c r="AP2429" s="1"/>
      <c r="AQ2429" s="1"/>
      <c r="AR2429" s="1"/>
      <c r="AS2429" s="1"/>
      <c r="AT2429" s="1"/>
      <c r="AU2429" s="1"/>
      <c r="AV2429" s="1"/>
      <c r="AW2429" s="1"/>
      <c r="AX2429" s="4"/>
      <c r="AY2429" s="1"/>
    </row>
    <row r="2430" spans="3:51" s="6" customFormat="1" x14ac:dyDescent="0.3">
      <c r="C2430" s="28"/>
      <c r="D2430" s="29"/>
      <c r="E2430" s="30"/>
      <c r="F2430" s="31"/>
      <c r="G2430" s="32"/>
      <c r="H2430" s="33"/>
      <c r="K2430" s="1"/>
      <c r="L2430" s="1"/>
      <c r="M2430" s="1"/>
      <c r="N2430" s="4"/>
      <c r="O2430" s="4"/>
      <c r="P2430" s="4"/>
      <c r="Q2430" s="1"/>
      <c r="R2430" s="1"/>
      <c r="S2430" s="1"/>
      <c r="T2430" s="1"/>
      <c r="U2430" s="1"/>
      <c r="V2430" s="1"/>
      <c r="W2430" s="1"/>
      <c r="X2430" s="1"/>
      <c r="Y2430" s="1"/>
      <c r="Z2430" s="1"/>
      <c r="AA2430" s="1"/>
      <c r="AB2430" s="1"/>
      <c r="AC2430" s="1"/>
      <c r="AD2430" s="1"/>
      <c r="AE2430" s="1"/>
      <c r="AF2430" s="1"/>
      <c r="AG2430" s="1"/>
      <c r="AH2430" s="1"/>
      <c r="AI2430" s="1"/>
      <c r="AJ2430" s="1"/>
      <c r="AK2430" s="1"/>
      <c r="AL2430" s="1"/>
      <c r="AM2430" s="1"/>
      <c r="AN2430" s="1"/>
      <c r="AO2430" s="1"/>
      <c r="AP2430" s="1"/>
      <c r="AQ2430" s="1"/>
      <c r="AR2430" s="1"/>
      <c r="AS2430" s="1"/>
      <c r="AT2430" s="1"/>
      <c r="AU2430" s="1"/>
      <c r="AV2430" s="1"/>
      <c r="AW2430" s="1"/>
      <c r="AX2430" s="4"/>
      <c r="AY2430" s="1"/>
    </row>
    <row r="2431" spans="3:51" s="6" customFormat="1" x14ac:dyDescent="0.3">
      <c r="C2431" s="28"/>
      <c r="D2431" s="29"/>
      <c r="E2431" s="30"/>
      <c r="F2431" s="31"/>
      <c r="G2431" s="32"/>
      <c r="H2431" s="33"/>
      <c r="K2431" s="1"/>
      <c r="L2431" s="1"/>
      <c r="M2431" s="1"/>
      <c r="N2431" s="4"/>
      <c r="O2431" s="4"/>
      <c r="P2431" s="4"/>
      <c r="Q2431" s="1"/>
      <c r="R2431" s="1"/>
      <c r="S2431" s="1"/>
      <c r="T2431" s="1"/>
      <c r="U2431" s="1"/>
      <c r="V2431" s="1"/>
      <c r="W2431" s="1"/>
      <c r="X2431" s="1"/>
      <c r="Y2431" s="1"/>
      <c r="Z2431" s="1"/>
      <c r="AA2431" s="1"/>
      <c r="AB2431" s="1"/>
      <c r="AC2431" s="1"/>
      <c r="AD2431" s="1"/>
      <c r="AE2431" s="1"/>
      <c r="AF2431" s="1"/>
      <c r="AG2431" s="1"/>
      <c r="AH2431" s="1"/>
      <c r="AI2431" s="1"/>
      <c r="AJ2431" s="1"/>
      <c r="AK2431" s="1"/>
      <c r="AL2431" s="1"/>
      <c r="AM2431" s="1"/>
      <c r="AN2431" s="1"/>
      <c r="AO2431" s="1"/>
      <c r="AP2431" s="1"/>
      <c r="AQ2431" s="1"/>
      <c r="AR2431" s="1"/>
      <c r="AS2431" s="1"/>
      <c r="AT2431" s="1"/>
      <c r="AU2431" s="1"/>
      <c r="AV2431" s="1"/>
      <c r="AW2431" s="1"/>
      <c r="AX2431" s="4"/>
      <c r="AY2431" s="1"/>
    </row>
    <row r="2432" spans="3:51" s="6" customFormat="1" x14ac:dyDescent="0.3">
      <c r="C2432" s="28"/>
      <c r="D2432" s="29"/>
      <c r="E2432" s="30"/>
      <c r="F2432" s="31"/>
      <c r="G2432" s="32"/>
      <c r="H2432" s="33"/>
      <c r="K2432" s="1"/>
      <c r="L2432" s="1"/>
      <c r="M2432" s="1"/>
      <c r="N2432" s="4"/>
      <c r="O2432" s="4"/>
      <c r="P2432" s="4"/>
      <c r="Q2432" s="1"/>
      <c r="R2432" s="1"/>
      <c r="S2432" s="1"/>
      <c r="T2432" s="1"/>
      <c r="U2432" s="1"/>
      <c r="V2432" s="1"/>
      <c r="W2432" s="1"/>
      <c r="X2432" s="1"/>
      <c r="Y2432" s="1"/>
      <c r="Z2432" s="1"/>
      <c r="AA2432" s="1"/>
      <c r="AB2432" s="1"/>
      <c r="AC2432" s="1"/>
      <c r="AD2432" s="1"/>
      <c r="AE2432" s="1"/>
      <c r="AF2432" s="1"/>
      <c r="AG2432" s="1"/>
      <c r="AH2432" s="1"/>
      <c r="AI2432" s="1"/>
      <c r="AJ2432" s="1"/>
      <c r="AK2432" s="1"/>
      <c r="AL2432" s="1"/>
      <c r="AM2432" s="1"/>
      <c r="AN2432" s="1"/>
      <c r="AO2432" s="1"/>
      <c r="AP2432" s="1"/>
      <c r="AQ2432" s="1"/>
      <c r="AR2432" s="1"/>
      <c r="AS2432" s="1"/>
      <c r="AT2432" s="1"/>
      <c r="AU2432" s="1"/>
      <c r="AV2432" s="1"/>
      <c r="AW2432" s="1"/>
      <c r="AX2432" s="4"/>
      <c r="AY2432" s="1"/>
    </row>
    <row r="2433" spans="3:51" s="6" customFormat="1" x14ac:dyDescent="0.3">
      <c r="C2433" s="28"/>
      <c r="D2433" s="29"/>
      <c r="E2433" s="30"/>
      <c r="F2433" s="31"/>
      <c r="G2433" s="37"/>
      <c r="H2433" s="38"/>
      <c r="K2433" s="1"/>
      <c r="L2433" s="1"/>
      <c r="M2433" s="1"/>
      <c r="N2433" s="4"/>
      <c r="O2433" s="4"/>
      <c r="P2433" s="4"/>
      <c r="Q2433" s="1"/>
      <c r="R2433" s="1"/>
      <c r="S2433" s="1"/>
      <c r="T2433" s="1"/>
      <c r="U2433" s="1"/>
      <c r="V2433" s="1"/>
      <c r="W2433" s="1"/>
      <c r="X2433" s="1"/>
      <c r="Y2433" s="1"/>
      <c r="Z2433" s="1"/>
      <c r="AA2433" s="1"/>
      <c r="AB2433" s="1"/>
      <c r="AC2433" s="1"/>
      <c r="AD2433" s="1"/>
      <c r="AE2433" s="1"/>
      <c r="AF2433" s="1"/>
      <c r="AG2433" s="1"/>
      <c r="AH2433" s="1"/>
      <c r="AI2433" s="1"/>
      <c r="AJ2433" s="1"/>
      <c r="AK2433" s="1"/>
      <c r="AL2433" s="1"/>
      <c r="AM2433" s="1"/>
      <c r="AN2433" s="1"/>
      <c r="AO2433" s="1"/>
      <c r="AP2433" s="1"/>
      <c r="AQ2433" s="1"/>
      <c r="AR2433" s="1"/>
      <c r="AS2433" s="1"/>
      <c r="AT2433" s="1"/>
      <c r="AU2433" s="1"/>
      <c r="AV2433" s="1"/>
      <c r="AW2433" s="1"/>
      <c r="AX2433" s="4"/>
      <c r="AY2433" s="1"/>
    </row>
    <row r="2434" spans="3:51" s="6" customFormat="1" x14ac:dyDescent="0.3">
      <c r="C2434" s="28"/>
      <c r="D2434" s="29"/>
      <c r="E2434" s="30"/>
      <c r="F2434" s="31"/>
      <c r="G2434" s="37"/>
      <c r="H2434" s="38"/>
      <c r="K2434" s="1"/>
      <c r="L2434" s="1"/>
      <c r="M2434" s="1"/>
      <c r="N2434" s="4"/>
      <c r="O2434" s="4"/>
      <c r="P2434" s="4"/>
      <c r="Q2434" s="1"/>
      <c r="R2434" s="1"/>
      <c r="S2434" s="1"/>
      <c r="T2434" s="1"/>
      <c r="U2434" s="1"/>
      <c r="V2434" s="1"/>
      <c r="W2434" s="1"/>
      <c r="X2434" s="1"/>
      <c r="Y2434" s="1"/>
      <c r="Z2434" s="1"/>
      <c r="AA2434" s="1"/>
      <c r="AB2434" s="1"/>
      <c r="AC2434" s="1"/>
      <c r="AD2434" s="1"/>
      <c r="AE2434" s="1"/>
      <c r="AF2434" s="1"/>
      <c r="AG2434" s="1"/>
      <c r="AH2434" s="1"/>
      <c r="AI2434" s="1"/>
      <c r="AJ2434" s="1"/>
      <c r="AK2434" s="1"/>
      <c r="AL2434" s="1"/>
      <c r="AM2434" s="1"/>
      <c r="AN2434" s="1"/>
      <c r="AO2434" s="1"/>
      <c r="AP2434" s="1"/>
      <c r="AQ2434" s="1"/>
      <c r="AR2434" s="1"/>
      <c r="AS2434" s="1"/>
      <c r="AT2434" s="1"/>
      <c r="AU2434" s="1"/>
      <c r="AV2434" s="1"/>
      <c r="AW2434" s="1"/>
      <c r="AX2434" s="4"/>
      <c r="AY2434" s="1"/>
    </row>
    <row r="2435" spans="3:51" s="6" customFormat="1" x14ac:dyDescent="0.3">
      <c r="C2435" s="28"/>
      <c r="D2435" s="29"/>
      <c r="E2435" s="30"/>
      <c r="F2435" s="31"/>
      <c r="G2435" s="37"/>
      <c r="H2435" s="38"/>
      <c r="K2435" s="1"/>
      <c r="L2435" s="1"/>
      <c r="M2435" s="1"/>
      <c r="N2435" s="4"/>
      <c r="O2435" s="4"/>
      <c r="P2435" s="4"/>
      <c r="Q2435" s="1"/>
      <c r="R2435" s="1"/>
      <c r="S2435" s="1"/>
      <c r="T2435" s="1"/>
      <c r="U2435" s="1"/>
      <c r="V2435" s="1"/>
      <c r="W2435" s="1"/>
      <c r="X2435" s="1"/>
      <c r="Y2435" s="1"/>
      <c r="Z2435" s="1"/>
      <c r="AA2435" s="1"/>
      <c r="AB2435" s="1"/>
      <c r="AC2435" s="1"/>
      <c r="AD2435" s="1"/>
      <c r="AE2435" s="1"/>
      <c r="AF2435" s="1"/>
      <c r="AG2435" s="1"/>
      <c r="AH2435" s="1"/>
      <c r="AI2435" s="1"/>
      <c r="AJ2435" s="1"/>
      <c r="AK2435" s="1"/>
      <c r="AL2435" s="1"/>
      <c r="AM2435" s="1"/>
      <c r="AN2435" s="1"/>
      <c r="AO2435" s="1"/>
      <c r="AP2435" s="1"/>
      <c r="AQ2435" s="1"/>
      <c r="AR2435" s="1"/>
      <c r="AS2435" s="1"/>
      <c r="AT2435" s="1"/>
      <c r="AU2435" s="1"/>
      <c r="AV2435" s="1"/>
      <c r="AW2435" s="1"/>
      <c r="AX2435" s="4"/>
      <c r="AY2435" s="1"/>
    </row>
    <row r="2436" spans="3:51" s="6" customFormat="1" x14ac:dyDescent="0.3">
      <c r="C2436" s="28"/>
      <c r="D2436" s="29"/>
      <c r="E2436" s="30"/>
      <c r="F2436" s="31"/>
      <c r="G2436" s="37"/>
      <c r="H2436" s="38"/>
      <c r="K2436" s="1"/>
      <c r="L2436" s="1"/>
      <c r="M2436" s="1"/>
      <c r="N2436" s="4"/>
      <c r="O2436" s="4"/>
      <c r="P2436" s="4"/>
      <c r="Q2436" s="1"/>
      <c r="R2436" s="1"/>
      <c r="S2436" s="1"/>
      <c r="T2436" s="1"/>
      <c r="U2436" s="1"/>
      <c r="V2436" s="1"/>
      <c r="W2436" s="1"/>
      <c r="X2436" s="1"/>
      <c r="Y2436" s="1"/>
      <c r="Z2436" s="1"/>
      <c r="AA2436" s="1"/>
      <c r="AB2436" s="1"/>
      <c r="AC2436" s="1"/>
      <c r="AD2436" s="1"/>
      <c r="AE2436" s="1"/>
      <c r="AF2436" s="1"/>
      <c r="AG2436" s="1"/>
      <c r="AH2436" s="1"/>
      <c r="AI2436" s="1"/>
      <c r="AJ2436" s="1"/>
      <c r="AK2436" s="1"/>
      <c r="AL2436" s="1"/>
      <c r="AM2436" s="1"/>
      <c r="AN2436" s="1"/>
      <c r="AO2436" s="1"/>
      <c r="AP2436" s="1"/>
      <c r="AQ2436" s="1"/>
      <c r="AR2436" s="1"/>
      <c r="AS2436" s="1"/>
      <c r="AT2436" s="1"/>
      <c r="AU2436" s="1"/>
      <c r="AV2436" s="1"/>
      <c r="AW2436" s="1"/>
      <c r="AX2436" s="4"/>
      <c r="AY2436" s="1"/>
    </row>
    <row r="2437" spans="3:51" s="6" customFormat="1" x14ac:dyDescent="0.3">
      <c r="C2437" s="28"/>
      <c r="D2437" s="29"/>
      <c r="E2437" s="30"/>
      <c r="F2437" s="31"/>
      <c r="G2437" s="37"/>
      <c r="H2437" s="38"/>
      <c r="K2437" s="1"/>
      <c r="L2437" s="1"/>
      <c r="M2437" s="1"/>
      <c r="N2437" s="4"/>
      <c r="O2437" s="4"/>
      <c r="P2437" s="4"/>
      <c r="Q2437" s="1"/>
      <c r="R2437" s="1"/>
      <c r="S2437" s="1"/>
      <c r="T2437" s="1"/>
      <c r="U2437" s="1"/>
      <c r="V2437" s="1"/>
      <c r="W2437" s="1"/>
      <c r="X2437" s="1"/>
      <c r="Y2437" s="1"/>
      <c r="Z2437" s="1"/>
      <c r="AA2437" s="1"/>
      <c r="AB2437" s="1"/>
      <c r="AC2437" s="1"/>
      <c r="AD2437" s="1"/>
      <c r="AE2437" s="1"/>
      <c r="AF2437" s="1"/>
      <c r="AG2437" s="1"/>
      <c r="AH2437" s="1"/>
      <c r="AI2437" s="1"/>
      <c r="AJ2437" s="1"/>
      <c r="AK2437" s="1"/>
      <c r="AL2437" s="1"/>
      <c r="AM2437" s="1"/>
      <c r="AN2437" s="1"/>
      <c r="AO2437" s="1"/>
      <c r="AP2437" s="1"/>
      <c r="AQ2437" s="1"/>
      <c r="AR2437" s="1"/>
      <c r="AS2437" s="1"/>
      <c r="AT2437" s="1"/>
      <c r="AU2437" s="1"/>
      <c r="AV2437" s="1"/>
      <c r="AW2437" s="1"/>
      <c r="AX2437" s="4"/>
      <c r="AY2437" s="1"/>
    </row>
    <row r="2438" spans="3:51" s="6" customFormat="1" x14ac:dyDescent="0.3">
      <c r="C2438" s="28"/>
      <c r="D2438" s="29"/>
      <c r="E2438" s="30"/>
      <c r="F2438" s="31"/>
      <c r="G2438" s="37"/>
      <c r="H2438" s="38"/>
      <c r="K2438" s="1"/>
      <c r="L2438" s="1"/>
      <c r="M2438" s="1"/>
      <c r="N2438" s="4"/>
      <c r="O2438" s="4"/>
      <c r="P2438" s="4"/>
      <c r="Q2438" s="1"/>
      <c r="R2438" s="1"/>
      <c r="S2438" s="1"/>
      <c r="T2438" s="1"/>
      <c r="U2438" s="1"/>
      <c r="V2438" s="1"/>
      <c r="W2438" s="1"/>
      <c r="X2438" s="1"/>
      <c r="Y2438" s="1"/>
      <c r="Z2438" s="1"/>
      <c r="AA2438" s="1"/>
      <c r="AB2438" s="1"/>
      <c r="AC2438" s="1"/>
      <c r="AD2438" s="1"/>
      <c r="AE2438" s="1"/>
      <c r="AF2438" s="1"/>
      <c r="AG2438" s="1"/>
      <c r="AH2438" s="1"/>
      <c r="AI2438" s="1"/>
      <c r="AJ2438" s="1"/>
      <c r="AK2438" s="1"/>
      <c r="AL2438" s="1"/>
      <c r="AM2438" s="1"/>
      <c r="AN2438" s="1"/>
      <c r="AO2438" s="1"/>
      <c r="AP2438" s="1"/>
      <c r="AQ2438" s="1"/>
      <c r="AR2438" s="1"/>
      <c r="AS2438" s="1"/>
      <c r="AT2438" s="1"/>
      <c r="AU2438" s="1"/>
      <c r="AV2438" s="1"/>
      <c r="AW2438" s="1"/>
      <c r="AX2438" s="4"/>
      <c r="AY2438" s="1"/>
    </row>
    <row r="2439" spans="3:51" s="6" customFormat="1" x14ac:dyDescent="0.3">
      <c r="C2439" s="28"/>
      <c r="D2439" s="29"/>
      <c r="E2439" s="30"/>
      <c r="F2439" s="31"/>
      <c r="G2439" s="37"/>
      <c r="H2439" s="38"/>
      <c r="K2439" s="1"/>
      <c r="L2439" s="1"/>
      <c r="M2439" s="1"/>
      <c r="N2439" s="4"/>
      <c r="O2439" s="4"/>
      <c r="P2439" s="4"/>
      <c r="Q2439" s="1"/>
      <c r="R2439" s="1"/>
      <c r="S2439" s="1"/>
      <c r="T2439" s="1"/>
      <c r="U2439" s="1"/>
      <c r="V2439" s="1"/>
      <c r="W2439" s="1"/>
      <c r="X2439" s="1"/>
      <c r="Y2439" s="1"/>
      <c r="Z2439" s="1"/>
      <c r="AA2439" s="1"/>
      <c r="AB2439" s="1"/>
      <c r="AC2439" s="1"/>
      <c r="AD2439" s="1"/>
      <c r="AE2439" s="1"/>
      <c r="AF2439" s="1"/>
      <c r="AG2439" s="1"/>
      <c r="AH2439" s="1"/>
      <c r="AI2439" s="1"/>
      <c r="AJ2439" s="1"/>
      <c r="AK2439" s="1"/>
      <c r="AL2439" s="1"/>
      <c r="AM2439" s="1"/>
      <c r="AN2439" s="1"/>
      <c r="AO2439" s="1"/>
      <c r="AP2439" s="1"/>
      <c r="AQ2439" s="1"/>
      <c r="AR2439" s="1"/>
      <c r="AS2439" s="1"/>
      <c r="AT2439" s="1"/>
      <c r="AU2439" s="1"/>
      <c r="AV2439" s="1"/>
      <c r="AW2439" s="1"/>
      <c r="AX2439" s="4"/>
      <c r="AY2439" s="1"/>
    </row>
    <row r="2440" spans="3:51" s="6" customFormat="1" x14ac:dyDescent="0.3">
      <c r="C2440" s="28"/>
      <c r="D2440" s="29"/>
      <c r="E2440" s="30"/>
      <c r="F2440" s="31"/>
      <c r="G2440" s="37"/>
      <c r="H2440" s="38"/>
      <c r="K2440" s="1"/>
      <c r="L2440" s="1"/>
      <c r="M2440" s="1"/>
      <c r="N2440" s="4"/>
      <c r="O2440" s="4"/>
      <c r="P2440" s="4"/>
      <c r="Q2440" s="1"/>
      <c r="R2440" s="1"/>
      <c r="S2440" s="1"/>
      <c r="T2440" s="1"/>
      <c r="U2440" s="1"/>
      <c r="V2440" s="1"/>
      <c r="W2440" s="1"/>
      <c r="X2440" s="1"/>
      <c r="Y2440" s="1"/>
      <c r="Z2440" s="1"/>
      <c r="AA2440" s="1"/>
      <c r="AB2440" s="1"/>
      <c r="AC2440" s="1"/>
      <c r="AD2440" s="1"/>
      <c r="AE2440" s="1"/>
      <c r="AF2440" s="1"/>
      <c r="AG2440" s="1"/>
      <c r="AH2440" s="1"/>
      <c r="AI2440" s="1"/>
      <c r="AJ2440" s="1"/>
      <c r="AK2440" s="1"/>
      <c r="AL2440" s="1"/>
      <c r="AM2440" s="1"/>
      <c r="AN2440" s="1"/>
      <c r="AO2440" s="1"/>
      <c r="AP2440" s="1"/>
      <c r="AQ2440" s="1"/>
      <c r="AR2440" s="1"/>
      <c r="AS2440" s="1"/>
      <c r="AT2440" s="1"/>
      <c r="AU2440" s="1"/>
      <c r="AV2440" s="1"/>
      <c r="AW2440" s="1"/>
      <c r="AX2440" s="4"/>
      <c r="AY2440" s="1"/>
    </row>
    <row r="2441" spans="3:51" s="6" customFormat="1" x14ac:dyDescent="0.3">
      <c r="C2441" s="28"/>
      <c r="D2441" s="29"/>
      <c r="E2441" s="30"/>
      <c r="F2441" s="31"/>
      <c r="G2441" s="37"/>
      <c r="H2441" s="38"/>
      <c r="K2441" s="1"/>
      <c r="L2441" s="1"/>
      <c r="M2441" s="1"/>
      <c r="N2441" s="4"/>
      <c r="O2441" s="4"/>
      <c r="P2441" s="4"/>
      <c r="Q2441" s="1"/>
      <c r="R2441" s="1"/>
      <c r="S2441" s="1"/>
      <c r="T2441" s="1"/>
      <c r="U2441" s="1"/>
      <c r="V2441" s="1"/>
      <c r="W2441" s="1"/>
      <c r="X2441" s="1"/>
      <c r="Y2441" s="1"/>
      <c r="Z2441" s="1"/>
      <c r="AA2441" s="1"/>
      <c r="AB2441" s="1"/>
      <c r="AC2441" s="1"/>
      <c r="AD2441" s="1"/>
      <c r="AE2441" s="1"/>
      <c r="AF2441" s="1"/>
      <c r="AG2441" s="1"/>
      <c r="AH2441" s="1"/>
      <c r="AI2441" s="1"/>
      <c r="AJ2441" s="1"/>
      <c r="AK2441" s="1"/>
      <c r="AL2441" s="1"/>
      <c r="AM2441" s="1"/>
      <c r="AN2441" s="1"/>
      <c r="AO2441" s="1"/>
      <c r="AP2441" s="1"/>
      <c r="AQ2441" s="1"/>
      <c r="AR2441" s="1"/>
      <c r="AS2441" s="1"/>
      <c r="AT2441" s="1"/>
      <c r="AU2441" s="1"/>
      <c r="AV2441" s="1"/>
      <c r="AW2441" s="1"/>
      <c r="AX2441" s="4"/>
      <c r="AY2441" s="1"/>
    </row>
    <row r="2442" spans="3:51" s="6" customFormat="1" x14ac:dyDescent="0.3">
      <c r="C2442" s="28"/>
      <c r="D2442" s="29"/>
      <c r="E2442" s="30"/>
      <c r="F2442" s="31"/>
      <c r="G2442" s="37"/>
      <c r="H2442" s="38"/>
      <c r="K2442" s="1"/>
      <c r="L2442" s="1"/>
      <c r="M2442" s="1"/>
      <c r="N2442" s="4"/>
      <c r="O2442" s="4"/>
      <c r="P2442" s="4"/>
      <c r="Q2442" s="1"/>
      <c r="R2442" s="1"/>
      <c r="S2442" s="1"/>
      <c r="T2442" s="1"/>
      <c r="U2442" s="1"/>
      <c r="V2442" s="1"/>
      <c r="W2442" s="1"/>
      <c r="X2442" s="1"/>
      <c r="Y2442" s="1"/>
      <c r="Z2442" s="1"/>
      <c r="AA2442" s="1"/>
      <c r="AB2442" s="1"/>
      <c r="AC2442" s="1"/>
      <c r="AD2442" s="1"/>
      <c r="AE2442" s="1"/>
      <c r="AF2442" s="1"/>
      <c r="AG2442" s="1"/>
      <c r="AH2442" s="1"/>
      <c r="AI2442" s="1"/>
      <c r="AJ2442" s="1"/>
      <c r="AK2442" s="1"/>
      <c r="AL2442" s="1"/>
      <c r="AM2442" s="1"/>
      <c r="AN2442" s="1"/>
      <c r="AO2442" s="1"/>
      <c r="AP2442" s="1"/>
      <c r="AQ2442" s="1"/>
      <c r="AR2442" s="1"/>
      <c r="AS2442" s="1"/>
      <c r="AT2442" s="1"/>
      <c r="AU2442" s="1"/>
      <c r="AV2442" s="1"/>
      <c r="AW2442" s="1"/>
      <c r="AX2442" s="4"/>
      <c r="AY2442" s="1"/>
    </row>
    <row r="2443" spans="3:51" s="6" customFormat="1" x14ac:dyDescent="0.3">
      <c r="C2443" s="28"/>
      <c r="D2443" s="29"/>
      <c r="E2443" s="30"/>
      <c r="F2443" s="31"/>
      <c r="G2443" s="37"/>
      <c r="H2443" s="38"/>
      <c r="K2443" s="1"/>
      <c r="L2443" s="1"/>
      <c r="M2443" s="1"/>
      <c r="N2443" s="4"/>
      <c r="O2443" s="4"/>
      <c r="P2443" s="4"/>
      <c r="Q2443" s="1"/>
      <c r="R2443" s="1"/>
      <c r="S2443" s="1"/>
      <c r="T2443" s="1"/>
      <c r="U2443" s="1"/>
      <c r="V2443" s="1"/>
      <c r="W2443" s="1"/>
      <c r="X2443" s="1"/>
      <c r="Y2443" s="1"/>
      <c r="Z2443" s="1"/>
      <c r="AA2443" s="1"/>
      <c r="AB2443" s="1"/>
      <c r="AC2443" s="1"/>
      <c r="AD2443" s="1"/>
      <c r="AE2443" s="1"/>
      <c r="AF2443" s="1"/>
      <c r="AG2443" s="1"/>
      <c r="AH2443" s="1"/>
      <c r="AI2443" s="1"/>
      <c r="AJ2443" s="1"/>
      <c r="AK2443" s="1"/>
      <c r="AL2443" s="1"/>
      <c r="AM2443" s="1"/>
      <c r="AN2443" s="1"/>
      <c r="AO2443" s="1"/>
      <c r="AP2443" s="1"/>
      <c r="AQ2443" s="1"/>
      <c r="AR2443" s="1"/>
      <c r="AS2443" s="1"/>
      <c r="AT2443" s="1"/>
      <c r="AU2443" s="1"/>
      <c r="AV2443" s="1"/>
      <c r="AW2443" s="1"/>
      <c r="AX2443" s="4"/>
      <c r="AY2443" s="1"/>
    </row>
    <row r="2444" spans="3:51" s="6" customFormat="1" x14ac:dyDescent="0.3">
      <c r="C2444" s="28"/>
      <c r="D2444" s="29"/>
      <c r="E2444" s="30"/>
      <c r="F2444" s="31"/>
      <c r="G2444" s="37"/>
      <c r="H2444" s="38"/>
      <c r="K2444" s="1"/>
      <c r="L2444" s="1"/>
      <c r="M2444" s="1"/>
      <c r="N2444" s="4"/>
      <c r="O2444" s="4"/>
      <c r="P2444" s="4"/>
      <c r="Q2444" s="1"/>
      <c r="R2444" s="1"/>
      <c r="S2444" s="1"/>
      <c r="T2444" s="1"/>
      <c r="U2444" s="1"/>
      <c r="V2444" s="1"/>
      <c r="W2444" s="1"/>
      <c r="X2444" s="1"/>
      <c r="Y2444" s="1"/>
      <c r="Z2444" s="1"/>
      <c r="AA2444" s="1"/>
      <c r="AB2444" s="1"/>
      <c r="AC2444" s="1"/>
      <c r="AD2444" s="1"/>
      <c r="AE2444" s="1"/>
      <c r="AF2444" s="1"/>
      <c r="AG2444" s="1"/>
      <c r="AH2444" s="1"/>
      <c r="AI2444" s="1"/>
      <c r="AJ2444" s="1"/>
      <c r="AK2444" s="1"/>
      <c r="AL2444" s="1"/>
      <c r="AM2444" s="1"/>
      <c r="AN2444" s="1"/>
      <c r="AO2444" s="1"/>
      <c r="AP2444" s="1"/>
      <c r="AQ2444" s="1"/>
      <c r="AR2444" s="1"/>
      <c r="AS2444" s="1"/>
      <c r="AT2444" s="1"/>
      <c r="AU2444" s="1"/>
      <c r="AV2444" s="1"/>
      <c r="AW2444" s="1"/>
      <c r="AX2444" s="4"/>
      <c r="AY2444" s="1"/>
    </row>
    <row r="2445" spans="3:51" s="6" customFormat="1" x14ac:dyDescent="0.3">
      <c r="C2445" s="28"/>
      <c r="D2445" s="29"/>
      <c r="E2445" s="30"/>
      <c r="F2445" s="31"/>
      <c r="G2445" s="37"/>
      <c r="H2445" s="38"/>
      <c r="K2445" s="1"/>
      <c r="L2445" s="1"/>
      <c r="M2445" s="1"/>
      <c r="N2445" s="4"/>
      <c r="O2445" s="4"/>
      <c r="P2445" s="4"/>
      <c r="Q2445" s="1"/>
      <c r="R2445" s="1"/>
      <c r="S2445" s="1"/>
      <c r="T2445" s="1"/>
      <c r="U2445" s="1"/>
      <c r="V2445" s="1"/>
      <c r="W2445" s="1"/>
      <c r="X2445" s="1"/>
      <c r="Y2445" s="1"/>
      <c r="Z2445" s="1"/>
      <c r="AA2445" s="1"/>
      <c r="AB2445" s="1"/>
      <c r="AC2445" s="1"/>
      <c r="AD2445" s="1"/>
      <c r="AE2445" s="1"/>
      <c r="AF2445" s="1"/>
      <c r="AG2445" s="1"/>
      <c r="AH2445" s="1"/>
      <c r="AI2445" s="1"/>
      <c r="AJ2445" s="1"/>
      <c r="AK2445" s="1"/>
      <c r="AL2445" s="1"/>
      <c r="AM2445" s="1"/>
      <c r="AN2445" s="1"/>
      <c r="AO2445" s="1"/>
      <c r="AP2445" s="1"/>
      <c r="AQ2445" s="1"/>
      <c r="AR2445" s="1"/>
      <c r="AS2445" s="1"/>
      <c r="AT2445" s="1"/>
      <c r="AU2445" s="1"/>
      <c r="AV2445" s="1"/>
      <c r="AW2445" s="1"/>
      <c r="AX2445" s="4"/>
      <c r="AY2445" s="1"/>
    </row>
    <row r="2446" spans="3:51" s="6" customFormat="1" x14ac:dyDescent="0.3">
      <c r="C2446" s="28"/>
      <c r="D2446" s="29"/>
      <c r="E2446" s="30"/>
      <c r="F2446" s="31"/>
      <c r="G2446" s="37"/>
      <c r="H2446" s="38"/>
      <c r="K2446" s="1"/>
      <c r="L2446" s="1"/>
      <c r="M2446" s="1"/>
      <c r="N2446" s="4"/>
      <c r="O2446" s="4"/>
      <c r="P2446" s="4"/>
      <c r="Q2446" s="1"/>
      <c r="R2446" s="1"/>
      <c r="S2446" s="1"/>
      <c r="T2446" s="1"/>
      <c r="U2446" s="1"/>
      <c r="V2446" s="1"/>
      <c r="W2446" s="1"/>
      <c r="X2446" s="1"/>
      <c r="Y2446" s="1"/>
      <c r="Z2446" s="1"/>
      <c r="AA2446" s="1"/>
      <c r="AB2446" s="1"/>
      <c r="AC2446" s="1"/>
      <c r="AD2446" s="1"/>
      <c r="AE2446" s="1"/>
      <c r="AF2446" s="1"/>
      <c r="AG2446" s="1"/>
      <c r="AH2446" s="1"/>
      <c r="AI2446" s="1"/>
      <c r="AJ2446" s="1"/>
      <c r="AK2446" s="1"/>
      <c r="AL2446" s="1"/>
      <c r="AM2446" s="1"/>
      <c r="AN2446" s="1"/>
      <c r="AO2446" s="1"/>
      <c r="AP2446" s="1"/>
      <c r="AQ2446" s="1"/>
      <c r="AR2446" s="1"/>
      <c r="AS2446" s="1"/>
      <c r="AT2446" s="1"/>
      <c r="AU2446" s="1"/>
      <c r="AV2446" s="1"/>
      <c r="AW2446" s="1"/>
      <c r="AX2446" s="4"/>
      <c r="AY2446" s="1"/>
    </row>
    <row r="2447" spans="3:51" s="6" customFormat="1" x14ac:dyDescent="0.3">
      <c r="C2447" s="28"/>
      <c r="D2447" s="29"/>
      <c r="E2447" s="30"/>
      <c r="F2447" s="31"/>
      <c r="G2447" s="37"/>
      <c r="H2447" s="38"/>
      <c r="K2447" s="1"/>
      <c r="L2447" s="1"/>
      <c r="M2447" s="1"/>
      <c r="N2447" s="4"/>
      <c r="O2447" s="4"/>
      <c r="P2447" s="4"/>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4"/>
      <c r="AY2447" s="1"/>
    </row>
    <row r="2448" spans="3:51" s="6" customFormat="1" x14ac:dyDescent="0.3">
      <c r="C2448" s="28"/>
      <c r="D2448" s="29"/>
      <c r="E2448" s="30"/>
      <c r="F2448" s="31"/>
      <c r="G2448" s="37"/>
      <c r="H2448" s="38"/>
      <c r="K2448" s="1"/>
      <c r="L2448" s="1"/>
      <c r="M2448" s="1"/>
      <c r="N2448" s="4"/>
      <c r="O2448" s="4"/>
      <c r="P2448" s="4"/>
      <c r="Q2448" s="1"/>
      <c r="R2448" s="1"/>
      <c r="S2448" s="1"/>
      <c r="T2448" s="1"/>
      <c r="U2448" s="1"/>
      <c r="V2448" s="1"/>
      <c r="W2448" s="1"/>
      <c r="X2448" s="1"/>
      <c r="Y2448" s="1"/>
      <c r="Z2448" s="1"/>
      <c r="AA2448" s="1"/>
      <c r="AB2448" s="1"/>
      <c r="AC2448" s="1"/>
      <c r="AD2448" s="1"/>
      <c r="AE2448" s="1"/>
      <c r="AF2448" s="1"/>
      <c r="AG2448" s="1"/>
      <c r="AH2448" s="1"/>
      <c r="AI2448" s="1"/>
      <c r="AJ2448" s="1"/>
      <c r="AK2448" s="1"/>
      <c r="AL2448" s="1"/>
      <c r="AM2448" s="1"/>
      <c r="AN2448" s="1"/>
      <c r="AO2448" s="1"/>
      <c r="AP2448" s="1"/>
      <c r="AQ2448" s="1"/>
      <c r="AR2448" s="1"/>
      <c r="AS2448" s="1"/>
      <c r="AT2448" s="1"/>
      <c r="AU2448" s="1"/>
      <c r="AV2448" s="1"/>
      <c r="AW2448" s="1"/>
      <c r="AX2448" s="4"/>
      <c r="AY2448" s="1"/>
    </row>
    <row r="2449" spans="3:51" s="6" customFormat="1" x14ac:dyDescent="0.3">
      <c r="C2449" s="28"/>
      <c r="D2449" s="29"/>
      <c r="E2449" s="30"/>
      <c r="F2449" s="31"/>
      <c r="G2449" s="37"/>
      <c r="H2449" s="38"/>
      <c r="K2449" s="1"/>
      <c r="L2449" s="1"/>
      <c r="M2449" s="1"/>
      <c r="N2449" s="4"/>
      <c r="O2449" s="4"/>
      <c r="P2449" s="4"/>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4"/>
      <c r="AY2449" s="1"/>
    </row>
    <row r="2450" spans="3:51" s="6" customFormat="1" x14ac:dyDescent="0.3">
      <c r="C2450" s="28"/>
      <c r="D2450" s="29"/>
      <c r="E2450" s="30"/>
      <c r="F2450" s="31"/>
      <c r="G2450" s="37"/>
      <c r="H2450" s="38"/>
      <c r="K2450" s="1"/>
      <c r="L2450" s="1"/>
      <c r="M2450" s="1"/>
      <c r="N2450" s="4"/>
      <c r="O2450" s="4"/>
      <c r="P2450" s="4"/>
      <c r="Q2450" s="1"/>
      <c r="R2450" s="1"/>
      <c r="S2450" s="1"/>
      <c r="T2450" s="1"/>
      <c r="U2450" s="1"/>
      <c r="V2450" s="1"/>
      <c r="W2450" s="1"/>
      <c r="X2450" s="1"/>
      <c r="Y2450" s="1"/>
      <c r="Z2450" s="1"/>
      <c r="AA2450" s="1"/>
      <c r="AB2450" s="1"/>
      <c r="AC2450" s="1"/>
      <c r="AD2450" s="1"/>
      <c r="AE2450" s="1"/>
      <c r="AF2450" s="1"/>
      <c r="AG2450" s="1"/>
      <c r="AH2450" s="1"/>
      <c r="AI2450" s="1"/>
      <c r="AJ2450" s="1"/>
      <c r="AK2450" s="1"/>
      <c r="AL2450" s="1"/>
      <c r="AM2450" s="1"/>
      <c r="AN2450" s="1"/>
      <c r="AO2450" s="1"/>
      <c r="AP2450" s="1"/>
      <c r="AQ2450" s="1"/>
      <c r="AR2450" s="1"/>
      <c r="AS2450" s="1"/>
      <c r="AT2450" s="1"/>
      <c r="AU2450" s="1"/>
      <c r="AV2450" s="1"/>
      <c r="AW2450" s="1"/>
      <c r="AX2450" s="4"/>
      <c r="AY2450" s="1"/>
    </row>
    <row r="2451" spans="3:51" s="6" customFormat="1" x14ac:dyDescent="0.3">
      <c r="C2451" s="28"/>
      <c r="D2451" s="29"/>
      <c r="E2451" s="30"/>
      <c r="F2451" s="31"/>
      <c r="G2451" s="37"/>
      <c r="H2451" s="38"/>
      <c r="K2451" s="1"/>
      <c r="L2451" s="1"/>
      <c r="M2451" s="1"/>
      <c r="N2451" s="4"/>
      <c r="O2451" s="4"/>
      <c r="P2451" s="4"/>
      <c r="Q2451" s="1"/>
      <c r="R2451" s="1"/>
      <c r="S2451" s="1"/>
      <c r="T2451" s="1"/>
      <c r="U2451" s="1"/>
      <c r="V2451" s="1"/>
      <c r="W2451" s="1"/>
      <c r="X2451" s="1"/>
      <c r="Y2451" s="1"/>
      <c r="Z2451" s="1"/>
      <c r="AA2451" s="1"/>
      <c r="AB2451" s="1"/>
      <c r="AC2451" s="1"/>
      <c r="AD2451" s="1"/>
      <c r="AE2451" s="1"/>
      <c r="AF2451" s="1"/>
      <c r="AG2451" s="1"/>
      <c r="AH2451" s="1"/>
      <c r="AI2451" s="1"/>
      <c r="AJ2451" s="1"/>
      <c r="AK2451" s="1"/>
      <c r="AL2451" s="1"/>
      <c r="AM2451" s="1"/>
      <c r="AN2451" s="1"/>
      <c r="AO2451" s="1"/>
      <c r="AP2451" s="1"/>
      <c r="AQ2451" s="1"/>
      <c r="AR2451" s="1"/>
      <c r="AS2451" s="1"/>
      <c r="AT2451" s="1"/>
      <c r="AU2451" s="1"/>
      <c r="AV2451" s="1"/>
      <c r="AW2451" s="1"/>
      <c r="AX2451" s="4"/>
      <c r="AY2451" s="1"/>
    </row>
    <row r="2452" spans="3:51" s="6" customFormat="1" x14ac:dyDescent="0.3">
      <c r="C2452" s="28"/>
      <c r="D2452" s="29"/>
      <c r="E2452" s="30"/>
      <c r="F2452" s="31"/>
      <c r="G2452" s="37"/>
      <c r="H2452" s="38"/>
      <c r="K2452" s="1"/>
      <c r="L2452" s="1"/>
      <c r="M2452" s="1"/>
      <c r="N2452" s="4"/>
      <c r="O2452" s="4"/>
      <c r="P2452" s="4"/>
      <c r="Q2452" s="1"/>
      <c r="R2452" s="1"/>
      <c r="S2452" s="1"/>
      <c r="T2452" s="1"/>
      <c r="U2452" s="1"/>
      <c r="V2452" s="1"/>
      <c r="W2452" s="1"/>
      <c r="X2452" s="1"/>
      <c r="Y2452" s="1"/>
      <c r="Z2452" s="1"/>
      <c r="AA2452" s="1"/>
      <c r="AB2452" s="1"/>
      <c r="AC2452" s="1"/>
      <c r="AD2452" s="1"/>
      <c r="AE2452" s="1"/>
      <c r="AF2452" s="1"/>
      <c r="AG2452" s="1"/>
      <c r="AH2452" s="1"/>
      <c r="AI2452" s="1"/>
      <c r="AJ2452" s="1"/>
      <c r="AK2452" s="1"/>
      <c r="AL2452" s="1"/>
      <c r="AM2452" s="1"/>
      <c r="AN2452" s="1"/>
      <c r="AO2452" s="1"/>
      <c r="AP2452" s="1"/>
      <c r="AQ2452" s="1"/>
      <c r="AR2452" s="1"/>
      <c r="AS2452" s="1"/>
      <c r="AT2452" s="1"/>
      <c r="AU2452" s="1"/>
      <c r="AV2452" s="1"/>
      <c r="AW2452" s="1"/>
      <c r="AX2452" s="4"/>
      <c r="AY2452" s="1"/>
    </row>
    <row r="2453" spans="3:51" s="6" customFormat="1" x14ac:dyDescent="0.3">
      <c r="C2453" s="28"/>
      <c r="D2453" s="29"/>
      <c r="E2453" s="30"/>
      <c r="F2453" s="31"/>
      <c r="G2453" s="37"/>
      <c r="H2453" s="38"/>
      <c r="K2453" s="1"/>
      <c r="L2453" s="1"/>
      <c r="M2453" s="1"/>
      <c r="N2453" s="4"/>
      <c r="O2453" s="4"/>
      <c r="P2453" s="4"/>
      <c r="Q2453" s="1"/>
      <c r="R2453" s="1"/>
      <c r="S2453" s="1"/>
      <c r="T2453" s="1"/>
      <c r="U2453" s="1"/>
      <c r="V2453" s="1"/>
      <c r="W2453" s="1"/>
      <c r="X2453" s="1"/>
      <c r="Y2453" s="1"/>
      <c r="Z2453" s="1"/>
      <c r="AA2453" s="1"/>
      <c r="AB2453" s="1"/>
      <c r="AC2453" s="1"/>
      <c r="AD2453" s="1"/>
      <c r="AE2453" s="1"/>
      <c r="AF2453" s="1"/>
      <c r="AG2453" s="1"/>
      <c r="AH2453" s="1"/>
      <c r="AI2453" s="1"/>
      <c r="AJ2453" s="1"/>
      <c r="AK2453" s="1"/>
      <c r="AL2453" s="1"/>
      <c r="AM2453" s="1"/>
      <c r="AN2453" s="1"/>
      <c r="AO2453" s="1"/>
      <c r="AP2453" s="1"/>
      <c r="AQ2453" s="1"/>
      <c r="AR2453" s="1"/>
      <c r="AS2453" s="1"/>
      <c r="AT2453" s="1"/>
      <c r="AU2453" s="1"/>
      <c r="AV2453" s="1"/>
      <c r="AW2453" s="1"/>
      <c r="AX2453" s="4"/>
      <c r="AY2453" s="1"/>
    </row>
    <row r="2454" spans="3:51" s="6" customFormat="1" x14ac:dyDescent="0.3">
      <c r="C2454" s="28"/>
      <c r="D2454" s="29"/>
      <c r="E2454" s="30"/>
      <c r="F2454" s="31"/>
      <c r="G2454" s="37"/>
      <c r="H2454" s="38"/>
      <c r="K2454" s="1"/>
      <c r="L2454" s="1"/>
      <c r="M2454" s="1"/>
      <c r="N2454" s="4"/>
      <c r="O2454" s="4"/>
      <c r="P2454" s="4"/>
      <c r="Q2454" s="1"/>
      <c r="R2454" s="1"/>
      <c r="S2454" s="1"/>
      <c r="T2454" s="1"/>
      <c r="U2454" s="1"/>
      <c r="V2454" s="1"/>
      <c r="W2454" s="1"/>
      <c r="X2454" s="1"/>
      <c r="Y2454" s="1"/>
      <c r="Z2454" s="1"/>
      <c r="AA2454" s="1"/>
      <c r="AB2454" s="1"/>
      <c r="AC2454" s="1"/>
      <c r="AD2454" s="1"/>
      <c r="AE2454" s="1"/>
      <c r="AF2454" s="1"/>
      <c r="AG2454" s="1"/>
      <c r="AH2454" s="1"/>
      <c r="AI2454" s="1"/>
      <c r="AJ2454" s="1"/>
      <c r="AK2454" s="1"/>
      <c r="AL2454" s="1"/>
      <c r="AM2454" s="1"/>
      <c r="AN2454" s="1"/>
      <c r="AO2454" s="1"/>
      <c r="AP2454" s="1"/>
      <c r="AQ2454" s="1"/>
      <c r="AR2454" s="1"/>
      <c r="AS2454" s="1"/>
      <c r="AT2454" s="1"/>
      <c r="AU2454" s="1"/>
      <c r="AV2454" s="1"/>
      <c r="AW2454" s="1"/>
      <c r="AX2454" s="4"/>
      <c r="AY2454" s="1"/>
    </row>
    <row r="2455" spans="3:51" s="6" customFormat="1" x14ac:dyDescent="0.3">
      <c r="C2455" s="28"/>
      <c r="D2455" s="29"/>
      <c r="E2455" s="30"/>
      <c r="F2455" s="31"/>
      <c r="G2455" s="37"/>
      <c r="H2455" s="38"/>
      <c r="K2455" s="1"/>
      <c r="L2455" s="1"/>
      <c r="M2455" s="1"/>
      <c r="N2455" s="4"/>
      <c r="O2455" s="4"/>
      <c r="P2455" s="4"/>
      <c r="Q2455" s="1"/>
      <c r="R2455" s="1"/>
      <c r="S2455" s="1"/>
      <c r="T2455" s="1"/>
      <c r="U2455" s="1"/>
      <c r="V2455" s="1"/>
      <c r="W2455" s="1"/>
      <c r="X2455" s="1"/>
      <c r="Y2455" s="1"/>
      <c r="Z2455" s="1"/>
      <c r="AA2455" s="1"/>
      <c r="AB2455" s="1"/>
      <c r="AC2455" s="1"/>
      <c r="AD2455" s="1"/>
      <c r="AE2455" s="1"/>
      <c r="AF2455" s="1"/>
      <c r="AG2455" s="1"/>
      <c r="AH2455" s="1"/>
      <c r="AI2455" s="1"/>
      <c r="AJ2455" s="1"/>
      <c r="AK2455" s="1"/>
      <c r="AL2455" s="1"/>
      <c r="AM2455" s="1"/>
      <c r="AN2455" s="1"/>
      <c r="AO2455" s="1"/>
      <c r="AP2455" s="1"/>
      <c r="AQ2455" s="1"/>
      <c r="AR2455" s="1"/>
      <c r="AS2455" s="1"/>
      <c r="AT2455" s="1"/>
      <c r="AU2455" s="1"/>
      <c r="AV2455" s="1"/>
      <c r="AW2455" s="1"/>
      <c r="AX2455" s="4"/>
      <c r="AY2455" s="1"/>
    </row>
    <row r="2456" spans="3:51" s="6" customFormat="1" x14ac:dyDescent="0.3">
      <c r="C2456" s="28"/>
      <c r="D2456" s="29"/>
      <c r="E2456" s="30"/>
      <c r="F2456" s="31"/>
      <c r="G2456" s="37"/>
      <c r="H2456" s="38"/>
      <c r="K2456" s="1"/>
      <c r="L2456" s="1"/>
      <c r="M2456" s="1"/>
      <c r="N2456" s="4"/>
      <c r="O2456" s="4"/>
      <c r="P2456" s="4"/>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4"/>
      <c r="AY2456" s="1"/>
    </row>
    <row r="2457" spans="3:51" s="6" customFormat="1" x14ac:dyDescent="0.3">
      <c r="C2457" s="28"/>
      <c r="D2457" s="29"/>
      <c r="E2457" s="30"/>
      <c r="F2457" s="31"/>
      <c r="G2457" s="37"/>
      <c r="H2457" s="38"/>
      <c r="K2457" s="1"/>
      <c r="L2457" s="1"/>
      <c r="M2457" s="1"/>
      <c r="N2457" s="4"/>
      <c r="O2457" s="4"/>
      <c r="P2457" s="4"/>
      <c r="Q2457" s="1"/>
      <c r="R2457" s="1"/>
      <c r="S2457" s="1"/>
      <c r="T2457" s="1"/>
      <c r="U2457" s="1"/>
      <c r="V2457" s="1"/>
      <c r="W2457" s="1"/>
      <c r="X2457" s="1"/>
      <c r="Y2457" s="1"/>
      <c r="Z2457" s="1"/>
      <c r="AA2457" s="1"/>
      <c r="AB2457" s="1"/>
      <c r="AC2457" s="1"/>
      <c r="AD2457" s="1"/>
      <c r="AE2457" s="1"/>
      <c r="AF2457" s="1"/>
      <c r="AG2457" s="1"/>
      <c r="AH2457" s="1"/>
      <c r="AI2457" s="1"/>
      <c r="AJ2457" s="1"/>
      <c r="AK2457" s="1"/>
      <c r="AL2457" s="1"/>
      <c r="AM2457" s="1"/>
      <c r="AN2457" s="1"/>
      <c r="AO2457" s="1"/>
      <c r="AP2457" s="1"/>
      <c r="AQ2457" s="1"/>
      <c r="AR2457" s="1"/>
      <c r="AS2457" s="1"/>
      <c r="AT2457" s="1"/>
      <c r="AU2457" s="1"/>
      <c r="AV2457" s="1"/>
      <c r="AW2457" s="1"/>
      <c r="AX2457" s="4"/>
      <c r="AY2457" s="1"/>
    </row>
    <row r="2458" spans="3:51" s="6" customFormat="1" x14ac:dyDescent="0.3">
      <c r="C2458" s="28"/>
      <c r="D2458" s="29"/>
      <c r="E2458" s="30"/>
      <c r="F2458" s="31"/>
      <c r="G2458" s="37"/>
      <c r="H2458" s="38"/>
      <c r="K2458" s="1"/>
      <c r="L2458" s="1"/>
      <c r="M2458" s="1"/>
      <c r="N2458" s="4"/>
      <c r="O2458" s="4"/>
      <c r="P2458" s="4"/>
      <c r="Q2458" s="1"/>
      <c r="R2458" s="1"/>
      <c r="S2458" s="1"/>
      <c r="T2458" s="1"/>
      <c r="U2458" s="1"/>
      <c r="V2458" s="1"/>
      <c r="W2458" s="1"/>
      <c r="X2458" s="1"/>
      <c r="Y2458" s="1"/>
      <c r="Z2458" s="1"/>
      <c r="AA2458" s="1"/>
      <c r="AB2458" s="1"/>
      <c r="AC2458" s="1"/>
      <c r="AD2458" s="1"/>
      <c r="AE2458" s="1"/>
      <c r="AF2458" s="1"/>
      <c r="AG2458" s="1"/>
      <c r="AH2458" s="1"/>
      <c r="AI2458" s="1"/>
      <c r="AJ2458" s="1"/>
      <c r="AK2458" s="1"/>
      <c r="AL2458" s="1"/>
      <c r="AM2458" s="1"/>
      <c r="AN2458" s="1"/>
      <c r="AO2458" s="1"/>
      <c r="AP2458" s="1"/>
      <c r="AQ2458" s="1"/>
      <c r="AR2458" s="1"/>
      <c r="AS2458" s="1"/>
      <c r="AT2458" s="1"/>
      <c r="AU2458" s="1"/>
      <c r="AV2458" s="1"/>
      <c r="AW2458" s="1"/>
      <c r="AX2458" s="4"/>
      <c r="AY2458" s="1"/>
    </row>
    <row r="2459" spans="3:51" s="6" customFormat="1" x14ac:dyDescent="0.3">
      <c r="C2459" s="28"/>
      <c r="D2459" s="29"/>
      <c r="E2459" s="30"/>
      <c r="F2459" s="31"/>
      <c r="G2459" s="37"/>
      <c r="H2459" s="38"/>
      <c r="K2459" s="1"/>
      <c r="L2459" s="1"/>
      <c r="M2459" s="1"/>
      <c r="N2459" s="4"/>
      <c r="O2459" s="4"/>
      <c r="P2459" s="4"/>
      <c r="Q2459" s="1"/>
      <c r="R2459" s="1"/>
      <c r="S2459" s="1"/>
      <c r="T2459" s="1"/>
      <c r="U2459" s="1"/>
      <c r="V2459" s="1"/>
      <c r="W2459" s="1"/>
      <c r="X2459" s="1"/>
      <c r="Y2459" s="1"/>
      <c r="Z2459" s="1"/>
      <c r="AA2459" s="1"/>
      <c r="AB2459" s="1"/>
      <c r="AC2459" s="1"/>
      <c r="AD2459" s="1"/>
      <c r="AE2459" s="1"/>
      <c r="AF2459" s="1"/>
      <c r="AG2459" s="1"/>
      <c r="AH2459" s="1"/>
      <c r="AI2459" s="1"/>
      <c r="AJ2459" s="1"/>
      <c r="AK2459" s="1"/>
      <c r="AL2459" s="1"/>
      <c r="AM2459" s="1"/>
      <c r="AN2459" s="1"/>
      <c r="AO2459" s="1"/>
      <c r="AP2459" s="1"/>
      <c r="AQ2459" s="1"/>
      <c r="AR2459" s="1"/>
      <c r="AS2459" s="1"/>
      <c r="AT2459" s="1"/>
      <c r="AU2459" s="1"/>
      <c r="AV2459" s="1"/>
      <c r="AW2459" s="1"/>
      <c r="AX2459" s="4"/>
      <c r="AY2459" s="1"/>
    </row>
    <row r="2460" spans="3:51" s="6" customFormat="1" x14ac:dyDescent="0.3">
      <c r="C2460" s="28"/>
      <c r="D2460" s="29"/>
      <c r="E2460" s="30"/>
      <c r="F2460" s="31"/>
      <c r="G2460" s="37"/>
      <c r="H2460" s="38"/>
      <c r="K2460" s="1"/>
      <c r="L2460" s="1"/>
      <c r="M2460" s="1"/>
      <c r="N2460" s="4"/>
      <c r="O2460" s="4"/>
      <c r="P2460" s="4"/>
      <c r="Q2460" s="1"/>
      <c r="R2460" s="1"/>
      <c r="S2460" s="1"/>
      <c r="T2460" s="1"/>
      <c r="U2460" s="1"/>
      <c r="V2460" s="1"/>
      <c r="W2460" s="1"/>
      <c r="X2460" s="1"/>
      <c r="Y2460" s="1"/>
      <c r="Z2460" s="1"/>
      <c r="AA2460" s="1"/>
      <c r="AB2460" s="1"/>
      <c r="AC2460" s="1"/>
      <c r="AD2460" s="1"/>
      <c r="AE2460" s="1"/>
      <c r="AF2460" s="1"/>
      <c r="AG2460" s="1"/>
      <c r="AH2460" s="1"/>
      <c r="AI2460" s="1"/>
      <c r="AJ2460" s="1"/>
      <c r="AK2460" s="1"/>
      <c r="AL2460" s="1"/>
      <c r="AM2460" s="1"/>
      <c r="AN2460" s="1"/>
      <c r="AO2460" s="1"/>
      <c r="AP2460" s="1"/>
      <c r="AQ2460" s="1"/>
      <c r="AR2460" s="1"/>
      <c r="AS2460" s="1"/>
      <c r="AT2460" s="1"/>
      <c r="AU2460" s="1"/>
      <c r="AV2460" s="1"/>
      <c r="AW2460" s="1"/>
      <c r="AX2460" s="4"/>
      <c r="AY2460" s="1"/>
    </row>
    <row r="2461" spans="3:51" s="6" customFormat="1" x14ac:dyDescent="0.3">
      <c r="C2461" s="28"/>
      <c r="D2461" s="29"/>
      <c r="E2461" s="30"/>
      <c r="F2461" s="31"/>
      <c r="G2461" s="37"/>
      <c r="H2461" s="38"/>
      <c r="K2461" s="1"/>
      <c r="L2461" s="1"/>
      <c r="M2461" s="1"/>
      <c r="N2461" s="4"/>
      <c r="O2461" s="4"/>
      <c r="P2461" s="4"/>
      <c r="Q2461" s="1"/>
      <c r="R2461" s="1"/>
      <c r="S2461" s="1"/>
      <c r="T2461" s="1"/>
      <c r="U2461" s="1"/>
      <c r="V2461" s="1"/>
      <c r="W2461" s="1"/>
      <c r="X2461" s="1"/>
      <c r="Y2461" s="1"/>
      <c r="Z2461" s="1"/>
      <c r="AA2461" s="1"/>
      <c r="AB2461" s="1"/>
      <c r="AC2461" s="1"/>
      <c r="AD2461" s="1"/>
      <c r="AE2461" s="1"/>
      <c r="AF2461" s="1"/>
      <c r="AG2461" s="1"/>
      <c r="AH2461" s="1"/>
      <c r="AI2461" s="1"/>
      <c r="AJ2461" s="1"/>
      <c r="AK2461" s="1"/>
      <c r="AL2461" s="1"/>
      <c r="AM2461" s="1"/>
      <c r="AN2461" s="1"/>
      <c r="AO2461" s="1"/>
      <c r="AP2461" s="1"/>
      <c r="AQ2461" s="1"/>
      <c r="AR2461" s="1"/>
      <c r="AS2461" s="1"/>
      <c r="AT2461" s="1"/>
      <c r="AU2461" s="1"/>
      <c r="AV2461" s="1"/>
      <c r="AW2461" s="1"/>
      <c r="AX2461" s="4"/>
      <c r="AY2461" s="1"/>
    </row>
    <row r="2462" spans="3:51" s="6" customFormat="1" x14ac:dyDescent="0.3">
      <c r="C2462" s="28"/>
      <c r="D2462" s="29"/>
      <c r="E2462" s="30"/>
      <c r="F2462" s="31"/>
      <c r="G2462" s="37"/>
      <c r="H2462" s="38"/>
      <c r="K2462" s="1"/>
      <c r="L2462" s="1"/>
      <c r="M2462" s="1"/>
      <c r="N2462" s="4"/>
      <c r="O2462" s="4"/>
      <c r="P2462" s="4"/>
      <c r="Q2462" s="1"/>
      <c r="R2462" s="1"/>
      <c r="S2462" s="1"/>
      <c r="T2462" s="1"/>
      <c r="U2462" s="1"/>
      <c r="V2462" s="1"/>
      <c r="W2462" s="1"/>
      <c r="X2462" s="1"/>
      <c r="Y2462" s="1"/>
      <c r="Z2462" s="1"/>
      <c r="AA2462" s="1"/>
      <c r="AB2462" s="1"/>
      <c r="AC2462" s="1"/>
      <c r="AD2462" s="1"/>
      <c r="AE2462" s="1"/>
      <c r="AF2462" s="1"/>
      <c r="AG2462" s="1"/>
      <c r="AH2462" s="1"/>
      <c r="AI2462" s="1"/>
      <c r="AJ2462" s="1"/>
      <c r="AK2462" s="1"/>
      <c r="AL2462" s="1"/>
      <c r="AM2462" s="1"/>
      <c r="AN2462" s="1"/>
      <c r="AO2462" s="1"/>
      <c r="AP2462" s="1"/>
      <c r="AQ2462" s="1"/>
      <c r="AR2462" s="1"/>
      <c r="AS2462" s="1"/>
      <c r="AT2462" s="1"/>
      <c r="AU2462" s="1"/>
      <c r="AV2462" s="1"/>
      <c r="AW2462" s="1"/>
      <c r="AX2462" s="4"/>
      <c r="AY2462" s="1"/>
    </row>
    <row r="2463" spans="3:51" s="6" customFormat="1" x14ac:dyDescent="0.3">
      <c r="C2463" s="28"/>
      <c r="D2463" s="29"/>
      <c r="E2463" s="30"/>
      <c r="F2463" s="31"/>
      <c r="G2463" s="37"/>
      <c r="H2463" s="38"/>
      <c r="K2463" s="1"/>
      <c r="L2463" s="1"/>
      <c r="M2463" s="1"/>
      <c r="N2463" s="4"/>
      <c r="O2463" s="4"/>
      <c r="P2463" s="4"/>
      <c r="Q2463" s="1"/>
      <c r="R2463" s="1"/>
      <c r="S2463" s="1"/>
      <c r="T2463" s="1"/>
      <c r="U2463" s="1"/>
      <c r="V2463" s="1"/>
      <c r="W2463" s="1"/>
      <c r="X2463" s="1"/>
      <c r="Y2463" s="1"/>
      <c r="Z2463" s="1"/>
      <c r="AA2463" s="1"/>
      <c r="AB2463" s="1"/>
      <c r="AC2463" s="1"/>
      <c r="AD2463" s="1"/>
      <c r="AE2463" s="1"/>
      <c r="AF2463" s="1"/>
      <c r="AG2463" s="1"/>
      <c r="AH2463" s="1"/>
      <c r="AI2463" s="1"/>
      <c r="AJ2463" s="1"/>
      <c r="AK2463" s="1"/>
      <c r="AL2463" s="1"/>
      <c r="AM2463" s="1"/>
      <c r="AN2463" s="1"/>
      <c r="AO2463" s="1"/>
      <c r="AP2463" s="1"/>
      <c r="AQ2463" s="1"/>
      <c r="AR2463" s="1"/>
      <c r="AS2463" s="1"/>
      <c r="AT2463" s="1"/>
      <c r="AU2463" s="1"/>
      <c r="AV2463" s="1"/>
      <c r="AW2463" s="1"/>
      <c r="AX2463" s="4"/>
      <c r="AY2463" s="1"/>
    </row>
    <row r="2464" spans="3:51" s="6" customFormat="1" x14ac:dyDescent="0.3">
      <c r="C2464" s="28"/>
      <c r="D2464" s="29"/>
      <c r="E2464" s="30"/>
      <c r="F2464" s="31"/>
      <c r="G2464" s="37"/>
      <c r="H2464" s="38"/>
      <c r="K2464" s="1"/>
      <c r="L2464" s="1"/>
      <c r="M2464" s="1"/>
      <c r="N2464" s="4"/>
      <c r="O2464" s="4"/>
      <c r="P2464" s="4"/>
      <c r="Q2464" s="1"/>
      <c r="R2464" s="1"/>
      <c r="S2464" s="1"/>
      <c r="T2464" s="1"/>
      <c r="U2464" s="1"/>
      <c r="V2464" s="1"/>
      <c r="W2464" s="1"/>
      <c r="X2464" s="1"/>
      <c r="Y2464" s="1"/>
      <c r="Z2464" s="1"/>
      <c r="AA2464" s="1"/>
      <c r="AB2464" s="1"/>
      <c r="AC2464" s="1"/>
      <c r="AD2464" s="1"/>
      <c r="AE2464" s="1"/>
      <c r="AF2464" s="1"/>
      <c r="AG2464" s="1"/>
      <c r="AH2464" s="1"/>
      <c r="AI2464" s="1"/>
      <c r="AJ2464" s="1"/>
      <c r="AK2464" s="1"/>
      <c r="AL2464" s="1"/>
      <c r="AM2464" s="1"/>
      <c r="AN2464" s="1"/>
      <c r="AO2464" s="1"/>
      <c r="AP2464" s="1"/>
      <c r="AQ2464" s="1"/>
      <c r="AR2464" s="1"/>
      <c r="AS2464" s="1"/>
      <c r="AT2464" s="1"/>
      <c r="AU2464" s="1"/>
      <c r="AV2464" s="1"/>
      <c r="AW2464" s="1"/>
      <c r="AX2464" s="4"/>
      <c r="AY2464" s="1"/>
    </row>
    <row r="2465" spans="3:51" s="6" customFormat="1" x14ac:dyDescent="0.3">
      <c r="C2465" s="28"/>
      <c r="D2465" s="29"/>
      <c r="E2465" s="30"/>
      <c r="F2465" s="31"/>
      <c r="G2465" s="37"/>
      <c r="H2465" s="38"/>
      <c r="K2465" s="1"/>
      <c r="L2465" s="1"/>
      <c r="M2465" s="1"/>
      <c r="N2465" s="4"/>
      <c r="O2465" s="4"/>
      <c r="P2465" s="4"/>
      <c r="Q2465" s="1"/>
      <c r="R2465" s="1"/>
      <c r="S2465" s="1"/>
      <c r="T2465" s="1"/>
      <c r="U2465" s="1"/>
      <c r="V2465" s="1"/>
      <c r="W2465" s="1"/>
      <c r="X2465" s="1"/>
      <c r="Y2465" s="1"/>
      <c r="Z2465" s="1"/>
      <c r="AA2465" s="1"/>
      <c r="AB2465" s="1"/>
      <c r="AC2465" s="1"/>
      <c r="AD2465" s="1"/>
      <c r="AE2465" s="1"/>
      <c r="AF2465" s="1"/>
      <c r="AG2465" s="1"/>
      <c r="AH2465" s="1"/>
      <c r="AI2465" s="1"/>
      <c r="AJ2465" s="1"/>
      <c r="AK2465" s="1"/>
      <c r="AL2465" s="1"/>
      <c r="AM2465" s="1"/>
      <c r="AN2465" s="1"/>
      <c r="AO2465" s="1"/>
      <c r="AP2465" s="1"/>
      <c r="AQ2465" s="1"/>
      <c r="AR2465" s="1"/>
      <c r="AS2465" s="1"/>
      <c r="AT2465" s="1"/>
      <c r="AU2465" s="1"/>
      <c r="AV2465" s="1"/>
      <c r="AW2465" s="1"/>
      <c r="AX2465" s="4"/>
      <c r="AY2465" s="1"/>
    </row>
    <row r="2466" spans="3:51" s="6" customFormat="1" x14ac:dyDescent="0.3">
      <c r="C2466" s="28"/>
      <c r="D2466" s="29"/>
      <c r="E2466" s="30"/>
      <c r="F2466" s="31"/>
      <c r="G2466" s="37"/>
      <c r="H2466" s="38"/>
      <c r="K2466" s="1"/>
      <c r="L2466" s="1"/>
      <c r="M2466" s="1"/>
      <c r="N2466" s="4"/>
      <c r="O2466" s="4"/>
      <c r="P2466" s="4"/>
      <c r="Q2466" s="1"/>
      <c r="R2466" s="1"/>
      <c r="S2466" s="1"/>
      <c r="T2466" s="1"/>
      <c r="U2466" s="1"/>
      <c r="V2466" s="1"/>
      <c r="W2466" s="1"/>
      <c r="X2466" s="1"/>
      <c r="Y2466" s="1"/>
      <c r="Z2466" s="1"/>
      <c r="AA2466" s="1"/>
      <c r="AB2466" s="1"/>
      <c r="AC2466" s="1"/>
      <c r="AD2466" s="1"/>
      <c r="AE2466" s="1"/>
      <c r="AF2466" s="1"/>
      <c r="AG2466" s="1"/>
      <c r="AH2466" s="1"/>
      <c r="AI2466" s="1"/>
      <c r="AJ2466" s="1"/>
      <c r="AK2466" s="1"/>
      <c r="AL2466" s="1"/>
      <c r="AM2466" s="1"/>
      <c r="AN2466" s="1"/>
      <c r="AO2466" s="1"/>
      <c r="AP2466" s="1"/>
      <c r="AQ2466" s="1"/>
      <c r="AR2466" s="1"/>
      <c r="AS2466" s="1"/>
      <c r="AT2466" s="1"/>
      <c r="AU2466" s="1"/>
      <c r="AV2466" s="1"/>
      <c r="AW2466" s="1"/>
      <c r="AX2466" s="4"/>
      <c r="AY2466" s="1"/>
    </row>
    <row r="2467" spans="3:51" s="6" customFormat="1" x14ac:dyDescent="0.3">
      <c r="C2467" s="28"/>
      <c r="D2467" s="29"/>
      <c r="E2467" s="30"/>
      <c r="F2467" s="31"/>
      <c r="G2467" s="37"/>
      <c r="H2467" s="38"/>
      <c r="K2467" s="1"/>
      <c r="L2467" s="1"/>
      <c r="M2467" s="1"/>
      <c r="N2467" s="4"/>
      <c r="O2467" s="4"/>
      <c r="P2467" s="4"/>
      <c r="Q2467" s="1"/>
      <c r="R2467" s="1"/>
      <c r="S2467" s="1"/>
      <c r="T2467" s="1"/>
      <c r="U2467" s="1"/>
      <c r="V2467" s="1"/>
      <c r="W2467" s="1"/>
      <c r="X2467" s="1"/>
      <c r="Y2467" s="1"/>
      <c r="Z2467" s="1"/>
      <c r="AA2467" s="1"/>
      <c r="AB2467" s="1"/>
      <c r="AC2467" s="1"/>
      <c r="AD2467" s="1"/>
      <c r="AE2467" s="1"/>
      <c r="AF2467" s="1"/>
      <c r="AG2467" s="1"/>
      <c r="AH2467" s="1"/>
      <c r="AI2467" s="1"/>
      <c r="AJ2467" s="1"/>
      <c r="AK2467" s="1"/>
      <c r="AL2467" s="1"/>
      <c r="AM2467" s="1"/>
      <c r="AN2467" s="1"/>
      <c r="AO2467" s="1"/>
      <c r="AP2467" s="1"/>
      <c r="AQ2467" s="1"/>
      <c r="AR2467" s="1"/>
      <c r="AS2467" s="1"/>
      <c r="AT2467" s="1"/>
      <c r="AU2467" s="1"/>
      <c r="AV2467" s="1"/>
      <c r="AW2467" s="1"/>
      <c r="AX2467" s="4"/>
      <c r="AY2467" s="1"/>
    </row>
    <row r="2468" spans="3:51" s="6" customFormat="1" x14ac:dyDescent="0.3">
      <c r="C2468" s="28"/>
      <c r="D2468" s="29"/>
      <c r="E2468" s="30"/>
      <c r="F2468" s="31"/>
      <c r="G2468" s="37"/>
      <c r="H2468" s="38"/>
      <c r="K2468" s="1"/>
      <c r="L2468" s="1"/>
      <c r="M2468" s="1"/>
      <c r="N2468" s="4"/>
      <c r="O2468" s="4"/>
      <c r="P2468" s="4"/>
      <c r="Q2468" s="1"/>
      <c r="R2468" s="1"/>
      <c r="S2468" s="1"/>
      <c r="T2468" s="1"/>
      <c r="U2468" s="1"/>
      <c r="V2468" s="1"/>
      <c r="W2468" s="1"/>
      <c r="X2468" s="1"/>
      <c r="Y2468" s="1"/>
      <c r="Z2468" s="1"/>
      <c r="AA2468" s="1"/>
      <c r="AB2468" s="1"/>
      <c r="AC2468" s="1"/>
      <c r="AD2468" s="1"/>
      <c r="AE2468" s="1"/>
      <c r="AF2468" s="1"/>
      <c r="AG2468" s="1"/>
      <c r="AH2468" s="1"/>
      <c r="AI2468" s="1"/>
      <c r="AJ2468" s="1"/>
      <c r="AK2468" s="1"/>
      <c r="AL2468" s="1"/>
      <c r="AM2468" s="1"/>
      <c r="AN2468" s="1"/>
      <c r="AO2468" s="1"/>
      <c r="AP2468" s="1"/>
      <c r="AQ2468" s="1"/>
      <c r="AR2468" s="1"/>
      <c r="AS2468" s="1"/>
      <c r="AT2468" s="1"/>
      <c r="AU2468" s="1"/>
      <c r="AV2468" s="1"/>
      <c r="AW2468" s="1"/>
      <c r="AX2468" s="4"/>
      <c r="AY2468" s="1"/>
    </row>
    <row r="2469" spans="3:51" s="6" customFormat="1" x14ac:dyDescent="0.3">
      <c r="C2469" s="28"/>
      <c r="D2469" s="29"/>
      <c r="E2469" s="30"/>
      <c r="F2469" s="31"/>
      <c r="G2469" s="37"/>
      <c r="H2469" s="38"/>
      <c r="K2469" s="1"/>
      <c r="L2469" s="1"/>
      <c r="M2469" s="1"/>
      <c r="N2469" s="4"/>
      <c r="O2469" s="4"/>
      <c r="P2469" s="4"/>
      <c r="Q2469" s="1"/>
      <c r="R2469" s="1"/>
      <c r="S2469" s="1"/>
      <c r="T2469" s="1"/>
      <c r="U2469" s="1"/>
      <c r="V2469" s="1"/>
      <c r="W2469" s="1"/>
      <c r="X2469" s="1"/>
      <c r="Y2469" s="1"/>
      <c r="Z2469" s="1"/>
      <c r="AA2469" s="1"/>
      <c r="AB2469" s="1"/>
      <c r="AC2469" s="1"/>
      <c r="AD2469" s="1"/>
      <c r="AE2469" s="1"/>
      <c r="AF2469" s="1"/>
      <c r="AG2469" s="1"/>
      <c r="AH2469" s="1"/>
      <c r="AI2469" s="1"/>
      <c r="AJ2469" s="1"/>
      <c r="AK2469" s="1"/>
      <c r="AL2469" s="1"/>
      <c r="AM2469" s="1"/>
      <c r="AN2469" s="1"/>
      <c r="AO2469" s="1"/>
      <c r="AP2469" s="1"/>
      <c r="AQ2469" s="1"/>
      <c r="AR2469" s="1"/>
      <c r="AS2469" s="1"/>
      <c r="AT2469" s="1"/>
      <c r="AU2469" s="1"/>
      <c r="AV2469" s="1"/>
      <c r="AW2469" s="1"/>
      <c r="AX2469" s="4"/>
      <c r="AY2469" s="1"/>
    </row>
    <row r="2470" spans="3:51" s="6" customFormat="1" x14ac:dyDescent="0.3">
      <c r="C2470" s="28"/>
      <c r="D2470" s="29"/>
      <c r="E2470" s="30"/>
      <c r="F2470" s="31"/>
      <c r="G2470" s="37"/>
      <c r="H2470" s="38"/>
      <c r="K2470" s="1"/>
      <c r="L2470" s="1"/>
      <c r="M2470" s="1"/>
      <c r="N2470" s="4"/>
      <c r="O2470" s="4"/>
      <c r="P2470" s="4"/>
      <c r="Q2470" s="1"/>
      <c r="R2470" s="1"/>
      <c r="S2470" s="1"/>
      <c r="T2470" s="1"/>
      <c r="U2470" s="1"/>
      <c r="V2470" s="1"/>
      <c r="W2470" s="1"/>
      <c r="X2470" s="1"/>
      <c r="Y2470" s="1"/>
      <c r="Z2470" s="1"/>
      <c r="AA2470" s="1"/>
      <c r="AB2470" s="1"/>
      <c r="AC2470" s="1"/>
      <c r="AD2470" s="1"/>
      <c r="AE2470" s="1"/>
      <c r="AF2470" s="1"/>
      <c r="AG2470" s="1"/>
      <c r="AH2470" s="1"/>
      <c r="AI2470" s="1"/>
      <c r="AJ2470" s="1"/>
      <c r="AK2470" s="1"/>
      <c r="AL2470" s="1"/>
      <c r="AM2470" s="1"/>
      <c r="AN2470" s="1"/>
      <c r="AO2470" s="1"/>
      <c r="AP2470" s="1"/>
      <c r="AQ2470" s="1"/>
      <c r="AR2470" s="1"/>
      <c r="AS2470" s="1"/>
      <c r="AT2470" s="1"/>
      <c r="AU2470" s="1"/>
      <c r="AV2470" s="1"/>
      <c r="AW2470" s="1"/>
      <c r="AX2470" s="4"/>
      <c r="AY2470" s="1"/>
    </row>
    <row r="2471" spans="3:51" s="6" customFormat="1" x14ac:dyDescent="0.3">
      <c r="C2471" s="28"/>
      <c r="D2471" s="29"/>
      <c r="E2471" s="30"/>
      <c r="F2471" s="31"/>
      <c r="G2471" s="37"/>
      <c r="H2471" s="38"/>
      <c r="K2471" s="1"/>
      <c r="L2471" s="1"/>
      <c r="M2471" s="1"/>
      <c r="N2471" s="4"/>
      <c r="O2471" s="4"/>
      <c r="P2471" s="4"/>
      <c r="Q2471" s="1"/>
      <c r="R2471" s="1"/>
      <c r="S2471" s="1"/>
      <c r="T2471" s="1"/>
      <c r="U2471" s="1"/>
      <c r="V2471" s="1"/>
      <c r="W2471" s="1"/>
      <c r="X2471" s="1"/>
      <c r="Y2471" s="1"/>
      <c r="Z2471" s="1"/>
      <c r="AA2471" s="1"/>
      <c r="AB2471" s="1"/>
      <c r="AC2471" s="1"/>
      <c r="AD2471" s="1"/>
      <c r="AE2471" s="1"/>
      <c r="AF2471" s="1"/>
      <c r="AG2471" s="1"/>
      <c r="AH2471" s="1"/>
      <c r="AI2471" s="1"/>
      <c r="AJ2471" s="1"/>
      <c r="AK2471" s="1"/>
      <c r="AL2471" s="1"/>
      <c r="AM2471" s="1"/>
      <c r="AN2471" s="1"/>
      <c r="AO2471" s="1"/>
      <c r="AP2471" s="1"/>
      <c r="AQ2471" s="1"/>
      <c r="AR2471" s="1"/>
      <c r="AS2471" s="1"/>
      <c r="AT2471" s="1"/>
      <c r="AU2471" s="1"/>
      <c r="AV2471" s="1"/>
      <c r="AW2471" s="1"/>
      <c r="AX2471" s="4"/>
      <c r="AY2471" s="1"/>
    </row>
    <row r="2472" spans="3:51" s="6" customFormat="1" x14ac:dyDescent="0.3">
      <c r="C2472" s="28"/>
      <c r="D2472" s="29"/>
      <c r="E2472" s="30"/>
      <c r="F2472" s="31"/>
      <c r="G2472" s="37"/>
      <c r="H2472" s="38"/>
      <c r="K2472" s="1"/>
      <c r="L2472" s="1"/>
      <c r="M2472" s="1"/>
      <c r="N2472" s="4"/>
      <c r="O2472" s="4"/>
      <c r="P2472" s="4"/>
      <c r="Q2472" s="1"/>
      <c r="R2472" s="1"/>
      <c r="S2472" s="1"/>
      <c r="T2472" s="1"/>
      <c r="U2472" s="1"/>
      <c r="V2472" s="1"/>
      <c r="W2472" s="1"/>
      <c r="X2472" s="1"/>
      <c r="Y2472" s="1"/>
      <c r="Z2472" s="1"/>
      <c r="AA2472" s="1"/>
      <c r="AB2472" s="1"/>
      <c r="AC2472" s="1"/>
      <c r="AD2472" s="1"/>
      <c r="AE2472" s="1"/>
      <c r="AF2472" s="1"/>
      <c r="AG2472" s="1"/>
      <c r="AH2472" s="1"/>
      <c r="AI2472" s="1"/>
      <c r="AJ2472" s="1"/>
      <c r="AK2472" s="1"/>
      <c r="AL2472" s="1"/>
      <c r="AM2472" s="1"/>
      <c r="AN2472" s="1"/>
      <c r="AO2472" s="1"/>
      <c r="AP2472" s="1"/>
      <c r="AQ2472" s="1"/>
      <c r="AR2472" s="1"/>
      <c r="AS2472" s="1"/>
      <c r="AT2472" s="1"/>
      <c r="AU2472" s="1"/>
      <c r="AV2472" s="1"/>
      <c r="AW2472" s="1"/>
      <c r="AX2472" s="4"/>
      <c r="AY2472" s="1"/>
    </row>
    <row r="2473" spans="3:51" s="6" customFormat="1" x14ac:dyDescent="0.3">
      <c r="C2473" s="28"/>
      <c r="D2473" s="29"/>
      <c r="E2473" s="30"/>
      <c r="F2473" s="31"/>
      <c r="G2473" s="37"/>
      <c r="H2473" s="38"/>
      <c r="K2473" s="1"/>
      <c r="L2473" s="1"/>
      <c r="M2473" s="1"/>
      <c r="N2473" s="4"/>
      <c r="O2473" s="4"/>
      <c r="P2473" s="4"/>
      <c r="Q2473" s="1"/>
      <c r="R2473" s="1"/>
      <c r="S2473" s="1"/>
      <c r="T2473" s="1"/>
      <c r="U2473" s="1"/>
      <c r="V2473" s="1"/>
      <c r="W2473" s="1"/>
      <c r="X2473" s="1"/>
      <c r="Y2473" s="1"/>
      <c r="Z2473" s="1"/>
      <c r="AA2473" s="1"/>
      <c r="AB2473" s="1"/>
      <c r="AC2473" s="1"/>
      <c r="AD2473" s="1"/>
      <c r="AE2473" s="1"/>
      <c r="AF2473" s="1"/>
      <c r="AG2473" s="1"/>
      <c r="AH2473" s="1"/>
      <c r="AI2473" s="1"/>
      <c r="AJ2473" s="1"/>
      <c r="AK2473" s="1"/>
      <c r="AL2473" s="1"/>
      <c r="AM2473" s="1"/>
      <c r="AN2473" s="1"/>
      <c r="AO2473" s="1"/>
      <c r="AP2473" s="1"/>
      <c r="AQ2473" s="1"/>
      <c r="AR2473" s="1"/>
      <c r="AS2473" s="1"/>
      <c r="AT2473" s="1"/>
      <c r="AU2473" s="1"/>
      <c r="AV2473" s="1"/>
      <c r="AW2473" s="1"/>
      <c r="AX2473" s="4"/>
      <c r="AY2473" s="1"/>
    </row>
    <row r="2474" spans="3:51" s="6" customFormat="1" x14ac:dyDescent="0.3">
      <c r="C2474" s="28"/>
      <c r="D2474" s="29"/>
      <c r="E2474" s="30"/>
      <c r="F2474" s="31"/>
      <c r="G2474" s="37"/>
      <c r="H2474" s="38"/>
      <c r="K2474" s="1"/>
      <c r="L2474" s="1"/>
      <c r="M2474" s="1"/>
      <c r="N2474" s="4"/>
      <c r="O2474" s="4"/>
      <c r="P2474" s="4"/>
      <c r="Q2474" s="1"/>
      <c r="R2474" s="1"/>
      <c r="S2474" s="1"/>
      <c r="T2474" s="1"/>
      <c r="U2474" s="1"/>
      <c r="V2474" s="1"/>
      <c r="W2474" s="1"/>
      <c r="X2474" s="1"/>
      <c r="Y2474" s="1"/>
      <c r="Z2474" s="1"/>
      <c r="AA2474" s="1"/>
      <c r="AB2474" s="1"/>
      <c r="AC2474" s="1"/>
      <c r="AD2474" s="1"/>
      <c r="AE2474" s="1"/>
      <c r="AF2474" s="1"/>
      <c r="AG2474" s="1"/>
      <c r="AH2474" s="1"/>
      <c r="AI2474" s="1"/>
      <c r="AJ2474" s="1"/>
      <c r="AK2474" s="1"/>
      <c r="AL2474" s="1"/>
      <c r="AM2474" s="1"/>
      <c r="AN2474" s="1"/>
      <c r="AO2474" s="1"/>
      <c r="AP2474" s="1"/>
      <c r="AQ2474" s="1"/>
      <c r="AR2474" s="1"/>
      <c r="AS2474" s="1"/>
      <c r="AT2474" s="1"/>
      <c r="AU2474" s="1"/>
      <c r="AV2474" s="1"/>
      <c r="AW2474" s="1"/>
      <c r="AX2474" s="4"/>
      <c r="AY2474" s="1"/>
    </row>
    <row r="2475" spans="3:51" s="6" customFormat="1" x14ac:dyDescent="0.3">
      <c r="C2475" s="28"/>
      <c r="D2475" s="29"/>
      <c r="E2475" s="30"/>
      <c r="F2475" s="31"/>
      <c r="G2475" s="37"/>
      <c r="H2475" s="38"/>
      <c r="K2475" s="1"/>
      <c r="L2475" s="1"/>
      <c r="M2475" s="1"/>
      <c r="N2475" s="4"/>
      <c r="O2475" s="4"/>
      <c r="P2475" s="4"/>
      <c r="Q2475" s="1"/>
      <c r="R2475" s="1"/>
      <c r="S2475" s="1"/>
      <c r="T2475" s="1"/>
      <c r="U2475" s="1"/>
      <c r="V2475" s="1"/>
      <c r="W2475" s="1"/>
      <c r="X2475" s="1"/>
      <c r="Y2475" s="1"/>
      <c r="Z2475" s="1"/>
      <c r="AA2475" s="1"/>
      <c r="AB2475" s="1"/>
      <c r="AC2475" s="1"/>
      <c r="AD2475" s="1"/>
      <c r="AE2475" s="1"/>
      <c r="AF2475" s="1"/>
      <c r="AG2475" s="1"/>
      <c r="AH2475" s="1"/>
      <c r="AI2475" s="1"/>
      <c r="AJ2475" s="1"/>
      <c r="AK2475" s="1"/>
      <c r="AL2475" s="1"/>
      <c r="AM2475" s="1"/>
      <c r="AN2475" s="1"/>
      <c r="AO2475" s="1"/>
      <c r="AP2475" s="1"/>
      <c r="AQ2475" s="1"/>
      <c r="AR2475" s="1"/>
      <c r="AS2475" s="1"/>
      <c r="AT2475" s="1"/>
      <c r="AU2475" s="1"/>
      <c r="AV2475" s="1"/>
      <c r="AW2475" s="1"/>
      <c r="AX2475" s="4"/>
      <c r="AY2475" s="1"/>
    </row>
    <row r="2476" spans="3:51" s="6" customFormat="1" x14ac:dyDescent="0.3">
      <c r="C2476" s="28"/>
      <c r="D2476" s="29"/>
      <c r="E2476" s="30"/>
      <c r="F2476" s="31"/>
      <c r="G2476" s="37"/>
      <c r="H2476" s="38"/>
      <c r="K2476" s="1"/>
      <c r="L2476" s="1"/>
      <c r="M2476" s="1"/>
      <c r="N2476" s="4"/>
      <c r="O2476" s="4"/>
      <c r="P2476" s="4"/>
      <c r="Q2476" s="1"/>
      <c r="R2476" s="1"/>
      <c r="S2476" s="1"/>
      <c r="T2476" s="1"/>
      <c r="U2476" s="1"/>
      <c r="V2476" s="1"/>
      <c r="W2476" s="1"/>
      <c r="X2476" s="1"/>
      <c r="Y2476" s="1"/>
      <c r="Z2476" s="1"/>
      <c r="AA2476" s="1"/>
      <c r="AB2476" s="1"/>
      <c r="AC2476" s="1"/>
      <c r="AD2476" s="1"/>
      <c r="AE2476" s="1"/>
      <c r="AF2476" s="1"/>
      <c r="AG2476" s="1"/>
      <c r="AH2476" s="1"/>
      <c r="AI2476" s="1"/>
      <c r="AJ2476" s="1"/>
      <c r="AK2476" s="1"/>
      <c r="AL2476" s="1"/>
      <c r="AM2476" s="1"/>
      <c r="AN2476" s="1"/>
      <c r="AO2476" s="1"/>
      <c r="AP2476" s="1"/>
      <c r="AQ2476" s="1"/>
      <c r="AR2476" s="1"/>
      <c r="AS2476" s="1"/>
      <c r="AT2476" s="1"/>
      <c r="AU2476" s="1"/>
      <c r="AV2476" s="1"/>
      <c r="AW2476" s="1"/>
      <c r="AX2476" s="4"/>
      <c r="AY2476" s="1"/>
    </row>
    <row r="2477" spans="3:51" s="6" customFormat="1" x14ac:dyDescent="0.3">
      <c r="C2477" s="28"/>
      <c r="D2477" s="29"/>
      <c r="E2477" s="30"/>
      <c r="F2477" s="31"/>
      <c r="G2477" s="37"/>
      <c r="H2477" s="38"/>
      <c r="K2477" s="1"/>
      <c r="L2477" s="1"/>
      <c r="M2477" s="1"/>
      <c r="N2477" s="4"/>
      <c r="O2477" s="4"/>
      <c r="P2477" s="4"/>
      <c r="Q2477" s="1"/>
      <c r="R2477" s="1"/>
      <c r="S2477" s="1"/>
      <c r="T2477" s="1"/>
      <c r="U2477" s="1"/>
      <c r="V2477" s="1"/>
      <c r="W2477" s="1"/>
      <c r="X2477" s="1"/>
      <c r="Y2477" s="1"/>
      <c r="Z2477" s="1"/>
      <c r="AA2477" s="1"/>
      <c r="AB2477" s="1"/>
      <c r="AC2477" s="1"/>
      <c r="AD2477" s="1"/>
      <c r="AE2477" s="1"/>
      <c r="AF2477" s="1"/>
      <c r="AG2477" s="1"/>
      <c r="AH2477" s="1"/>
      <c r="AI2477" s="1"/>
      <c r="AJ2477" s="1"/>
      <c r="AK2477" s="1"/>
      <c r="AL2477" s="1"/>
      <c r="AM2477" s="1"/>
      <c r="AN2477" s="1"/>
      <c r="AO2477" s="1"/>
      <c r="AP2477" s="1"/>
      <c r="AQ2477" s="1"/>
      <c r="AR2477" s="1"/>
      <c r="AS2477" s="1"/>
      <c r="AT2477" s="1"/>
      <c r="AU2477" s="1"/>
      <c r="AV2477" s="1"/>
      <c r="AW2477" s="1"/>
      <c r="AX2477" s="4"/>
      <c r="AY2477" s="1"/>
    </row>
    <row r="2478" spans="3:51" s="6" customFormat="1" x14ac:dyDescent="0.3">
      <c r="C2478" s="28"/>
      <c r="D2478" s="29"/>
      <c r="E2478" s="30"/>
      <c r="F2478" s="31"/>
      <c r="G2478" s="37"/>
      <c r="H2478" s="38"/>
      <c r="K2478" s="1"/>
      <c r="L2478" s="1"/>
      <c r="M2478" s="1"/>
      <c r="N2478" s="4"/>
      <c r="O2478" s="4"/>
      <c r="P2478" s="4"/>
      <c r="Q2478" s="1"/>
      <c r="R2478" s="1"/>
      <c r="S2478" s="1"/>
      <c r="T2478" s="1"/>
      <c r="U2478" s="1"/>
      <c r="V2478" s="1"/>
      <c r="W2478" s="1"/>
      <c r="X2478" s="1"/>
      <c r="Y2478" s="1"/>
      <c r="Z2478" s="1"/>
      <c r="AA2478" s="1"/>
      <c r="AB2478" s="1"/>
      <c r="AC2478" s="1"/>
      <c r="AD2478" s="1"/>
      <c r="AE2478" s="1"/>
      <c r="AF2478" s="1"/>
      <c r="AG2478" s="1"/>
      <c r="AH2478" s="1"/>
      <c r="AI2478" s="1"/>
      <c r="AJ2478" s="1"/>
      <c r="AK2478" s="1"/>
      <c r="AL2478" s="1"/>
      <c r="AM2478" s="1"/>
      <c r="AN2478" s="1"/>
      <c r="AO2478" s="1"/>
      <c r="AP2478" s="1"/>
      <c r="AQ2478" s="1"/>
      <c r="AR2478" s="1"/>
      <c r="AS2478" s="1"/>
      <c r="AT2478" s="1"/>
      <c r="AU2478" s="1"/>
      <c r="AV2478" s="1"/>
      <c r="AW2478" s="1"/>
      <c r="AX2478" s="4"/>
      <c r="AY2478" s="1"/>
    </row>
    <row r="2479" spans="3:51" s="6" customFormat="1" x14ac:dyDescent="0.3">
      <c r="C2479" s="28"/>
      <c r="D2479" s="29"/>
      <c r="E2479" s="30"/>
      <c r="F2479" s="31"/>
      <c r="G2479" s="37"/>
      <c r="H2479" s="38"/>
      <c r="K2479" s="1"/>
      <c r="L2479" s="1"/>
      <c r="M2479" s="1"/>
      <c r="N2479" s="4"/>
      <c r="O2479" s="4"/>
      <c r="P2479" s="4"/>
      <c r="Q2479" s="1"/>
      <c r="R2479" s="1"/>
      <c r="S2479" s="1"/>
      <c r="T2479" s="1"/>
      <c r="U2479" s="1"/>
      <c r="V2479" s="1"/>
      <c r="W2479" s="1"/>
      <c r="X2479" s="1"/>
      <c r="Y2479" s="1"/>
      <c r="Z2479" s="1"/>
      <c r="AA2479" s="1"/>
      <c r="AB2479" s="1"/>
      <c r="AC2479" s="1"/>
      <c r="AD2479" s="1"/>
      <c r="AE2479" s="1"/>
      <c r="AF2479" s="1"/>
      <c r="AG2479" s="1"/>
      <c r="AH2479" s="1"/>
      <c r="AI2479" s="1"/>
      <c r="AJ2479" s="1"/>
      <c r="AK2479" s="1"/>
      <c r="AL2479" s="1"/>
      <c r="AM2479" s="1"/>
      <c r="AN2479" s="1"/>
      <c r="AO2479" s="1"/>
      <c r="AP2479" s="1"/>
      <c r="AQ2479" s="1"/>
      <c r="AR2479" s="1"/>
      <c r="AS2479" s="1"/>
      <c r="AT2479" s="1"/>
      <c r="AU2479" s="1"/>
      <c r="AV2479" s="1"/>
      <c r="AW2479" s="1"/>
      <c r="AX2479" s="4"/>
      <c r="AY2479" s="1"/>
    </row>
    <row r="2480" spans="3:51" s="6" customFormat="1" x14ac:dyDescent="0.3">
      <c r="C2480" s="28"/>
      <c r="D2480" s="29"/>
      <c r="E2480" s="30"/>
      <c r="F2480" s="31"/>
      <c r="G2480" s="37"/>
      <c r="H2480" s="38"/>
      <c r="K2480" s="1"/>
      <c r="L2480" s="1"/>
      <c r="M2480" s="1"/>
      <c r="N2480" s="4"/>
      <c r="O2480" s="4"/>
      <c r="P2480" s="4"/>
      <c r="Q2480" s="1"/>
      <c r="R2480" s="1"/>
      <c r="S2480" s="1"/>
      <c r="T2480" s="1"/>
      <c r="U2480" s="1"/>
      <c r="V2480" s="1"/>
      <c r="W2480" s="1"/>
      <c r="X2480" s="1"/>
      <c r="Y2480" s="1"/>
      <c r="Z2480" s="1"/>
      <c r="AA2480" s="1"/>
      <c r="AB2480" s="1"/>
      <c r="AC2480" s="1"/>
      <c r="AD2480" s="1"/>
      <c r="AE2480" s="1"/>
      <c r="AF2480" s="1"/>
      <c r="AG2480" s="1"/>
      <c r="AH2480" s="1"/>
      <c r="AI2480" s="1"/>
      <c r="AJ2480" s="1"/>
      <c r="AK2480" s="1"/>
      <c r="AL2480" s="1"/>
      <c r="AM2480" s="1"/>
      <c r="AN2480" s="1"/>
      <c r="AO2480" s="1"/>
      <c r="AP2480" s="1"/>
      <c r="AQ2480" s="1"/>
      <c r="AR2480" s="1"/>
      <c r="AS2480" s="1"/>
      <c r="AT2480" s="1"/>
      <c r="AU2480" s="1"/>
      <c r="AV2480" s="1"/>
      <c r="AW2480" s="1"/>
      <c r="AX2480" s="4"/>
      <c r="AY2480" s="1"/>
    </row>
    <row r="2481" spans="3:51" s="6" customFormat="1" x14ac:dyDescent="0.3">
      <c r="C2481" s="28"/>
      <c r="D2481" s="29"/>
      <c r="E2481" s="30"/>
      <c r="F2481" s="31"/>
      <c r="G2481" s="37"/>
      <c r="H2481" s="38"/>
      <c r="K2481" s="1"/>
      <c r="L2481" s="1"/>
      <c r="M2481" s="1"/>
      <c r="N2481" s="4"/>
      <c r="O2481" s="4"/>
      <c r="P2481" s="4"/>
      <c r="Q2481" s="1"/>
      <c r="R2481" s="1"/>
      <c r="S2481" s="1"/>
      <c r="T2481" s="1"/>
      <c r="U2481" s="1"/>
      <c r="V2481" s="1"/>
      <c r="W2481" s="1"/>
      <c r="X2481" s="1"/>
      <c r="Y2481" s="1"/>
      <c r="Z2481" s="1"/>
      <c r="AA2481" s="1"/>
      <c r="AB2481" s="1"/>
      <c r="AC2481" s="1"/>
      <c r="AD2481" s="1"/>
      <c r="AE2481" s="1"/>
      <c r="AF2481" s="1"/>
      <c r="AG2481" s="1"/>
      <c r="AH2481" s="1"/>
      <c r="AI2481" s="1"/>
      <c r="AJ2481" s="1"/>
      <c r="AK2481" s="1"/>
      <c r="AL2481" s="1"/>
      <c r="AM2481" s="1"/>
      <c r="AN2481" s="1"/>
      <c r="AO2481" s="1"/>
      <c r="AP2481" s="1"/>
      <c r="AQ2481" s="1"/>
      <c r="AR2481" s="1"/>
      <c r="AS2481" s="1"/>
      <c r="AT2481" s="1"/>
      <c r="AU2481" s="1"/>
      <c r="AV2481" s="1"/>
      <c r="AW2481" s="1"/>
      <c r="AX2481" s="4"/>
      <c r="AY2481" s="1"/>
    </row>
    <row r="2482" spans="3:51" s="6" customFormat="1" x14ac:dyDescent="0.3">
      <c r="C2482" s="28"/>
      <c r="D2482" s="29"/>
      <c r="E2482" s="30"/>
      <c r="F2482" s="31"/>
      <c r="G2482" s="37"/>
      <c r="H2482" s="38"/>
      <c r="K2482" s="1"/>
      <c r="L2482" s="1"/>
      <c r="M2482" s="1"/>
      <c r="N2482" s="4"/>
      <c r="O2482" s="4"/>
      <c r="P2482" s="4"/>
      <c r="Q2482" s="1"/>
      <c r="R2482" s="1"/>
      <c r="S2482" s="1"/>
      <c r="T2482" s="1"/>
      <c r="U2482" s="1"/>
      <c r="V2482" s="1"/>
      <c r="W2482" s="1"/>
      <c r="X2482" s="1"/>
      <c r="Y2482" s="1"/>
      <c r="Z2482" s="1"/>
      <c r="AA2482" s="1"/>
      <c r="AB2482" s="1"/>
      <c r="AC2482" s="1"/>
      <c r="AD2482" s="1"/>
      <c r="AE2482" s="1"/>
      <c r="AF2482" s="1"/>
      <c r="AG2482" s="1"/>
      <c r="AH2482" s="1"/>
      <c r="AI2482" s="1"/>
      <c r="AJ2482" s="1"/>
      <c r="AK2482" s="1"/>
      <c r="AL2482" s="1"/>
      <c r="AM2482" s="1"/>
      <c r="AN2482" s="1"/>
      <c r="AO2482" s="1"/>
      <c r="AP2482" s="1"/>
      <c r="AQ2482" s="1"/>
      <c r="AR2482" s="1"/>
      <c r="AS2482" s="1"/>
      <c r="AT2482" s="1"/>
      <c r="AU2482" s="1"/>
      <c r="AV2482" s="1"/>
      <c r="AW2482" s="1"/>
      <c r="AX2482" s="4"/>
      <c r="AY2482" s="1"/>
    </row>
    <row r="2483" spans="3:51" s="6" customFormat="1" x14ac:dyDescent="0.3">
      <c r="C2483" s="28"/>
      <c r="D2483" s="29"/>
      <c r="E2483" s="30"/>
      <c r="F2483" s="31"/>
      <c r="G2483" s="37"/>
      <c r="H2483" s="38"/>
      <c r="K2483" s="1"/>
      <c r="L2483" s="1"/>
      <c r="M2483" s="1"/>
      <c r="N2483" s="4"/>
      <c r="O2483" s="4"/>
      <c r="P2483" s="4"/>
      <c r="Q2483" s="1"/>
      <c r="R2483" s="1"/>
      <c r="S2483" s="1"/>
      <c r="T2483" s="1"/>
      <c r="U2483" s="1"/>
      <c r="V2483" s="1"/>
      <c r="W2483" s="1"/>
      <c r="X2483" s="1"/>
      <c r="Y2483" s="1"/>
      <c r="Z2483" s="1"/>
      <c r="AA2483" s="1"/>
      <c r="AB2483" s="1"/>
      <c r="AC2483" s="1"/>
      <c r="AD2483" s="1"/>
      <c r="AE2483" s="1"/>
      <c r="AF2483" s="1"/>
      <c r="AG2483" s="1"/>
      <c r="AH2483" s="1"/>
      <c r="AI2483" s="1"/>
      <c r="AJ2483" s="1"/>
      <c r="AK2483" s="1"/>
      <c r="AL2483" s="1"/>
      <c r="AM2483" s="1"/>
      <c r="AN2483" s="1"/>
      <c r="AO2483" s="1"/>
      <c r="AP2483" s="1"/>
      <c r="AQ2483" s="1"/>
      <c r="AR2483" s="1"/>
      <c r="AS2483" s="1"/>
      <c r="AT2483" s="1"/>
      <c r="AU2483" s="1"/>
      <c r="AV2483" s="1"/>
      <c r="AW2483" s="1"/>
      <c r="AX2483" s="4"/>
      <c r="AY2483" s="1"/>
    </row>
    <row r="2484" spans="3:51" s="6" customFormat="1" x14ac:dyDescent="0.3">
      <c r="C2484" s="28"/>
      <c r="D2484" s="29"/>
      <c r="E2484" s="30"/>
      <c r="F2484" s="31"/>
      <c r="G2484" s="37"/>
      <c r="H2484" s="38"/>
      <c r="K2484" s="1"/>
      <c r="L2484" s="1"/>
      <c r="M2484" s="1"/>
      <c r="N2484" s="4"/>
      <c r="O2484" s="4"/>
      <c r="P2484" s="4"/>
      <c r="Q2484" s="1"/>
      <c r="R2484" s="1"/>
      <c r="S2484" s="1"/>
      <c r="T2484" s="1"/>
      <c r="U2484" s="1"/>
      <c r="V2484" s="1"/>
      <c r="W2484" s="1"/>
      <c r="X2484" s="1"/>
      <c r="Y2484" s="1"/>
      <c r="Z2484" s="1"/>
      <c r="AA2484" s="1"/>
      <c r="AB2484" s="1"/>
      <c r="AC2484" s="1"/>
      <c r="AD2484" s="1"/>
      <c r="AE2484" s="1"/>
      <c r="AF2484" s="1"/>
      <c r="AG2484" s="1"/>
      <c r="AH2484" s="1"/>
      <c r="AI2484" s="1"/>
      <c r="AJ2484" s="1"/>
      <c r="AK2484" s="1"/>
      <c r="AL2484" s="1"/>
      <c r="AM2484" s="1"/>
      <c r="AN2484" s="1"/>
      <c r="AO2484" s="1"/>
      <c r="AP2484" s="1"/>
      <c r="AQ2484" s="1"/>
      <c r="AR2484" s="1"/>
      <c r="AS2484" s="1"/>
      <c r="AT2484" s="1"/>
      <c r="AU2484" s="1"/>
      <c r="AV2484" s="1"/>
      <c r="AW2484" s="1"/>
      <c r="AX2484" s="4"/>
      <c r="AY2484" s="1"/>
    </row>
    <row r="2485" spans="3:51" s="6" customFormat="1" x14ac:dyDescent="0.3">
      <c r="C2485" s="28"/>
      <c r="D2485" s="29"/>
      <c r="E2485" s="30"/>
      <c r="F2485" s="31"/>
      <c r="G2485" s="37"/>
      <c r="H2485" s="38"/>
      <c r="K2485" s="1"/>
      <c r="L2485" s="1"/>
      <c r="M2485" s="1"/>
      <c r="N2485" s="4"/>
      <c r="O2485" s="4"/>
      <c r="P2485" s="4"/>
      <c r="Q2485" s="1"/>
      <c r="R2485" s="1"/>
      <c r="S2485" s="1"/>
      <c r="T2485" s="1"/>
      <c r="U2485" s="1"/>
      <c r="V2485" s="1"/>
      <c r="W2485" s="1"/>
      <c r="X2485" s="1"/>
      <c r="Y2485" s="1"/>
      <c r="Z2485" s="1"/>
      <c r="AA2485" s="1"/>
      <c r="AB2485" s="1"/>
      <c r="AC2485" s="1"/>
      <c r="AD2485" s="1"/>
      <c r="AE2485" s="1"/>
      <c r="AF2485" s="1"/>
      <c r="AG2485" s="1"/>
      <c r="AH2485" s="1"/>
      <c r="AI2485" s="1"/>
      <c r="AJ2485" s="1"/>
      <c r="AK2485" s="1"/>
      <c r="AL2485" s="1"/>
      <c r="AM2485" s="1"/>
      <c r="AN2485" s="1"/>
      <c r="AO2485" s="1"/>
      <c r="AP2485" s="1"/>
      <c r="AQ2485" s="1"/>
      <c r="AR2485" s="1"/>
      <c r="AS2485" s="1"/>
      <c r="AT2485" s="1"/>
      <c r="AU2485" s="1"/>
      <c r="AV2485" s="1"/>
      <c r="AW2485" s="1"/>
      <c r="AX2485" s="4"/>
      <c r="AY2485" s="1"/>
    </row>
    <row r="2486" spans="3:51" s="6" customFormat="1" x14ac:dyDescent="0.3">
      <c r="C2486" s="28"/>
      <c r="D2486" s="29"/>
      <c r="E2486" s="30"/>
      <c r="F2486" s="31"/>
      <c r="G2486" s="37"/>
      <c r="H2486" s="38"/>
      <c r="K2486" s="1"/>
      <c r="L2486" s="1"/>
      <c r="M2486" s="1"/>
      <c r="N2486" s="4"/>
      <c r="O2486" s="4"/>
      <c r="P2486" s="4"/>
      <c r="Q2486" s="1"/>
      <c r="R2486" s="1"/>
      <c r="S2486" s="1"/>
      <c r="T2486" s="1"/>
      <c r="U2486" s="1"/>
      <c r="V2486" s="1"/>
      <c r="W2486" s="1"/>
      <c r="X2486" s="1"/>
      <c r="Y2486" s="1"/>
      <c r="Z2486" s="1"/>
      <c r="AA2486" s="1"/>
      <c r="AB2486" s="1"/>
      <c r="AC2486" s="1"/>
      <c r="AD2486" s="1"/>
      <c r="AE2486" s="1"/>
      <c r="AF2486" s="1"/>
      <c r="AG2486" s="1"/>
      <c r="AH2486" s="1"/>
      <c r="AI2486" s="1"/>
      <c r="AJ2486" s="1"/>
      <c r="AK2486" s="1"/>
      <c r="AL2486" s="1"/>
      <c r="AM2486" s="1"/>
      <c r="AN2486" s="1"/>
      <c r="AO2486" s="1"/>
      <c r="AP2486" s="1"/>
      <c r="AQ2486" s="1"/>
      <c r="AR2486" s="1"/>
      <c r="AS2486" s="1"/>
      <c r="AT2486" s="1"/>
      <c r="AU2486" s="1"/>
      <c r="AV2486" s="1"/>
      <c r="AW2486" s="1"/>
      <c r="AX2486" s="4"/>
      <c r="AY2486" s="1"/>
    </row>
    <row r="2487" spans="3:51" s="6" customFormat="1" x14ac:dyDescent="0.3">
      <c r="C2487" s="28"/>
      <c r="D2487" s="29"/>
      <c r="E2487" s="30"/>
      <c r="F2487" s="31"/>
      <c r="G2487" s="37"/>
      <c r="H2487" s="38"/>
      <c r="K2487" s="1"/>
      <c r="L2487" s="1"/>
      <c r="M2487" s="1"/>
      <c r="N2487" s="4"/>
      <c r="O2487" s="4"/>
      <c r="P2487" s="4"/>
      <c r="Q2487" s="1"/>
      <c r="R2487" s="1"/>
      <c r="S2487" s="1"/>
      <c r="T2487" s="1"/>
      <c r="U2487" s="1"/>
      <c r="V2487" s="1"/>
      <c r="W2487" s="1"/>
      <c r="X2487" s="1"/>
      <c r="Y2487" s="1"/>
      <c r="Z2487" s="1"/>
      <c r="AA2487" s="1"/>
      <c r="AB2487" s="1"/>
      <c r="AC2487" s="1"/>
      <c r="AD2487" s="1"/>
      <c r="AE2487" s="1"/>
      <c r="AF2487" s="1"/>
      <c r="AG2487" s="1"/>
      <c r="AH2487" s="1"/>
      <c r="AI2487" s="1"/>
      <c r="AJ2487" s="1"/>
      <c r="AK2487" s="1"/>
      <c r="AL2487" s="1"/>
      <c r="AM2487" s="1"/>
      <c r="AN2487" s="1"/>
      <c r="AO2487" s="1"/>
      <c r="AP2487" s="1"/>
      <c r="AQ2487" s="1"/>
      <c r="AR2487" s="1"/>
      <c r="AS2487" s="1"/>
      <c r="AT2487" s="1"/>
      <c r="AU2487" s="1"/>
      <c r="AV2487" s="1"/>
      <c r="AW2487" s="1"/>
      <c r="AX2487" s="4"/>
      <c r="AY2487" s="1"/>
    </row>
    <row r="2488" spans="3:51" s="6" customFormat="1" x14ac:dyDescent="0.3">
      <c r="C2488" s="28"/>
      <c r="D2488" s="29"/>
      <c r="E2488" s="30"/>
      <c r="F2488" s="31"/>
      <c r="G2488" s="37"/>
      <c r="H2488" s="38"/>
      <c r="K2488" s="1"/>
      <c r="L2488" s="1"/>
      <c r="M2488" s="1"/>
      <c r="N2488" s="4"/>
      <c r="O2488" s="4"/>
      <c r="P2488" s="4"/>
      <c r="Q2488" s="1"/>
      <c r="R2488" s="1"/>
      <c r="S2488" s="1"/>
      <c r="T2488" s="1"/>
      <c r="U2488" s="1"/>
      <c r="V2488" s="1"/>
      <c r="W2488" s="1"/>
      <c r="X2488" s="1"/>
      <c r="Y2488" s="1"/>
      <c r="Z2488" s="1"/>
      <c r="AA2488" s="1"/>
      <c r="AB2488" s="1"/>
      <c r="AC2488" s="1"/>
      <c r="AD2488" s="1"/>
      <c r="AE2488" s="1"/>
      <c r="AF2488" s="1"/>
      <c r="AG2488" s="1"/>
      <c r="AH2488" s="1"/>
      <c r="AI2488" s="1"/>
      <c r="AJ2488" s="1"/>
      <c r="AK2488" s="1"/>
      <c r="AL2488" s="1"/>
      <c r="AM2488" s="1"/>
      <c r="AN2488" s="1"/>
      <c r="AO2488" s="1"/>
      <c r="AP2488" s="1"/>
      <c r="AQ2488" s="1"/>
      <c r="AR2488" s="1"/>
      <c r="AS2488" s="1"/>
      <c r="AT2488" s="1"/>
      <c r="AU2488" s="1"/>
      <c r="AV2488" s="1"/>
      <c r="AW2488" s="1"/>
      <c r="AX2488" s="4"/>
      <c r="AY2488" s="1"/>
    </row>
    <row r="2489" spans="3:51" s="6" customFormat="1" x14ac:dyDescent="0.3">
      <c r="C2489" s="28"/>
      <c r="D2489" s="29"/>
      <c r="E2489" s="30"/>
      <c r="F2489" s="31"/>
      <c r="G2489" s="37"/>
      <c r="H2489" s="38"/>
      <c r="K2489" s="1"/>
      <c r="L2489" s="1"/>
      <c r="M2489" s="1"/>
      <c r="N2489" s="4"/>
      <c r="O2489" s="4"/>
      <c r="P2489" s="4"/>
      <c r="Q2489" s="1"/>
      <c r="R2489" s="1"/>
      <c r="S2489" s="1"/>
      <c r="T2489" s="1"/>
      <c r="U2489" s="1"/>
      <c r="V2489" s="1"/>
      <c r="W2489" s="1"/>
      <c r="X2489" s="1"/>
      <c r="Y2489" s="1"/>
      <c r="Z2489" s="1"/>
      <c r="AA2489" s="1"/>
      <c r="AB2489" s="1"/>
      <c r="AC2489" s="1"/>
      <c r="AD2489" s="1"/>
      <c r="AE2489" s="1"/>
      <c r="AF2489" s="1"/>
      <c r="AG2489" s="1"/>
      <c r="AH2489" s="1"/>
      <c r="AI2489" s="1"/>
      <c r="AJ2489" s="1"/>
      <c r="AK2489" s="1"/>
      <c r="AL2489" s="1"/>
      <c r="AM2489" s="1"/>
      <c r="AN2489" s="1"/>
      <c r="AO2489" s="1"/>
      <c r="AP2489" s="1"/>
      <c r="AQ2489" s="1"/>
      <c r="AR2489" s="1"/>
      <c r="AS2489" s="1"/>
      <c r="AT2489" s="1"/>
      <c r="AU2489" s="1"/>
      <c r="AV2489" s="1"/>
      <c r="AW2489" s="1"/>
      <c r="AX2489" s="4"/>
      <c r="AY2489" s="1"/>
    </row>
    <row r="2490" spans="3:51" s="6" customFormat="1" x14ac:dyDescent="0.3">
      <c r="C2490" s="28"/>
      <c r="D2490" s="29"/>
      <c r="E2490" s="30"/>
      <c r="F2490" s="31"/>
      <c r="G2490" s="37"/>
      <c r="H2490" s="38"/>
      <c r="K2490" s="1"/>
      <c r="L2490" s="1"/>
      <c r="M2490" s="1"/>
      <c r="N2490" s="4"/>
      <c r="O2490" s="4"/>
      <c r="P2490" s="4"/>
      <c r="Q2490" s="1"/>
      <c r="R2490" s="1"/>
      <c r="S2490" s="1"/>
      <c r="T2490" s="1"/>
      <c r="U2490" s="1"/>
      <c r="V2490" s="1"/>
      <c r="W2490" s="1"/>
      <c r="X2490" s="1"/>
      <c r="Y2490" s="1"/>
      <c r="Z2490" s="1"/>
      <c r="AA2490" s="1"/>
      <c r="AB2490" s="1"/>
      <c r="AC2490" s="1"/>
      <c r="AD2490" s="1"/>
      <c r="AE2490" s="1"/>
      <c r="AF2490" s="1"/>
      <c r="AG2490" s="1"/>
      <c r="AH2490" s="1"/>
      <c r="AI2490" s="1"/>
      <c r="AJ2490" s="1"/>
      <c r="AK2490" s="1"/>
      <c r="AL2490" s="1"/>
      <c r="AM2490" s="1"/>
      <c r="AN2490" s="1"/>
      <c r="AO2490" s="1"/>
      <c r="AP2490" s="1"/>
      <c r="AQ2490" s="1"/>
      <c r="AR2490" s="1"/>
      <c r="AS2490" s="1"/>
      <c r="AT2490" s="1"/>
      <c r="AU2490" s="1"/>
      <c r="AV2490" s="1"/>
      <c r="AW2490" s="1"/>
      <c r="AX2490" s="4"/>
      <c r="AY2490" s="1"/>
    </row>
    <row r="2491" spans="3:51" s="6" customFormat="1" x14ac:dyDescent="0.3">
      <c r="C2491" s="28"/>
      <c r="D2491" s="29"/>
      <c r="E2491" s="30"/>
      <c r="F2491" s="31"/>
      <c r="G2491" s="37"/>
      <c r="H2491" s="38"/>
      <c r="K2491" s="1"/>
      <c r="L2491" s="1"/>
      <c r="M2491" s="1"/>
      <c r="N2491" s="4"/>
      <c r="O2491" s="4"/>
      <c r="P2491" s="4"/>
      <c r="Q2491" s="1"/>
      <c r="R2491" s="1"/>
      <c r="S2491" s="1"/>
      <c r="T2491" s="1"/>
      <c r="U2491" s="1"/>
      <c r="V2491" s="1"/>
      <c r="W2491" s="1"/>
      <c r="X2491" s="1"/>
      <c r="Y2491" s="1"/>
      <c r="Z2491" s="1"/>
      <c r="AA2491" s="1"/>
      <c r="AB2491" s="1"/>
      <c r="AC2491" s="1"/>
      <c r="AD2491" s="1"/>
      <c r="AE2491" s="1"/>
      <c r="AF2491" s="1"/>
      <c r="AG2491" s="1"/>
      <c r="AH2491" s="1"/>
      <c r="AI2491" s="1"/>
      <c r="AJ2491" s="1"/>
      <c r="AK2491" s="1"/>
      <c r="AL2491" s="1"/>
      <c r="AM2491" s="1"/>
      <c r="AN2491" s="1"/>
      <c r="AO2491" s="1"/>
      <c r="AP2491" s="1"/>
      <c r="AQ2491" s="1"/>
      <c r="AR2491" s="1"/>
      <c r="AS2491" s="1"/>
      <c r="AT2491" s="1"/>
      <c r="AU2491" s="1"/>
      <c r="AV2491" s="1"/>
      <c r="AW2491" s="1"/>
      <c r="AX2491" s="4"/>
      <c r="AY2491" s="1"/>
    </row>
    <row r="2492" spans="3:51" s="6" customFormat="1" x14ac:dyDescent="0.3">
      <c r="C2492" s="28"/>
      <c r="D2492" s="29"/>
      <c r="E2492" s="30"/>
      <c r="F2492" s="31"/>
      <c r="G2492" s="37"/>
      <c r="H2492" s="38"/>
      <c r="K2492" s="1"/>
      <c r="L2492" s="1"/>
      <c r="M2492" s="1"/>
      <c r="N2492" s="4"/>
      <c r="O2492" s="4"/>
      <c r="P2492" s="4"/>
      <c r="Q2492" s="1"/>
      <c r="R2492" s="1"/>
      <c r="S2492" s="1"/>
      <c r="T2492" s="1"/>
      <c r="U2492" s="1"/>
      <c r="V2492" s="1"/>
      <c r="W2492" s="1"/>
      <c r="X2492" s="1"/>
      <c r="Y2492" s="1"/>
      <c r="Z2492" s="1"/>
      <c r="AA2492" s="1"/>
      <c r="AB2492" s="1"/>
      <c r="AC2492" s="1"/>
      <c r="AD2492" s="1"/>
      <c r="AE2492" s="1"/>
      <c r="AF2492" s="1"/>
      <c r="AG2492" s="1"/>
      <c r="AH2492" s="1"/>
      <c r="AI2492" s="1"/>
      <c r="AJ2492" s="1"/>
      <c r="AK2492" s="1"/>
      <c r="AL2492" s="1"/>
      <c r="AM2492" s="1"/>
      <c r="AN2492" s="1"/>
      <c r="AO2492" s="1"/>
      <c r="AP2492" s="1"/>
      <c r="AQ2492" s="1"/>
      <c r="AR2492" s="1"/>
      <c r="AS2492" s="1"/>
      <c r="AT2492" s="1"/>
      <c r="AU2492" s="1"/>
      <c r="AV2492" s="1"/>
      <c r="AW2492" s="1"/>
      <c r="AX2492" s="4"/>
      <c r="AY2492" s="1"/>
    </row>
    <row r="2493" spans="3:51" s="6" customFormat="1" x14ac:dyDescent="0.3">
      <c r="C2493" s="28"/>
      <c r="D2493" s="29"/>
      <c r="E2493" s="30"/>
      <c r="F2493" s="31"/>
      <c r="G2493" s="37"/>
      <c r="H2493" s="38"/>
      <c r="K2493" s="1"/>
      <c r="L2493" s="1"/>
      <c r="M2493" s="1"/>
      <c r="N2493" s="4"/>
      <c r="O2493" s="4"/>
      <c r="P2493" s="4"/>
      <c r="Q2493" s="1"/>
      <c r="R2493" s="1"/>
      <c r="S2493" s="1"/>
      <c r="T2493" s="1"/>
      <c r="U2493" s="1"/>
      <c r="V2493" s="1"/>
      <c r="W2493" s="1"/>
      <c r="X2493" s="1"/>
      <c r="Y2493" s="1"/>
      <c r="Z2493" s="1"/>
      <c r="AA2493" s="1"/>
      <c r="AB2493" s="1"/>
      <c r="AC2493" s="1"/>
      <c r="AD2493" s="1"/>
      <c r="AE2493" s="1"/>
      <c r="AF2493" s="1"/>
      <c r="AG2493" s="1"/>
      <c r="AH2493" s="1"/>
      <c r="AI2493" s="1"/>
      <c r="AJ2493" s="1"/>
      <c r="AK2493" s="1"/>
      <c r="AL2493" s="1"/>
      <c r="AM2493" s="1"/>
      <c r="AN2493" s="1"/>
      <c r="AO2493" s="1"/>
      <c r="AP2493" s="1"/>
      <c r="AQ2493" s="1"/>
      <c r="AR2493" s="1"/>
      <c r="AS2493" s="1"/>
      <c r="AT2493" s="1"/>
      <c r="AU2493" s="1"/>
      <c r="AV2493" s="1"/>
      <c r="AW2493" s="1"/>
      <c r="AX2493" s="4"/>
      <c r="AY2493" s="1"/>
    </row>
    <row r="2494" spans="3:51" s="6" customFormat="1" x14ac:dyDescent="0.3">
      <c r="C2494" s="28"/>
      <c r="D2494" s="29"/>
      <c r="E2494" s="30"/>
      <c r="F2494" s="31"/>
      <c r="G2494" s="37"/>
      <c r="H2494" s="38"/>
      <c r="K2494" s="1"/>
      <c r="L2494" s="1"/>
      <c r="M2494" s="1"/>
      <c r="N2494" s="4"/>
      <c r="O2494" s="4"/>
      <c r="P2494" s="4"/>
      <c r="Q2494" s="1"/>
      <c r="R2494" s="1"/>
      <c r="S2494" s="1"/>
      <c r="T2494" s="1"/>
      <c r="U2494" s="1"/>
      <c r="V2494" s="1"/>
      <c r="W2494" s="1"/>
      <c r="X2494" s="1"/>
      <c r="Y2494" s="1"/>
      <c r="Z2494" s="1"/>
      <c r="AA2494" s="1"/>
      <c r="AB2494" s="1"/>
      <c r="AC2494" s="1"/>
      <c r="AD2494" s="1"/>
      <c r="AE2494" s="1"/>
      <c r="AF2494" s="1"/>
      <c r="AG2494" s="1"/>
      <c r="AH2494" s="1"/>
      <c r="AI2494" s="1"/>
      <c r="AJ2494" s="1"/>
      <c r="AK2494" s="1"/>
      <c r="AL2494" s="1"/>
      <c r="AM2494" s="1"/>
      <c r="AN2494" s="1"/>
      <c r="AO2494" s="1"/>
      <c r="AP2494" s="1"/>
      <c r="AQ2494" s="1"/>
      <c r="AR2494" s="1"/>
      <c r="AS2494" s="1"/>
      <c r="AT2494" s="1"/>
      <c r="AU2494" s="1"/>
      <c r="AV2494" s="1"/>
      <c r="AW2494" s="1"/>
      <c r="AX2494" s="4"/>
      <c r="AY2494" s="1"/>
    </row>
    <row r="2495" spans="3:51" s="6" customFormat="1" x14ac:dyDescent="0.3">
      <c r="C2495" s="28"/>
      <c r="D2495" s="29"/>
      <c r="E2495" s="30"/>
      <c r="F2495" s="31"/>
      <c r="G2495" s="37"/>
      <c r="H2495" s="38"/>
      <c r="K2495" s="1"/>
      <c r="L2495" s="1"/>
      <c r="M2495" s="1"/>
      <c r="N2495" s="4"/>
      <c r="O2495" s="4"/>
      <c r="P2495" s="4"/>
      <c r="Q2495" s="1"/>
      <c r="R2495" s="1"/>
      <c r="S2495" s="1"/>
      <c r="T2495" s="1"/>
      <c r="U2495" s="1"/>
      <c r="V2495" s="1"/>
      <c r="W2495" s="1"/>
      <c r="X2495" s="1"/>
      <c r="Y2495" s="1"/>
      <c r="Z2495" s="1"/>
      <c r="AA2495" s="1"/>
      <c r="AB2495" s="1"/>
      <c r="AC2495" s="1"/>
      <c r="AD2495" s="1"/>
      <c r="AE2495" s="1"/>
      <c r="AF2495" s="1"/>
      <c r="AG2495" s="1"/>
      <c r="AH2495" s="1"/>
      <c r="AI2495" s="1"/>
      <c r="AJ2495" s="1"/>
      <c r="AK2495" s="1"/>
      <c r="AL2495" s="1"/>
      <c r="AM2495" s="1"/>
      <c r="AN2495" s="1"/>
      <c r="AO2495" s="1"/>
      <c r="AP2495" s="1"/>
      <c r="AQ2495" s="1"/>
      <c r="AR2495" s="1"/>
      <c r="AS2495" s="1"/>
      <c r="AT2495" s="1"/>
      <c r="AU2495" s="1"/>
      <c r="AV2495" s="1"/>
      <c r="AW2495" s="1"/>
      <c r="AX2495" s="4"/>
      <c r="AY2495" s="1"/>
    </row>
    <row r="2496" spans="3:51" s="6" customFormat="1" x14ac:dyDescent="0.3">
      <c r="C2496" s="28"/>
      <c r="D2496" s="29"/>
      <c r="E2496" s="30"/>
      <c r="F2496" s="31"/>
      <c r="G2496" s="37"/>
      <c r="H2496" s="38"/>
      <c r="K2496" s="1"/>
      <c r="L2496" s="1"/>
      <c r="M2496" s="1"/>
      <c r="N2496" s="4"/>
      <c r="O2496" s="4"/>
      <c r="P2496" s="4"/>
      <c r="Q2496" s="1"/>
      <c r="R2496" s="1"/>
      <c r="S2496" s="1"/>
      <c r="T2496" s="1"/>
      <c r="U2496" s="1"/>
      <c r="V2496" s="1"/>
      <c r="W2496" s="1"/>
      <c r="X2496" s="1"/>
      <c r="Y2496" s="1"/>
      <c r="Z2496" s="1"/>
      <c r="AA2496" s="1"/>
      <c r="AB2496" s="1"/>
      <c r="AC2496" s="1"/>
      <c r="AD2496" s="1"/>
      <c r="AE2496" s="1"/>
      <c r="AF2496" s="1"/>
      <c r="AG2496" s="1"/>
      <c r="AH2496" s="1"/>
      <c r="AI2496" s="1"/>
      <c r="AJ2496" s="1"/>
      <c r="AK2496" s="1"/>
      <c r="AL2496" s="1"/>
      <c r="AM2496" s="1"/>
      <c r="AN2496" s="1"/>
      <c r="AO2496" s="1"/>
      <c r="AP2496" s="1"/>
      <c r="AQ2496" s="1"/>
      <c r="AR2496" s="1"/>
      <c r="AS2496" s="1"/>
      <c r="AT2496" s="1"/>
      <c r="AU2496" s="1"/>
      <c r="AV2496" s="1"/>
      <c r="AW2496" s="1"/>
      <c r="AX2496" s="4"/>
      <c r="AY2496" s="1"/>
    </row>
    <row r="2497" spans="3:51" s="6" customFormat="1" x14ac:dyDescent="0.3">
      <c r="C2497" s="28"/>
      <c r="D2497" s="29"/>
      <c r="E2497" s="30"/>
      <c r="F2497" s="31"/>
      <c r="G2497" s="37"/>
      <c r="H2497" s="38"/>
      <c r="K2497" s="1"/>
      <c r="L2497" s="1"/>
      <c r="M2497" s="1"/>
      <c r="N2497" s="4"/>
      <c r="O2497" s="4"/>
      <c r="P2497" s="4"/>
      <c r="Q2497" s="1"/>
      <c r="R2497" s="1"/>
      <c r="S2497" s="1"/>
      <c r="T2497" s="1"/>
      <c r="U2497" s="1"/>
      <c r="V2497" s="1"/>
      <c r="W2497" s="1"/>
      <c r="X2497" s="1"/>
      <c r="Y2497" s="1"/>
      <c r="Z2497" s="1"/>
      <c r="AA2497" s="1"/>
      <c r="AB2497" s="1"/>
      <c r="AC2497" s="1"/>
      <c r="AD2497" s="1"/>
      <c r="AE2497" s="1"/>
      <c r="AF2497" s="1"/>
      <c r="AG2497" s="1"/>
      <c r="AH2497" s="1"/>
      <c r="AI2497" s="1"/>
      <c r="AJ2497" s="1"/>
      <c r="AK2497" s="1"/>
      <c r="AL2497" s="1"/>
      <c r="AM2497" s="1"/>
      <c r="AN2497" s="1"/>
      <c r="AO2497" s="1"/>
      <c r="AP2497" s="1"/>
      <c r="AQ2497" s="1"/>
      <c r="AR2497" s="1"/>
      <c r="AS2497" s="1"/>
      <c r="AT2497" s="1"/>
      <c r="AU2497" s="1"/>
      <c r="AV2497" s="1"/>
      <c r="AW2497" s="1"/>
      <c r="AX2497" s="4"/>
      <c r="AY2497" s="1"/>
    </row>
    <row r="2498" spans="3:51" s="6" customFormat="1" x14ac:dyDescent="0.3">
      <c r="C2498" s="28"/>
      <c r="D2498" s="29"/>
      <c r="E2498" s="30"/>
      <c r="F2498" s="31"/>
      <c r="G2498" s="37"/>
      <c r="H2498" s="38"/>
      <c r="K2498" s="1"/>
      <c r="L2498" s="1"/>
      <c r="M2498" s="1"/>
      <c r="N2498" s="4"/>
      <c r="O2498" s="4"/>
      <c r="P2498" s="4"/>
      <c r="Q2498" s="1"/>
      <c r="R2498" s="1"/>
      <c r="S2498" s="1"/>
      <c r="T2498" s="1"/>
      <c r="U2498" s="1"/>
      <c r="V2498" s="1"/>
      <c r="W2498" s="1"/>
      <c r="X2498" s="1"/>
      <c r="Y2498" s="1"/>
      <c r="Z2498" s="1"/>
      <c r="AA2498" s="1"/>
      <c r="AB2498" s="1"/>
      <c r="AC2498" s="1"/>
      <c r="AD2498" s="1"/>
      <c r="AE2498" s="1"/>
      <c r="AF2498" s="1"/>
      <c r="AG2498" s="1"/>
      <c r="AH2498" s="1"/>
      <c r="AI2498" s="1"/>
      <c r="AJ2498" s="1"/>
      <c r="AK2498" s="1"/>
      <c r="AL2498" s="1"/>
      <c r="AM2498" s="1"/>
      <c r="AN2498" s="1"/>
      <c r="AO2498" s="1"/>
      <c r="AP2498" s="1"/>
      <c r="AQ2498" s="1"/>
      <c r="AR2498" s="1"/>
      <c r="AS2498" s="1"/>
      <c r="AT2498" s="1"/>
      <c r="AU2498" s="1"/>
      <c r="AV2498" s="1"/>
      <c r="AW2498" s="1"/>
      <c r="AX2498" s="4"/>
      <c r="AY2498" s="1"/>
    </row>
    <row r="2499" spans="3:51" s="6" customFormat="1" x14ac:dyDescent="0.3">
      <c r="C2499" s="28"/>
      <c r="D2499" s="29"/>
      <c r="E2499" s="30"/>
      <c r="F2499" s="31"/>
      <c r="G2499" s="37"/>
      <c r="H2499" s="38"/>
      <c r="K2499" s="1"/>
      <c r="L2499" s="1"/>
      <c r="M2499" s="1"/>
      <c r="N2499" s="4"/>
      <c r="O2499" s="4"/>
      <c r="P2499" s="4"/>
      <c r="Q2499" s="1"/>
      <c r="R2499" s="1"/>
      <c r="S2499" s="1"/>
      <c r="T2499" s="1"/>
      <c r="U2499" s="1"/>
      <c r="V2499" s="1"/>
      <c r="W2499" s="1"/>
      <c r="X2499" s="1"/>
      <c r="Y2499" s="1"/>
      <c r="Z2499" s="1"/>
      <c r="AA2499" s="1"/>
      <c r="AB2499" s="1"/>
      <c r="AC2499" s="1"/>
      <c r="AD2499" s="1"/>
      <c r="AE2499" s="1"/>
      <c r="AF2499" s="1"/>
      <c r="AG2499" s="1"/>
      <c r="AH2499" s="1"/>
      <c r="AI2499" s="1"/>
      <c r="AJ2499" s="1"/>
      <c r="AK2499" s="1"/>
      <c r="AL2499" s="1"/>
      <c r="AM2499" s="1"/>
      <c r="AN2499" s="1"/>
      <c r="AO2499" s="1"/>
      <c r="AP2499" s="1"/>
      <c r="AQ2499" s="1"/>
      <c r="AR2499" s="1"/>
      <c r="AS2499" s="1"/>
      <c r="AT2499" s="1"/>
      <c r="AU2499" s="1"/>
      <c r="AV2499" s="1"/>
      <c r="AW2499" s="1"/>
      <c r="AX2499" s="4"/>
      <c r="AY2499" s="1"/>
    </row>
    <row r="2500" spans="3:51" s="6" customFormat="1" x14ac:dyDescent="0.3">
      <c r="C2500" s="28"/>
      <c r="D2500" s="29"/>
      <c r="E2500" s="30"/>
      <c r="F2500" s="31"/>
      <c r="G2500" s="37"/>
      <c r="H2500" s="38"/>
      <c r="K2500" s="1"/>
      <c r="L2500" s="1"/>
      <c r="M2500" s="1"/>
      <c r="N2500" s="4"/>
      <c r="O2500" s="4"/>
      <c r="P2500" s="4"/>
      <c r="Q2500" s="1"/>
      <c r="R2500" s="1"/>
      <c r="S2500" s="1"/>
      <c r="T2500" s="1"/>
      <c r="U2500" s="1"/>
      <c r="V2500" s="1"/>
      <c r="W2500" s="1"/>
      <c r="X2500" s="1"/>
      <c r="Y2500" s="1"/>
      <c r="Z2500" s="1"/>
      <c r="AA2500" s="1"/>
      <c r="AB2500" s="1"/>
      <c r="AC2500" s="1"/>
      <c r="AD2500" s="1"/>
      <c r="AE2500" s="1"/>
      <c r="AF2500" s="1"/>
      <c r="AG2500" s="1"/>
      <c r="AH2500" s="1"/>
      <c r="AI2500" s="1"/>
      <c r="AJ2500" s="1"/>
      <c r="AK2500" s="1"/>
      <c r="AL2500" s="1"/>
      <c r="AM2500" s="1"/>
      <c r="AN2500" s="1"/>
      <c r="AO2500" s="1"/>
      <c r="AP2500" s="1"/>
      <c r="AQ2500" s="1"/>
      <c r="AR2500" s="1"/>
      <c r="AS2500" s="1"/>
      <c r="AT2500" s="1"/>
      <c r="AU2500" s="1"/>
      <c r="AV2500" s="1"/>
      <c r="AW2500" s="1"/>
      <c r="AX2500" s="4"/>
      <c r="AY2500" s="1"/>
    </row>
    <row r="2501" spans="3:51" s="6" customFormat="1" x14ac:dyDescent="0.3">
      <c r="C2501" s="28"/>
      <c r="D2501" s="29"/>
      <c r="E2501" s="30"/>
      <c r="F2501" s="31"/>
      <c r="G2501" s="37"/>
      <c r="H2501" s="38"/>
      <c r="K2501" s="1"/>
      <c r="L2501" s="1"/>
      <c r="M2501" s="1"/>
      <c r="N2501" s="4"/>
      <c r="O2501" s="4"/>
      <c r="P2501" s="4"/>
      <c r="Q2501" s="1"/>
      <c r="R2501" s="1"/>
      <c r="S2501" s="1"/>
      <c r="T2501" s="1"/>
      <c r="U2501" s="1"/>
      <c r="V2501" s="1"/>
      <c r="W2501" s="1"/>
      <c r="X2501" s="1"/>
      <c r="Y2501" s="1"/>
      <c r="Z2501" s="1"/>
      <c r="AA2501" s="1"/>
      <c r="AB2501" s="1"/>
      <c r="AC2501" s="1"/>
      <c r="AD2501" s="1"/>
      <c r="AE2501" s="1"/>
      <c r="AF2501" s="1"/>
      <c r="AG2501" s="1"/>
      <c r="AH2501" s="1"/>
      <c r="AI2501" s="1"/>
      <c r="AJ2501" s="1"/>
      <c r="AK2501" s="1"/>
      <c r="AL2501" s="1"/>
      <c r="AM2501" s="1"/>
      <c r="AN2501" s="1"/>
      <c r="AO2501" s="1"/>
      <c r="AP2501" s="1"/>
      <c r="AQ2501" s="1"/>
      <c r="AR2501" s="1"/>
      <c r="AS2501" s="1"/>
      <c r="AT2501" s="1"/>
      <c r="AU2501" s="1"/>
      <c r="AV2501" s="1"/>
      <c r="AW2501" s="1"/>
      <c r="AX2501" s="4"/>
      <c r="AY2501" s="1"/>
    </row>
    <row r="2502" spans="3:51" s="6" customFormat="1" x14ac:dyDescent="0.3">
      <c r="C2502" s="28"/>
      <c r="D2502" s="29"/>
      <c r="E2502" s="30"/>
      <c r="F2502" s="31"/>
      <c r="G2502" s="37"/>
      <c r="H2502" s="38"/>
      <c r="K2502" s="1"/>
      <c r="L2502" s="1"/>
      <c r="M2502" s="1"/>
      <c r="N2502" s="4"/>
      <c r="O2502" s="4"/>
      <c r="P2502" s="4"/>
      <c r="Q2502" s="1"/>
      <c r="R2502" s="1"/>
      <c r="S2502" s="1"/>
      <c r="T2502" s="1"/>
      <c r="U2502" s="1"/>
      <c r="V2502" s="1"/>
      <c r="W2502" s="1"/>
      <c r="X2502" s="1"/>
      <c r="Y2502" s="1"/>
      <c r="Z2502" s="1"/>
      <c r="AA2502" s="1"/>
      <c r="AB2502" s="1"/>
      <c r="AC2502" s="1"/>
      <c r="AD2502" s="1"/>
      <c r="AE2502" s="1"/>
      <c r="AF2502" s="1"/>
      <c r="AG2502" s="1"/>
      <c r="AH2502" s="1"/>
      <c r="AI2502" s="1"/>
      <c r="AJ2502" s="1"/>
      <c r="AK2502" s="1"/>
      <c r="AL2502" s="1"/>
      <c r="AM2502" s="1"/>
      <c r="AN2502" s="1"/>
      <c r="AO2502" s="1"/>
      <c r="AP2502" s="1"/>
      <c r="AQ2502" s="1"/>
      <c r="AR2502" s="1"/>
      <c r="AS2502" s="1"/>
      <c r="AT2502" s="1"/>
      <c r="AU2502" s="1"/>
      <c r="AV2502" s="1"/>
      <c r="AW2502" s="1"/>
      <c r="AX2502" s="4"/>
      <c r="AY2502" s="1"/>
    </row>
    <row r="2503" spans="3:51" s="6" customFormat="1" x14ac:dyDescent="0.3">
      <c r="C2503" s="28"/>
      <c r="D2503" s="29"/>
      <c r="E2503" s="30"/>
      <c r="F2503" s="31"/>
      <c r="G2503" s="37"/>
      <c r="H2503" s="38"/>
      <c r="K2503" s="1"/>
      <c r="L2503" s="1"/>
      <c r="M2503" s="1"/>
      <c r="N2503" s="4"/>
      <c r="O2503" s="4"/>
      <c r="P2503" s="4"/>
      <c r="Q2503" s="1"/>
      <c r="R2503" s="1"/>
      <c r="S2503" s="1"/>
      <c r="T2503" s="1"/>
      <c r="U2503" s="1"/>
      <c r="V2503" s="1"/>
      <c r="W2503" s="1"/>
      <c r="X2503" s="1"/>
      <c r="Y2503" s="1"/>
      <c r="Z2503" s="1"/>
      <c r="AA2503" s="1"/>
      <c r="AB2503" s="1"/>
      <c r="AC2503" s="1"/>
      <c r="AD2503" s="1"/>
      <c r="AE2503" s="1"/>
      <c r="AF2503" s="1"/>
      <c r="AG2503" s="1"/>
      <c r="AH2503" s="1"/>
      <c r="AI2503" s="1"/>
      <c r="AJ2503" s="1"/>
      <c r="AK2503" s="1"/>
      <c r="AL2503" s="1"/>
      <c r="AM2503" s="1"/>
      <c r="AN2503" s="1"/>
      <c r="AO2503" s="1"/>
      <c r="AP2503" s="1"/>
      <c r="AQ2503" s="1"/>
      <c r="AR2503" s="1"/>
      <c r="AS2503" s="1"/>
      <c r="AT2503" s="1"/>
      <c r="AU2503" s="1"/>
      <c r="AV2503" s="1"/>
      <c r="AW2503" s="1"/>
      <c r="AX2503" s="4"/>
      <c r="AY2503" s="1"/>
    </row>
    <row r="2504" spans="3:51" s="6" customFormat="1" x14ac:dyDescent="0.3">
      <c r="C2504" s="28"/>
      <c r="D2504" s="29"/>
      <c r="E2504" s="30"/>
      <c r="F2504" s="31"/>
      <c r="G2504" s="37"/>
      <c r="H2504" s="38"/>
      <c r="K2504" s="1"/>
      <c r="L2504" s="1"/>
      <c r="M2504" s="1"/>
      <c r="N2504" s="4"/>
      <c r="O2504" s="4"/>
      <c r="P2504" s="4"/>
      <c r="Q2504" s="1"/>
      <c r="R2504" s="1"/>
      <c r="S2504" s="1"/>
      <c r="T2504" s="1"/>
      <c r="U2504" s="1"/>
      <c r="V2504" s="1"/>
      <c r="W2504" s="1"/>
      <c r="X2504" s="1"/>
      <c r="Y2504" s="1"/>
      <c r="Z2504" s="1"/>
      <c r="AA2504" s="1"/>
      <c r="AB2504" s="1"/>
      <c r="AC2504" s="1"/>
      <c r="AD2504" s="1"/>
      <c r="AE2504" s="1"/>
      <c r="AF2504" s="1"/>
      <c r="AG2504" s="1"/>
      <c r="AH2504" s="1"/>
      <c r="AI2504" s="1"/>
      <c r="AJ2504" s="1"/>
      <c r="AK2504" s="1"/>
      <c r="AL2504" s="1"/>
      <c r="AM2504" s="1"/>
      <c r="AN2504" s="1"/>
      <c r="AO2504" s="1"/>
      <c r="AP2504" s="1"/>
      <c r="AQ2504" s="1"/>
      <c r="AR2504" s="1"/>
      <c r="AS2504" s="1"/>
      <c r="AT2504" s="1"/>
      <c r="AU2504" s="1"/>
      <c r="AV2504" s="1"/>
      <c r="AW2504" s="1"/>
      <c r="AX2504" s="4"/>
      <c r="AY2504" s="1"/>
    </row>
    <row r="2505" spans="3:51" s="6" customFormat="1" x14ac:dyDescent="0.3">
      <c r="C2505" s="28"/>
      <c r="D2505" s="29"/>
      <c r="E2505" s="30"/>
      <c r="F2505" s="31"/>
      <c r="G2505" s="37"/>
      <c r="H2505" s="38"/>
      <c r="K2505" s="1"/>
      <c r="L2505" s="1"/>
      <c r="M2505" s="1"/>
      <c r="N2505" s="4"/>
      <c r="O2505" s="4"/>
      <c r="P2505" s="4"/>
      <c r="Q2505" s="1"/>
      <c r="R2505" s="1"/>
      <c r="S2505" s="1"/>
      <c r="T2505" s="1"/>
      <c r="U2505" s="1"/>
      <c r="V2505" s="1"/>
      <c r="W2505" s="1"/>
      <c r="X2505" s="1"/>
      <c r="Y2505" s="1"/>
      <c r="Z2505" s="1"/>
      <c r="AA2505" s="1"/>
      <c r="AB2505" s="1"/>
      <c r="AC2505" s="1"/>
      <c r="AD2505" s="1"/>
      <c r="AE2505" s="1"/>
      <c r="AF2505" s="1"/>
      <c r="AG2505" s="1"/>
      <c r="AH2505" s="1"/>
      <c r="AI2505" s="1"/>
      <c r="AJ2505" s="1"/>
      <c r="AK2505" s="1"/>
      <c r="AL2505" s="1"/>
      <c r="AM2505" s="1"/>
      <c r="AN2505" s="1"/>
      <c r="AO2505" s="1"/>
      <c r="AP2505" s="1"/>
      <c r="AQ2505" s="1"/>
      <c r="AR2505" s="1"/>
      <c r="AS2505" s="1"/>
      <c r="AT2505" s="1"/>
      <c r="AU2505" s="1"/>
      <c r="AV2505" s="1"/>
      <c r="AW2505" s="1"/>
      <c r="AX2505" s="4"/>
      <c r="AY2505" s="1"/>
    </row>
    <row r="2506" spans="3:51" s="6" customFormat="1" x14ac:dyDescent="0.3">
      <c r="C2506" s="28"/>
      <c r="D2506" s="29"/>
      <c r="E2506" s="30"/>
      <c r="F2506" s="31"/>
      <c r="G2506" s="37"/>
      <c r="H2506" s="38"/>
      <c r="K2506" s="1"/>
      <c r="L2506" s="1"/>
      <c r="M2506" s="1"/>
      <c r="N2506" s="4"/>
      <c r="O2506" s="4"/>
      <c r="P2506" s="4"/>
      <c r="Q2506" s="1"/>
      <c r="R2506" s="1"/>
      <c r="S2506" s="1"/>
      <c r="T2506" s="1"/>
      <c r="U2506" s="1"/>
      <c r="V2506" s="1"/>
      <c r="W2506" s="1"/>
      <c r="X2506" s="1"/>
      <c r="Y2506" s="1"/>
      <c r="Z2506" s="1"/>
      <c r="AA2506" s="1"/>
      <c r="AB2506" s="1"/>
      <c r="AC2506" s="1"/>
      <c r="AD2506" s="1"/>
      <c r="AE2506" s="1"/>
      <c r="AF2506" s="1"/>
      <c r="AG2506" s="1"/>
      <c r="AH2506" s="1"/>
      <c r="AI2506" s="1"/>
      <c r="AJ2506" s="1"/>
      <c r="AK2506" s="1"/>
      <c r="AL2506" s="1"/>
      <c r="AM2506" s="1"/>
      <c r="AN2506" s="1"/>
      <c r="AO2506" s="1"/>
      <c r="AP2506" s="1"/>
      <c r="AQ2506" s="1"/>
      <c r="AR2506" s="1"/>
      <c r="AS2506" s="1"/>
      <c r="AT2506" s="1"/>
      <c r="AU2506" s="1"/>
      <c r="AV2506" s="1"/>
      <c r="AW2506" s="1"/>
      <c r="AX2506" s="4"/>
      <c r="AY2506" s="1"/>
    </row>
    <row r="2507" spans="3:51" s="6" customFormat="1" x14ac:dyDescent="0.3">
      <c r="C2507" s="28"/>
      <c r="D2507" s="29"/>
      <c r="E2507" s="30"/>
      <c r="F2507" s="31"/>
      <c r="G2507" s="37"/>
      <c r="H2507" s="38"/>
      <c r="K2507" s="1"/>
      <c r="L2507" s="1"/>
      <c r="M2507" s="1"/>
      <c r="N2507" s="4"/>
      <c r="O2507" s="4"/>
      <c r="P2507" s="4"/>
      <c r="Q2507" s="1"/>
      <c r="R2507" s="1"/>
      <c r="S2507" s="1"/>
      <c r="T2507" s="1"/>
      <c r="U2507" s="1"/>
      <c r="V2507" s="1"/>
      <c r="W2507" s="1"/>
      <c r="X2507" s="1"/>
      <c r="Y2507" s="1"/>
      <c r="Z2507" s="1"/>
      <c r="AA2507" s="1"/>
      <c r="AB2507" s="1"/>
      <c r="AC2507" s="1"/>
      <c r="AD2507" s="1"/>
      <c r="AE2507" s="1"/>
      <c r="AF2507" s="1"/>
      <c r="AG2507" s="1"/>
      <c r="AH2507" s="1"/>
      <c r="AI2507" s="1"/>
      <c r="AJ2507" s="1"/>
      <c r="AK2507" s="1"/>
      <c r="AL2507" s="1"/>
      <c r="AM2507" s="1"/>
      <c r="AN2507" s="1"/>
      <c r="AO2507" s="1"/>
      <c r="AP2507" s="1"/>
      <c r="AQ2507" s="1"/>
      <c r="AR2507" s="1"/>
      <c r="AS2507" s="1"/>
      <c r="AT2507" s="1"/>
      <c r="AU2507" s="1"/>
      <c r="AV2507" s="1"/>
      <c r="AW2507" s="1"/>
      <c r="AX2507" s="4"/>
      <c r="AY2507" s="1"/>
    </row>
    <row r="2508" spans="3:51" s="6" customFormat="1" x14ac:dyDescent="0.3">
      <c r="C2508" s="28"/>
      <c r="D2508" s="29"/>
      <c r="E2508" s="30"/>
      <c r="F2508" s="31"/>
      <c r="G2508" s="37"/>
      <c r="H2508" s="38"/>
      <c r="K2508" s="1"/>
      <c r="L2508" s="1"/>
      <c r="M2508" s="1"/>
      <c r="N2508" s="4"/>
      <c r="O2508" s="4"/>
      <c r="P2508" s="4"/>
      <c r="Q2508" s="1"/>
      <c r="R2508" s="1"/>
      <c r="S2508" s="1"/>
      <c r="T2508" s="1"/>
      <c r="U2508" s="1"/>
      <c r="V2508" s="1"/>
      <c r="W2508" s="1"/>
      <c r="X2508" s="1"/>
      <c r="Y2508" s="1"/>
      <c r="Z2508" s="1"/>
      <c r="AA2508" s="1"/>
      <c r="AB2508" s="1"/>
      <c r="AC2508" s="1"/>
      <c r="AD2508" s="1"/>
      <c r="AE2508" s="1"/>
      <c r="AF2508" s="1"/>
      <c r="AG2508" s="1"/>
      <c r="AH2508" s="1"/>
      <c r="AI2508" s="1"/>
      <c r="AJ2508" s="1"/>
      <c r="AK2508" s="1"/>
      <c r="AL2508" s="1"/>
      <c r="AM2508" s="1"/>
      <c r="AN2508" s="1"/>
      <c r="AO2508" s="1"/>
      <c r="AP2508" s="1"/>
      <c r="AQ2508" s="1"/>
      <c r="AR2508" s="1"/>
      <c r="AS2508" s="1"/>
      <c r="AT2508" s="1"/>
      <c r="AU2508" s="1"/>
      <c r="AV2508" s="1"/>
      <c r="AW2508" s="1"/>
      <c r="AX2508" s="4"/>
      <c r="AY2508" s="1"/>
    </row>
    <row r="2509" spans="3:51" s="6" customFormat="1" x14ac:dyDescent="0.3">
      <c r="C2509" s="28"/>
      <c r="D2509" s="29"/>
      <c r="E2509" s="30"/>
      <c r="F2509" s="31"/>
      <c r="G2509" s="37"/>
      <c r="H2509" s="38"/>
      <c r="K2509" s="1"/>
      <c r="L2509" s="1"/>
      <c r="M2509" s="1"/>
      <c r="N2509" s="4"/>
      <c r="O2509" s="4"/>
      <c r="P2509" s="4"/>
      <c r="Q2509" s="1"/>
      <c r="R2509" s="1"/>
      <c r="S2509" s="1"/>
      <c r="T2509" s="1"/>
      <c r="U2509" s="1"/>
      <c r="V2509" s="1"/>
      <c r="W2509" s="1"/>
      <c r="X2509" s="1"/>
      <c r="Y2509" s="1"/>
      <c r="Z2509" s="1"/>
      <c r="AA2509" s="1"/>
      <c r="AB2509" s="1"/>
      <c r="AC2509" s="1"/>
      <c r="AD2509" s="1"/>
      <c r="AE2509" s="1"/>
      <c r="AF2509" s="1"/>
      <c r="AG2509" s="1"/>
      <c r="AH2509" s="1"/>
      <c r="AI2509" s="1"/>
      <c r="AJ2509" s="1"/>
      <c r="AK2509" s="1"/>
      <c r="AL2509" s="1"/>
      <c r="AM2509" s="1"/>
      <c r="AN2509" s="1"/>
      <c r="AO2509" s="1"/>
      <c r="AP2509" s="1"/>
      <c r="AQ2509" s="1"/>
      <c r="AR2509" s="1"/>
      <c r="AS2509" s="1"/>
      <c r="AT2509" s="1"/>
      <c r="AU2509" s="1"/>
      <c r="AV2509" s="1"/>
      <c r="AW2509" s="1"/>
      <c r="AX2509" s="4"/>
      <c r="AY2509" s="1"/>
    </row>
    <row r="2510" spans="3:51" s="6" customFormat="1" x14ac:dyDescent="0.3">
      <c r="C2510" s="28"/>
      <c r="D2510" s="29"/>
      <c r="E2510" s="30"/>
      <c r="F2510" s="31"/>
      <c r="G2510" s="37"/>
      <c r="H2510" s="38"/>
      <c r="K2510" s="1"/>
      <c r="L2510" s="1"/>
      <c r="M2510" s="1"/>
      <c r="N2510" s="4"/>
      <c r="O2510" s="4"/>
      <c r="P2510" s="4"/>
      <c r="Q2510" s="1"/>
      <c r="R2510" s="1"/>
      <c r="S2510" s="1"/>
      <c r="T2510" s="1"/>
      <c r="U2510" s="1"/>
      <c r="V2510" s="1"/>
      <c r="W2510" s="1"/>
      <c r="X2510" s="1"/>
      <c r="Y2510" s="1"/>
      <c r="Z2510" s="1"/>
      <c r="AA2510" s="1"/>
      <c r="AB2510" s="1"/>
      <c r="AC2510" s="1"/>
      <c r="AD2510" s="1"/>
      <c r="AE2510" s="1"/>
      <c r="AF2510" s="1"/>
      <c r="AG2510" s="1"/>
      <c r="AH2510" s="1"/>
      <c r="AI2510" s="1"/>
      <c r="AJ2510" s="1"/>
      <c r="AK2510" s="1"/>
      <c r="AL2510" s="1"/>
      <c r="AM2510" s="1"/>
      <c r="AN2510" s="1"/>
      <c r="AO2510" s="1"/>
      <c r="AP2510" s="1"/>
      <c r="AQ2510" s="1"/>
      <c r="AR2510" s="1"/>
      <c r="AS2510" s="1"/>
      <c r="AT2510" s="1"/>
      <c r="AU2510" s="1"/>
      <c r="AV2510" s="1"/>
      <c r="AW2510" s="1"/>
      <c r="AX2510" s="4"/>
      <c r="AY2510" s="1"/>
    </row>
    <row r="2511" spans="3:51" s="6" customFormat="1" x14ac:dyDescent="0.3">
      <c r="C2511" s="28"/>
      <c r="D2511" s="29"/>
      <c r="E2511" s="30"/>
      <c r="F2511" s="31"/>
      <c r="G2511" s="37"/>
      <c r="H2511" s="38"/>
      <c r="K2511" s="1"/>
      <c r="L2511" s="1"/>
      <c r="M2511" s="1"/>
      <c r="N2511" s="4"/>
      <c r="O2511" s="4"/>
      <c r="P2511" s="4"/>
      <c r="Q2511" s="1"/>
      <c r="R2511" s="1"/>
      <c r="S2511" s="1"/>
      <c r="T2511" s="1"/>
      <c r="U2511" s="1"/>
      <c r="V2511" s="1"/>
      <c r="W2511" s="1"/>
      <c r="X2511" s="1"/>
      <c r="Y2511" s="1"/>
      <c r="Z2511" s="1"/>
      <c r="AA2511" s="1"/>
      <c r="AB2511" s="1"/>
      <c r="AC2511" s="1"/>
      <c r="AD2511" s="1"/>
      <c r="AE2511" s="1"/>
      <c r="AF2511" s="1"/>
      <c r="AG2511" s="1"/>
      <c r="AH2511" s="1"/>
      <c r="AI2511" s="1"/>
      <c r="AJ2511" s="1"/>
      <c r="AK2511" s="1"/>
      <c r="AL2511" s="1"/>
      <c r="AM2511" s="1"/>
      <c r="AN2511" s="1"/>
      <c r="AO2511" s="1"/>
      <c r="AP2511" s="1"/>
      <c r="AQ2511" s="1"/>
      <c r="AR2511" s="1"/>
      <c r="AS2511" s="1"/>
      <c r="AT2511" s="1"/>
      <c r="AU2511" s="1"/>
      <c r="AV2511" s="1"/>
      <c r="AW2511" s="1"/>
      <c r="AX2511" s="4"/>
      <c r="AY2511" s="1"/>
    </row>
    <row r="2512" spans="3:51" s="6" customFormat="1" x14ac:dyDescent="0.3">
      <c r="C2512" s="28"/>
      <c r="D2512" s="29"/>
      <c r="E2512" s="30"/>
      <c r="F2512" s="31"/>
      <c r="G2512" s="37"/>
      <c r="H2512" s="38"/>
      <c r="K2512" s="1"/>
      <c r="L2512" s="1"/>
      <c r="M2512" s="1"/>
      <c r="N2512" s="4"/>
      <c r="O2512" s="4"/>
      <c r="P2512" s="4"/>
      <c r="Q2512" s="1"/>
      <c r="R2512" s="1"/>
      <c r="S2512" s="1"/>
      <c r="T2512" s="1"/>
      <c r="U2512" s="1"/>
      <c r="V2512" s="1"/>
      <c r="W2512" s="1"/>
      <c r="X2512" s="1"/>
      <c r="Y2512" s="1"/>
      <c r="Z2512" s="1"/>
      <c r="AA2512" s="1"/>
      <c r="AB2512" s="1"/>
      <c r="AC2512" s="1"/>
      <c r="AD2512" s="1"/>
      <c r="AE2512" s="1"/>
      <c r="AF2512" s="1"/>
      <c r="AG2512" s="1"/>
      <c r="AH2512" s="1"/>
      <c r="AI2512" s="1"/>
      <c r="AJ2512" s="1"/>
      <c r="AK2512" s="1"/>
      <c r="AL2512" s="1"/>
      <c r="AM2512" s="1"/>
      <c r="AN2512" s="1"/>
      <c r="AO2512" s="1"/>
      <c r="AP2512" s="1"/>
      <c r="AQ2512" s="1"/>
      <c r="AR2512" s="1"/>
      <c r="AS2512" s="1"/>
      <c r="AT2512" s="1"/>
      <c r="AU2512" s="1"/>
      <c r="AV2512" s="1"/>
      <c r="AW2512" s="1"/>
      <c r="AX2512" s="4"/>
      <c r="AY2512" s="1"/>
    </row>
    <row r="2513" spans="3:51" s="6" customFormat="1" x14ac:dyDescent="0.3">
      <c r="C2513" s="28"/>
      <c r="D2513" s="29"/>
      <c r="E2513" s="30"/>
      <c r="F2513" s="31"/>
      <c r="G2513" s="37"/>
      <c r="H2513" s="38"/>
      <c r="K2513" s="1"/>
      <c r="L2513" s="1"/>
      <c r="M2513" s="1"/>
      <c r="N2513" s="4"/>
      <c r="O2513" s="4"/>
      <c r="P2513" s="4"/>
      <c r="Q2513" s="1"/>
      <c r="R2513" s="1"/>
      <c r="S2513" s="1"/>
      <c r="T2513" s="1"/>
      <c r="U2513" s="1"/>
      <c r="V2513" s="1"/>
      <c r="W2513" s="1"/>
      <c r="X2513" s="1"/>
      <c r="Y2513" s="1"/>
      <c r="Z2513" s="1"/>
      <c r="AA2513" s="1"/>
      <c r="AB2513" s="1"/>
      <c r="AC2513" s="1"/>
      <c r="AD2513" s="1"/>
      <c r="AE2513" s="1"/>
      <c r="AF2513" s="1"/>
      <c r="AG2513" s="1"/>
      <c r="AH2513" s="1"/>
      <c r="AI2513" s="1"/>
      <c r="AJ2513" s="1"/>
      <c r="AK2513" s="1"/>
      <c r="AL2513" s="1"/>
      <c r="AM2513" s="1"/>
      <c r="AN2513" s="1"/>
      <c r="AO2513" s="1"/>
      <c r="AP2513" s="1"/>
      <c r="AQ2513" s="1"/>
      <c r="AR2513" s="1"/>
      <c r="AS2513" s="1"/>
      <c r="AT2513" s="1"/>
      <c r="AU2513" s="1"/>
      <c r="AV2513" s="1"/>
      <c r="AW2513" s="1"/>
      <c r="AX2513" s="4"/>
      <c r="AY2513" s="1"/>
    </row>
    <row r="2514" spans="3:51" s="6" customFormat="1" x14ac:dyDescent="0.3">
      <c r="C2514" s="28"/>
      <c r="D2514" s="29"/>
      <c r="E2514" s="30"/>
      <c r="F2514" s="31"/>
      <c r="G2514" s="37"/>
      <c r="H2514" s="38"/>
      <c r="K2514" s="1"/>
      <c r="L2514" s="1"/>
      <c r="M2514" s="1"/>
      <c r="N2514" s="4"/>
      <c r="O2514" s="4"/>
      <c r="P2514" s="4"/>
      <c r="Q2514" s="1"/>
      <c r="R2514" s="1"/>
      <c r="S2514" s="1"/>
      <c r="T2514" s="1"/>
      <c r="U2514" s="1"/>
      <c r="V2514" s="1"/>
      <c r="W2514" s="1"/>
      <c r="X2514" s="1"/>
      <c r="Y2514" s="1"/>
      <c r="Z2514" s="1"/>
      <c r="AA2514" s="1"/>
      <c r="AB2514" s="1"/>
      <c r="AC2514" s="1"/>
      <c r="AD2514" s="1"/>
      <c r="AE2514" s="1"/>
      <c r="AF2514" s="1"/>
      <c r="AG2514" s="1"/>
      <c r="AH2514" s="1"/>
      <c r="AI2514" s="1"/>
      <c r="AJ2514" s="1"/>
      <c r="AK2514" s="1"/>
      <c r="AL2514" s="1"/>
      <c r="AM2514" s="1"/>
      <c r="AN2514" s="1"/>
      <c r="AO2514" s="1"/>
      <c r="AP2514" s="1"/>
      <c r="AQ2514" s="1"/>
      <c r="AR2514" s="1"/>
      <c r="AS2514" s="1"/>
      <c r="AT2514" s="1"/>
      <c r="AU2514" s="1"/>
      <c r="AV2514" s="1"/>
      <c r="AW2514" s="1"/>
      <c r="AX2514" s="4"/>
      <c r="AY2514" s="1"/>
    </row>
    <row r="2515" spans="3:51" s="6" customFormat="1" x14ac:dyDescent="0.3">
      <c r="C2515" s="28"/>
      <c r="D2515" s="29"/>
      <c r="E2515" s="30"/>
      <c r="F2515" s="31"/>
      <c r="G2515" s="37"/>
      <c r="H2515" s="38"/>
      <c r="K2515" s="1"/>
      <c r="L2515" s="1"/>
      <c r="M2515" s="1"/>
      <c r="N2515" s="4"/>
      <c r="O2515" s="4"/>
      <c r="P2515" s="4"/>
      <c r="Q2515" s="1"/>
      <c r="R2515" s="1"/>
      <c r="S2515" s="1"/>
      <c r="T2515" s="1"/>
      <c r="U2515" s="1"/>
      <c r="V2515" s="1"/>
      <c r="W2515" s="1"/>
      <c r="X2515" s="1"/>
      <c r="Y2515" s="1"/>
      <c r="Z2515" s="1"/>
      <c r="AA2515" s="1"/>
      <c r="AB2515" s="1"/>
      <c r="AC2515" s="1"/>
      <c r="AD2515" s="1"/>
      <c r="AE2515" s="1"/>
      <c r="AF2515" s="1"/>
      <c r="AG2515" s="1"/>
      <c r="AH2515" s="1"/>
      <c r="AI2515" s="1"/>
      <c r="AJ2515" s="1"/>
      <c r="AK2515" s="1"/>
      <c r="AL2515" s="1"/>
      <c r="AM2515" s="1"/>
      <c r="AN2515" s="1"/>
      <c r="AO2515" s="1"/>
      <c r="AP2515" s="1"/>
      <c r="AQ2515" s="1"/>
      <c r="AR2515" s="1"/>
      <c r="AS2515" s="1"/>
      <c r="AT2515" s="1"/>
      <c r="AU2515" s="1"/>
      <c r="AV2515" s="1"/>
      <c r="AW2515" s="1"/>
      <c r="AX2515" s="4"/>
      <c r="AY2515" s="1"/>
    </row>
    <row r="2516" spans="3:51" s="6" customFormat="1" x14ac:dyDescent="0.3">
      <c r="C2516" s="28"/>
      <c r="D2516" s="29"/>
      <c r="E2516" s="30"/>
      <c r="F2516" s="31"/>
      <c r="G2516" s="37"/>
      <c r="H2516" s="38"/>
      <c r="K2516" s="1"/>
      <c r="L2516" s="1"/>
      <c r="M2516" s="1"/>
      <c r="N2516" s="4"/>
      <c r="O2516" s="4"/>
      <c r="P2516" s="4"/>
      <c r="Q2516" s="1"/>
      <c r="R2516" s="1"/>
      <c r="S2516" s="1"/>
      <c r="T2516" s="1"/>
      <c r="U2516" s="1"/>
      <c r="V2516" s="1"/>
      <c r="W2516" s="1"/>
      <c r="X2516" s="1"/>
      <c r="Y2516" s="1"/>
      <c r="Z2516" s="1"/>
      <c r="AA2516" s="1"/>
      <c r="AB2516" s="1"/>
      <c r="AC2516" s="1"/>
      <c r="AD2516" s="1"/>
      <c r="AE2516" s="1"/>
      <c r="AF2516" s="1"/>
      <c r="AG2516" s="1"/>
      <c r="AH2516" s="1"/>
      <c r="AI2516" s="1"/>
      <c r="AJ2516" s="1"/>
      <c r="AK2516" s="1"/>
      <c r="AL2516" s="1"/>
      <c r="AM2516" s="1"/>
      <c r="AN2516" s="1"/>
      <c r="AO2516" s="1"/>
      <c r="AP2516" s="1"/>
      <c r="AQ2516" s="1"/>
      <c r="AR2516" s="1"/>
      <c r="AS2516" s="1"/>
      <c r="AT2516" s="1"/>
      <c r="AU2516" s="1"/>
      <c r="AV2516" s="1"/>
      <c r="AW2516" s="1"/>
      <c r="AX2516" s="4"/>
      <c r="AY2516" s="1"/>
    </row>
    <row r="2517" spans="3:51" s="6" customFormat="1" x14ac:dyDescent="0.3">
      <c r="C2517" s="28"/>
      <c r="D2517" s="29"/>
      <c r="E2517" s="30"/>
      <c r="F2517" s="31"/>
      <c r="G2517" s="37"/>
      <c r="H2517" s="38"/>
      <c r="K2517" s="1"/>
      <c r="L2517" s="1"/>
      <c r="M2517" s="1"/>
      <c r="N2517" s="4"/>
      <c r="O2517" s="4"/>
      <c r="P2517" s="4"/>
      <c r="Q2517" s="1"/>
      <c r="R2517" s="1"/>
      <c r="S2517" s="1"/>
      <c r="T2517" s="1"/>
      <c r="U2517" s="1"/>
      <c r="V2517" s="1"/>
      <c r="W2517" s="1"/>
      <c r="X2517" s="1"/>
      <c r="Y2517" s="1"/>
      <c r="Z2517" s="1"/>
      <c r="AA2517" s="1"/>
      <c r="AB2517" s="1"/>
      <c r="AC2517" s="1"/>
      <c r="AD2517" s="1"/>
      <c r="AE2517" s="1"/>
      <c r="AF2517" s="1"/>
      <c r="AG2517" s="1"/>
      <c r="AH2517" s="1"/>
      <c r="AI2517" s="1"/>
      <c r="AJ2517" s="1"/>
      <c r="AK2517" s="1"/>
      <c r="AL2517" s="1"/>
      <c r="AM2517" s="1"/>
      <c r="AN2517" s="1"/>
      <c r="AO2517" s="1"/>
      <c r="AP2517" s="1"/>
      <c r="AQ2517" s="1"/>
      <c r="AR2517" s="1"/>
      <c r="AS2517" s="1"/>
      <c r="AT2517" s="1"/>
      <c r="AU2517" s="1"/>
      <c r="AV2517" s="1"/>
      <c r="AW2517" s="1"/>
      <c r="AX2517" s="4"/>
      <c r="AY2517" s="1"/>
    </row>
    <row r="2518" spans="3:51" s="6" customFormat="1" x14ac:dyDescent="0.3">
      <c r="C2518" s="28"/>
      <c r="D2518" s="29"/>
      <c r="E2518" s="30"/>
      <c r="F2518" s="31"/>
      <c r="G2518" s="37"/>
      <c r="H2518" s="38"/>
      <c r="K2518" s="1"/>
      <c r="L2518" s="1"/>
      <c r="M2518" s="1"/>
      <c r="N2518" s="4"/>
      <c r="O2518" s="4"/>
      <c r="P2518" s="4"/>
      <c r="Q2518" s="1"/>
      <c r="R2518" s="1"/>
      <c r="S2518" s="1"/>
      <c r="T2518" s="1"/>
      <c r="U2518" s="1"/>
      <c r="V2518" s="1"/>
      <c r="W2518" s="1"/>
      <c r="X2518" s="1"/>
      <c r="Y2518" s="1"/>
      <c r="Z2518" s="1"/>
      <c r="AA2518" s="1"/>
      <c r="AB2518" s="1"/>
      <c r="AC2518" s="1"/>
      <c r="AD2518" s="1"/>
      <c r="AE2518" s="1"/>
      <c r="AF2518" s="1"/>
      <c r="AG2518" s="1"/>
      <c r="AH2518" s="1"/>
      <c r="AI2518" s="1"/>
      <c r="AJ2518" s="1"/>
      <c r="AK2518" s="1"/>
      <c r="AL2518" s="1"/>
      <c r="AM2518" s="1"/>
      <c r="AN2518" s="1"/>
      <c r="AO2518" s="1"/>
      <c r="AP2518" s="1"/>
      <c r="AQ2518" s="1"/>
      <c r="AR2518" s="1"/>
      <c r="AS2518" s="1"/>
      <c r="AT2518" s="1"/>
      <c r="AU2518" s="1"/>
      <c r="AV2518" s="1"/>
      <c r="AW2518" s="1"/>
      <c r="AX2518" s="4"/>
      <c r="AY2518" s="1"/>
    </row>
    <row r="2519" spans="3:51" s="6" customFormat="1" x14ac:dyDescent="0.3">
      <c r="C2519" s="28"/>
      <c r="D2519" s="29"/>
      <c r="E2519" s="30"/>
      <c r="F2519" s="31"/>
      <c r="G2519" s="37"/>
      <c r="H2519" s="38"/>
      <c r="K2519" s="1"/>
      <c r="L2519" s="1"/>
      <c r="M2519" s="1"/>
      <c r="N2519" s="4"/>
      <c r="O2519" s="4"/>
      <c r="P2519" s="4"/>
      <c r="Q2519" s="1"/>
      <c r="R2519" s="1"/>
      <c r="S2519" s="1"/>
      <c r="T2519" s="1"/>
      <c r="U2519" s="1"/>
      <c r="V2519" s="1"/>
      <c r="W2519" s="1"/>
      <c r="X2519" s="1"/>
      <c r="Y2519" s="1"/>
      <c r="Z2519" s="1"/>
      <c r="AA2519" s="1"/>
      <c r="AB2519" s="1"/>
      <c r="AC2519" s="1"/>
      <c r="AD2519" s="1"/>
      <c r="AE2519" s="1"/>
      <c r="AF2519" s="1"/>
      <c r="AG2519" s="1"/>
      <c r="AH2519" s="1"/>
      <c r="AI2519" s="1"/>
      <c r="AJ2519" s="1"/>
      <c r="AK2519" s="1"/>
      <c r="AL2519" s="1"/>
      <c r="AM2519" s="1"/>
      <c r="AN2519" s="1"/>
      <c r="AO2519" s="1"/>
      <c r="AP2519" s="1"/>
      <c r="AQ2519" s="1"/>
      <c r="AR2519" s="1"/>
      <c r="AS2519" s="1"/>
      <c r="AT2519" s="1"/>
      <c r="AU2519" s="1"/>
      <c r="AV2519" s="1"/>
      <c r="AW2519" s="1"/>
      <c r="AX2519" s="4"/>
      <c r="AY2519" s="1"/>
    </row>
    <row r="2520" spans="3:51" s="6" customFormat="1" x14ac:dyDescent="0.3">
      <c r="C2520" s="28"/>
      <c r="D2520" s="29"/>
      <c r="E2520" s="30"/>
      <c r="F2520" s="31"/>
      <c r="G2520" s="37"/>
      <c r="H2520" s="38"/>
      <c r="K2520" s="1"/>
      <c r="L2520" s="1"/>
      <c r="M2520" s="1"/>
      <c r="N2520" s="4"/>
      <c r="O2520" s="4"/>
      <c r="P2520" s="4"/>
      <c r="Q2520" s="1"/>
      <c r="R2520" s="1"/>
      <c r="S2520" s="1"/>
      <c r="T2520" s="1"/>
      <c r="U2520" s="1"/>
      <c r="V2520" s="1"/>
      <c r="W2520" s="1"/>
      <c r="X2520" s="1"/>
      <c r="Y2520" s="1"/>
      <c r="Z2520" s="1"/>
      <c r="AA2520" s="1"/>
      <c r="AB2520" s="1"/>
      <c r="AC2520" s="1"/>
      <c r="AD2520" s="1"/>
      <c r="AE2520" s="1"/>
      <c r="AF2520" s="1"/>
      <c r="AG2520" s="1"/>
      <c r="AH2520" s="1"/>
      <c r="AI2520" s="1"/>
      <c r="AJ2520" s="1"/>
      <c r="AK2520" s="1"/>
      <c r="AL2520" s="1"/>
      <c r="AM2520" s="1"/>
      <c r="AN2520" s="1"/>
      <c r="AO2520" s="1"/>
      <c r="AP2520" s="1"/>
      <c r="AQ2520" s="1"/>
      <c r="AR2520" s="1"/>
      <c r="AS2520" s="1"/>
      <c r="AT2520" s="1"/>
      <c r="AU2520" s="1"/>
      <c r="AV2520" s="1"/>
      <c r="AW2520" s="1"/>
      <c r="AX2520" s="4"/>
      <c r="AY2520" s="1"/>
    </row>
    <row r="2521" spans="3:51" s="6" customFormat="1" x14ac:dyDescent="0.3">
      <c r="C2521" s="28"/>
      <c r="D2521" s="29"/>
      <c r="E2521" s="30"/>
      <c r="F2521" s="31"/>
      <c r="G2521" s="37"/>
      <c r="H2521" s="38"/>
      <c r="K2521" s="1"/>
      <c r="L2521" s="1"/>
      <c r="M2521" s="1"/>
      <c r="N2521" s="4"/>
      <c r="O2521" s="4"/>
      <c r="P2521" s="4"/>
      <c r="Q2521" s="1"/>
      <c r="R2521" s="1"/>
      <c r="S2521" s="1"/>
      <c r="T2521" s="1"/>
      <c r="U2521" s="1"/>
      <c r="V2521" s="1"/>
      <c r="W2521" s="1"/>
      <c r="X2521" s="1"/>
      <c r="Y2521" s="1"/>
      <c r="Z2521" s="1"/>
      <c r="AA2521" s="1"/>
      <c r="AB2521" s="1"/>
      <c r="AC2521" s="1"/>
      <c r="AD2521" s="1"/>
      <c r="AE2521" s="1"/>
      <c r="AF2521" s="1"/>
      <c r="AG2521" s="1"/>
      <c r="AH2521" s="1"/>
      <c r="AI2521" s="1"/>
      <c r="AJ2521" s="1"/>
      <c r="AK2521" s="1"/>
      <c r="AL2521" s="1"/>
      <c r="AM2521" s="1"/>
      <c r="AN2521" s="1"/>
      <c r="AO2521" s="1"/>
      <c r="AP2521" s="1"/>
      <c r="AQ2521" s="1"/>
      <c r="AR2521" s="1"/>
      <c r="AS2521" s="1"/>
      <c r="AT2521" s="1"/>
      <c r="AU2521" s="1"/>
      <c r="AV2521" s="1"/>
      <c r="AW2521" s="1"/>
      <c r="AX2521" s="4"/>
      <c r="AY2521" s="1"/>
    </row>
    <row r="2522" spans="3:51" s="6" customFormat="1" x14ac:dyDescent="0.3">
      <c r="C2522" s="28"/>
      <c r="D2522" s="29"/>
      <c r="E2522" s="30"/>
      <c r="F2522" s="31"/>
      <c r="G2522" s="37"/>
      <c r="H2522" s="38"/>
      <c r="K2522" s="1"/>
      <c r="L2522" s="1"/>
      <c r="M2522" s="1"/>
      <c r="N2522" s="4"/>
      <c r="O2522" s="4"/>
      <c r="P2522" s="4"/>
      <c r="Q2522" s="1"/>
      <c r="R2522" s="1"/>
      <c r="S2522" s="1"/>
      <c r="T2522" s="1"/>
      <c r="U2522" s="1"/>
      <c r="V2522" s="1"/>
      <c r="W2522" s="1"/>
      <c r="X2522" s="1"/>
      <c r="Y2522" s="1"/>
      <c r="Z2522" s="1"/>
      <c r="AA2522" s="1"/>
      <c r="AB2522" s="1"/>
      <c r="AC2522" s="1"/>
      <c r="AD2522" s="1"/>
      <c r="AE2522" s="1"/>
      <c r="AF2522" s="1"/>
      <c r="AG2522" s="1"/>
      <c r="AH2522" s="1"/>
      <c r="AI2522" s="1"/>
      <c r="AJ2522" s="1"/>
      <c r="AK2522" s="1"/>
      <c r="AL2522" s="1"/>
      <c r="AM2522" s="1"/>
      <c r="AN2522" s="1"/>
      <c r="AO2522" s="1"/>
      <c r="AP2522" s="1"/>
      <c r="AQ2522" s="1"/>
      <c r="AR2522" s="1"/>
      <c r="AS2522" s="1"/>
      <c r="AT2522" s="1"/>
      <c r="AU2522" s="1"/>
      <c r="AV2522" s="1"/>
      <c r="AW2522" s="1"/>
      <c r="AX2522" s="4"/>
      <c r="AY2522" s="1"/>
    </row>
    <row r="2523" spans="3:51" s="6" customFormat="1" x14ac:dyDescent="0.3">
      <c r="C2523" s="28"/>
      <c r="D2523" s="29"/>
      <c r="E2523" s="30"/>
      <c r="F2523" s="31"/>
      <c r="G2523" s="37"/>
      <c r="H2523" s="38"/>
      <c r="K2523" s="1"/>
      <c r="L2523" s="1"/>
      <c r="M2523" s="1"/>
      <c r="N2523" s="4"/>
      <c r="O2523" s="4"/>
      <c r="P2523" s="4"/>
      <c r="Q2523" s="1"/>
      <c r="R2523" s="1"/>
      <c r="S2523" s="1"/>
      <c r="T2523" s="1"/>
      <c r="U2523" s="1"/>
      <c r="V2523" s="1"/>
      <c r="W2523" s="1"/>
      <c r="X2523" s="1"/>
      <c r="Y2523" s="1"/>
      <c r="Z2523" s="1"/>
      <c r="AA2523" s="1"/>
      <c r="AB2523" s="1"/>
      <c r="AC2523" s="1"/>
      <c r="AD2523" s="1"/>
      <c r="AE2523" s="1"/>
      <c r="AF2523" s="1"/>
      <c r="AG2523" s="1"/>
      <c r="AH2523" s="1"/>
      <c r="AI2523" s="1"/>
      <c r="AJ2523" s="1"/>
      <c r="AK2523" s="1"/>
      <c r="AL2523" s="1"/>
      <c r="AM2523" s="1"/>
      <c r="AN2523" s="1"/>
      <c r="AO2523" s="1"/>
      <c r="AP2523" s="1"/>
      <c r="AQ2523" s="1"/>
      <c r="AR2523" s="1"/>
      <c r="AS2523" s="1"/>
      <c r="AT2523" s="1"/>
      <c r="AU2523" s="1"/>
      <c r="AV2523" s="1"/>
      <c r="AW2523" s="1"/>
      <c r="AX2523" s="4"/>
      <c r="AY2523" s="1"/>
    </row>
    <row r="2524" spans="3:51" s="6" customFormat="1" x14ac:dyDescent="0.3">
      <c r="C2524" s="28"/>
      <c r="D2524" s="29"/>
      <c r="E2524" s="30"/>
      <c r="F2524" s="31"/>
      <c r="G2524" s="37"/>
      <c r="H2524" s="38"/>
      <c r="K2524" s="1"/>
      <c r="L2524" s="1"/>
      <c r="M2524" s="1"/>
      <c r="N2524" s="4"/>
      <c r="O2524" s="4"/>
      <c r="P2524" s="4"/>
      <c r="Q2524" s="1"/>
      <c r="R2524" s="1"/>
      <c r="S2524" s="1"/>
      <c r="T2524" s="1"/>
      <c r="U2524" s="1"/>
      <c r="V2524" s="1"/>
      <c r="W2524" s="1"/>
      <c r="X2524" s="1"/>
      <c r="Y2524" s="1"/>
      <c r="Z2524" s="1"/>
      <c r="AA2524" s="1"/>
      <c r="AB2524" s="1"/>
      <c r="AC2524" s="1"/>
      <c r="AD2524" s="1"/>
      <c r="AE2524" s="1"/>
      <c r="AF2524" s="1"/>
      <c r="AG2524" s="1"/>
      <c r="AH2524" s="1"/>
      <c r="AI2524" s="1"/>
      <c r="AJ2524" s="1"/>
      <c r="AK2524" s="1"/>
      <c r="AL2524" s="1"/>
      <c r="AM2524" s="1"/>
      <c r="AN2524" s="1"/>
      <c r="AO2524" s="1"/>
      <c r="AP2524" s="1"/>
      <c r="AQ2524" s="1"/>
      <c r="AR2524" s="1"/>
      <c r="AS2524" s="1"/>
      <c r="AT2524" s="1"/>
      <c r="AU2524" s="1"/>
      <c r="AV2524" s="1"/>
      <c r="AW2524" s="1"/>
      <c r="AX2524" s="4"/>
      <c r="AY2524" s="1"/>
    </row>
    <row r="2525" spans="3:51" s="6" customFormat="1" x14ac:dyDescent="0.3">
      <c r="C2525" s="28"/>
      <c r="D2525" s="29"/>
      <c r="E2525" s="30"/>
      <c r="F2525" s="31"/>
      <c r="G2525" s="37"/>
      <c r="H2525" s="38"/>
      <c r="K2525" s="1"/>
      <c r="L2525" s="1"/>
      <c r="M2525" s="1"/>
      <c r="N2525" s="4"/>
      <c r="O2525" s="4"/>
      <c r="P2525" s="4"/>
      <c r="Q2525" s="1"/>
      <c r="R2525" s="1"/>
      <c r="S2525" s="1"/>
      <c r="T2525" s="1"/>
      <c r="U2525" s="1"/>
      <c r="V2525" s="1"/>
      <c r="W2525" s="1"/>
      <c r="X2525" s="1"/>
      <c r="Y2525" s="1"/>
      <c r="Z2525" s="1"/>
      <c r="AA2525" s="1"/>
      <c r="AB2525" s="1"/>
      <c r="AC2525" s="1"/>
      <c r="AD2525" s="1"/>
      <c r="AE2525" s="1"/>
      <c r="AF2525" s="1"/>
      <c r="AG2525" s="1"/>
      <c r="AH2525" s="1"/>
      <c r="AI2525" s="1"/>
      <c r="AJ2525" s="1"/>
      <c r="AK2525" s="1"/>
      <c r="AL2525" s="1"/>
      <c r="AM2525" s="1"/>
      <c r="AN2525" s="1"/>
      <c r="AO2525" s="1"/>
      <c r="AP2525" s="1"/>
      <c r="AQ2525" s="1"/>
      <c r="AR2525" s="1"/>
      <c r="AS2525" s="1"/>
      <c r="AT2525" s="1"/>
      <c r="AU2525" s="1"/>
      <c r="AV2525" s="1"/>
      <c r="AW2525" s="1"/>
      <c r="AX2525" s="4"/>
      <c r="AY2525" s="1"/>
    </row>
    <row r="2526" spans="3:51" s="6" customFormat="1" x14ac:dyDescent="0.3">
      <c r="C2526" s="28"/>
      <c r="D2526" s="29"/>
      <c r="E2526" s="30"/>
      <c r="F2526" s="31"/>
      <c r="G2526" s="37"/>
      <c r="H2526" s="38"/>
      <c r="K2526" s="1"/>
      <c r="L2526" s="1"/>
      <c r="M2526" s="1"/>
      <c r="N2526" s="4"/>
      <c r="O2526" s="4"/>
      <c r="P2526" s="4"/>
      <c r="Q2526" s="1"/>
      <c r="R2526" s="1"/>
      <c r="S2526" s="1"/>
      <c r="T2526" s="1"/>
      <c r="U2526" s="1"/>
      <c r="V2526" s="1"/>
      <c r="W2526" s="1"/>
      <c r="X2526" s="1"/>
      <c r="Y2526" s="1"/>
      <c r="Z2526" s="1"/>
      <c r="AA2526" s="1"/>
      <c r="AB2526" s="1"/>
      <c r="AC2526" s="1"/>
      <c r="AD2526" s="1"/>
      <c r="AE2526" s="1"/>
      <c r="AF2526" s="1"/>
      <c r="AG2526" s="1"/>
      <c r="AH2526" s="1"/>
      <c r="AI2526" s="1"/>
      <c r="AJ2526" s="1"/>
      <c r="AK2526" s="1"/>
      <c r="AL2526" s="1"/>
      <c r="AM2526" s="1"/>
      <c r="AN2526" s="1"/>
      <c r="AO2526" s="1"/>
      <c r="AP2526" s="1"/>
      <c r="AQ2526" s="1"/>
      <c r="AR2526" s="1"/>
      <c r="AS2526" s="1"/>
      <c r="AT2526" s="1"/>
      <c r="AU2526" s="1"/>
      <c r="AV2526" s="1"/>
      <c r="AW2526" s="1"/>
      <c r="AX2526" s="4"/>
      <c r="AY2526" s="1"/>
    </row>
    <row r="2527" spans="3:51" s="6" customFormat="1" x14ac:dyDescent="0.3">
      <c r="C2527" s="28"/>
      <c r="D2527" s="29"/>
      <c r="E2527" s="30"/>
      <c r="F2527" s="31"/>
      <c r="G2527" s="37"/>
      <c r="H2527" s="38"/>
      <c r="K2527" s="1"/>
      <c r="L2527" s="1"/>
      <c r="M2527" s="1"/>
      <c r="N2527" s="4"/>
      <c r="O2527" s="4"/>
      <c r="P2527" s="4"/>
      <c r="Q2527" s="1"/>
      <c r="R2527" s="1"/>
      <c r="S2527" s="1"/>
      <c r="T2527" s="1"/>
      <c r="U2527" s="1"/>
      <c r="V2527" s="1"/>
      <c r="W2527" s="1"/>
      <c r="X2527" s="1"/>
      <c r="Y2527" s="1"/>
      <c r="Z2527" s="1"/>
      <c r="AA2527" s="1"/>
      <c r="AB2527" s="1"/>
      <c r="AC2527" s="1"/>
      <c r="AD2527" s="1"/>
      <c r="AE2527" s="1"/>
      <c r="AF2527" s="1"/>
      <c r="AG2527" s="1"/>
      <c r="AH2527" s="1"/>
      <c r="AI2527" s="1"/>
      <c r="AJ2527" s="1"/>
      <c r="AK2527" s="1"/>
      <c r="AL2527" s="1"/>
      <c r="AM2527" s="1"/>
      <c r="AN2527" s="1"/>
      <c r="AO2527" s="1"/>
      <c r="AP2527" s="1"/>
      <c r="AQ2527" s="1"/>
      <c r="AR2527" s="1"/>
      <c r="AS2527" s="1"/>
      <c r="AT2527" s="1"/>
      <c r="AU2527" s="1"/>
      <c r="AV2527" s="1"/>
      <c r="AW2527" s="1"/>
      <c r="AX2527" s="4"/>
      <c r="AY2527" s="1"/>
    </row>
    <row r="2528" spans="3:51" s="6" customFormat="1" x14ac:dyDescent="0.3">
      <c r="C2528" s="28"/>
      <c r="D2528" s="29"/>
      <c r="E2528" s="30"/>
      <c r="F2528" s="31"/>
      <c r="G2528" s="37"/>
      <c r="H2528" s="38"/>
      <c r="K2528" s="1"/>
      <c r="L2528" s="1"/>
      <c r="M2528" s="1"/>
      <c r="N2528" s="4"/>
      <c r="O2528" s="4"/>
      <c r="P2528" s="4"/>
      <c r="Q2528" s="1"/>
      <c r="R2528" s="1"/>
      <c r="S2528" s="1"/>
      <c r="T2528" s="1"/>
      <c r="U2528" s="1"/>
      <c r="V2528" s="1"/>
      <c r="W2528" s="1"/>
      <c r="X2528" s="1"/>
      <c r="Y2528" s="1"/>
      <c r="Z2528" s="1"/>
      <c r="AA2528" s="1"/>
      <c r="AB2528" s="1"/>
      <c r="AC2528" s="1"/>
      <c r="AD2528" s="1"/>
      <c r="AE2528" s="1"/>
      <c r="AF2528" s="1"/>
      <c r="AG2528" s="1"/>
      <c r="AH2528" s="1"/>
      <c r="AI2528" s="1"/>
      <c r="AJ2528" s="1"/>
      <c r="AK2528" s="1"/>
      <c r="AL2528" s="1"/>
      <c r="AM2528" s="1"/>
      <c r="AN2528" s="1"/>
      <c r="AO2528" s="1"/>
      <c r="AP2528" s="1"/>
      <c r="AQ2528" s="1"/>
      <c r="AR2528" s="1"/>
      <c r="AS2528" s="1"/>
      <c r="AT2528" s="1"/>
      <c r="AU2528" s="1"/>
      <c r="AV2528" s="1"/>
      <c r="AW2528" s="1"/>
      <c r="AX2528" s="4"/>
      <c r="AY2528" s="1"/>
    </row>
    <row r="2529" spans="3:51" s="6" customFormat="1" x14ac:dyDescent="0.3">
      <c r="C2529" s="28"/>
      <c r="D2529" s="29"/>
      <c r="E2529" s="30"/>
      <c r="F2529" s="31"/>
      <c r="G2529" s="37"/>
      <c r="H2529" s="38"/>
      <c r="K2529" s="1"/>
      <c r="L2529" s="1"/>
      <c r="M2529" s="1"/>
      <c r="N2529" s="4"/>
      <c r="O2529" s="4"/>
      <c r="P2529" s="4"/>
      <c r="Q2529" s="1"/>
      <c r="R2529" s="1"/>
      <c r="S2529" s="1"/>
      <c r="T2529" s="1"/>
      <c r="U2529" s="1"/>
      <c r="V2529" s="1"/>
      <c r="W2529" s="1"/>
      <c r="X2529" s="1"/>
      <c r="Y2529" s="1"/>
      <c r="Z2529" s="1"/>
      <c r="AA2529" s="1"/>
      <c r="AB2529" s="1"/>
      <c r="AC2529" s="1"/>
      <c r="AD2529" s="1"/>
      <c r="AE2529" s="1"/>
      <c r="AF2529" s="1"/>
      <c r="AG2529" s="1"/>
      <c r="AH2529" s="1"/>
      <c r="AI2529" s="1"/>
      <c r="AJ2529" s="1"/>
      <c r="AK2529" s="1"/>
      <c r="AL2529" s="1"/>
      <c r="AM2529" s="1"/>
      <c r="AN2529" s="1"/>
      <c r="AO2529" s="1"/>
      <c r="AP2529" s="1"/>
      <c r="AQ2529" s="1"/>
      <c r="AR2529" s="1"/>
      <c r="AS2529" s="1"/>
      <c r="AT2529" s="1"/>
      <c r="AU2529" s="1"/>
      <c r="AV2529" s="1"/>
      <c r="AW2529" s="1"/>
      <c r="AX2529" s="4"/>
      <c r="AY2529" s="1"/>
    </row>
    <row r="2530" spans="3:51" s="6" customFormat="1" x14ac:dyDescent="0.3">
      <c r="C2530" s="28"/>
      <c r="D2530" s="29"/>
      <c r="E2530" s="30"/>
      <c r="F2530" s="31"/>
      <c r="G2530" s="37"/>
      <c r="H2530" s="38"/>
      <c r="K2530" s="1"/>
      <c r="L2530" s="1"/>
      <c r="M2530" s="1"/>
      <c r="N2530" s="4"/>
      <c r="O2530" s="4"/>
      <c r="P2530" s="4"/>
      <c r="Q2530" s="1"/>
      <c r="R2530" s="1"/>
      <c r="S2530" s="1"/>
      <c r="T2530" s="1"/>
      <c r="U2530" s="1"/>
      <c r="V2530" s="1"/>
      <c r="W2530" s="1"/>
      <c r="X2530" s="1"/>
      <c r="Y2530" s="1"/>
      <c r="Z2530" s="1"/>
      <c r="AA2530" s="1"/>
      <c r="AB2530" s="1"/>
      <c r="AC2530" s="1"/>
      <c r="AD2530" s="1"/>
      <c r="AE2530" s="1"/>
      <c r="AF2530" s="1"/>
      <c r="AG2530" s="1"/>
      <c r="AH2530" s="1"/>
      <c r="AI2530" s="1"/>
      <c r="AJ2530" s="1"/>
      <c r="AK2530" s="1"/>
      <c r="AL2530" s="1"/>
      <c r="AM2530" s="1"/>
      <c r="AN2530" s="1"/>
      <c r="AO2530" s="1"/>
      <c r="AP2530" s="1"/>
      <c r="AQ2530" s="1"/>
      <c r="AR2530" s="1"/>
      <c r="AS2530" s="1"/>
      <c r="AT2530" s="1"/>
      <c r="AU2530" s="1"/>
      <c r="AV2530" s="1"/>
      <c r="AW2530" s="1"/>
      <c r="AX2530" s="4"/>
      <c r="AY2530" s="1"/>
    </row>
    <row r="2531" spans="3:51" s="6" customFormat="1" x14ac:dyDescent="0.3">
      <c r="C2531" s="28"/>
      <c r="D2531" s="29"/>
      <c r="E2531" s="30"/>
      <c r="F2531" s="31"/>
      <c r="G2531" s="37"/>
      <c r="H2531" s="38"/>
      <c r="K2531" s="1"/>
      <c r="L2531" s="1"/>
      <c r="M2531" s="1"/>
      <c r="N2531" s="4"/>
      <c r="O2531" s="4"/>
      <c r="P2531" s="4"/>
      <c r="Q2531" s="1"/>
      <c r="R2531" s="1"/>
      <c r="S2531" s="1"/>
      <c r="T2531" s="1"/>
      <c r="U2531" s="1"/>
      <c r="V2531" s="1"/>
      <c r="W2531" s="1"/>
      <c r="X2531" s="1"/>
      <c r="Y2531" s="1"/>
      <c r="Z2531" s="1"/>
      <c r="AA2531" s="1"/>
      <c r="AB2531" s="1"/>
      <c r="AC2531" s="1"/>
      <c r="AD2531" s="1"/>
      <c r="AE2531" s="1"/>
      <c r="AF2531" s="1"/>
      <c r="AG2531" s="1"/>
      <c r="AH2531" s="1"/>
      <c r="AI2531" s="1"/>
      <c r="AJ2531" s="1"/>
      <c r="AK2531" s="1"/>
      <c r="AL2531" s="1"/>
      <c r="AM2531" s="1"/>
      <c r="AN2531" s="1"/>
      <c r="AO2531" s="1"/>
      <c r="AP2531" s="1"/>
      <c r="AQ2531" s="1"/>
      <c r="AR2531" s="1"/>
      <c r="AS2531" s="1"/>
      <c r="AT2531" s="1"/>
      <c r="AU2531" s="1"/>
      <c r="AV2531" s="1"/>
      <c r="AW2531" s="1"/>
      <c r="AX2531" s="4"/>
      <c r="AY2531" s="1"/>
    </row>
    <row r="2532" spans="3:51" s="6" customFormat="1" x14ac:dyDescent="0.3">
      <c r="C2532" s="28"/>
      <c r="D2532" s="29"/>
      <c r="E2532" s="30"/>
      <c r="F2532" s="31"/>
      <c r="G2532" s="37"/>
      <c r="H2532" s="38"/>
      <c r="K2532" s="1"/>
      <c r="L2532" s="1"/>
      <c r="M2532" s="1"/>
      <c r="N2532" s="4"/>
      <c r="O2532" s="4"/>
      <c r="P2532" s="4"/>
      <c r="Q2532" s="1"/>
      <c r="R2532" s="1"/>
      <c r="S2532" s="1"/>
      <c r="T2532" s="1"/>
      <c r="U2532" s="1"/>
      <c r="V2532" s="1"/>
      <c r="W2532" s="1"/>
      <c r="X2532" s="1"/>
      <c r="Y2532" s="1"/>
      <c r="Z2532" s="1"/>
      <c r="AA2532" s="1"/>
      <c r="AB2532" s="1"/>
      <c r="AC2532" s="1"/>
      <c r="AD2532" s="1"/>
      <c r="AE2532" s="1"/>
      <c r="AF2532" s="1"/>
      <c r="AG2532" s="1"/>
      <c r="AH2532" s="1"/>
      <c r="AI2532" s="1"/>
      <c r="AJ2532" s="1"/>
      <c r="AK2532" s="1"/>
      <c r="AL2532" s="1"/>
      <c r="AM2532" s="1"/>
      <c r="AN2532" s="1"/>
      <c r="AO2532" s="1"/>
      <c r="AP2532" s="1"/>
      <c r="AQ2532" s="1"/>
      <c r="AR2532" s="1"/>
      <c r="AS2532" s="1"/>
      <c r="AT2532" s="1"/>
      <c r="AU2532" s="1"/>
      <c r="AV2532" s="1"/>
      <c r="AW2532" s="1"/>
      <c r="AX2532" s="4"/>
      <c r="AY2532" s="1"/>
    </row>
    <row r="2533" spans="3:51" s="6" customFormat="1" x14ac:dyDescent="0.3">
      <c r="C2533" s="28"/>
      <c r="D2533" s="29"/>
      <c r="E2533" s="30"/>
      <c r="F2533" s="31"/>
      <c r="G2533" s="37"/>
      <c r="H2533" s="38"/>
      <c r="K2533" s="1"/>
      <c r="L2533" s="1"/>
      <c r="M2533" s="1"/>
      <c r="N2533" s="4"/>
      <c r="O2533" s="4"/>
      <c r="P2533" s="4"/>
      <c r="Q2533" s="1"/>
      <c r="R2533" s="1"/>
      <c r="S2533" s="1"/>
      <c r="T2533" s="1"/>
      <c r="U2533" s="1"/>
      <c r="V2533" s="1"/>
      <c r="W2533" s="1"/>
      <c r="X2533" s="1"/>
      <c r="Y2533" s="1"/>
      <c r="Z2533" s="1"/>
      <c r="AA2533" s="1"/>
      <c r="AB2533" s="1"/>
      <c r="AC2533" s="1"/>
      <c r="AD2533" s="1"/>
      <c r="AE2533" s="1"/>
      <c r="AF2533" s="1"/>
      <c r="AG2533" s="1"/>
      <c r="AH2533" s="1"/>
      <c r="AI2533" s="1"/>
      <c r="AJ2533" s="1"/>
      <c r="AK2533" s="1"/>
      <c r="AL2533" s="1"/>
      <c r="AM2533" s="1"/>
      <c r="AN2533" s="1"/>
      <c r="AO2533" s="1"/>
      <c r="AP2533" s="1"/>
      <c r="AQ2533" s="1"/>
      <c r="AR2533" s="1"/>
      <c r="AS2533" s="1"/>
      <c r="AT2533" s="1"/>
      <c r="AU2533" s="1"/>
      <c r="AV2533" s="1"/>
      <c r="AW2533" s="1"/>
      <c r="AX2533" s="4"/>
      <c r="AY2533" s="1"/>
    </row>
    <row r="2534" spans="3:51" s="6" customFormat="1" x14ac:dyDescent="0.3">
      <c r="C2534" s="28"/>
      <c r="D2534" s="29"/>
      <c r="E2534" s="30"/>
      <c r="F2534" s="31"/>
      <c r="G2534" s="37"/>
      <c r="H2534" s="38"/>
      <c r="K2534" s="1"/>
      <c r="L2534" s="1"/>
      <c r="M2534" s="1"/>
      <c r="N2534" s="4"/>
      <c r="O2534" s="4"/>
      <c r="P2534" s="4"/>
      <c r="Q2534" s="1"/>
      <c r="R2534" s="1"/>
      <c r="S2534" s="1"/>
      <c r="T2534" s="1"/>
      <c r="U2534" s="1"/>
      <c r="V2534" s="1"/>
      <c r="W2534" s="1"/>
      <c r="X2534" s="1"/>
      <c r="Y2534" s="1"/>
      <c r="Z2534" s="1"/>
      <c r="AA2534" s="1"/>
      <c r="AB2534" s="1"/>
      <c r="AC2534" s="1"/>
      <c r="AD2534" s="1"/>
      <c r="AE2534" s="1"/>
      <c r="AF2534" s="1"/>
      <c r="AG2534" s="1"/>
      <c r="AH2534" s="1"/>
      <c r="AI2534" s="1"/>
      <c r="AJ2534" s="1"/>
      <c r="AK2534" s="1"/>
      <c r="AL2534" s="1"/>
      <c r="AM2534" s="1"/>
      <c r="AN2534" s="1"/>
      <c r="AO2534" s="1"/>
      <c r="AP2534" s="1"/>
      <c r="AQ2534" s="1"/>
      <c r="AR2534" s="1"/>
      <c r="AS2534" s="1"/>
      <c r="AT2534" s="1"/>
      <c r="AU2534" s="1"/>
      <c r="AV2534" s="1"/>
      <c r="AW2534" s="1"/>
      <c r="AX2534" s="4"/>
      <c r="AY2534" s="1"/>
    </row>
    <row r="2535" spans="3:51" s="6" customFormat="1" x14ac:dyDescent="0.3">
      <c r="C2535" s="28"/>
      <c r="D2535" s="29"/>
      <c r="E2535" s="30"/>
      <c r="F2535" s="31"/>
      <c r="G2535" s="37"/>
      <c r="H2535" s="38"/>
      <c r="K2535" s="1"/>
      <c r="L2535" s="1"/>
      <c r="M2535" s="1"/>
      <c r="N2535" s="4"/>
      <c r="O2535" s="4"/>
      <c r="P2535" s="4"/>
      <c r="Q2535" s="1"/>
      <c r="R2535" s="1"/>
      <c r="S2535" s="1"/>
      <c r="T2535" s="1"/>
      <c r="U2535" s="1"/>
      <c r="V2535" s="1"/>
      <c r="W2535" s="1"/>
      <c r="X2535" s="1"/>
      <c r="Y2535" s="1"/>
      <c r="Z2535" s="1"/>
      <c r="AA2535" s="1"/>
      <c r="AB2535" s="1"/>
      <c r="AC2535" s="1"/>
      <c r="AD2535" s="1"/>
      <c r="AE2535" s="1"/>
      <c r="AF2535" s="1"/>
      <c r="AG2535" s="1"/>
      <c r="AH2535" s="1"/>
      <c r="AI2535" s="1"/>
      <c r="AJ2535" s="1"/>
      <c r="AK2535" s="1"/>
      <c r="AL2535" s="1"/>
      <c r="AM2535" s="1"/>
      <c r="AN2535" s="1"/>
      <c r="AO2535" s="1"/>
      <c r="AP2535" s="1"/>
      <c r="AQ2535" s="1"/>
      <c r="AR2535" s="1"/>
      <c r="AS2535" s="1"/>
      <c r="AT2535" s="1"/>
      <c r="AU2535" s="1"/>
      <c r="AV2535" s="1"/>
      <c r="AW2535" s="1"/>
      <c r="AX2535" s="4"/>
      <c r="AY2535" s="1"/>
    </row>
    <row r="2536" spans="3:51" s="6" customFormat="1" x14ac:dyDescent="0.3">
      <c r="C2536" s="28"/>
      <c r="D2536" s="29"/>
      <c r="E2536" s="30"/>
      <c r="F2536" s="31"/>
      <c r="G2536" s="37"/>
      <c r="H2536" s="38"/>
      <c r="K2536" s="1"/>
      <c r="L2536" s="1"/>
      <c r="M2536" s="1"/>
      <c r="N2536" s="4"/>
      <c r="O2536" s="4"/>
      <c r="P2536" s="4"/>
      <c r="Q2536" s="1"/>
      <c r="R2536" s="1"/>
      <c r="S2536" s="1"/>
      <c r="T2536" s="1"/>
      <c r="U2536" s="1"/>
      <c r="V2536" s="1"/>
      <c r="W2536" s="1"/>
      <c r="X2536" s="1"/>
      <c r="Y2536" s="1"/>
      <c r="Z2536" s="1"/>
      <c r="AA2536" s="1"/>
      <c r="AB2536" s="1"/>
      <c r="AC2536" s="1"/>
      <c r="AD2536" s="1"/>
      <c r="AE2536" s="1"/>
      <c r="AF2536" s="1"/>
      <c r="AG2536" s="1"/>
      <c r="AH2536" s="1"/>
      <c r="AI2536" s="1"/>
      <c r="AJ2536" s="1"/>
      <c r="AK2536" s="1"/>
      <c r="AL2536" s="1"/>
      <c r="AM2536" s="1"/>
      <c r="AN2536" s="1"/>
      <c r="AO2536" s="1"/>
      <c r="AP2536" s="1"/>
      <c r="AQ2536" s="1"/>
      <c r="AR2536" s="1"/>
      <c r="AS2536" s="1"/>
      <c r="AT2536" s="1"/>
      <c r="AU2536" s="1"/>
      <c r="AV2536" s="1"/>
      <c r="AW2536" s="1"/>
      <c r="AX2536" s="4"/>
      <c r="AY2536" s="1"/>
    </row>
    <row r="2537" spans="3:51" s="6" customFormat="1" x14ac:dyDescent="0.3">
      <c r="C2537" s="28"/>
      <c r="D2537" s="29"/>
      <c r="E2537" s="30"/>
      <c r="F2537" s="31"/>
      <c r="G2537" s="37"/>
      <c r="H2537" s="38"/>
      <c r="K2537" s="1"/>
      <c r="L2537" s="1"/>
      <c r="M2537" s="1"/>
      <c r="N2537" s="4"/>
      <c r="O2537" s="4"/>
      <c r="P2537" s="4"/>
      <c r="Q2537" s="1"/>
      <c r="R2537" s="1"/>
      <c r="S2537" s="1"/>
      <c r="T2537" s="1"/>
      <c r="U2537" s="1"/>
      <c r="V2537" s="1"/>
      <c r="W2537" s="1"/>
      <c r="X2537" s="1"/>
      <c r="Y2537" s="1"/>
      <c r="Z2537" s="1"/>
      <c r="AA2537" s="1"/>
      <c r="AB2537" s="1"/>
      <c r="AC2537" s="1"/>
      <c r="AD2537" s="1"/>
      <c r="AE2537" s="1"/>
      <c r="AF2537" s="1"/>
      <c r="AG2537" s="1"/>
      <c r="AH2537" s="1"/>
      <c r="AI2537" s="1"/>
      <c r="AJ2537" s="1"/>
      <c r="AK2537" s="1"/>
      <c r="AL2537" s="1"/>
      <c r="AM2537" s="1"/>
      <c r="AN2537" s="1"/>
      <c r="AO2537" s="1"/>
      <c r="AP2537" s="1"/>
      <c r="AQ2537" s="1"/>
      <c r="AR2537" s="1"/>
      <c r="AS2537" s="1"/>
      <c r="AT2537" s="1"/>
      <c r="AU2537" s="1"/>
      <c r="AV2537" s="1"/>
      <c r="AW2537" s="1"/>
      <c r="AX2537" s="4"/>
      <c r="AY2537" s="1"/>
    </row>
    <row r="2538" spans="3:51" s="6" customFormat="1" x14ac:dyDescent="0.3">
      <c r="C2538" s="28"/>
      <c r="D2538" s="29"/>
      <c r="E2538" s="30"/>
      <c r="F2538" s="31"/>
      <c r="G2538" s="37"/>
      <c r="H2538" s="38"/>
      <c r="K2538" s="1"/>
      <c r="L2538" s="1"/>
      <c r="M2538" s="1"/>
      <c r="N2538" s="4"/>
      <c r="O2538" s="4"/>
      <c r="P2538" s="4"/>
      <c r="Q2538" s="1"/>
      <c r="R2538" s="1"/>
      <c r="S2538" s="1"/>
      <c r="T2538" s="1"/>
      <c r="U2538" s="1"/>
      <c r="V2538" s="1"/>
      <c r="W2538" s="1"/>
      <c r="X2538" s="1"/>
      <c r="Y2538" s="1"/>
      <c r="Z2538" s="1"/>
      <c r="AA2538" s="1"/>
      <c r="AB2538" s="1"/>
      <c r="AC2538" s="1"/>
      <c r="AD2538" s="1"/>
      <c r="AE2538" s="1"/>
      <c r="AF2538" s="1"/>
      <c r="AG2538" s="1"/>
      <c r="AH2538" s="1"/>
      <c r="AI2538" s="1"/>
      <c r="AJ2538" s="1"/>
      <c r="AK2538" s="1"/>
      <c r="AL2538" s="1"/>
      <c r="AM2538" s="1"/>
      <c r="AN2538" s="1"/>
      <c r="AO2538" s="1"/>
      <c r="AP2538" s="1"/>
      <c r="AQ2538" s="1"/>
      <c r="AR2538" s="1"/>
      <c r="AS2538" s="1"/>
      <c r="AT2538" s="1"/>
      <c r="AU2538" s="1"/>
      <c r="AV2538" s="1"/>
      <c r="AW2538" s="1"/>
      <c r="AX2538" s="4"/>
      <c r="AY2538" s="1"/>
    </row>
    <row r="2539" spans="3:51" s="6" customFormat="1" x14ac:dyDescent="0.3">
      <c r="C2539" s="28"/>
      <c r="D2539" s="29"/>
      <c r="E2539" s="30"/>
      <c r="F2539" s="31"/>
      <c r="G2539" s="37"/>
      <c r="H2539" s="38"/>
      <c r="K2539" s="1"/>
      <c r="L2539" s="1"/>
      <c r="M2539" s="1"/>
      <c r="N2539" s="4"/>
      <c r="O2539" s="4"/>
      <c r="P2539" s="4"/>
      <c r="Q2539" s="1"/>
      <c r="R2539" s="1"/>
      <c r="S2539" s="1"/>
      <c r="T2539" s="1"/>
      <c r="U2539" s="1"/>
      <c r="V2539" s="1"/>
      <c r="W2539" s="1"/>
      <c r="X2539" s="1"/>
      <c r="Y2539" s="1"/>
      <c r="Z2539" s="1"/>
      <c r="AA2539" s="1"/>
      <c r="AB2539" s="1"/>
      <c r="AC2539" s="1"/>
      <c r="AD2539" s="1"/>
      <c r="AE2539" s="1"/>
      <c r="AF2539" s="1"/>
      <c r="AG2539" s="1"/>
      <c r="AH2539" s="1"/>
      <c r="AI2539" s="1"/>
      <c r="AJ2539" s="1"/>
      <c r="AK2539" s="1"/>
      <c r="AL2539" s="1"/>
      <c r="AM2539" s="1"/>
      <c r="AN2539" s="1"/>
      <c r="AO2539" s="1"/>
      <c r="AP2539" s="1"/>
      <c r="AQ2539" s="1"/>
      <c r="AR2539" s="1"/>
      <c r="AS2539" s="1"/>
      <c r="AT2539" s="1"/>
      <c r="AU2539" s="1"/>
      <c r="AV2539" s="1"/>
      <c r="AW2539" s="1"/>
      <c r="AX2539" s="4"/>
      <c r="AY2539" s="1"/>
    </row>
    <row r="2540" spans="3:51" s="6" customFormat="1" x14ac:dyDescent="0.3">
      <c r="C2540" s="28"/>
      <c r="D2540" s="29"/>
      <c r="E2540" s="30"/>
      <c r="F2540" s="31"/>
      <c r="G2540" s="37"/>
      <c r="H2540" s="38"/>
      <c r="K2540" s="1"/>
      <c r="L2540" s="1"/>
      <c r="M2540" s="1"/>
      <c r="N2540" s="4"/>
      <c r="O2540" s="4"/>
      <c r="P2540" s="4"/>
      <c r="Q2540" s="1"/>
      <c r="R2540" s="1"/>
      <c r="S2540" s="1"/>
      <c r="T2540" s="1"/>
      <c r="U2540" s="1"/>
      <c r="V2540" s="1"/>
      <c r="W2540" s="1"/>
      <c r="X2540" s="1"/>
      <c r="Y2540" s="1"/>
      <c r="Z2540" s="1"/>
      <c r="AA2540" s="1"/>
      <c r="AB2540" s="1"/>
      <c r="AC2540" s="1"/>
      <c r="AD2540" s="1"/>
      <c r="AE2540" s="1"/>
      <c r="AF2540" s="1"/>
      <c r="AG2540" s="1"/>
      <c r="AH2540" s="1"/>
      <c r="AI2540" s="1"/>
      <c r="AJ2540" s="1"/>
      <c r="AK2540" s="1"/>
      <c r="AL2540" s="1"/>
      <c r="AM2540" s="1"/>
      <c r="AN2540" s="1"/>
      <c r="AO2540" s="1"/>
      <c r="AP2540" s="1"/>
      <c r="AQ2540" s="1"/>
      <c r="AR2540" s="1"/>
      <c r="AS2540" s="1"/>
      <c r="AT2540" s="1"/>
      <c r="AU2540" s="1"/>
      <c r="AV2540" s="1"/>
      <c r="AW2540" s="1"/>
      <c r="AX2540" s="4"/>
      <c r="AY2540" s="1"/>
    </row>
    <row r="2541" spans="3:51" s="6" customFormat="1" x14ac:dyDescent="0.3">
      <c r="C2541" s="28"/>
      <c r="D2541" s="29"/>
      <c r="E2541" s="30"/>
      <c r="F2541" s="31"/>
      <c r="G2541" s="37"/>
      <c r="H2541" s="38"/>
      <c r="K2541" s="1"/>
      <c r="L2541" s="1"/>
      <c r="M2541" s="1"/>
      <c r="N2541" s="4"/>
      <c r="O2541" s="4"/>
      <c r="P2541" s="4"/>
      <c r="Q2541" s="1"/>
      <c r="R2541" s="1"/>
      <c r="S2541" s="1"/>
      <c r="T2541" s="1"/>
      <c r="U2541" s="1"/>
      <c r="V2541" s="1"/>
      <c r="W2541" s="1"/>
      <c r="X2541" s="1"/>
      <c r="Y2541" s="1"/>
      <c r="Z2541" s="1"/>
      <c r="AA2541" s="1"/>
      <c r="AB2541" s="1"/>
      <c r="AC2541" s="1"/>
      <c r="AD2541" s="1"/>
      <c r="AE2541" s="1"/>
      <c r="AF2541" s="1"/>
      <c r="AG2541" s="1"/>
      <c r="AH2541" s="1"/>
      <c r="AI2541" s="1"/>
      <c r="AJ2541" s="1"/>
      <c r="AK2541" s="1"/>
      <c r="AL2541" s="1"/>
      <c r="AM2541" s="1"/>
      <c r="AN2541" s="1"/>
      <c r="AO2541" s="1"/>
      <c r="AP2541" s="1"/>
      <c r="AQ2541" s="1"/>
      <c r="AR2541" s="1"/>
      <c r="AS2541" s="1"/>
      <c r="AT2541" s="1"/>
      <c r="AU2541" s="1"/>
      <c r="AV2541" s="1"/>
      <c r="AW2541" s="1"/>
      <c r="AX2541" s="4"/>
      <c r="AY2541" s="1"/>
    </row>
    <row r="2542" spans="3:51" s="6" customFormat="1" x14ac:dyDescent="0.3">
      <c r="C2542" s="28"/>
      <c r="D2542" s="29"/>
      <c r="E2542" s="30"/>
      <c r="F2542" s="31"/>
      <c r="G2542" s="37"/>
      <c r="H2542" s="38"/>
      <c r="K2542" s="1"/>
      <c r="L2542" s="1"/>
      <c r="M2542" s="1"/>
      <c r="N2542" s="4"/>
      <c r="O2542" s="4"/>
      <c r="P2542" s="4"/>
      <c r="Q2542" s="1"/>
      <c r="R2542" s="1"/>
      <c r="S2542" s="1"/>
      <c r="T2542" s="1"/>
      <c r="U2542" s="1"/>
      <c r="V2542" s="1"/>
      <c r="W2542" s="1"/>
      <c r="X2542" s="1"/>
      <c r="Y2542" s="1"/>
      <c r="Z2542" s="1"/>
      <c r="AA2542" s="1"/>
      <c r="AB2542" s="1"/>
      <c r="AC2542" s="1"/>
      <c r="AD2542" s="1"/>
      <c r="AE2542" s="1"/>
      <c r="AF2542" s="1"/>
      <c r="AG2542" s="1"/>
      <c r="AH2542" s="1"/>
      <c r="AI2542" s="1"/>
      <c r="AJ2542" s="1"/>
      <c r="AK2542" s="1"/>
      <c r="AL2542" s="1"/>
      <c r="AM2542" s="1"/>
      <c r="AN2542" s="1"/>
      <c r="AO2542" s="1"/>
      <c r="AP2542" s="1"/>
      <c r="AQ2542" s="1"/>
      <c r="AR2542" s="1"/>
      <c r="AS2542" s="1"/>
      <c r="AT2542" s="1"/>
      <c r="AU2542" s="1"/>
      <c r="AV2542" s="1"/>
      <c r="AW2542" s="1"/>
      <c r="AX2542" s="4"/>
      <c r="AY2542" s="1"/>
    </row>
    <row r="2543" spans="3:51" s="6" customFormat="1" x14ac:dyDescent="0.3">
      <c r="C2543" s="28"/>
      <c r="D2543" s="29"/>
      <c r="E2543" s="30"/>
      <c r="F2543" s="31"/>
      <c r="G2543" s="37"/>
      <c r="H2543" s="38"/>
      <c r="K2543" s="1"/>
      <c r="L2543" s="1"/>
      <c r="M2543" s="1"/>
      <c r="N2543" s="4"/>
      <c r="O2543" s="4"/>
      <c r="P2543" s="4"/>
      <c r="Q2543" s="1"/>
      <c r="R2543" s="1"/>
      <c r="S2543" s="1"/>
      <c r="T2543" s="1"/>
      <c r="U2543" s="1"/>
      <c r="V2543" s="1"/>
      <c r="W2543" s="1"/>
      <c r="X2543" s="1"/>
      <c r="Y2543" s="1"/>
      <c r="Z2543" s="1"/>
      <c r="AA2543" s="1"/>
      <c r="AB2543" s="1"/>
      <c r="AC2543" s="1"/>
      <c r="AD2543" s="1"/>
      <c r="AE2543" s="1"/>
      <c r="AF2543" s="1"/>
      <c r="AG2543" s="1"/>
      <c r="AH2543" s="1"/>
      <c r="AI2543" s="1"/>
      <c r="AJ2543" s="1"/>
      <c r="AK2543" s="1"/>
      <c r="AL2543" s="1"/>
      <c r="AM2543" s="1"/>
      <c r="AN2543" s="1"/>
      <c r="AO2543" s="1"/>
      <c r="AP2543" s="1"/>
      <c r="AQ2543" s="1"/>
      <c r="AR2543" s="1"/>
      <c r="AS2543" s="1"/>
      <c r="AT2543" s="1"/>
      <c r="AU2543" s="1"/>
      <c r="AV2543" s="1"/>
      <c r="AW2543" s="1"/>
      <c r="AX2543" s="4"/>
      <c r="AY2543" s="1"/>
    </row>
    <row r="2544" spans="3:51" s="6" customFormat="1" x14ac:dyDescent="0.3">
      <c r="C2544" s="28"/>
      <c r="D2544" s="29"/>
      <c r="E2544" s="30"/>
      <c r="F2544" s="31"/>
      <c r="G2544" s="37"/>
      <c r="H2544" s="38"/>
      <c r="K2544" s="1"/>
      <c r="L2544" s="1"/>
      <c r="M2544" s="1"/>
      <c r="N2544" s="4"/>
      <c r="O2544" s="4"/>
      <c r="P2544" s="4"/>
      <c r="Q2544" s="1"/>
      <c r="R2544" s="1"/>
      <c r="S2544" s="1"/>
      <c r="T2544" s="1"/>
      <c r="U2544" s="1"/>
      <c r="V2544" s="1"/>
      <c r="W2544" s="1"/>
      <c r="X2544" s="1"/>
      <c r="Y2544" s="1"/>
      <c r="Z2544" s="1"/>
      <c r="AA2544" s="1"/>
      <c r="AB2544" s="1"/>
      <c r="AC2544" s="1"/>
      <c r="AD2544" s="1"/>
      <c r="AE2544" s="1"/>
      <c r="AF2544" s="1"/>
      <c r="AG2544" s="1"/>
      <c r="AH2544" s="1"/>
      <c r="AI2544" s="1"/>
      <c r="AJ2544" s="1"/>
      <c r="AK2544" s="1"/>
      <c r="AL2544" s="1"/>
      <c r="AM2544" s="1"/>
      <c r="AN2544" s="1"/>
      <c r="AO2544" s="1"/>
      <c r="AP2544" s="1"/>
      <c r="AQ2544" s="1"/>
      <c r="AR2544" s="1"/>
      <c r="AS2544" s="1"/>
      <c r="AT2544" s="1"/>
      <c r="AU2544" s="1"/>
      <c r="AV2544" s="1"/>
      <c r="AW2544" s="1"/>
      <c r="AX2544" s="4"/>
      <c r="AY2544" s="1"/>
    </row>
    <row r="2545" spans="3:51" s="6" customFormat="1" x14ac:dyDescent="0.3">
      <c r="C2545" s="28"/>
      <c r="D2545" s="29"/>
      <c r="E2545" s="30"/>
      <c r="F2545" s="31"/>
      <c r="G2545" s="37"/>
      <c r="H2545" s="38"/>
      <c r="K2545" s="1"/>
      <c r="L2545" s="1"/>
      <c r="M2545" s="1"/>
      <c r="N2545" s="4"/>
      <c r="O2545" s="4"/>
      <c r="P2545" s="4"/>
      <c r="Q2545" s="1"/>
      <c r="R2545" s="1"/>
      <c r="S2545" s="1"/>
      <c r="T2545" s="1"/>
      <c r="U2545" s="1"/>
      <c r="V2545" s="1"/>
      <c r="W2545" s="1"/>
      <c r="X2545" s="1"/>
      <c r="Y2545" s="1"/>
      <c r="Z2545" s="1"/>
      <c r="AA2545" s="1"/>
      <c r="AB2545" s="1"/>
      <c r="AC2545" s="1"/>
      <c r="AD2545" s="1"/>
      <c r="AE2545" s="1"/>
      <c r="AF2545" s="1"/>
      <c r="AG2545" s="1"/>
      <c r="AH2545" s="1"/>
      <c r="AI2545" s="1"/>
      <c r="AJ2545" s="1"/>
      <c r="AK2545" s="1"/>
      <c r="AL2545" s="1"/>
      <c r="AM2545" s="1"/>
      <c r="AN2545" s="1"/>
      <c r="AO2545" s="1"/>
      <c r="AP2545" s="1"/>
      <c r="AQ2545" s="1"/>
      <c r="AR2545" s="1"/>
      <c r="AS2545" s="1"/>
      <c r="AT2545" s="1"/>
      <c r="AU2545" s="1"/>
      <c r="AV2545" s="1"/>
      <c r="AW2545" s="1"/>
      <c r="AX2545" s="4"/>
      <c r="AY2545" s="1"/>
    </row>
    <row r="2546" spans="3:51" s="6" customFormat="1" x14ac:dyDescent="0.3">
      <c r="C2546" s="28"/>
      <c r="D2546" s="29"/>
      <c r="E2546" s="30"/>
      <c r="F2546" s="31"/>
      <c r="G2546" s="37"/>
      <c r="H2546" s="38"/>
      <c r="K2546" s="1"/>
      <c r="L2546" s="1"/>
      <c r="M2546" s="1"/>
      <c r="N2546" s="4"/>
      <c r="O2546" s="4"/>
      <c r="P2546" s="4"/>
      <c r="Q2546" s="1"/>
      <c r="R2546" s="1"/>
      <c r="S2546" s="1"/>
      <c r="T2546" s="1"/>
      <c r="U2546" s="1"/>
      <c r="V2546" s="1"/>
      <c r="W2546" s="1"/>
      <c r="X2546" s="1"/>
      <c r="Y2546" s="1"/>
      <c r="Z2546" s="1"/>
      <c r="AA2546" s="1"/>
      <c r="AB2546" s="1"/>
      <c r="AC2546" s="1"/>
      <c r="AD2546" s="1"/>
      <c r="AE2546" s="1"/>
      <c r="AF2546" s="1"/>
      <c r="AG2546" s="1"/>
      <c r="AH2546" s="1"/>
      <c r="AI2546" s="1"/>
      <c r="AJ2546" s="1"/>
      <c r="AK2546" s="1"/>
      <c r="AL2546" s="1"/>
      <c r="AM2546" s="1"/>
      <c r="AN2546" s="1"/>
      <c r="AO2546" s="1"/>
      <c r="AP2546" s="1"/>
      <c r="AQ2546" s="1"/>
      <c r="AR2546" s="1"/>
      <c r="AS2546" s="1"/>
      <c r="AT2546" s="1"/>
      <c r="AU2546" s="1"/>
      <c r="AV2546" s="1"/>
      <c r="AW2546" s="1"/>
      <c r="AX2546" s="4"/>
      <c r="AY2546" s="1"/>
    </row>
    <row r="2547" spans="3:51" s="6" customFormat="1" x14ac:dyDescent="0.3">
      <c r="C2547" s="28"/>
      <c r="D2547" s="29"/>
      <c r="E2547" s="30"/>
      <c r="F2547" s="31"/>
      <c r="G2547" s="37"/>
      <c r="H2547" s="38"/>
      <c r="K2547" s="1"/>
      <c r="L2547" s="1"/>
      <c r="M2547" s="1"/>
      <c r="N2547" s="4"/>
      <c r="O2547" s="4"/>
      <c r="P2547" s="4"/>
      <c r="Q2547" s="1"/>
      <c r="R2547" s="1"/>
      <c r="S2547" s="1"/>
      <c r="T2547" s="1"/>
      <c r="U2547" s="1"/>
      <c r="V2547" s="1"/>
      <c r="W2547" s="1"/>
      <c r="X2547" s="1"/>
      <c r="Y2547" s="1"/>
      <c r="Z2547" s="1"/>
      <c r="AA2547" s="1"/>
      <c r="AB2547" s="1"/>
      <c r="AC2547" s="1"/>
      <c r="AD2547" s="1"/>
      <c r="AE2547" s="1"/>
      <c r="AF2547" s="1"/>
      <c r="AG2547" s="1"/>
      <c r="AH2547" s="1"/>
      <c r="AI2547" s="1"/>
      <c r="AJ2547" s="1"/>
      <c r="AK2547" s="1"/>
      <c r="AL2547" s="1"/>
      <c r="AM2547" s="1"/>
      <c r="AN2547" s="1"/>
      <c r="AO2547" s="1"/>
      <c r="AP2547" s="1"/>
      <c r="AQ2547" s="1"/>
      <c r="AR2547" s="1"/>
      <c r="AS2547" s="1"/>
      <c r="AT2547" s="1"/>
      <c r="AU2547" s="1"/>
      <c r="AV2547" s="1"/>
      <c r="AW2547" s="1"/>
      <c r="AX2547" s="4"/>
      <c r="AY2547" s="1"/>
    </row>
    <row r="2548" spans="3:51" s="6" customFormat="1" x14ac:dyDescent="0.3">
      <c r="C2548" s="28"/>
      <c r="D2548" s="29"/>
      <c r="E2548" s="30"/>
      <c r="F2548" s="31"/>
      <c r="G2548" s="37"/>
      <c r="H2548" s="38"/>
      <c r="K2548" s="1"/>
      <c r="L2548" s="1"/>
      <c r="M2548" s="1"/>
      <c r="N2548" s="4"/>
      <c r="O2548" s="4"/>
      <c r="P2548" s="4"/>
      <c r="Q2548" s="1"/>
      <c r="R2548" s="1"/>
      <c r="S2548" s="1"/>
      <c r="T2548" s="1"/>
      <c r="U2548" s="1"/>
      <c r="V2548" s="1"/>
      <c r="W2548" s="1"/>
      <c r="X2548" s="1"/>
      <c r="Y2548" s="1"/>
      <c r="Z2548" s="1"/>
      <c r="AA2548" s="1"/>
      <c r="AB2548" s="1"/>
      <c r="AC2548" s="1"/>
      <c r="AD2548" s="1"/>
      <c r="AE2548" s="1"/>
      <c r="AF2548" s="1"/>
      <c r="AG2548" s="1"/>
      <c r="AH2548" s="1"/>
      <c r="AI2548" s="1"/>
      <c r="AJ2548" s="1"/>
      <c r="AK2548" s="1"/>
      <c r="AL2548" s="1"/>
      <c r="AM2548" s="1"/>
      <c r="AN2548" s="1"/>
      <c r="AO2548" s="1"/>
      <c r="AP2548" s="1"/>
      <c r="AQ2548" s="1"/>
      <c r="AR2548" s="1"/>
      <c r="AS2548" s="1"/>
      <c r="AT2548" s="1"/>
      <c r="AU2548" s="1"/>
      <c r="AV2548" s="1"/>
      <c r="AW2548" s="1"/>
      <c r="AX2548" s="4"/>
      <c r="AY2548" s="1"/>
    </row>
    <row r="2549" spans="3:51" s="6" customFormat="1" x14ac:dyDescent="0.3">
      <c r="C2549" s="28"/>
      <c r="D2549" s="29"/>
      <c r="E2549" s="30"/>
      <c r="F2549" s="31"/>
      <c r="G2549" s="37"/>
      <c r="H2549" s="38"/>
      <c r="K2549" s="1"/>
      <c r="L2549" s="1"/>
      <c r="M2549" s="1"/>
      <c r="N2549" s="4"/>
      <c r="O2549" s="4"/>
      <c r="P2549" s="4"/>
      <c r="Q2549" s="1"/>
      <c r="R2549" s="1"/>
      <c r="S2549" s="1"/>
      <c r="T2549" s="1"/>
      <c r="U2549" s="1"/>
      <c r="V2549" s="1"/>
      <c r="W2549" s="1"/>
      <c r="X2549" s="1"/>
      <c r="Y2549" s="1"/>
      <c r="Z2549" s="1"/>
      <c r="AA2549" s="1"/>
      <c r="AB2549" s="1"/>
      <c r="AC2549" s="1"/>
      <c r="AD2549" s="1"/>
      <c r="AE2549" s="1"/>
      <c r="AF2549" s="1"/>
      <c r="AG2549" s="1"/>
      <c r="AH2549" s="1"/>
      <c r="AI2549" s="1"/>
      <c r="AJ2549" s="1"/>
      <c r="AK2549" s="1"/>
      <c r="AL2549" s="1"/>
      <c r="AM2549" s="1"/>
      <c r="AN2549" s="1"/>
      <c r="AO2549" s="1"/>
      <c r="AP2549" s="1"/>
      <c r="AQ2549" s="1"/>
      <c r="AR2549" s="1"/>
      <c r="AS2549" s="1"/>
      <c r="AT2549" s="1"/>
      <c r="AU2549" s="1"/>
      <c r="AV2549" s="1"/>
      <c r="AW2549" s="1"/>
      <c r="AX2549" s="4"/>
      <c r="AY2549" s="1"/>
    </row>
    <row r="2550" spans="3:51" s="6" customFormat="1" x14ac:dyDescent="0.3">
      <c r="C2550" s="28"/>
      <c r="D2550" s="29"/>
      <c r="E2550" s="30"/>
      <c r="F2550" s="31"/>
      <c r="G2550" s="37"/>
      <c r="H2550" s="38"/>
      <c r="K2550" s="1"/>
      <c r="L2550" s="1"/>
      <c r="M2550" s="1"/>
      <c r="N2550" s="4"/>
      <c r="O2550" s="4"/>
      <c r="P2550" s="4"/>
      <c r="Q2550" s="1"/>
      <c r="R2550" s="1"/>
      <c r="S2550" s="1"/>
      <c r="T2550" s="1"/>
      <c r="U2550" s="1"/>
      <c r="V2550" s="1"/>
      <c r="W2550" s="1"/>
      <c r="X2550" s="1"/>
      <c r="Y2550" s="1"/>
      <c r="Z2550" s="1"/>
      <c r="AA2550" s="1"/>
      <c r="AB2550" s="1"/>
      <c r="AC2550" s="1"/>
      <c r="AD2550" s="1"/>
      <c r="AE2550" s="1"/>
      <c r="AF2550" s="1"/>
      <c r="AG2550" s="1"/>
      <c r="AH2550" s="1"/>
      <c r="AI2550" s="1"/>
      <c r="AJ2550" s="1"/>
      <c r="AK2550" s="1"/>
      <c r="AL2550" s="1"/>
      <c r="AM2550" s="1"/>
      <c r="AN2550" s="1"/>
      <c r="AO2550" s="1"/>
      <c r="AP2550" s="1"/>
      <c r="AQ2550" s="1"/>
      <c r="AR2550" s="1"/>
      <c r="AS2550" s="1"/>
      <c r="AT2550" s="1"/>
      <c r="AU2550" s="1"/>
      <c r="AV2550" s="1"/>
      <c r="AW2550" s="1"/>
      <c r="AX2550" s="4"/>
      <c r="AY2550" s="1"/>
    </row>
    <row r="2551" spans="3:51" s="6" customFormat="1" x14ac:dyDescent="0.3">
      <c r="C2551" s="28"/>
      <c r="D2551" s="29"/>
      <c r="E2551" s="30"/>
      <c r="F2551" s="31"/>
      <c r="G2551" s="37"/>
      <c r="H2551" s="38"/>
      <c r="K2551" s="1"/>
      <c r="L2551" s="1"/>
      <c r="M2551" s="1"/>
      <c r="N2551" s="4"/>
      <c r="O2551" s="4"/>
      <c r="P2551" s="4"/>
      <c r="Q2551" s="1"/>
      <c r="R2551" s="1"/>
      <c r="S2551" s="1"/>
      <c r="T2551" s="1"/>
      <c r="U2551" s="1"/>
      <c r="V2551" s="1"/>
      <c r="W2551" s="1"/>
      <c r="X2551" s="1"/>
      <c r="Y2551" s="1"/>
      <c r="Z2551" s="1"/>
      <c r="AA2551" s="1"/>
      <c r="AB2551" s="1"/>
      <c r="AC2551" s="1"/>
      <c r="AD2551" s="1"/>
      <c r="AE2551" s="1"/>
      <c r="AF2551" s="1"/>
      <c r="AG2551" s="1"/>
      <c r="AH2551" s="1"/>
      <c r="AI2551" s="1"/>
      <c r="AJ2551" s="1"/>
      <c r="AK2551" s="1"/>
      <c r="AL2551" s="1"/>
      <c r="AM2551" s="1"/>
      <c r="AN2551" s="1"/>
      <c r="AO2551" s="1"/>
      <c r="AP2551" s="1"/>
      <c r="AQ2551" s="1"/>
      <c r="AR2551" s="1"/>
      <c r="AS2551" s="1"/>
      <c r="AT2551" s="1"/>
      <c r="AU2551" s="1"/>
      <c r="AV2551" s="1"/>
      <c r="AW2551" s="1"/>
      <c r="AX2551" s="4"/>
      <c r="AY2551" s="1"/>
    </row>
    <row r="2552" spans="3:51" s="6" customFormat="1" x14ac:dyDescent="0.3">
      <c r="C2552" s="28"/>
      <c r="D2552" s="29"/>
      <c r="E2552" s="30"/>
      <c r="F2552" s="31"/>
      <c r="G2552" s="37"/>
      <c r="H2552" s="38"/>
      <c r="K2552" s="1"/>
      <c r="L2552" s="1"/>
      <c r="M2552" s="1"/>
      <c r="N2552" s="4"/>
      <c r="O2552" s="4"/>
      <c r="P2552" s="4"/>
      <c r="Q2552" s="1"/>
      <c r="R2552" s="1"/>
      <c r="S2552" s="1"/>
      <c r="T2552" s="1"/>
      <c r="U2552" s="1"/>
      <c r="V2552" s="1"/>
      <c r="W2552" s="1"/>
      <c r="X2552" s="1"/>
      <c r="Y2552" s="1"/>
      <c r="Z2552" s="1"/>
      <c r="AA2552" s="1"/>
      <c r="AB2552" s="1"/>
      <c r="AC2552" s="1"/>
      <c r="AD2552" s="1"/>
      <c r="AE2552" s="1"/>
      <c r="AF2552" s="1"/>
      <c r="AG2552" s="1"/>
      <c r="AH2552" s="1"/>
      <c r="AI2552" s="1"/>
      <c r="AJ2552" s="1"/>
      <c r="AK2552" s="1"/>
      <c r="AL2552" s="1"/>
      <c r="AM2552" s="1"/>
      <c r="AN2552" s="1"/>
      <c r="AO2552" s="1"/>
      <c r="AP2552" s="1"/>
      <c r="AQ2552" s="1"/>
      <c r="AR2552" s="1"/>
      <c r="AS2552" s="1"/>
      <c r="AT2552" s="1"/>
      <c r="AU2552" s="1"/>
      <c r="AV2552" s="1"/>
      <c r="AW2552" s="1"/>
      <c r="AX2552" s="4"/>
      <c r="AY2552" s="1"/>
    </row>
    <row r="2553" spans="3:51" s="6" customFormat="1" x14ac:dyDescent="0.3">
      <c r="C2553" s="28"/>
      <c r="D2553" s="29"/>
      <c r="E2553" s="30"/>
      <c r="F2553" s="31"/>
      <c r="G2553" s="37"/>
      <c r="H2553" s="38"/>
      <c r="K2553" s="1"/>
      <c r="L2553" s="1"/>
      <c r="M2553" s="1"/>
      <c r="N2553" s="4"/>
      <c r="O2553" s="4"/>
      <c r="P2553" s="4"/>
      <c r="Q2553" s="1"/>
      <c r="R2553" s="1"/>
      <c r="S2553" s="1"/>
      <c r="T2553" s="1"/>
      <c r="U2553" s="1"/>
      <c r="V2553" s="1"/>
      <c r="W2553" s="1"/>
      <c r="X2553" s="1"/>
      <c r="Y2553" s="1"/>
      <c r="Z2553" s="1"/>
      <c r="AA2553" s="1"/>
      <c r="AB2553" s="1"/>
      <c r="AC2553" s="1"/>
      <c r="AD2553" s="1"/>
      <c r="AE2553" s="1"/>
      <c r="AF2553" s="1"/>
      <c r="AG2553" s="1"/>
      <c r="AH2553" s="1"/>
      <c r="AI2553" s="1"/>
      <c r="AJ2553" s="1"/>
      <c r="AK2553" s="1"/>
      <c r="AL2553" s="1"/>
      <c r="AM2553" s="1"/>
      <c r="AN2553" s="1"/>
      <c r="AO2553" s="1"/>
      <c r="AP2553" s="1"/>
      <c r="AQ2553" s="1"/>
      <c r="AR2553" s="1"/>
      <c r="AS2553" s="1"/>
      <c r="AT2553" s="1"/>
      <c r="AU2553" s="1"/>
      <c r="AV2553" s="1"/>
      <c r="AW2553" s="1"/>
      <c r="AX2553" s="4"/>
      <c r="AY2553" s="1"/>
    </row>
    <row r="2554" spans="3:51" s="6" customFormat="1" x14ac:dyDescent="0.3">
      <c r="C2554" s="28"/>
      <c r="D2554" s="29"/>
      <c r="E2554" s="30"/>
      <c r="F2554" s="31"/>
      <c r="G2554" s="37"/>
      <c r="H2554" s="38"/>
      <c r="K2554" s="1"/>
      <c r="L2554" s="1"/>
      <c r="M2554" s="1"/>
      <c r="N2554" s="4"/>
      <c r="O2554" s="4"/>
      <c r="P2554" s="4"/>
      <c r="Q2554" s="1"/>
      <c r="R2554" s="1"/>
      <c r="S2554" s="1"/>
      <c r="T2554" s="1"/>
      <c r="U2554" s="1"/>
      <c r="V2554" s="1"/>
      <c r="W2554" s="1"/>
      <c r="X2554" s="1"/>
      <c r="Y2554" s="1"/>
      <c r="Z2554" s="1"/>
      <c r="AA2554" s="1"/>
      <c r="AB2554" s="1"/>
      <c r="AC2554" s="1"/>
      <c r="AD2554" s="1"/>
      <c r="AE2554" s="1"/>
      <c r="AF2554" s="1"/>
      <c r="AG2554" s="1"/>
      <c r="AH2554" s="1"/>
      <c r="AI2554" s="1"/>
      <c r="AJ2554" s="1"/>
      <c r="AK2554" s="1"/>
      <c r="AL2554" s="1"/>
      <c r="AM2554" s="1"/>
      <c r="AN2554" s="1"/>
      <c r="AO2554" s="1"/>
      <c r="AP2554" s="1"/>
      <c r="AQ2554" s="1"/>
      <c r="AR2554" s="1"/>
      <c r="AS2554" s="1"/>
      <c r="AT2554" s="1"/>
      <c r="AU2554" s="1"/>
      <c r="AV2554" s="1"/>
      <c r="AW2554" s="1"/>
      <c r="AX2554" s="4"/>
      <c r="AY2554" s="1"/>
    </row>
    <row r="2555" spans="3:51" s="6" customFormat="1" x14ac:dyDescent="0.3">
      <c r="C2555" s="28"/>
      <c r="D2555" s="29"/>
      <c r="E2555" s="30"/>
      <c r="F2555" s="31"/>
      <c r="G2555" s="37"/>
      <c r="H2555" s="38"/>
      <c r="K2555" s="1"/>
      <c r="L2555" s="1"/>
      <c r="M2555" s="1"/>
      <c r="N2555" s="4"/>
      <c r="O2555" s="4"/>
      <c r="P2555" s="4"/>
      <c r="Q2555" s="1"/>
      <c r="R2555" s="1"/>
      <c r="S2555" s="1"/>
      <c r="T2555" s="1"/>
      <c r="U2555" s="1"/>
      <c r="V2555" s="1"/>
      <c r="W2555" s="1"/>
      <c r="X2555" s="1"/>
      <c r="Y2555" s="1"/>
      <c r="Z2555" s="1"/>
      <c r="AA2555" s="1"/>
      <c r="AB2555" s="1"/>
      <c r="AC2555" s="1"/>
      <c r="AD2555" s="1"/>
      <c r="AE2555" s="1"/>
      <c r="AF2555" s="1"/>
      <c r="AG2555" s="1"/>
      <c r="AH2555" s="1"/>
      <c r="AI2555" s="1"/>
      <c r="AJ2555" s="1"/>
      <c r="AK2555" s="1"/>
      <c r="AL2555" s="1"/>
      <c r="AM2555" s="1"/>
      <c r="AN2555" s="1"/>
      <c r="AO2555" s="1"/>
      <c r="AP2555" s="1"/>
      <c r="AQ2555" s="1"/>
      <c r="AR2555" s="1"/>
      <c r="AS2555" s="1"/>
      <c r="AT2555" s="1"/>
      <c r="AU2555" s="1"/>
      <c r="AV2555" s="1"/>
      <c r="AW2555" s="1"/>
      <c r="AX2555" s="4"/>
      <c r="AY2555" s="1"/>
    </row>
    <row r="2556" spans="3:51" s="6" customFormat="1" x14ac:dyDescent="0.3">
      <c r="C2556" s="28"/>
      <c r="D2556" s="29"/>
      <c r="E2556" s="30"/>
      <c r="F2556" s="31"/>
      <c r="G2556" s="37"/>
      <c r="H2556" s="38"/>
      <c r="K2556" s="1"/>
      <c r="L2556" s="1"/>
      <c r="M2556" s="1"/>
      <c r="N2556" s="4"/>
      <c r="O2556" s="4"/>
      <c r="P2556" s="4"/>
      <c r="Q2556" s="1"/>
      <c r="R2556" s="1"/>
      <c r="S2556" s="1"/>
      <c r="T2556" s="1"/>
      <c r="U2556" s="1"/>
      <c r="V2556" s="1"/>
      <c r="W2556" s="1"/>
      <c r="X2556" s="1"/>
      <c r="Y2556" s="1"/>
      <c r="Z2556" s="1"/>
      <c r="AA2556" s="1"/>
      <c r="AB2556" s="1"/>
      <c r="AC2556" s="1"/>
      <c r="AD2556" s="1"/>
      <c r="AE2556" s="1"/>
      <c r="AF2556" s="1"/>
      <c r="AG2556" s="1"/>
      <c r="AH2556" s="1"/>
      <c r="AI2556" s="1"/>
      <c r="AJ2556" s="1"/>
      <c r="AK2556" s="1"/>
      <c r="AL2556" s="1"/>
      <c r="AM2556" s="1"/>
      <c r="AN2556" s="1"/>
      <c r="AO2556" s="1"/>
      <c r="AP2556" s="1"/>
      <c r="AQ2556" s="1"/>
      <c r="AR2556" s="1"/>
      <c r="AS2556" s="1"/>
      <c r="AT2556" s="1"/>
      <c r="AU2556" s="1"/>
      <c r="AV2556" s="1"/>
      <c r="AW2556" s="1"/>
      <c r="AX2556" s="4"/>
      <c r="AY2556" s="1"/>
    </row>
    <row r="2557" spans="3:51" s="6" customFormat="1" x14ac:dyDescent="0.3">
      <c r="C2557" s="28"/>
      <c r="D2557" s="29"/>
      <c r="E2557" s="30"/>
      <c r="F2557" s="31"/>
      <c r="G2557" s="37"/>
      <c r="H2557" s="38"/>
      <c r="K2557" s="1"/>
      <c r="L2557" s="1"/>
      <c r="M2557" s="1"/>
      <c r="N2557" s="4"/>
      <c r="O2557" s="4"/>
      <c r="P2557" s="4"/>
      <c r="Q2557" s="1"/>
      <c r="R2557" s="1"/>
      <c r="S2557" s="1"/>
      <c r="T2557" s="1"/>
      <c r="U2557" s="1"/>
      <c r="V2557" s="1"/>
      <c r="W2557" s="1"/>
      <c r="X2557" s="1"/>
      <c r="Y2557" s="1"/>
      <c r="Z2557" s="1"/>
      <c r="AA2557" s="1"/>
      <c r="AB2557" s="1"/>
      <c r="AC2557" s="1"/>
      <c r="AD2557" s="1"/>
      <c r="AE2557" s="1"/>
      <c r="AF2557" s="1"/>
      <c r="AG2557" s="1"/>
      <c r="AH2557" s="1"/>
      <c r="AI2557" s="1"/>
      <c r="AJ2557" s="1"/>
      <c r="AK2557" s="1"/>
      <c r="AL2557" s="1"/>
      <c r="AM2557" s="1"/>
      <c r="AN2557" s="1"/>
      <c r="AO2557" s="1"/>
      <c r="AP2557" s="1"/>
      <c r="AQ2557" s="1"/>
      <c r="AR2557" s="1"/>
      <c r="AS2557" s="1"/>
      <c r="AT2557" s="1"/>
      <c r="AU2557" s="1"/>
      <c r="AV2557" s="1"/>
      <c r="AW2557" s="1"/>
      <c r="AX2557" s="4"/>
      <c r="AY2557" s="1"/>
    </row>
    <row r="2558" spans="3:51" s="6" customFormat="1" x14ac:dyDescent="0.3">
      <c r="C2558" s="28"/>
      <c r="D2558" s="29"/>
      <c r="E2558" s="30"/>
      <c r="F2558" s="31"/>
      <c r="G2558" s="37"/>
      <c r="H2558" s="38"/>
      <c r="K2558" s="1"/>
      <c r="L2558" s="1"/>
      <c r="M2558" s="1"/>
      <c r="N2558" s="4"/>
      <c r="O2558" s="4"/>
      <c r="P2558" s="4"/>
      <c r="Q2558" s="1"/>
      <c r="R2558" s="1"/>
      <c r="S2558" s="1"/>
      <c r="T2558" s="1"/>
      <c r="U2558" s="1"/>
      <c r="V2558" s="1"/>
      <c r="W2558" s="1"/>
      <c r="X2558" s="1"/>
      <c r="Y2558" s="1"/>
      <c r="Z2558" s="1"/>
      <c r="AA2558" s="1"/>
      <c r="AB2558" s="1"/>
      <c r="AC2558" s="1"/>
      <c r="AD2558" s="1"/>
      <c r="AE2558" s="1"/>
      <c r="AF2558" s="1"/>
      <c r="AG2558" s="1"/>
      <c r="AH2558" s="1"/>
      <c r="AI2558" s="1"/>
      <c r="AJ2558" s="1"/>
      <c r="AK2558" s="1"/>
      <c r="AL2558" s="1"/>
      <c r="AM2558" s="1"/>
      <c r="AN2558" s="1"/>
      <c r="AO2558" s="1"/>
      <c r="AP2558" s="1"/>
      <c r="AQ2558" s="1"/>
      <c r="AR2558" s="1"/>
      <c r="AS2558" s="1"/>
      <c r="AT2558" s="1"/>
      <c r="AU2558" s="1"/>
      <c r="AV2558" s="1"/>
      <c r="AW2558" s="1"/>
      <c r="AX2558" s="4"/>
      <c r="AY2558" s="1"/>
    </row>
    <row r="2559" spans="3:51" s="6" customFormat="1" x14ac:dyDescent="0.3">
      <c r="C2559" s="28"/>
      <c r="D2559" s="29"/>
      <c r="E2559" s="30"/>
      <c r="F2559" s="31"/>
      <c r="G2559" s="37"/>
      <c r="H2559" s="38"/>
      <c r="K2559" s="1"/>
      <c r="L2559" s="1"/>
      <c r="M2559" s="1"/>
      <c r="N2559" s="4"/>
      <c r="O2559" s="4"/>
      <c r="P2559" s="4"/>
      <c r="Q2559" s="1"/>
      <c r="R2559" s="1"/>
      <c r="S2559" s="1"/>
      <c r="T2559" s="1"/>
      <c r="U2559" s="1"/>
      <c r="V2559" s="1"/>
      <c r="W2559" s="1"/>
      <c r="X2559" s="1"/>
      <c r="Y2559" s="1"/>
      <c r="Z2559" s="1"/>
      <c r="AA2559" s="1"/>
      <c r="AB2559" s="1"/>
      <c r="AC2559" s="1"/>
      <c r="AD2559" s="1"/>
      <c r="AE2559" s="1"/>
      <c r="AF2559" s="1"/>
      <c r="AG2559" s="1"/>
      <c r="AH2559" s="1"/>
      <c r="AI2559" s="1"/>
      <c r="AJ2559" s="1"/>
      <c r="AK2559" s="1"/>
      <c r="AL2559" s="1"/>
      <c r="AM2559" s="1"/>
      <c r="AN2559" s="1"/>
      <c r="AO2559" s="1"/>
      <c r="AP2559" s="1"/>
      <c r="AQ2559" s="1"/>
      <c r="AR2559" s="1"/>
      <c r="AS2559" s="1"/>
      <c r="AT2559" s="1"/>
      <c r="AU2559" s="1"/>
      <c r="AV2559" s="1"/>
      <c r="AW2559" s="1"/>
      <c r="AX2559" s="4"/>
      <c r="AY2559" s="1"/>
    </row>
    <row r="2560" spans="3:51" s="6" customFormat="1" x14ac:dyDescent="0.3">
      <c r="C2560" s="28"/>
      <c r="D2560" s="29"/>
      <c r="E2560" s="30"/>
      <c r="F2560" s="31"/>
      <c r="G2560" s="37"/>
      <c r="H2560" s="38"/>
      <c r="K2560" s="1"/>
      <c r="L2560" s="1"/>
      <c r="M2560" s="1"/>
      <c r="N2560" s="4"/>
      <c r="O2560" s="4"/>
      <c r="P2560" s="4"/>
      <c r="Q2560" s="1"/>
      <c r="R2560" s="1"/>
      <c r="S2560" s="1"/>
      <c r="T2560" s="1"/>
      <c r="U2560" s="1"/>
      <c r="V2560" s="1"/>
      <c r="W2560" s="1"/>
      <c r="X2560" s="1"/>
      <c r="Y2560" s="1"/>
      <c r="Z2560" s="1"/>
      <c r="AA2560" s="1"/>
      <c r="AB2560" s="1"/>
      <c r="AC2560" s="1"/>
      <c r="AD2560" s="1"/>
      <c r="AE2560" s="1"/>
      <c r="AF2560" s="1"/>
      <c r="AG2560" s="1"/>
      <c r="AH2560" s="1"/>
      <c r="AI2560" s="1"/>
      <c r="AJ2560" s="1"/>
      <c r="AK2560" s="1"/>
      <c r="AL2560" s="1"/>
      <c r="AM2560" s="1"/>
      <c r="AN2560" s="1"/>
      <c r="AO2560" s="1"/>
      <c r="AP2560" s="1"/>
      <c r="AQ2560" s="1"/>
      <c r="AR2560" s="1"/>
      <c r="AS2560" s="1"/>
      <c r="AT2560" s="1"/>
      <c r="AU2560" s="1"/>
      <c r="AV2560" s="1"/>
      <c r="AW2560" s="1"/>
      <c r="AX2560" s="4"/>
      <c r="AY2560" s="1"/>
    </row>
    <row r="2561" spans="3:51" s="6" customFormat="1" x14ac:dyDescent="0.3">
      <c r="C2561" s="28"/>
      <c r="D2561" s="29"/>
      <c r="E2561" s="30"/>
      <c r="F2561" s="31"/>
      <c r="G2561" s="37"/>
      <c r="H2561" s="38"/>
      <c r="K2561" s="1"/>
      <c r="L2561" s="1"/>
      <c r="M2561" s="1"/>
      <c r="N2561" s="4"/>
      <c r="O2561" s="4"/>
      <c r="P2561" s="4"/>
      <c r="Q2561" s="1"/>
      <c r="R2561" s="1"/>
      <c r="S2561" s="1"/>
      <c r="T2561" s="1"/>
      <c r="U2561" s="1"/>
      <c r="V2561" s="1"/>
      <c r="W2561" s="1"/>
      <c r="X2561" s="1"/>
      <c r="Y2561" s="1"/>
      <c r="Z2561" s="1"/>
      <c r="AA2561" s="1"/>
      <c r="AB2561" s="1"/>
      <c r="AC2561" s="1"/>
      <c r="AD2561" s="1"/>
      <c r="AE2561" s="1"/>
      <c r="AF2561" s="1"/>
      <c r="AG2561" s="1"/>
      <c r="AH2561" s="1"/>
      <c r="AI2561" s="1"/>
      <c r="AJ2561" s="1"/>
      <c r="AK2561" s="1"/>
      <c r="AL2561" s="1"/>
      <c r="AM2561" s="1"/>
      <c r="AN2561" s="1"/>
      <c r="AO2561" s="1"/>
      <c r="AP2561" s="1"/>
      <c r="AQ2561" s="1"/>
      <c r="AR2561" s="1"/>
      <c r="AS2561" s="1"/>
      <c r="AT2561" s="1"/>
      <c r="AU2561" s="1"/>
      <c r="AV2561" s="1"/>
      <c r="AW2561" s="1"/>
      <c r="AX2561" s="4"/>
      <c r="AY2561" s="1"/>
    </row>
    <row r="2562" spans="3:51" s="6" customFormat="1" x14ac:dyDescent="0.3">
      <c r="C2562" s="28"/>
      <c r="D2562" s="29"/>
      <c r="E2562" s="30"/>
      <c r="F2562" s="31"/>
      <c r="G2562" s="37"/>
      <c r="H2562" s="38"/>
      <c r="K2562" s="1"/>
      <c r="L2562" s="1"/>
      <c r="M2562" s="1"/>
      <c r="N2562" s="4"/>
      <c r="O2562" s="4"/>
      <c r="P2562" s="4"/>
      <c r="Q2562" s="1"/>
      <c r="R2562" s="1"/>
      <c r="S2562" s="1"/>
      <c r="T2562" s="1"/>
      <c r="U2562" s="1"/>
      <c r="V2562" s="1"/>
      <c r="W2562" s="1"/>
      <c r="X2562" s="1"/>
      <c r="Y2562" s="1"/>
      <c r="Z2562" s="1"/>
      <c r="AA2562" s="1"/>
      <c r="AB2562" s="1"/>
      <c r="AC2562" s="1"/>
      <c r="AD2562" s="1"/>
      <c r="AE2562" s="1"/>
      <c r="AF2562" s="1"/>
      <c r="AG2562" s="1"/>
      <c r="AH2562" s="1"/>
      <c r="AI2562" s="1"/>
      <c r="AJ2562" s="1"/>
      <c r="AK2562" s="1"/>
      <c r="AL2562" s="1"/>
      <c r="AM2562" s="1"/>
      <c r="AN2562" s="1"/>
      <c r="AO2562" s="1"/>
      <c r="AP2562" s="1"/>
      <c r="AQ2562" s="1"/>
      <c r="AR2562" s="1"/>
      <c r="AS2562" s="1"/>
      <c r="AT2562" s="1"/>
      <c r="AU2562" s="1"/>
      <c r="AV2562" s="1"/>
      <c r="AW2562" s="1"/>
      <c r="AX2562" s="4"/>
      <c r="AY2562" s="1"/>
    </row>
    <row r="2563" spans="3:51" s="6" customFormat="1" x14ac:dyDescent="0.3">
      <c r="C2563" s="28"/>
      <c r="D2563" s="29"/>
      <c r="E2563" s="30"/>
      <c r="F2563" s="31"/>
      <c r="G2563" s="37"/>
      <c r="H2563" s="38"/>
      <c r="K2563" s="1"/>
      <c r="L2563" s="1"/>
      <c r="M2563" s="1"/>
      <c r="N2563" s="4"/>
      <c r="O2563" s="4"/>
      <c r="P2563" s="4"/>
      <c r="Q2563" s="1"/>
      <c r="R2563" s="1"/>
      <c r="S2563" s="1"/>
      <c r="T2563" s="1"/>
      <c r="U2563" s="1"/>
      <c r="V2563" s="1"/>
      <c r="W2563" s="1"/>
      <c r="X2563" s="1"/>
      <c r="Y2563" s="1"/>
      <c r="Z2563" s="1"/>
      <c r="AA2563" s="1"/>
      <c r="AB2563" s="1"/>
      <c r="AC2563" s="1"/>
      <c r="AD2563" s="1"/>
      <c r="AE2563" s="1"/>
      <c r="AF2563" s="1"/>
      <c r="AG2563" s="1"/>
      <c r="AH2563" s="1"/>
      <c r="AI2563" s="1"/>
      <c r="AJ2563" s="1"/>
      <c r="AK2563" s="1"/>
      <c r="AL2563" s="1"/>
      <c r="AM2563" s="1"/>
      <c r="AN2563" s="1"/>
      <c r="AO2563" s="1"/>
      <c r="AP2563" s="1"/>
      <c r="AQ2563" s="1"/>
      <c r="AR2563" s="1"/>
      <c r="AS2563" s="1"/>
      <c r="AT2563" s="1"/>
      <c r="AU2563" s="1"/>
      <c r="AV2563" s="1"/>
      <c r="AW2563" s="1"/>
      <c r="AX2563" s="4"/>
      <c r="AY2563" s="1"/>
    </row>
    <row r="2564" spans="3:51" s="6" customFormat="1" x14ac:dyDescent="0.3">
      <c r="C2564" s="28"/>
      <c r="D2564" s="29"/>
      <c r="E2564" s="30"/>
      <c r="F2564" s="31"/>
      <c r="G2564" s="37"/>
      <c r="H2564" s="38"/>
      <c r="K2564" s="1"/>
      <c r="L2564" s="1"/>
      <c r="M2564" s="1"/>
      <c r="N2564" s="4"/>
      <c r="O2564" s="4"/>
      <c r="P2564" s="4"/>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4"/>
      <c r="AY2564" s="1"/>
    </row>
    <row r="2565" spans="3:51" s="6" customFormat="1" x14ac:dyDescent="0.3">
      <c r="C2565" s="28"/>
      <c r="D2565" s="29"/>
      <c r="E2565" s="30"/>
      <c r="F2565" s="31"/>
      <c r="G2565" s="37"/>
      <c r="H2565" s="38"/>
      <c r="K2565" s="1"/>
      <c r="L2565" s="1"/>
      <c r="M2565" s="1"/>
      <c r="N2565" s="4"/>
      <c r="O2565" s="4"/>
      <c r="P2565" s="4"/>
      <c r="Q2565" s="1"/>
      <c r="R2565" s="1"/>
      <c r="S2565" s="1"/>
      <c r="T2565" s="1"/>
      <c r="U2565" s="1"/>
      <c r="V2565" s="1"/>
      <c r="W2565" s="1"/>
      <c r="X2565" s="1"/>
      <c r="Y2565" s="1"/>
      <c r="Z2565" s="1"/>
      <c r="AA2565" s="1"/>
      <c r="AB2565" s="1"/>
      <c r="AC2565" s="1"/>
      <c r="AD2565" s="1"/>
      <c r="AE2565" s="1"/>
      <c r="AF2565" s="1"/>
      <c r="AG2565" s="1"/>
      <c r="AH2565" s="1"/>
      <c r="AI2565" s="1"/>
      <c r="AJ2565" s="1"/>
      <c r="AK2565" s="1"/>
      <c r="AL2565" s="1"/>
      <c r="AM2565" s="1"/>
      <c r="AN2565" s="1"/>
      <c r="AO2565" s="1"/>
      <c r="AP2565" s="1"/>
      <c r="AQ2565" s="1"/>
      <c r="AR2565" s="1"/>
      <c r="AS2565" s="1"/>
      <c r="AT2565" s="1"/>
      <c r="AU2565" s="1"/>
      <c r="AV2565" s="1"/>
      <c r="AW2565" s="1"/>
      <c r="AX2565" s="4"/>
      <c r="AY2565" s="1"/>
    </row>
    <row r="2566" spans="3:51" s="6" customFormat="1" x14ac:dyDescent="0.3">
      <c r="C2566" s="28"/>
      <c r="D2566" s="29"/>
      <c r="E2566" s="30"/>
      <c r="F2566" s="31"/>
      <c r="G2566" s="37"/>
      <c r="H2566" s="38"/>
      <c r="K2566" s="1"/>
      <c r="L2566" s="1"/>
      <c r="M2566" s="1"/>
      <c r="N2566" s="4"/>
      <c r="O2566" s="4"/>
      <c r="P2566" s="4"/>
      <c r="Q2566" s="1"/>
      <c r="R2566" s="1"/>
      <c r="S2566" s="1"/>
      <c r="T2566" s="1"/>
      <c r="U2566" s="1"/>
      <c r="V2566" s="1"/>
      <c r="W2566" s="1"/>
      <c r="X2566" s="1"/>
      <c r="Y2566" s="1"/>
      <c r="Z2566" s="1"/>
      <c r="AA2566" s="1"/>
      <c r="AB2566" s="1"/>
      <c r="AC2566" s="1"/>
      <c r="AD2566" s="1"/>
      <c r="AE2566" s="1"/>
      <c r="AF2566" s="1"/>
      <c r="AG2566" s="1"/>
      <c r="AH2566" s="1"/>
      <c r="AI2566" s="1"/>
      <c r="AJ2566" s="1"/>
      <c r="AK2566" s="1"/>
      <c r="AL2566" s="1"/>
      <c r="AM2566" s="1"/>
      <c r="AN2566" s="1"/>
      <c r="AO2566" s="1"/>
      <c r="AP2566" s="1"/>
      <c r="AQ2566" s="1"/>
      <c r="AR2566" s="1"/>
      <c r="AS2566" s="1"/>
      <c r="AT2566" s="1"/>
      <c r="AU2566" s="1"/>
      <c r="AV2566" s="1"/>
      <c r="AW2566" s="1"/>
      <c r="AX2566" s="4"/>
      <c r="AY2566" s="1"/>
    </row>
    <row r="2567" spans="3:51" s="6" customFormat="1" x14ac:dyDescent="0.3">
      <c r="C2567" s="28"/>
      <c r="D2567" s="29"/>
      <c r="E2567" s="30"/>
      <c r="F2567" s="31"/>
      <c r="G2567" s="37"/>
      <c r="H2567" s="38"/>
      <c r="K2567" s="1"/>
      <c r="L2567" s="1"/>
      <c r="M2567" s="1"/>
      <c r="N2567" s="4"/>
      <c r="O2567" s="4"/>
      <c r="P2567" s="4"/>
      <c r="Q2567" s="1"/>
      <c r="R2567" s="1"/>
      <c r="S2567" s="1"/>
      <c r="T2567" s="1"/>
      <c r="U2567" s="1"/>
      <c r="V2567" s="1"/>
      <c r="W2567" s="1"/>
      <c r="X2567" s="1"/>
      <c r="Y2567" s="1"/>
      <c r="Z2567" s="1"/>
      <c r="AA2567" s="1"/>
      <c r="AB2567" s="1"/>
      <c r="AC2567" s="1"/>
      <c r="AD2567" s="1"/>
      <c r="AE2567" s="1"/>
      <c r="AF2567" s="1"/>
      <c r="AG2567" s="1"/>
      <c r="AH2567" s="1"/>
      <c r="AI2567" s="1"/>
      <c r="AJ2567" s="1"/>
      <c r="AK2567" s="1"/>
      <c r="AL2567" s="1"/>
      <c r="AM2567" s="1"/>
      <c r="AN2567" s="1"/>
      <c r="AO2567" s="1"/>
      <c r="AP2567" s="1"/>
      <c r="AQ2567" s="1"/>
      <c r="AR2567" s="1"/>
      <c r="AS2567" s="1"/>
      <c r="AT2567" s="1"/>
      <c r="AU2567" s="1"/>
      <c r="AV2567" s="1"/>
      <c r="AW2567" s="1"/>
      <c r="AX2567" s="4"/>
      <c r="AY2567" s="1"/>
    </row>
    <row r="2568" spans="3:51" s="6" customFormat="1" x14ac:dyDescent="0.3">
      <c r="C2568" s="28"/>
      <c r="D2568" s="29"/>
      <c r="E2568" s="30"/>
      <c r="F2568" s="31"/>
      <c r="G2568" s="37"/>
      <c r="H2568" s="38"/>
      <c r="K2568" s="1"/>
      <c r="L2568" s="1"/>
      <c r="M2568" s="1"/>
      <c r="N2568" s="4"/>
      <c r="O2568" s="4"/>
      <c r="P2568" s="4"/>
      <c r="Q2568" s="1"/>
      <c r="R2568" s="1"/>
      <c r="S2568" s="1"/>
      <c r="T2568" s="1"/>
      <c r="U2568" s="1"/>
      <c r="V2568" s="1"/>
      <c r="W2568" s="1"/>
      <c r="X2568" s="1"/>
      <c r="Y2568" s="1"/>
      <c r="Z2568" s="1"/>
      <c r="AA2568" s="1"/>
      <c r="AB2568" s="1"/>
      <c r="AC2568" s="1"/>
      <c r="AD2568" s="1"/>
      <c r="AE2568" s="1"/>
      <c r="AF2568" s="1"/>
      <c r="AG2568" s="1"/>
      <c r="AH2568" s="1"/>
      <c r="AI2568" s="1"/>
      <c r="AJ2568" s="1"/>
      <c r="AK2568" s="1"/>
      <c r="AL2568" s="1"/>
      <c r="AM2568" s="1"/>
      <c r="AN2568" s="1"/>
      <c r="AO2568" s="1"/>
      <c r="AP2568" s="1"/>
      <c r="AQ2568" s="1"/>
      <c r="AR2568" s="1"/>
      <c r="AS2568" s="1"/>
      <c r="AT2568" s="1"/>
      <c r="AU2568" s="1"/>
      <c r="AV2568" s="1"/>
      <c r="AW2568" s="1"/>
      <c r="AX2568" s="4"/>
      <c r="AY2568" s="1"/>
    </row>
    <row r="2569" spans="3:51" s="6" customFormat="1" x14ac:dyDescent="0.3">
      <c r="C2569" s="28"/>
      <c r="D2569" s="29"/>
      <c r="E2569" s="30"/>
      <c r="F2569" s="31"/>
      <c r="G2569" s="37"/>
      <c r="H2569" s="38"/>
      <c r="K2569" s="1"/>
      <c r="L2569" s="1"/>
      <c r="M2569" s="1"/>
      <c r="N2569" s="4"/>
      <c r="O2569" s="4"/>
      <c r="P2569" s="4"/>
      <c r="Q2569" s="1"/>
      <c r="R2569" s="1"/>
      <c r="S2569" s="1"/>
      <c r="T2569" s="1"/>
      <c r="U2569" s="1"/>
      <c r="V2569" s="1"/>
      <c r="W2569" s="1"/>
      <c r="X2569" s="1"/>
      <c r="Y2569" s="1"/>
      <c r="Z2569" s="1"/>
      <c r="AA2569" s="1"/>
      <c r="AB2569" s="1"/>
      <c r="AC2569" s="1"/>
      <c r="AD2569" s="1"/>
      <c r="AE2569" s="1"/>
      <c r="AF2569" s="1"/>
      <c r="AG2569" s="1"/>
      <c r="AH2569" s="1"/>
      <c r="AI2569" s="1"/>
      <c r="AJ2569" s="1"/>
      <c r="AK2569" s="1"/>
      <c r="AL2569" s="1"/>
      <c r="AM2569" s="1"/>
      <c r="AN2569" s="1"/>
      <c r="AO2569" s="1"/>
      <c r="AP2569" s="1"/>
      <c r="AQ2569" s="1"/>
      <c r="AR2569" s="1"/>
      <c r="AS2569" s="1"/>
      <c r="AT2569" s="1"/>
      <c r="AU2569" s="1"/>
      <c r="AV2569" s="1"/>
      <c r="AW2569" s="1"/>
      <c r="AX2569" s="4"/>
      <c r="AY2569" s="1"/>
    </row>
    <row r="2570" spans="3:51" s="6" customFormat="1" x14ac:dyDescent="0.3">
      <c r="C2570" s="28"/>
      <c r="D2570" s="29"/>
      <c r="E2570" s="30"/>
      <c r="F2570" s="31"/>
      <c r="G2570" s="37"/>
      <c r="H2570" s="38"/>
      <c r="K2570" s="1"/>
      <c r="L2570" s="1"/>
      <c r="M2570" s="1"/>
      <c r="N2570" s="4"/>
      <c r="O2570" s="4"/>
      <c r="P2570" s="4"/>
      <c r="Q2570" s="1"/>
      <c r="R2570" s="1"/>
      <c r="S2570" s="1"/>
      <c r="T2570" s="1"/>
      <c r="U2570" s="1"/>
      <c r="V2570" s="1"/>
      <c r="W2570" s="1"/>
      <c r="X2570" s="1"/>
      <c r="Y2570" s="1"/>
      <c r="Z2570" s="1"/>
      <c r="AA2570" s="1"/>
      <c r="AB2570" s="1"/>
      <c r="AC2570" s="1"/>
      <c r="AD2570" s="1"/>
      <c r="AE2570" s="1"/>
      <c r="AF2570" s="1"/>
      <c r="AG2570" s="1"/>
      <c r="AH2570" s="1"/>
      <c r="AI2570" s="1"/>
      <c r="AJ2570" s="1"/>
      <c r="AK2570" s="1"/>
      <c r="AL2570" s="1"/>
      <c r="AM2570" s="1"/>
      <c r="AN2570" s="1"/>
      <c r="AO2570" s="1"/>
      <c r="AP2570" s="1"/>
      <c r="AQ2570" s="1"/>
      <c r="AR2570" s="1"/>
      <c r="AS2570" s="1"/>
      <c r="AT2570" s="1"/>
      <c r="AU2570" s="1"/>
      <c r="AV2570" s="1"/>
      <c r="AW2570" s="1"/>
      <c r="AX2570" s="4"/>
      <c r="AY2570" s="1"/>
    </row>
    <row r="2571" spans="3:51" s="6" customFormat="1" x14ac:dyDescent="0.3">
      <c r="C2571" s="28"/>
      <c r="D2571" s="29"/>
      <c r="E2571" s="30"/>
      <c r="F2571" s="31"/>
      <c r="G2571" s="37"/>
      <c r="H2571" s="38"/>
      <c r="K2571" s="1"/>
      <c r="L2571" s="1"/>
      <c r="M2571" s="1"/>
      <c r="N2571" s="4"/>
      <c r="O2571" s="4"/>
      <c r="P2571" s="4"/>
      <c r="Q2571" s="1"/>
      <c r="R2571" s="1"/>
      <c r="S2571" s="1"/>
      <c r="T2571" s="1"/>
      <c r="U2571" s="1"/>
      <c r="V2571" s="1"/>
      <c r="W2571" s="1"/>
      <c r="X2571" s="1"/>
      <c r="Y2571" s="1"/>
      <c r="Z2571" s="1"/>
      <c r="AA2571" s="1"/>
      <c r="AB2571" s="1"/>
      <c r="AC2571" s="1"/>
      <c r="AD2571" s="1"/>
      <c r="AE2571" s="1"/>
      <c r="AF2571" s="1"/>
      <c r="AG2571" s="1"/>
      <c r="AH2571" s="1"/>
      <c r="AI2571" s="1"/>
      <c r="AJ2571" s="1"/>
      <c r="AK2571" s="1"/>
      <c r="AL2571" s="1"/>
      <c r="AM2571" s="1"/>
      <c r="AN2571" s="1"/>
      <c r="AO2571" s="1"/>
      <c r="AP2571" s="1"/>
      <c r="AQ2571" s="1"/>
      <c r="AR2571" s="1"/>
      <c r="AS2571" s="1"/>
      <c r="AT2571" s="1"/>
      <c r="AU2571" s="1"/>
      <c r="AV2571" s="1"/>
      <c r="AW2571" s="1"/>
      <c r="AX2571" s="4"/>
      <c r="AY2571" s="1"/>
    </row>
    <row r="2572" spans="3:51" s="6" customFormat="1" x14ac:dyDescent="0.3">
      <c r="C2572" s="28"/>
      <c r="D2572" s="29"/>
      <c r="E2572" s="30"/>
      <c r="F2572" s="31"/>
      <c r="G2572" s="37"/>
      <c r="H2572" s="38"/>
      <c r="K2572" s="1"/>
      <c r="L2572" s="1"/>
      <c r="M2572" s="1"/>
      <c r="N2572" s="4"/>
      <c r="O2572" s="4"/>
      <c r="P2572" s="4"/>
      <c r="Q2572" s="1"/>
      <c r="R2572" s="1"/>
      <c r="S2572" s="1"/>
      <c r="T2572" s="1"/>
      <c r="U2572" s="1"/>
      <c r="V2572" s="1"/>
      <c r="W2572" s="1"/>
      <c r="X2572" s="1"/>
      <c r="Y2572" s="1"/>
      <c r="Z2572" s="1"/>
      <c r="AA2572" s="1"/>
      <c r="AB2572" s="1"/>
      <c r="AC2572" s="1"/>
      <c r="AD2572" s="1"/>
      <c r="AE2572" s="1"/>
      <c r="AF2572" s="1"/>
      <c r="AG2572" s="1"/>
      <c r="AH2572" s="1"/>
      <c r="AI2572" s="1"/>
      <c r="AJ2572" s="1"/>
      <c r="AK2572" s="1"/>
      <c r="AL2572" s="1"/>
      <c r="AM2572" s="1"/>
      <c r="AN2572" s="1"/>
      <c r="AO2572" s="1"/>
      <c r="AP2572" s="1"/>
      <c r="AQ2572" s="1"/>
      <c r="AR2572" s="1"/>
      <c r="AS2572" s="1"/>
      <c r="AT2572" s="1"/>
      <c r="AU2572" s="1"/>
      <c r="AV2572" s="1"/>
      <c r="AW2572" s="1"/>
      <c r="AX2572" s="4"/>
      <c r="AY2572" s="1"/>
    </row>
    <row r="2573" spans="3:51" s="6" customFormat="1" x14ac:dyDescent="0.3">
      <c r="C2573" s="28"/>
      <c r="D2573" s="29"/>
      <c r="E2573" s="30"/>
      <c r="F2573" s="31"/>
      <c r="G2573" s="37"/>
      <c r="H2573" s="38"/>
      <c r="K2573" s="1"/>
      <c r="L2573" s="1"/>
      <c r="M2573" s="1"/>
      <c r="N2573" s="4"/>
      <c r="O2573" s="4"/>
      <c r="P2573" s="4"/>
      <c r="Q2573" s="1"/>
      <c r="R2573" s="1"/>
      <c r="S2573" s="1"/>
      <c r="T2573" s="1"/>
      <c r="U2573" s="1"/>
      <c r="V2573" s="1"/>
      <c r="W2573" s="1"/>
      <c r="X2573" s="1"/>
      <c r="Y2573" s="1"/>
      <c r="Z2573" s="1"/>
      <c r="AA2573" s="1"/>
      <c r="AB2573" s="1"/>
      <c r="AC2573" s="1"/>
      <c r="AD2573" s="1"/>
      <c r="AE2573" s="1"/>
      <c r="AF2573" s="1"/>
      <c r="AG2573" s="1"/>
      <c r="AH2573" s="1"/>
      <c r="AI2573" s="1"/>
      <c r="AJ2573" s="1"/>
      <c r="AK2573" s="1"/>
      <c r="AL2573" s="1"/>
      <c r="AM2573" s="1"/>
      <c r="AN2573" s="1"/>
      <c r="AO2573" s="1"/>
      <c r="AP2573" s="1"/>
      <c r="AQ2573" s="1"/>
      <c r="AR2573" s="1"/>
      <c r="AS2573" s="1"/>
      <c r="AT2573" s="1"/>
      <c r="AU2573" s="1"/>
      <c r="AV2573" s="1"/>
      <c r="AW2573" s="1"/>
      <c r="AX2573" s="4"/>
      <c r="AY2573" s="1"/>
    </row>
    <row r="2574" spans="3:51" s="6" customFormat="1" x14ac:dyDescent="0.3">
      <c r="C2574" s="28"/>
      <c r="D2574" s="29"/>
      <c r="E2574" s="30"/>
      <c r="F2574" s="31"/>
      <c r="G2574" s="37"/>
      <c r="H2574" s="38"/>
      <c r="K2574" s="1"/>
      <c r="L2574" s="1"/>
      <c r="M2574" s="1"/>
      <c r="N2574" s="4"/>
      <c r="O2574" s="4"/>
      <c r="P2574" s="4"/>
      <c r="Q2574" s="1"/>
      <c r="R2574" s="1"/>
      <c r="S2574" s="1"/>
      <c r="T2574" s="1"/>
      <c r="U2574" s="1"/>
      <c r="V2574" s="1"/>
      <c r="W2574" s="1"/>
      <c r="X2574" s="1"/>
      <c r="Y2574" s="1"/>
      <c r="Z2574" s="1"/>
      <c r="AA2574" s="1"/>
      <c r="AB2574" s="1"/>
      <c r="AC2574" s="1"/>
      <c r="AD2574" s="1"/>
      <c r="AE2574" s="1"/>
      <c r="AF2574" s="1"/>
      <c r="AG2574" s="1"/>
      <c r="AH2574" s="1"/>
      <c r="AI2574" s="1"/>
      <c r="AJ2574" s="1"/>
      <c r="AK2574" s="1"/>
      <c r="AL2574" s="1"/>
      <c r="AM2574" s="1"/>
      <c r="AN2574" s="1"/>
      <c r="AO2574" s="1"/>
      <c r="AP2574" s="1"/>
      <c r="AQ2574" s="1"/>
      <c r="AR2574" s="1"/>
      <c r="AS2574" s="1"/>
      <c r="AT2574" s="1"/>
      <c r="AU2574" s="1"/>
      <c r="AV2574" s="1"/>
      <c r="AW2574" s="1"/>
      <c r="AX2574" s="4"/>
      <c r="AY2574" s="1"/>
    </row>
    <row r="2575" spans="3:51" s="6" customFormat="1" x14ac:dyDescent="0.3">
      <c r="C2575" s="28"/>
      <c r="D2575" s="29"/>
      <c r="E2575" s="30"/>
      <c r="F2575" s="31"/>
      <c r="G2575" s="37"/>
      <c r="H2575" s="38"/>
      <c r="K2575" s="1"/>
      <c r="L2575" s="1"/>
      <c r="M2575" s="1"/>
      <c r="N2575" s="4"/>
      <c r="O2575" s="4"/>
      <c r="P2575" s="4"/>
      <c r="Q2575" s="1"/>
      <c r="R2575" s="1"/>
      <c r="S2575" s="1"/>
      <c r="T2575" s="1"/>
      <c r="U2575" s="1"/>
      <c r="V2575" s="1"/>
      <c r="W2575" s="1"/>
      <c r="X2575" s="1"/>
      <c r="Y2575" s="1"/>
      <c r="Z2575" s="1"/>
      <c r="AA2575" s="1"/>
      <c r="AB2575" s="1"/>
      <c r="AC2575" s="1"/>
      <c r="AD2575" s="1"/>
      <c r="AE2575" s="1"/>
      <c r="AF2575" s="1"/>
      <c r="AG2575" s="1"/>
      <c r="AH2575" s="1"/>
      <c r="AI2575" s="1"/>
      <c r="AJ2575" s="1"/>
      <c r="AK2575" s="1"/>
      <c r="AL2575" s="1"/>
      <c r="AM2575" s="1"/>
      <c r="AN2575" s="1"/>
      <c r="AO2575" s="1"/>
      <c r="AP2575" s="1"/>
      <c r="AQ2575" s="1"/>
      <c r="AR2575" s="1"/>
      <c r="AS2575" s="1"/>
      <c r="AT2575" s="1"/>
      <c r="AU2575" s="1"/>
      <c r="AV2575" s="1"/>
      <c r="AW2575" s="1"/>
      <c r="AX2575" s="4"/>
      <c r="AY2575" s="1"/>
    </row>
    <row r="2576" spans="3:51" s="6" customFormat="1" x14ac:dyDescent="0.3">
      <c r="C2576" s="28"/>
      <c r="D2576" s="29"/>
      <c r="E2576" s="30"/>
      <c r="F2576" s="31"/>
      <c r="G2576" s="37"/>
      <c r="H2576" s="38"/>
      <c r="K2576" s="1"/>
      <c r="L2576" s="1"/>
      <c r="M2576" s="1"/>
      <c r="N2576" s="4"/>
      <c r="O2576" s="4"/>
      <c r="P2576" s="4"/>
      <c r="Q2576" s="1"/>
      <c r="R2576" s="1"/>
      <c r="S2576" s="1"/>
      <c r="T2576" s="1"/>
      <c r="U2576" s="1"/>
      <c r="V2576" s="1"/>
      <c r="W2576" s="1"/>
      <c r="X2576" s="1"/>
      <c r="Y2576" s="1"/>
      <c r="Z2576" s="1"/>
      <c r="AA2576" s="1"/>
      <c r="AB2576" s="1"/>
      <c r="AC2576" s="1"/>
      <c r="AD2576" s="1"/>
      <c r="AE2576" s="1"/>
      <c r="AF2576" s="1"/>
      <c r="AG2576" s="1"/>
      <c r="AH2576" s="1"/>
      <c r="AI2576" s="1"/>
      <c r="AJ2576" s="1"/>
      <c r="AK2576" s="1"/>
      <c r="AL2576" s="1"/>
      <c r="AM2576" s="1"/>
      <c r="AN2576" s="1"/>
      <c r="AO2576" s="1"/>
      <c r="AP2576" s="1"/>
      <c r="AQ2576" s="1"/>
      <c r="AR2576" s="1"/>
      <c r="AS2576" s="1"/>
      <c r="AT2576" s="1"/>
      <c r="AU2576" s="1"/>
      <c r="AV2576" s="1"/>
      <c r="AW2576" s="1"/>
      <c r="AX2576" s="4"/>
      <c r="AY2576" s="1"/>
    </row>
    <row r="2577" spans="3:51" s="6" customFormat="1" x14ac:dyDescent="0.3">
      <c r="C2577" s="28"/>
      <c r="D2577" s="29"/>
      <c r="E2577" s="30"/>
      <c r="F2577" s="31"/>
      <c r="G2577" s="37"/>
      <c r="H2577" s="38"/>
      <c r="K2577" s="1"/>
      <c r="L2577" s="1"/>
      <c r="M2577" s="1"/>
      <c r="N2577" s="4"/>
      <c r="O2577" s="4"/>
      <c r="P2577" s="4"/>
      <c r="Q2577" s="1"/>
      <c r="R2577" s="1"/>
      <c r="S2577" s="1"/>
      <c r="T2577" s="1"/>
      <c r="U2577" s="1"/>
      <c r="V2577" s="1"/>
      <c r="W2577" s="1"/>
      <c r="X2577" s="1"/>
      <c r="Y2577" s="1"/>
      <c r="Z2577" s="1"/>
      <c r="AA2577" s="1"/>
      <c r="AB2577" s="1"/>
      <c r="AC2577" s="1"/>
      <c r="AD2577" s="1"/>
      <c r="AE2577" s="1"/>
      <c r="AF2577" s="1"/>
      <c r="AG2577" s="1"/>
      <c r="AH2577" s="1"/>
      <c r="AI2577" s="1"/>
      <c r="AJ2577" s="1"/>
      <c r="AK2577" s="1"/>
      <c r="AL2577" s="1"/>
      <c r="AM2577" s="1"/>
      <c r="AN2577" s="1"/>
      <c r="AO2577" s="1"/>
      <c r="AP2577" s="1"/>
      <c r="AQ2577" s="1"/>
      <c r="AR2577" s="1"/>
      <c r="AS2577" s="1"/>
      <c r="AT2577" s="1"/>
      <c r="AU2577" s="1"/>
      <c r="AV2577" s="1"/>
      <c r="AW2577" s="1"/>
      <c r="AX2577" s="4"/>
      <c r="AY2577" s="1"/>
    </row>
    <row r="2578" spans="3:51" s="6" customFormat="1" x14ac:dyDescent="0.3">
      <c r="C2578" s="28"/>
      <c r="D2578" s="29"/>
      <c r="E2578" s="30"/>
      <c r="F2578" s="31"/>
      <c r="G2578" s="37"/>
      <c r="H2578" s="38"/>
      <c r="K2578" s="1"/>
      <c r="L2578" s="1"/>
      <c r="M2578" s="1"/>
      <c r="N2578" s="4"/>
      <c r="O2578" s="4"/>
      <c r="P2578" s="4"/>
      <c r="Q2578" s="1"/>
      <c r="R2578" s="1"/>
      <c r="S2578" s="1"/>
      <c r="T2578" s="1"/>
      <c r="U2578" s="1"/>
      <c r="V2578" s="1"/>
      <c r="W2578" s="1"/>
      <c r="X2578" s="1"/>
      <c r="Y2578" s="1"/>
      <c r="Z2578" s="1"/>
      <c r="AA2578" s="1"/>
      <c r="AB2578" s="1"/>
      <c r="AC2578" s="1"/>
      <c r="AD2578" s="1"/>
      <c r="AE2578" s="1"/>
      <c r="AF2578" s="1"/>
      <c r="AG2578" s="1"/>
      <c r="AH2578" s="1"/>
      <c r="AI2578" s="1"/>
      <c r="AJ2578" s="1"/>
      <c r="AK2578" s="1"/>
      <c r="AL2578" s="1"/>
      <c r="AM2578" s="1"/>
      <c r="AN2578" s="1"/>
      <c r="AO2578" s="1"/>
      <c r="AP2578" s="1"/>
      <c r="AQ2578" s="1"/>
      <c r="AR2578" s="1"/>
      <c r="AS2578" s="1"/>
      <c r="AT2578" s="1"/>
      <c r="AU2578" s="1"/>
      <c r="AV2578" s="1"/>
      <c r="AW2578" s="1"/>
      <c r="AX2578" s="4"/>
      <c r="AY2578" s="1"/>
    </row>
    <row r="2579" spans="3:51" s="6" customFormat="1" x14ac:dyDescent="0.3">
      <c r="C2579" s="28"/>
      <c r="D2579" s="29"/>
      <c r="E2579" s="30"/>
      <c r="F2579" s="31"/>
      <c r="G2579" s="37"/>
      <c r="H2579" s="38"/>
      <c r="K2579" s="1"/>
      <c r="L2579" s="1"/>
      <c r="M2579" s="1"/>
      <c r="N2579" s="4"/>
      <c r="O2579" s="4"/>
      <c r="P2579" s="4"/>
      <c r="Q2579" s="1"/>
      <c r="R2579" s="1"/>
      <c r="S2579" s="1"/>
      <c r="T2579" s="1"/>
      <c r="U2579" s="1"/>
      <c r="V2579" s="1"/>
      <c r="W2579" s="1"/>
      <c r="X2579" s="1"/>
      <c r="Y2579" s="1"/>
      <c r="Z2579" s="1"/>
      <c r="AA2579" s="1"/>
      <c r="AB2579" s="1"/>
      <c r="AC2579" s="1"/>
      <c r="AD2579" s="1"/>
      <c r="AE2579" s="1"/>
      <c r="AF2579" s="1"/>
      <c r="AG2579" s="1"/>
      <c r="AH2579" s="1"/>
      <c r="AI2579" s="1"/>
      <c r="AJ2579" s="1"/>
      <c r="AK2579" s="1"/>
      <c r="AL2579" s="1"/>
      <c r="AM2579" s="1"/>
      <c r="AN2579" s="1"/>
      <c r="AO2579" s="1"/>
      <c r="AP2579" s="1"/>
      <c r="AQ2579" s="1"/>
      <c r="AR2579" s="1"/>
      <c r="AS2579" s="1"/>
      <c r="AT2579" s="1"/>
      <c r="AU2579" s="1"/>
      <c r="AV2579" s="1"/>
      <c r="AW2579" s="1"/>
      <c r="AX2579" s="4"/>
      <c r="AY2579" s="1"/>
    </row>
    <row r="2580" spans="3:51" s="6" customFormat="1" x14ac:dyDescent="0.3">
      <c r="C2580" s="28"/>
      <c r="D2580" s="29"/>
      <c r="E2580" s="30"/>
      <c r="F2580" s="31"/>
      <c r="G2580" s="37"/>
      <c r="H2580" s="38"/>
      <c r="K2580" s="1"/>
      <c r="L2580" s="1"/>
      <c r="M2580" s="1"/>
      <c r="N2580" s="4"/>
      <c r="O2580" s="4"/>
      <c r="P2580" s="4"/>
      <c r="Q2580" s="1"/>
      <c r="R2580" s="1"/>
      <c r="S2580" s="1"/>
      <c r="T2580" s="1"/>
      <c r="U2580" s="1"/>
      <c r="V2580" s="1"/>
      <c r="W2580" s="1"/>
      <c r="X2580" s="1"/>
      <c r="Y2580" s="1"/>
      <c r="Z2580" s="1"/>
      <c r="AA2580" s="1"/>
      <c r="AB2580" s="1"/>
      <c r="AC2580" s="1"/>
      <c r="AD2580" s="1"/>
      <c r="AE2580" s="1"/>
      <c r="AF2580" s="1"/>
      <c r="AG2580" s="1"/>
      <c r="AH2580" s="1"/>
      <c r="AI2580" s="1"/>
      <c r="AJ2580" s="1"/>
      <c r="AK2580" s="1"/>
      <c r="AL2580" s="1"/>
      <c r="AM2580" s="1"/>
      <c r="AN2580" s="1"/>
      <c r="AO2580" s="1"/>
      <c r="AP2580" s="1"/>
      <c r="AQ2580" s="1"/>
      <c r="AR2580" s="1"/>
      <c r="AS2580" s="1"/>
      <c r="AT2580" s="1"/>
      <c r="AU2580" s="1"/>
      <c r="AV2580" s="1"/>
      <c r="AW2580" s="1"/>
      <c r="AX2580" s="4"/>
      <c r="AY2580" s="1"/>
    </row>
    <row r="2581" spans="3:51" s="6" customFormat="1" x14ac:dyDescent="0.3">
      <c r="C2581" s="28"/>
      <c r="D2581" s="29"/>
      <c r="E2581" s="30"/>
      <c r="F2581" s="31"/>
      <c r="G2581" s="37"/>
      <c r="H2581" s="38"/>
      <c r="K2581" s="1"/>
      <c r="L2581" s="1"/>
      <c r="M2581" s="1"/>
      <c r="N2581" s="4"/>
      <c r="O2581" s="4"/>
      <c r="P2581" s="4"/>
      <c r="Q2581" s="1"/>
      <c r="R2581" s="1"/>
      <c r="S2581" s="1"/>
      <c r="T2581" s="1"/>
      <c r="U2581" s="1"/>
      <c r="V2581" s="1"/>
      <c r="W2581" s="1"/>
      <c r="X2581" s="1"/>
      <c r="Y2581" s="1"/>
      <c r="Z2581" s="1"/>
      <c r="AA2581" s="1"/>
      <c r="AB2581" s="1"/>
      <c r="AC2581" s="1"/>
      <c r="AD2581" s="1"/>
      <c r="AE2581" s="1"/>
      <c r="AF2581" s="1"/>
      <c r="AG2581" s="1"/>
      <c r="AH2581" s="1"/>
      <c r="AI2581" s="1"/>
      <c r="AJ2581" s="1"/>
      <c r="AK2581" s="1"/>
      <c r="AL2581" s="1"/>
      <c r="AM2581" s="1"/>
      <c r="AN2581" s="1"/>
      <c r="AO2581" s="1"/>
      <c r="AP2581" s="1"/>
      <c r="AQ2581" s="1"/>
      <c r="AR2581" s="1"/>
      <c r="AS2581" s="1"/>
      <c r="AT2581" s="1"/>
      <c r="AU2581" s="1"/>
      <c r="AV2581" s="1"/>
      <c r="AW2581" s="1"/>
      <c r="AX2581" s="4"/>
      <c r="AY2581" s="1"/>
    </row>
    <row r="2582" spans="3:51" s="6" customFormat="1" x14ac:dyDescent="0.3">
      <c r="C2582" s="28"/>
      <c r="D2582" s="29"/>
      <c r="E2582" s="30"/>
      <c r="F2582" s="31"/>
      <c r="G2582" s="37"/>
      <c r="H2582" s="38"/>
      <c r="K2582" s="1"/>
      <c r="L2582" s="1"/>
      <c r="M2582" s="1"/>
      <c r="N2582" s="4"/>
      <c r="O2582" s="4"/>
      <c r="P2582" s="4"/>
      <c r="Q2582" s="1"/>
      <c r="R2582" s="1"/>
      <c r="S2582" s="1"/>
      <c r="T2582" s="1"/>
      <c r="U2582" s="1"/>
      <c r="V2582" s="1"/>
      <c r="W2582" s="1"/>
      <c r="X2582" s="1"/>
      <c r="Y2582" s="1"/>
      <c r="Z2582" s="1"/>
      <c r="AA2582" s="1"/>
      <c r="AB2582" s="1"/>
      <c r="AC2582" s="1"/>
      <c r="AD2582" s="1"/>
      <c r="AE2582" s="1"/>
      <c r="AF2582" s="1"/>
      <c r="AG2582" s="1"/>
      <c r="AH2582" s="1"/>
      <c r="AI2582" s="1"/>
      <c r="AJ2582" s="1"/>
      <c r="AK2582" s="1"/>
      <c r="AL2582" s="1"/>
      <c r="AM2582" s="1"/>
      <c r="AN2582" s="1"/>
      <c r="AO2582" s="1"/>
      <c r="AP2582" s="1"/>
      <c r="AQ2582" s="1"/>
      <c r="AR2582" s="1"/>
      <c r="AS2582" s="1"/>
      <c r="AT2582" s="1"/>
      <c r="AU2582" s="1"/>
      <c r="AV2582" s="1"/>
      <c r="AW2582" s="1"/>
      <c r="AX2582" s="4"/>
      <c r="AY2582" s="1"/>
    </row>
    <row r="2583" spans="3:51" s="6" customFormat="1" x14ac:dyDescent="0.3">
      <c r="C2583" s="28"/>
      <c r="D2583" s="29"/>
      <c r="E2583" s="30"/>
      <c r="F2583" s="31"/>
      <c r="G2583" s="37"/>
      <c r="H2583" s="38"/>
      <c r="K2583" s="1"/>
      <c r="L2583" s="1"/>
      <c r="M2583" s="1"/>
      <c r="N2583" s="4"/>
      <c r="O2583" s="4"/>
      <c r="P2583" s="4"/>
      <c r="Q2583" s="1"/>
      <c r="R2583" s="1"/>
      <c r="S2583" s="1"/>
      <c r="T2583" s="1"/>
      <c r="U2583" s="1"/>
      <c r="V2583" s="1"/>
      <c r="W2583" s="1"/>
      <c r="X2583" s="1"/>
      <c r="Y2583" s="1"/>
      <c r="Z2583" s="1"/>
      <c r="AA2583" s="1"/>
      <c r="AB2583" s="1"/>
      <c r="AC2583" s="1"/>
      <c r="AD2583" s="1"/>
      <c r="AE2583" s="1"/>
      <c r="AF2583" s="1"/>
      <c r="AG2583" s="1"/>
      <c r="AH2583" s="1"/>
      <c r="AI2583" s="1"/>
      <c r="AJ2583" s="1"/>
      <c r="AK2583" s="1"/>
      <c r="AL2583" s="1"/>
      <c r="AM2583" s="1"/>
      <c r="AN2583" s="1"/>
      <c r="AO2583" s="1"/>
      <c r="AP2583" s="1"/>
      <c r="AQ2583" s="1"/>
      <c r="AR2583" s="1"/>
      <c r="AS2583" s="1"/>
      <c r="AT2583" s="1"/>
      <c r="AU2583" s="1"/>
      <c r="AV2583" s="1"/>
      <c r="AW2583" s="1"/>
      <c r="AX2583" s="4"/>
      <c r="AY2583" s="1"/>
    </row>
    <row r="2584" spans="3:51" s="6" customFormat="1" x14ac:dyDescent="0.3">
      <c r="C2584" s="28"/>
      <c r="D2584" s="29"/>
      <c r="E2584" s="30"/>
      <c r="F2584" s="31"/>
      <c r="G2584" s="37"/>
      <c r="H2584" s="38"/>
      <c r="K2584" s="1"/>
      <c r="L2584" s="1"/>
      <c r="M2584" s="1"/>
      <c r="N2584" s="4"/>
      <c r="O2584" s="4"/>
      <c r="P2584" s="4"/>
      <c r="Q2584" s="1"/>
      <c r="R2584" s="1"/>
      <c r="S2584" s="1"/>
      <c r="T2584" s="1"/>
      <c r="U2584" s="1"/>
      <c r="V2584" s="1"/>
      <c r="W2584" s="1"/>
      <c r="X2584" s="1"/>
      <c r="Y2584" s="1"/>
      <c r="Z2584" s="1"/>
      <c r="AA2584" s="1"/>
      <c r="AB2584" s="1"/>
      <c r="AC2584" s="1"/>
      <c r="AD2584" s="1"/>
      <c r="AE2584" s="1"/>
      <c r="AF2584" s="1"/>
      <c r="AG2584" s="1"/>
      <c r="AH2584" s="1"/>
      <c r="AI2584" s="1"/>
      <c r="AJ2584" s="1"/>
      <c r="AK2584" s="1"/>
      <c r="AL2584" s="1"/>
      <c r="AM2584" s="1"/>
      <c r="AN2584" s="1"/>
      <c r="AO2584" s="1"/>
      <c r="AP2584" s="1"/>
      <c r="AQ2584" s="1"/>
      <c r="AR2584" s="1"/>
      <c r="AS2584" s="1"/>
      <c r="AT2584" s="1"/>
      <c r="AU2584" s="1"/>
      <c r="AV2584" s="1"/>
      <c r="AW2584" s="1"/>
      <c r="AX2584" s="4"/>
      <c r="AY2584" s="1"/>
    </row>
    <row r="2585" spans="3:51" s="6" customFormat="1" x14ac:dyDescent="0.3">
      <c r="C2585" s="28"/>
      <c r="D2585" s="29"/>
      <c r="E2585" s="30"/>
      <c r="F2585" s="31"/>
      <c r="G2585" s="37"/>
      <c r="H2585" s="38"/>
      <c r="K2585" s="1"/>
      <c r="L2585" s="1"/>
      <c r="M2585" s="1"/>
      <c r="N2585" s="4"/>
      <c r="O2585" s="4"/>
      <c r="P2585" s="4"/>
      <c r="Q2585" s="1"/>
      <c r="R2585" s="1"/>
      <c r="S2585" s="1"/>
      <c r="T2585" s="1"/>
      <c r="U2585" s="1"/>
      <c r="V2585" s="1"/>
      <c r="W2585" s="1"/>
      <c r="X2585" s="1"/>
      <c r="Y2585" s="1"/>
      <c r="Z2585" s="1"/>
      <c r="AA2585" s="1"/>
      <c r="AB2585" s="1"/>
      <c r="AC2585" s="1"/>
      <c r="AD2585" s="1"/>
      <c r="AE2585" s="1"/>
      <c r="AF2585" s="1"/>
      <c r="AG2585" s="1"/>
      <c r="AH2585" s="1"/>
      <c r="AI2585" s="1"/>
      <c r="AJ2585" s="1"/>
      <c r="AK2585" s="1"/>
      <c r="AL2585" s="1"/>
      <c r="AM2585" s="1"/>
      <c r="AN2585" s="1"/>
      <c r="AO2585" s="1"/>
      <c r="AP2585" s="1"/>
      <c r="AQ2585" s="1"/>
      <c r="AR2585" s="1"/>
      <c r="AS2585" s="1"/>
      <c r="AT2585" s="1"/>
      <c r="AU2585" s="1"/>
      <c r="AV2585" s="1"/>
      <c r="AW2585" s="1"/>
      <c r="AX2585" s="4"/>
      <c r="AY2585" s="1"/>
    </row>
    <row r="2586" spans="3:51" s="6" customFormat="1" x14ac:dyDescent="0.3">
      <c r="C2586" s="28"/>
      <c r="D2586" s="29"/>
      <c r="E2586" s="30"/>
      <c r="F2586" s="31"/>
      <c r="G2586" s="37"/>
      <c r="H2586" s="38"/>
      <c r="K2586" s="1"/>
      <c r="L2586" s="1"/>
      <c r="M2586" s="1"/>
      <c r="N2586" s="4"/>
      <c r="O2586" s="4"/>
      <c r="P2586" s="4"/>
      <c r="Q2586" s="1"/>
      <c r="R2586" s="1"/>
      <c r="S2586" s="1"/>
      <c r="T2586" s="1"/>
      <c r="U2586" s="1"/>
      <c r="V2586" s="1"/>
      <c r="W2586" s="1"/>
      <c r="X2586" s="1"/>
      <c r="Y2586" s="1"/>
      <c r="Z2586" s="1"/>
      <c r="AA2586" s="1"/>
      <c r="AB2586" s="1"/>
      <c r="AC2586" s="1"/>
      <c r="AD2586" s="1"/>
      <c r="AE2586" s="1"/>
      <c r="AF2586" s="1"/>
      <c r="AG2586" s="1"/>
      <c r="AH2586" s="1"/>
      <c r="AI2586" s="1"/>
      <c r="AJ2586" s="1"/>
      <c r="AK2586" s="1"/>
      <c r="AL2586" s="1"/>
      <c r="AM2586" s="1"/>
      <c r="AN2586" s="1"/>
      <c r="AO2586" s="1"/>
      <c r="AP2586" s="1"/>
      <c r="AQ2586" s="1"/>
      <c r="AR2586" s="1"/>
      <c r="AS2586" s="1"/>
      <c r="AT2586" s="1"/>
      <c r="AU2586" s="1"/>
      <c r="AV2586" s="1"/>
      <c r="AW2586" s="1"/>
      <c r="AX2586" s="4"/>
      <c r="AY2586" s="1"/>
    </row>
    <row r="2587" spans="3:51" s="6" customFormat="1" x14ac:dyDescent="0.3">
      <c r="C2587" s="28"/>
      <c r="D2587" s="29"/>
      <c r="E2587" s="30"/>
      <c r="F2587" s="31"/>
      <c r="G2587" s="37"/>
      <c r="H2587" s="38"/>
      <c r="K2587" s="1"/>
      <c r="L2587" s="1"/>
      <c r="M2587" s="1"/>
      <c r="N2587" s="4"/>
      <c r="O2587" s="4"/>
      <c r="P2587" s="4"/>
      <c r="Q2587" s="1"/>
      <c r="R2587" s="1"/>
      <c r="S2587" s="1"/>
      <c r="T2587" s="1"/>
      <c r="U2587" s="1"/>
      <c r="V2587" s="1"/>
      <c r="W2587" s="1"/>
      <c r="X2587" s="1"/>
      <c r="Y2587" s="1"/>
      <c r="Z2587" s="1"/>
      <c r="AA2587" s="1"/>
      <c r="AB2587" s="1"/>
      <c r="AC2587" s="1"/>
      <c r="AD2587" s="1"/>
      <c r="AE2587" s="1"/>
      <c r="AF2587" s="1"/>
      <c r="AG2587" s="1"/>
      <c r="AH2587" s="1"/>
      <c r="AI2587" s="1"/>
      <c r="AJ2587" s="1"/>
      <c r="AK2587" s="1"/>
      <c r="AL2587" s="1"/>
      <c r="AM2587" s="1"/>
      <c r="AN2587" s="1"/>
      <c r="AO2587" s="1"/>
      <c r="AP2587" s="1"/>
      <c r="AQ2587" s="1"/>
      <c r="AR2587" s="1"/>
      <c r="AS2587" s="1"/>
      <c r="AT2587" s="1"/>
      <c r="AU2587" s="1"/>
      <c r="AV2587" s="1"/>
      <c r="AW2587" s="1"/>
      <c r="AX2587" s="4"/>
      <c r="AY2587" s="1"/>
    </row>
    <row r="2588" spans="3:51" s="6" customFormat="1" x14ac:dyDescent="0.3">
      <c r="C2588" s="28"/>
      <c r="D2588" s="29"/>
      <c r="E2588" s="30"/>
      <c r="F2588" s="31"/>
      <c r="G2588" s="37"/>
      <c r="H2588" s="38"/>
      <c r="K2588" s="1"/>
      <c r="L2588" s="1"/>
      <c r="M2588" s="1"/>
      <c r="N2588" s="4"/>
      <c r="O2588" s="4"/>
      <c r="P2588" s="4"/>
      <c r="Q2588" s="1"/>
      <c r="R2588" s="1"/>
      <c r="S2588" s="1"/>
      <c r="T2588" s="1"/>
      <c r="U2588" s="1"/>
      <c r="V2588" s="1"/>
      <c r="W2588" s="1"/>
      <c r="X2588" s="1"/>
      <c r="Y2588" s="1"/>
      <c r="Z2588" s="1"/>
      <c r="AA2588" s="1"/>
      <c r="AB2588" s="1"/>
      <c r="AC2588" s="1"/>
      <c r="AD2588" s="1"/>
      <c r="AE2588" s="1"/>
      <c r="AF2588" s="1"/>
      <c r="AG2588" s="1"/>
      <c r="AH2588" s="1"/>
      <c r="AI2588" s="1"/>
      <c r="AJ2588" s="1"/>
      <c r="AK2588" s="1"/>
      <c r="AL2588" s="1"/>
      <c r="AM2588" s="1"/>
      <c r="AN2588" s="1"/>
      <c r="AO2588" s="1"/>
      <c r="AP2588" s="1"/>
      <c r="AQ2588" s="1"/>
      <c r="AR2588" s="1"/>
      <c r="AS2588" s="1"/>
      <c r="AT2588" s="1"/>
      <c r="AU2588" s="1"/>
      <c r="AV2588" s="1"/>
      <c r="AW2588" s="1"/>
      <c r="AX2588" s="4"/>
      <c r="AY2588" s="1"/>
    </row>
    <row r="2589" spans="3:51" s="6" customFormat="1" x14ac:dyDescent="0.3">
      <c r="C2589" s="28"/>
      <c r="D2589" s="29"/>
      <c r="E2589" s="30"/>
      <c r="F2589" s="31"/>
      <c r="G2589" s="37"/>
      <c r="H2589" s="38"/>
      <c r="K2589" s="1"/>
      <c r="L2589" s="1"/>
      <c r="M2589" s="1"/>
      <c r="N2589" s="4"/>
      <c r="O2589" s="4"/>
      <c r="P2589" s="4"/>
      <c r="Q2589" s="1"/>
      <c r="R2589" s="1"/>
      <c r="S2589" s="1"/>
      <c r="T2589" s="1"/>
      <c r="U2589" s="1"/>
      <c r="V2589" s="1"/>
      <c r="W2589" s="1"/>
      <c r="X2589" s="1"/>
      <c r="Y2589" s="1"/>
      <c r="Z2589" s="1"/>
      <c r="AA2589" s="1"/>
      <c r="AB2589" s="1"/>
      <c r="AC2589" s="1"/>
      <c r="AD2589" s="1"/>
      <c r="AE2589" s="1"/>
      <c r="AF2589" s="1"/>
      <c r="AG2589" s="1"/>
      <c r="AH2589" s="1"/>
      <c r="AI2589" s="1"/>
      <c r="AJ2589" s="1"/>
      <c r="AK2589" s="1"/>
      <c r="AL2589" s="1"/>
      <c r="AM2589" s="1"/>
      <c r="AN2589" s="1"/>
      <c r="AO2589" s="1"/>
      <c r="AP2589" s="1"/>
      <c r="AQ2589" s="1"/>
      <c r="AR2589" s="1"/>
      <c r="AS2589" s="1"/>
      <c r="AT2589" s="1"/>
      <c r="AU2589" s="1"/>
      <c r="AV2589" s="1"/>
      <c r="AW2589" s="1"/>
      <c r="AX2589" s="4"/>
      <c r="AY2589" s="1"/>
    </row>
    <row r="2590" spans="3:51" s="6" customFormat="1" x14ac:dyDescent="0.3">
      <c r="C2590" s="28"/>
      <c r="D2590" s="29"/>
      <c r="E2590" s="30"/>
      <c r="F2590" s="31"/>
      <c r="G2590" s="37"/>
      <c r="H2590" s="38"/>
      <c r="K2590" s="1"/>
      <c r="L2590" s="1"/>
      <c r="M2590" s="1"/>
      <c r="N2590" s="4"/>
      <c r="O2590" s="4"/>
      <c r="P2590" s="4"/>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4"/>
      <c r="AY2590" s="1"/>
    </row>
    <row r="2591" spans="3:51" s="6" customFormat="1" x14ac:dyDescent="0.3">
      <c r="C2591" s="28"/>
      <c r="D2591" s="29"/>
      <c r="E2591" s="30"/>
      <c r="F2591" s="31"/>
      <c r="G2591" s="37"/>
      <c r="H2591" s="38"/>
      <c r="K2591" s="1"/>
      <c r="L2591" s="1"/>
      <c r="M2591" s="1"/>
      <c r="N2591" s="4"/>
      <c r="O2591" s="4"/>
      <c r="P2591" s="4"/>
      <c r="Q2591" s="1"/>
      <c r="R2591" s="1"/>
      <c r="S2591" s="1"/>
      <c r="T2591" s="1"/>
      <c r="U2591" s="1"/>
      <c r="V2591" s="1"/>
      <c r="W2591" s="1"/>
      <c r="X2591" s="1"/>
      <c r="Y2591" s="1"/>
      <c r="Z2591" s="1"/>
      <c r="AA2591" s="1"/>
      <c r="AB2591" s="1"/>
      <c r="AC2591" s="1"/>
      <c r="AD2591" s="1"/>
      <c r="AE2591" s="1"/>
      <c r="AF2591" s="1"/>
      <c r="AG2591" s="1"/>
      <c r="AH2591" s="1"/>
      <c r="AI2591" s="1"/>
      <c r="AJ2591" s="1"/>
      <c r="AK2591" s="1"/>
      <c r="AL2591" s="1"/>
      <c r="AM2591" s="1"/>
      <c r="AN2591" s="1"/>
      <c r="AO2591" s="1"/>
      <c r="AP2591" s="1"/>
      <c r="AQ2591" s="1"/>
      <c r="AR2591" s="1"/>
      <c r="AS2591" s="1"/>
      <c r="AT2591" s="1"/>
      <c r="AU2591" s="1"/>
      <c r="AV2591" s="1"/>
      <c r="AW2591" s="1"/>
      <c r="AX2591" s="4"/>
      <c r="AY2591" s="1"/>
    </row>
    <row r="2592" spans="3:51" s="6" customFormat="1" x14ac:dyDescent="0.3">
      <c r="C2592" s="28"/>
      <c r="D2592" s="29"/>
      <c r="E2592" s="30"/>
      <c r="F2592" s="31"/>
      <c r="G2592" s="37"/>
      <c r="H2592" s="38"/>
      <c r="K2592" s="1"/>
      <c r="L2592" s="1"/>
      <c r="M2592" s="1"/>
      <c r="N2592" s="4"/>
      <c r="O2592" s="4"/>
      <c r="P2592" s="4"/>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4"/>
      <c r="AY2592" s="1"/>
    </row>
    <row r="2593" spans="3:51" s="6" customFormat="1" x14ac:dyDescent="0.3">
      <c r="C2593" s="28"/>
      <c r="D2593" s="29"/>
      <c r="E2593" s="30"/>
      <c r="F2593" s="31"/>
      <c r="G2593" s="37"/>
      <c r="H2593" s="38"/>
      <c r="K2593" s="1"/>
      <c r="L2593" s="1"/>
      <c r="M2593" s="1"/>
      <c r="N2593" s="4"/>
      <c r="O2593" s="4"/>
      <c r="P2593" s="4"/>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4"/>
      <c r="AY2593" s="1"/>
    </row>
    <row r="2594" spans="3:51" s="6" customFormat="1" x14ac:dyDescent="0.3">
      <c r="C2594" s="28"/>
      <c r="D2594" s="29"/>
      <c r="E2594" s="30"/>
      <c r="F2594" s="31"/>
      <c r="G2594" s="37"/>
      <c r="H2594" s="38"/>
      <c r="K2594" s="1"/>
      <c r="L2594" s="1"/>
      <c r="M2594" s="1"/>
      <c r="N2594" s="4"/>
      <c r="O2594" s="4"/>
      <c r="P2594" s="4"/>
      <c r="Q2594" s="1"/>
      <c r="R2594" s="1"/>
      <c r="S2594" s="1"/>
      <c r="T2594" s="1"/>
      <c r="U2594" s="1"/>
      <c r="V2594" s="1"/>
      <c r="W2594" s="1"/>
      <c r="X2594" s="1"/>
      <c r="Y2594" s="1"/>
      <c r="Z2594" s="1"/>
      <c r="AA2594" s="1"/>
      <c r="AB2594" s="1"/>
      <c r="AC2594" s="1"/>
      <c r="AD2594" s="1"/>
      <c r="AE2594" s="1"/>
      <c r="AF2594" s="1"/>
      <c r="AG2594" s="1"/>
      <c r="AH2594" s="1"/>
      <c r="AI2594" s="1"/>
      <c r="AJ2594" s="1"/>
      <c r="AK2594" s="1"/>
      <c r="AL2594" s="1"/>
      <c r="AM2594" s="1"/>
      <c r="AN2594" s="1"/>
      <c r="AO2594" s="1"/>
      <c r="AP2594" s="1"/>
      <c r="AQ2594" s="1"/>
      <c r="AR2594" s="1"/>
      <c r="AS2594" s="1"/>
      <c r="AT2594" s="1"/>
      <c r="AU2594" s="1"/>
      <c r="AV2594" s="1"/>
      <c r="AW2594" s="1"/>
      <c r="AX2594" s="4"/>
      <c r="AY2594" s="1"/>
    </row>
    <row r="2595" spans="3:51" s="6" customFormat="1" x14ac:dyDescent="0.3">
      <c r="C2595" s="28"/>
      <c r="D2595" s="29"/>
      <c r="E2595" s="30"/>
      <c r="F2595" s="31"/>
      <c r="G2595" s="37"/>
      <c r="H2595" s="38"/>
      <c r="K2595" s="1"/>
      <c r="L2595" s="1"/>
      <c r="M2595" s="1"/>
      <c r="N2595" s="4"/>
      <c r="O2595" s="4"/>
      <c r="P2595" s="4"/>
      <c r="Q2595" s="1"/>
      <c r="R2595" s="1"/>
      <c r="S2595" s="1"/>
      <c r="T2595" s="1"/>
      <c r="U2595" s="1"/>
      <c r="V2595" s="1"/>
      <c r="W2595" s="1"/>
      <c r="X2595" s="1"/>
      <c r="Y2595" s="1"/>
      <c r="Z2595" s="1"/>
      <c r="AA2595" s="1"/>
      <c r="AB2595" s="1"/>
      <c r="AC2595" s="1"/>
      <c r="AD2595" s="1"/>
      <c r="AE2595" s="1"/>
      <c r="AF2595" s="1"/>
      <c r="AG2595" s="1"/>
      <c r="AH2595" s="1"/>
      <c r="AI2595" s="1"/>
      <c r="AJ2595" s="1"/>
      <c r="AK2595" s="1"/>
      <c r="AL2595" s="1"/>
      <c r="AM2595" s="1"/>
      <c r="AN2595" s="1"/>
      <c r="AO2595" s="1"/>
      <c r="AP2595" s="1"/>
      <c r="AQ2595" s="1"/>
      <c r="AR2595" s="1"/>
      <c r="AS2595" s="1"/>
      <c r="AT2595" s="1"/>
      <c r="AU2595" s="1"/>
      <c r="AV2595" s="1"/>
      <c r="AW2595" s="1"/>
      <c r="AX2595" s="4"/>
      <c r="AY2595" s="1"/>
    </row>
    <row r="2596" spans="3:51" s="6" customFormat="1" x14ac:dyDescent="0.3">
      <c r="C2596" s="28"/>
      <c r="D2596" s="29"/>
      <c r="E2596" s="30"/>
      <c r="F2596" s="31"/>
      <c r="G2596" s="37"/>
      <c r="H2596" s="38"/>
      <c r="K2596" s="1"/>
      <c r="L2596" s="1"/>
      <c r="M2596" s="1"/>
      <c r="N2596" s="4"/>
      <c r="O2596" s="4"/>
      <c r="P2596" s="4"/>
      <c r="Q2596" s="1"/>
      <c r="R2596" s="1"/>
      <c r="S2596" s="1"/>
      <c r="T2596" s="1"/>
      <c r="U2596" s="1"/>
      <c r="V2596" s="1"/>
      <c r="W2596" s="1"/>
      <c r="X2596" s="1"/>
      <c r="Y2596" s="1"/>
      <c r="Z2596" s="1"/>
      <c r="AA2596" s="1"/>
      <c r="AB2596" s="1"/>
      <c r="AC2596" s="1"/>
      <c r="AD2596" s="1"/>
      <c r="AE2596" s="1"/>
      <c r="AF2596" s="1"/>
      <c r="AG2596" s="1"/>
      <c r="AH2596" s="1"/>
      <c r="AI2596" s="1"/>
      <c r="AJ2596" s="1"/>
      <c r="AK2596" s="1"/>
      <c r="AL2596" s="1"/>
      <c r="AM2596" s="1"/>
      <c r="AN2596" s="1"/>
      <c r="AO2596" s="1"/>
      <c r="AP2596" s="1"/>
      <c r="AQ2596" s="1"/>
      <c r="AR2596" s="1"/>
      <c r="AS2596" s="1"/>
      <c r="AT2596" s="1"/>
      <c r="AU2596" s="1"/>
      <c r="AV2596" s="1"/>
      <c r="AW2596" s="1"/>
      <c r="AX2596" s="4"/>
      <c r="AY2596" s="1"/>
    </row>
    <row r="2597" spans="3:51" s="6" customFormat="1" x14ac:dyDescent="0.3">
      <c r="C2597" s="28"/>
      <c r="D2597" s="29"/>
      <c r="E2597" s="30"/>
      <c r="F2597" s="31"/>
      <c r="G2597" s="37"/>
      <c r="H2597" s="38"/>
      <c r="K2597" s="1"/>
      <c r="L2597" s="1"/>
      <c r="M2597" s="1"/>
      <c r="N2597" s="4"/>
      <c r="O2597" s="4"/>
      <c r="P2597" s="4"/>
      <c r="Q2597" s="1"/>
      <c r="R2597" s="1"/>
      <c r="S2597" s="1"/>
      <c r="T2597" s="1"/>
      <c r="U2597" s="1"/>
      <c r="V2597" s="1"/>
      <c r="W2597" s="1"/>
      <c r="X2597" s="1"/>
      <c r="Y2597" s="1"/>
      <c r="Z2597" s="1"/>
      <c r="AA2597" s="1"/>
      <c r="AB2597" s="1"/>
      <c r="AC2597" s="1"/>
      <c r="AD2597" s="1"/>
      <c r="AE2597" s="1"/>
      <c r="AF2597" s="1"/>
      <c r="AG2597" s="1"/>
      <c r="AH2597" s="1"/>
      <c r="AI2597" s="1"/>
      <c r="AJ2597" s="1"/>
      <c r="AK2597" s="1"/>
      <c r="AL2597" s="1"/>
      <c r="AM2597" s="1"/>
      <c r="AN2597" s="1"/>
      <c r="AO2597" s="1"/>
      <c r="AP2597" s="1"/>
      <c r="AQ2597" s="1"/>
      <c r="AR2597" s="1"/>
      <c r="AS2597" s="1"/>
      <c r="AT2597" s="1"/>
      <c r="AU2597" s="1"/>
      <c r="AV2597" s="1"/>
      <c r="AW2597" s="1"/>
      <c r="AX2597" s="4"/>
      <c r="AY2597" s="1"/>
    </row>
    <row r="2598" spans="3:51" s="6" customFormat="1" x14ac:dyDescent="0.3">
      <c r="C2598" s="28"/>
      <c r="D2598" s="29"/>
      <c r="E2598" s="30"/>
      <c r="F2598" s="31"/>
      <c r="G2598" s="37"/>
      <c r="H2598" s="38"/>
      <c r="K2598" s="1"/>
      <c r="L2598" s="1"/>
      <c r="M2598" s="1"/>
      <c r="N2598" s="4"/>
      <c r="O2598" s="4"/>
      <c r="P2598" s="4"/>
      <c r="Q2598" s="1"/>
      <c r="R2598" s="1"/>
      <c r="S2598" s="1"/>
      <c r="T2598" s="1"/>
      <c r="U2598" s="1"/>
      <c r="V2598" s="1"/>
      <c r="W2598" s="1"/>
      <c r="X2598" s="1"/>
      <c r="Y2598" s="1"/>
      <c r="Z2598" s="1"/>
      <c r="AA2598" s="1"/>
      <c r="AB2598" s="1"/>
      <c r="AC2598" s="1"/>
      <c r="AD2598" s="1"/>
      <c r="AE2598" s="1"/>
      <c r="AF2598" s="1"/>
      <c r="AG2598" s="1"/>
      <c r="AH2598" s="1"/>
      <c r="AI2598" s="1"/>
      <c r="AJ2598" s="1"/>
      <c r="AK2598" s="1"/>
      <c r="AL2598" s="1"/>
      <c r="AM2598" s="1"/>
      <c r="AN2598" s="1"/>
      <c r="AO2598" s="1"/>
      <c r="AP2598" s="1"/>
      <c r="AQ2598" s="1"/>
      <c r="AR2598" s="1"/>
      <c r="AS2598" s="1"/>
      <c r="AT2598" s="1"/>
      <c r="AU2598" s="1"/>
      <c r="AV2598" s="1"/>
      <c r="AW2598" s="1"/>
      <c r="AX2598" s="4"/>
      <c r="AY2598" s="1"/>
    </row>
    <row r="2599" spans="3:51" s="6" customFormat="1" x14ac:dyDescent="0.3">
      <c r="C2599" s="28"/>
      <c r="D2599" s="29"/>
      <c r="E2599" s="30"/>
      <c r="F2599" s="31"/>
      <c r="G2599" s="37"/>
      <c r="H2599" s="38"/>
      <c r="K2599" s="1"/>
      <c r="L2599" s="1"/>
      <c r="M2599" s="1"/>
      <c r="N2599" s="4"/>
      <c r="O2599" s="4"/>
      <c r="P2599" s="4"/>
      <c r="Q2599" s="1"/>
      <c r="R2599" s="1"/>
      <c r="S2599" s="1"/>
      <c r="T2599" s="1"/>
      <c r="U2599" s="1"/>
      <c r="V2599" s="1"/>
      <c r="W2599" s="1"/>
      <c r="X2599" s="1"/>
      <c r="Y2599" s="1"/>
      <c r="Z2599" s="1"/>
      <c r="AA2599" s="1"/>
      <c r="AB2599" s="1"/>
      <c r="AC2599" s="1"/>
      <c r="AD2599" s="1"/>
      <c r="AE2599" s="1"/>
      <c r="AF2599" s="1"/>
      <c r="AG2599" s="1"/>
      <c r="AH2599" s="1"/>
      <c r="AI2599" s="1"/>
      <c r="AJ2599" s="1"/>
      <c r="AK2599" s="1"/>
      <c r="AL2599" s="1"/>
      <c r="AM2599" s="1"/>
      <c r="AN2599" s="1"/>
      <c r="AO2599" s="1"/>
      <c r="AP2599" s="1"/>
      <c r="AQ2599" s="1"/>
      <c r="AR2599" s="1"/>
      <c r="AS2599" s="1"/>
      <c r="AT2599" s="1"/>
      <c r="AU2599" s="1"/>
      <c r="AV2599" s="1"/>
      <c r="AW2599" s="1"/>
      <c r="AX2599" s="4"/>
      <c r="AY2599" s="1"/>
    </row>
    <row r="2600" spans="3:51" s="6" customFormat="1" x14ac:dyDescent="0.3">
      <c r="C2600" s="28"/>
      <c r="D2600" s="29"/>
      <c r="E2600" s="30"/>
      <c r="F2600" s="31"/>
      <c r="G2600" s="37"/>
      <c r="H2600" s="38"/>
      <c r="K2600" s="1"/>
      <c r="L2600" s="1"/>
      <c r="M2600" s="1"/>
      <c r="N2600" s="4"/>
      <c r="O2600" s="4"/>
      <c r="P2600" s="4"/>
      <c r="Q2600" s="1"/>
      <c r="R2600" s="1"/>
      <c r="S2600" s="1"/>
      <c r="T2600" s="1"/>
      <c r="U2600" s="1"/>
      <c r="V2600" s="1"/>
      <c r="W2600" s="1"/>
      <c r="X2600" s="1"/>
      <c r="Y2600" s="1"/>
      <c r="Z2600" s="1"/>
      <c r="AA2600" s="1"/>
      <c r="AB2600" s="1"/>
      <c r="AC2600" s="1"/>
      <c r="AD2600" s="1"/>
      <c r="AE2600" s="1"/>
      <c r="AF2600" s="1"/>
      <c r="AG2600" s="1"/>
      <c r="AH2600" s="1"/>
      <c r="AI2600" s="1"/>
      <c r="AJ2600" s="1"/>
      <c r="AK2600" s="1"/>
      <c r="AL2600" s="1"/>
      <c r="AM2600" s="1"/>
      <c r="AN2600" s="1"/>
      <c r="AO2600" s="1"/>
      <c r="AP2600" s="1"/>
      <c r="AQ2600" s="1"/>
      <c r="AR2600" s="1"/>
      <c r="AS2600" s="1"/>
      <c r="AT2600" s="1"/>
      <c r="AU2600" s="1"/>
      <c r="AV2600" s="1"/>
      <c r="AW2600" s="1"/>
      <c r="AX2600" s="4"/>
      <c r="AY2600" s="1"/>
    </row>
    <row r="2601" spans="3:51" s="6" customFormat="1" x14ac:dyDescent="0.3">
      <c r="C2601" s="28"/>
      <c r="D2601" s="29"/>
      <c r="E2601" s="30"/>
      <c r="F2601" s="31"/>
      <c r="G2601" s="37"/>
      <c r="H2601" s="38"/>
      <c r="K2601" s="1"/>
      <c r="L2601" s="1"/>
      <c r="M2601" s="1"/>
      <c r="N2601" s="4"/>
      <c r="O2601" s="4"/>
      <c r="P2601" s="4"/>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4"/>
      <c r="AY2601" s="1"/>
    </row>
    <row r="2602" spans="3:51" s="6" customFormat="1" x14ac:dyDescent="0.3">
      <c r="C2602" s="28"/>
      <c r="D2602" s="29"/>
      <c r="E2602" s="30"/>
      <c r="F2602" s="31"/>
      <c r="G2602" s="37"/>
      <c r="H2602" s="38"/>
      <c r="K2602" s="1"/>
      <c r="L2602" s="1"/>
      <c r="M2602" s="1"/>
      <c r="N2602" s="4"/>
      <c r="O2602" s="4"/>
      <c r="P2602" s="4"/>
      <c r="Q2602" s="1"/>
      <c r="R2602" s="1"/>
      <c r="S2602" s="1"/>
      <c r="T2602" s="1"/>
      <c r="U2602" s="1"/>
      <c r="V2602" s="1"/>
      <c r="W2602" s="1"/>
      <c r="X2602" s="1"/>
      <c r="Y2602" s="1"/>
      <c r="Z2602" s="1"/>
      <c r="AA2602" s="1"/>
      <c r="AB2602" s="1"/>
      <c r="AC2602" s="1"/>
      <c r="AD2602" s="1"/>
      <c r="AE2602" s="1"/>
      <c r="AF2602" s="1"/>
      <c r="AG2602" s="1"/>
      <c r="AH2602" s="1"/>
      <c r="AI2602" s="1"/>
      <c r="AJ2602" s="1"/>
      <c r="AK2602" s="1"/>
      <c r="AL2602" s="1"/>
      <c r="AM2602" s="1"/>
      <c r="AN2602" s="1"/>
      <c r="AO2602" s="1"/>
      <c r="AP2602" s="1"/>
      <c r="AQ2602" s="1"/>
      <c r="AR2602" s="1"/>
      <c r="AS2602" s="1"/>
      <c r="AT2602" s="1"/>
      <c r="AU2602" s="1"/>
      <c r="AV2602" s="1"/>
      <c r="AW2602" s="1"/>
      <c r="AX2602" s="4"/>
      <c r="AY2602" s="1"/>
    </row>
    <row r="2603" spans="3:51" s="6" customFormat="1" x14ac:dyDescent="0.3">
      <c r="C2603" s="28"/>
      <c r="D2603" s="29"/>
      <c r="E2603" s="30"/>
      <c r="F2603" s="31"/>
      <c r="G2603" s="37"/>
      <c r="H2603" s="38"/>
      <c r="K2603" s="1"/>
      <c r="L2603" s="1"/>
      <c r="M2603" s="1"/>
      <c r="N2603" s="4"/>
      <c r="O2603" s="4"/>
      <c r="P2603" s="4"/>
      <c r="Q2603" s="1"/>
      <c r="R2603" s="1"/>
      <c r="S2603" s="1"/>
      <c r="T2603" s="1"/>
      <c r="U2603" s="1"/>
      <c r="V2603" s="1"/>
      <c r="W2603" s="1"/>
      <c r="X2603" s="1"/>
      <c r="Y2603" s="1"/>
      <c r="Z2603" s="1"/>
      <c r="AA2603" s="1"/>
      <c r="AB2603" s="1"/>
      <c r="AC2603" s="1"/>
      <c r="AD2603" s="1"/>
      <c r="AE2603" s="1"/>
      <c r="AF2603" s="1"/>
      <c r="AG2603" s="1"/>
      <c r="AH2603" s="1"/>
      <c r="AI2603" s="1"/>
      <c r="AJ2603" s="1"/>
      <c r="AK2603" s="1"/>
      <c r="AL2603" s="1"/>
      <c r="AM2603" s="1"/>
      <c r="AN2603" s="1"/>
      <c r="AO2603" s="1"/>
      <c r="AP2603" s="1"/>
      <c r="AQ2603" s="1"/>
      <c r="AR2603" s="1"/>
      <c r="AS2603" s="1"/>
      <c r="AT2603" s="1"/>
      <c r="AU2603" s="1"/>
      <c r="AV2603" s="1"/>
      <c r="AW2603" s="1"/>
      <c r="AX2603" s="4"/>
      <c r="AY2603" s="1"/>
    </row>
    <row r="2604" spans="3:51" s="6" customFormat="1" x14ac:dyDescent="0.3">
      <c r="C2604" s="28"/>
      <c r="D2604" s="29"/>
      <c r="E2604" s="30"/>
      <c r="F2604" s="31"/>
      <c r="G2604" s="37"/>
      <c r="H2604" s="38"/>
      <c r="K2604" s="1"/>
      <c r="L2604" s="1"/>
      <c r="M2604" s="1"/>
      <c r="N2604" s="4"/>
      <c r="O2604" s="4"/>
      <c r="P2604" s="4"/>
      <c r="Q2604" s="1"/>
      <c r="R2604" s="1"/>
      <c r="S2604" s="1"/>
      <c r="T2604" s="1"/>
      <c r="U2604" s="1"/>
      <c r="V2604" s="1"/>
      <c r="W2604" s="1"/>
      <c r="X2604" s="1"/>
      <c r="Y2604" s="1"/>
      <c r="Z2604" s="1"/>
      <c r="AA2604" s="1"/>
      <c r="AB2604" s="1"/>
      <c r="AC2604" s="1"/>
      <c r="AD2604" s="1"/>
      <c r="AE2604" s="1"/>
      <c r="AF2604" s="1"/>
      <c r="AG2604" s="1"/>
      <c r="AH2604" s="1"/>
      <c r="AI2604" s="1"/>
      <c r="AJ2604" s="1"/>
      <c r="AK2604" s="1"/>
      <c r="AL2604" s="1"/>
      <c r="AM2604" s="1"/>
      <c r="AN2604" s="1"/>
      <c r="AO2604" s="1"/>
      <c r="AP2604" s="1"/>
      <c r="AQ2604" s="1"/>
      <c r="AR2604" s="1"/>
      <c r="AS2604" s="1"/>
      <c r="AT2604" s="1"/>
      <c r="AU2604" s="1"/>
      <c r="AV2604" s="1"/>
      <c r="AW2604" s="1"/>
      <c r="AX2604" s="4"/>
      <c r="AY2604" s="1"/>
    </row>
    <row r="2605" spans="3:51" s="6" customFormat="1" x14ac:dyDescent="0.3">
      <c r="C2605" s="28"/>
      <c r="D2605" s="29"/>
      <c r="E2605" s="30"/>
      <c r="F2605" s="31"/>
      <c r="G2605" s="37"/>
      <c r="H2605" s="38"/>
      <c r="K2605" s="1"/>
      <c r="L2605" s="1"/>
      <c r="M2605" s="1"/>
      <c r="N2605" s="4"/>
      <c r="O2605" s="4"/>
      <c r="P2605" s="4"/>
      <c r="Q2605" s="1"/>
      <c r="R2605" s="1"/>
      <c r="S2605" s="1"/>
      <c r="T2605" s="1"/>
      <c r="U2605" s="1"/>
      <c r="V2605" s="1"/>
      <c r="W2605" s="1"/>
      <c r="X2605" s="1"/>
      <c r="Y2605" s="1"/>
      <c r="Z2605" s="1"/>
      <c r="AA2605" s="1"/>
      <c r="AB2605" s="1"/>
      <c r="AC2605" s="1"/>
      <c r="AD2605" s="1"/>
      <c r="AE2605" s="1"/>
      <c r="AF2605" s="1"/>
      <c r="AG2605" s="1"/>
      <c r="AH2605" s="1"/>
      <c r="AI2605" s="1"/>
      <c r="AJ2605" s="1"/>
      <c r="AK2605" s="1"/>
      <c r="AL2605" s="1"/>
      <c r="AM2605" s="1"/>
      <c r="AN2605" s="1"/>
      <c r="AO2605" s="1"/>
      <c r="AP2605" s="1"/>
      <c r="AQ2605" s="1"/>
      <c r="AR2605" s="1"/>
      <c r="AS2605" s="1"/>
      <c r="AT2605" s="1"/>
      <c r="AU2605" s="1"/>
      <c r="AV2605" s="1"/>
      <c r="AW2605" s="1"/>
      <c r="AX2605" s="4"/>
      <c r="AY2605" s="1"/>
    </row>
    <row r="2606" spans="3:51" s="6" customFormat="1" x14ac:dyDescent="0.3">
      <c r="C2606" s="28"/>
      <c r="D2606" s="29"/>
      <c r="E2606" s="30"/>
      <c r="F2606" s="31"/>
      <c r="G2606" s="37"/>
      <c r="H2606" s="38"/>
      <c r="K2606" s="1"/>
      <c r="L2606" s="1"/>
      <c r="M2606" s="1"/>
      <c r="N2606" s="4"/>
      <c r="O2606" s="4"/>
      <c r="P2606" s="4"/>
      <c r="Q2606" s="1"/>
      <c r="R2606" s="1"/>
      <c r="S2606" s="1"/>
      <c r="T2606" s="1"/>
      <c r="U2606" s="1"/>
      <c r="V2606" s="1"/>
      <c r="W2606" s="1"/>
      <c r="X2606" s="1"/>
      <c r="Y2606" s="1"/>
      <c r="Z2606" s="1"/>
      <c r="AA2606" s="1"/>
      <c r="AB2606" s="1"/>
      <c r="AC2606" s="1"/>
      <c r="AD2606" s="1"/>
      <c r="AE2606" s="1"/>
      <c r="AF2606" s="1"/>
      <c r="AG2606" s="1"/>
      <c r="AH2606" s="1"/>
      <c r="AI2606" s="1"/>
      <c r="AJ2606" s="1"/>
      <c r="AK2606" s="1"/>
      <c r="AL2606" s="1"/>
      <c r="AM2606" s="1"/>
      <c r="AN2606" s="1"/>
      <c r="AO2606" s="1"/>
      <c r="AP2606" s="1"/>
      <c r="AQ2606" s="1"/>
      <c r="AR2606" s="1"/>
      <c r="AS2606" s="1"/>
      <c r="AT2606" s="1"/>
      <c r="AU2606" s="1"/>
      <c r="AV2606" s="1"/>
      <c r="AW2606" s="1"/>
      <c r="AX2606" s="4"/>
      <c r="AY2606" s="1"/>
    </row>
    <row r="2607" spans="3:51" s="6" customFormat="1" x14ac:dyDescent="0.3">
      <c r="C2607" s="28"/>
      <c r="D2607" s="29"/>
      <c r="E2607" s="30"/>
      <c r="F2607" s="31"/>
      <c r="G2607" s="37"/>
      <c r="H2607" s="38"/>
      <c r="K2607" s="1"/>
      <c r="L2607" s="1"/>
      <c r="M2607" s="1"/>
      <c r="N2607" s="4"/>
      <c r="O2607" s="4"/>
      <c r="P2607" s="4"/>
      <c r="Q2607" s="1"/>
      <c r="R2607" s="1"/>
      <c r="S2607" s="1"/>
      <c r="T2607" s="1"/>
      <c r="U2607" s="1"/>
      <c r="V2607" s="1"/>
      <c r="W2607" s="1"/>
      <c r="X2607" s="1"/>
      <c r="Y2607" s="1"/>
      <c r="Z2607" s="1"/>
      <c r="AA2607" s="1"/>
      <c r="AB2607" s="1"/>
      <c r="AC2607" s="1"/>
      <c r="AD2607" s="1"/>
      <c r="AE2607" s="1"/>
      <c r="AF2607" s="1"/>
      <c r="AG2607" s="1"/>
      <c r="AH2607" s="1"/>
      <c r="AI2607" s="1"/>
      <c r="AJ2607" s="1"/>
      <c r="AK2607" s="1"/>
      <c r="AL2607" s="1"/>
      <c r="AM2607" s="1"/>
      <c r="AN2607" s="1"/>
      <c r="AO2607" s="1"/>
      <c r="AP2607" s="1"/>
      <c r="AQ2607" s="1"/>
      <c r="AR2607" s="1"/>
      <c r="AS2607" s="1"/>
      <c r="AT2607" s="1"/>
      <c r="AU2607" s="1"/>
      <c r="AV2607" s="1"/>
      <c r="AW2607" s="1"/>
      <c r="AX2607" s="4"/>
      <c r="AY2607" s="1"/>
    </row>
    <row r="2608" spans="3:51" s="6" customFormat="1" x14ac:dyDescent="0.3">
      <c r="C2608" s="28"/>
      <c r="D2608" s="29"/>
      <c r="E2608" s="30"/>
      <c r="F2608" s="31"/>
      <c r="G2608" s="37"/>
      <c r="H2608" s="38"/>
      <c r="K2608" s="1"/>
      <c r="L2608" s="1"/>
      <c r="M2608" s="1"/>
      <c r="N2608" s="4"/>
      <c r="O2608" s="4"/>
      <c r="P2608" s="4"/>
      <c r="Q2608" s="1"/>
      <c r="R2608" s="1"/>
      <c r="S2608" s="1"/>
      <c r="T2608" s="1"/>
      <c r="U2608" s="1"/>
      <c r="V2608" s="1"/>
      <c r="W2608" s="1"/>
      <c r="X2608" s="1"/>
      <c r="Y2608" s="1"/>
      <c r="Z2608" s="1"/>
      <c r="AA2608" s="1"/>
      <c r="AB2608" s="1"/>
      <c r="AC2608" s="1"/>
      <c r="AD2608" s="1"/>
      <c r="AE2608" s="1"/>
      <c r="AF2608" s="1"/>
      <c r="AG2608" s="1"/>
      <c r="AH2608" s="1"/>
      <c r="AI2608" s="1"/>
      <c r="AJ2608" s="1"/>
      <c r="AK2608" s="1"/>
      <c r="AL2608" s="1"/>
      <c r="AM2608" s="1"/>
      <c r="AN2608" s="1"/>
      <c r="AO2608" s="1"/>
      <c r="AP2608" s="1"/>
      <c r="AQ2608" s="1"/>
      <c r="AR2608" s="1"/>
      <c r="AS2608" s="1"/>
      <c r="AT2608" s="1"/>
      <c r="AU2608" s="1"/>
      <c r="AV2608" s="1"/>
      <c r="AW2608" s="1"/>
      <c r="AX2608" s="4"/>
      <c r="AY2608" s="1"/>
    </row>
    <row r="2609" spans="3:51" s="6" customFormat="1" x14ac:dyDescent="0.3">
      <c r="C2609" s="28"/>
      <c r="D2609" s="29"/>
      <c r="E2609" s="30"/>
      <c r="F2609" s="31"/>
      <c r="G2609" s="37"/>
      <c r="H2609" s="38"/>
      <c r="K2609" s="1"/>
      <c r="L2609" s="1"/>
      <c r="M2609" s="1"/>
      <c r="N2609" s="4"/>
      <c r="O2609" s="4"/>
      <c r="P2609" s="4"/>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4"/>
      <c r="AY2609" s="1"/>
    </row>
    <row r="2610" spans="3:51" s="6" customFormat="1" x14ac:dyDescent="0.3">
      <c r="C2610" s="28"/>
      <c r="D2610" s="29"/>
      <c r="E2610" s="30"/>
      <c r="F2610" s="31"/>
      <c r="G2610" s="37"/>
      <c r="H2610" s="38"/>
      <c r="K2610" s="1"/>
      <c r="L2610" s="1"/>
      <c r="M2610" s="1"/>
      <c r="N2610" s="4"/>
      <c r="O2610" s="4"/>
      <c r="P2610" s="4"/>
      <c r="Q2610" s="1"/>
      <c r="R2610" s="1"/>
      <c r="S2610" s="1"/>
      <c r="T2610" s="1"/>
      <c r="U2610" s="1"/>
      <c r="V2610" s="1"/>
      <c r="W2610" s="1"/>
      <c r="X2610" s="1"/>
      <c r="Y2610" s="1"/>
      <c r="Z2610" s="1"/>
      <c r="AA2610" s="1"/>
      <c r="AB2610" s="1"/>
      <c r="AC2610" s="1"/>
      <c r="AD2610" s="1"/>
      <c r="AE2610" s="1"/>
      <c r="AF2610" s="1"/>
      <c r="AG2610" s="1"/>
      <c r="AH2610" s="1"/>
      <c r="AI2610" s="1"/>
      <c r="AJ2610" s="1"/>
      <c r="AK2610" s="1"/>
      <c r="AL2610" s="1"/>
      <c r="AM2610" s="1"/>
      <c r="AN2610" s="1"/>
      <c r="AO2610" s="1"/>
      <c r="AP2610" s="1"/>
      <c r="AQ2610" s="1"/>
      <c r="AR2610" s="1"/>
      <c r="AS2610" s="1"/>
      <c r="AT2610" s="1"/>
      <c r="AU2610" s="1"/>
      <c r="AV2610" s="1"/>
      <c r="AW2610" s="1"/>
      <c r="AX2610" s="4"/>
      <c r="AY2610" s="1"/>
    </row>
    <row r="2611" spans="3:51" s="6" customFormat="1" x14ac:dyDescent="0.3">
      <c r="C2611" s="28"/>
      <c r="D2611" s="29"/>
      <c r="E2611" s="30"/>
      <c r="F2611" s="31"/>
      <c r="G2611" s="37"/>
      <c r="H2611" s="38"/>
      <c r="K2611" s="1"/>
      <c r="L2611" s="1"/>
      <c r="M2611" s="1"/>
      <c r="N2611" s="4"/>
      <c r="O2611" s="4"/>
      <c r="P2611" s="4"/>
      <c r="Q2611" s="1"/>
      <c r="R2611" s="1"/>
      <c r="S2611" s="1"/>
      <c r="T2611" s="1"/>
      <c r="U2611" s="1"/>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4"/>
      <c r="AY2611" s="1"/>
    </row>
    <row r="2612" spans="3:51" s="6" customFormat="1" x14ac:dyDescent="0.3">
      <c r="C2612" s="28"/>
      <c r="D2612" s="29"/>
      <c r="E2612" s="30"/>
      <c r="F2612" s="31"/>
      <c r="G2612" s="37"/>
      <c r="H2612" s="38"/>
      <c r="K2612" s="1"/>
      <c r="L2612" s="1"/>
      <c r="M2612" s="1"/>
      <c r="N2612" s="4"/>
      <c r="O2612" s="4"/>
      <c r="P2612" s="4"/>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4"/>
      <c r="AY2612" s="1"/>
    </row>
    <row r="2613" spans="3:51" s="6" customFormat="1" x14ac:dyDescent="0.3">
      <c r="C2613" s="28"/>
      <c r="D2613" s="29"/>
      <c r="E2613" s="30"/>
      <c r="F2613" s="31"/>
      <c r="G2613" s="37"/>
      <c r="H2613" s="38"/>
      <c r="K2613" s="1"/>
      <c r="L2613" s="1"/>
      <c r="M2613" s="1"/>
      <c r="N2613" s="4"/>
      <c r="O2613" s="4"/>
      <c r="P2613" s="4"/>
      <c r="Q2613" s="1"/>
      <c r="R2613" s="1"/>
      <c r="S2613" s="1"/>
      <c r="T2613" s="1"/>
      <c r="U2613" s="1"/>
      <c r="V2613" s="1"/>
      <c r="W2613" s="1"/>
      <c r="X2613" s="1"/>
      <c r="Y2613" s="1"/>
      <c r="Z2613" s="1"/>
      <c r="AA2613" s="1"/>
      <c r="AB2613" s="1"/>
      <c r="AC2613" s="1"/>
      <c r="AD2613" s="1"/>
      <c r="AE2613" s="1"/>
      <c r="AF2613" s="1"/>
      <c r="AG2613" s="1"/>
      <c r="AH2613" s="1"/>
      <c r="AI2613" s="1"/>
      <c r="AJ2613" s="1"/>
      <c r="AK2613" s="1"/>
      <c r="AL2613" s="1"/>
      <c r="AM2613" s="1"/>
      <c r="AN2613" s="1"/>
      <c r="AO2613" s="1"/>
      <c r="AP2613" s="1"/>
      <c r="AQ2613" s="1"/>
      <c r="AR2613" s="1"/>
      <c r="AS2613" s="1"/>
      <c r="AT2613" s="1"/>
      <c r="AU2613" s="1"/>
      <c r="AV2613" s="1"/>
      <c r="AW2613" s="1"/>
      <c r="AX2613" s="4"/>
      <c r="AY2613" s="1"/>
    </row>
    <row r="2614" spans="3:51" s="6" customFormat="1" x14ac:dyDescent="0.3">
      <c r="C2614" s="28"/>
      <c r="D2614" s="29"/>
      <c r="E2614" s="30"/>
      <c r="F2614" s="31"/>
      <c r="G2614" s="37"/>
      <c r="H2614" s="38"/>
      <c r="K2614" s="1"/>
      <c r="L2614" s="1"/>
      <c r="M2614" s="1"/>
      <c r="N2614" s="4"/>
      <c r="O2614" s="4"/>
      <c r="P2614" s="4"/>
      <c r="Q2614" s="1"/>
      <c r="R2614" s="1"/>
      <c r="S2614" s="1"/>
      <c r="T2614" s="1"/>
      <c r="U2614" s="1"/>
      <c r="V2614" s="1"/>
      <c r="W2614" s="1"/>
      <c r="X2614" s="1"/>
      <c r="Y2614" s="1"/>
      <c r="Z2614" s="1"/>
      <c r="AA2614" s="1"/>
      <c r="AB2614" s="1"/>
      <c r="AC2614" s="1"/>
      <c r="AD2614" s="1"/>
      <c r="AE2614" s="1"/>
      <c r="AF2614" s="1"/>
      <c r="AG2614" s="1"/>
      <c r="AH2614" s="1"/>
      <c r="AI2614" s="1"/>
      <c r="AJ2614" s="1"/>
      <c r="AK2614" s="1"/>
      <c r="AL2614" s="1"/>
      <c r="AM2614" s="1"/>
      <c r="AN2614" s="1"/>
      <c r="AO2614" s="1"/>
      <c r="AP2614" s="1"/>
      <c r="AQ2614" s="1"/>
      <c r="AR2614" s="1"/>
      <c r="AS2614" s="1"/>
      <c r="AT2614" s="1"/>
      <c r="AU2614" s="1"/>
      <c r="AV2614" s="1"/>
      <c r="AW2614" s="1"/>
      <c r="AX2614" s="4"/>
      <c r="AY2614" s="1"/>
    </row>
    <row r="2615" spans="3:51" s="6" customFormat="1" x14ac:dyDescent="0.3">
      <c r="C2615" s="28"/>
      <c r="D2615" s="29"/>
      <c r="E2615" s="30"/>
      <c r="F2615" s="31"/>
      <c r="G2615" s="37"/>
      <c r="H2615" s="38"/>
      <c r="K2615" s="1"/>
      <c r="L2615" s="1"/>
      <c r="M2615" s="1"/>
      <c r="N2615" s="4"/>
      <c r="O2615" s="4"/>
      <c r="P2615" s="4"/>
      <c r="Q2615" s="1"/>
      <c r="R2615" s="1"/>
      <c r="S2615" s="1"/>
      <c r="T2615" s="1"/>
      <c r="U2615" s="1"/>
      <c r="V2615" s="1"/>
      <c r="W2615" s="1"/>
      <c r="X2615" s="1"/>
      <c r="Y2615" s="1"/>
      <c r="Z2615" s="1"/>
      <c r="AA2615" s="1"/>
      <c r="AB2615" s="1"/>
      <c r="AC2615" s="1"/>
      <c r="AD2615" s="1"/>
      <c r="AE2615" s="1"/>
      <c r="AF2615" s="1"/>
      <c r="AG2615" s="1"/>
      <c r="AH2615" s="1"/>
      <c r="AI2615" s="1"/>
      <c r="AJ2615" s="1"/>
      <c r="AK2615" s="1"/>
      <c r="AL2615" s="1"/>
      <c r="AM2615" s="1"/>
      <c r="AN2615" s="1"/>
      <c r="AO2615" s="1"/>
      <c r="AP2615" s="1"/>
      <c r="AQ2615" s="1"/>
      <c r="AR2615" s="1"/>
      <c r="AS2615" s="1"/>
      <c r="AT2615" s="1"/>
      <c r="AU2615" s="1"/>
      <c r="AV2615" s="1"/>
      <c r="AW2615" s="1"/>
      <c r="AX2615" s="4"/>
      <c r="AY2615" s="1"/>
    </row>
    <row r="2616" spans="3:51" s="6" customFormat="1" x14ac:dyDescent="0.3">
      <c r="C2616" s="28"/>
      <c r="D2616" s="29"/>
      <c r="E2616" s="30"/>
      <c r="F2616" s="31"/>
      <c r="G2616" s="37"/>
      <c r="H2616" s="38"/>
      <c r="K2616" s="1"/>
      <c r="L2616" s="1"/>
      <c r="M2616" s="1"/>
      <c r="N2616" s="4"/>
      <c r="O2616" s="4"/>
      <c r="P2616" s="4"/>
      <c r="Q2616" s="1"/>
      <c r="R2616" s="1"/>
      <c r="S2616" s="1"/>
      <c r="T2616" s="1"/>
      <c r="U2616" s="1"/>
      <c r="V2616" s="1"/>
      <c r="W2616" s="1"/>
      <c r="X2616" s="1"/>
      <c r="Y2616" s="1"/>
      <c r="Z2616" s="1"/>
      <c r="AA2616" s="1"/>
      <c r="AB2616" s="1"/>
      <c r="AC2616" s="1"/>
      <c r="AD2616" s="1"/>
      <c r="AE2616" s="1"/>
      <c r="AF2616" s="1"/>
      <c r="AG2616" s="1"/>
      <c r="AH2616" s="1"/>
      <c r="AI2616" s="1"/>
      <c r="AJ2616" s="1"/>
      <c r="AK2616" s="1"/>
      <c r="AL2616" s="1"/>
      <c r="AM2616" s="1"/>
      <c r="AN2616" s="1"/>
      <c r="AO2616" s="1"/>
      <c r="AP2616" s="1"/>
      <c r="AQ2616" s="1"/>
      <c r="AR2616" s="1"/>
      <c r="AS2616" s="1"/>
      <c r="AT2616" s="1"/>
      <c r="AU2616" s="1"/>
      <c r="AV2616" s="1"/>
      <c r="AW2616" s="1"/>
      <c r="AX2616" s="4"/>
      <c r="AY2616" s="1"/>
    </row>
    <row r="2617" spans="3:51" s="6" customFormat="1" x14ac:dyDescent="0.3">
      <c r="C2617" s="28"/>
      <c r="D2617" s="29"/>
      <c r="E2617" s="30"/>
      <c r="F2617" s="31"/>
      <c r="G2617" s="37"/>
      <c r="H2617" s="38"/>
      <c r="K2617" s="1"/>
      <c r="L2617" s="1"/>
      <c r="M2617" s="1"/>
      <c r="N2617" s="4"/>
      <c r="O2617" s="4"/>
      <c r="P2617" s="4"/>
      <c r="Q2617" s="1"/>
      <c r="R2617" s="1"/>
      <c r="S2617" s="1"/>
      <c r="T2617" s="1"/>
      <c r="U2617" s="1"/>
      <c r="V2617" s="1"/>
      <c r="W2617" s="1"/>
      <c r="X2617" s="1"/>
      <c r="Y2617" s="1"/>
      <c r="Z2617" s="1"/>
      <c r="AA2617" s="1"/>
      <c r="AB2617" s="1"/>
      <c r="AC2617" s="1"/>
      <c r="AD2617" s="1"/>
      <c r="AE2617" s="1"/>
      <c r="AF2617" s="1"/>
      <c r="AG2617" s="1"/>
      <c r="AH2617" s="1"/>
      <c r="AI2617" s="1"/>
      <c r="AJ2617" s="1"/>
      <c r="AK2617" s="1"/>
      <c r="AL2617" s="1"/>
      <c r="AM2617" s="1"/>
      <c r="AN2617" s="1"/>
      <c r="AO2617" s="1"/>
      <c r="AP2617" s="1"/>
      <c r="AQ2617" s="1"/>
      <c r="AR2617" s="1"/>
      <c r="AS2617" s="1"/>
      <c r="AT2617" s="1"/>
      <c r="AU2617" s="1"/>
      <c r="AV2617" s="1"/>
      <c r="AW2617" s="1"/>
      <c r="AX2617" s="4"/>
      <c r="AY2617" s="1"/>
    </row>
    <row r="2618" spans="3:51" s="6" customFormat="1" x14ac:dyDescent="0.3">
      <c r="C2618" s="28"/>
      <c r="D2618" s="29"/>
      <c r="E2618" s="30"/>
      <c r="F2618" s="31"/>
      <c r="G2618" s="37"/>
      <c r="H2618" s="38"/>
      <c r="K2618" s="1"/>
      <c r="L2618" s="1"/>
      <c r="M2618" s="1"/>
      <c r="N2618" s="4"/>
      <c r="O2618" s="4"/>
      <c r="P2618" s="4"/>
      <c r="Q2618" s="1"/>
      <c r="R2618" s="1"/>
      <c r="S2618" s="1"/>
      <c r="T2618" s="1"/>
      <c r="U2618" s="1"/>
      <c r="V2618" s="1"/>
      <c r="W2618" s="1"/>
      <c r="X2618" s="1"/>
      <c r="Y2618" s="1"/>
      <c r="Z2618" s="1"/>
      <c r="AA2618" s="1"/>
      <c r="AB2618" s="1"/>
      <c r="AC2618" s="1"/>
      <c r="AD2618" s="1"/>
      <c r="AE2618" s="1"/>
      <c r="AF2618" s="1"/>
      <c r="AG2618" s="1"/>
      <c r="AH2618" s="1"/>
      <c r="AI2618" s="1"/>
      <c r="AJ2618" s="1"/>
      <c r="AK2618" s="1"/>
      <c r="AL2618" s="1"/>
      <c r="AM2618" s="1"/>
      <c r="AN2618" s="1"/>
      <c r="AO2618" s="1"/>
      <c r="AP2618" s="1"/>
      <c r="AQ2618" s="1"/>
      <c r="AR2618" s="1"/>
      <c r="AS2618" s="1"/>
      <c r="AT2618" s="1"/>
      <c r="AU2618" s="1"/>
      <c r="AV2618" s="1"/>
      <c r="AW2618" s="1"/>
      <c r="AX2618" s="4"/>
      <c r="AY2618" s="1"/>
    </row>
    <row r="2619" spans="3:51" s="6" customFormat="1" x14ac:dyDescent="0.3">
      <c r="C2619" s="28"/>
      <c r="D2619" s="29"/>
      <c r="E2619" s="30"/>
      <c r="F2619" s="31"/>
      <c r="G2619" s="37"/>
      <c r="H2619" s="38"/>
      <c r="K2619" s="1"/>
      <c r="L2619" s="1"/>
      <c r="M2619" s="1"/>
      <c r="N2619" s="4"/>
      <c r="O2619" s="4"/>
      <c r="P2619" s="4"/>
      <c r="Q2619" s="1"/>
      <c r="R2619" s="1"/>
      <c r="S2619" s="1"/>
      <c r="T2619" s="1"/>
      <c r="U2619" s="1"/>
      <c r="V2619" s="1"/>
      <c r="W2619" s="1"/>
      <c r="X2619" s="1"/>
      <c r="Y2619" s="1"/>
      <c r="Z2619" s="1"/>
      <c r="AA2619" s="1"/>
      <c r="AB2619" s="1"/>
      <c r="AC2619" s="1"/>
      <c r="AD2619" s="1"/>
      <c r="AE2619" s="1"/>
      <c r="AF2619" s="1"/>
      <c r="AG2619" s="1"/>
      <c r="AH2619" s="1"/>
      <c r="AI2619" s="1"/>
      <c r="AJ2619" s="1"/>
      <c r="AK2619" s="1"/>
      <c r="AL2619" s="1"/>
      <c r="AM2619" s="1"/>
      <c r="AN2619" s="1"/>
      <c r="AO2619" s="1"/>
      <c r="AP2619" s="1"/>
      <c r="AQ2619" s="1"/>
      <c r="AR2619" s="1"/>
      <c r="AS2619" s="1"/>
      <c r="AT2619" s="1"/>
      <c r="AU2619" s="1"/>
      <c r="AV2619" s="1"/>
      <c r="AW2619" s="1"/>
      <c r="AX2619" s="4"/>
      <c r="AY2619" s="1"/>
    </row>
    <row r="2620" spans="3:51" s="6" customFormat="1" x14ac:dyDescent="0.3">
      <c r="C2620" s="28"/>
      <c r="D2620" s="29"/>
      <c r="E2620" s="30"/>
      <c r="F2620" s="31"/>
      <c r="G2620" s="37"/>
      <c r="H2620" s="38"/>
      <c r="K2620" s="1"/>
      <c r="L2620" s="1"/>
      <c r="M2620" s="1"/>
      <c r="N2620" s="4"/>
      <c r="O2620" s="4"/>
      <c r="P2620" s="4"/>
      <c r="Q2620" s="1"/>
      <c r="R2620" s="1"/>
      <c r="S2620" s="1"/>
      <c r="T2620" s="1"/>
      <c r="U2620" s="1"/>
      <c r="V2620" s="1"/>
      <c r="W2620" s="1"/>
      <c r="X2620" s="1"/>
      <c r="Y2620" s="1"/>
      <c r="Z2620" s="1"/>
      <c r="AA2620" s="1"/>
      <c r="AB2620" s="1"/>
      <c r="AC2620" s="1"/>
      <c r="AD2620" s="1"/>
      <c r="AE2620" s="1"/>
      <c r="AF2620" s="1"/>
      <c r="AG2620" s="1"/>
      <c r="AH2620" s="1"/>
      <c r="AI2620" s="1"/>
      <c r="AJ2620" s="1"/>
      <c r="AK2620" s="1"/>
      <c r="AL2620" s="1"/>
      <c r="AM2620" s="1"/>
      <c r="AN2620" s="1"/>
      <c r="AO2620" s="1"/>
      <c r="AP2620" s="1"/>
      <c r="AQ2620" s="1"/>
      <c r="AR2620" s="1"/>
      <c r="AS2620" s="1"/>
      <c r="AT2620" s="1"/>
      <c r="AU2620" s="1"/>
      <c r="AV2620" s="1"/>
      <c r="AW2620" s="1"/>
      <c r="AX2620" s="4"/>
      <c r="AY2620" s="1"/>
    </row>
    <row r="2621" spans="3:51" s="6" customFormat="1" x14ac:dyDescent="0.3">
      <c r="C2621" s="28"/>
      <c r="D2621" s="29"/>
      <c r="E2621" s="30"/>
      <c r="F2621" s="31"/>
      <c r="G2621" s="37"/>
      <c r="H2621" s="38"/>
      <c r="K2621" s="1"/>
      <c r="L2621" s="1"/>
      <c r="M2621" s="1"/>
      <c r="N2621" s="4"/>
      <c r="O2621" s="4"/>
      <c r="P2621" s="4"/>
      <c r="Q2621" s="1"/>
      <c r="R2621" s="1"/>
      <c r="S2621" s="1"/>
      <c r="T2621" s="1"/>
      <c r="U2621" s="1"/>
      <c r="V2621" s="1"/>
      <c r="W2621" s="1"/>
      <c r="X2621" s="1"/>
      <c r="Y2621" s="1"/>
      <c r="Z2621" s="1"/>
      <c r="AA2621" s="1"/>
      <c r="AB2621" s="1"/>
      <c r="AC2621" s="1"/>
      <c r="AD2621" s="1"/>
      <c r="AE2621" s="1"/>
      <c r="AF2621" s="1"/>
      <c r="AG2621" s="1"/>
      <c r="AH2621" s="1"/>
      <c r="AI2621" s="1"/>
      <c r="AJ2621" s="1"/>
      <c r="AK2621" s="1"/>
      <c r="AL2621" s="1"/>
      <c r="AM2621" s="1"/>
      <c r="AN2621" s="1"/>
      <c r="AO2621" s="1"/>
      <c r="AP2621" s="1"/>
      <c r="AQ2621" s="1"/>
      <c r="AR2621" s="1"/>
      <c r="AS2621" s="1"/>
      <c r="AT2621" s="1"/>
      <c r="AU2621" s="1"/>
      <c r="AV2621" s="1"/>
      <c r="AW2621" s="1"/>
      <c r="AX2621" s="4"/>
      <c r="AY2621" s="1"/>
    </row>
    <row r="2622" spans="3:51" s="6" customFormat="1" x14ac:dyDescent="0.3">
      <c r="C2622" s="28"/>
      <c r="D2622" s="29"/>
      <c r="E2622" s="30"/>
      <c r="F2622" s="31"/>
      <c r="G2622" s="37"/>
      <c r="H2622" s="38"/>
      <c r="K2622" s="1"/>
      <c r="L2622" s="1"/>
      <c r="M2622" s="1"/>
      <c r="N2622" s="4"/>
      <c r="O2622" s="4"/>
      <c r="P2622" s="4"/>
      <c r="Q2622" s="1"/>
      <c r="R2622" s="1"/>
      <c r="S2622" s="1"/>
      <c r="T2622" s="1"/>
      <c r="U2622" s="1"/>
      <c r="V2622" s="1"/>
      <c r="W2622" s="1"/>
      <c r="X2622" s="1"/>
      <c r="Y2622" s="1"/>
      <c r="Z2622" s="1"/>
      <c r="AA2622" s="1"/>
      <c r="AB2622" s="1"/>
      <c r="AC2622" s="1"/>
      <c r="AD2622" s="1"/>
      <c r="AE2622" s="1"/>
      <c r="AF2622" s="1"/>
      <c r="AG2622" s="1"/>
      <c r="AH2622" s="1"/>
      <c r="AI2622" s="1"/>
      <c r="AJ2622" s="1"/>
      <c r="AK2622" s="1"/>
      <c r="AL2622" s="1"/>
      <c r="AM2622" s="1"/>
      <c r="AN2622" s="1"/>
      <c r="AO2622" s="1"/>
      <c r="AP2622" s="1"/>
      <c r="AQ2622" s="1"/>
      <c r="AR2622" s="1"/>
      <c r="AS2622" s="1"/>
      <c r="AT2622" s="1"/>
      <c r="AU2622" s="1"/>
      <c r="AV2622" s="1"/>
      <c r="AW2622" s="1"/>
      <c r="AX2622" s="4"/>
      <c r="AY2622" s="1"/>
    </row>
    <row r="2623" spans="3:51" s="6" customFormat="1" x14ac:dyDescent="0.3">
      <c r="C2623" s="28"/>
      <c r="D2623" s="29"/>
      <c r="E2623" s="30"/>
      <c r="F2623" s="31"/>
      <c r="G2623" s="37"/>
      <c r="H2623" s="38"/>
      <c r="K2623" s="1"/>
      <c r="L2623" s="1"/>
      <c r="M2623" s="1"/>
      <c r="N2623" s="4"/>
      <c r="O2623" s="4"/>
      <c r="P2623" s="4"/>
      <c r="Q2623" s="1"/>
      <c r="R2623" s="1"/>
      <c r="S2623" s="1"/>
      <c r="T2623" s="1"/>
      <c r="U2623" s="1"/>
      <c r="V2623" s="1"/>
      <c r="W2623" s="1"/>
      <c r="X2623" s="1"/>
      <c r="Y2623" s="1"/>
      <c r="Z2623" s="1"/>
      <c r="AA2623" s="1"/>
      <c r="AB2623" s="1"/>
      <c r="AC2623" s="1"/>
      <c r="AD2623" s="1"/>
      <c r="AE2623" s="1"/>
      <c r="AF2623" s="1"/>
      <c r="AG2623" s="1"/>
      <c r="AH2623" s="1"/>
      <c r="AI2623" s="1"/>
      <c r="AJ2623" s="1"/>
      <c r="AK2623" s="1"/>
      <c r="AL2623" s="1"/>
      <c r="AM2623" s="1"/>
      <c r="AN2623" s="1"/>
      <c r="AO2623" s="1"/>
      <c r="AP2623" s="1"/>
      <c r="AQ2623" s="1"/>
      <c r="AR2623" s="1"/>
      <c r="AS2623" s="1"/>
      <c r="AT2623" s="1"/>
      <c r="AU2623" s="1"/>
      <c r="AV2623" s="1"/>
      <c r="AW2623" s="1"/>
      <c r="AX2623" s="4"/>
      <c r="AY2623" s="1"/>
    </row>
    <row r="2624" spans="3:51" s="6" customFormat="1" x14ac:dyDescent="0.3">
      <c r="C2624" s="28"/>
      <c r="D2624" s="29"/>
      <c r="E2624" s="30"/>
      <c r="F2624" s="31"/>
      <c r="G2624" s="37"/>
      <c r="H2624" s="38"/>
      <c r="K2624" s="1"/>
      <c r="L2624" s="1"/>
      <c r="M2624" s="1"/>
      <c r="N2624" s="4"/>
      <c r="O2624" s="4"/>
      <c r="P2624" s="4"/>
      <c r="Q2624" s="1"/>
      <c r="R2624" s="1"/>
      <c r="S2624" s="1"/>
      <c r="T2624" s="1"/>
      <c r="U2624" s="1"/>
      <c r="V2624" s="1"/>
      <c r="W2624" s="1"/>
      <c r="X2624" s="1"/>
      <c r="Y2624" s="1"/>
      <c r="Z2624" s="1"/>
      <c r="AA2624" s="1"/>
      <c r="AB2624" s="1"/>
      <c r="AC2624" s="1"/>
      <c r="AD2624" s="1"/>
      <c r="AE2624" s="1"/>
      <c r="AF2624" s="1"/>
      <c r="AG2624" s="1"/>
      <c r="AH2624" s="1"/>
      <c r="AI2624" s="1"/>
      <c r="AJ2624" s="1"/>
      <c r="AK2624" s="1"/>
      <c r="AL2624" s="1"/>
      <c r="AM2624" s="1"/>
      <c r="AN2624" s="1"/>
      <c r="AO2624" s="1"/>
      <c r="AP2624" s="1"/>
      <c r="AQ2624" s="1"/>
      <c r="AR2624" s="1"/>
      <c r="AS2624" s="1"/>
      <c r="AT2624" s="1"/>
      <c r="AU2624" s="1"/>
      <c r="AV2624" s="1"/>
      <c r="AW2624" s="1"/>
      <c r="AX2624" s="4"/>
      <c r="AY2624" s="1"/>
    </row>
    <row r="2625" spans="3:51" s="6" customFormat="1" x14ac:dyDescent="0.3">
      <c r="C2625" s="28"/>
      <c r="D2625" s="29"/>
      <c r="E2625" s="30"/>
      <c r="F2625" s="31"/>
      <c r="G2625" s="37"/>
      <c r="H2625" s="38"/>
      <c r="K2625" s="1"/>
      <c r="L2625" s="1"/>
      <c r="M2625" s="1"/>
      <c r="N2625" s="4"/>
      <c r="O2625" s="4"/>
      <c r="P2625" s="4"/>
      <c r="Q2625" s="1"/>
      <c r="R2625" s="1"/>
      <c r="S2625" s="1"/>
      <c r="T2625" s="1"/>
      <c r="U2625" s="1"/>
      <c r="V2625" s="1"/>
      <c r="W2625" s="1"/>
      <c r="X2625" s="1"/>
      <c r="Y2625" s="1"/>
      <c r="Z2625" s="1"/>
      <c r="AA2625" s="1"/>
      <c r="AB2625" s="1"/>
      <c r="AC2625" s="1"/>
      <c r="AD2625" s="1"/>
      <c r="AE2625" s="1"/>
      <c r="AF2625" s="1"/>
      <c r="AG2625" s="1"/>
      <c r="AH2625" s="1"/>
      <c r="AI2625" s="1"/>
      <c r="AJ2625" s="1"/>
      <c r="AK2625" s="1"/>
      <c r="AL2625" s="1"/>
      <c r="AM2625" s="1"/>
      <c r="AN2625" s="1"/>
      <c r="AO2625" s="1"/>
      <c r="AP2625" s="1"/>
      <c r="AQ2625" s="1"/>
      <c r="AR2625" s="1"/>
      <c r="AS2625" s="1"/>
      <c r="AT2625" s="1"/>
      <c r="AU2625" s="1"/>
      <c r="AV2625" s="1"/>
      <c r="AW2625" s="1"/>
      <c r="AX2625" s="4"/>
      <c r="AY2625" s="1"/>
    </row>
    <row r="2626" spans="3:51" s="6" customFormat="1" x14ac:dyDescent="0.3">
      <c r="C2626" s="28"/>
      <c r="D2626" s="29"/>
      <c r="E2626" s="30"/>
      <c r="F2626" s="31"/>
      <c r="G2626" s="37"/>
      <c r="H2626" s="38"/>
      <c r="K2626" s="1"/>
      <c r="L2626" s="1"/>
      <c r="M2626" s="1"/>
      <c r="N2626" s="4"/>
      <c r="O2626" s="4"/>
      <c r="P2626" s="4"/>
      <c r="Q2626" s="1"/>
      <c r="R2626" s="1"/>
      <c r="S2626" s="1"/>
      <c r="T2626" s="1"/>
      <c r="U2626" s="1"/>
      <c r="V2626" s="1"/>
      <c r="W2626" s="1"/>
      <c r="X2626" s="1"/>
      <c r="Y2626" s="1"/>
      <c r="Z2626" s="1"/>
      <c r="AA2626" s="1"/>
      <c r="AB2626" s="1"/>
      <c r="AC2626" s="1"/>
      <c r="AD2626" s="1"/>
      <c r="AE2626" s="1"/>
      <c r="AF2626" s="1"/>
      <c r="AG2626" s="1"/>
      <c r="AH2626" s="1"/>
      <c r="AI2626" s="1"/>
      <c r="AJ2626" s="1"/>
      <c r="AK2626" s="1"/>
      <c r="AL2626" s="1"/>
      <c r="AM2626" s="1"/>
      <c r="AN2626" s="1"/>
      <c r="AO2626" s="1"/>
      <c r="AP2626" s="1"/>
      <c r="AQ2626" s="1"/>
      <c r="AR2626" s="1"/>
      <c r="AS2626" s="1"/>
      <c r="AT2626" s="1"/>
      <c r="AU2626" s="1"/>
      <c r="AV2626" s="1"/>
      <c r="AW2626" s="1"/>
      <c r="AX2626" s="4"/>
      <c r="AY2626" s="1"/>
    </row>
    <row r="2627" spans="3:51" s="6" customFormat="1" x14ac:dyDescent="0.3">
      <c r="C2627" s="28"/>
      <c r="D2627" s="29"/>
      <c r="E2627" s="30"/>
      <c r="F2627" s="31"/>
      <c r="G2627" s="37"/>
      <c r="H2627" s="38"/>
      <c r="K2627" s="1"/>
      <c r="L2627" s="1"/>
      <c r="M2627" s="1"/>
      <c r="N2627" s="4"/>
      <c r="O2627" s="4"/>
      <c r="P2627" s="4"/>
      <c r="Q2627" s="1"/>
      <c r="R2627" s="1"/>
      <c r="S2627" s="1"/>
      <c r="T2627" s="1"/>
      <c r="U2627" s="1"/>
      <c r="V2627" s="1"/>
      <c r="W2627" s="1"/>
      <c r="X2627" s="1"/>
      <c r="Y2627" s="1"/>
      <c r="Z2627" s="1"/>
      <c r="AA2627" s="1"/>
      <c r="AB2627" s="1"/>
      <c r="AC2627" s="1"/>
      <c r="AD2627" s="1"/>
      <c r="AE2627" s="1"/>
      <c r="AF2627" s="1"/>
      <c r="AG2627" s="1"/>
      <c r="AH2627" s="1"/>
      <c r="AI2627" s="1"/>
      <c r="AJ2627" s="1"/>
      <c r="AK2627" s="1"/>
      <c r="AL2627" s="1"/>
      <c r="AM2627" s="1"/>
      <c r="AN2627" s="1"/>
      <c r="AO2627" s="1"/>
      <c r="AP2627" s="1"/>
      <c r="AQ2627" s="1"/>
      <c r="AR2627" s="1"/>
      <c r="AS2627" s="1"/>
      <c r="AT2627" s="1"/>
      <c r="AU2627" s="1"/>
      <c r="AV2627" s="1"/>
      <c r="AW2627" s="1"/>
      <c r="AX2627" s="4"/>
      <c r="AY2627" s="1"/>
    </row>
    <row r="2628" spans="3:51" s="6" customFormat="1" x14ac:dyDescent="0.3">
      <c r="C2628" s="28"/>
      <c r="D2628" s="29"/>
      <c r="E2628" s="30"/>
      <c r="F2628" s="31"/>
      <c r="G2628" s="37"/>
      <c r="H2628" s="38"/>
      <c r="K2628" s="1"/>
      <c r="L2628" s="1"/>
      <c r="M2628" s="1"/>
      <c r="N2628" s="4"/>
      <c r="O2628" s="4"/>
      <c r="P2628" s="4"/>
      <c r="Q2628" s="1"/>
      <c r="R2628" s="1"/>
      <c r="S2628" s="1"/>
      <c r="T2628" s="1"/>
      <c r="U2628" s="1"/>
      <c r="V2628" s="1"/>
      <c r="W2628" s="1"/>
      <c r="X2628" s="1"/>
      <c r="Y2628" s="1"/>
      <c r="Z2628" s="1"/>
      <c r="AA2628" s="1"/>
      <c r="AB2628" s="1"/>
      <c r="AC2628" s="1"/>
      <c r="AD2628" s="1"/>
      <c r="AE2628" s="1"/>
      <c r="AF2628" s="1"/>
      <c r="AG2628" s="1"/>
      <c r="AH2628" s="1"/>
      <c r="AI2628" s="1"/>
      <c r="AJ2628" s="1"/>
      <c r="AK2628" s="1"/>
      <c r="AL2628" s="1"/>
      <c r="AM2628" s="1"/>
      <c r="AN2628" s="1"/>
      <c r="AO2628" s="1"/>
      <c r="AP2628" s="1"/>
      <c r="AQ2628" s="1"/>
      <c r="AR2628" s="1"/>
      <c r="AS2628" s="1"/>
      <c r="AT2628" s="1"/>
      <c r="AU2628" s="1"/>
      <c r="AV2628" s="1"/>
      <c r="AW2628" s="1"/>
      <c r="AX2628" s="4"/>
      <c r="AY2628" s="1"/>
    </row>
    <row r="2629" spans="3:51" s="6" customFormat="1" x14ac:dyDescent="0.3">
      <c r="C2629" s="28"/>
      <c r="D2629" s="29"/>
      <c r="E2629" s="30"/>
      <c r="F2629" s="31"/>
      <c r="G2629" s="37"/>
      <c r="H2629" s="38"/>
      <c r="K2629" s="1"/>
      <c r="L2629" s="1"/>
      <c r="M2629" s="1"/>
      <c r="N2629" s="4"/>
      <c r="O2629" s="4"/>
      <c r="P2629" s="4"/>
      <c r="Q2629" s="1"/>
      <c r="R2629" s="1"/>
      <c r="S2629" s="1"/>
      <c r="T2629" s="1"/>
      <c r="U2629" s="1"/>
      <c r="V2629" s="1"/>
      <c r="W2629" s="1"/>
      <c r="X2629" s="1"/>
      <c r="Y2629" s="1"/>
      <c r="Z2629" s="1"/>
      <c r="AA2629" s="1"/>
      <c r="AB2629" s="1"/>
      <c r="AC2629" s="1"/>
      <c r="AD2629" s="1"/>
      <c r="AE2629" s="1"/>
      <c r="AF2629" s="1"/>
      <c r="AG2629" s="1"/>
      <c r="AH2629" s="1"/>
      <c r="AI2629" s="1"/>
      <c r="AJ2629" s="1"/>
      <c r="AK2629" s="1"/>
      <c r="AL2629" s="1"/>
      <c r="AM2629" s="1"/>
      <c r="AN2629" s="1"/>
      <c r="AO2629" s="1"/>
      <c r="AP2629" s="1"/>
      <c r="AQ2629" s="1"/>
      <c r="AR2629" s="1"/>
      <c r="AS2629" s="1"/>
      <c r="AT2629" s="1"/>
      <c r="AU2629" s="1"/>
      <c r="AV2629" s="1"/>
      <c r="AW2629" s="1"/>
      <c r="AX2629" s="4"/>
      <c r="AY2629" s="1"/>
    </row>
    <row r="2630" spans="3:51" s="6" customFormat="1" x14ac:dyDescent="0.3">
      <c r="C2630" s="28"/>
      <c r="D2630" s="29"/>
      <c r="E2630" s="30"/>
      <c r="F2630" s="31"/>
      <c r="G2630" s="37"/>
      <c r="H2630" s="38"/>
      <c r="K2630" s="1"/>
      <c r="L2630" s="1"/>
      <c r="M2630" s="1"/>
      <c r="N2630" s="4"/>
      <c r="O2630" s="4"/>
      <c r="P2630" s="4"/>
      <c r="Q2630" s="1"/>
      <c r="R2630" s="1"/>
      <c r="S2630" s="1"/>
      <c r="T2630" s="1"/>
      <c r="U2630" s="1"/>
      <c r="V2630" s="1"/>
      <c r="W2630" s="1"/>
      <c r="X2630" s="1"/>
      <c r="Y2630" s="1"/>
      <c r="Z2630" s="1"/>
      <c r="AA2630" s="1"/>
      <c r="AB2630" s="1"/>
      <c r="AC2630" s="1"/>
      <c r="AD2630" s="1"/>
      <c r="AE2630" s="1"/>
      <c r="AF2630" s="1"/>
      <c r="AG2630" s="1"/>
      <c r="AH2630" s="1"/>
      <c r="AI2630" s="1"/>
      <c r="AJ2630" s="1"/>
      <c r="AK2630" s="1"/>
      <c r="AL2630" s="1"/>
      <c r="AM2630" s="1"/>
      <c r="AN2630" s="1"/>
      <c r="AO2630" s="1"/>
      <c r="AP2630" s="1"/>
      <c r="AQ2630" s="1"/>
      <c r="AR2630" s="1"/>
      <c r="AS2630" s="1"/>
      <c r="AT2630" s="1"/>
      <c r="AU2630" s="1"/>
      <c r="AV2630" s="1"/>
      <c r="AW2630" s="1"/>
      <c r="AX2630" s="4"/>
      <c r="AY2630" s="1"/>
    </row>
    <row r="2631" spans="3:51" s="6" customFormat="1" x14ac:dyDescent="0.3">
      <c r="C2631" s="28"/>
      <c r="D2631" s="29"/>
      <c r="E2631" s="30"/>
      <c r="F2631" s="31"/>
      <c r="G2631" s="37"/>
      <c r="H2631" s="38"/>
      <c r="K2631" s="1"/>
      <c r="L2631" s="1"/>
      <c r="M2631" s="1"/>
      <c r="N2631" s="4"/>
      <c r="O2631" s="4"/>
      <c r="P2631" s="4"/>
      <c r="Q2631" s="1"/>
      <c r="R2631" s="1"/>
      <c r="S2631" s="1"/>
      <c r="T2631" s="1"/>
      <c r="U2631" s="1"/>
      <c r="V2631" s="1"/>
      <c r="W2631" s="1"/>
      <c r="X2631" s="1"/>
      <c r="Y2631" s="1"/>
      <c r="Z2631" s="1"/>
      <c r="AA2631" s="1"/>
      <c r="AB2631" s="1"/>
      <c r="AC2631" s="1"/>
      <c r="AD2631" s="1"/>
      <c r="AE2631" s="1"/>
      <c r="AF2631" s="1"/>
      <c r="AG2631" s="1"/>
      <c r="AH2631" s="1"/>
      <c r="AI2631" s="1"/>
      <c r="AJ2631" s="1"/>
      <c r="AK2631" s="1"/>
      <c r="AL2631" s="1"/>
      <c r="AM2631" s="1"/>
      <c r="AN2631" s="1"/>
      <c r="AO2631" s="1"/>
      <c r="AP2631" s="1"/>
      <c r="AQ2631" s="1"/>
      <c r="AR2631" s="1"/>
      <c r="AS2631" s="1"/>
      <c r="AT2631" s="1"/>
      <c r="AU2631" s="1"/>
      <c r="AV2631" s="1"/>
      <c r="AW2631" s="1"/>
      <c r="AX2631" s="4"/>
      <c r="AY2631" s="1"/>
    </row>
    <row r="2632" spans="3:51" s="6" customFormat="1" x14ac:dyDescent="0.3">
      <c r="C2632" s="28"/>
      <c r="D2632" s="29"/>
      <c r="E2632" s="30"/>
      <c r="F2632" s="31"/>
      <c r="G2632" s="37"/>
      <c r="H2632" s="38"/>
      <c r="K2632" s="1"/>
      <c r="L2632" s="1"/>
      <c r="M2632" s="1"/>
      <c r="N2632" s="4"/>
      <c r="O2632" s="4"/>
      <c r="P2632" s="4"/>
      <c r="Q2632" s="1"/>
      <c r="R2632" s="1"/>
      <c r="S2632" s="1"/>
      <c r="T2632" s="1"/>
      <c r="U2632" s="1"/>
      <c r="V2632" s="1"/>
      <c r="W2632" s="1"/>
      <c r="X2632" s="1"/>
      <c r="Y2632" s="1"/>
      <c r="Z2632" s="1"/>
      <c r="AA2632" s="1"/>
      <c r="AB2632" s="1"/>
      <c r="AC2632" s="1"/>
      <c r="AD2632" s="1"/>
      <c r="AE2632" s="1"/>
      <c r="AF2632" s="1"/>
      <c r="AG2632" s="1"/>
      <c r="AH2632" s="1"/>
      <c r="AI2632" s="1"/>
      <c r="AJ2632" s="1"/>
      <c r="AK2632" s="1"/>
      <c r="AL2632" s="1"/>
      <c r="AM2632" s="1"/>
      <c r="AN2632" s="1"/>
      <c r="AO2632" s="1"/>
      <c r="AP2632" s="1"/>
      <c r="AQ2632" s="1"/>
      <c r="AR2632" s="1"/>
      <c r="AS2632" s="1"/>
      <c r="AT2632" s="1"/>
      <c r="AU2632" s="1"/>
      <c r="AV2632" s="1"/>
      <c r="AW2632" s="1"/>
      <c r="AX2632" s="4"/>
      <c r="AY2632" s="1"/>
    </row>
    <row r="2633" spans="3:51" s="6" customFormat="1" x14ac:dyDescent="0.3">
      <c r="C2633" s="28"/>
      <c r="D2633" s="29"/>
      <c r="E2633" s="30"/>
      <c r="F2633" s="31"/>
      <c r="G2633" s="37"/>
      <c r="H2633" s="38"/>
      <c r="K2633" s="1"/>
      <c r="L2633" s="1"/>
      <c r="M2633" s="1"/>
      <c r="N2633" s="4"/>
      <c r="O2633" s="4"/>
      <c r="P2633" s="4"/>
      <c r="Q2633" s="1"/>
      <c r="R2633" s="1"/>
      <c r="S2633" s="1"/>
      <c r="T2633" s="1"/>
      <c r="U2633" s="1"/>
      <c r="V2633" s="1"/>
      <c r="W2633" s="1"/>
      <c r="X2633" s="1"/>
      <c r="Y2633" s="1"/>
      <c r="Z2633" s="1"/>
      <c r="AA2633" s="1"/>
      <c r="AB2633" s="1"/>
      <c r="AC2633" s="1"/>
      <c r="AD2633" s="1"/>
      <c r="AE2633" s="1"/>
      <c r="AF2633" s="1"/>
      <c r="AG2633" s="1"/>
      <c r="AH2633" s="1"/>
      <c r="AI2633" s="1"/>
      <c r="AJ2633" s="1"/>
      <c r="AK2633" s="1"/>
      <c r="AL2633" s="1"/>
      <c r="AM2633" s="1"/>
      <c r="AN2633" s="1"/>
      <c r="AO2633" s="1"/>
      <c r="AP2633" s="1"/>
      <c r="AQ2633" s="1"/>
      <c r="AR2633" s="1"/>
      <c r="AS2633" s="1"/>
      <c r="AT2633" s="1"/>
      <c r="AU2633" s="1"/>
      <c r="AV2633" s="1"/>
      <c r="AW2633" s="1"/>
      <c r="AX2633" s="4"/>
      <c r="AY2633" s="1"/>
    </row>
    <row r="2634" spans="3:51" s="6" customFormat="1" x14ac:dyDescent="0.3">
      <c r="C2634" s="28"/>
      <c r="D2634" s="29"/>
      <c r="E2634" s="30"/>
      <c r="F2634" s="31"/>
      <c r="G2634" s="37"/>
      <c r="H2634" s="38"/>
      <c r="K2634" s="1"/>
      <c r="L2634" s="1"/>
      <c r="M2634" s="1"/>
      <c r="N2634" s="4"/>
      <c r="O2634" s="4"/>
      <c r="P2634" s="4"/>
      <c r="Q2634" s="1"/>
      <c r="R2634" s="1"/>
      <c r="S2634" s="1"/>
      <c r="T2634" s="1"/>
      <c r="U2634" s="1"/>
      <c r="V2634" s="1"/>
      <c r="W2634" s="1"/>
      <c r="X2634" s="1"/>
      <c r="Y2634" s="1"/>
      <c r="Z2634" s="1"/>
      <c r="AA2634" s="1"/>
      <c r="AB2634" s="1"/>
      <c r="AC2634" s="1"/>
      <c r="AD2634" s="1"/>
      <c r="AE2634" s="1"/>
      <c r="AF2634" s="1"/>
      <c r="AG2634" s="1"/>
      <c r="AH2634" s="1"/>
      <c r="AI2634" s="1"/>
      <c r="AJ2634" s="1"/>
      <c r="AK2634" s="1"/>
      <c r="AL2634" s="1"/>
      <c r="AM2634" s="1"/>
      <c r="AN2634" s="1"/>
      <c r="AO2634" s="1"/>
      <c r="AP2634" s="1"/>
      <c r="AQ2634" s="1"/>
      <c r="AR2634" s="1"/>
      <c r="AS2634" s="1"/>
      <c r="AT2634" s="1"/>
      <c r="AU2634" s="1"/>
      <c r="AV2634" s="1"/>
      <c r="AW2634" s="1"/>
      <c r="AX2634" s="4"/>
      <c r="AY2634" s="1"/>
    </row>
    <row r="2635" spans="3:51" s="6" customFormat="1" x14ac:dyDescent="0.3">
      <c r="C2635" s="28"/>
      <c r="D2635" s="29"/>
      <c r="E2635" s="30"/>
      <c r="F2635" s="31"/>
      <c r="G2635" s="37"/>
      <c r="H2635" s="38"/>
      <c r="K2635" s="1"/>
      <c r="L2635" s="1"/>
      <c r="M2635" s="1"/>
      <c r="N2635" s="4"/>
      <c r="O2635" s="4"/>
      <c r="P2635" s="4"/>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4"/>
      <c r="AY2635" s="1"/>
    </row>
    <row r="2636" spans="3:51" s="6" customFormat="1" x14ac:dyDescent="0.3">
      <c r="C2636" s="28"/>
      <c r="D2636" s="29"/>
      <c r="E2636" s="30"/>
      <c r="F2636" s="31"/>
      <c r="G2636" s="37"/>
      <c r="H2636" s="38"/>
      <c r="K2636" s="1"/>
      <c r="L2636" s="1"/>
      <c r="M2636" s="1"/>
      <c r="N2636" s="4"/>
      <c r="O2636" s="4"/>
      <c r="P2636" s="4"/>
      <c r="Q2636" s="1"/>
      <c r="R2636" s="1"/>
      <c r="S2636" s="1"/>
      <c r="T2636" s="1"/>
      <c r="U2636" s="1"/>
      <c r="V2636" s="1"/>
      <c r="W2636" s="1"/>
      <c r="X2636" s="1"/>
      <c r="Y2636" s="1"/>
      <c r="Z2636" s="1"/>
      <c r="AA2636" s="1"/>
      <c r="AB2636" s="1"/>
      <c r="AC2636" s="1"/>
      <c r="AD2636" s="1"/>
      <c r="AE2636" s="1"/>
      <c r="AF2636" s="1"/>
      <c r="AG2636" s="1"/>
      <c r="AH2636" s="1"/>
      <c r="AI2636" s="1"/>
      <c r="AJ2636" s="1"/>
      <c r="AK2636" s="1"/>
      <c r="AL2636" s="1"/>
      <c r="AM2636" s="1"/>
      <c r="AN2636" s="1"/>
      <c r="AO2636" s="1"/>
      <c r="AP2636" s="1"/>
      <c r="AQ2636" s="1"/>
      <c r="AR2636" s="1"/>
      <c r="AS2636" s="1"/>
      <c r="AT2636" s="1"/>
      <c r="AU2636" s="1"/>
      <c r="AV2636" s="1"/>
      <c r="AW2636" s="1"/>
      <c r="AX2636" s="4"/>
      <c r="AY2636" s="1"/>
    </row>
    <row r="2637" spans="3:51" s="6" customFormat="1" x14ac:dyDescent="0.3">
      <c r="C2637" s="28"/>
      <c r="D2637" s="29"/>
      <c r="E2637" s="30"/>
      <c r="F2637" s="31"/>
      <c r="G2637" s="37"/>
      <c r="H2637" s="38"/>
      <c r="K2637" s="1"/>
      <c r="L2637" s="1"/>
      <c r="M2637" s="1"/>
      <c r="N2637" s="4"/>
      <c r="O2637" s="4"/>
      <c r="P2637" s="4"/>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4"/>
      <c r="AY2637" s="1"/>
    </row>
    <row r="2638" spans="3:51" s="6" customFormat="1" x14ac:dyDescent="0.3">
      <c r="C2638" s="28"/>
      <c r="D2638" s="29"/>
      <c r="E2638" s="30"/>
      <c r="F2638" s="31"/>
      <c r="G2638" s="37"/>
      <c r="H2638" s="38"/>
      <c r="K2638" s="1"/>
      <c r="L2638" s="1"/>
      <c r="M2638" s="1"/>
      <c r="N2638" s="4"/>
      <c r="O2638" s="4"/>
      <c r="P2638" s="4"/>
      <c r="Q2638" s="1"/>
      <c r="R2638" s="1"/>
      <c r="S2638" s="1"/>
      <c r="T2638" s="1"/>
      <c r="U2638" s="1"/>
      <c r="V2638" s="1"/>
      <c r="W2638" s="1"/>
      <c r="X2638" s="1"/>
      <c r="Y2638" s="1"/>
      <c r="Z2638" s="1"/>
      <c r="AA2638" s="1"/>
      <c r="AB2638" s="1"/>
      <c r="AC2638" s="1"/>
      <c r="AD2638" s="1"/>
      <c r="AE2638" s="1"/>
      <c r="AF2638" s="1"/>
      <c r="AG2638" s="1"/>
      <c r="AH2638" s="1"/>
      <c r="AI2638" s="1"/>
      <c r="AJ2638" s="1"/>
      <c r="AK2638" s="1"/>
      <c r="AL2638" s="1"/>
      <c r="AM2638" s="1"/>
      <c r="AN2638" s="1"/>
      <c r="AO2638" s="1"/>
      <c r="AP2638" s="1"/>
      <c r="AQ2638" s="1"/>
      <c r="AR2638" s="1"/>
      <c r="AS2638" s="1"/>
      <c r="AT2638" s="1"/>
      <c r="AU2638" s="1"/>
      <c r="AV2638" s="1"/>
      <c r="AW2638" s="1"/>
      <c r="AX2638" s="4"/>
      <c r="AY2638" s="1"/>
    </row>
    <row r="2639" spans="3:51" s="6" customFormat="1" x14ac:dyDescent="0.3">
      <c r="C2639" s="28"/>
      <c r="D2639" s="29"/>
      <c r="E2639" s="30"/>
      <c r="F2639" s="31"/>
      <c r="G2639" s="37"/>
      <c r="H2639" s="38"/>
      <c r="K2639" s="1"/>
      <c r="L2639" s="1"/>
      <c r="M2639" s="1"/>
      <c r="N2639" s="4"/>
      <c r="O2639" s="4"/>
      <c r="P2639" s="4"/>
      <c r="Q2639" s="1"/>
      <c r="R2639" s="1"/>
      <c r="S2639" s="1"/>
      <c r="T2639" s="1"/>
      <c r="U2639" s="1"/>
      <c r="V2639" s="1"/>
      <c r="W2639" s="1"/>
      <c r="X2639" s="1"/>
      <c r="Y2639" s="1"/>
      <c r="Z2639" s="1"/>
      <c r="AA2639" s="1"/>
      <c r="AB2639" s="1"/>
      <c r="AC2639" s="1"/>
      <c r="AD2639" s="1"/>
      <c r="AE2639" s="1"/>
      <c r="AF2639" s="1"/>
      <c r="AG2639" s="1"/>
      <c r="AH2639" s="1"/>
      <c r="AI2639" s="1"/>
      <c r="AJ2639" s="1"/>
      <c r="AK2639" s="1"/>
      <c r="AL2639" s="1"/>
      <c r="AM2639" s="1"/>
      <c r="AN2639" s="1"/>
      <c r="AO2639" s="1"/>
      <c r="AP2639" s="1"/>
      <c r="AQ2639" s="1"/>
      <c r="AR2639" s="1"/>
      <c r="AS2639" s="1"/>
      <c r="AT2639" s="1"/>
      <c r="AU2639" s="1"/>
      <c r="AV2639" s="1"/>
      <c r="AW2639" s="1"/>
      <c r="AX2639" s="4"/>
      <c r="AY2639" s="1"/>
    </row>
    <row r="2640" spans="3:51" s="6" customFormat="1" x14ac:dyDescent="0.3">
      <c r="C2640" s="28"/>
      <c r="D2640" s="29"/>
      <c r="E2640" s="30"/>
      <c r="F2640" s="31"/>
      <c r="G2640" s="37"/>
      <c r="H2640" s="38"/>
      <c r="K2640" s="1"/>
      <c r="L2640" s="1"/>
      <c r="M2640" s="1"/>
      <c r="N2640" s="4"/>
      <c r="O2640" s="4"/>
      <c r="P2640" s="4"/>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4"/>
      <c r="AY2640" s="1"/>
    </row>
    <row r="2641" spans="3:51" s="6" customFormat="1" x14ac:dyDescent="0.3">
      <c r="C2641" s="28"/>
      <c r="D2641" s="29"/>
      <c r="E2641" s="30"/>
      <c r="F2641" s="31"/>
      <c r="G2641" s="37"/>
      <c r="H2641" s="38"/>
      <c r="K2641" s="1"/>
      <c r="L2641" s="1"/>
      <c r="M2641" s="1"/>
      <c r="N2641" s="4"/>
      <c r="O2641" s="4"/>
      <c r="P2641" s="4"/>
      <c r="Q2641" s="1"/>
      <c r="R2641" s="1"/>
      <c r="S2641" s="1"/>
      <c r="T2641" s="1"/>
      <c r="U2641" s="1"/>
      <c r="V2641" s="1"/>
      <c r="W2641" s="1"/>
      <c r="X2641" s="1"/>
      <c r="Y2641" s="1"/>
      <c r="Z2641" s="1"/>
      <c r="AA2641" s="1"/>
      <c r="AB2641" s="1"/>
      <c r="AC2641" s="1"/>
      <c r="AD2641" s="1"/>
      <c r="AE2641" s="1"/>
      <c r="AF2641" s="1"/>
      <c r="AG2641" s="1"/>
      <c r="AH2641" s="1"/>
      <c r="AI2641" s="1"/>
      <c r="AJ2641" s="1"/>
      <c r="AK2641" s="1"/>
      <c r="AL2641" s="1"/>
      <c r="AM2641" s="1"/>
      <c r="AN2641" s="1"/>
      <c r="AO2641" s="1"/>
      <c r="AP2641" s="1"/>
      <c r="AQ2641" s="1"/>
      <c r="AR2641" s="1"/>
      <c r="AS2641" s="1"/>
      <c r="AT2641" s="1"/>
      <c r="AU2641" s="1"/>
      <c r="AV2641" s="1"/>
      <c r="AW2641" s="1"/>
      <c r="AX2641" s="4"/>
      <c r="AY2641" s="1"/>
    </row>
    <row r="2642" spans="3:51" s="6" customFormat="1" x14ac:dyDescent="0.3">
      <c r="C2642" s="28"/>
      <c r="D2642" s="29"/>
      <c r="E2642" s="30"/>
      <c r="F2642" s="31"/>
      <c r="G2642" s="37"/>
      <c r="H2642" s="38"/>
      <c r="K2642" s="1"/>
      <c r="L2642" s="1"/>
      <c r="M2642" s="1"/>
      <c r="N2642" s="4"/>
      <c r="O2642" s="4"/>
      <c r="P2642" s="4"/>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4"/>
      <c r="AY2642" s="1"/>
    </row>
    <row r="2643" spans="3:51" s="6" customFormat="1" x14ac:dyDescent="0.3">
      <c r="C2643" s="28"/>
      <c r="D2643" s="29"/>
      <c r="E2643" s="30"/>
      <c r="F2643" s="31"/>
      <c r="G2643" s="37"/>
      <c r="H2643" s="38"/>
      <c r="K2643" s="1"/>
      <c r="L2643" s="1"/>
      <c r="M2643" s="1"/>
      <c r="N2643" s="4"/>
      <c r="O2643" s="4"/>
      <c r="P2643" s="4"/>
      <c r="Q2643" s="1"/>
      <c r="R2643" s="1"/>
      <c r="S2643" s="1"/>
      <c r="T2643" s="1"/>
      <c r="U2643" s="1"/>
      <c r="V2643" s="1"/>
      <c r="W2643" s="1"/>
      <c r="X2643" s="1"/>
      <c r="Y2643" s="1"/>
      <c r="Z2643" s="1"/>
      <c r="AA2643" s="1"/>
      <c r="AB2643" s="1"/>
      <c r="AC2643" s="1"/>
      <c r="AD2643" s="1"/>
      <c r="AE2643" s="1"/>
      <c r="AF2643" s="1"/>
      <c r="AG2643" s="1"/>
      <c r="AH2643" s="1"/>
      <c r="AI2643" s="1"/>
      <c r="AJ2643" s="1"/>
      <c r="AK2643" s="1"/>
      <c r="AL2643" s="1"/>
      <c r="AM2643" s="1"/>
      <c r="AN2643" s="1"/>
      <c r="AO2643" s="1"/>
      <c r="AP2643" s="1"/>
      <c r="AQ2643" s="1"/>
      <c r="AR2643" s="1"/>
      <c r="AS2643" s="1"/>
      <c r="AT2643" s="1"/>
      <c r="AU2643" s="1"/>
      <c r="AV2643" s="1"/>
      <c r="AW2643" s="1"/>
      <c r="AX2643" s="4"/>
      <c r="AY2643" s="1"/>
    </row>
    <row r="2644" spans="3:51" s="6" customFormat="1" x14ac:dyDescent="0.3">
      <c r="C2644" s="28"/>
      <c r="D2644" s="29"/>
      <c r="E2644" s="30"/>
      <c r="F2644" s="31"/>
      <c r="G2644" s="37"/>
      <c r="H2644" s="38"/>
      <c r="K2644" s="1"/>
      <c r="L2644" s="1"/>
      <c r="M2644" s="1"/>
      <c r="N2644" s="4"/>
      <c r="O2644" s="4"/>
      <c r="P2644" s="4"/>
      <c r="Q2644" s="1"/>
      <c r="R2644" s="1"/>
      <c r="S2644" s="1"/>
      <c r="T2644" s="1"/>
      <c r="U2644" s="1"/>
      <c r="V2644" s="1"/>
      <c r="W2644" s="1"/>
      <c r="X2644" s="1"/>
      <c r="Y2644" s="1"/>
      <c r="Z2644" s="1"/>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4"/>
      <c r="AY2644" s="1"/>
    </row>
    <row r="2645" spans="3:51" s="6" customFormat="1" x14ac:dyDescent="0.3">
      <c r="C2645" s="28"/>
      <c r="D2645" s="29"/>
      <c r="E2645" s="30"/>
      <c r="F2645" s="31"/>
      <c r="G2645" s="37"/>
      <c r="H2645" s="38"/>
      <c r="K2645" s="1"/>
      <c r="L2645" s="1"/>
      <c r="M2645" s="1"/>
      <c r="N2645" s="4"/>
      <c r="O2645" s="4"/>
      <c r="P2645" s="4"/>
      <c r="Q2645" s="1"/>
      <c r="R2645" s="1"/>
      <c r="S2645" s="1"/>
      <c r="T2645" s="1"/>
      <c r="U2645" s="1"/>
      <c r="V2645" s="1"/>
      <c r="W2645" s="1"/>
      <c r="X2645" s="1"/>
      <c r="Y2645" s="1"/>
      <c r="Z2645" s="1"/>
      <c r="AA2645" s="1"/>
      <c r="AB2645" s="1"/>
      <c r="AC2645" s="1"/>
      <c r="AD2645" s="1"/>
      <c r="AE2645" s="1"/>
      <c r="AF2645" s="1"/>
      <c r="AG2645" s="1"/>
      <c r="AH2645" s="1"/>
      <c r="AI2645" s="1"/>
      <c r="AJ2645" s="1"/>
      <c r="AK2645" s="1"/>
      <c r="AL2645" s="1"/>
      <c r="AM2645" s="1"/>
      <c r="AN2645" s="1"/>
      <c r="AO2645" s="1"/>
      <c r="AP2645" s="1"/>
      <c r="AQ2645" s="1"/>
      <c r="AR2645" s="1"/>
      <c r="AS2645" s="1"/>
      <c r="AT2645" s="1"/>
      <c r="AU2645" s="1"/>
      <c r="AV2645" s="1"/>
      <c r="AW2645" s="1"/>
      <c r="AX2645" s="4"/>
      <c r="AY2645" s="1"/>
    </row>
    <row r="2646" spans="3:51" s="6" customFormat="1" x14ac:dyDescent="0.3">
      <c r="C2646" s="28"/>
      <c r="D2646" s="29"/>
      <c r="E2646" s="30"/>
      <c r="F2646" s="31"/>
      <c r="G2646" s="37"/>
      <c r="H2646" s="38"/>
      <c r="K2646" s="1"/>
      <c r="L2646" s="1"/>
      <c r="M2646" s="1"/>
      <c r="N2646" s="4"/>
      <c r="O2646" s="4"/>
      <c r="P2646" s="4"/>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4"/>
      <c r="AY2646" s="1"/>
    </row>
    <row r="2647" spans="3:51" s="6" customFormat="1" x14ac:dyDescent="0.3">
      <c r="C2647" s="28"/>
      <c r="D2647" s="29"/>
      <c r="E2647" s="30"/>
      <c r="F2647" s="31"/>
      <c r="G2647" s="37"/>
      <c r="H2647" s="38"/>
      <c r="K2647" s="1"/>
      <c r="L2647" s="1"/>
      <c r="M2647" s="1"/>
      <c r="N2647" s="4"/>
      <c r="O2647" s="4"/>
      <c r="P2647" s="4"/>
      <c r="Q2647" s="1"/>
      <c r="R2647" s="1"/>
      <c r="S2647" s="1"/>
      <c r="T2647" s="1"/>
      <c r="U2647" s="1"/>
      <c r="V2647" s="1"/>
      <c r="W2647" s="1"/>
      <c r="X2647" s="1"/>
      <c r="Y2647" s="1"/>
      <c r="Z2647" s="1"/>
      <c r="AA2647" s="1"/>
      <c r="AB2647" s="1"/>
      <c r="AC2647" s="1"/>
      <c r="AD2647" s="1"/>
      <c r="AE2647" s="1"/>
      <c r="AF2647" s="1"/>
      <c r="AG2647" s="1"/>
      <c r="AH2647" s="1"/>
      <c r="AI2647" s="1"/>
      <c r="AJ2647" s="1"/>
      <c r="AK2647" s="1"/>
      <c r="AL2647" s="1"/>
      <c r="AM2647" s="1"/>
      <c r="AN2647" s="1"/>
      <c r="AO2647" s="1"/>
      <c r="AP2647" s="1"/>
      <c r="AQ2647" s="1"/>
      <c r="AR2647" s="1"/>
      <c r="AS2647" s="1"/>
      <c r="AT2647" s="1"/>
      <c r="AU2647" s="1"/>
      <c r="AV2647" s="1"/>
      <c r="AW2647" s="1"/>
      <c r="AX2647" s="4"/>
      <c r="AY2647" s="1"/>
    </row>
    <row r="2648" spans="3:51" s="6" customFormat="1" x14ac:dyDescent="0.3">
      <c r="C2648" s="28"/>
      <c r="D2648" s="29"/>
      <c r="E2648" s="30"/>
      <c r="F2648" s="31"/>
      <c r="G2648" s="37"/>
      <c r="H2648" s="38"/>
      <c r="K2648" s="1"/>
      <c r="L2648" s="1"/>
      <c r="M2648" s="1"/>
      <c r="N2648" s="4"/>
      <c r="O2648" s="4"/>
      <c r="P2648" s="4"/>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4"/>
      <c r="AY2648" s="1"/>
    </row>
    <row r="2649" spans="3:51" s="6" customFormat="1" x14ac:dyDescent="0.3">
      <c r="C2649" s="28"/>
      <c r="D2649" s="29"/>
      <c r="E2649" s="30"/>
      <c r="F2649" s="31"/>
      <c r="G2649" s="37"/>
      <c r="H2649" s="38"/>
      <c r="K2649" s="1"/>
      <c r="L2649" s="1"/>
      <c r="M2649" s="1"/>
      <c r="N2649" s="4"/>
      <c r="O2649" s="4"/>
      <c r="P2649" s="4"/>
      <c r="Q2649" s="1"/>
      <c r="R2649" s="1"/>
      <c r="S2649" s="1"/>
      <c r="T2649" s="1"/>
      <c r="U2649" s="1"/>
      <c r="V2649" s="1"/>
      <c r="W2649" s="1"/>
      <c r="X2649" s="1"/>
      <c r="Y2649" s="1"/>
      <c r="Z2649" s="1"/>
      <c r="AA2649" s="1"/>
      <c r="AB2649" s="1"/>
      <c r="AC2649" s="1"/>
      <c r="AD2649" s="1"/>
      <c r="AE2649" s="1"/>
      <c r="AF2649" s="1"/>
      <c r="AG2649" s="1"/>
      <c r="AH2649" s="1"/>
      <c r="AI2649" s="1"/>
      <c r="AJ2649" s="1"/>
      <c r="AK2649" s="1"/>
      <c r="AL2649" s="1"/>
      <c r="AM2649" s="1"/>
      <c r="AN2649" s="1"/>
      <c r="AO2649" s="1"/>
      <c r="AP2649" s="1"/>
      <c r="AQ2649" s="1"/>
      <c r="AR2649" s="1"/>
      <c r="AS2649" s="1"/>
      <c r="AT2649" s="1"/>
      <c r="AU2649" s="1"/>
      <c r="AV2649" s="1"/>
      <c r="AW2649" s="1"/>
      <c r="AX2649" s="4"/>
      <c r="AY2649" s="1"/>
    </row>
    <row r="2650" spans="3:51" s="6" customFormat="1" x14ac:dyDescent="0.3">
      <c r="C2650" s="28"/>
      <c r="D2650" s="29"/>
      <c r="E2650" s="30"/>
      <c r="F2650" s="31"/>
      <c r="G2650" s="37"/>
      <c r="H2650" s="38"/>
      <c r="K2650" s="1"/>
      <c r="L2650" s="1"/>
      <c r="M2650" s="1"/>
      <c r="N2650" s="4"/>
      <c r="O2650" s="4"/>
      <c r="P2650" s="4"/>
      <c r="Q2650" s="1"/>
      <c r="R2650" s="1"/>
      <c r="S2650" s="1"/>
      <c r="T2650" s="1"/>
      <c r="U2650" s="1"/>
      <c r="V2650" s="1"/>
      <c r="W2650" s="1"/>
      <c r="X2650" s="1"/>
      <c r="Y2650" s="1"/>
      <c r="Z2650" s="1"/>
      <c r="AA2650" s="1"/>
      <c r="AB2650" s="1"/>
      <c r="AC2650" s="1"/>
      <c r="AD2650" s="1"/>
      <c r="AE2650" s="1"/>
      <c r="AF2650" s="1"/>
      <c r="AG2650" s="1"/>
      <c r="AH2650" s="1"/>
      <c r="AI2650" s="1"/>
      <c r="AJ2650" s="1"/>
      <c r="AK2650" s="1"/>
      <c r="AL2650" s="1"/>
      <c r="AM2650" s="1"/>
      <c r="AN2650" s="1"/>
      <c r="AO2650" s="1"/>
      <c r="AP2650" s="1"/>
      <c r="AQ2650" s="1"/>
      <c r="AR2650" s="1"/>
      <c r="AS2650" s="1"/>
      <c r="AT2650" s="1"/>
      <c r="AU2650" s="1"/>
      <c r="AV2650" s="1"/>
      <c r="AW2650" s="1"/>
      <c r="AX2650" s="4"/>
      <c r="AY2650" s="1"/>
    </row>
    <row r="2651" spans="3:51" s="6" customFormat="1" x14ac:dyDescent="0.3">
      <c r="C2651" s="28"/>
      <c r="D2651" s="29"/>
      <c r="E2651" s="30"/>
      <c r="F2651" s="31"/>
      <c r="G2651" s="37"/>
      <c r="H2651" s="38"/>
      <c r="K2651" s="1"/>
      <c r="L2651" s="1"/>
      <c r="M2651" s="1"/>
      <c r="N2651" s="4"/>
      <c r="O2651" s="4"/>
      <c r="P2651" s="4"/>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4"/>
      <c r="AY2651" s="1"/>
    </row>
    <row r="2652" spans="3:51" s="6" customFormat="1" x14ac:dyDescent="0.3">
      <c r="C2652" s="28"/>
      <c r="D2652" s="29"/>
      <c r="E2652" s="30"/>
      <c r="F2652" s="31"/>
      <c r="G2652" s="37"/>
      <c r="H2652" s="38"/>
      <c r="K2652" s="1"/>
      <c r="L2652" s="1"/>
      <c r="M2652" s="1"/>
      <c r="N2652" s="4"/>
      <c r="O2652" s="4"/>
      <c r="P2652" s="4"/>
      <c r="Q2652" s="1"/>
      <c r="R2652" s="1"/>
      <c r="S2652" s="1"/>
      <c r="T2652" s="1"/>
      <c r="U2652" s="1"/>
      <c r="V2652" s="1"/>
      <c r="W2652" s="1"/>
      <c r="X2652" s="1"/>
      <c r="Y2652" s="1"/>
      <c r="Z2652" s="1"/>
      <c r="AA2652" s="1"/>
      <c r="AB2652" s="1"/>
      <c r="AC2652" s="1"/>
      <c r="AD2652" s="1"/>
      <c r="AE2652" s="1"/>
      <c r="AF2652" s="1"/>
      <c r="AG2652" s="1"/>
      <c r="AH2652" s="1"/>
      <c r="AI2652" s="1"/>
      <c r="AJ2652" s="1"/>
      <c r="AK2652" s="1"/>
      <c r="AL2652" s="1"/>
      <c r="AM2652" s="1"/>
      <c r="AN2652" s="1"/>
      <c r="AO2652" s="1"/>
      <c r="AP2652" s="1"/>
      <c r="AQ2652" s="1"/>
      <c r="AR2652" s="1"/>
      <c r="AS2652" s="1"/>
      <c r="AT2652" s="1"/>
      <c r="AU2652" s="1"/>
      <c r="AV2652" s="1"/>
      <c r="AW2652" s="1"/>
      <c r="AX2652" s="4"/>
      <c r="AY2652" s="1"/>
    </row>
    <row r="2653" spans="3:51" s="6" customFormat="1" x14ac:dyDescent="0.3">
      <c r="C2653" s="28"/>
      <c r="D2653" s="29"/>
      <c r="E2653" s="30"/>
      <c r="F2653" s="31"/>
      <c r="G2653" s="37"/>
      <c r="H2653" s="38"/>
      <c r="K2653" s="1"/>
      <c r="L2653" s="1"/>
      <c r="M2653" s="1"/>
      <c r="N2653" s="4"/>
      <c r="O2653" s="4"/>
      <c r="P2653" s="4"/>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4"/>
      <c r="AY2653" s="1"/>
    </row>
    <row r="2654" spans="3:51" s="6" customFormat="1" x14ac:dyDescent="0.3">
      <c r="C2654" s="28"/>
      <c r="D2654" s="29"/>
      <c r="E2654" s="30"/>
      <c r="F2654" s="31"/>
      <c r="G2654" s="37"/>
      <c r="H2654" s="38"/>
      <c r="K2654" s="1"/>
      <c r="L2654" s="1"/>
      <c r="M2654" s="1"/>
      <c r="N2654" s="4"/>
      <c r="O2654" s="4"/>
      <c r="P2654" s="4"/>
      <c r="Q2654" s="1"/>
      <c r="R2654" s="1"/>
      <c r="S2654" s="1"/>
      <c r="T2654" s="1"/>
      <c r="U2654" s="1"/>
      <c r="V2654" s="1"/>
      <c r="W2654" s="1"/>
      <c r="X2654" s="1"/>
      <c r="Y2654" s="1"/>
      <c r="Z2654" s="1"/>
      <c r="AA2654" s="1"/>
      <c r="AB2654" s="1"/>
      <c r="AC2654" s="1"/>
      <c r="AD2654" s="1"/>
      <c r="AE2654" s="1"/>
      <c r="AF2654" s="1"/>
      <c r="AG2654" s="1"/>
      <c r="AH2654" s="1"/>
      <c r="AI2654" s="1"/>
      <c r="AJ2654" s="1"/>
      <c r="AK2654" s="1"/>
      <c r="AL2654" s="1"/>
      <c r="AM2654" s="1"/>
      <c r="AN2654" s="1"/>
      <c r="AO2654" s="1"/>
      <c r="AP2654" s="1"/>
      <c r="AQ2654" s="1"/>
      <c r="AR2654" s="1"/>
      <c r="AS2654" s="1"/>
      <c r="AT2654" s="1"/>
      <c r="AU2654" s="1"/>
      <c r="AV2654" s="1"/>
      <c r="AW2654" s="1"/>
      <c r="AX2654" s="4"/>
      <c r="AY2654" s="1"/>
    </row>
    <row r="2655" spans="3:51" s="6" customFormat="1" x14ac:dyDescent="0.3">
      <c r="C2655" s="28"/>
      <c r="D2655" s="29"/>
      <c r="E2655" s="30"/>
      <c r="F2655" s="31"/>
      <c r="G2655" s="37"/>
      <c r="H2655" s="38"/>
      <c r="K2655" s="1"/>
      <c r="L2655" s="1"/>
      <c r="M2655" s="1"/>
      <c r="N2655" s="4"/>
      <c r="O2655" s="4"/>
      <c r="P2655" s="4"/>
      <c r="Q2655" s="1"/>
      <c r="R2655" s="1"/>
      <c r="S2655" s="1"/>
      <c r="T2655" s="1"/>
      <c r="U2655" s="1"/>
      <c r="V2655" s="1"/>
      <c r="W2655" s="1"/>
      <c r="X2655" s="1"/>
      <c r="Y2655" s="1"/>
      <c r="Z2655" s="1"/>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4"/>
      <c r="AY2655" s="1"/>
    </row>
    <row r="2656" spans="3:51" s="6" customFormat="1" x14ac:dyDescent="0.3">
      <c r="C2656" s="28"/>
      <c r="D2656" s="29"/>
      <c r="E2656" s="30"/>
      <c r="F2656" s="31"/>
      <c r="G2656" s="37"/>
      <c r="H2656" s="38"/>
      <c r="K2656" s="1"/>
      <c r="L2656" s="1"/>
      <c r="M2656" s="1"/>
      <c r="N2656" s="4"/>
      <c r="O2656" s="4"/>
      <c r="P2656" s="4"/>
      <c r="Q2656" s="1"/>
      <c r="R2656" s="1"/>
      <c r="S2656" s="1"/>
      <c r="T2656" s="1"/>
      <c r="U2656" s="1"/>
      <c r="V2656" s="1"/>
      <c r="W2656" s="1"/>
      <c r="X2656" s="1"/>
      <c r="Y2656" s="1"/>
      <c r="Z2656" s="1"/>
      <c r="AA2656" s="1"/>
      <c r="AB2656" s="1"/>
      <c r="AC2656" s="1"/>
      <c r="AD2656" s="1"/>
      <c r="AE2656" s="1"/>
      <c r="AF2656" s="1"/>
      <c r="AG2656" s="1"/>
      <c r="AH2656" s="1"/>
      <c r="AI2656" s="1"/>
      <c r="AJ2656" s="1"/>
      <c r="AK2656" s="1"/>
      <c r="AL2656" s="1"/>
      <c r="AM2656" s="1"/>
      <c r="AN2656" s="1"/>
      <c r="AO2656" s="1"/>
      <c r="AP2656" s="1"/>
      <c r="AQ2656" s="1"/>
      <c r="AR2656" s="1"/>
      <c r="AS2656" s="1"/>
      <c r="AT2656" s="1"/>
      <c r="AU2656" s="1"/>
      <c r="AV2656" s="1"/>
      <c r="AW2656" s="1"/>
      <c r="AX2656" s="4"/>
      <c r="AY2656" s="1"/>
    </row>
    <row r="2657" spans="3:51" s="6" customFormat="1" x14ac:dyDescent="0.3">
      <c r="C2657" s="28"/>
      <c r="D2657" s="29"/>
      <c r="E2657" s="30"/>
      <c r="F2657" s="31"/>
      <c r="G2657" s="37"/>
      <c r="H2657" s="38"/>
      <c r="K2657" s="1"/>
      <c r="L2657" s="1"/>
      <c r="M2657" s="1"/>
      <c r="N2657" s="4"/>
      <c r="O2657" s="4"/>
      <c r="P2657" s="4"/>
      <c r="Q2657" s="1"/>
      <c r="R2657" s="1"/>
      <c r="S2657" s="1"/>
      <c r="T2657" s="1"/>
      <c r="U2657" s="1"/>
      <c r="V2657" s="1"/>
      <c r="W2657" s="1"/>
      <c r="X2657" s="1"/>
      <c r="Y2657" s="1"/>
      <c r="Z2657" s="1"/>
      <c r="AA2657" s="1"/>
      <c r="AB2657" s="1"/>
      <c r="AC2657" s="1"/>
      <c r="AD2657" s="1"/>
      <c r="AE2657" s="1"/>
      <c r="AF2657" s="1"/>
      <c r="AG2657" s="1"/>
      <c r="AH2657" s="1"/>
      <c r="AI2657" s="1"/>
      <c r="AJ2657" s="1"/>
      <c r="AK2657" s="1"/>
      <c r="AL2657" s="1"/>
      <c r="AM2657" s="1"/>
      <c r="AN2657" s="1"/>
      <c r="AO2657" s="1"/>
      <c r="AP2657" s="1"/>
      <c r="AQ2657" s="1"/>
      <c r="AR2657" s="1"/>
      <c r="AS2657" s="1"/>
      <c r="AT2657" s="1"/>
      <c r="AU2657" s="1"/>
      <c r="AV2657" s="1"/>
      <c r="AW2657" s="1"/>
      <c r="AX2657" s="4"/>
      <c r="AY2657" s="1"/>
    </row>
    <row r="2658" spans="3:51" s="6" customFormat="1" x14ac:dyDescent="0.3">
      <c r="C2658" s="28"/>
      <c r="D2658" s="29"/>
      <c r="E2658" s="30"/>
      <c r="F2658" s="31"/>
      <c r="G2658" s="37"/>
      <c r="H2658" s="38"/>
      <c r="K2658" s="1"/>
      <c r="L2658" s="1"/>
      <c r="M2658" s="1"/>
      <c r="N2658" s="4"/>
      <c r="O2658" s="4"/>
      <c r="P2658" s="4"/>
      <c r="Q2658" s="1"/>
      <c r="R2658" s="1"/>
      <c r="S2658" s="1"/>
      <c r="T2658" s="1"/>
      <c r="U2658" s="1"/>
      <c r="V2658" s="1"/>
      <c r="W2658" s="1"/>
      <c r="X2658" s="1"/>
      <c r="Y2658" s="1"/>
      <c r="Z2658" s="1"/>
      <c r="AA2658" s="1"/>
      <c r="AB2658" s="1"/>
      <c r="AC2658" s="1"/>
      <c r="AD2658" s="1"/>
      <c r="AE2658" s="1"/>
      <c r="AF2658" s="1"/>
      <c r="AG2658" s="1"/>
      <c r="AH2658" s="1"/>
      <c r="AI2658" s="1"/>
      <c r="AJ2658" s="1"/>
      <c r="AK2658" s="1"/>
      <c r="AL2658" s="1"/>
      <c r="AM2658" s="1"/>
      <c r="AN2658" s="1"/>
      <c r="AO2658" s="1"/>
      <c r="AP2658" s="1"/>
      <c r="AQ2658" s="1"/>
      <c r="AR2658" s="1"/>
      <c r="AS2658" s="1"/>
      <c r="AT2658" s="1"/>
      <c r="AU2658" s="1"/>
      <c r="AV2658" s="1"/>
      <c r="AW2658" s="1"/>
      <c r="AX2658" s="4"/>
      <c r="AY2658" s="1"/>
    </row>
    <row r="2659" spans="3:51" s="6" customFormat="1" x14ac:dyDescent="0.3">
      <c r="C2659" s="28"/>
      <c r="D2659" s="29"/>
      <c r="E2659" s="30"/>
      <c r="F2659" s="31"/>
      <c r="G2659" s="37"/>
      <c r="H2659" s="38"/>
      <c r="K2659" s="1"/>
      <c r="L2659" s="1"/>
      <c r="M2659" s="1"/>
      <c r="N2659" s="4"/>
      <c r="O2659" s="4"/>
      <c r="P2659" s="4"/>
      <c r="Q2659" s="1"/>
      <c r="R2659" s="1"/>
      <c r="S2659" s="1"/>
      <c r="T2659" s="1"/>
      <c r="U2659" s="1"/>
      <c r="V2659" s="1"/>
      <c r="W2659" s="1"/>
      <c r="X2659" s="1"/>
      <c r="Y2659" s="1"/>
      <c r="Z2659" s="1"/>
      <c r="AA2659" s="1"/>
      <c r="AB2659" s="1"/>
      <c r="AC2659" s="1"/>
      <c r="AD2659" s="1"/>
      <c r="AE2659" s="1"/>
      <c r="AF2659" s="1"/>
      <c r="AG2659" s="1"/>
      <c r="AH2659" s="1"/>
      <c r="AI2659" s="1"/>
      <c r="AJ2659" s="1"/>
      <c r="AK2659" s="1"/>
      <c r="AL2659" s="1"/>
      <c r="AM2659" s="1"/>
      <c r="AN2659" s="1"/>
      <c r="AO2659" s="1"/>
      <c r="AP2659" s="1"/>
      <c r="AQ2659" s="1"/>
      <c r="AR2659" s="1"/>
      <c r="AS2659" s="1"/>
      <c r="AT2659" s="1"/>
      <c r="AU2659" s="1"/>
      <c r="AV2659" s="1"/>
      <c r="AW2659" s="1"/>
      <c r="AX2659" s="4"/>
      <c r="AY2659" s="1"/>
    </row>
    <row r="2660" spans="3:51" s="6" customFormat="1" x14ac:dyDescent="0.3">
      <c r="C2660" s="28"/>
      <c r="D2660" s="29"/>
      <c r="E2660" s="30"/>
      <c r="F2660" s="31"/>
      <c r="G2660" s="37"/>
      <c r="H2660" s="38"/>
      <c r="K2660" s="1"/>
      <c r="L2660" s="1"/>
      <c r="M2660" s="1"/>
      <c r="N2660" s="4"/>
      <c r="O2660" s="4"/>
      <c r="P2660" s="4"/>
      <c r="Q2660" s="1"/>
      <c r="R2660" s="1"/>
      <c r="S2660" s="1"/>
      <c r="T2660" s="1"/>
      <c r="U2660" s="1"/>
      <c r="V2660" s="1"/>
      <c r="W2660" s="1"/>
      <c r="X2660" s="1"/>
      <c r="Y2660" s="1"/>
      <c r="Z2660" s="1"/>
      <c r="AA2660" s="1"/>
      <c r="AB2660" s="1"/>
      <c r="AC2660" s="1"/>
      <c r="AD2660" s="1"/>
      <c r="AE2660" s="1"/>
      <c r="AF2660" s="1"/>
      <c r="AG2660" s="1"/>
      <c r="AH2660" s="1"/>
      <c r="AI2660" s="1"/>
      <c r="AJ2660" s="1"/>
      <c r="AK2660" s="1"/>
      <c r="AL2660" s="1"/>
      <c r="AM2660" s="1"/>
      <c r="AN2660" s="1"/>
      <c r="AO2660" s="1"/>
      <c r="AP2660" s="1"/>
      <c r="AQ2660" s="1"/>
      <c r="AR2660" s="1"/>
      <c r="AS2660" s="1"/>
      <c r="AT2660" s="1"/>
      <c r="AU2660" s="1"/>
      <c r="AV2660" s="1"/>
      <c r="AW2660" s="1"/>
      <c r="AX2660" s="4"/>
      <c r="AY2660" s="1"/>
    </row>
    <row r="2661" spans="3:51" s="6" customFormat="1" x14ac:dyDescent="0.3">
      <c r="C2661" s="28"/>
      <c r="D2661" s="29"/>
      <c r="E2661" s="30"/>
      <c r="F2661" s="31"/>
      <c r="G2661" s="37"/>
      <c r="H2661" s="38"/>
      <c r="K2661" s="1"/>
      <c r="L2661" s="1"/>
      <c r="M2661" s="1"/>
      <c r="N2661" s="4"/>
      <c r="O2661" s="4"/>
      <c r="P2661" s="4"/>
      <c r="Q2661" s="1"/>
      <c r="R2661" s="1"/>
      <c r="S2661" s="1"/>
      <c r="T2661" s="1"/>
      <c r="U2661" s="1"/>
      <c r="V2661" s="1"/>
      <c r="W2661" s="1"/>
      <c r="X2661" s="1"/>
      <c r="Y2661" s="1"/>
      <c r="Z2661" s="1"/>
      <c r="AA2661" s="1"/>
      <c r="AB2661" s="1"/>
      <c r="AC2661" s="1"/>
      <c r="AD2661" s="1"/>
      <c r="AE2661" s="1"/>
      <c r="AF2661" s="1"/>
      <c r="AG2661" s="1"/>
      <c r="AH2661" s="1"/>
      <c r="AI2661" s="1"/>
      <c r="AJ2661" s="1"/>
      <c r="AK2661" s="1"/>
      <c r="AL2661" s="1"/>
      <c r="AM2661" s="1"/>
      <c r="AN2661" s="1"/>
      <c r="AO2661" s="1"/>
      <c r="AP2661" s="1"/>
      <c r="AQ2661" s="1"/>
      <c r="AR2661" s="1"/>
      <c r="AS2661" s="1"/>
      <c r="AT2661" s="1"/>
      <c r="AU2661" s="1"/>
      <c r="AV2661" s="1"/>
      <c r="AW2661" s="1"/>
      <c r="AX2661" s="4"/>
      <c r="AY2661" s="1"/>
    </row>
    <row r="2662" spans="3:51" s="6" customFormat="1" x14ac:dyDescent="0.3">
      <c r="C2662" s="28"/>
      <c r="D2662" s="29"/>
      <c r="E2662" s="30"/>
      <c r="F2662" s="31"/>
      <c r="G2662" s="37"/>
      <c r="H2662" s="38"/>
      <c r="K2662" s="1"/>
      <c r="L2662" s="1"/>
      <c r="M2662" s="1"/>
      <c r="N2662" s="4"/>
      <c r="O2662" s="4"/>
      <c r="P2662" s="4"/>
      <c r="Q2662" s="1"/>
      <c r="R2662" s="1"/>
      <c r="S2662" s="1"/>
      <c r="T2662" s="1"/>
      <c r="U2662" s="1"/>
      <c r="V2662" s="1"/>
      <c r="W2662" s="1"/>
      <c r="X2662" s="1"/>
      <c r="Y2662" s="1"/>
      <c r="Z2662" s="1"/>
      <c r="AA2662" s="1"/>
      <c r="AB2662" s="1"/>
      <c r="AC2662" s="1"/>
      <c r="AD2662" s="1"/>
      <c r="AE2662" s="1"/>
      <c r="AF2662" s="1"/>
      <c r="AG2662" s="1"/>
      <c r="AH2662" s="1"/>
      <c r="AI2662" s="1"/>
      <c r="AJ2662" s="1"/>
      <c r="AK2662" s="1"/>
      <c r="AL2662" s="1"/>
      <c r="AM2662" s="1"/>
      <c r="AN2662" s="1"/>
      <c r="AO2662" s="1"/>
      <c r="AP2662" s="1"/>
      <c r="AQ2662" s="1"/>
      <c r="AR2662" s="1"/>
      <c r="AS2662" s="1"/>
      <c r="AT2662" s="1"/>
      <c r="AU2662" s="1"/>
      <c r="AV2662" s="1"/>
      <c r="AW2662" s="1"/>
      <c r="AX2662" s="4"/>
      <c r="AY2662" s="1"/>
    </row>
    <row r="2663" spans="3:51" s="6" customFormat="1" x14ac:dyDescent="0.3">
      <c r="C2663" s="28"/>
      <c r="D2663" s="29"/>
      <c r="E2663" s="30"/>
      <c r="F2663" s="31"/>
      <c r="G2663" s="37"/>
      <c r="H2663" s="38"/>
      <c r="K2663" s="1"/>
      <c r="L2663" s="1"/>
      <c r="M2663" s="1"/>
      <c r="N2663" s="4"/>
      <c r="O2663" s="4"/>
      <c r="P2663" s="4"/>
      <c r="Q2663" s="1"/>
      <c r="R2663" s="1"/>
      <c r="S2663" s="1"/>
      <c r="T2663" s="1"/>
      <c r="U2663" s="1"/>
      <c r="V2663" s="1"/>
      <c r="W2663" s="1"/>
      <c r="X2663" s="1"/>
      <c r="Y2663" s="1"/>
      <c r="Z2663" s="1"/>
      <c r="AA2663" s="1"/>
      <c r="AB2663" s="1"/>
      <c r="AC2663" s="1"/>
      <c r="AD2663" s="1"/>
      <c r="AE2663" s="1"/>
      <c r="AF2663" s="1"/>
      <c r="AG2663" s="1"/>
      <c r="AH2663" s="1"/>
      <c r="AI2663" s="1"/>
      <c r="AJ2663" s="1"/>
      <c r="AK2663" s="1"/>
      <c r="AL2663" s="1"/>
      <c r="AM2663" s="1"/>
      <c r="AN2663" s="1"/>
      <c r="AO2663" s="1"/>
      <c r="AP2663" s="1"/>
      <c r="AQ2663" s="1"/>
      <c r="AR2663" s="1"/>
      <c r="AS2663" s="1"/>
      <c r="AT2663" s="1"/>
      <c r="AU2663" s="1"/>
      <c r="AV2663" s="1"/>
      <c r="AW2663" s="1"/>
      <c r="AX2663" s="4"/>
      <c r="AY2663" s="1"/>
    </row>
    <row r="2664" spans="3:51" s="6" customFormat="1" x14ac:dyDescent="0.3">
      <c r="C2664" s="28"/>
      <c r="D2664" s="29"/>
      <c r="E2664" s="30"/>
      <c r="F2664" s="31"/>
      <c r="G2664" s="37"/>
      <c r="H2664" s="38"/>
      <c r="K2664" s="1"/>
      <c r="L2664" s="1"/>
      <c r="M2664" s="1"/>
      <c r="N2664" s="4"/>
      <c r="O2664" s="4"/>
      <c r="P2664" s="4"/>
      <c r="Q2664" s="1"/>
      <c r="R2664" s="1"/>
      <c r="S2664" s="1"/>
      <c r="T2664" s="1"/>
      <c r="U2664" s="1"/>
      <c r="V2664" s="1"/>
      <c r="W2664" s="1"/>
      <c r="X2664" s="1"/>
      <c r="Y2664" s="1"/>
      <c r="Z2664" s="1"/>
      <c r="AA2664" s="1"/>
      <c r="AB2664" s="1"/>
      <c r="AC2664" s="1"/>
      <c r="AD2664" s="1"/>
      <c r="AE2664" s="1"/>
      <c r="AF2664" s="1"/>
      <c r="AG2664" s="1"/>
      <c r="AH2664" s="1"/>
      <c r="AI2664" s="1"/>
      <c r="AJ2664" s="1"/>
      <c r="AK2664" s="1"/>
      <c r="AL2664" s="1"/>
      <c r="AM2664" s="1"/>
      <c r="AN2664" s="1"/>
      <c r="AO2664" s="1"/>
      <c r="AP2664" s="1"/>
      <c r="AQ2664" s="1"/>
      <c r="AR2664" s="1"/>
      <c r="AS2664" s="1"/>
      <c r="AT2664" s="1"/>
      <c r="AU2664" s="1"/>
      <c r="AV2664" s="1"/>
      <c r="AW2664" s="1"/>
      <c r="AX2664" s="4"/>
      <c r="AY2664" s="1"/>
    </row>
    <row r="2665" spans="3:51" s="6" customFormat="1" x14ac:dyDescent="0.3">
      <c r="C2665" s="28"/>
      <c r="D2665" s="29"/>
      <c r="E2665" s="30"/>
      <c r="F2665" s="31"/>
      <c r="G2665" s="37"/>
      <c r="H2665" s="38"/>
      <c r="K2665" s="1"/>
      <c r="L2665" s="1"/>
      <c r="M2665" s="1"/>
      <c r="N2665" s="4"/>
      <c r="O2665" s="4"/>
      <c r="P2665" s="4"/>
      <c r="Q2665" s="1"/>
      <c r="R2665" s="1"/>
      <c r="S2665" s="1"/>
      <c r="T2665" s="1"/>
      <c r="U2665" s="1"/>
      <c r="V2665" s="1"/>
      <c r="W2665" s="1"/>
      <c r="X2665" s="1"/>
      <c r="Y2665" s="1"/>
      <c r="Z2665" s="1"/>
      <c r="AA2665" s="1"/>
      <c r="AB2665" s="1"/>
      <c r="AC2665" s="1"/>
      <c r="AD2665" s="1"/>
      <c r="AE2665" s="1"/>
      <c r="AF2665" s="1"/>
      <c r="AG2665" s="1"/>
      <c r="AH2665" s="1"/>
      <c r="AI2665" s="1"/>
      <c r="AJ2665" s="1"/>
      <c r="AK2665" s="1"/>
      <c r="AL2665" s="1"/>
      <c r="AM2665" s="1"/>
      <c r="AN2665" s="1"/>
      <c r="AO2665" s="1"/>
      <c r="AP2665" s="1"/>
      <c r="AQ2665" s="1"/>
      <c r="AR2665" s="1"/>
      <c r="AS2665" s="1"/>
      <c r="AT2665" s="1"/>
      <c r="AU2665" s="1"/>
      <c r="AV2665" s="1"/>
      <c r="AW2665" s="1"/>
      <c r="AX2665" s="4"/>
      <c r="AY2665" s="1"/>
    </row>
    <row r="2666" spans="3:51" s="6" customFormat="1" x14ac:dyDescent="0.3">
      <c r="C2666" s="28"/>
      <c r="D2666" s="29"/>
      <c r="E2666" s="30"/>
      <c r="F2666" s="31"/>
      <c r="G2666" s="37"/>
      <c r="H2666" s="38"/>
      <c r="K2666" s="1"/>
      <c r="L2666" s="1"/>
      <c r="M2666" s="1"/>
      <c r="N2666" s="4"/>
      <c r="O2666" s="4"/>
      <c r="P2666" s="4"/>
      <c r="Q2666" s="1"/>
      <c r="R2666" s="1"/>
      <c r="S2666" s="1"/>
      <c r="T2666" s="1"/>
      <c r="U2666" s="1"/>
      <c r="V2666" s="1"/>
      <c r="W2666" s="1"/>
      <c r="X2666" s="1"/>
      <c r="Y2666" s="1"/>
      <c r="Z2666" s="1"/>
      <c r="AA2666" s="1"/>
      <c r="AB2666" s="1"/>
      <c r="AC2666" s="1"/>
      <c r="AD2666" s="1"/>
      <c r="AE2666" s="1"/>
      <c r="AF2666" s="1"/>
      <c r="AG2666" s="1"/>
      <c r="AH2666" s="1"/>
      <c r="AI2666" s="1"/>
      <c r="AJ2666" s="1"/>
      <c r="AK2666" s="1"/>
      <c r="AL2666" s="1"/>
      <c r="AM2666" s="1"/>
      <c r="AN2666" s="1"/>
      <c r="AO2666" s="1"/>
      <c r="AP2666" s="1"/>
      <c r="AQ2666" s="1"/>
      <c r="AR2666" s="1"/>
      <c r="AS2666" s="1"/>
      <c r="AT2666" s="1"/>
      <c r="AU2666" s="1"/>
      <c r="AV2666" s="1"/>
      <c r="AW2666" s="1"/>
      <c r="AX2666" s="4"/>
      <c r="AY2666" s="1"/>
    </row>
    <row r="2667" spans="3:51" s="6" customFormat="1" x14ac:dyDescent="0.3">
      <c r="C2667" s="28"/>
      <c r="D2667" s="29"/>
      <c r="E2667" s="30"/>
      <c r="F2667" s="31"/>
      <c r="G2667" s="37"/>
      <c r="H2667" s="38"/>
      <c r="K2667" s="1"/>
      <c r="L2667" s="1"/>
      <c r="M2667" s="1"/>
      <c r="N2667" s="4"/>
      <c r="O2667" s="4"/>
      <c r="P2667" s="4"/>
      <c r="Q2667" s="1"/>
      <c r="R2667" s="1"/>
      <c r="S2667" s="1"/>
      <c r="T2667" s="1"/>
      <c r="U2667" s="1"/>
      <c r="V2667" s="1"/>
      <c r="W2667" s="1"/>
      <c r="X2667" s="1"/>
      <c r="Y2667" s="1"/>
      <c r="Z2667" s="1"/>
      <c r="AA2667" s="1"/>
      <c r="AB2667" s="1"/>
      <c r="AC2667" s="1"/>
      <c r="AD2667" s="1"/>
      <c r="AE2667" s="1"/>
      <c r="AF2667" s="1"/>
      <c r="AG2667" s="1"/>
      <c r="AH2667" s="1"/>
      <c r="AI2667" s="1"/>
      <c r="AJ2667" s="1"/>
      <c r="AK2667" s="1"/>
      <c r="AL2667" s="1"/>
      <c r="AM2667" s="1"/>
      <c r="AN2667" s="1"/>
      <c r="AO2667" s="1"/>
      <c r="AP2667" s="1"/>
      <c r="AQ2667" s="1"/>
      <c r="AR2667" s="1"/>
      <c r="AS2667" s="1"/>
      <c r="AT2667" s="1"/>
      <c r="AU2667" s="1"/>
      <c r="AV2667" s="1"/>
      <c r="AW2667" s="1"/>
      <c r="AX2667" s="4"/>
      <c r="AY2667" s="1"/>
    </row>
    <row r="2668" spans="3:51" s="6" customFormat="1" x14ac:dyDescent="0.3">
      <c r="C2668" s="28"/>
      <c r="D2668" s="29"/>
      <c r="E2668" s="30"/>
      <c r="F2668" s="31"/>
      <c r="G2668" s="37"/>
      <c r="H2668" s="38"/>
      <c r="K2668" s="1"/>
      <c r="L2668" s="1"/>
      <c r="M2668" s="1"/>
      <c r="N2668" s="4"/>
      <c r="O2668" s="4"/>
      <c r="P2668" s="4"/>
      <c r="Q2668" s="1"/>
      <c r="R2668" s="1"/>
      <c r="S2668" s="1"/>
      <c r="T2668" s="1"/>
      <c r="U2668" s="1"/>
      <c r="V2668" s="1"/>
      <c r="W2668" s="1"/>
      <c r="X2668" s="1"/>
      <c r="Y2668" s="1"/>
      <c r="Z2668" s="1"/>
      <c r="AA2668" s="1"/>
      <c r="AB2668" s="1"/>
      <c r="AC2668" s="1"/>
      <c r="AD2668" s="1"/>
      <c r="AE2668" s="1"/>
      <c r="AF2668" s="1"/>
      <c r="AG2668" s="1"/>
      <c r="AH2668" s="1"/>
      <c r="AI2668" s="1"/>
      <c r="AJ2668" s="1"/>
      <c r="AK2668" s="1"/>
      <c r="AL2668" s="1"/>
      <c r="AM2668" s="1"/>
      <c r="AN2668" s="1"/>
      <c r="AO2668" s="1"/>
      <c r="AP2668" s="1"/>
      <c r="AQ2668" s="1"/>
      <c r="AR2668" s="1"/>
      <c r="AS2668" s="1"/>
      <c r="AT2668" s="1"/>
      <c r="AU2668" s="1"/>
      <c r="AV2668" s="1"/>
      <c r="AW2668" s="1"/>
      <c r="AX2668" s="4"/>
      <c r="AY2668" s="1"/>
    </row>
    <row r="2669" spans="3:51" s="6" customFormat="1" x14ac:dyDescent="0.3">
      <c r="C2669" s="28"/>
      <c r="D2669" s="29"/>
      <c r="E2669" s="30"/>
      <c r="F2669" s="31"/>
      <c r="G2669" s="37"/>
      <c r="H2669" s="38"/>
      <c r="K2669" s="1"/>
      <c r="L2669" s="1"/>
      <c r="M2669" s="1"/>
      <c r="N2669" s="4"/>
      <c r="O2669" s="4"/>
      <c r="P2669" s="4"/>
      <c r="Q2669" s="1"/>
      <c r="R2669" s="1"/>
      <c r="S2669" s="1"/>
      <c r="T2669" s="1"/>
      <c r="U2669" s="1"/>
      <c r="V2669" s="1"/>
      <c r="W2669" s="1"/>
      <c r="X2669" s="1"/>
      <c r="Y2669" s="1"/>
      <c r="Z2669" s="1"/>
      <c r="AA2669" s="1"/>
      <c r="AB2669" s="1"/>
      <c r="AC2669" s="1"/>
      <c r="AD2669" s="1"/>
      <c r="AE2669" s="1"/>
      <c r="AF2669" s="1"/>
      <c r="AG2669" s="1"/>
      <c r="AH2669" s="1"/>
      <c r="AI2669" s="1"/>
      <c r="AJ2669" s="1"/>
      <c r="AK2669" s="1"/>
      <c r="AL2669" s="1"/>
      <c r="AM2669" s="1"/>
      <c r="AN2669" s="1"/>
      <c r="AO2669" s="1"/>
      <c r="AP2669" s="1"/>
      <c r="AQ2669" s="1"/>
      <c r="AR2669" s="1"/>
      <c r="AS2669" s="1"/>
      <c r="AT2669" s="1"/>
      <c r="AU2669" s="1"/>
      <c r="AV2669" s="1"/>
      <c r="AW2669" s="1"/>
      <c r="AX2669" s="4"/>
      <c r="AY2669" s="1"/>
    </row>
    <row r="2670" spans="3:51" s="6" customFormat="1" x14ac:dyDescent="0.3">
      <c r="C2670" s="28"/>
      <c r="D2670" s="29"/>
      <c r="E2670" s="30"/>
      <c r="F2670" s="31"/>
      <c r="G2670" s="37"/>
      <c r="H2670" s="38"/>
      <c r="K2670" s="1"/>
      <c r="L2670" s="1"/>
      <c r="M2670" s="1"/>
      <c r="N2670" s="4"/>
      <c r="O2670" s="4"/>
      <c r="P2670" s="4"/>
      <c r="Q2670" s="1"/>
      <c r="R2670" s="1"/>
      <c r="S2670" s="1"/>
      <c r="T2670" s="1"/>
      <c r="U2670" s="1"/>
      <c r="V2670" s="1"/>
      <c r="W2670" s="1"/>
      <c r="X2670" s="1"/>
      <c r="Y2670" s="1"/>
      <c r="Z2670" s="1"/>
      <c r="AA2670" s="1"/>
      <c r="AB2670" s="1"/>
      <c r="AC2670" s="1"/>
      <c r="AD2670" s="1"/>
      <c r="AE2670" s="1"/>
      <c r="AF2670" s="1"/>
      <c r="AG2670" s="1"/>
      <c r="AH2670" s="1"/>
      <c r="AI2670" s="1"/>
      <c r="AJ2670" s="1"/>
      <c r="AK2670" s="1"/>
      <c r="AL2670" s="1"/>
      <c r="AM2670" s="1"/>
      <c r="AN2670" s="1"/>
      <c r="AO2670" s="1"/>
      <c r="AP2670" s="1"/>
      <c r="AQ2670" s="1"/>
      <c r="AR2670" s="1"/>
      <c r="AS2670" s="1"/>
      <c r="AT2670" s="1"/>
      <c r="AU2670" s="1"/>
      <c r="AV2670" s="1"/>
      <c r="AW2670" s="1"/>
      <c r="AX2670" s="4"/>
      <c r="AY2670" s="1"/>
    </row>
    <row r="2671" spans="3:51" s="6" customFormat="1" x14ac:dyDescent="0.3">
      <c r="C2671" s="28"/>
      <c r="D2671" s="29"/>
      <c r="E2671" s="30"/>
      <c r="F2671" s="31"/>
      <c r="G2671" s="37"/>
      <c r="H2671" s="38"/>
      <c r="K2671" s="1"/>
      <c r="L2671" s="1"/>
      <c r="M2671" s="1"/>
      <c r="N2671" s="4"/>
      <c r="O2671" s="4"/>
      <c r="P2671" s="4"/>
      <c r="Q2671" s="1"/>
      <c r="R2671" s="1"/>
      <c r="S2671" s="1"/>
      <c r="T2671" s="1"/>
      <c r="U2671" s="1"/>
      <c r="V2671" s="1"/>
      <c r="W2671" s="1"/>
      <c r="X2671" s="1"/>
      <c r="Y2671" s="1"/>
      <c r="Z2671" s="1"/>
      <c r="AA2671" s="1"/>
      <c r="AB2671" s="1"/>
      <c r="AC2671" s="1"/>
      <c r="AD2671" s="1"/>
      <c r="AE2671" s="1"/>
      <c r="AF2671" s="1"/>
      <c r="AG2671" s="1"/>
      <c r="AH2671" s="1"/>
      <c r="AI2671" s="1"/>
      <c r="AJ2671" s="1"/>
      <c r="AK2671" s="1"/>
      <c r="AL2671" s="1"/>
      <c r="AM2671" s="1"/>
      <c r="AN2671" s="1"/>
      <c r="AO2671" s="1"/>
      <c r="AP2671" s="1"/>
      <c r="AQ2671" s="1"/>
      <c r="AR2671" s="1"/>
      <c r="AS2671" s="1"/>
      <c r="AT2671" s="1"/>
      <c r="AU2671" s="1"/>
      <c r="AV2671" s="1"/>
      <c r="AW2671" s="1"/>
      <c r="AX2671" s="4"/>
      <c r="AY2671" s="1"/>
    </row>
    <row r="2672" spans="3:51" s="6" customFormat="1" x14ac:dyDescent="0.3">
      <c r="C2672" s="28"/>
      <c r="D2672" s="29"/>
      <c r="E2672" s="30"/>
      <c r="F2672" s="31"/>
      <c r="G2672" s="37"/>
      <c r="H2672" s="38"/>
      <c r="K2672" s="1"/>
      <c r="L2672" s="1"/>
      <c r="M2672" s="1"/>
      <c r="N2672" s="4"/>
      <c r="O2672" s="4"/>
      <c r="P2672" s="4"/>
      <c r="Q2672" s="1"/>
      <c r="R2672" s="1"/>
      <c r="S2672" s="1"/>
      <c r="T2672" s="1"/>
      <c r="U2672" s="1"/>
      <c r="V2672" s="1"/>
      <c r="W2672" s="1"/>
      <c r="X2672" s="1"/>
      <c r="Y2672" s="1"/>
      <c r="Z2672" s="1"/>
      <c r="AA2672" s="1"/>
      <c r="AB2672" s="1"/>
      <c r="AC2672" s="1"/>
      <c r="AD2672" s="1"/>
      <c r="AE2672" s="1"/>
      <c r="AF2672" s="1"/>
      <c r="AG2672" s="1"/>
      <c r="AH2672" s="1"/>
      <c r="AI2672" s="1"/>
      <c r="AJ2672" s="1"/>
      <c r="AK2672" s="1"/>
      <c r="AL2672" s="1"/>
      <c r="AM2672" s="1"/>
      <c r="AN2672" s="1"/>
      <c r="AO2672" s="1"/>
      <c r="AP2672" s="1"/>
      <c r="AQ2672" s="1"/>
      <c r="AR2672" s="1"/>
      <c r="AS2672" s="1"/>
      <c r="AT2672" s="1"/>
      <c r="AU2672" s="1"/>
      <c r="AV2672" s="1"/>
      <c r="AW2672" s="1"/>
      <c r="AX2672" s="4"/>
      <c r="AY2672" s="1"/>
    </row>
    <row r="2673" spans="3:51" s="6" customFormat="1" x14ac:dyDescent="0.3">
      <c r="C2673" s="28"/>
      <c r="D2673" s="29"/>
      <c r="E2673" s="30"/>
      <c r="F2673" s="31"/>
      <c r="G2673" s="37"/>
      <c r="H2673" s="38"/>
      <c r="K2673" s="1"/>
      <c r="L2673" s="1"/>
      <c r="M2673" s="1"/>
      <c r="N2673" s="4"/>
      <c r="O2673" s="4"/>
      <c r="P2673" s="4"/>
      <c r="Q2673" s="1"/>
      <c r="R2673" s="1"/>
      <c r="S2673" s="1"/>
      <c r="T2673" s="1"/>
      <c r="U2673" s="1"/>
      <c r="V2673" s="1"/>
      <c r="W2673" s="1"/>
      <c r="X2673" s="1"/>
      <c r="Y2673" s="1"/>
      <c r="Z2673" s="1"/>
      <c r="AA2673" s="1"/>
      <c r="AB2673" s="1"/>
      <c r="AC2673" s="1"/>
      <c r="AD2673" s="1"/>
      <c r="AE2673" s="1"/>
      <c r="AF2673" s="1"/>
      <c r="AG2673" s="1"/>
      <c r="AH2673" s="1"/>
      <c r="AI2673" s="1"/>
      <c r="AJ2673" s="1"/>
      <c r="AK2673" s="1"/>
      <c r="AL2673" s="1"/>
      <c r="AM2673" s="1"/>
      <c r="AN2673" s="1"/>
      <c r="AO2673" s="1"/>
      <c r="AP2673" s="1"/>
      <c r="AQ2673" s="1"/>
      <c r="AR2673" s="1"/>
      <c r="AS2673" s="1"/>
      <c r="AT2673" s="1"/>
      <c r="AU2673" s="1"/>
      <c r="AV2673" s="1"/>
      <c r="AW2673" s="1"/>
      <c r="AX2673" s="4"/>
      <c r="AY2673" s="1"/>
    </row>
    <row r="2674" spans="3:51" s="6" customFormat="1" x14ac:dyDescent="0.3">
      <c r="C2674" s="28"/>
      <c r="D2674" s="29"/>
      <c r="E2674" s="30"/>
      <c r="F2674" s="31"/>
      <c r="G2674" s="37"/>
      <c r="H2674" s="38"/>
      <c r="K2674" s="1"/>
      <c r="L2674" s="1"/>
      <c r="M2674" s="1"/>
      <c r="N2674" s="4"/>
      <c r="O2674" s="4"/>
      <c r="P2674" s="4"/>
      <c r="Q2674" s="1"/>
      <c r="R2674" s="1"/>
      <c r="S2674" s="1"/>
      <c r="T2674" s="1"/>
      <c r="U2674" s="1"/>
      <c r="V2674" s="1"/>
      <c r="W2674" s="1"/>
      <c r="X2674" s="1"/>
      <c r="Y2674" s="1"/>
      <c r="Z2674" s="1"/>
      <c r="AA2674" s="1"/>
      <c r="AB2674" s="1"/>
      <c r="AC2674" s="1"/>
      <c r="AD2674" s="1"/>
      <c r="AE2674" s="1"/>
      <c r="AF2674" s="1"/>
      <c r="AG2674" s="1"/>
      <c r="AH2674" s="1"/>
      <c r="AI2674" s="1"/>
      <c r="AJ2674" s="1"/>
      <c r="AK2674" s="1"/>
      <c r="AL2674" s="1"/>
      <c r="AM2674" s="1"/>
      <c r="AN2674" s="1"/>
      <c r="AO2674" s="1"/>
      <c r="AP2674" s="1"/>
      <c r="AQ2674" s="1"/>
      <c r="AR2674" s="1"/>
      <c r="AS2674" s="1"/>
      <c r="AT2674" s="1"/>
      <c r="AU2674" s="1"/>
      <c r="AV2674" s="1"/>
      <c r="AW2674" s="1"/>
      <c r="AX2674" s="4"/>
      <c r="AY2674" s="1"/>
    </row>
    <row r="2675" spans="3:51" s="6" customFormat="1" x14ac:dyDescent="0.3">
      <c r="C2675" s="28"/>
      <c r="D2675" s="29"/>
      <c r="E2675" s="30"/>
      <c r="F2675" s="31"/>
      <c r="G2675" s="37"/>
      <c r="H2675" s="38"/>
      <c r="K2675" s="1"/>
      <c r="L2675" s="1"/>
      <c r="M2675" s="1"/>
      <c r="N2675" s="4"/>
      <c r="O2675" s="4"/>
      <c r="P2675" s="4"/>
      <c r="Q2675" s="1"/>
      <c r="R2675" s="1"/>
      <c r="S2675" s="1"/>
      <c r="T2675" s="1"/>
      <c r="U2675" s="1"/>
      <c r="V2675" s="1"/>
      <c r="W2675" s="1"/>
      <c r="X2675" s="1"/>
      <c r="Y2675" s="1"/>
      <c r="Z2675" s="1"/>
      <c r="AA2675" s="1"/>
      <c r="AB2675" s="1"/>
      <c r="AC2675" s="1"/>
      <c r="AD2675" s="1"/>
      <c r="AE2675" s="1"/>
      <c r="AF2675" s="1"/>
      <c r="AG2675" s="1"/>
      <c r="AH2675" s="1"/>
      <c r="AI2675" s="1"/>
      <c r="AJ2675" s="1"/>
      <c r="AK2675" s="1"/>
      <c r="AL2675" s="1"/>
      <c r="AM2675" s="1"/>
      <c r="AN2675" s="1"/>
      <c r="AO2675" s="1"/>
      <c r="AP2675" s="1"/>
      <c r="AQ2675" s="1"/>
      <c r="AR2675" s="1"/>
      <c r="AS2675" s="1"/>
      <c r="AT2675" s="1"/>
      <c r="AU2675" s="1"/>
      <c r="AV2675" s="1"/>
      <c r="AW2675" s="1"/>
      <c r="AX2675" s="4"/>
      <c r="AY2675" s="1"/>
    </row>
    <row r="2676" spans="3:51" s="6" customFormat="1" x14ac:dyDescent="0.3">
      <c r="C2676" s="28"/>
      <c r="D2676" s="29"/>
      <c r="E2676" s="30"/>
      <c r="F2676" s="31"/>
      <c r="G2676" s="37"/>
      <c r="H2676" s="38"/>
      <c r="K2676" s="1"/>
      <c r="L2676" s="1"/>
      <c r="M2676" s="1"/>
      <c r="N2676" s="4"/>
      <c r="O2676" s="4"/>
      <c r="P2676" s="4"/>
      <c r="Q2676" s="1"/>
      <c r="R2676" s="1"/>
      <c r="S2676" s="1"/>
      <c r="T2676" s="1"/>
      <c r="U2676" s="1"/>
      <c r="V2676" s="1"/>
      <c r="W2676" s="1"/>
      <c r="X2676" s="1"/>
      <c r="Y2676" s="1"/>
      <c r="Z2676" s="1"/>
      <c r="AA2676" s="1"/>
      <c r="AB2676" s="1"/>
      <c r="AC2676" s="1"/>
      <c r="AD2676" s="1"/>
      <c r="AE2676" s="1"/>
      <c r="AF2676" s="1"/>
      <c r="AG2676" s="1"/>
      <c r="AH2676" s="1"/>
      <c r="AI2676" s="1"/>
      <c r="AJ2676" s="1"/>
      <c r="AK2676" s="1"/>
      <c r="AL2676" s="1"/>
      <c r="AM2676" s="1"/>
      <c r="AN2676" s="1"/>
      <c r="AO2676" s="1"/>
      <c r="AP2676" s="1"/>
      <c r="AQ2676" s="1"/>
      <c r="AR2676" s="1"/>
      <c r="AS2676" s="1"/>
      <c r="AT2676" s="1"/>
      <c r="AU2676" s="1"/>
      <c r="AV2676" s="1"/>
      <c r="AW2676" s="1"/>
      <c r="AX2676" s="4"/>
      <c r="AY2676" s="1"/>
    </row>
    <row r="2677" spans="3:51" s="6" customFormat="1" x14ac:dyDescent="0.3">
      <c r="C2677" s="28"/>
      <c r="D2677" s="29"/>
      <c r="E2677" s="30"/>
      <c r="F2677" s="31"/>
      <c r="G2677" s="37"/>
      <c r="H2677" s="38"/>
      <c r="K2677" s="1"/>
      <c r="L2677" s="1"/>
      <c r="M2677" s="1"/>
      <c r="N2677" s="4"/>
      <c r="O2677" s="4"/>
      <c r="P2677" s="4"/>
      <c r="Q2677" s="1"/>
      <c r="R2677" s="1"/>
      <c r="S2677" s="1"/>
      <c r="T2677" s="1"/>
      <c r="U2677" s="1"/>
      <c r="V2677" s="1"/>
      <c r="W2677" s="1"/>
      <c r="X2677" s="1"/>
      <c r="Y2677" s="1"/>
      <c r="Z2677" s="1"/>
      <c r="AA2677" s="1"/>
      <c r="AB2677" s="1"/>
      <c r="AC2677" s="1"/>
      <c r="AD2677" s="1"/>
      <c r="AE2677" s="1"/>
      <c r="AF2677" s="1"/>
      <c r="AG2677" s="1"/>
      <c r="AH2677" s="1"/>
      <c r="AI2677" s="1"/>
      <c r="AJ2677" s="1"/>
      <c r="AK2677" s="1"/>
      <c r="AL2677" s="1"/>
      <c r="AM2677" s="1"/>
      <c r="AN2677" s="1"/>
      <c r="AO2677" s="1"/>
      <c r="AP2677" s="1"/>
      <c r="AQ2677" s="1"/>
      <c r="AR2677" s="1"/>
      <c r="AS2677" s="1"/>
      <c r="AT2677" s="1"/>
      <c r="AU2677" s="1"/>
      <c r="AV2677" s="1"/>
      <c r="AW2677" s="1"/>
      <c r="AX2677" s="4"/>
      <c r="AY2677" s="1"/>
    </row>
    <row r="2678" spans="3:51" s="6" customFormat="1" x14ac:dyDescent="0.3">
      <c r="C2678" s="28"/>
      <c r="D2678" s="29"/>
      <c r="E2678" s="30"/>
      <c r="F2678" s="31"/>
      <c r="G2678" s="37"/>
      <c r="H2678" s="38"/>
      <c r="K2678" s="1"/>
      <c r="L2678" s="1"/>
      <c r="M2678" s="1"/>
      <c r="N2678" s="4"/>
      <c r="O2678" s="4"/>
      <c r="P2678" s="4"/>
      <c r="Q2678" s="1"/>
      <c r="R2678" s="1"/>
      <c r="S2678" s="1"/>
      <c r="T2678" s="1"/>
      <c r="U2678" s="1"/>
      <c r="V2678" s="1"/>
      <c r="W2678" s="1"/>
      <c r="X2678" s="1"/>
      <c r="Y2678" s="1"/>
      <c r="Z2678" s="1"/>
      <c r="AA2678" s="1"/>
      <c r="AB2678" s="1"/>
      <c r="AC2678" s="1"/>
      <c r="AD2678" s="1"/>
      <c r="AE2678" s="1"/>
      <c r="AF2678" s="1"/>
      <c r="AG2678" s="1"/>
      <c r="AH2678" s="1"/>
      <c r="AI2678" s="1"/>
      <c r="AJ2678" s="1"/>
      <c r="AK2678" s="1"/>
      <c r="AL2678" s="1"/>
      <c r="AM2678" s="1"/>
      <c r="AN2678" s="1"/>
      <c r="AO2678" s="1"/>
      <c r="AP2678" s="1"/>
      <c r="AQ2678" s="1"/>
      <c r="AR2678" s="1"/>
      <c r="AS2678" s="1"/>
      <c r="AT2678" s="1"/>
      <c r="AU2678" s="1"/>
      <c r="AV2678" s="1"/>
      <c r="AW2678" s="1"/>
      <c r="AX2678" s="4"/>
      <c r="AY2678" s="1"/>
    </row>
    <row r="2679" spans="3:51" s="6" customFormat="1" x14ac:dyDescent="0.3">
      <c r="C2679" s="28"/>
      <c r="D2679" s="29"/>
      <c r="E2679" s="30"/>
      <c r="F2679" s="31"/>
      <c r="G2679" s="37"/>
      <c r="H2679" s="38"/>
      <c r="K2679" s="1"/>
      <c r="L2679" s="1"/>
      <c r="M2679" s="1"/>
      <c r="N2679" s="4"/>
      <c r="O2679" s="4"/>
      <c r="P2679" s="4"/>
      <c r="Q2679" s="1"/>
      <c r="R2679" s="1"/>
      <c r="S2679" s="1"/>
      <c r="T2679" s="1"/>
      <c r="U2679" s="1"/>
      <c r="V2679" s="1"/>
      <c r="W2679" s="1"/>
      <c r="X2679" s="1"/>
      <c r="Y2679" s="1"/>
      <c r="Z2679" s="1"/>
      <c r="AA2679" s="1"/>
      <c r="AB2679" s="1"/>
      <c r="AC2679" s="1"/>
      <c r="AD2679" s="1"/>
      <c r="AE2679" s="1"/>
      <c r="AF2679" s="1"/>
      <c r="AG2679" s="1"/>
      <c r="AH2679" s="1"/>
      <c r="AI2679" s="1"/>
      <c r="AJ2679" s="1"/>
      <c r="AK2679" s="1"/>
      <c r="AL2679" s="1"/>
      <c r="AM2679" s="1"/>
      <c r="AN2679" s="1"/>
      <c r="AO2679" s="1"/>
      <c r="AP2679" s="1"/>
      <c r="AQ2679" s="1"/>
      <c r="AR2679" s="1"/>
      <c r="AS2679" s="1"/>
      <c r="AT2679" s="1"/>
      <c r="AU2679" s="1"/>
      <c r="AV2679" s="1"/>
      <c r="AW2679" s="1"/>
      <c r="AX2679" s="4"/>
      <c r="AY2679" s="1"/>
    </row>
    <row r="2680" spans="3:51" s="6" customFormat="1" x14ac:dyDescent="0.3">
      <c r="C2680" s="28"/>
      <c r="D2680" s="29"/>
      <c r="E2680" s="30"/>
      <c r="F2680" s="31"/>
      <c r="G2680" s="37"/>
      <c r="H2680" s="38"/>
      <c r="K2680" s="1"/>
      <c r="L2680" s="1"/>
      <c r="M2680" s="1"/>
      <c r="N2680" s="4"/>
      <c r="O2680" s="4"/>
      <c r="P2680" s="4"/>
      <c r="Q2680" s="1"/>
      <c r="R2680" s="1"/>
      <c r="S2680" s="1"/>
      <c r="T2680" s="1"/>
      <c r="U2680" s="1"/>
      <c r="V2680" s="1"/>
      <c r="W2680" s="1"/>
      <c r="X2680" s="1"/>
      <c r="Y2680" s="1"/>
      <c r="Z2680" s="1"/>
      <c r="AA2680" s="1"/>
      <c r="AB2680" s="1"/>
      <c r="AC2680" s="1"/>
      <c r="AD2680" s="1"/>
      <c r="AE2680" s="1"/>
      <c r="AF2680" s="1"/>
      <c r="AG2680" s="1"/>
      <c r="AH2680" s="1"/>
      <c r="AI2680" s="1"/>
      <c r="AJ2680" s="1"/>
      <c r="AK2680" s="1"/>
      <c r="AL2680" s="1"/>
      <c r="AM2680" s="1"/>
      <c r="AN2680" s="1"/>
      <c r="AO2680" s="1"/>
      <c r="AP2680" s="1"/>
      <c r="AQ2680" s="1"/>
      <c r="AR2680" s="1"/>
      <c r="AS2680" s="1"/>
      <c r="AT2680" s="1"/>
      <c r="AU2680" s="1"/>
      <c r="AV2680" s="1"/>
      <c r="AW2680" s="1"/>
      <c r="AX2680" s="4"/>
      <c r="AY2680" s="1"/>
    </row>
    <row r="2681" spans="3:51" s="6" customFormat="1" x14ac:dyDescent="0.3">
      <c r="C2681" s="28"/>
      <c r="D2681" s="29"/>
      <c r="E2681" s="30"/>
      <c r="F2681" s="31"/>
      <c r="G2681" s="37"/>
      <c r="H2681" s="38"/>
      <c r="K2681" s="1"/>
      <c r="L2681" s="1"/>
      <c r="M2681" s="1"/>
      <c r="N2681" s="4"/>
      <c r="O2681" s="4"/>
      <c r="P2681" s="4"/>
      <c r="Q2681" s="1"/>
      <c r="R2681" s="1"/>
      <c r="S2681" s="1"/>
      <c r="T2681" s="1"/>
      <c r="U2681" s="1"/>
      <c r="V2681" s="1"/>
      <c r="W2681" s="1"/>
      <c r="X2681" s="1"/>
      <c r="Y2681" s="1"/>
      <c r="Z2681" s="1"/>
      <c r="AA2681" s="1"/>
      <c r="AB2681" s="1"/>
      <c r="AC2681" s="1"/>
      <c r="AD2681" s="1"/>
      <c r="AE2681" s="1"/>
      <c r="AF2681" s="1"/>
      <c r="AG2681" s="1"/>
      <c r="AH2681" s="1"/>
      <c r="AI2681" s="1"/>
      <c r="AJ2681" s="1"/>
      <c r="AK2681" s="1"/>
      <c r="AL2681" s="1"/>
      <c r="AM2681" s="1"/>
      <c r="AN2681" s="1"/>
      <c r="AO2681" s="1"/>
      <c r="AP2681" s="1"/>
      <c r="AQ2681" s="1"/>
      <c r="AR2681" s="1"/>
      <c r="AS2681" s="1"/>
      <c r="AT2681" s="1"/>
      <c r="AU2681" s="1"/>
      <c r="AV2681" s="1"/>
      <c r="AW2681" s="1"/>
      <c r="AX2681" s="4"/>
      <c r="AY2681" s="1"/>
    </row>
    <row r="2682" spans="3:51" s="6" customFormat="1" x14ac:dyDescent="0.3">
      <c r="C2682" s="28"/>
      <c r="D2682" s="29"/>
      <c r="E2682" s="30"/>
      <c r="F2682" s="31"/>
      <c r="G2682" s="37"/>
      <c r="H2682" s="38"/>
      <c r="K2682" s="1"/>
      <c r="L2682" s="1"/>
      <c r="M2682" s="1"/>
      <c r="N2682" s="4"/>
      <c r="O2682" s="4"/>
      <c r="P2682" s="4"/>
      <c r="Q2682" s="1"/>
      <c r="R2682" s="1"/>
      <c r="S2682" s="1"/>
      <c r="T2682" s="1"/>
      <c r="U2682" s="1"/>
      <c r="V2682" s="1"/>
      <c r="W2682" s="1"/>
      <c r="X2682" s="1"/>
      <c r="Y2682" s="1"/>
      <c r="Z2682" s="1"/>
      <c r="AA2682" s="1"/>
      <c r="AB2682" s="1"/>
      <c r="AC2682" s="1"/>
      <c r="AD2682" s="1"/>
      <c r="AE2682" s="1"/>
      <c r="AF2682" s="1"/>
      <c r="AG2682" s="1"/>
      <c r="AH2682" s="1"/>
      <c r="AI2682" s="1"/>
      <c r="AJ2682" s="1"/>
      <c r="AK2682" s="1"/>
      <c r="AL2682" s="1"/>
      <c r="AM2682" s="1"/>
      <c r="AN2682" s="1"/>
      <c r="AO2682" s="1"/>
      <c r="AP2682" s="1"/>
      <c r="AQ2682" s="1"/>
      <c r="AR2682" s="1"/>
      <c r="AS2682" s="1"/>
      <c r="AT2682" s="1"/>
      <c r="AU2682" s="1"/>
      <c r="AV2682" s="1"/>
      <c r="AW2682" s="1"/>
      <c r="AX2682" s="4"/>
      <c r="AY2682" s="1"/>
    </row>
    <row r="2683" spans="3:51" s="6" customFormat="1" x14ac:dyDescent="0.3">
      <c r="C2683" s="28"/>
      <c r="D2683" s="29"/>
      <c r="E2683" s="30"/>
      <c r="F2683" s="31"/>
      <c r="G2683" s="37"/>
      <c r="H2683" s="38"/>
      <c r="K2683" s="1"/>
      <c r="L2683" s="1"/>
      <c r="M2683" s="1"/>
      <c r="N2683" s="4"/>
      <c r="O2683" s="4"/>
      <c r="P2683" s="4"/>
      <c r="Q2683" s="1"/>
      <c r="R2683" s="1"/>
      <c r="S2683" s="1"/>
      <c r="T2683" s="1"/>
      <c r="U2683" s="1"/>
      <c r="V2683" s="1"/>
      <c r="W2683" s="1"/>
      <c r="X2683" s="1"/>
      <c r="Y2683" s="1"/>
      <c r="Z2683" s="1"/>
      <c r="AA2683" s="1"/>
      <c r="AB2683" s="1"/>
      <c r="AC2683" s="1"/>
      <c r="AD2683" s="1"/>
      <c r="AE2683" s="1"/>
      <c r="AF2683" s="1"/>
      <c r="AG2683" s="1"/>
      <c r="AH2683" s="1"/>
      <c r="AI2683" s="1"/>
      <c r="AJ2683" s="1"/>
      <c r="AK2683" s="1"/>
      <c r="AL2683" s="1"/>
      <c r="AM2683" s="1"/>
      <c r="AN2683" s="1"/>
      <c r="AO2683" s="1"/>
      <c r="AP2683" s="1"/>
      <c r="AQ2683" s="1"/>
      <c r="AR2683" s="1"/>
      <c r="AS2683" s="1"/>
      <c r="AT2683" s="1"/>
      <c r="AU2683" s="1"/>
      <c r="AV2683" s="1"/>
      <c r="AW2683" s="1"/>
      <c r="AX2683" s="4"/>
      <c r="AY2683" s="1"/>
    </row>
    <row r="2684" spans="3:51" s="6" customFormat="1" x14ac:dyDescent="0.3">
      <c r="C2684" s="28"/>
      <c r="D2684" s="29"/>
      <c r="E2684" s="30"/>
      <c r="F2684" s="31"/>
      <c r="G2684" s="37"/>
      <c r="H2684" s="38"/>
      <c r="K2684" s="1"/>
      <c r="L2684" s="1"/>
      <c r="M2684" s="1"/>
      <c r="N2684" s="4"/>
      <c r="O2684" s="4"/>
      <c r="P2684" s="4"/>
      <c r="Q2684" s="1"/>
      <c r="R2684" s="1"/>
      <c r="S2684" s="1"/>
      <c r="T2684" s="1"/>
      <c r="U2684" s="1"/>
      <c r="V2684" s="1"/>
      <c r="W2684" s="1"/>
      <c r="X2684" s="1"/>
      <c r="Y2684" s="1"/>
      <c r="Z2684" s="1"/>
      <c r="AA2684" s="1"/>
      <c r="AB2684" s="1"/>
      <c r="AC2684" s="1"/>
      <c r="AD2684" s="1"/>
      <c r="AE2684" s="1"/>
      <c r="AF2684" s="1"/>
      <c r="AG2684" s="1"/>
      <c r="AH2684" s="1"/>
      <c r="AI2684" s="1"/>
      <c r="AJ2684" s="1"/>
      <c r="AK2684" s="1"/>
      <c r="AL2684" s="1"/>
      <c r="AM2684" s="1"/>
      <c r="AN2684" s="1"/>
      <c r="AO2684" s="1"/>
      <c r="AP2684" s="1"/>
      <c r="AQ2684" s="1"/>
      <c r="AR2684" s="1"/>
      <c r="AS2684" s="1"/>
      <c r="AT2684" s="1"/>
      <c r="AU2684" s="1"/>
      <c r="AV2684" s="1"/>
      <c r="AW2684" s="1"/>
      <c r="AX2684" s="4"/>
      <c r="AY2684" s="1"/>
    </row>
    <row r="2685" spans="3:51" s="6" customFormat="1" x14ac:dyDescent="0.3">
      <c r="C2685" s="28"/>
      <c r="D2685" s="29"/>
      <c r="E2685" s="30"/>
      <c r="F2685" s="31"/>
      <c r="G2685" s="37"/>
      <c r="H2685" s="38"/>
      <c r="K2685" s="1"/>
      <c r="L2685" s="1"/>
      <c r="M2685" s="1"/>
      <c r="N2685" s="4"/>
      <c r="O2685" s="4"/>
      <c r="P2685" s="4"/>
      <c r="Q2685" s="1"/>
      <c r="R2685" s="1"/>
      <c r="S2685" s="1"/>
      <c r="T2685" s="1"/>
      <c r="U2685" s="1"/>
      <c r="V2685" s="1"/>
      <c r="W2685" s="1"/>
      <c r="X2685" s="1"/>
      <c r="Y2685" s="1"/>
      <c r="Z2685" s="1"/>
      <c r="AA2685" s="1"/>
      <c r="AB2685" s="1"/>
      <c r="AC2685" s="1"/>
      <c r="AD2685" s="1"/>
      <c r="AE2685" s="1"/>
      <c r="AF2685" s="1"/>
      <c r="AG2685" s="1"/>
      <c r="AH2685" s="1"/>
      <c r="AI2685" s="1"/>
      <c r="AJ2685" s="1"/>
      <c r="AK2685" s="1"/>
      <c r="AL2685" s="1"/>
      <c r="AM2685" s="1"/>
      <c r="AN2685" s="1"/>
      <c r="AO2685" s="1"/>
      <c r="AP2685" s="1"/>
      <c r="AQ2685" s="1"/>
      <c r="AR2685" s="1"/>
      <c r="AS2685" s="1"/>
      <c r="AT2685" s="1"/>
      <c r="AU2685" s="1"/>
      <c r="AV2685" s="1"/>
      <c r="AW2685" s="1"/>
      <c r="AX2685" s="4"/>
      <c r="AY2685" s="1"/>
    </row>
    <row r="2686" spans="3:51" s="6" customFormat="1" x14ac:dyDescent="0.3">
      <c r="C2686" s="28"/>
      <c r="D2686" s="29"/>
      <c r="E2686" s="30"/>
      <c r="F2686" s="31"/>
      <c r="G2686" s="37"/>
      <c r="H2686" s="38"/>
      <c r="K2686" s="1"/>
      <c r="L2686" s="1"/>
      <c r="M2686" s="1"/>
      <c r="N2686" s="4"/>
      <c r="O2686" s="4"/>
      <c r="P2686" s="4"/>
      <c r="Q2686" s="1"/>
      <c r="R2686" s="1"/>
      <c r="S2686" s="1"/>
      <c r="T2686" s="1"/>
      <c r="U2686" s="1"/>
      <c r="V2686" s="1"/>
      <c r="W2686" s="1"/>
      <c r="X2686" s="1"/>
      <c r="Y2686" s="1"/>
      <c r="Z2686" s="1"/>
      <c r="AA2686" s="1"/>
      <c r="AB2686" s="1"/>
      <c r="AC2686" s="1"/>
      <c r="AD2686" s="1"/>
      <c r="AE2686" s="1"/>
      <c r="AF2686" s="1"/>
      <c r="AG2686" s="1"/>
      <c r="AH2686" s="1"/>
      <c r="AI2686" s="1"/>
      <c r="AJ2686" s="1"/>
      <c r="AK2686" s="1"/>
      <c r="AL2686" s="1"/>
      <c r="AM2686" s="1"/>
      <c r="AN2686" s="1"/>
      <c r="AO2686" s="1"/>
      <c r="AP2686" s="1"/>
      <c r="AQ2686" s="1"/>
      <c r="AR2686" s="1"/>
      <c r="AS2686" s="1"/>
      <c r="AT2686" s="1"/>
      <c r="AU2686" s="1"/>
      <c r="AV2686" s="1"/>
      <c r="AW2686" s="1"/>
      <c r="AX2686" s="4"/>
      <c r="AY2686" s="1"/>
    </row>
    <row r="2687" spans="3:51" s="6" customFormat="1" x14ac:dyDescent="0.3">
      <c r="C2687" s="28"/>
      <c r="D2687" s="29"/>
      <c r="E2687" s="30"/>
      <c r="F2687" s="31"/>
      <c r="G2687" s="37"/>
      <c r="H2687" s="38"/>
      <c r="K2687" s="1"/>
      <c r="L2687" s="1"/>
      <c r="M2687" s="1"/>
      <c r="N2687" s="4"/>
      <c r="O2687" s="4"/>
      <c r="P2687" s="4"/>
      <c r="Q2687" s="1"/>
      <c r="R2687" s="1"/>
      <c r="S2687" s="1"/>
      <c r="T2687" s="1"/>
      <c r="U2687" s="1"/>
      <c r="V2687" s="1"/>
      <c r="W2687" s="1"/>
      <c r="X2687" s="1"/>
      <c r="Y2687" s="1"/>
      <c r="Z2687" s="1"/>
      <c r="AA2687" s="1"/>
      <c r="AB2687" s="1"/>
      <c r="AC2687" s="1"/>
      <c r="AD2687" s="1"/>
      <c r="AE2687" s="1"/>
      <c r="AF2687" s="1"/>
      <c r="AG2687" s="1"/>
      <c r="AH2687" s="1"/>
      <c r="AI2687" s="1"/>
      <c r="AJ2687" s="1"/>
      <c r="AK2687" s="1"/>
      <c r="AL2687" s="1"/>
      <c r="AM2687" s="1"/>
      <c r="AN2687" s="1"/>
      <c r="AO2687" s="1"/>
      <c r="AP2687" s="1"/>
      <c r="AQ2687" s="1"/>
      <c r="AR2687" s="1"/>
      <c r="AS2687" s="1"/>
      <c r="AT2687" s="1"/>
      <c r="AU2687" s="1"/>
      <c r="AV2687" s="1"/>
      <c r="AW2687" s="1"/>
      <c r="AX2687" s="4"/>
      <c r="AY2687" s="1"/>
    </row>
    <row r="2688" spans="3:51" s="6" customFormat="1" x14ac:dyDescent="0.3">
      <c r="C2688" s="28"/>
      <c r="D2688" s="29"/>
      <c r="E2688" s="30"/>
      <c r="F2688" s="31"/>
      <c r="G2688" s="37"/>
      <c r="H2688" s="38"/>
      <c r="K2688" s="1"/>
      <c r="L2688" s="1"/>
      <c r="M2688" s="1"/>
      <c r="N2688" s="4"/>
      <c r="O2688" s="4"/>
      <c r="P2688" s="4"/>
      <c r="Q2688" s="1"/>
      <c r="R2688" s="1"/>
      <c r="S2688" s="1"/>
      <c r="T2688" s="1"/>
      <c r="U2688" s="1"/>
      <c r="V2688" s="1"/>
      <c r="W2688" s="1"/>
      <c r="X2688" s="1"/>
      <c r="Y2688" s="1"/>
      <c r="Z2688" s="1"/>
      <c r="AA2688" s="1"/>
      <c r="AB2688" s="1"/>
      <c r="AC2688" s="1"/>
      <c r="AD2688" s="1"/>
      <c r="AE2688" s="1"/>
      <c r="AF2688" s="1"/>
      <c r="AG2688" s="1"/>
      <c r="AH2688" s="1"/>
      <c r="AI2688" s="1"/>
      <c r="AJ2688" s="1"/>
      <c r="AK2688" s="1"/>
      <c r="AL2688" s="1"/>
      <c r="AM2688" s="1"/>
      <c r="AN2688" s="1"/>
      <c r="AO2688" s="1"/>
      <c r="AP2688" s="1"/>
      <c r="AQ2688" s="1"/>
      <c r="AR2688" s="1"/>
      <c r="AS2688" s="1"/>
      <c r="AT2688" s="1"/>
      <c r="AU2688" s="1"/>
      <c r="AV2688" s="1"/>
      <c r="AW2688" s="1"/>
      <c r="AX2688" s="4"/>
      <c r="AY2688" s="1"/>
    </row>
    <row r="2689" spans="3:51" s="6" customFormat="1" x14ac:dyDescent="0.3">
      <c r="C2689" s="28"/>
      <c r="D2689" s="29"/>
      <c r="E2689" s="30"/>
      <c r="F2689" s="31"/>
      <c r="G2689" s="37"/>
      <c r="H2689" s="38"/>
      <c r="K2689" s="1"/>
      <c r="L2689" s="1"/>
      <c r="M2689" s="1"/>
      <c r="N2689" s="4"/>
      <c r="O2689" s="4"/>
      <c r="P2689" s="4"/>
      <c r="Q2689" s="1"/>
      <c r="R2689" s="1"/>
      <c r="S2689" s="1"/>
      <c r="T2689" s="1"/>
      <c r="U2689" s="1"/>
      <c r="V2689" s="1"/>
      <c r="W2689" s="1"/>
      <c r="X2689" s="1"/>
      <c r="Y2689" s="1"/>
      <c r="Z2689" s="1"/>
      <c r="AA2689" s="1"/>
      <c r="AB2689" s="1"/>
      <c r="AC2689" s="1"/>
      <c r="AD2689" s="1"/>
      <c r="AE2689" s="1"/>
      <c r="AF2689" s="1"/>
      <c r="AG2689" s="1"/>
      <c r="AH2689" s="1"/>
      <c r="AI2689" s="1"/>
      <c r="AJ2689" s="1"/>
      <c r="AK2689" s="1"/>
      <c r="AL2689" s="1"/>
      <c r="AM2689" s="1"/>
      <c r="AN2689" s="1"/>
      <c r="AO2689" s="1"/>
      <c r="AP2689" s="1"/>
      <c r="AQ2689" s="1"/>
      <c r="AR2689" s="1"/>
      <c r="AS2689" s="1"/>
      <c r="AT2689" s="1"/>
      <c r="AU2689" s="1"/>
      <c r="AV2689" s="1"/>
      <c r="AW2689" s="1"/>
      <c r="AX2689" s="4"/>
      <c r="AY2689" s="1"/>
    </row>
    <row r="2690" spans="3:51" s="6" customFormat="1" x14ac:dyDescent="0.3">
      <c r="C2690" s="28"/>
      <c r="D2690" s="29"/>
      <c r="E2690" s="30"/>
      <c r="F2690" s="31"/>
      <c r="G2690" s="37"/>
      <c r="H2690" s="38"/>
      <c r="K2690" s="1"/>
      <c r="L2690" s="1"/>
      <c r="M2690" s="1"/>
      <c r="N2690" s="4"/>
      <c r="O2690" s="4"/>
      <c r="P2690" s="4"/>
      <c r="Q2690" s="1"/>
      <c r="R2690" s="1"/>
      <c r="S2690" s="1"/>
      <c r="T2690" s="1"/>
      <c r="U2690" s="1"/>
      <c r="V2690" s="1"/>
      <c r="W2690" s="1"/>
      <c r="X2690" s="1"/>
      <c r="Y2690" s="1"/>
      <c r="Z2690" s="1"/>
      <c r="AA2690" s="1"/>
      <c r="AB2690" s="1"/>
      <c r="AC2690" s="1"/>
      <c r="AD2690" s="1"/>
      <c r="AE2690" s="1"/>
      <c r="AF2690" s="1"/>
      <c r="AG2690" s="1"/>
      <c r="AH2690" s="1"/>
      <c r="AI2690" s="1"/>
      <c r="AJ2690" s="1"/>
      <c r="AK2690" s="1"/>
      <c r="AL2690" s="1"/>
      <c r="AM2690" s="1"/>
      <c r="AN2690" s="1"/>
      <c r="AO2690" s="1"/>
      <c r="AP2690" s="1"/>
      <c r="AQ2690" s="1"/>
      <c r="AR2690" s="1"/>
      <c r="AS2690" s="1"/>
      <c r="AT2690" s="1"/>
      <c r="AU2690" s="1"/>
      <c r="AV2690" s="1"/>
      <c r="AW2690" s="1"/>
      <c r="AX2690" s="4"/>
      <c r="AY2690" s="1"/>
    </row>
    <row r="2691" spans="3:51" s="6" customFormat="1" x14ac:dyDescent="0.3">
      <c r="C2691" s="28"/>
      <c r="D2691" s="29"/>
      <c r="E2691" s="30"/>
      <c r="F2691" s="31"/>
      <c r="G2691" s="37"/>
      <c r="H2691" s="38"/>
      <c r="K2691" s="1"/>
      <c r="L2691" s="1"/>
      <c r="M2691" s="1"/>
      <c r="N2691" s="4"/>
      <c r="O2691" s="4"/>
      <c r="P2691" s="4"/>
      <c r="Q2691" s="1"/>
      <c r="R2691" s="1"/>
      <c r="S2691" s="1"/>
      <c r="T2691" s="1"/>
      <c r="U2691" s="1"/>
      <c r="V2691" s="1"/>
      <c r="W2691" s="1"/>
      <c r="X2691" s="1"/>
      <c r="Y2691" s="1"/>
      <c r="Z2691" s="1"/>
      <c r="AA2691" s="1"/>
      <c r="AB2691" s="1"/>
      <c r="AC2691" s="1"/>
      <c r="AD2691" s="1"/>
      <c r="AE2691" s="1"/>
      <c r="AF2691" s="1"/>
      <c r="AG2691" s="1"/>
      <c r="AH2691" s="1"/>
      <c r="AI2691" s="1"/>
      <c r="AJ2691" s="1"/>
      <c r="AK2691" s="1"/>
      <c r="AL2691" s="1"/>
      <c r="AM2691" s="1"/>
      <c r="AN2691" s="1"/>
      <c r="AO2691" s="1"/>
      <c r="AP2691" s="1"/>
      <c r="AQ2691" s="1"/>
      <c r="AR2691" s="1"/>
      <c r="AS2691" s="1"/>
      <c r="AT2691" s="1"/>
      <c r="AU2691" s="1"/>
      <c r="AV2691" s="1"/>
      <c r="AW2691" s="1"/>
      <c r="AX2691" s="4"/>
      <c r="AY2691" s="1"/>
    </row>
    <row r="2692" spans="3:51" s="6" customFormat="1" x14ac:dyDescent="0.3">
      <c r="C2692" s="28"/>
      <c r="D2692" s="29"/>
      <c r="E2692" s="30"/>
      <c r="F2692" s="31"/>
      <c r="G2692" s="37"/>
      <c r="H2692" s="38"/>
      <c r="K2692" s="1"/>
      <c r="L2692" s="1"/>
      <c r="M2692" s="1"/>
      <c r="N2692" s="4"/>
      <c r="O2692" s="4"/>
      <c r="P2692" s="4"/>
      <c r="Q2692" s="1"/>
      <c r="R2692" s="1"/>
      <c r="S2692" s="1"/>
      <c r="T2692" s="1"/>
      <c r="U2692" s="1"/>
      <c r="V2692" s="1"/>
      <c r="W2692" s="1"/>
      <c r="X2692" s="1"/>
      <c r="Y2692" s="1"/>
      <c r="Z2692" s="1"/>
      <c r="AA2692" s="1"/>
      <c r="AB2692" s="1"/>
      <c r="AC2692" s="1"/>
      <c r="AD2692" s="1"/>
      <c r="AE2692" s="1"/>
      <c r="AF2692" s="1"/>
      <c r="AG2692" s="1"/>
      <c r="AH2692" s="1"/>
      <c r="AI2692" s="1"/>
      <c r="AJ2692" s="1"/>
      <c r="AK2692" s="1"/>
      <c r="AL2692" s="1"/>
      <c r="AM2692" s="1"/>
      <c r="AN2692" s="1"/>
      <c r="AO2692" s="1"/>
      <c r="AP2692" s="1"/>
      <c r="AQ2692" s="1"/>
      <c r="AR2692" s="1"/>
      <c r="AS2692" s="1"/>
      <c r="AT2692" s="1"/>
      <c r="AU2692" s="1"/>
      <c r="AV2692" s="1"/>
      <c r="AW2692" s="1"/>
      <c r="AX2692" s="4"/>
      <c r="AY2692" s="1"/>
    </row>
    <row r="2693" spans="3:51" s="6" customFormat="1" x14ac:dyDescent="0.3">
      <c r="C2693" s="28"/>
      <c r="D2693" s="29"/>
      <c r="E2693" s="30"/>
      <c r="F2693" s="31"/>
      <c r="G2693" s="37"/>
      <c r="H2693" s="38"/>
      <c r="K2693" s="1"/>
      <c r="L2693" s="1"/>
      <c r="M2693" s="1"/>
      <c r="N2693" s="4"/>
      <c r="O2693" s="4"/>
      <c r="P2693" s="4"/>
      <c r="Q2693" s="1"/>
      <c r="R2693" s="1"/>
      <c r="S2693" s="1"/>
      <c r="T2693" s="1"/>
      <c r="U2693" s="1"/>
      <c r="V2693" s="1"/>
      <c r="W2693" s="1"/>
      <c r="X2693" s="1"/>
      <c r="Y2693" s="1"/>
      <c r="Z2693" s="1"/>
      <c r="AA2693" s="1"/>
      <c r="AB2693" s="1"/>
      <c r="AC2693" s="1"/>
      <c r="AD2693" s="1"/>
      <c r="AE2693" s="1"/>
      <c r="AF2693" s="1"/>
      <c r="AG2693" s="1"/>
      <c r="AH2693" s="1"/>
      <c r="AI2693" s="1"/>
      <c r="AJ2693" s="1"/>
      <c r="AK2693" s="1"/>
      <c r="AL2693" s="1"/>
      <c r="AM2693" s="1"/>
      <c r="AN2693" s="1"/>
      <c r="AO2693" s="1"/>
      <c r="AP2693" s="1"/>
      <c r="AQ2693" s="1"/>
      <c r="AR2693" s="1"/>
      <c r="AS2693" s="1"/>
      <c r="AT2693" s="1"/>
      <c r="AU2693" s="1"/>
      <c r="AV2693" s="1"/>
      <c r="AW2693" s="1"/>
      <c r="AX2693" s="4"/>
      <c r="AY2693" s="1"/>
    </row>
    <row r="2694" spans="3:51" s="6" customFormat="1" x14ac:dyDescent="0.3">
      <c r="C2694" s="28"/>
      <c r="D2694" s="29"/>
      <c r="E2694" s="30"/>
      <c r="F2694" s="31"/>
      <c r="G2694" s="37"/>
      <c r="H2694" s="38"/>
      <c r="K2694" s="1"/>
      <c r="L2694" s="1"/>
      <c r="M2694" s="1"/>
      <c r="N2694" s="4"/>
      <c r="O2694" s="4"/>
      <c r="P2694" s="4"/>
      <c r="Q2694" s="1"/>
      <c r="R2694" s="1"/>
      <c r="S2694" s="1"/>
      <c r="T2694" s="1"/>
      <c r="U2694" s="1"/>
      <c r="V2694" s="1"/>
      <c r="W2694" s="1"/>
      <c r="X2694" s="1"/>
      <c r="Y2694" s="1"/>
      <c r="Z2694" s="1"/>
      <c r="AA2694" s="1"/>
      <c r="AB2694" s="1"/>
      <c r="AC2694" s="1"/>
      <c r="AD2694" s="1"/>
      <c r="AE2694" s="1"/>
      <c r="AF2694" s="1"/>
      <c r="AG2694" s="1"/>
      <c r="AH2694" s="1"/>
      <c r="AI2694" s="1"/>
      <c r="AJ2694" s="1"/>
      <c r="AK2694" s="1"/>
      <c r="AL2694" s="1"/>
      <c r="AM2694" s="1"/>
      <c r="AN2694" s="1"/>
      <c r="AO2694" s="1"/>
      <c r="AP2694" s="1"/>
      <c r="AQ2694" s="1"/>
      <c r="AR2694" s="1"/>
      <c r="AS2694" s="1"/>
      <c r="AT2694" s="1"/>
      <c r="AU2694" s="1"/>
      <c r="AV2694" s="1"/>
      <c r="AW2694" s="1"/>
      <c r="AX2694" s="4"/>
      <c r="AY2694" s="1"/>
    </row>
    <row r="2695" spans="3:51" s="6" customFormat="1" x14ac:dyDescent="0.3">
      <c r="C2695" s="28"/>
      <c r="D2695" s="29"/>
      <c r="E2695" s="30"/>
      <c r="F2695" s="31"/>
      <c r="G2695" s="37"/>
      <c r="H2695" s="38"/>
      <c r="K2695" s="1"/>
      <c r="L2695" s="1"/>
      <c r="M2695" s="1"/>
      <c r="N2695" s="4"/>
      <c r="O2695" s="4"/>
      <c r="P2695" s="4"/>
      <c r="Q2695" s="1"/>
      <c r="R2695" s="1"/>
      <c r="S2695" s="1"/>
      <c r="T2695" s="1"/>
      <c r="U2695" s="1"/>
      <c r="V2695" s="1"/>
      <c r="W2695" s="1"/>
      <c r="X2695" s="1"/>
      <c r="Y2695" s="1"/>
      <c r="Z2695" s="1"/>
      <c r="AA2695" s="1"/>
      <c r="AB2695" s="1"/>
      <c r="AC2695" s="1"/>
      <c r="AD2695" s="1"/>
      <c r="AE2695" s="1"/>
      <c r="AF2695" s="1"/>
      <c r="AG2695" s="1"/>
      <c r="AH2695" s="1"/>
      <c r="AI2695" s="1"/>
      <c r="AJ2695" s="1"/>
      <c r="AK2695" s="1"/>
      <c r="AL2695" s="1"/>
      <c r="AM2695" s="1"/>
      <c r="AN2695" s="1"/>
      <c r="AO2695" s="1"/>
      <c r="AP2695" s="1"/>
      <c r="AQ2695" s="1"/>
      <c r="AR2695" s="1"/>
      <c r="AS2695" s="1"/>
      <c r="AT2695" s="1"/>
      <c r="AU2695" s="1"/>
      <c r="AV2695" s="1"/>
      <c r="AW2695" s="1"/>
      <c r="AX2695" s="4"/>
      <c r="AY2695" s="1"/>
    </row>
    <row r="2696" spans="3:51" s="6" customFormat="1" x14ac:dyDescent="0.3">
      <c r="C2696" s="28"/>
      <c r="D2696" s="29"/>
      <c r="E2696" s="30"/>
      <c r="F2696" s="31"/>
      <c r="G2696" s="37"/>
      <c r="H2696" s="38"/>
      <c r="K2696" s="1"/>
      <c r="L2696" s="1"/>
      <c r="M2696" s="1"/>
      <c r="N2696" s="4"/>
      <c r="O2696" s="4"/>
      <c r="P2696" s="4"/>
      <c r="Q2696" s="1"/>
      <c r="R2696" s="1"/>
      <c r="S2696" s="1"/>
      <c r="T2696" s="1"/>
      <c r="U2696" s="1"/>
      <c r="V2696" s="1"/>
      <c r="W2696" s="1"/>
      <c r="X2696" s="1"/>
      <c r="Y2696" s="1"/>
      <c r="Z2696" s="1"/>
      <c r="AA2696" s="1"/>
      <c r="AB2696" s="1"/>
      <c r="AC2696" s="1"/>
      <c r="AD2696" s="1"/>
      <c r="AE2696" s="1"/>
      <c r="AF2696" s="1"/>
      <c r="AG2696" s="1"/>
      <c r="AH2696" s="1"/>
      <c r="AI2696" s="1"/>
      <c r="AJ2696" s="1"/>
      <c r="AK2696" s="1"/>
      <c r="AL2696" s="1"/>
      <c r="AM2696" s="1"/>
      <c r="AN2696" s="1"/>
      <c r="AO2696" s="1"/>
      <c r="AP2696" s="1"/>
      <c r="AQ2696" s="1"/>
      <c r="AR2696" s="1"/>
      <c r="AS2696" s="1"/>
      <c r="AT2696" s="1"/>
      <c r="AU2696" s="1"/>
      <c r="AV2696" s="1"/>
      <c r="AW2696" s="1"/>
      <c r="AX2696" s="4"/>
      <c r="AY2696" s="1"/>
    </row>
    <row r="2697" spans="3:51" s="6" customFormat="1" x14ac:dyDescent="0.3">
      <c r="C2697" s="28"/>
      <c r="D2697" s="29"/>
      <c r="E2697" s="30"/>
      <c r="F2697" s="31"/>
      <c r="G2697" s="37"/>
      <c r="H2697" s="38"/>
      <c r="K2697" s="1"/>
      <c r="L2697" s="1"/>
      <c r="M2697" s="1"/>
      <c r="N2697" s="4"/>
      <c r="O2697" s="4"/>
      <c r="P2697" s="4"/>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4"/>
      <c r="AY2697" s="1"/>
    </row>
    <row r="2698" spans="3:51" s="6" customFormat="1" x14ac:dyDescent="0.3">
      <c r="C2698" s="28"/>
      <c r="D2698" s="29"/>
      <c r="E2698" s="30"/>
      <c r="F2698" s="31"/>
      <c r="G2698" s="37"/>
      <c r="H2698" s="38"/>
      <c r="K2698" s="1"/>
      <c r="L2698" s="1"/>
      <c r="M2698" s="1"/>
      <c r="N2698" s="4"/>
      <c r="O2698" s="4"/>
      <c r="P2698" s="4"/>
      <c r="Q2698" s="1"/>
      <c r="R2698" s="1"/>
      <c r="S2698" s="1"/>
      <c r="T2698" s="1"/>
      <c r="U2698" s="1"/>
      <c r="V2698" s="1"/>
      <c r="W2698" s="1"/>
      <c r="X2698" s="1"/>
      <c r="Y2698" s="1"/>
      <c r="Z2698" s="1"/>
      <c r="AA2698" s="1"/>
      <c r="AB2698" s="1"/>
      <c r="AC2698" s="1"/>
      <c r="AD2698" s="1"/>
      <c r="AE2698" s="1"/>
      <c r="AF2698" s="1"/>
      <c r="AG2698" s="1"/>
      <c r="AH2698" s="1"/>
      <c r="AI2698" s="1"/>
      <c r="AJ2698" s="1"/>
      <c r="AK2698" s="1"/>
      <c r="AL2698" s="1"/>
      <c r="AM2698" s="1"/>
      <c r="AN2698" s="1"/>
      <c r="AO2698" s="1"/>
      <c r="AP2698" s="1"/>
      <c r="AQ2698" s="1"/>
      <c r="AR2698" s="1"/>
      <c r="AS2698" s="1"/>
      <c r="AT2698" s="1"/>
      <c r="AU2698" s="1"/>
      <c r="AV2698" s="1"/>
      <c r="AW2698" s="1"/>
      <c r="AX2698" s="4"/>
      <c r="AY2698" s="1"/>
    </row>
    <row r="2699" spans="3:51" s="6" customFormat="1" x14ac:dyDescent="0.3">
      <c r="C2699" s="28"/>
      <c r="D2699" s="29"/>
      <c r="E2699" s="30"/>
      <c r="F2699" s="31"/>
      <c r="G2699" s="37"/>
      <c r="H2699" s="38"/>
      <c r="K2699" s="1"/>
      <c r="L2699" s="1"/>
      <c r="M2699" s="1"/>
      <c r="N2699" s="4"/>
      <c r="O2699" s="4"/>
      <c r="P2699" s="4"/>
      <c r="Q2699" s="1"/>
      <c r="R2699" s="1"/>
      <c r="S2699" s="1"/>
      <c r="T2699" s="1"/>
      <c r="U2699" s="1"/>
      <c r="V2699" s="1"/>
      <c r="W2699" s="1"/>
      <c r="X2699" s="1"/>
      <c r="Y2699" s="1"/>
      <c r="Z2699" s="1"/>
      <c r="AA2699" s="1"/>
      <c r="AB2699" s="1"/>
      <c r="AC2699" s="1"/>
      <c r="AD2699" s="1"/>
      <c r="AE2699" s="1"/>
      <c r="AF2699" s="1"/>
      <c r="AG2699" s="1"/>
      <c r="AH2699" s="1"/>
      <c r="AI2699" s="1"/>
      <c r="AJ2699" s="1"/>
      <c r="AK2699" s="1"/>
      <c r="AL2699" s="1"/>
      <c r="AM2699" s="1"/>
      <c r="AN2699" s="1"/>
      <c r="AO2699" s="1"/>
      <c r="AP2699" s="1"/>
      <c r="AQ2699" s="1"/>
      <c r="AR2699" s="1"/>
      <c r="AS2699" s="1"/>
      <c r="AT2699" s="1"/>
      <c r="AU2699" s="1"/>
      <c r="AV2699" s="1"/>
      <c r="AW2699" s="1"/>
      <c r="AX2699" s="4"/>
      <c r="AY2699" s="1"/>
    </row>
    <row r="2700" spans="3:51" s="6" customFormat="1" x14ac:dyDescent="0.3">
      <c r="C2700" s="28"/>
      <c r="D2700" s="29"/>
      <c r="E2700" s="30"/>
      <c r="F2700" s="31"/>
      <c r="G2700" s="37"/>
      <c r="H2700" s="38"/>
      <c r="K2700" s="1"/>
      <c r="L2700" s="1"/>
      <c r="M2700" s="1"/>
      <c r="N2700" s="4"/>
      <c r="O2700" s="4"/>
      <c r="P2700" s="4"/>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4"/>
      <c r="AY2700" s="1"/>
    </row>
    <row r="2701" spans="3:51" s="6" customFormat="1" x14ac:dyDescent="0.3">
      <c r="C2701" s="28"/>
      <c r="D2701" s="29"/>
      <c r="E2701" s="30"/>
      <c r="F2701" s="31"/>
      <c r="G2701" s="37"/>
      <c r="H2701" s="38"/>
      <c r="K2701" s="1"/>
      <c r="L2701" s="1"/>
      <c r="M2701" s="1"/>
      <c r="N2701" s="4"/>
      <c r="O2701" s="4"/>
      <c r="P2701" s="4"/>
      <c r="Q2701" s="1"/>
      <c r="R2701" s="1"/>
      <c r="S2701" s="1"/>
      <c r="T2701" s="1"/>
      <c r="U2701" s="1"/>
      <c r="V2701" s="1"/>
      <c r="W2701" s="1"/>
      <c r="X2701" s="1"/>
      <c r="Y2701" s="1"/>
      <c r="Z2701" s="1"/>
      <c r="AA2701" s="1"/>
      <c r="AB2701" s="1"/>
      <c r="AC2701" s="1"/>
      <c r="AD2701" s="1"/>
      <c r="AE2701" s="1"/>
      <c r="AF2701" s="1"/>
      <c r="AG2701" s="1"/>
      <c r="AH2701" s="1"/>
      <c r="AI2701" s="1"/>
      <c r="AJ2701" s="1"/>
      <c r="AK2701" s="1"/>
      <c r="AL2701" s="1"/>
      <c r="AM2701" s="1"/>
      <c r="AN2701" s="1"/>
      <c r="AO2701" s="1"/>
      <c r="AP2701" s="1"/>
      <c r="AQ2701" s="1"/>
      <c r="AR2701" s="1"/>
      <c r="AS2701" s="1"/>
      <c r="AT2701" s="1"/>
      <c r="AU2701" s="1"/>
      <c r="AV2701" s="1"/>
      <c r="AW2701" s="1"/>
      <c r="AX2701" s="4"/>
      <c r="AY2701" s="1"/>
    </row>
    <row r="2702" spans="3:51" s="6" customFormat="1" x14ac:dyDescent="0.3">
      <c r="C2702" s="28"/>
      <c r="D2702" s="29"/>
      <c r="E2702" s="30"/>
      <c r="F2702" s="31"/>
      <c r="G2702" s="37"/>
      <c r="H2702" s="38"/>
      <c r="K2702" s="1"/>
      <c r="L2702" s="1"/>
      <c r="M2702" s="1"/>
      <c r="N2702" s="4"/>
      <c r="O2702" s="4"/>
      <c r="P2702" s="4"/>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4"/>
      <c r="AY2702" s="1"/>
    </row>
    <row r="2703" spans="3:51" s="6" customFormat="1" x14ac:dyDescent="0.3">
      <c r="C2703" s="28"/>
      <c r="D2703" s="29"/>
      <c r="E2703" s="30"/>
      <c r="F2703" s="31"/>
      <c r="G2703" s="37"/>
      <c r="H2703" s="38"/>
      <c r="K2703" s="1"/>
      <c r="L2703" s="1"/>
      <c r="M2703" s="1"/>
      <c r="N2703" s="4"/>
      <c r="O2703" s="4"/>
      <c r="P2703" s="4"/>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4"/>
      <c r="AY2703" s="1"/>
    </row>
    <row r="2704" spans="3:51" s="6" customFormat="1" x14ac:dyDescent="0.3">
      <c r="C2704" s="28"/>
      <c r="D2704" s="29"/>
      <c r="E2704" s="30"/>
      <c r="F2704" s="31"/>
      <c r="G2704" s="37"/>
      <c r="H2704" s="38"/>
      <c r="K2704" s="1"/>
      <c r="L2704" s="1"/>
      <c r="M2704" s="1"/>
      <c r="N2704" s="4"/>
      <c r="O2704" s="4"/>
      <c r="P2704" s="4"/>
      <c r="Q2704" s="1"/>
      <c r="R2704" s="1"/>
      <c r="S2704" s="1"/>
      <c r="T2704" s="1"/>
      <c r="U2704" s="1"/>
      <c r="V2704" s="1"/>
      <c r="W2704" s="1"/>
      <c r="X2704" s="1"/>
      <c r="Y2704" s="1"/>
      <c r="Z2704" s="1"/>
      <c r="AA2704" s="1"/>
      <c r="AB2704" s="1"/>
      <c r="AC2704" s="1"/>
      <c r="AD2704" s="1"/>
      <c r="AE2704" s="1"/>
      <c r="AF2704" s="1"/>
      <c r="AG2704" s="1"/>
      <c r="AH2704" s="1"/>
      <c r="AI2704" s="1"/>
      <c r="AJ2704" s="1"/>
      <c r="AK2704" s="1"/>
      <c r="AL2704" s="1"/>
      <c r="AM2704" s="1"/>
      <c r="AN2704" s="1"/>
      <c r="AO2704" s="1"/>
      <c r="AP2704" s="1"/>
      <c r="AQ2704" s="1"/>
      <c r="AR2704" s="1"/>
      <c r="AS2704" s="1"/>
      <c r="AT2704" s="1"/>
      <c r="AU2704" s="1"/>
      <c r="AV2704" s="1"/>
      <c r="AW2704" s="1"/>
      <c r="AX2704" s="4"/>
      <c r="AY2704" s="1"/>
    </row>
    <row r="2705" spans="3:51" s="6" customFormat="1" x14ac:dyDescent="0.3">
      <c r="C2705" s="28"/>
      <c r="D2705" s="29"/>
      <c r="E2705" s="30"/>
      <c r="F2705" s="31"/>
      <c r="G2705" s="37"/>
      <c r="H2705" s="38"/>
      <c r="K2705" s="1"/>
      <c r="L2705" s="1"/>
      <c r="M2705" s="1"/>
      <c r="N2705" s="4"/>
      <c r="O2705" s="4"/>
      <c r="P2705" s="4"/>
      <c r="Q2705" s="1"/>
      <c r="R2705" s="1"/>
      <c r="S2705" s="1"/>
      <c r="T2705" s="1"/>
      <c r="U2705" s="1"/>
      <c r="V2705" s="1"/>
      <c r="W2705" s="1"/>
      <c r="X2705" s="1"/>
      <c r="Y2705" s="1"/>
      <c r="Z2705" s="1"/>
      <c r="AA2705" s="1"/>
      <c r="AB2705" s="1"/>
      <c r="AC2705" s="1"/>
      <c r="AD2705" s="1"/>
      <c r="AE2705" s="1"/>
      <c r="AF2705" s="1"/>
      <c r="AG2705" s="1"/>
      <c r="AH2705" s="1"/>
      <c r="AI2705" s="1"/>
      <c r="AJ2705" s="1"/>
      <c r="AK2705" s="1"/>
      <c r="AL2705" s="1"/>
      <c r="AM2705" s="1"/>
      <c r="AN2705" s="1"/>
      <c r="AO2705" s="1"/>
      <c r="AP2705" s="1"/>
      <c r="AQ2705" s="1"/>
      <c r="AR2705" s="1"/>
      <c r="AS2705" s="1"/>
      <c r="AT2705" s="1"/>
      <c r="AU2705" s="1"/>
      <c r="AV2705" s="1"/>
      <c r="AW2705" s="1"/>
      <c r="AX2705" s="4"/>
      <c r="AY2705" s="1"/>
    </row>
    <row r="2706" spans="3:51" s="6" customFormat="1" x14ac:dyDescent="0.3">
      <c r="C2706" s="28"/>
      <c r="D2706" s="29"/>
      <c r="E2706" s="30"/>
      <c r="F2706" s="31"/>
      <c r="G2706" s="37"/>
      <c r="H2706" s="38"/>
      <c r="K2706" s="1"/>
      <c r="L2706" s="1"/>
      <c r="M2706" s="1"/>
      <c r="N2706" s="4"/>
      <c r="O2706" s="4"/>
      <c r="P2706" s="4"/>
      <c r="Q2706" s="1"/>
      <c r="R2706" s="1"/>
      <c r="S2706" s="1"/>
      <c r="T2706" s="1"/>
      <c r="U2706" s="1"/>
      <c r="V2706" s="1"/>
      <c r="W2706" s="1"/>
      <c r="X2706" s="1"/>
      <c r="Y2706" s="1"/>
      <c r="Z2706" s="1"/>
      <c r="AA2706" s="1"/>
      <c r="AB2706" s="1"/>
      <c r="AC2706" s="1"/>
      <c r="AD2706" s="1"/>
      <c r="AE2706" s="1"/>
      <c r="AF2706" s="1"/>
      <c r="AG2706" s="1"/>
      <c r="AH2706" s="1"/>
      <c r="AI2706" s="1"/>
      <c r="AJ2706" s="1"/>
      <c r="AK2706" s="1"/>
      <c r="AL2706" s="1"/>
      <c r="AM2706" s="1"/>
      <c r="AN2706" s="1"/>
      <c r="AO2706" s="1"/>
      <c r="AP2706" s="1"/>
      <c r="AQ2706" s="1"/>
      <c r="AR2706" s="1"/>
      <c r="AS2706" s="1"/>
      <c r="AT2706" s="1"/>
      <c r="AU2706" s="1"/>
      <c r="AV2706" s="1"/>
      <c r="AW2706" s="1"/>
      <c r="AX2706" s="4"/>
      <c r="AY2706" s="1"/>
    </row>
    <row r="2707" spans="3:51" s="6" customFormat="1" x14ac:dyDescent="0.3">
      <c r="C2707" s="28"/>
      <c r="D2707" s="29"/>
      <c r="E2707" s="30"/>
      <c r="F2707" s="31"/>
      <c r="G2707" s="37"/>
      <c r="H2707" s="38"/>
      <c r="K2707" s="1"/>
      <c r="L2707" s="1"/>
      <c r="M2707" s="1"/>
      <c r="N2707" s="4"/>
      <c r="O2707" s="4"/>
      <c r="P2707" s="4"/>
      <c r="Q2707" s="1"/>
      <c r="R2707" s="1"/>
      <c r="S2707" s="1"/>
      <c r="T2707" s="1"/>
      <c r="U2707" s="1"/>
      <c r="V2707" s="1"/>
      <c r="W2707" s="1"/>
      <c r="X2707" s="1"/>
      <c r="Y2707" s="1"/>
      <c r="Z2707" s="1"/>
      <c r="AA2707" s="1"/>
      <c r="AB2707" s="1"/>
      <c r="AC2707" s="1"/>
      <c r="AD2707" s="1"/>
      <c r="AE2707" s="1"/>
      <c r="AF2707" s="1"/>
      <c r="AG2707" s="1"/>
      <c r="AH2707" s="1"/>
      <c r="AI2707" s="1"/>
      <c r="AJ2707" s="1"/>
      <c r="AK2707" s="1"/>
      <c r="AL2707" s="1"/>
      <c r="AM2707" s="1"/>
      <c r="AN2707" s="1"/>
      <c r="AO2707" s="1"/>
      <c r="AP2707" s="1"/>
      <c r="AQ2707" s="1"/>
      <c r="AR2707" s="1"/>
      <c r="AS2707" s="1"/>
      <c r="AT2707" s="1"/>
      <c r="AU2707" s="1"/>
      <c r="AV2707" s="1"/>
      <c r="AW2707" s="1"/>
      <c r="AX2707" s="4"/>
      <c r="AY2707" s="1"/>
    </row>
    <row r="2708" spans="3:51" s="6" customFormat="1" x14ac:dyDescent="0.3">
      <c r="C2708" s="28"/>
      <c r="D2708" s="29"/>
      <c r="E2708" s="30"/>
      <c r="F2708" s="31"/>
      <c r="G2708" s="37"/>
      <c r="H2708" s="38"/>
      <c r="K2708" s="1"/>
      <c r="L2708" s="1"/>
      <c r="M2708" s="1"/>
      <c r="N2708" s="4"/>
      <c r="O2708" s="4"/>
      <c r="P2708" s="4"/>
      <c r="Q2708" s="1"/>
      <c r="R2708" s="1"/>
      <c r="S2708" s="1"/>
      <c r="T2708" s="1"/>
      <c r="U2708" s="1"/>
      <c r="V2708" s="1"/>
      <c r="W2708" s="1"/>
      <c r="X2708" s="1"/>
      <c r="Y2708" s="1"/>
      <c r="Z2708" s="1"/>
      <c r="AA2708" s="1"/>
      <c r="AB2708" s="1"/>
      <c r="AC2708" s="1"/>
      <c r="AD2708" s="1"/>
      <c r="AE2708" s="1"/>
      <c r="AF2708" s="1"/>
      <c r="AG2708" s="1"/>
      <c r="AH2708" s="1"/>
      <c r="AI2708" s="1"/>
      <c r="AJ2708" s="1"/>
      <c r="AK2708" s="1"/>
      <c r="AL2708" s="1"/>
      <c r="AM2708" s="1"/>
      <c r="AN2708" s="1"/>
      <c r="AO2708" s="1"/>
      <c r="AP2708" s="1"/>
      <c r="AQ2708" s="1"/>
      <c r="AR2708" s="1"/>
      <c r="AS2708" s="1"/>
      <c r="AT2708" s="1"/>
      <c r="AU2708" s="1"/>
      <c r="AV2708" s="1"/>
      <c r="AW2708" s="1"/>
      <c r="AX2708" s="4"/>
      <c r="AY2708" s="1"/>
    </row>
    <row r="2709" spans="3:51" s="6" customFormat="1" x14ac:dyDescent="0.3">
      <c r="C2709" s="28"/>
      <c r="D2709" s="29"/>
      <c r="E2709" s="30"/>
      <c r="F2709" s="31"/>
      <c r="G2709" s="37"/>
      <c r="H2709" s="38"/>
      <c r="K2709" s="1"/>
      <c r="L2709" s="1"/>
      <c r="M2709" s="1"/>
      <c r="N2709" s="4"/>
      <c r="O2709" s="4"/>
      <c r="P2709" s="4"/>
      <c r="Q2709" s="1"/>
      <c r="R2709" s="1"/>
      <c r="S2709" s="1"/>
      <c r="T2709" s="1"/>
      <c r="U2709" s="1"/>
      <c r="V2709" s="1"/>
      <c r="W2709" s="1"/>
      <c r="X2709" s="1"/>
      <c r="Y2709" s="1"/>
      <c r="Z2709" s="1"/>
      <c r="AA2709" s="1"/>
      <c r="AB2709" s="1"/>
      <c r="AC2709" s="1"/>
      <c r="AD2709" s="1"/>
      <c r="AE2709" s="1"/>
      <c r="AF2709" s="1"/>
      <c r="AG2709" s="1"/>
      <c r="AH2709" s="1"/>
      <c r="AI2709" s="1"/>
      <c r="AJ2709" s="1"/>
      <c r="AK2709" s="1"/>
      <c r="AL2709" s="1"/>
      <c r="AM2709" s="1"/>
      <c r="AN2709" s="1"/>
      <c r="AO2709" s="1"/>
      <c r="AP2709" s="1"/>
      <c r="AQ2709" s="1"/>
      <c r="AR2709" s="1"/>
      <c r="AS2709" s="1"/>
      <c r="AT2709" s="1"/>
      <c r="AU2709" s="1"/>
      <c r="AV2709" s="1"/>
      <c r="AW2709" s="1"/>
      <c r="AX2709" s="4"/>
      <c r="AY2709" s="1"/>
    </row>
    <row r="2710" spans="3:51" s="6" customFormat="1" x14ac:dyDescent="0.3">
      <c r="C2710" s="28"/>
      <c r="D2710" s="29"/>
      <c r="E2710" s="30"/>
      <c r="F2710" s="31"/>
      <c r="G2710" s="37"/>
      <c r="H2710" s="38"/>
      <c r="K2710" s="1"/>
      <c r="L2710" s="1"/>
      <c r="M2710" s="1"/>
      <c r="N2710" s="4"/>
      <c r="O2710" s="4"/>
      <c r="P2710" s="4"/>
      <c r="Q2710" s="1"/>
      <c r="R2710" s="1"/>
      <c r="S2710" s="1"/>
      <c r="T2710" s="1"/>
      <c r="U2710" s="1"/>
      <c r="V2710" s="1"/>
      <c r="W2710" s="1"/>
      <c r="X2710" s="1"/>
      <c r="Y2710" s="1"/>
      <c r="Z2710" s="1"/>
      <c r="AA2710" s="1"/>
      <c r="AB2710" s="1"/>
      <c r="AC2710" s="1"/>
      <c r="AD2710" s="1"/>
      <c r="AE2710" s="1"/>
      <c r="AF2710" s="1"/>
      <c r="AG2710" s="1"/>
      <c r="AH2710" s="1"/>
      <c r="AI2710" s="1"/>
      <c r="AJ2710" s="1"/>
      <c r="AK2710" s="1"/>
      <c r="AL2710" s="1"/>
      <c r="AM2710" s="1"/>
      <c r="AN2710" s="1"/>
      <c r="AO2710" s="1"/>
      <c r="AP2710" s="1"/>
      <c r="AQ2710" s="1"/>
      <c r="AR2710" s="1"/>
      <c r="AS2710" s="1"/>
      <c r="AT2710" s="1"/>
      <c r="AU2710" s="1"/>
      <c r="AV2710" s="1"/>
      <c r="AW2710" s="1"/>
      <c r="AX2710" s="4"/>
      <c r="AY2710" s="1"/>
    </row>
    <row r="2711" spans="3:51" s="6" customFormat="1" x14ac:dyDescent="0.3">
      <c r="C2711" s="28"/>
      <c r="D2711" s="29"/>
      <c r="E2711" s="30"/>
      <c r="F2711" s="31"/>
      <c r="G2711" s="37"/>
      <c r="H2711" s="38"/>
      <c r="K2711" s="1"/>
      <c r="L2711" s="1"/>
      <c r="M2711" s="1"/>
      <c r="N2711" s="4"/>
      <c r="O2711" s="4"/>
      <c r="P2711" s="4"/>
      <c r="Q2711" s="1"/>
      <c r="R2711" s="1"/>
      <c r="S2711" s="1"/>
      <c r="T2711" s="1"/>
      <c r="U2711" s="1"/>
      <c r="V2711" s="1"/>
      <c r="W2711" s="1"/>
      <c r="X2711" s="1"/>
      <c r="Y2711" s="1"/>
      <c r="Z2711" s="1"/>
      <c r="AA2711" s="1"/>
      <c r="AB2711" s="1"/>
      <c r="AC2711" s="1"/>
      <c r="AD2711" s="1"/>
      <c r="AE2711" s="1"/>
      <c r="AF2711" s="1"/>
      <c r="AG2711" s="1"/>
      <c r="AH2711" s="1"/>
      <c r="AI2711" s="1"/>
      <c r="AJ2711" s="1"/>
      <c r="AK2711" s="1"/>
      <c r="AL2711" s="1"/>
      <c r="AM2711" s="1"/>
      <c r="AN2711" s="1"/>
      <c r="AO2711" s="1"/>
      <c r="AP2711" s="1"/>
      <c r="AQ2711" s="1"/>
      <c r="AR2711" s="1"/>
      <c r="AS2711" s="1"/>
      <c r="AT2711" s="1"/>
      <c r="AU2711" s="1"/>
      <c r="AV2711" s="1"/>
      <c r="AW2711" s="1"/>
      <c r="AX2711" s="4"/>
      <c r="AY2711" s="1"/>
    </row>
    <row r="2712" spans="3:51" s="6" customFormat="1" x14ac:dyDescent="0.3">
      <c r="C2712" s="28"/>
      <c r="D2712" s="29"/>
      <c r="E2712" s="30"/>
      <c r="F2712" s="31"/>
      <c r="G2712" s="37"/>
      <c r="H2712" s="38"/>
      <c r="K2712" s="1"/>
      <c r="L2712" s="1"/>
      <c r="M2712" s="1"/>
      <c r="N2712" s="4"/>
      <c r="O2712" s="4"/>
      <c r="P2712" s="4"/>
      <c r="Q2712" s="1"/>
      <c r="R2712" s="1"/>
      <c r="S2712" s="1"/>
      <c r="T2712" s="1"/>
      <c r="U2712" s="1"/>
      <c r="V2712" s="1"/>
      <c r="W2712" s="1"/>
      <c r="X2712" s="1"/>
      <c r="Y2712" s="1"/>
      <c r="Z2712" s="1"/>
      <c r="AA2712" s="1"/>
      <c r="AB2712" s="1"/>
      <c r="AC2712" s="1"/>
      <c r="AD2712" s="1"/>
      <c r="AE2712" s="1"/>
      <c r="AF2712" s="1"/>
      <c r="AG2712" s="1"/>
      <c r="AH2712" s="1"/>
      <c r="AI2712" s="1"/>
      <c r="AJ2712" s="1"/>
      <c r="AK2712" s="1"/>
      <c r="AL2712" s="1"/>
      <c r="AM2712" s="1"/>
      <c r="AN2712" s="1"/>
      <c r="AO2712" s="1"/>
      <c r="AP2712" s="1"/>
      <c r="AQ2712" s="1"/>
      <c r="AR2712" s="1"/>
      <c r="AS2712" s="1"/>
      <c r="AT2712" s="1"/>
      <c r="AU2712" s="1"/>
      <c r="AV2712" s="1"/>
      <c r="AW2712" s="1"/>
      <c r="AX2712" s="4"/>
      <c r="AY2712" s="1"/>
    </row>
    <row r="2713" spans="3:51" s="6" customFormat="1" x14ac:dyDescent="0.3">
      <c r="C2713" s="28"/>
      <c r="D2713" s="29"/>
      <c r="E2713" s="30"/>
      <c r="F2713" s="31"/>
      <c r="G2713" s="37"/>
      <c r="H2713" s="38"/>
      <c r="K2713" s="1"/>
      <c r="L2713" s="1"/>
      <c r="M2713" s="1"/>
      <c r="N2713" s="4"/>
      <c r="O2713" s="4"/>
      <c r="P2713" s="4"/>
      <c r="Q2713" s="1"/>
      <c r="R2713" s="1"/>
      <c r="S2713" s="1"/>
      <c r="T2713" s="1"/>
      <c r="U2713" s="1"/>
      <c r="V2713" s="1"/>
      <c r="W2713" s="1"/>
      <c r="X2713" s="1"/>
      <c r="Y2713" s="1"/>
      <c r="Z2713" s="1"/>
      <c r="AA2713" s="1"/>
      <c r="AB2713" s="1"/>
      <c r="AC2713" s="1"/>
      <c r="AD2713" s="1"/>
      <c r="AE2713" s="1"/>
      <c r="AF2713" s="1"/>
      <c r="AG2713" s="1"/>
      <c r="AH2713" s="1"/>
      <c r="AI2713" s="1"/>
      <c r="AJ2713" s="1"/>
      <c r="AK2713" s="1"/>
      <c r="AL2713" s="1"/>
      <c r="AM2713" s="1"/>
      <c r="AN2713" s="1"/>
      <c r="AO2713" s="1"/>
      <c r="AP2713" s="1"/>
      <c r="AQ2713" s="1"/>
      <c r="AR2713" s="1"/>
      <c r="AS2713" s="1"/>
      <c r="AT2713" s="1"/>
      <c r="AU2713" s="1"/>
      <c r="AV2713" s="1"/>
      <c r="AW2713" s="1"/>
      <c r="AX2713" s="4"/>
      <c r="AY2713" s="1"/>
    </row>
    <row r="2714" spans="3:51" s="6" customFormat="1" x14ac:dyDescent="0.3">
      <c r="C2714" s="28"/>
      <c r="D2714" s="29"/>
      <c r="E2714" s="30"/>
      <c r="F2714" s="31"/>
      <c r="G2714" s="37"/>
      <c r="H2714" s="38"/>
      <c r="K2714" s="1"/>
      <c r="L2714" s="1"/>
      <c r="M2714" s="1"/>
      <c r="N2714" s="4"/>
      <c r="O2714" s="4"/>
      <c r="P2714" s="4"/>
      <c r="Q2714" s="1"/>
      <c r="R2714" s="1"/>
      <c r="S2714" s="1"/>
      <c r="T2714" s="1"/>
      <c r="U2714" s="1"/>
      <c r="V2714" s="1"/>
      <c r="W2714" s="1"/>
      <c r="X2714" s="1"/>
      <c r="Y2714" s="1"/>
      <c r="Z2714" s="1"/>
      <c r="AA2714" s="1"/>
      <c r="AB2714" s="1"/>
      <c r="AC2714" s="1"/>
      <c r="AD2714" s="1"/>
      <c r="AE2714" s="1"/>
      <c r="AF2714" s="1"/>
      <c r="AG2714" s="1"/>
      <c r="AH2714" s="1"/>
      <c r="AI2714" s="1"/>
      <c r="AJ2714" s="1"/>
      <c r="AK2714" s="1"/>
      <c r="AL2714" s="1"/>
      <c r="AM2714" s="1"/>
      <c r="AN2714" s="1"/>
      <c r="AO2714" s="1"/>
      <c r="AP2714" s="1"/>
      <c r="AQ2714" s="1"/>
      <c r="AR2714" s="1"/>
      <c r="AS2714" s="1"/>
      <c r="AT2714" s="1"/>
      <c r="AU2714" s="1"/>
      <c r="AV2714" s="1"/>
      <c r="AW2714" s="1"/>
      <c r="AX2714" s="4"/>
      <c r="AY2714" s="1"/>
    </row>
    <row r="2715" spans="3:51" s="6" customFormat="1" x14ac:dyDescent="0.3">
      <c r="C2715" s="28"/>
      <c r="D2715" s="29"/>
      <c r="E2715" s="30"/>
      <c r="F2715" s="31"/>
      <c r="G2715" s="37"/>
      <c r="H2715" s="38"/>
      <c r="K2715" s="1"/>
      <c r="L2715" s="1"/>
      <c r="M2715" s="1"/>
      <c r="N2715" s="4"/>
      <c r="O2715" s="4"/>
      <c r="P2715" s="4"/>
      <c r="Q2715" s="1"/>
      <c r="R2715" s="1"/>
      <c r="S2715" s="1"/>
      <c r="T2715" s="1"/>
      <c r="U2715" s="1"/>
      <c r="V2715" s="1"/>
      <c r="W2715" s="1"/>
      <c r="X2715" s="1"/>
      <c r="Y2715" s="1"/>
      <c r="Z2715" s="1"/>
      <c r="AA2715" s="1"/>
      <c r="AB2715" s="1"/>
      <c r="AC2715" s="1"/>
      <c r="AD2715" s="1"/>
      <c r="AE2715" s="1"/>
      <c r="AF2715" s="1"/>
      <c r="AG2715" s="1"/>
      <c r="AH2715" s="1"/>
      <c r="AI2715" s="1"/>
      <c r="AJ2715" s="1"/>
      <c r="AK2715" s="1"/>
      <c r="AL2715" s="1"/>
      <c r="AM2715" s="1"/>
      <c r="AN2715" s="1"/>
      <c r="AO2715" s="1"/>
      <c r="AP2715" s="1"/>
      <c r="AQ2715" s="1"/>
      <c r="AR2715" s="1"/>
      <c r="AS2715" s="1"/>
      <c r="AT2715" s="1"/>
      <c r="AU2715" s="1"/>
      <c r="AV2715" s="1"/>
      <c r="AW2715" s="1"/>
      <c r="AX2715" s="4"/>
      <c r="AY2715" s="1"/>
    </row>
    <row r="2716" spans="3:51" s="6" customFormat="1" x14ac:dyDescent="0.3">
      <c r="C2716" s="28"/>
      <c r="D2716" s="29"/>
      <c r="E2716" s="30"/>
      <c r="F2716" s="31"/>
      <c r="G2716" s="37"/>
      <c r="H2716" s="38"/>
      <c r="K2716" s="1"/>
      <c r="L2716" s="1"/>
      <c r="M2716" s="1"/>
      <c r="N2716" s="4"/>
      <c r="O2716" s="4"/>
      <c r="P2716" s="4"/>
      <c r="Q2716" s="1"/>
      <c r="R2716" s="1"/>
      <c r="S2716" s="1"/>
      <c r="T2716" s="1"/>
      <c r="U2716" s="1"/>
      <c r="V2716" s="1"/>
      <c r="W2716" s="1"/>
      <c r="X2716" s="1"/>
      <c r="Y2716" s="1"/>
      <c r="Z2716" s="1"/>
      <c r="AA2716" s="1"/>
      <c r="AB2716" s="1"/>
      <c r="AC2716" s="1"/>
      <c r="AD2716" s="1"/>
      <c r="AE2716" s="1"/>
      <c r="AF2716" s="1"/>
      <c r="AG2716" s="1"/>
      <c r="AH2716" s="1"/>
      <c r="AI2716" s="1"/>
      <c r="AJ2716" s="1"/>
      <c r="AK2716" s="1"/>
      <c r="AL2716" s="1"/>
      <c r="AM2716" s="1"/>
      <c r="AN2716" s="1"/>
      <c r="AO2716" s="1"/>
      <c r="AP2716" s="1"/>
      <c r="AQ2716" s="1"/>
      <c r="AR2716" s="1"/>
      <c r="AS2716" s="1"/>
      <c r="AT2716" s="1"/>
      <c r="AU2716" s="1"/>
      <c r="AV2716" s="1"/>
      <c r="AW2716" s="1"/>
      <c r="AX2716" s="4"/>
      <c r="AY2716" s="1"/>
    </row>
    <row r="2717" spans="3:51" s="6" customFormat="1" x14ac:dyDescent="0.3">
      <c r="C2717" s="28"/>
      <c r="D2717" s="29"/>
      <c r="E2717" s="30"/>
      <c r="F2717" s="31"/>
      <c r="G2717" s="37"/>
      <c r="H2717" s="38"/>
      <c r="K2717" s="1"/>
      <c r="L2717" s="1"/>
      <c r="M2717" s="1"/>
      <c r="N2717" s="4"/>
      <c r="O2717" s="4"/>
      <c r="P2717" s="4"/>
      <c r="Q2717" s="1"/>
      <c r="R2717" s="1"/>
      <c r="S2717" s="1"/>
      <c r="T2717" s="1"/>
      <c r="U2717" s="1"/>
      <c r="V2717" s="1"/>
      <c r="W2717" s="1"/>
      <c r="X2717" s="1"/>
      <c r="Y2717" s="1"/>
      <c r="Z2717" s="1"/>
      <c r="AA2717" s="1"/>
      <c r="AB2717" s="1"/>
      <c r="AC2717" s="1"/>
      <c r="AD2717" s="1"/>
      <c r="AE2717" s="1"/>
      <c r="AF2717" s="1"/>
      <c r="AG2717" s="1"/>
      <c r="AH2717" s="1"/>
      <c r="AI2717" s="1"/>
      <c r="AJ2717" s="1"/>
      <c r="AK2717" s="1"/>
      <c r="AL2717" s="1"/>
      <c r="AM2717" s="1"/>
      <c r="AN2717" s="1"/>
      <c r="AO2717" s="1"/>
      <c r="AP2717" s="1"/>
      <c r="AQ2717" s="1"/>
      <c r="AR2717" s="1"/>
      <c r="AS2717" s="1"/>
      <c r="AT2717" s="1"/>
      <c r="AU2717" s="1"/>
      <c r="AV2717" s="1"/>
      <c r="AW2717" s="1"/>
      <c r="AX2717" s="4"/>
      <c r="AY2717" s="1"/>
    </row>
    <row r="2718" spans="3:51" s="6" customFormat="1" x14ac:dyDescent="0.3">
      <c r="C2718" s="28"/>
      <c r="D2718" s="29"/>
      <c r="E2718" s="30"/>
      <c r="F2718" s="31"/>
      <c r="G2718" s="37"/>
      <c r="H2718" s="38"/>
      <c r="K2718" s="1"/>
      <c r="L2718" s="1"/>
      <c r="M2718" s="1"/>
      <c r="N2718" s="4"/>
      <c r="O2718" s="4"/>
      <c r="P2718" s="4"/>
      <c r="Q2718" s="1"/>
      <c r="R2718" s="1"/>
      <c r="S2718" s="1"/>
      <c r="T2718" s="1"/>
      <c r="U2718" s="1"/>
      <c r="V2718" s="1"/>
      <c r="W2718" s="1"/>
      <c r="X2718" s="1"/>
      <c r="Y2718" s="1"/>
      <c r="Z2718" s="1"/>
      <c r="AA2718" s="1"/>
      <c r="AB2718" s="1"/>
      <c r="AC2718" s="1"/>
      <c r="AD2718" s="1"/>
      <c r="AE2718" s="1"/>
      <c r="AF2718" s="1"/>
      <c r="AG2718" s="1"/>
      <c r="AH2718" s="1"/>
      <c r="AI2718" s="1"/>
      <c r="AJ2718" s="1"/>
      <c r="AK2718" s="1"/>
      <c r="AL2718" s="1"/>
      <c r="AM2718" s="1"/>
      <c r="AN2718" s="1"/>
      <c r="AO2718" s="1"/>
      <c r="AP2718" s="1"/>
      <c r="AQ2718" s="1"/>
      <c r="AR2718" s="1"/>
      <c r="AS2718" s="1"/>
      <c r="AT2718" s="1"/>
      <c r="AU2718" s="1"/>
      <c r="AV2718" s="1"/>
      <c r="AW2718" s="1"/>
      <c r="AX2718" s="4"/>
      <c r="AY2718" s="1"/>
    </row>
    <row r="2719" spans="3:51" s="6" customFormat="1" x14ac:dyDescent="0.3">
      <c r="C2719" s="28"/>
      <c r="D2719" s="29"/>
      <c r="E2719" s="30"/>
      <c r="F2719" s="31"/>
      <c r="G2719" s="37"/>
      <c r="H2719" s="38"/>
      <c r="K2719" s="1"/>
      <c r="L2719" s="1"/>
      <c r="M2719" s="1"/>
      <c r="N2719" s="4"/>
      <c r="O2719" s="4"/>
      <c r="P2719" s="4"/>
      <c r="Q2719" s="1"/>
      <c r="R2719" s="1"/>
      <c r="S2719" s="1"/>
      <c r="T2719" s="1"/>
      <c r="U2719" s="1"/>
      <c r="V2719" s="1"/>
      <c r="W2719" s="1"/>
      <c r="X2719" s="1"/>
      <c r="Y2719" s="1"/>
      <c r="Z2719" s="1"/>
      <c r="AA2719" s="1"/>
      <c r="AB2719" s="1"/>
      <c r="AC2719" s="1"/>
      <c r="AD2719" s="1"/>
      <c r="AE2719" s="1"/>
      <c r="AF2719" s="1"/>
      <c r="AG2719" s="1"/>
      <c r="AH2719" s="1"/>
      <c r="AI2719" s="1"/>
      <c r="AJ2719" s="1"/>
      <c r="AK2719" s="1"/>
      <c r="AL2719" s="1"/>
      <c r="AM2719" s="1"/>
      <c r="AN2719" s="1"/>
      <c r="AO2719" s="1"/>
      <c r="AP2719" s="1"/>
      <c r="AQ2719" s="1"/>
      <c r="AR2719" s="1"/>
      <c r="AS2719" s="1"/>
      <c r="AT2719" s="1"/>
      <c r="AU2719" s="1"/>
      <c r="AV2719" s="1"/>
      <c r="AW2719" s="1"/>
      <c r="AX2719" s="4"/>
      <c r="AY2719" s="1"/>
    </row>
    <row r="2720" spans="3:51" s="6" customFormat="1" x14ac:dyDescent="0.3">
      <c r="C2720" s="28"/>
      <c r="D2720" s="29"/>
      <c r="E2720" s="30"/>
      <c r="F2720" s="31"/>
      <c r="G2720" s="37"/>
      <c r="H2720" s="38"/>
      <c r="K2720" s="1"/>
      <c r="L2720" s="1"/>
      <c r="M2720" s="1"/>
      <c r="N2720" s="4"/>
      <c r="O2720" s="4"/>
      <c r="P2720" s="4"/>
      <c r="Q2720" s="1"/>
      <c r="R2720" s="1"/>
      <c r="S2720" s="1"/>
      <c r="T2720" s="1"/>
      <c r="U2720" s="1"/>
      <c r="V2720" s="1"/>
      <c r="W2720" s="1"/>
      <c r="X2720" s="1"/>
      <c r="Y2720" s="1"/>
      <c r="Z2720" s="1"/>
      <c r="AA2720" s="1"/>
      <c r="AB2720" s="1"/>
      <c r="AC2720" s="1"/>
      <c r="AD2720" s="1"/>
      <c r="AE2720" s="1"/>
      <c r="AF2720" s="1"/>
      <c r="AG2720" s="1"/>
      <c r="AH2720" s="1"/>
      <c r="AI2720" s="1"/>
      <c r="AJ2720" s="1"/>
      <c r="AK2720" s="1"/>
      <c r="AL2720" s="1"/>
      <c r="AM2720" s="1"/>
      <c r="AN2720" s="1"/>
      <c r="AO2720" s="1"/>
      <c r="AP2720" s="1"/>
      <c r="AQ2720" s="1"/>
      <c r="AR2720" s="1"/>
      <c r="AS2720" s="1"/>
      <c r="AT2720" s="1"/>
      <c r="AU2720" s="1"/>
      <c r="AV2720" s="1"/>
      <c r="AW2720" s="1"/>
      <c r="AX2720" s="4"/>
      <c r="AY2720" s="1"/>
    </row>
    <row r="2721" spans="3:51" s="6" customFormat="1" x14ac:dyDescent="0.3">
      <c r="C2721" s="28"/>
      <c r="D2721" s="29"/>
      <c r="E2721" s="30"/>
      <c r="F2721" s="31"/>
      <c r="G2721" s="37"/>
      <c r="H2721" s="38"/>
      <c r="K2721" s="1"/>
      <c r="L2721" s="1"/>
      <c r="M2721" s="1"/>
      <c r="N2721" s="4"/>
      <c r="O2721" s="4"/>
      <c r="P2721" s="4"/>
      <c r="Q2721" s="1"/>
      <c r="R2721" s="1"/>
      <c r="S2721" s="1"/>
      <c r="T2721" s="1"/>
      <c r="U2721" s="1"/>
      <c r="V2721" s="1"/>
      <c r="W2721" s="1"/>
      <c r="X2721" s="1"/>
      <c r="Y2721" s="1"/>
      <c r="Z2721" s="1"/>
      <c r="AA2721" s="1"/>
      <c r="AB2721" s="1"/>
      <c r="AC2721" s="1"/>
      <c r="AD2721" s="1"/>
      <c r="AE2721" s="1"/>
      <c r="AF2721" s="1"/>
      <c r="AG2721" s="1"/>
      <c r="AH2721" s="1"/>
      <c r="AI2721" s="1"/>
      <c r="AJ2721" s="1"/>
      <c r="AK2721" s="1"/>
      <c r="AL2721" s="1"/>
      <c r="AM2721" s="1"/>
      <c r="AN2721" s="1"/>
      <c r="AO2721" s="1"/>
      <c r="AP2721" s="1"/>
      <c r="AQ2721" s="1"/>
      <c r="AR2721" s="1"/>
      <c r="AS2721" s="1"/>
      <c r="AT2721" s="1"/>
      <c r="AU2721" s="1"/>
      <c r="AV2721" s="1"/>
      <c r="AW2721" s="1"/>
      <c r="AX2721" s="4"/>
      <c r="AY2721" s="1"/>
    </row>
    <row r="2722" spans="3:51" s="6" customFormat="1" x14ac:dyDescent="0.3">
      <c r="C2722" s="28"/>
      <c r="D2722" s="29"/>
      <c r="E2722" s="30"/>
      <c r="F2722" s="31"/>
      <c r="G2722" s="37"/>
      <c r="H2722" s="38"/>
      <c r="K2722" s="1"/>
      <c r="L2722" s="1"/>
      <c r="M2722" s="1"/>
      <c r="N2722" s="4"/>
      <c r="O2722" s="4"/>
      <c r="P2722" s="4"/>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4"/>
      <c r="AY2722" s="1"/>
    </row>
    <row r="2723" spans="3:51" s="6" customFormat="1" x14ac:dyDescent="0.3">
      <c r="C2723" s="28"/>
      <c r="D2723" s="29"/>
      <c r="E2723" s="30"/>
      <c r="F2723" s="31"/>
      <c r="G2723" s="37"/>
      <c r="H2723" s="38"/>
      <c r="K2723" s="1"/>
      <c r="L2723" s="1"/>
      <c r="M2723" s="1"/>
      <c r="N2723" s="4"/>
      <c r="O2723" s="4"/>
      <c r="P2723" s="4"/>
      <c r="Q2723" s="1"/>
      <c r="R2723" s="1"/>
      <c r="S2723" s="1"/>
      <c r="T2723" s="1"/>
      <c r="U2723" s="1"/>
      <c r="V2723" s="1"/>
      <c r="W2723" s="1"/>
      <c r="X2723" s="1"/>
      <c r="Y2723" s="1"/>
      <c r="Z2723" s="1"/>
      <c r="AA2723" s="1"/>
      <c r="AB2723" s="1"/>
      <c r="AC2723" s="1"/>
      <c r="AD2723" s="1"/>
      <c r="AE2723" s="1"/>
      <c r="AF2723" s="1"/>
      <c r="AG2723" s="1"/>
      <c r="AH2723" s="1"/>
      <c r="AI2723" s="1"/>
      <c r="AJ2723" s="1"/>
      <c r="AK2723" s="1"/>
      <c r="AL2723" s="1"/>
      <c r="AM2723" s="1"/>
      <c r="AN2723" s="1"/>
      <c r="AO2723" s="1"/>
      <c r="AP2723" s="1"/>
      <c r="AQ2723" s="1"/>
      <c r="AR2723" s="1"/>
      <c r="AS2723" s="1"/>
      <c r="AT2723" s="1"/>
      <c r="AU2723" s="1"/>
      <c r="AV2723" s="1"/>
      <c r="AW2723" s="1"/>
      <c r="AX2723" s="4"/>
      <c r="AY2723" s="1"/>
    </row>
    <row r="2724" spans="3:51" s="6" customFormat="1" x14ac:dyDescent="0.3">
      <c r="C2724" s="28"/>
      <c r="D2724" s="29"/>
      <c r="E2724" s="30"/>
      <c r="F2724" s="31"/>
      <c r="G2724" s="37"/>
      <c r="H2724" s="38"/>
      <c r="K2724" s="1"/>
      <c r="L2724" s="1"/>
      <c r="M2724" s="1"/>
      <c r="N2724" s="4"/>
      <c r="O2724" s="4"/>
      <c r="P2724" s="4"/>
      <c r="Q2724" s="1"/>
      <c r="R2724" s="1"/>
      <c r="S2724" s="1"/>
      <c r="T2724" s="1"/>
      <c r="U2724" s="1"/>
      <c r="V2724" s="1"/>
      <c r="W2724" s="1"/>
      <c r="X2724" s="1"/>
      <c r="Y2724" s="1"/>
      <c r="Z2724" s="1"/>
      <c r="AA2724" s="1"/>
      <c r="AB2724" s="1"/>
      <c r="AC2724" s="1"/>
      <c r="AD2724" s="1"/>
      <c r="AE2724" s="1"/>
      <c r="AF2724" s="1"/>
      <c r="AG2724" s="1"/>
      <c r="AH2724" s="1"/>
      <c r="AI2724" s="1"/>
      <c r="AJ2724" s="1"/>
      <c r="AK2724" s="1"/>
      <c r="AL2724" s="1"/>
      <c r="AM2724" s="1"/>
      <c r="AN2724" s="1"/>
      <c r="AO2724" s="1"/>
      <c r="AP2724" s="1"/>
      <c r="AQ2724" s="1"/>
      <c r="AR2724" s="1"/>
      <c r="AS2724" s="1"/>
      <c r="AT2724" s="1"/>
      <c r="AU2724" s="1"/>
      <c r="AV2724" s="1"/>
      <c r="AW2724" s="1"/>
      <c r="AX2724" s="4"/>
      <c r="AY2724" s="1"/>
    </row>
    <row r="2725" spans="3:51" s="6" customFormat="1" x14ac:dyDescent="0.3">
      <c r="C2725" s="28"/>
      <c r="D2725" s="29"/>
      <c r="E2725" s="30"/>
      <c r="F2725" s="31"/>
      <c r="G2725" s="37"/>
      <c r="H2725" s="38"/>
      <c r="K2725" s="1"/>
      <c r="L2725" s="1"/>
      <c r="M2725" s="1"/>
      <c r="N2725" s="4"/>
      <c r="O2725" s="4"/>
      <c r="P2725" s="4"/>
      <c r="Q2725" s="1"/>
      <c r="R2725" s="1"/>
      <c r="S2725" s="1"/>
      <c r="T2725" s="1"/>
      <c r="U2725" s="1"/>
      <c r="V2725" s="1"/>
      <c r="W2725" s="1"/>
      <c r="X2725" s="1"/>
      <c r="Y2725" s="1"/>
      <c r="Z2725" s="1"/>
      <c r="AA2725" s="1"/>
      <c r="AB2725" s="1"/>
      <c r="AC2725" s="1"/>
      <c r="AD2725" s="1"/>
      <c r="AE2725" s="1"/>
      <c r="AF2725" s="1"/>
      <c r="AG2725" s="1"/>
      <c r="AH2725" s="1"/>
      <c r="AI2725" s="1"/>
      <c r="AJ2725" s="1"/>
      <c r="AK2725" s="1"/>
      <c r="AL2725" s="1"/>
      <c r="AM2725" s="1"/>
      <c r="AN2725" s="1"/>
      <c r="AO2725" s="1"/>
      <c r="AP2725" s="1"/>
      <c r="AQ2725" s="1"/>
      <c r="AR2725" s="1"/>
      <c r="AS2725" s="1"/>
      <c r="AT2725" s="1"/>
      <c r="AU2725" s="1"/>
      <c r="AV2725" s="1"/>
      <c r="AW2725" s="1"/>
      <c r="AX2725" s="4"/>
      <c r="AY2725" s="1"/>
    </row>
    <row r="2726" spans="3:51" s="6" customFormat="1" x14ac:dyDescent="0.3">
      <c r="C2726" s="28"/>
      <c r="D2726" s="29"/>
      <c r="E2726" s="30"/>
      <c r="F2726" s="31"/>
      <c r="G2726" s="37"/>
      <c r="H2726" s="38"/>
      <c r="K2726" s="1"/>
      <c r="L2726" s="1"/>
      <c r="M2726" s="1"/>
      <c r="N2726" s="4"/>
      <c r="O2726" s="4"/>
      <c r="P2726" s="4"/>
      <c r="Q2726" s="1"/>
      <c r="R2726" s="1"/>
      <c r="S2726" s="1"/>
      <c r="T2726" s="1"/>
      <c r="U2726" s="1"/>
      <c r="V2726" s="1"/>
      <c r="W2726" s="1"/>
      <c r="X2726" s="1"/>
      <c r="Y2726" s="1"/>
      <c r="Z2726" s="1"/>
      <c r="AA2726" s="1"/>
      <c r="AB2726" s="1"/>
      <c r="AC2726" s="1"/>
      <c r="AD2726" s="1"/>
      <c r="AE2726" s="1"/>
      <c r="AF2726" s="1"/>
      <c r="AG2726" s="1"/>
      <c r="AH2726" s="1"/>
      <c r="AI2726" s="1"/>
      <c r="AJ2726" s="1"/>
      <c r="AK2726" s="1"/>
      <c r="AL2726" s="1"/>
      <c r="AM2726" s="1"/>
      <c r="AN2726" s="1"/>
      <c r="AO2726" s="1"/>
      <c r="AP2726" s="1"/>
      <c r="AQ2726" s="1"/>
      <c r="AR2726" s="1"/>
      <c r="AS2726" s="1"/>
      <c r="AT2726" s="1"/>
      <c r="AU2726" s="1"/>
      <c r="AV2726" s="1"/>
      <c r="AW2726" s="1"/>
      <c r="AX2726" s="4"/>
      <c r="AY2726" s="1"/>
    </row>
    <row r="2727" spans="3:51" s="6" customFormat="1" x14ac:dyDescent="0.3">
      <c r="C2727" s="28"/>
      <c r="D2727" s="29"/>
      <c r="E2727" s="30"/>
      <c r="F2727" s="31"/>
      <c r="G2727" s="37"/>
      <c r="H2727" s="38"/>
      <c r="K2727" s="1"/>
      <c r="L2727" s="1"/>
      <c r="M2727" s="1"/>
      <c r="N2727" s="4"/>
      <c r="O2727" s="4"/>
      <c r="P2727" s="4"/>
      <c r="Q2727" s="1"/>
      <c r="R2727" s="1"/>
      <c r="S2727" s="1"/>
      <c r="T2727" s="1"/>
      <c r="U2727" s="1"/>
      <c r="V2727" s="1"/>
      <c r="W2727" s="1"/>
      <c r="X2727" s="1"/>
      <c r="Y2727" s="1"/>
      <c r="Z2727" s="1"/>
      <c r="AA2727" s="1"/>
      <c r="AB2727" s="1"/>
      <c r="AC2727" s="1"/>
      <c r="AD2727" s="1"/>
      <c r="AE2727" s="1"/>
      <c r="AF2727" s="1"/>
      <c r="AG2727" s="1"/>
      <c r="AH2727" s="1"/>
      <c r="AI2727" s="1"/>
      <c r="AJ2727" s="1"/>
      <c r="AK2727" s="1"/>
      <c r="AL2727" s="1"/>
      <c r="AM2727" s="1"/>
      <c r="AN2727" s="1"/>
      <c r="AO2727" s="1"/>
      <c r="AP2727" s="1"/>
      <c r="AQ2727" s="1"/>
      <c r="AR2727" s="1"/>
      <c r="AS2727" s="1"/>
      <c r="AT2727" s="1"/>
      <c r="AU2727" s="1"/>
      <c r="AV2727" s="1"/>
      <c r="AW2727" s="1"/>
      <c r="AX2727" s="4"/>
      <c r="AY2727" s="1"/>
    </row>
    <row r="2728" spans="3:51" s="6" customFormat="1" x14ac:dyDescent="0.3">
      <c r="C2728" s="28"/>
      <c r="D2728" s="29"/>
      <c r="E2728" s="30"/>
      <c r="F2728" s="31"/>
      <c r="G2728" s="37"/>
      <c r="H2728" s="38"/>
      <c r="K2728" s="1"/>
      <c r="L2728" s="1"/>
      <c r="M2728" s="1"/>
      <c r="N2728" s="4"/>
      <c r="O2728" s="4"/>
      <c r="P2728" s="4"/>
      <c r="Q2728" s="1"/>
      <c r="R2728" s="1"/>
      <c r="S2728" s="1"/>
      <c r="T2728" s="1"/>
      <c r="U2728" s="1"/>
      <c r="V2728" s="1"/>
      <c r="W2728" s="1"/>
      <c r="X2728" s="1"/>
      <c r="Y2728" s="1"/>
      <c r="Z2728" s="1"/>
      <c r="AA2728" s="1"/>
      <c r="AB2728" s="1"/>
      <c r="AC2728" s="1"/>
      <c r="AD2728" s="1"/>
      <c r="AE2728" s="1"/>
      <c r="AF2728" s="1"/>
      <c r="AG2728" s="1"/>
      <c r="AH2728" s="1"/>
      <c r="AI2728" s="1"/>
      <c r="AJ2728" s="1"/>
      <c r="AK2728" s="1"/>
      <c r="AL2728" s="1"/>
      <c r="AM2728" s="1"/>
      <c r="AN2728" s="1"/>
      <c r="AO2728" s="1"/>
      <c r="AP2728" s="1"/>
      <c r="AQ2728" s="1"/>
      <c r="AR2728" s="1"/>
      <c r="AS2728" s="1"/>
      <c r="AT2728" s="1"/>
      <c r="AU2728" s="1"/>
      <c r="AV2728" s="1"/>
      <c r="AW2728" s="1"/>
      <c r="AX2728" s="4"/>
      <c r="AY2728" s="1"/>
    </row>
    <row r="2729" spans="3:51" s="6" customFormat="1" x14ac:dyDescent="0.3">
      <c r="C2729" s="28"/>
      <c r="D2729" s="29"/>
      <c r="E2729" s="30"/>
      <c r="F2729" s="31"/>
      <c r="G2729" s="37"/>
      <c r="H2729" s="38"/>
      <c r="K2729" s="1"/>
      <c r="L2729" s="1"/>
      <c r="M2729" s="1"/>
      <c r="N2729" s="4"/>
      <c r="O2729" s="4"/>
      <c r="P2729" s="4"/>
      <c r="Q2729" s="1"/>
      <c r="R2729" s="1"/>
      <c r="S2729" s="1"/>
      <c r="T2729" s="1"/>
      <c r="U2729" s="1"/>
      <c r="V2729" s="1"/>
      <c r="W2729" s="1"/>
      <c r="X2729" s="1"/>
      <c r="Y2729" s="1"/>
      <c r="Z2729" s="1"/>
      <c r="AA2729" s="1"/>
      <c r="AB2729" s="1"/>
      <c r="AC2729" s="1"/>
      <c r="AD2729" s="1"/>
      <c r="AE2729" s="1"/>
      <c r="AF2729" s="1"/>
      <c r="AG2729" s="1"/>
      <c r="AH2729" s="1"/>
      <c r="AI2729" s="1"/>
      <c r="AJ2729" s="1"/>
      <c r="AK2729" s="1"/>
      <c r="AL2729" s="1"/>
      <c r="AM2729" s="1"/>
      <c r="AN2729" s="1"/>
      <c r="AO2729" s="1"/>
      <c r="AP2729" s="1"/>
      <c r="AQ2729" s="1"/>
      <c r="AR2729" s="1"/>
      <c r="AS2729" s="1"/>
      <c r="AT2729" s="1"/>
      <c r="AU2729" s="1"/>
      <c r="AV2729" s="1"/>
      <c r="AW2729" s="1"/>
      <c r="AX2729" s="4"/>
      <c r="AY2729" s="1"/>
    </row>
    <row r="2730" spans="3:51" s="6" customFormat="1" x14ac:dyDescent="0.3">
      <c r="C2730" s="28"/>
      <c r="D2730" s="29"/>
      <c r="E2730" s="30"/>
      <c r="F2730" s="31"/>
      <c r="G2730" s="37"/>
      <c r="H2730" s="38"/>
      <c r="K2730" s="1"/>
      <c r="L2730" s="1"/>
      <c r="M2730" s="1"/>
      <c r="N2730" s="4"/>
      <c r="O2730" s="4"/>
      <c r="P2730" s="4"/>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4"/>
      <c r="AY2730" s="1"/>
    </row>
    <row r="2731" spans="3:51" s="6" customFormat="1" x14ac:dyDescent="0.3">
      <c r="C2731" s="28"/>
      <c r="D2731" s="29"/>
      <c r="E2731" s="30"/>
      <c r="F2731" s="31"/>
      <c r="G2731" s="37"/>
      <c r="H2731" s="38"/>
      <c r="K2731" s="1"/>
      <c r="L2731" s="1"/>
      <c r="M2731" s="1"/>
      <c r="N2731" s="4"/>
      <c r="O2731" s="4"/>
      <c r="P2731" s="4"/>
      <c r="Q2731" s="1"/>
      <c r="R2731" s="1"/>
      <c r="S2731" s="1"/>
      <c r="T2731" s="1"/>
      <c r="U2731" s="1"/>
      <c r="V2731" s="1"/>
      <c r="W2731" s="1"/>
      <c r="X2731" s="1"/>
      <c r="Y2731" s="1"/>
      <c r="Z2731" s="1"/>
      <c r="AA2731" s="1"/>
      <c r="AB2731" s="1"/>
      <c r="AC2731" s="1"/>
      <c r="AD2731" s="1"/>
      <c r="AE2731" s="1"/>
      <c r="AF2731" s="1"/>
      <c r="AG2731" s="1"/>
      <c r="AH2731" s="1"/>
      <c r="AI2731" s="1"/>
      <c r="AJ2731" s="1"/>
      <c r="AK2731" s="1"/>
      <c r="AL2731" s="1"/>
      <c r="AM2731" s="1"/>
      <c r="AN2731" s="1"/>
      <c r="AO2731" s="1"/>
      <c r="AP2731" s="1"/>
      <c r="AQ2731" s="1"/>
      <c r="AR2731" s="1"/>
      <c r="AS2731" s="1"/>
      <c r="AT2731" s="1"/>
      <c r="AU2731" s="1"/>
      <c r="AV2731" s="1"/>
      <c r="AW2731" s="1"/>
      <c r="AX2731" s="4"/>
      <c r="AY2731" s="1"/>
    </row>
    <row r="2732" spans="3:51" s="6" customFormat="1" x14ac:dyDescent="0.3">
      <c r="C2732" s="28"/>
      <c r="D2732" s="29"/>
      <c r="E2732" s="30"/>
      <c r="F2732" s="31"/>
      <c r="G2732" s="37"/>
      <c r="H2732" s="38"/>
      <c r="K2732" s="1"/>
      <c r="L2732" s="1"/>
      <c r="M2732" s="1"/>
      <c r="N2732" s="4"/>
      <c r="O2732" s="4"/>
      <c r="P2732" s="4"/>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4"/>
      <c r="AY2732" s="1"/>
    </row>
    <row r="2733" spans="3:51" s="6" customFormat="1" x14ac:dyDescent="0.3">
      <c r="C2733" s="28"/>
      <c r="D2733" s="29"/>
      <c r="E2733" s="30"/>
      <c r="F2733" s="31"/>
      <c r="G2733" s="37"/>
      <c r="H2733" s="38"/>
      <c r="K2733" s="1"/>
      <c r="L2733" s="1"/>
      <c r="M2733" s="1"/>
      <c r="N2733" s="4"/>
      <c r="O2733" s="4"/>
      <c r="P2733" s="4"/>
      <c r="Q2733" s="1"/>
      <c r="R2733" s="1"/>
      <c r="S2733" s="1"/>
      <c r="T2733" s="1"/>
      <c r="U2733" s="1"/>
      <c r="V2733" s="1"/>
      <c r="W2733" s="1"/>
      <c r="X2733" s="1"/>
      <c r="Y2733" s="1"/>
      <c r="Z2733" s="1"/>
      <c r="AA2733" s="1"/>
      <c r="AB2733" s="1"/>
      <c r="AC2733" s="1"/>
      <c r="AD2733" s="1"/>
      <c r="AE2733" s="1"/>
      <c r="AF2733" s="1"/>
      <c r="AG2733" s="1"/>
      <c r="AH2733" s="1"/>
      <c r="AI2733" s="1"/>
      <c r="AJ2733" s="1"/>
      <c r="AK2733" s="1"/>
      <c r="AL2733" s="1"/>
      <c r="AM2733" s="1"/>
      <c r="AN2733" s="1"/>
      <c r="AO2733" s="1"/>
      <c r="AP2733" s="1"/>
      <c r="AQ2733" s="1"/>
      <c r="AR2733" s="1"/>
      <c r="AS2733" s="1"/>
      <c r="AT2733" s="1"/>
      <c r="AU2733" s="1"/>
      <c r="AV2733" s="1"/>
      <c r="AW2733" s="1"/>
      <c r="AX2733" s="4"/>
      <c r="AY2733" s="1"/>
    </row>
    <row r="2734" spans="3:51" s="6" customFormat="1" x14ac:dyDescent="0.3">
      <c r="C2734" s="28"/>
      <c r="D2734" s="29"/>
      <c r="E2734" s="30"/>
      <c r="F2734" s="31"/>
      <c r="G2734" s="37"/>
      <c r="H2734" s="38"/>
      <c r="K2734" s="1"/>
      <c r="L2734" s="1"/>
      <c r="M2734" s="1"/>
      <c r="N2734" s="4"/>
      <c r="O2734" s="4"/>
      <c r="P2734" s="4"/>
      <c r="Q2734" s="1"/>
      <c r="R2734" s="1"/>
      <c r="S2734" s="1"/>
      <c r="T2734" s="1"/>
      <c r="U2734" s="1"/>
      <c r="V2734" s="1"/>
      <c r="W2734" s="1"/>
      <c r="X2734" s="1"/>
      <c r="Y2734" s="1"/>
      <c r="Z2734" s="1"/>
      <c r="AA2734" s="1"/>
      <c r="AB2734" s="1"/>
      <c r="AC2734" s="1"/>
      <c r="AD2734" s="1"/>
      <c r="AE2734" s="1"/>
      <c r="AF2734" s="1"/>
      <c r="AG2734" s="1"/>
      <c r="AH2734" s="1"/>
      <c r="AI2734" s="1"/>
      <c r="AJ2734" s="1"/>
      <c r="AK2734" s="1"/>
      <c r="AL2734" s="1"/>
      <c r="AM2734" s="1"/>
      <c r="AN2734" s="1"/>
      <c r="AO2734" s="1"/>
      <c r="AP2734" s="1"/>
      <c r="AQ2734" s="1"/>
      <c r="AR2734" s="1"/>
      <c r="AS2734" s="1"/>
      <c r="AT2734" s="1"/>
      <c r="AU2734" s="1"/>
      <c r="AV2734" s="1"/>
      <c r="AW2734" s="1"/>
      <c r="AX2734" s="4"/>
      <c r="AY2734" s="1"/>
    </row>
    <row r="2735" spans="3:51" s="6" customFormat="1" x14ac:dyDescent="0.3">
      <c r="C2735" s="28"/>
      <c r="D2735" s="29"/>
      <c r="E2735" s="30"/>
      <c r="F2735" s="31"/>
      <c r="G2735" s="37"/>
      <c r="H2735" s="38"/>
      <c r="K2735" s="1"/>
      <c r="L2735" s="1"/>
      <c r="M2735" s="1"/>
      <c r="N2735" s="4"/>
      <c r="O2735" s="4"/>
      <c r="P2735" s="4"/>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4"/>
      <c r="AY2735" s="1"/>
    </row>
    <row r="2736" spans="3:51" s="6" customFormat="1" x14ac:dyDescent="0.3">
      <c r="C2736" s="28"/>
      <c r="D2736" s="29"/>
      <c r="E2736" s="30"/>
      <c r="F2736" s="31"/>
      <c r="G2736" s="37"/>
      <c r="H2736" s="38"/>
      <c r="K2736" s="1"/>
      <c r="L2736" s="1"/>
      <c r="M2736" s="1"/>
      <c r="N2736" s="4"/>
      <c r="O2736" s="4"/>
      <c r="P2736" s="4"/>
      <c r="Q2736" s="1"/>
      <c r="R2736" s="1"/>
      <c r="S2736" s="1"/>
      <c r="T2736" s="1"/>
      <c r="U2736" s="1"/>
      <c r="V2736" s="1"/>
      <c r="W2736" s="1"/>
      <c r="X2736" s="1"/>
      <c r="Y2736" s="1"/>
      <c r="Z2736" s="1"/>
      <c r="AA2736" s="1"/>
      <c r="AB2736" s="1"/>
      <c r="AC2736" s="1"/>
      <c r="AD2736" s="1"/>
      <c r="AE2736" s="1"/>
      <c r="AF2736" s="1"/>
      <c r="AG2736" s="1"/>
      <c r="AH2736" s="1"/>
      <c r="AI2736" s="1"/>
      <c r="AJ2736" s="1"/>
      <c r="AK2736" s="1"/>
      <c r="AL2736" s="1"/>
      <c r="AM2736" s="1"/>
      <c r="AN2736" s="1"/>
      <c r="AO2736" s="1"/>
      <c r="AP2736" s="1"/>
      <c r="AQ2736" s="1"/>
      <c r="AR2736" s="1"/>
      <c r="AS2736" s="1"/>
      <c r="AT2736" s="1"/>
      <c r="AU2736" s="1"/>
      <c r="AV2736" s="1"/>
      <c r="AW2736" s="1"/>
      <c r="AX2736" s="4"/>
      <c r="AY2736" s="1"/>
    </row>
    <row r="2737" spans="3:51" s="6" customFormat="1" x14ac:dyDescent="0.3">
      <c r="C2737" s="28"/>
      <c r="D2737" s="29"/>
      <c r="E2737" s="30"/>
      <c r="F2737" s="31"/>
      <c r="G2737" s="37"/>
      <c r="H2737" s="38"/>
      <c r="K2737" s="1"/>
      <c r="L2737" s="1"/>
      <c r="M2737" s="1"/>
      <c r="N2737" s="4"/>
      <c r="O2737" s="4"/>
      <c r="P2737" s="4"/>
      <c r="Q2737" s="1"/>
      <c r="R2737" s="1"/>
      <c r="S2737" s="1"/>
      <c r="T2737" s="1"/>
      <c r="U2737" s="1"/>
      <c r="V2737" s="1"/>
      <c r="W2737" s="1"/>
      <c r="X2737" s="1"/>
      <c r="Y2737" s="1"/>
      <c r="Z2737" s="1"/>
      <c r="AA2737" s="1"/>
      <c r="AB2737" s="1"/>
      <c r="AC2737" s="1"/>
      <c r="AD2737" s="1"/>
      <c r="AE2737" s="1"/>
      <c r="AF2737" s="1"/>
      <c r="AG2737" s="1"/>
      <c r="AH2737" s="1"/>
      <c r="AI2737" s="1"/>
      <c r="AJ2737" s="1"/>
      <c r="AK2737" s="1"/>
      <c r="AL2737" s="1"/>
      <c r="AM2737" s="1"/>
      <c r="AN2737" s="1"/>
      <c r="AO2737" s="1"/>
      <c r="AP2737" s="1"/>
      <c r="AQ2737" s="1"/>
      <c r="AR2737" s="1"/>
      <c r="AS2737" s="1"/>
      <c r="AT2737" s="1"/>
      <c r="AU2737" s="1"/>
      <c r="AV2737" s="1"/>
      <c r="AW2737" s="1"/>
      <c r="AX2737" s="4"/>
      <c r="AY2737" s="1"/>
    </row>
    <row r="2738" spans="3:51" s="6" customFormat="1" x14ac:dyDescent="0.3">
      <c r="C2738" s="28"/>
      <c r="D2738" s="29"/>
      <c r="E2738" s="30"/>
      <c r="F2738" s="31"/>
      <c r="G2738" s="37"/>
      <c r="H2738" s="38"/>
      <c r="K2738" s="1"/>
      <c r="L2738" s="1"/>
      <c r="M2738" s="1"/>
      <c r="N2738" s="4"/>
      <c r="O2738" s="4"/>
      <c r="P2738" s="4"/>
      <c r="Q2738" s="1"/>
      <c r="R2738" s="1"/>
      <c r="S2738" s="1"/>
      <c r="T2738" s="1"/>
      <c r="U2738" s="1"/>
      <c r="V2738" s="1"/>
      <c r="W2738" s="1"/>
      <c r="X2738" s="1"/>
      <c r="Y2738" s="1"/>
      <c r="Z2738" s="1"/>
      <c r="AA2738" s="1"/>
      <c r="AB2738" s="1"/>
      <c r="AC2738" s="1"/>
      <c r="AD2738" s="1"/>
      <c r="AE2738" s="1"/>
      <c r="AF2738" s="1"/>
      <c r="AG2738" s="1"/>
      <c r="AH2738" s="1"/>
      <c r="AI2738" s="1"/>
      <c r="AJ2738" s="1"/>
      <c r="AK2738" s="1"/>
      <c r="AL2738" s="1"/>
      <c r="AM2738" s="1"/>
      <c r="AN2738" s="1"/>
      <c r="AO2738" s="1"/>
      <c r="AP2738" s="1"/>
      <c r="AQ2738" s="1"/>
      <c r="AR2738" s="1"/>
      <c r="AS2738" s="1"/>
      <c r="AT2738" s="1"/>
      <c r="AU2738" s="1"/>
      <c r="AV2738" s="1"/>
      <c r="AW2738" s="1"/>
      <c r="AX2738" s="4"/>
      <c r="AY2738" s="1"/>
    </row>
    <row r="2739" spans="3:51" s="6" customFormat="1" x14ac:dyDescent="0.3">
      <c r="C2739" s="28"/>
      <c r="D2739" s="29"/>
      <c r="E2739" s="30"/>
      <c r="F2739" s="31"/>
      <c r="G2739" s="37"/>
      <c r="H2739" s="38"/>
      <c r="K2739" s="1"/>
      <c r="L2739" s="1"/>
      <c r="M2739" s="1"/>
      <c r="N2739" s="4"/>
      <c r="O2739" s="4"/>
      <c r="P2739" s="4"/>
      <c r="Q2739" s="1"/>
      <c r="R2739" s="1"/>
      <c r="S2739" s="1"/>
      <c r="T2739" s="1"/>
      <c r="U2739" s="1"/>
      <c r="V2739" s="1"/>
      <c r="W2739" s="1"/>
      <c r="X2739" s="1"/>
      <c r="Y2739" s="1"/>
      <c r="Z2739" s="1"/>
      <c r="AA2739" s="1"/>
      <c r="AB2739" s="1"/>
      <c r="AC2739" s="1"/>
      <c r="AD2739" s="1"/>
      <c r="AE2739" s="1"/>
      <c r="AF2739" s="1"/>
      <c r="AG2739" s="1"/>
      <c r="AH2739" s="1"/>
      <c r="AI2739" s="1"/>
      <c r="AJ2739" s="1"/>
      <c r="AK2739" s="1"/>
      <c r="AL2739" s="1"/>
      <c r="AM2739" s="1"/>
      <c r="AN2739" s="1"/>
      <c r="AO2739" s="1"/>
      <c r="AP2739" s="1"/>
      <c r="AQ2739" s="1"/>
      <c r="AR2739" s="1"/>
      <c r="AS2739" s="1"/>
      <c r="AT2739" s="1"/>
      <c r="AU2739" s="1"/>
      <c r="AV2739" s="1"/>
      <c r="AW2739" s="1"/>
      <c r="AX2739" s="4"/>
      <c r="AY2739" s="1"/>
    </row>
    <row r="2740" spans="3:51" s="6" customFormat="1" x14ac:dyDescent="0.3">
      <c r="C2740" s="28"/>
      <c r="D2740" s="29"/>
      <c r="E2740" s="30"/>
      <c r="F2740" s="31"/>
      <c r="G2740" s="37"/>
      <c r="H2740" s="38"/>
      <c r="K2740" s="1"/>
      <c r="L2740" s="1"/>
      <c r="M2740" s="1"/>
      <c r="N2740" s="4"/>
      <c r="O2740" s="4"/>
      <c r="P2740" s="4"/>
      <c r="Q2740" s="1"/>
      <c r="R2740" s="1"/>
      <c r="S2740" s="1"/>
      <c r="T2740" s="1"/>
      <c r="U2740" s="1"/>
      <c r="V2740" s="1"/>
      <c r="W2740" s="1"/>
      <c r="X2740" s="1"/>
      <c r="Y2740" s="1"/>
      <c r="Z2740" s="1"/>
      <c r="AA2740" s="1"/>
      <c r="AB2740" s="1"/>
      <c r="AC2740" s="1"/>
      <c r="AD2740" s="1"/>
      <c r="AE2740" s="1"/>
      <c r="AF2740" s="1"/>
      <c r="AG2740" s="1"/>
      <c r="AH2740" s="1"/>
      <c r="AI2740" s="1"/>
      <c r="AJ2740" s="1"/>
      <c r="AK2740" s="1"/>
      <c r="AL2740" s="1"/>
      <c r="AM2740" s="1"/>
      <c r="AN2740" s="1"/>
      <c r="AO2740" s="1"/>
      <c r="AP2740" s="1"/>
      <c r="AQ2740" s="1"/>
      <c r="AR2740" s="1"/>
      <c r="AS2740" s="1"/>
      <c r="AT2740" s="1"/>
      <c r="AU2740" s="1"/>
      <c r="AV2740" s="1"/>
      <c r="AW2740" s="1"/>
      <c r="AX2740" s="4"/>
      <c r="AY2740" s="1"/>
    </row>
    <row r="2741" spans="3:51" s="6" customFormat="1" x14ac:dyDescent="0.3">
      <c r="C2741" s="28"/>
      <c r="D2741" s="29"/>
      <c r="E2741" s="30"/>
      <c r="F2741" s="31"/>
      <c r="G2741" s="37"/>
      <c r="H2741" s="38"/>
      <c r="K2741" s="1"/>
      <c r="L2741" s="1"/>
      <c r="M2741" s="1"/>
      <c r="N2741" s="4"/>
      <c r="O2741" s="4"/>
      <c r="P2741" s="4"/>
      <c r="Q2741" s="1"/>
      <c r="R2741" s="1"/>
      <c r="S2741" s="1"/>
      <c r="T2741" s="1"/>
      <c r="U2741" s="1"/>
      <c r="V2741" s="1"/>
      <c r="W2741" s="1"/>
      <c r="X2741" s="1"/>
      <c r="Y2741" s="1"/>
      <c r="Z2741" s="1"/>
      <c r="AA2741" s="1"/>
      <c r="AB2741" s="1"/>
      <c r="AC2741" s="1"/>
      <c r="AD2741" s="1"/>
      <c r="AE2741" s="1"/>
      <c r="AF2741" s="1"/>
      <c r="AG2741" s="1"/>
      <c r="AH2741" s="1"/>
      <c r="AI2741" s="1"/>
      <c r="AJ2741" s="1"/>
      <c r="AK2741" s="1"/>
      <c r="AL2741" s="1"/>
      <c r="AM2741" s="1"/>
      <c r="AN2741" s="1"/>
      <c r="AO2741" s="1"/>
      <c r="AP2741" s="1"/>
      <c r="AQ2741" s="1"/>
      <c r="AR2741" s="1"/>
      <c r="AS2741" s="1"/>
      <c r="AT2741" s="1"/>
      <c r="AU2741" s="1"/>
      <c r="AV2741" s="1"/>
      <c r="AW2741" s="1"/>
      <c r="AX2741" s="4"/>
      <c r="AY2741" s="1"/>
    </row>
    <row r="2742" spans="3:51" s="6" customFormat="1" x14ac:dyDescent="0.3">
      <c r="C2742" s="28"/>
      <c r="D2742" s="29"/>
      <c r="E2742" s="30"/>
      <c r="F2742" s="31"/>
      <c r="G2742" s="37"/>
      <c r="H2742" s="38"/>
      <c r="K2742" s="1"/>
      <c r="L2742" s="1"/>
      <c r="M2742" s="1"/>
      <c r="N2742" s="4"/>
      <c r="O2742" s="4"/>
      <c r="P2742" s="4"/>
      <c r="Q2742" s="1"/>
      <c r="R2742" s="1"/>
      <c r="S2742" s="1"/>
      <c r="T2742" s="1"/>
      <c r="U2742" s="1"/>
      <c r="V2742" s="1"/>
      <c r="W2742" s="1"/>
      <c r="X2742" s="1"/>
      <c r="Y2742" s="1"/>
      <c r="Z2742" s="1"/>
      <c r="AA2742" s="1"/>
      <c r="AB2742" s="1"/>
      <c r="AC2742" s="1"/>
      <c r="AD2742" s="1"/>
      <c r="AE2742" s="1"/>
      <c r="AF2742" s="1"/>
      <c r="AG2742" s="1"/>
      <c r="AH2742" s="1"/>
      <c r="AI2742" s="1"/>
      <c r="AJ2742" s="1"/>
      <c r="AK2742" s="1"/>
      <c r="AL2742" s="1"/>
      <c r="AM2742" s="1"/>
      <c r="AN2742" s="1"/>
      <c r="AO2742" s="1"/>
      <c r="AP2742" s="1"/>
      <c r="AQ2742" s="1"/>
      <c r="AR2742" s="1"/>
      <c r="AS2742" s="1"/>
      <c r="AT2742" s="1"/>
      <c r="AU2742" s="1"/>
      <c r="AV2742" s="1"/>
      <c r="AW2742" s="1"/>
      <c r="AX2742" s="4"/>
      <c r="AY2742" s="1"/>
    </row>
    <row r="2743" spans="3:51" s="6" customFormat="1" x14ac:dyDescent="0.3">
      <c r="C2743" s="28"/>
      <c r="D2743" s="29"/>
      <c r="E2743" s="30"/>
      <c r="F2743" s="31"/>
      <c r="G2743" s="37"/>
      <c r="H2743" s="38"/>
      <c r="K2743" s="1"/>
      <c r="L2743" s="1"/>
      <c r="M2743" s="1"/>
      <c r="N2743" s="4"/>
      <c r="O2743" s="4"/>
      <c r="P2743" s="4"/>
      <c r="Q2743" s="1"/>
      <c r="R2743" s="1"/>
      <c r="S2743" s="1"/>
      <c r="T2743" s="1"/>
      <c r="U2743" s="1"/>
      <c r="V2743" s="1"/>
      <c r="W2743" s="1"/>
      <c r="X2743" s="1"/>
      <c r="Y2743" s="1"/>
      <c r="Z2743" s="1"/>
      <c r="AA2743" s="1"/>
      <c r="AB2743" s="1"/>
      <c r="AC2743" s="1"/>
      <c r="AD2743" s="1"/>
      <c r="AE2743" s="1"/>
      <c r="AF2743" s="1"/>
      <c r="AG2743" s="1"/>
      <c r="AH2743" s="1"/>
      <c r="AI2743" s="1"/>
      <c r="AJ2743" s="1"/>
      <c r="AK2743" s="1"/>
      <c r="AL2743" s="1"/>
      <c r="AM2743" s="1"/>
      <c r="AN2743" s="1"/>
      <c r="AO2743" s="1"/>
      <c r="AP2743" s="1"/>
      <c r="AQ2743" s="1"/>
      <c r="AR2743" s="1"/>
      <c r="AS2743" s="1"/>
      <c r="AT2743" s="1"/>
      <c r="AU2743" s="1"/>
      <c r="AV2743" s="1"/>
      <c r="AW2743" s="1"/>
      <c r="AX2743" s="4"/>
      <c r="AY2743" s="1"/>
    </row>
    <row r="2744" spans="3:51" s="6" customFormat="1" x14ac:dyDescent="0.3">
      <c r="C2744" s="28"/>
      <c r="D2744" s="29"/>
      <c r="E2744" s="30"/>
      <c r="F2744" s="31"/>
      <c r="G2744" s="37"/>
      <c r="H2744" s="38"/>
      <c r="K2744" s="1"/>
      <c r="L2744" s="1"/>
      <c r="M2744" s="1"/>
      <c r="N2744" s="4"/>
      <c r="O2744" s="4"/>
      <c r="P2744" s="4"/>
      <c r="Q2744" s="1"/>
      <c r="R2744" s="1"/>
      <c r="S2744" s="1"/>
      <c r="T2744" s="1"/>
      <c r="U2744" s="1"/>
      <c r="V2744" s="1"/>
      <c r="W2744" s="1"/>
      <c r="X2744" s="1"/>
      <c r="Y2744" s="1"/>
      <c r="Z2744" s="1"/>
      <c r="AA2744" s="1"/>
      <c r="AB2744" s="1"/>
      <c r="AC2744" s="1"/>
      <c r="AD2744" s="1"/>
      <c r="AE2744" s="1"/>
      <c r="AF2744" s="1"/>
      <c r="AG2744" s="1"/>
      <c r="AH2744" s="1"/>
      <c r="AI2744" s="1"/>
      <c r="AJ2744" s="1"/>
      <c r="AK2744" s="1"/>
      <c r="AL2744" s="1"/>
      <c r="AM2744" s="1"/>
      <c r="AN2744" s="1"/>
      <c r="AO2744" s="1"/>
      <c r="AP2744" s="1"/>
      <c r="AQ2744" s="1"/>
      <c r="AR2744" s="1"/>
      <c r="AS2744" s="1"/>
      <c r="AT2744" s="1"/>
      <c r="AU2744" s="1"/>
      <c r="AV2744" s="1"/>
      <c r="AW2744" s="1"/>
      <c r="AX2744" s="4"/>
      <c r="AY2744" s="1"/>
    </row>
    <row r="2745" spans="3:51" s="6" customFormat="1" x14ac:dyDescent="0.3">
      <c r="C2745" s="28"/>
      <c r="D2745" s="29"/>
      <c r="E2745" s="30"/>
      <c r="F2745" s="31"/>
      <c r="G2745" s="37"/>
      <c r="H2745" s="38"/>
      <c r="K2745" s="1"/>
      <c r="L2745" s="1"/>
      <c r="M2745" s="1"/>
      <c r="N2745" s="4"/>
      <c r="O2745" s="4"/>
      <c r="P2745" s="4"/>
      <c r="Q2745" s="1"/>
      <c r="R2745" s="1"/>
      <c r="S2745" s="1"/>
      <c r="T2745" s="1"/>
      <c r="U2745" s="1"/>
      <c r="V2745" s="1"/>
      <c r="W2745" s="1"/>
      <c r="X2745" s="1"/>
      <c r="Y2745" s="1"/>
      <c r="Z2745" s="1"/>
      <c r="AA2745" s="1"/>
      <c r="AB2745" s="1"/>
      <c r="AC2745" s="1"/>
      <c r="AD2745" s="1"/>
      <c r="AE2745" s="1"/>
      <c r="AF2745" s="1"/>
      <c r="AG2745" s="1"/>
      <c r="AH2745" s="1"/>
      <c r="AI2745" s="1"/>
      <c r="AJ2745" s="1"/>
      <c r="AK2745" s="1"/>
      <c r="AL2745" s="1"/>
      <c r="AM2745" s="1"/>
      <c r="AN2745" s="1"/>
      <c r="AO2745" s="1"/>
      <c r="AP2745" s="1"/>
      <c r="AQ2745" s="1"/>
      <c r="AR2745" s="1"/>
      <c r="AS2745" s="1"/>
      <c r="AT2745" s="1"/>
      <c r="AU2745" s="1"/>
      <c r="AV2745" s="1"/>
      <c r="AW2745" s="1"/>
      <c r="AX2745" s="4"/>
      <c r="AY2745" s="1"/>
    </row>
    <row r="2746" spans="3:51" s="6" customFormat="1" x14ac:dyDescent="0.3">
      <c r="C2746" s="28"/>
      <c r="D2746" s="29"/>
      <c r="E2746" s="30"/>
      <c r="F2746" s="31"/>
      <c r="G2746" s="37"/>
      <c r="H2746" s="38"/>
      <c r="K2746" s="1"/>
      <c r="L2746" s="1"/>
      <c r="M2746" s="1"/>
      <c r="N2746" s="4"/>
      <c r="O2746" s="4"/>
      <c r="P2746" s="4"/>
      <c r="Q2746" s="1"/>
      <c r="R2746" s="1"/>
      <c r="S2746" s="1"/>
      <c r="T2746" s="1"/>
      <c r="U2746" s="1"/>
      <c r="V2746" s="1"/>
      <c r="W2746" s="1"/>
      <c r="X2746" s="1"/>
      <c r="Y2746" s="1"/>
      <c r="Z2746" s="1"/>
      <c r="AA2746" s="1"/>
      <c r="AB2746" s="1"/>
      <c r="AC2746" s="1"/>
      <c r="AD2746" s="1"/>
      <c r="AE2746" s="1"/>
      <c r="AF2746" s="1"/>
      <c r="AG2746" s="1"/>
      <c r="AH2746" s="1"/>
      <c r="AI2746" s="1"/>
      <c r="AJ2746" s="1"/>
      <c r="AK2746" s="1"/>
      <c r="AL2746" s="1"/>
      <c r="AM2746" s="1"/>
      <c r="AN2746" s="1"/>
      <c r="AO2746" s="1"/>
      <c r="AP2746" s="1"/>
      <c r="AQ2746" s="1"/>
      <c r="AR2746" s="1"/>
      <c r="AS2746" s="1"/>
      <c r="AT2746" s="1"/>
      <c r="AU2746" s="1"/>
      <c r="AV2746" s="1"/>
      <c r="AW2746" s="1"/>
      <c r="AX2746" s="4"/>
      <c r="AY2746" s="1"/>
    </row>
    <row r="2747" spans="3:51" s="6" customFormat="1" x14ac:dyDescent="0.3">
      <c r="C2747" s="28"/>
      <c r="D2747" s="29"/>
      <c r="E2747" s="30"/>
      <c r="F2747" s="31"/>
      <c r="G2747" s="37"/>
      <c r="H2747" s="38"/>
      <c r="K2747" s="1"/>
      <c r="L2747" s="1"/>
      <c r="M2747" s="1"/>
      <c r="N2747" s="4"/>
      <c r="O2747" s="4"/>
      <c r="P2747" s="4"/>
      <c r="Q2747" s="1"/>
      <c r="R2747" s="1"/>
      <c r="S2747" s="1"/>
      <c r="T2747" s="1"/>
      <c r="U2747" s="1"/>
      <c r="V2747" s="1"/>
      <c r="W2747" s="1"/>
      <c r="X2747" s="1"/>
      <c r="Y2747" s="1"/>
      <c r="Z2747" s="1"/>
      <c r="AA2747" s="1"/>
      <c r="AB2747" s="1"/>
      <c r="AC2747" s="1"/>
      <c r="AD2747" s="1"/>
      <c r="AE2747" s="1"/>
      <c r="AF2747" s="1"/>
      <c r="AG2747" s="1"/>
      <c r="AH2747" s="1"/>
      <c r="AI2747" s="1"/>
      <c r="AJ2747" s="1"/>
      <c r="AK2747" s="1"/>
      <c r="AL2747" s="1"/>
      <c r="AM2747" s="1"/>
      <c r="AN2747" s="1"/>
      <c r="AO2747" s="1"/>
      <c r="AP2747" s="1"/>
      <c r="AQ2747" s="1"/>
      <c r="AR2747" s="1"/>
      <c r="AS2747" s="1"/>
      <c r="AT2747" s="1"/>
      <c r="AU2747" s="1"/>
      <c r="AV2747" s="1"/>
      <c r="AW2747" s="1"/>
      <c r="AX2747" s="4"/>
      <c r="AY2747" s="1"/>
    </row>
    <row r="2748" spans="3:51" s="6" customFormat="1" x14ac:dyDescent="0.3">
      <c r="C2748" s="28"/>
      <c r="D2748" s="29"/>
      <c r="E2748" s="30"/>
      <c r="F2748" s="31"/>
      <c r="G2748" s="37"/>
      <c r="H2748" s="38"/>
      <c r="K2748" s="1"/>
      <c r="L2748" s="1"/>
      <c r="M2748" s="1"/>
      <c r="N2748" s="4"/>
      <c r="O2748" s="4"/>
      <c r="P2748" s="4"/>
      <c r="Q2748" s="1"/>
      <c r="R2748" s="1"/>
      <c r="S2748" s="1"/>
      <c r="T2748" s="1"/>
      <c r="U2748" s="1"/>
      <c r="V2748" s="1"/>
      <c r="W2748" s="1"/>
      <c r="X2748" s="1"/>
      <c r="Y2748" s="1"/>
      <c r="Z2748" s="1"/>
      <c r="AA2748" s="1"/>
      <c r="AB2748" s="1"/>
      <c r="AC2748" s="1"/>
      <c r="AD2748" s="1"/>
      <c r="AE2748" s="1"/>
      <c r="AF2748" s="1"/>
      <c r="AG2748" s="1"/>
      <c r="AH2748" s="1"/>
      <c r="AI2748" s="1"/>
      <c r="AJ2748" s="1"/>
      <c r="AK2748" s="1"/>
      <c r="AL2748" s="1"/>
      <c r="AM2748" s="1"/>
      <c r="AN2748" s="1"/>
      <c r="AO2748" s="1"/>
      <c r="AP2748" s="1"/>
      <c r="AQ2748" s="1"/>
      <c r="AR2748" s="1"/>
      <c r="AS2748" s="1"/>
      <c r="AT2748" s="1"/>
      <c r="AU2748" s="1"/>
      <c r="AV2748" s="1"/>
      <c r="AW2748" s="1"/>
      <c r="AX2748" s="4"/>
      <c r="AY2748" s="1"/>
    </row>
    <row r="2749" spans="3:51" s="6" customFormat="1" x14ac:dyDescent="0.3">
      <c r="C2749" s="28"/>
      <c r="D2749" s="29"/>
      <c r="E2749" s="30"/>
      <c r="F2749" s="31"/>
      <c r="G2749" s="37"/>
      <c r="H2749" s="38"/>
      <c r="K2749" s="1"/>
      <c r="L2749" s="1"/>
      <c r="M2749" s="1"/>
      <c r="N2749" s="4"/>
      <c r="O2749" s="4"/>
      <c r="P2749" s="4"/>
      <c r="Q2749" s="1"/>
      <c r="R2749" s="1"/>
      <c r="S2749" s="1"/>
      <c r="T2749" s="1"/>
      <c r="U2749" s="1"/>
      <c r="V2749" s="1"/>
      <c r="W2749" s="1"/>
      <c r="X2749" s="1"/>
      <c r="Y2749" s="1"/>
      <c r="Z2749" s="1"/>
      <c r="AA2749" s="1"/>
      <c r="AB2749" s="1"/>
      <c r="AC2749" s="1"/>
      <c r="AD2749" s="1"/>
      <c r="AE2749" s="1"/>
      <c r="AF2749" s="1"/>
      <c r="AG2749" s="1"/>
      <c r="AH2749" s="1"/>
      <c r="AI2749" s="1"/>
      <c r="AJ2749" s="1"/>
      <c r="AK2749" s="1"/>
      <c r="AL2749" s="1"/>
      <c r="AM2749" s="1"/>
      <c r="AN2749" s="1"/>
      <c r="AO2749" s="1"/>
      <c r="AP2749" s="1"/>
      <c r="AQ2749" s="1"/>
      <c r="AR2749" s="1"/>
      <c r="AS2749" s="1"/>
      <c r="AT2749" s="1"/>
      <c r="AU2749" s="1"/>
      <c r="AV2749" s="1"/>
      <c r="AW2749" s="1"/>
      <c r="AX2749" s="4"/>
      <c r="AY2749" s="1"/>
    </row>
    <row r="2750" spans="3:51" s="6" customFormat="1" x14ac:dyDescent="0.3">
      <c r="C2750" s="28"/>
      <c r="D2750" s="29"/>
      <c r="E2750" s="30"/>
      <c r="F2750" s="31"/>
      <c r="G2750" s="37"/>
      <c r="H2750" s="38"/>
      <c r="K2750" s="1"/>
      <c r="L2750" s="1"/>
      <c r="M2750" s="1"/>
      <c r="N2750" s="4"/>
      <c r="O2750" s="4"/>
      <c r="P2750" s="4"/>
      <c r="Q2750" s="1"/>
      <c r="R2750" s="1"/>
      <c r="S2750" s="1"/>
      <c r="T2750" s="1"/>
      <c r="U2750" s="1"/>
      <c r="V2750" s="1"/>
      <c r="W2750" s="1"/>
      <c r="X2750" s="1"/>
      <c r="Y2750" s="1"/>
      <c r="Z2750" s="1"/>
      <c r="AA2750" s="1"/>
      <c r="AB2750" s="1"/>
      <c r="AC2750" s="1"/>
      <c r="AD2750" s="1"/>
      <c r="AE2750" s="1"/>
      <c r="AF2750" s="1"/>
      <c r="AG2750" s="1"/>
      <c r="AH2750" s="1"/>
      <c r="AI2750" s="1"/>
      <c r="AJ2750" s="1"/>
      <c r="AK2750" s="1"/>
      <c r="AL2750" s="1"/>
      <c r="AM2750" s="1"/>
      <c r="AN2750" s="1"/>
      <c r="AO2750" s="1"/>
      <c r="AP2750" s="1"/>
      <c r="AQ2750" s="1"/>
      <c r="AR2750" s="1"/>
      <c r="AS2750" s="1"/>
      <c r="AT2750" s="1"/>
      <c r="AU2750" s="1"/>
      <c r="AV2750" s="1"/>
      <c r="AW2750" s="1"/>
      <c r="AX2750" s="4"/>
      <c r="AY2750" s="1"/>
    </row>
    <row r="2751" spans="3:51" s="6" customFormat="1" x14ac:dyDescent="0.3">
      <c r="C2751" s="28"/>
      <c r="D2751" s="29"/>
      <c r="E2751" s="30"/>
      <c r="F2751" s="31"/>
      <c r="G2751" s="37"/>
      <c r="H2751" s="38"/>
      <c r="K2751" s="1"/>
      <c r="L2751" s="1"/>
      <c r="M2751" s="1"/>
      <c r="N2751" s="4"/>
      <c r="O2751" s="4"/>
      <c r="P2751" s="4"/>
      <c r="Q2751" s="1"/>
      <c r="R2751" s="1"/>
      <c r="S2751" s="1"/>
      <c r="T2751" s="1"/>
      <c r="U2751" s="1"/>
      <c r="V2751" s="1"/>
      <c r="W2751" s="1"/>
      <c r="X2751" s="1"/>
      <c r="Y2751" s="1"/>
      <c r="Z2751" s="1"/>
      <c r="AA2751" s="1"/>
      <c r="AB2751" s="1"/>
      <c r="AC2751" s="1"/>
      <c r="AD2751" s="1"/>
      <c r="AE2751" s="1"/>
      <c r="AF2751" s="1"/>
      <c r="AG2751" s="1"/>
      <c r="AH2751" s="1"/>
      <c r="AI2751" s="1"/>
      <c r="AJ2751" s="1"/>
      <c r="AK2751" s="1"/>
      <c r="AL2751" s="1"/>
      <c r="AM2751" s="1"/>
      <c r="AN2751" s="1"/>
      <c r="AO2751" s="1"/>
      <c r="AP2751" s="1"/>
      <c r="AQ2751" s="1"/>
      <c r="AR2751" s="1"/>
      <c r="AS2751" s="1"/>
      <c r="AT2751" s="1"/>
      <c r="AU2751" s="1"/>
      <c r="AV2751" s="1"/>
      <c r="AW2751" s="1"/>
      <c r="AX2751" s="4"/>
      <c r="AY2751" s="1"/>
    </row>
    <row r="2752" spans="3:51" s="6" customFormat="1" x14ac:dyDescent="0.3">
      <c r="C2752" s="28"/>
      <c r="D2752" s="29"/>
      <c r="E2752" s="30"/>
      <c r="F2752" s="31"/>
      <c r="G2752" s="37"/>
      <c r="H2752" s="38"/>
      <c r="K2752" s="1"/>
      <c r="L2752" s="1"/>
      <c r="M2752" s="1"/>
      <c r="N2752" s="4"/>
      <c r="O2752" s="4"/>
      <c r="P2752" s="4"/>
      <c r="Q2752" s="1"/>
      <c r="R2752" s="1"/>
      <c r="S2752" s="1"/>
      <c r="T2752" s="1"/>
      <c r="U2752" s="1"/>
      <c r="V2752" s="1"/>
      <c r="W2752" s="1"/>
      <c r="X2752" s="1"/>
      <c r="Y2752" s="1"/>
      <c r="Z2752" s="1"/>
      <c r="AA2752" s="1"/>
      <c r="AB2752" s="1"/>
      <c r="AC2752" s="1"/>
      <c r="AD2752" s="1"/>
      <c r="AE2752" s="1"/>
      <c r="AF2752" s="1"/>
      <c r="AG2752" s="1"/>
      <c r="AH2752" s="1"/>
      <c r="AI2752" s="1"/>
      <c r="AJ2752" s="1"/>
      <c r="AK2752" s="1"/>
      <c r="AL2752" s="1"/>
      <c r="AM2752" s="1"/>
      <c r="AN2752" s="1"/>
      <c r="AO2752" s="1"/>
      <c r="AP2752" s="1"/>
      <c r="AQ2752" s="1"/>
      <c r="AR2752" s="1"/>
      <c r="AS2752" s="1"/>
      <c r="AT2752" s="1"/>
      <c r="AU2752" s="1"/>
      <c r="AV2752" s="1"/>
      <c r="AW2752" s="1"/>
      <c r="AX2752" s="4"/>
      <c r="AY2752" s="1"/>
    </row>
    <row r="2753" spans="3:51" s="6" customFormat="1" x14ac:dyDescent="0.3">
      <c r="C2753" s="28"/>
      <c r="D2753" s="29"/>
      <c r="E2753" s="30"/>
      <c r="F2753" s="31"/>
      <c r="G2753" s="37"/>
      <c r="H2753" s="38"/>
      <c r="K2753" s="1"/>
      <c r="L2753" s="1"/>
      <c r="M2753" s="1"/>
      <c r="N2753" s="4"/>
      <c r="O2753" s="4"/>
      <c r="P2753" s="4"/>
      <c r="Q2753" s="1"/>
      <c r="R2753" s="1"/>
      <c r="S2753" s="1"/>
      <c r="T2753" s="1"/>
      <c r="U2753" s="1"/>
      <c r="V2753" s="1"/>
      <c r="W2753" s="1"/>
      <c r="X2753" s="1"/>
      <c r="Y2753" s="1"/>
      <c r="Z2753" s="1"/>
      <c r="AA2753" s="1"/>
      <c r="AB2753" s="1"/>
      <c r="AC2753" s="1"/>
      <c r="AD2753" s="1"/>
      <c r="AE2753" s="1"/>
      <c r="AF2753" s="1"/>
      <c r="AG2753" s="1"/>
      <c r="AH2753" s="1"/>
      <c r="AI2753" s="1"/>
      <c r="AJ2753" s="1"/>
      <c r="AK2753" s="1"/>
      <c r="AL2753" s="1"/>
      <c r="AM2753" s="1"/>
      <c r="AN2753" s="1"/>
      <c r="AO2753" s="1"/>
      <c r="AP2753" s="1"/>
      <c r="AQ2753" s="1"/>
      <c r="AR2753" s="1"/>
      <c r="AS2753" s="1"/>
      <c r="AT2753" s="1"/>
      <c r="AU2753" s="1"/>
      <c r="AV2753" s="1"/>
      <c r="AW2753" s="1"/>
      <c r="AX2753" s="4"/>
      <c r="AY2753" s="1"/>
    </row>
    <row r="2754" spans="3:51" s="6" customFormat="1" x14ac:dyDescent="0.3">
      <c r="C2754" s="28"/>
      <c r="D2754" s="29"/>
      <c r="E2754" s="30"/>
      <c r="F2754" s="31"/>
      <c r="G2754" s="37"/>
      <c r="H2754" s="38"/>
      <c r="K2754" s="1"/>
      <c r="L2754" s="1"/>
      <c r="M2754" s="1"/>
      <c r="N2754" s="4"/>
      <c r="O2754" s="4"/>
      <c r="P2754" s="4"/>
      <c r="Q2754" s="1"/>
      <c r="R2754" s="1"/>
      <c r="S2754" s="1"/>
      <c r="T2754" s="1"/>
      <c r="U2754" s="1"/>
      <c r="V2754" s="1"/>
      <c r="W2754" s="1"/>
      <c r="X2754" s="1"/>
      <c r="Y2754" s="1"/>
      <c r="Z2754" s="1"/>
      <c r="AA2754" s="1"/>
      <c r="AB2754" s="1"/>
      <c r="AC2754" s="1"/>
      <c r="AD2754" s="1"/>
      <c r="AE2754" s="1"/>
      <c r="AF2754" s="1"/>
      <c r="AG2754" s="1"/>
      <c r="AH2754" s="1"/>
      <c r="AI2754" s="1"/>
      <c r="AJ2754" s="1"/>
      <c r="AK2754" s="1"/>
      <c r="AL2754" s="1"/>
      <c r="AM2754" s="1"/>
      <c r="AN2754" s="1"/>
      <c r="AO2754" s="1"/>
      <c r="AP2754" s="1"/>
      <c r="AQ2754" s="1"/>
      <c r="AR2754" s="1"/>
      <c r="AS2754" s="1"/>
      <c r="AT2754" s="1"/>
      <c r="AU2754" s="1"/>
      <c r="AV2754" s="1"/>
      <c r="AW2754" s="1"/>
      <c r="AX2754" s="4"/>
      <c r="AY2754" s="1"/>
    </row>
    <row r="2755" spans="3:51" s="6" customFormat="1" x14ac:dyDescent="0.3">
      <c r="C2755" s="28"/>
      <c r="D2755" s="29"/>
      <c r="E2755" s="30"/>
      <c r="F2755" s="31"/>
      <c r="G2755" s="37"/>
      <c r="H2755" s="38"/>
      <c r="K2755" s="1"/>
      <c r="L2755" s="1"/>
      <c r="M2755" s="1"/>
      <c r="N2755" s="4"/>
      <c r="O2755" s="4"/>
      <c r="P2755" s="4"/>
      <c r="Q2755" s="1"/>
      <c r="R2755" s="1"/>
      <c r="S2755" s="1"/>
      <c r="T2755" s="1"/>
      <c r="U2755" s="1"/>
      <c r="V2755" s="1"/>
      <c r="W2755" s="1"/>
      <c r="X2755" s="1"/>
      <c r="Y2755" s="1"/>
      <c r="Z2755" s="1"/>
      <c r="AA2755" s="1"/>
      <c r="AB2755" s="1"/>
      <c r="AC2755" s="1"/>
      <c r="AD2755" s="1"/>
      <c r="AE2755" s="1"/>
      <c r="AF2755" s="1"/>
      <c r="AG2755" s="1"/>
      <c r="AH2755" s="1"/>
      <c r="AI2755" s="1"/>
      <c r="AJ2755" s="1"/>
      <c r="AK2755" s="1"/>
      <c r="AL2755" s="1"/>
      <c r="AM2755" s="1"/>
      <c r="AN2755" s="1"/>
      <c r="AO2755" s="1"/>
      <c r="AP2755" s="1"/>
      <c r="AQ2755" s="1"/>
      <c r="AR2755" s="1"/>
      <c r="AS2755" s="1"/>
      <c r="AT2755" s="1"/>
      <c r="AU2755" s="1"/>
      <c r="AV2755" s="1"/>
      <c r="AW2755" s="1"/>
      <c r="AX2755" s="4"/>
      <c r="AY2755" s="1"/>
    </row>
    <row r="2756" spans="3:51" s="6" customFormat="1" x14ac:dyDescent="0.3">
      <c r="C2756" s="28"/>
      <c r="D2756" s="29"/>
      <c r="E2756" s="30"/>
      <c r="F2756" s="31"/>
      <c r="G2756" s="37"/>
      <c r="H2756" s="38"/>
      <c r="K2756" s="1"/>
      <c r="L2756" s="1"/>
      <c r="M2756" s="1"/>
      <c r="N2756" s="4"/>
      <c r="O2756" s="4"/>
      <c r="P2756" s="4"/>
      <c r="Q2756" s="1"/>
      <c r="R2756" s="1"/>
      <c r="S2756" s="1"/>
      <c r="T2756" s="1"/>
      <c r="U2756" s="1"/>
      <c r="V2756" s="1"/>
      <c r="W2756" s="1"/>
      <c r="X2756" s="1"/>
      <c r="Y2756" s="1"/>
      <c r="Z2756" s="1"/>
      <c r="AA2756" s="1"/>
      <c r="AB2756" s="1"/>
      <c r="AC2756" s="1"/>
      <c r="AD2756" s="1"/>
      <c r="AE2756" s="1"/>
      <c r="AF2756" s="1"/>
      <c r="AG2756" s="1"/>
      <c r="AH2756" s="1"/>
      <c r="AI2756" s="1"/>
      <c r="AJ2756" s="1"/>
      <c r="AK2756" s="1"/>
      <c r="AL2756" s="1"/>
      <c r="AM2756" s="1"/>
      <c r="AN2756" s="1"/>
      <c r="AO2756" s="1"/>
      <c r="AP2756" s="1"/>
      <c r="AQ2756" s="1"/>
      <c r="AR2756" s="1"/>
      <c r="AS2756" s="1"/>
      <c r="AT2756" s="1"/>
      <c r="AU2756" s="1"/>
      <c r="AV2756" s="1"/>
      <c r="AW2756" s="1"/>
      <c r="AX2756" s="4"/>
      <c r="AY2756" s="1"/>
    </row>
    <row r="2757" spans="3:51" s="6" customFormat="1" x14ac:dyDescent="0.3">
      <c r="C2757" s="28"/>
      <c r="D2757" s="29"/>
      <c r="E2757" s="30"/>
      <c r="F2757" s="31"/>
      <c r="G2757" s="37"/>
      <c r="H2757" s="38"/>
      <c r="K2757" s="1"/>
      <c r="L2757" s="1"/>
      <c r="M2757" s="1"/>
      <c r="N2757" s="4"/>
      <c r="O2757" s="4"/>
      <c r="P2757" s="4"/>
      <c r="Q2757" s="1"/>
      <c r="R2757" s="1"/>
      <c r="S2757" s="1"/>
      <c r="T2757" s="1"/>
      <c r="U2757" s="1"/>
      <c r="V2757" s="1"/>
      <c r="W2757" s="1"/>
      <c r="X2757" s="1"/>
      <c r="Y2757" s="1"/>
      <c r="Z2757" s="1"/>
      <c r="AA2757" s="1"/>
      <c r="AB2757" s="1"/>
      <c r="AC2757" s="1"/>
      <c r="AD2757" s="1"/>
      <c r="AE2757" s="1"/>
      <c r="AF2757" s="1"/>
      <c r="AG2757" s="1"/>
      <c r="AH2757" s="1"/>
      <c r="AI2757" s="1"/>
      <c r="AJ2757" s="1"/>
      <c r="AK2757" s="1"/>
      <c r="AL2757" s="1"/>
      <c r="AM2757" s="1"/>
      <c r="AN2757" s="1"/>
      <c r="AO2757" s="1"/>
      <c r="AP2757" s="1"/>
      <c r="AQ2757" s="1"/>
      <c r="AR2757" s="1"/>
      <c r="AS2757" s="1"/>
      <c r="AT2757" s="1"/>
      <c r="AU2757" s="1"/>
      <c r="AV2757" s="1"/>
      <c r="AW2757" s="1"/>
      <c r="AX2757" s="4"/>
      <c r="AY2757" s="1"/>
    </row>
    <row r="2758" spans="3:51" s="6" customFormat="1" x14ac:dyDescent="0.3">
      <c r="C2758" s="28"/>
      <c r="D2758" s="29"/>
      <c r="E2758" s="30"/>
      <c r="F2758" s="31"/>
      <c r="G2758" s="37"/>
      <c r="H2758" s="38"/>
      <c r="K2758" s="1"/>
      <c r="L2758" s="1"/>
      <c r="M2758" s="1"/>
      <c r="N2758" s="4"/>
      <c r="O2758" s="4"/>
      <c r="P2758" s="4"/>
      <c r="Q2758" s="1"/>
      <c r="R2758" s="1"/>
      <c r="S2758" s="1"/>
      <c r="T2758" s="1"/>
      <c r="U2758" s="1"/>
      <c r="V2758" s="1"/>
      <c r="W2758" s="1"/>
      <c r="X2758" s="1"/>
      <c r="Y2758" s="1"/>
      <c r="Z2758" s="1"/>
      <c r="AA2758" s="1"/>
      <c r="AB2758" s="1"/>
      <c r="AC2758" s="1"/>
      <c r="AD2758" s="1"/>
      <c r="AE2758" s="1"/>
      <c r="AF2758" s="1"/>
      <c r="AG2758" s="1"/>
      <c r="AH2758" s="1"/>
      <c r="AI2758" s="1"/>
      <c r="AJ2758" s="1"/>
      <c r="AK2758" s="1"/>
      <c r="AL2758" s="1"/>
      <c r="AM2758" s="1"/>
      <c r="AN2758" s="1"/>
      <c r="AO2758" s="1"/>
      <c r="AP2758" s="1"/>
      <c r="AQ2758" s="1"/>
      <c r="AR2758" s="1"/>
      <c r="AS2758" s="1"/>
      <c r="AT2758" s="1"/>
      <c r="AU2758" s="1"/>
      <c r="AV2758" s="1"/>
      <c r="AW2758" s="1"/>
      <c r="AX2758" s="4"/>
      <c r="AY2758" s="1"/>
    </row>
    <row r="2759" spans="3:51" s="6" customFormat="1" x14ac:dyDescent="0.3">
      <c r="C2759" s="28"/>
      <c r="D2759" s="29"/>
      <c r="E2759" s="30"/>
      <c r="F2759" s="31"/>
      <c r="G2759" s="37"/>
      <c r="H2759" s="38"/>
      <c r="K2759" s="1"/>
      <c r="L2759" s="1"/>
      <c r="M2759" s="1"/>
      <c r="N2759" s="4"/>
      <c r="O2759" s="4"/>
      <c r="P2759" s="4"/>
      <c r="Q2759" s="1"/>
      <c r="R2759" s="1"/>
      <c r="S2759" s="1"/>
      <c r="T2759" s="1"/>
      <c r="U2759" s="1"/>
      <c r="V2759" s="1"/>
      <c r="W2759" s="1"/>
      <c r="X2759" s="1"/>
      <c r="Y2759" s="1"/>
      <c r="Z2759" s="1"/>
      <c r="AA2759" s="1"/>
      <c r="AB2759" s="1"/>
      <c r="AC2759" s="1"/>
      <c r="AD2759" s="1"/>
      <c r="AE2759" s="1"/>
      <c r="AF2759" s="1"/>
      <c r="AG2759" s="1"/>
      <c r="AH2759" s="1"/>
      <c r="AI2759" s="1"/>
      <c r="AJ2759" s="1"/>
      <c r="AK2759" s="1"/>
      <c r="AL2759" s="1"/>
      <c r="AM2759" s="1"/>
      <c r="AN2759" s="1"/>
      <c r="AO2759" s="1"/>
      <c r="AP2759" s="1"/>
      <c r="AQ2759" s="1"/>
      <c r="AR2759" s="1"/>
      <c r="AS2759" s="1"/>
      <c r="AT2759" s="1"/>
      <c r="AU2759" s="1"/>
      <c r="AV2759" s="1"/>
      <c r="AW2759" s="1"/>
      <c r="AX2759" s="4"/>
      <c r="AY2759" s="1"/>
    </row>
    <row r="2760" spans="3:51" s="6" customFormat="1" x14ac:dyDescent="0.3">
      <c r="C2760" s="28"/>
      <c r="D2760" s="29"/>
      <c r="E2760" s="30"/>
      <c r="F2760" s="31"/>
      <c r="G2760" s="37"/>
      <c r="H2760" s="38"/>
      <c r="K2760" s="1"/>
      <c r="L2760" s="1"/>
      <c r="M2760" s="1"/>
      <c r="N2760" s="4"/>
      <c r="O2760" s="4"/>
      <c r="P2760" s="4"/>
      <c r="Q2760" s="1"/>
      <c r="R2760" s="1"/>
      <c r="S2760" s="1"/>
      <c r="T2760" s="1"/>
      <c r="U2760" s="1"/>
      <c r="V2760" s="1"/>
      <c r="W2760" s="1"/>
      <c r="X2760" s="1"/>
      <c r="Y2760" s="1"/>
      <c r="Z2760" s="1"/>
      <c r="AA2760" s="1"/>
      <c r="AB2760" s="1"/>
      <c r="AC2760" s="1"/>
      <c r="AD2760" s="1"/>
      <c r="AE2760" s="1"/>
      <c r="AF2760" s="1"/>
      <c r="AG2760" s="1"/>
      <c r="AH2760" s="1"/>
      <c r="AI2760" s="1"/>
      <c r="AJ2760" s="1"/>
      <c r="AK2760" s="1"/>
      <c r="AL2760" s="1"/>
      <c r="AM2760" s="1"/>
      <c r="AN2760" s="1"/>
      <c r="AO2760" s="1"/>
      <c r="AP2760" s="1"/>
      <c r="AQ2760" s="1"/>
      <c r="AR2760" s="1"/>
      <c r="AS2760" s="1"/>
      <c r="AT2760" s="1"/>
      <c r="AU2760" s="1"/>
      <c r="AV2760" s="1"/>
      <c r="AW2760" s="1"/>
      <c r="AX2760" s="4"/>
      <c r="AY2760" s="1"/>
    </row>
    <row r="2761" spans="3:51" s="6" customFormat="1" x14ac:dyDescent="0.3">
      <c r="C2761" s="28"/>
      <c r="D2761" s="29"/>
      <c r="E2761" s="30"/>
      <c r="F2761" s="31"/>
      <c r="G2761" s="37"/>
      <c r="H2761" s="38"/>
      <c r="K2761" s="1"/>
      <c r="L2761" s="1"/>
      <c r="M2761" s="1"/>
      <c r="N2761" s="4"/>
      <c r="O2761" s="4"/>
      <c r="P2761" s="4"/>
      <c r="Q2761" s="1"/>
      <c r="R2761" s="1"/>
      <c r="S2761" s="1"/>
      <c r="T2761" s="1"/>
      <c r="U2761" s="1"/>
      <c r="V2761" s="1"/>
      <c r="W2761" s="1"/>
      <c r="X2761" s="1"/>
      <c r="Y2761" s="1"/>
      <c r="Z2761" s="1"/>
      <c r="AA2761" s="1"/>
      <c r="AB2761" s="1"/>
      <c r="AC2761" s="1"/>
      <c r="AD2761" s="1"/>
      <c r="AE2761" s="1"/>
      <c r="AF2761" s="1"/>
      <c r="AG2761" s="1"/>
      <c r="AH2761" s="1"/>
      <c r="AI2761" s="1"/>
      <c r="AJ2761" s="1"/>
      <c r="AK2761" s="1"/>
      <c r="AL2761" s="1"/>
      <c r="AM2761" s="1"/>
      <c r="AN2761" s="1"/>
      <c r="AO2761" s="1"/>
      <c r="AP2761" s="1"/>
      <c r="AQ2761" s="1"/>
      <c r="AR2761" s="1"/>
      <c r="AS2761" s="1"/>
      <c r="AT2761" s="1"/>
      <c r="AU2761" s="1"/>
      <c r="AV2761" s="1"/>
      <c r="AW2761" s="1"/>
      <c r="AX2761" s="4"/>
      <c r="AY2761" s="1"/>
    </row>
    <row r="2762" spans="3:51" s="6" customFormat="1" x14ac:dyDescent="0.3">
      <c r="C2762" s="28"/>
      <c r="D2762" s="29"/>
      <c r="E2762" s="30"/>
      <c r="F2762" s="31"/>
      <c r="G2762" s="37"/>
      <c r="H2762" s="38"/>
      <c r="K2762" s="1"/>
      <c r="L2762" s="1"/>
      <c r="M2762" s="1"/>
      <c r="N2762" s="4"/>
      <c r="O2762" s="4"/>
      <c r="P2762" s="4"/>
      <c r="Q2762" s="1"/>
      <c r="R2762" s="1"/>
      <c r="S2762" s="1"/>
      <c r="T2762" s="1"/>
      <c r="U2762" s="1"/>
      <c r="V2762" s="1"/>
      <c r="W2762" s="1"/>
      <c r="X2762" s="1"/>
      <c r="Y2762" s="1"/>
      <c r="Z2762" s="1"/>
      <c r="AA2762" s="1"/>
      <c r="AB2762" s="1"/>
      <c r="AC2762" s="1"/>
      <c r="AD2762" s="1"/>
      <c r="AE2762" s="1"/>
      <c r="AF2762" s="1"/>
      <c r="AG2762" s="1"/>
      <c r="AH2762" s="1"/>
      <c r="AI2762" s="1"/>
      <c r="AJ2762" s="1"/>
      <c r="AK2762" s="1"/>
      <c r="AL2762" s="1"/>
      <c r="AM2762" s="1"/>
      <c r="AN2762" s="1"/>
      <c r="AO2762" s="1"/>
      <c r="AP2762" s="1"/>
      <c r="AQ2762" s="1"/>
      <c r="AR2762" s="1"/>
      <c r="AS2762" s="1"/>
      <c r="AT2762" s="1"/>
      <c r="AU2762" s="1"/>
      <c r="AV2762" s="1"/>
      <c r="AW2762" s="1"/>
      <c r="AX2762" s="4"/>
      <c r="AY2762" s="1"/>
    </row>
    <row r="2763" spans="3:51" s="6" customFormat="1" x14ac:dyDescent="0.3">
      <c r="C2763" s="28"/>
      <c r="D2763" s="29"/>
      <c r="E2763" s="30"/>
      <c r="F2763" s="31"/>
      <c r="G2763" s="37"/>
      <c r="H2763" s="38"/>
      <c r="K2763" s="1"/>
      <c r="L2763" s="1"/>
      <c r="M2763" s="1"/>
      <c r="N2763" s="4"/>
      <c r="O2763" s="4"/>
      <c r="P2763" s="4"/>
      <c r="Q2763" s="1"/>
      <c r="R2763" s="1"/>
      <c r="S2763" s="1"/>
      <c r="T2763" s="1"/>
      <c r="U2763" s="1"/>
      <c r="V2763" s="1"/>
      <c r="W2763" s="1"/>
      <c r="X2763" s="1"/>
      <c r="Y2763" s="1"/>
      <c r="Z2763" s="1"/>
      <c r="AA2763" s="1"/>
      <c r="AB2763" s="1"/>
      <c r="AC2763" s="1"/>
      <c r="AD2763" s="1"/>
      <c r="AE2763" s="1"/>
      <c r="AF2763" s="1"/>
      <c r="AG2763" s="1"/>
      <c r="AH2763" s="1"/>
      <c r="AI2763" s="1"/>
      <c r="AJ2763" s="1"/>
      <c r="AK2763" s="1"/>
      <c r="AL2763" s="1"/>
      <c r="AM2763" s="1"/>
      <c r="AN2763" s="1"/>
      <c r="AO2763" s="1"/>
      <c r="AP2763" s="1"/>
      <c r="AQ2763" s="1"/>
      <c r="AR2763" s="1"/>
      <c r="AS2763" s="1"/>
      <c r="AT2763" s="1"/>
      <c r="AU2763" s="1"/>
      <c r="AV2763" s="1"/>
      <c r="AW2763" s="1"/>
      <c r="AX2763" s="4"/>
      <c r="AY2763" s="1"/>
    </row>
    <row r="2764" spans="3:51" s="6" customFormat="1" x14ac:dyDescent="0.3">
      <c r="C2764" s="28"/>
      <c r="D2764" s="29"/>
      <c r="E2764" s="30"/>
      <c r="F2764" s="31"/>
      <c r="G2764" s="37"/>
      <c r="H2764" s="38"/>
      <c r="K2764" s="1"/>
      <c r="L2764" s="1"/>
      <c r="M2764" s="1"/>
      <c r="N2764" s="4"/>
      <c r="O2764" s="4"/>
      <c r="P2764" s="4"/>
      <c r="Q2764" s="1"/>
      <c r="R2764" s="1"/>
      <c r="S2764" s="1"/>
      <c r="T2764" s="1"/>
      <c r="U2764" s="1"/>
      <c r="V2764" s="1"/>
      <c r="W2764" s="1"/>
      <c r="X2764" s="1"/>
      <c r="Y2764" s="1"/>
      <c r="Z2764" s="1"/>
      <c r="AA2764" s="1"/>
      <c r="AB2764" s="1"/>
      <c r="AC2764" s="1"/>
      <c r="AD2764" s="1"/>
      <c r="AE2764" s="1"/>
      <c r="AF2764" s="1"/>
      <c r="AG2764" s="1"/>
      <c r="AH2764" s="1"/>
      <c r="AI2764" s="1"/>
      <c r="AJ2764" s="1"/>
      <c r="AK2764" s="1"/>
      <c r="AL2764" s="1"/>
      <c r="AM2764" s="1"/>
      <c r="AN2764" s="1"/>
      <c r="AO2764" s="1"/>
      <c r="AP2764" s="1"/>
      <c r="AQ2764" s="1"/>
      <c r="AR2764" s="1"/>
      <c r="AS2764" s="1"/>
      <c r="AT2764" s="1"/>
      <c r="AU2764" s="1"/>
      <c r="AV2764" s="1"/>
      <c r="AW2764" s="1"/>
      <c r="AX2764" s="4"/>
      <c r="AY2764" s="1"/>
    </row>
    <row r="2765" spans="3:51" s="6" customFormat="1" x14ac:dyDescent="0.3">
      <c r="C2765" s="28"/>
      <c r="D2765" s="29"/>
      <c r="E2765" s="30"/>
      <c r="F2765" s="31"/>
      <c r="G2765" s="37"/>
      <c r="H2765" s="38"/>
      <c r="K2765" s="1"/>
      <c r="L2765" s="1"/>
      <c r="M2765" s="1"/>
      <c r="N2765" s="4"/>
      <c r="O2765" s="4"/>
      <c r="P2765" s="4"/>
      <c r="Q2765" s="1"/>
      <c r="R2765" s="1"/>
      <c r="S2765" s="1"/>
      <c r="T2765" s="1"/>
      <c r="U2765" s="1"/>
      <c r="V2765" s="1"/>
      <c r="W2765" s="1"/>
      <c r="X2765" s="1"/>
      <c r="Y2765" s="1"/>
      <c r="Z2765" s="1"/>
      <c r="AA2765" s="1"/>
      <c r="AB2765" s="1"/>
      <c r="AC2765" s="1"/>
      <c r="AD2765" s="1"/>
      <c r="AE2765" s="1"/>
      <c r="AF2765" s="1"/>
      <c r="AG2765" s="1"/>
      <c r="AH2765" s="1"/>
      <c r="AI2765" s="1"/>
      <c r="AJ2765" s="1"/>
      <c r="AK2765" s="1"/>
      <c r="AL2765" s="1"/>
      <c r="AM2765" s="1"/>
      <c r="AN2765" s="1"/>
      <c r="AO2765" s="1"/>
      <c r="AP2765" s="1"/>
      <c r="AQ2765" s="1"/>
      <c r="AR2765" s="1"/>
      <c r="AS2765" s="1"/>
      <c r="AT2765" s="1"/>
      <c r="AU2765" s="1"/>
      <c r="AV2765" s="1"/>
      <c r="AW2765" s="1"/>
      <c r="AX2765" s="4"/>
      <c r="AY2765" s="1"/>
    </row>
    <row r="2766" spans="3:51" s="6" customFormat="1" x14ac:dyDescent="0.3">
      <c r="C2766" s="28"/>
      <c r="D2766" s="29"/>
      <c r="E2766" s="30"/>
      <c r="F2766" s="31"/>
      <c r="G2766" s="37"/>
      <c r="H2766" s="38"/>
      <c r="K2766" s="1"/>
      <c r="L2766" s="1"/>
      <c r="M2766" s="1"/>
      <c r="N2766" s="4"/>
      <c r="O2766" s="4"/>
      <c r="P2766" s="4"/>
      <c r="Q2766" s="1"/>
      <c r="R2766" s="1"/>
      <c r="S2766" s="1"/>
      <c r="T2766" s="1"/>
      <c r="U2766" s="1"/>
      <c r="V2766" s="1"/>
      <c r="W2766" s="1"/>
      <c r="X2766" s="1"/>
      <c r="Y2766" s="1"/>
      <c r="Z2766" s="1"/>
      <c r="AA2766" s="1"/>
      <c r="AB2766" s="1"/>
      <c r="AC2766" s="1"/>
      <c r="AD2766" s="1"/>
      <c r="AE2766" s="1"/>
      <c r="AF2766" s="1"/>
      <c r="AG2766" s="1"/>
      <c r="AH2766" s="1"/>
      <c r="AI2766" s="1"/>
      <c r="AJ2766" s="1"/>
      <c r="AK2766" s="1"/>
      <c r="AL2766" s="1"/>
      <c r="AM2766" s="1"/>
      <c r="AN2766" s="1"/>
      <c r="AO2766" s="1"/>
      <c r="AP2766" s="1"/>
      <c r="AQ2766" s="1"/>
      <c r="AR2766" s="1"/>
      <c r="AS2766" s="1"/>
      <c r="AT2766" s="1"/>
      <c r="AU2766" s="1"/>
      <c r="AV2766" s="1"/>
      <c r="AW2766" s="1"/>
      <c r="AX2766" s="4"/>
      <c r="AY2766" s="1"/>
    </row>
    <row r="2767" spans="3:51" s="6" customFormat="1" x14ac:dyDescent="0.3">
      <c r="C2767" s="28"/>
      <c r="D2767" s="29"/>
      <c r="E2767" s="30"/>
      <c r="F2767" s="31"/>
      <c r="G2767" s="37"/>
      <c r="H2767" s="38"/>
      <c r="K2767" s="1"/>
      <c r="L2767" s="1"/>
      <c r="M2767" s="1"/>
      <c r="N2767" s="4"/>
      <c r="O2767" s="4"/>
      <c r="P2767" s="4"/>
      <c r="Q2767" s="1"/>
      <c r="R2767" s="1"/>
      <c r="S2767" s="1"/>
      <c r="T2767" s="1"/>
      <c r="U2767" s="1"/>
      <c r="V2767" s="1"/>
      <c r="W2767" s="1"/>
      <c r="X2767" s="1"/>
      <c r="Y2767" s="1"/>
      <c r="Z2767" s="1"/>
      <c r="AA2767" s="1"/>
      <c r="AB2767" s="1"/>
      <c r="AC2767" s="1"/>
      <c r="AD2767" s="1"/>
      <c r="AE2767" s="1"/>
      <c r="AF2767" s="1"/>
      <c r="AG2767" s="1"/>
      <c r="AH2767" s="1"/>
      <c r="AI2767" s="1"/>
      <c r="AJ2767" s="1"/>
      <c r="AK2767" s="1"/>
      <c r="AL2767" s="1"/>
      <c r="AM2767" s="1"/>
      <c r="AN2767" s="1"/>
      <c r="AO2767" s="1"/>
      <c r="AP2767" s="1"/>
      <c r="AQ2767" s="1"/>
      <c r="AR2767" s="1"/>
      <c r="AS2767" s="1"/>
      <c r="AT2767" s="1"/>
      <c r="AU2767" s="1"/>
      <c r="AV2767" s="1"/>
      <c r="AW2767" s="1"/>
      <c r="AX2767" s="4"/>
      <c r="AY2767" s="1"/>
    </row>
    <row r="2768" spans="3:51" s="6" customFormat="1" x14ac:dyDescent="0.3">
      <c r="C2768" s="28"/>
      <c r="D2768" s="29"/>
      <c r="E2768" s="30"/>
      <c r="F2768" s="31"/>
      <c r="G2768" s="37"/>
      <c r="H2768" s="38"/>
      <c r="K2768" s="1"/>
      <c r="L2768" s="1"/>
      <c r="M2768" s="1"/>
      <c r="N2768" s="4"/>
      <c r="O2768" s="4"/>
      <c r="P2768" s="4"/>
      <c r="Q2768" s="1"/>
      <c r="R2768" s="1"/>
      <c r="S2768" s="1"/>
      <c r="T2768" s="1"/>
      <c r="U2768" s="1"/>
      <c r="V2768" s="1"/>
      <c r="W2768" s="1"/>
      <c r="X2768" s="1"/>
      <c r="Y2768" s="1"/>
      <c r="Z2768" s="1"/>
      <c r="AA2768" s="1"/>
      <c r="AB2768" s="1"/>
      <c r="AC2768" s="1"/>
      <c r="AD2768" s="1"/>
      <c r="AE2768" s="1"/>
      <c r="AF2768" s="1"/>
      <c r="AG2768" s="1"/>
      <c r="AH2768" s="1"/>
      <c r="AI2768" s="1"/>
      <c r="AJ2768" s="1"/>
      <c r="AK2768" s="1"/>
      <c r="AL2768" s="1"/>
      <c r="AM2768" s="1"/>
      <c r="AN2768" s="1"/>
      <c r="AO2768" s="1"/>
      <c r="AP2768" s="1"/>
      <c r="AQ2768" s="1"/>
      <c r="AR2768" s="1"/>
      <c r="AS2768" s="1"/>
      <c r="AT2768" s="1"/>
      <c r="AU2768" s="1"/>
      <c r="AV2768" s="1"/>
      <c r="AW2768" s="1"/>
      <c r="AX2768" s="4"/>
      <c r="AY2768" s="1"/>
    </row>
    <row r="2769" spans="3:51" s="6" customFormat="1" x14ac:dyDescent="0.3">
      <c r="C2769" s="28"/>
      <c r="D2769" s="29"/>
      <c r="E2769" s="30"/>
      <c r="F2769" s="31"/>
      <c r="G2769" s="37"/>
      <c r="H2769" s="38"/>
      <c r="K2769" s="1"/>
      <c r="L2769" s="1"/>
      <c r="M2769" s="1"/>
      <c r="N2769" s="4"/>
      <c r="O2769" s="4"/>
      <c r="P2769" s="4"/>
      <c r="Q2769" s="1"/>
      <c r="R2769" s="1"/>
      <c r="S2769" s="1"/>
      <c r="T2769" s="1"/>
      <c r="U2769" s="1"/>
      <c r="V2769" s="1"/>
      <c r="W2769" s="1"/>
      <c r="X2769" s="1"/>
      <c r="Y2769" s="1"/>
      <c r="Z2769" s="1"/>
      <c r="AA2769" s="1"/>
      <c r="AB2769" s="1"/>
      <c r="AC2769" s="1"/>
      <c r="AD2769" s="1"/>
      <c r="AE2769" s="1"/>
      <c r="AF2769" s="1"/>
      <c r="AG2769" s="1"/>
      <c r="AH2769" s="1"/>
      <c r="AI2769" s="1"/>
      <c r="AJ2769" s="1"/>
      <c r="AK2769" s="1"/>
      <c r="AL2769" s="1"/>
      <c r="AM2769" s="1"/>
      <c r="AN2769" s="1"/>
      <c r="AO2769" s="1"/>
      <c r="AP2769" s="1"/>
      <c r="AQ2769" s="1"/>
      <c r="AR2769" s="1"/>
      <c r="AS2769" s="1"/>
      <c r="AT2769" s="1"/>
      <c r="AU2769" s="1"/>
      <c r="AV2769" s="1"/>
      <c r="AW2769" s="1"/>
      <c r="AX2769" s="4"/>
      <c r="AY2769" s="1"/>
    </row>
    <row r="2770" spans="3:51" s="6" customFormat="1" x14ac:dyDescent="0.3">
      <c r="C2770" s="28"/>
      <c r="D2770" s="29"/>
      <c r="E2770" s="30"/>
      <c r="F2770" s="31"/>
      <c r="G2770" s="37"/>
      <c r="H2770" s="38"/>
      <c r="K2770" s="1"/>
      <c r="L2770" s="1"/>
      <c r="M2770" s="1"/>
      <c r="N2770" s="4"/>
      <c r="O2770" s="4"/>
      <c r="P2770" s="4"/>
      <c r="Q2770" s="1"/>
      <c r="R2770" s="1"/>
      <c r="S2770" s="1"/>
      <c r="T2770" s="1"/>
      <c r="U2770" s="1"/>
      <c r="V2770" s="1"/>
      <c r="W2770" s="1"/>
      <c r="X2770" s="1"/>
      <c r="Y2770" s="1"/>
      <c r="Z2770" s="1"/>
      <c r="AA2770" s="1"/>
      <c r="AB2770" s="1"/>
      <c r="AC2770" s="1"/>
      <c r="AD2770" s="1"/>
      <c r="AE2770" s="1"/>
      <c r="AF2770" s="1"/>
      <c r="AG2770" s="1"/>
      <c r="AH2770" s="1"/>
      <c r="AI2770" s="1"/>
      <c r="AJ2770" s="1"/>
      <c r="AK2770" s="1"/>
      <c r="AL2770" s="1"/>
      <c r="AM2770" s="1"/>
      <c r="AN2770" s="1"/>
      <c r="AO2770" s="1"/>
      <c r="AP2770" s="1"/>
      <c r="AQ2770" s="1"/>
      <c r="AR2770" s="1"/>
      <c r="AS2770" s="1"/>
      <c r="AT2770" s="1"/>
      <c r="AU2770" s="1"/>
      <c r="AV2770" s="1"/>
      <c r="AW2770" s="1"/>
      <c r="AX2770" s="4"/>
      <c r="AY2770" s="1"/>
    </row>
    <row r="2771" spans="3:51" s="6" customFormat="1" x14ac:dyDescent="0.3">
      <c r="C2771" s="28"/>
      <c r="D2771" s="29"/>
      <c r="E2771" s="30"/>
      <c r="F2771" s="31"/>
      <c r="G2771" s="37"/>
      <c r="H2771" s="38"/>
      <c r="K2771" s="1"/>
      <c r="L2771" s="1"/>
      <c r="M2771" s="1"/>
      <c r="N2771" s="4"/>
      <c r="O2771" s="4"/>
      <c r="P2771" s="4"/>
      <c r="Q2771" s="1"/>
      <c r="R2771" s="1"/>
      <c r="S2771" s="1"/>
      <c r="T2771" s="1"/>
      <c r="U2771" s="1"/>
      <c r="V2771" s="1"/>
      <c r="W2771" s="1"/>
      <c r="X2771" s="1"/>
      <c r="Y2771" s="1"/>
      <c r="Z2771" s="1"/>
      <c r="AA2771" s="1"/>
      <c r="AB2771" s="1"/>
      <c r="AC2771" s="1"/>
      <c r="AD2771" s="1"/>
      <c r="AE2771" s="1"/>
      <c r="AF2771" s="1"/>
      <c r="AG2771" s="1"/>
      <c r="AH2771" s="1"/>
      <c r="AI2771" s="1"/>
      <c r="AJ2771" s="1"/>
      <c r="AK2771" s="1"/>
      <c r="AL2771" s="1"/>
      <c r="AM2771" s="1"/>
      <c r="AN2771" s="1"/>
      <c r="AO2771" s="1"/>
      <c r="AP2771" s="1"/>
      <c r="AQ2771" s="1"/>
      <c r="AR2771" s="1"/>
      <c r="AS2771" s="1"/>
      <c r="AT2771" s="1"/>
      <c r="AU2771" s="1"/>
      <c r="AV2771" s="1"/>
      <c r="AW2771" s="1"/>
      <c r="AX2771" s="4"/>
      <c r="AY2771" s="1"/>
    </row>
    <row r="2772" spans="3:51" s="6" customFormat="1" x14ac:dyDescent="0.3">
      <c r="C2772" s="28"/>
      <c r="D2772" s="29"/>
      <c r="E2772" s="30"/>
      <c r="F2772" s="31"/>
      <c r="G2772" s="37"/>
      <c r="H2772" s="38"/>
      <c r="K2772" s="1"/>
      <c r="L2772" s="1"/>
      <c r="M2772" s="1"/>
      <c r="N2772" s="4"/>
      <c r="O2772" s="4"/>
      <c r="P2772" s="4"/>
      <c r="Q2772" s="1"/>
      <c r="R2772" s="1"/>
      <c r="S2772" s="1"/>
      <c r="T2772" s="1"/>
      <c r="U2772" s="1"/>
      <c r="V2772" s="1"/>
      <c r="W2772" s="1"/>
      <c r="X2772" s="1"/>
      <c r="Y2772" s="1"/>
      <c r="Z2772" s="1"/>
      <c r="AA2772" s="1"/>
      <c r="AB2772" s="1"/>
      <c r="AC2772" s="1"/>
      <c r="AD2772" s="1"/>
      <c r="AE2772" s="1"/>
      <c r="AF2772" s="1"/>
      <c r="AG2772" s="1"/>
      <c r="AH2772" s="1"/>
      <c r="AI2772" s="1"/>
      <c r="AJ2772" s="1"/>
      <c r="AK2772" s="1"/>
      <c r="AL2772" s="1"/>
      <c r="AM2772" s="1"/>
      <c r="AN2772" s="1"/>
      <c r="AO2772" s="1"/>
      <c r="AP2772" s="1"/>
      <c r="AQ2772" s="1"/>
      <c r="AR2772" s="1"/>
      <c r="AS2772" s="1"/>
      <c r="AT2772" s="1"/>
      <c r="AU2772" s="1"/>
      <c r="AV2772" s="1"/>
      <c r="AW2772" s="1"/>
      <c r="AX2772" s="4"/>
      <c r="AY2772" s="1"/>
    </row>
    <row r="2773" spans="3:51" s="6" customFormat="1" x14ac:dyDescent="0.3">
      <c r="C2773" s="28"/>
      <c r="D2773" s="29"/>
      <c r="E2773" s="30"/>
      <c r="F2773" s="31"/>
      <c r="G2773" s="37"/>
      <c r="H2773" s="38"/>
      <c r="K2773" s="1"/>
      <c r="L2773" s="1"/>
      <c r="M2773" s="1"/>
      <c r="N2773" s="4"/>
      <c r="O2773" s="4"/>
      <c r="P2773" s="4"/>
      <c r="Q2773" s="1"/>
      <c r="R2773" s="1"/>
      <c r="S2773" s="1"/>
      <c r="T2773" s="1"/>
      <c r="U2773" s="1"/>
      <c r="V2773" s="1"/>
      <c r="W2773" s="1"/>
      <c r="X2773" s="1"/>
      <c r="Y2773" s="1"/>
      <c r="Z2773" s="1"/>
      <c r="AA2773" s="1"/>
      <c r="AB2773" s="1"/>
      <c r="AC2773" s="1"/>
      <c r="AD2773" s="1"/>
      <c r="AE2773" s="1"/>
      <c r="AF2773" s="1"/>
      <c r="AG2773" s="1"/>
      <c r="AH2773" s="1"/>
      <c r="AI2773" s="1"/>
      <c r="AJ2773" s="1"/>
      <c r="AK2773" s="1"/>
      <c r="AL2773" s="1"/>
      <c r="AM2773" s="1"/>
      <c r="AN2773" s="1"/>
      <c r="AO2773" s="1"/>
      <c r="AP2773" s="1"/>
      <c r="AQ2773" s="1"/>
      <c r="AR2773" s="1"/>
      <c r="AS2773" s="1"/>
      <c r="AT2773" s="1"/>
      <c r="AU2773" s="1"/>
      <c r="AV2773" s="1"/>
      <c r="AW2773" s="1"/>
      <c r="AX2773" s="4"/>
      <c r="AY2773" s="1"/>
    </row>
    <row r="2774" spans="3:51" s="6" customFormat="1" x14ac:dyDescent="0.3">
      <c r="C2774" s="28"/>
      <c r="D2774" s="29"/>
      <c r="E2774" s="30"/>
      <c r="F2774" s="31"/>
      <c r="G2774" s="37"/>
      <c r="H2774" s="38"/>
      <c r="K2774" s="1"/>
      <c r="L2774" s="1"/>
      <c r="M2774" s="1"/>
      <c r="N2774" s="4"/>
      <c r="O2774" s="4"/>
      <c r="P2774" s="4"/>
      <c r="Q2774" s="1"/>
      <c r="R2774" s="1"/>
      <c r="S2774" s="1"/>
      <c r="T2774" s="1"/>
      <c r="U2774" s="1"/>
      <c r="V2774" s="1"/>
      <c r="W2774" s="1"/>
      <c r="X2774" s="1"/>
      <c r="Y2774" s="1"/>
      <c r="Z2774" s="1"/>
      <c r="AA2774" s="1"/>
      <c r="AB2774" s="1"/>
      <c r="AC2774" s="1"/>
      <c r="AD2774" s="1"/>
      <c r="AE2774" s="1"/>
      <c r="AF2774" s="1"/>
      <c r="AG2774" s="1"/>
      <c r="AH2774" s="1"/>
      <c r="AI2774" s="1"/>
      <c r="AJ2774" s="1"/>
      <c r="AK2774" s="1"/>
      <c r="AL2774" s="1"/>
      <c r="AM2774" s="1"/>
      <c r="AN2774" s="1"/>
      <c r="AO2774" s="1"/>
      <c r="AP2774" s="1"/>
      <c r="AQ2774" s="1"/>
      <c r="AR2774" s="1"/>
      <c r="AS2774" s="1"/>
      <c r="AT2774" s="1"/>
      <c r="AU2774" s="1"/>
      <c r="AV2774" s="1"/>
      <c r="AW2774" s="1"/>
      <c r="AX2774" s="4"/>
      <c r="AY2774" s="1"/>
    </row>
    <row r="2775" spans="3:51" s="6" customFormat="1" x14ac:dyDescent="0.3">
      <c r="C2775" s="28"/>
      <c r="D2775" s="29"/>
      <c r="E2775" s="30"/>
      <c r="F2775" s="31"/>
      <c r="G2775" s="37"/>
      <c r="H2775" s="38"/>
      <c r="K2775" s="1"/>
      <c r="L2775" s="1"/>
      <c r="M2775" s="1"/>
      <c r="N2775" s="4"/>
      <c r="O2775" s="4"/>
      <c r="P2775" s="4"/>
      <c r="Q2775" s="1"/>
      <c r="R2775" s="1"/>
      <c r="S2775" s="1"/>
      <c r="T2775" s="1"/>
      <c r="U2775" s="1"/>
      <c r="V2775" s="1"/>
      <c r="W2775" s="1"/>
      <c r="X2775" s="1"/>
      <c r="Y2775" s="1"/>
      <c r="Z2775" s="1"/>
      <c r="AA2775" s="1"/>
      <c r="AB2775" s="1"/>
      <c r="AC2775" s="1"/>
      <c r="AD2775" s="1"/>
      <c r="AE2775" s="1"/>
      <c r="AF2775" s="1"/>
      <c r="AG2775" s="1"/>
      <c r="AH2775" s="1"/>
      <c r="AI2775" s="1"/>
      <c r="AJ2775" s="1"/>
      <c r="AK2775" s="1"/>
      <c r="AL2775" s="1"/>
      <c r="AM2775" s="1"/>
      <c r="AN2775" s="1"/>
      <c r="AO2775" s="1"/>
      <c r="AP2775" s="1"/>
      <c r="AQ2775" s="1"/>
      <c r="AR2775" s="1"/>
      <c r="AS2775" s="1"/>
      <c r="AT2775" s="1"/>
      <c r="AU2775" s="1"/>
      <c r="AV2775" s="1"/>
      <c r="AW2775" s="1"/>
      <c r="AX2775" s="4"/>
      <c r="AY2775" s="1"/>
    </row>
    <row r="2776" spans="3:51" s="6" customFormat="1" x14ac:dyDescent="0.3">
      <c r="C2776" s="28"/>
      <c r="D2776" s="29"/>
      <c r="E2776" s="30"/>
      <c r="F2776" s="31"/>
      <c r="G2776" s="37"/>
      <c r="H2776" s="38"/>
      <c r="K2776" s="1"/>
      <c r="L2776" s="1"/>
      <c r="M2776" s="1"/>
      <c r="N2776" s="4"/>
      <c r="O2776" s="4"/>
      <c r="P2776" s="4"/>
      <c r="Q2776" s="1"/>
      <c r="R2776" s="1"/>
      <c r="S2776" s="1"/>
      <c r="T2776" s="1"/>
      <c r="U2776" s="1"/>
      <c r="V2776" s="1"/>
      <c r="W2776" s="1"/>
      <c r="X2776" s="1"/>
      <c r="Y2776" s="1"/>
      <c r="Z2776" s="1"/>
      <c r="AA2776" s="1"/>
      <c r="AB2776" s="1"/>
      <c r="AC2776" s="1"/>
      <c r="AD2776" s="1"/>
      <c r="AE2776" s="1"/>
      <c r="AF2776" s="1"/>
      <c r="AG2776" s="1"/>
      <c r="AH2776" s="1"/>
      <c r="AI2776" s="1"/>
      <c r="AJ2776" s="1"/>
      <c r="AK2776" s="1"/>
      <c r="AL2776" s="1"/>
      <c r="AM2776" s="1"/>
      <c r="AN2776" s="1"/>
      <c r="AO2776" s="1"/>
      <c r="AP2776" s="1"/>
      <c r="AQ2776" s="1"/>
      <c r="AR2776" s="1"/>
      <c r="AS2776" s="1"/>
      <c r="AT2776" s="1"/>
      <c r="AU2776" s="1"/>
      <c r="AV2776" s="1"/>
      <c r="AW2776" s="1"/>
      <c r="AX2776" s="4"/>
      <c r="AY2776" s="1"/>
    </row>
    <row r="2777" spans="3:51" s="6" customFormat="1" x14ac:dyDescent="0.3">
      <c r="C2777" s="28"/>
      <c r="D2777" s="29"/>
      <c r="E2777" s="30"/>
      <c r="F2777" s="31"/>
      <c r="G2777" s="37"/>
      <c r="H2777" s="38"/>
      <c r="K2777" s="1"/>
      <c r="L2777" s="1"/>
      <c r="M2777" s="1"/>
      <c r="N2777" s="4"/>
      <c r="O2777" s="4"/>
      <c r="P2777" s="4"/>
      <c r="Q2777" s="1"/>
      <c r="R2777" s="1"/>
      <c r="S2777" s="1"/>
      <c r="T2777" s="1"/>
      <c r="U2777" s="1"/>
      <c r="V2777" s="1"/>
      <c r="W2777" s="1"/>
      <c r="X2777" s="1"/>
      <c r="Y2777" s="1"/>
      <c r="Z2777" s="1"/>
      <c r="AA2777" s="1"/>
      <c r="AB2777" s="1"/>
      <c r="AC2777" s="1"/>
      <c r="AD2777" s="1"/>
      <c r="AE2777" s="1"/>
      <c r="AF2777" s="1"/>
      <c r="AG2777" s="1"/>
      <c r="AH2777" s="1"/>
      <c r="AI2777" s="1"/>
      <c r="AJ2777" s="1"/>
      <c r="AK2777" s="1"/>
      <c r="AL2777" s="1"/>
      <c r="AM2777" s="1"/>
      <c r="AN2777" s="1"/>
      <c r="AO2777" s="1"/>
      <c r="AP2777" s="1"/>
      <c r="AQ2777" s="1"/>
      <c r="AR2777" s="1"/>
      <c r="AS2777" s="1"/>
      <c r="AT2777" s="1"/>
      <c r="AU2777" s="1"/>
      <c r="AV2777" s="1"/>
      <c r="AW2777" s="1"/>
      <c r="AX2777" s="4"/>
      <c r="AY2777" s="1"/>
    </row>
    <row r="2778" spans="3:51" s="6" customFormat="1" x14ac:dyDescent="0.3">
      <c r="C2778" s="28"/>
      <c r="D2778" s="29"/>
      <c r="E2778" s="30"/>
      <c r="F2778" s="31"/>
      <c r="G2778" s="37"/>
      <c r="H2778" s="38"/>
      <c r="K2778" s="1"/>
      <c r="L2778" s="1"/>
      <c r="M2778" s="1"/>
      <c r="N2778" s="4"/>
      <c r="O2778" s="4"/>
      <c r="P2778" s="4"/>
      <c r="Q2778" s="1"/>
      <c r="R2778" s="1"/>
      <c r="S2778" s="1"/>
      <c r="T2778" s="1"/>
      <c r="U2778" s="1"/>
      <c r="V2778" s="1"/>
      <c r="W2778" s="1"/>
      <c r="X2778" s="1"/>
      <c r="Y2778" s="1"/>
      <c r="Z2778" s="1"/>
      <c r="AA2778" s="1"/>
      <c r="AB2778" s="1"/>
      <c r="AC2778" s="1"/>
      <c r="AD2778" s="1"/>
      <c r="AE2778" s="1"/>
      <c r="AF2778" s="1"/>
      <c r="AG2778" s="1"/>
      <c r="AH2778" s="1"/>
      <c r="AI2778" s="1"/>
      <c r="AJ2778" s="1"/>
      <c r="AK2778" s="1"/>
      <c r="AL2778" s="1"/>
      <c r="AM2778" s="1"/>
      <c r="AN2778" s="1"/>
      <c r="AO2778" s="1"/>
      <c r="AP2778" s="1"/>
      <c r="AQ2778" s="1"/>
      <c r="AR2778" s="1"/>
      <c r="AS2778" s="1"/>
      <c r="AT2778" s="1"/>
      <c r="AU2778" s="1"/>
      <c r="AV2778" s="1"/>
      <c r="AW2778" s="1"/>
      <c r="AX2778" s="4"/>
      <c r="AY2778" s="1"/>
    </row>
    <row r="2779" spans="3:51" s="6" customFormat="1" x14ac:dyDescent="0.3">
      <c r="C2779" s="28"/>
      <c r="D2779" s="29"/>
      <c r="E2779" s="30"/>
      <c r="F2779" s="31"/>
      <c r="G2779" s="37"/>
      <c r="H2779" s="38"/>
      <c r="K2779" s="1"/>
      <c r="L2779" s="1"/>
      <c r="M2779" s="1"/>
      <c r="N2779" s="4"/>
      <c r="O2779" s="4"/>
      <c r="P2779" s="4"/>
      <c r="Q2779" s="1"/>
      <c r="R2779" s="1"/>
      <c r="S2779" s="1"/>
      <c r="T2779" s="1"/>
      <c r="U2779" s="1"/>
      <c r="V2779" s="1"/>
      <c r="W2779" s="1"/>
      <c r="X2779" s="1"/>
      <c r="Y2779" s="1"/>
      <c r="Z2779" s="1"/>
      <c r="AA2779" s="1"/>
      <c r="AB2779" s="1"/>
      <c r="AC2779" s="1"/>
      <c r="AD2779" s="1"/>
      <c r="AE2779" s="1"/>
      <c r="AF2779" s="1"/>
      <c r="AG2779" s="1"/>
      <c r="AH2779" s="1"/>
      <c r="AI2779" s="1"/>
      <c r="AJ2779" s="1"/>
      <c r="AK2779" s="1"/>
      <c r="AL2779" s="1"/>
      <c r="AM2779" s="1"/>
      <c r="AN2779" s="1"/>
      <c r="AO2779" s="1"/>
      <c r="AP2779" s="1"/>
      <c r="AQ2779" s="1"/>
      <c r="AR2779" s="1"/>
      <c r="AS2779" s="1"/>
      <c r="AT2779" s="1"/>
      <c r="AU2779" s="1"/>
      <c r="AV2779" s="1"/>
      <c r="AW2779" s="1"/>
      <c r="AX2779" s="4"/>
      <c r="AY2779" s="1"/>
    </row>
    <row r="2780" spans="3:51" s="6" customFormat="1" x14ac:dyDescent="0.3">
      <c r="C2780" s="28"/>
      <c r="D2780" s="29"/>
      <c r="E2780" s="30"/>
      <c r="F2780" s="31"/>
      <c r="G2780" s="37"/>
      <c r="H2780" s="38"/>
      <c r="K2780" s="1"/>
      <c r="L2780" s="1"/>
      <c r="M2780" s="1"/>
      <c r="N2780" s="4"/>
      <c r="O2780" s="4"/>
      <c r="P2780" s="4"/>
      <c r="Q2780" s="1"/>
      <c r="R2780" s="1"/>
      <c r="S2780" s="1"/>
      <c r="T2780" s="1"/>
      <c r="U2780" s="1"/>
      <c r="V2780" s="1"/>
      <c r="W2780" s="1"/>
      <c r="X2780" s="1"/>
      <c r="Y2780" s="1"/>
      <c r="Z2780" s="1"/>
      <c r="AA2780" s="1"/>
      <c r="AB2780" s="1"/>
      <c r="AC2780" s="1"/>
      <c r="AD2780" s="1"/>
      <c r="AE2780" s="1"/>
      <c r="AF2780" s="1"/>
      <c r="AG2780" s="1"/>
      <c r="AH2780" s="1"/>
      <c r="AI2780" s="1"/>
      <c r="AJ2780" s="1"/>
      <c r="AK2780" s="1"/>
      <c r="AL2780" s="1"/>
      <c r="AM2780" s="1"/>
      <c r="AN2780" s="1"/>
      <c r="AO2780" s="1"/>
      <c r="AP2780" s="1"/>
      <c r="AQ2780" s="1"/>
      <c r="AR2780" s="1"/>
      <c r="AS2780" s="1"/>
      <c r="AT2780" s="1"/>
      <c r="AU2780" s="1"/>
      <c r="AV2780" s="1"/>
      <c r="AW2780" s="1"/>
      <c r="AX2780" s="4"/>
      <c r="AY2780" s="1"/>
    </row>
    <row r="2781" spans="3:51" s="6" customFormat="1" x14ac:dyDescent="0.3">
      <c r="C2781" s="28"/>
      <c r="D2781" s="29"/>
      <c r="E2781" s="30"/>
      <c r="F2781" s="31"/>
      <c r="G2781" s="37"/>
      <c r="H2781" s="38"/>
      <c r="K2781" s="1"/>
      <c r="L2781" s="1"/>
      <c r="M2781" s="1"/>
      <c r="N2781" s="4"/>
      <c r="O2781" s="4"/>
      <c r="P2781" s="4"/>
      <c r="Q2781" s="1"/>
      <c r="R2781" s="1"/>
      <c r="S2781" s="1"/>
      <c r="T2781" s="1"/>
      <c r="U2781" s="1"/>
      <c r="V2781" s="1"/>
      <c r="W2781" s="1"/>
      <c r="X2781" s="1"/>
      <c r="Y2781" s="1"/>
      <c r="Z2781" s="1"/>
      <c r="AA2781" s="1"/>
      <c r="AB2781" s="1"/>
      <c r="AC2781" s="1"/>
      <c r="AD2781" s="1"/>
      <c r="AE2781" s="1"/>
      <c r="AF2781" s="1"/>
      <c r="AG2781" s="1"/>
      <c r="AH2781" s="1"/>
      <c r="AI2781" s="1"/>
      <c r="AJ2781" s="1"/>
      <c r="AK2781" s="1"/>
      <c r="AL2781" s="1"/>
      <c r="AM2781" s="1"/>
      <c r="AN2781" s="1"/>
      <c r="AO2781" s="1"/>
      <c r="AP2781" s="1"/>
      <c r="AQ2781" s="1"/>
      <c r="AR2781" s="1"/>
      <c r="AS2781" s="1"/>
      <c r="AT2781" s="1"/>
      <c r="AU2781" s="1"/>
      <c r="AV2781" s="1"/>
      <c r="AW2781" s="1"/>
      <c r="AX2781" s="4"/>
      <c r="AY2781" s="1"/>
    </row>
    <row r="2782" spans="3:51" s="6" customFormat="1" x14ac:dyDescent="0.3">
      <c r="C2782" s="28"/>
      <c r="D2782" s="29"/>
      <c r="E2782" s="30"/>
      <c r="F2782" s="31"/>
      <c r="G2782" s="37"/>
      <c r="H2782" s="38"/>
      <c r="K2782" s="1"/>
      <c r="L2782" s="1"/>
      <c r="M2782" s="1"/>
      <c r="N2782" s="4"/>
      <c r="O2782" s="4"/>
      <c r="P2782" s="4"/>
      <c r="Q2782" s="1"/>
      <c r="R2782" s="1"/>
      <c r="S2782" s="1"/>
      <c r="T2782" s="1"/>
      <c r="U2782" s="1"/>
      <c r="V2782" s="1"/>
      <c r="W2782" s="1"/>
      <c r="X2782" s="1"/>
      <c r="Y2782" s="1"/>
      <c r="Z2782" s="1"/>
      <c r="AA2782" s="1"/>
      <c r="AB2782" s="1"/>
      <c r="AC2782" s="1"/>
      <c r="AD2782" s="1"/>
      <c r="AE2782" s="1"/>
      <c r="AF2782" s="1"/>
      <c r="AG2782" s="1"/>
      <c r="AH2782" s="1"/>
      <c r="AI2782" s="1"/>
      <c r="AJ2782" s="1"/>
      <c r="AK2782" s="1"/>
      <c r="AL2782" s="1"/>
      <c r="AM2782" s="1"/>
      <c r="AN2782" s="1"/>
      <c r="AO2782" s="1"/>
      <c r="AP2782" s="1"/>
      <c r="AQ2782" s="1"/>
      <c r="AR2782" s="1"/>
      <c r="AS2782" s="1"/>
      <c r="AT2782" s="1"/>
      <c r="AU2782" s="1"/>
      <c r="AV2782" s="1"/>
      <c r="AW2782" s="1"/>
      <c r="AX2782" s="4"/>
      <c r="AY2782" s="1"/>
    </row>
    <row r="2783" spans="3:51" s="6" customFormat="1" x14ac:dyDescent="0.3">
      <c r="C2783" s="28"/>
      <c r="D2783" s="29"/>
      <c r="E2783" s="30"/>
      <c r="F2783" s="31"/>
      <c r="G2783" s="37"/>
      <c r="H2783" s="38"/>
      <c r="K2783" s="1"/>
      <c r="L2783" s="1"/>
      <c r="M2783" s="1"/>
      <c r="N2783" s="4"/>
      <c r="O2783" s="4"/>
      <c r="P2783" s="4"/>
      <c r="Q2783" s="1"/>
      <c r="R2783" s="1"/>
      <c r="S2783" s="1"/>
      <c r="T2783" s="1"/>
      <c r="U2783" s="1"/>
      <c r="V2783" s="1"/>
      <c r="W2783" s="1"/>
      <c r="X2783" s="1"/>
      <c r="Y2783" s="1"/>
      <c r="Z2783" s="1"/>
      <c r="AA2783" s="1"/>
      <c r="AB2783" s="1"/>
      <c r="AC2783" s="1"/>
      <c r="AD2783" s="1"/>
      <c r="AE2783" s="1"/>
      <c r="AF2783" s="1"/>
      <c r="AG2783" s="1"/>
      <c r="AH2783" s="1"/>
      <c r="AI2783" s="1"/>
      <c r="AJ2783" s="1"/>
      <c r="AK2783" s="1"/>
      <c r="AL2783" s="1"/>
      <c r="AM2783" s="1"/>
      <c r="AN2783" s="1"/>
      <c r="AO2783" s="1"/>
      <c r="AP2783" s="1"/>
      <c r="AQ2783" s="1"/>
      <c r="AR2783" s="1"/>
      <c r="AS2783" s="1"/>
      <c r="AT2783" s="1"/>
      <c r="AU2783" s="1"/>
      <c r="AV2783" s="1"/>
      <c r="AW2783" s="1"/>
      <c r="AX2783" s="4"/>
      <c r="AY2783" s="1"/>
    </row>
    <row r="2784" spans="3:51" s="6" customFormat="1" x14ac:dyDescent="0.3">
      <c r="C2784" s="28"/>
      <c r="D2784" s="29"/>
      <c r="E2784" s="30"/>
      <c r="F2784" s="31"/>
      <c r="G2784" s="37"/>
      <c r="H2784" s="38"/>
      <c r="K2784" s="1"/>
      <c r="L2784" s="1"/>
      <c r="M2784" s="1"/>
      <c r="N2784" s="4"/>
      <c r="O2784" s="4"/>
      <c r="P2784" s="4"/>
      <c r="Q2784" s="1"/>
      <c r="R2784" s="1"/>
      <c r="S2784" s="1"/>
      <c r="T2784" s="1"/>
      <c r="U2784" s="1"/>
      <c r="V2784" s="1"/>
      <c r="W2784" s="1"/>
      <c r="X2784" s="1"/>
      <c r="Y2784" s="1"/>
      <c r="Z2784" s="1"/>
      <c r="AA2784" s="1"/>
      <c r="AB2784" s="1"/>
      <c r="AC2784" s="1"/>
      <c r="AD2784" s="1"/>
      <c r="AE2784" s="1"/>
      <c r="AF2784" s="1"/>
      <c r="AG2784" s="1"/>
      <c r="AH2784" s="1"/>
      <c r="AI2784" s="1"/>
      <c r="AJ2784" s="1"/>
      <c r="AK2784" s="1"/>
      <c r="AL2784" s="1"/>
      <c r="AM2784" s="1"/>
      <c r="AN2784" s="1"/>
      <c r="AO2784" s="1"/>
      <c r="AP2784" s="1"/>
      <c r="AQ2784" s="1"/>
      <c r="AR2784" s="1"/>
      <c r="AS2784" s="1"/>
      <c r="AT2784" s="1"/>
      <c r="AU2784" s="1"/>
      <c r="AV2784" s="1"/>
      <c r="AW2784" s="1"/>
      <c r="AX2784" s="4"/>
      <c r="AY2784" s="1"/>
    </row>
    <row r="2785" spans="3:51" s="6" customFormat="1" x14ac:dyDescent="0.3">
      <c r="C2785" s="28"/>
      <c r="D2785" s="29"/>
      <c r="E2785" s="30"/>
      <c r="F2785" s="31"/>
      <c r="G2785" s="37"/>
      <c r="H2785" s="38"/>
      <c r="K2785" s="1"/>
      <c r="L2785" s="1"/>
      <c r="M2785" s="1"/>
      <c r="N2785" s="4"/>
      <c r="O2785" s="4"/>
      <c r="P2785" s="4"/>
      <c r="Q2785" s="1"/>
      <c r="R2785" s="1"/>
      <c r="S2785" s="1"/>
      <c r="T2785" s="1"/>
      <c r="U2785" s="1"/>
      <c r="V2785" s="1"/>
      <c r="W2785" s="1"/>
      <c r="X2785" s="1"/>
      <c r="Y2785" s="1"/>
      <c r="Z2785" s="1"/>
      <c r="AA2785" s="1"/>
      <c r="AB2785" s="1"/>
      <c r="AC2785" s="1"/>
      <c r="AD2785" s="1"/>
      <c r="AE2785" s="1"/>
      <c r="AF2785" s="1"/>
      <c r="AG2785" s="1"/>
      <c r="AH2785" s="1"/>
      <c r="AI2785" s="1"/>
      <c r="AJ2785" s="1"/>
      <c r="AK2785" s="1"/>
      <c r="AL2785" s="1"/>
      <c r="AM2785" s="1"/>
      <c r="AN2785" s="1"/>
      <c r="AO2785" s="1"/>
      <c r="AP2785" s="1"/>
      <c r="AQ2785" s="1"/>
      <c r="AR2785" s="1"/>
      <c r="AS2785" s="1"/>
      <c r="AT2785" s="1"/>
      <c r="AU2785" s="1"/>
      <c r="AV2785" s="1"/>
      <c r="AW2785" s="1"/>
      <c r="AX2785" s="4"/>
      <c r="AY2785" s="1"/>
    </row>
    <row r="2786" spans="3:51" s="6" customFormat="1" x14ac:dyDescent="0.3">
      <c r="C2786" s="28"/>
      <c r="D2786" s="29"/>
      <c r="E2786" s="30"/>
      <c r="F2786" s="31"/>
      <c r="G2786" s="37"/>
      <c r="H2786" s="38"/>
      <c r="K2786" s="1"/>
      <c r="L2786" s="1"/>
      <c r="M2786" s="1"/>
      <c r="N2786" s="4"/>
      <c r="O2786" s="4"/>
      <c r="P2786" s="4"/>
      <c r="Q2786" s="1"/>
      <c r="R2786" s="1"/>
      <c r="S2786" s="1"/>
      <c r="T2786" s="1"/>
      <c r="U2786" s="1"/>
      <c r="V2786" s="1"/>
      <c r="W2786" s="1"/>
      <c r="X2786" s="1"/>
      <c r="Y2786" s="1"/>
      <c r="Z2786" s="1"/>
      <c r="AA2786" s="1"/>
      <c r="AB2786" s="1"/>
      <c r="AC2786" s="1"/>
      <c r="AD2786" s="1"/>
      <c r="AE2786" s="1"/>
      <c r="AF2786" s="1"/>
      <c r="AG2786" s="1"/>
      <c r="AH2786" s="1"/>
      <c r="AI2786" s="1"/>
      <c r="AJ2786" s="1"/>
      <c r="AK2786" s="1"/>
      <c r="AL2786" s="1"/>
      <c r="AM2786" s="1"/>
      <c r="AN2786" s="1"/>
      <c r="AO2786" s="1"/>
      <c r="AP2786" s="1"/>
      <c r="AQ2786" s="1"/>
      <c r="AR2786" s="1"/>
      <c r="AS2786" s="1"/>
      <c r="AT2786" s="1"/>
      <c r="AU2786" s="1"/>
      <c r="AV2786" s="1"/>
      <c r="AW2786" s="1"/>
      <c r="AX2786" s="4"/>
      <c r="AY2786" s="1"/>
    </row>
    <row r="2787" spans="3:51" s="6" customFormat="1" x14ac:dyDescent="0.3">
      <c r="C2787" s="28"/>
      <c r="D2787" s="29"/>
      <c r="E2787" s="30"/>
      <c r="F2787" s="31"/>
      <c r="G2787" s="37"/>
      <c r="H2787" s="38"/>
      <c r="K2787" s="1"/>
      <c r="L2787" s="1"/>
      <c r="M2787" s="1"/>
      <c r="N2787" s="4"/>
      <c r="O2787" s="4"/>
      <c r="P2787" s="4"/>
      <c r="Q2787" s="1"/>
      <c r="R2787" s="1"/>
      <c r="S2787" s="1"/>
      <c r="T2787" s="1"/>
      <c r="U2787" s="1"/>
      <c r="V2787" s="1"/>
      <c r="W2787" s="1"/>
      <c r="X2787" s="1"/>
      <c r="Y2787" s="1"/>
      <c r="Z2787" s="1"/>
      <c r="AA2787" s="1"/>
      <c r="AB2787" s="1"/>
      <c r="AC2787" s="1"/>
      <c r="AD2787" s="1"/>
      <c r="AE2787" s="1"/>
      <c r="AF2787" s="1"/>
      <c r="AG2787" s="1"/>
      <c r="AH2787" s="1"/>
      <c r="AI2787" s="1"/>
      <c r="AJ2787" s="1"/>
      <c r="AK2787" s="1"/>
      <c r="AL2787" s="1"/>
      <c r="AM2787" s="1"/>
      <c r="AN2787" s="1"/>
      <c r="AO2787" s="1"/>
      <c r="AP2787" s="1"/>
      <c r="AQ2787" s="1"/>
      <c r="AR2787" s="1"/>
      <c r="AS2787" s="1"/>
      <c r="AT2787" s="1"/>
      <c r="AU2787" s="1"/>
      <c r="AV2787" s="1"/>
      <c r="AW2787" s="1"/>
      <c r="AX2787" s="4"/>
      <c r="AY2787" s="1"/>
    </row>
    <row r="2788" spans="3:51" s="6" customFormat="1" x14ac:dyDescent="0.3">
      <c r="C2788" s="28"/>
      <c r="D2788" s="29"/>
      <c r="E2788" s="30"/>
      <c r="F2788" s="31"/>
      <c r="G2788" s="37"/>
      <c r="H2788" s="38"/>
      <c r="K2788" s="1"/>
      <c r="L2788" s="1"/>
      <c r="M2788" s="1"/>
      <c r="N2788" s="4"/>
      <c r="O2788" s="4"/>
      <c r="P2788" s="4"/>
      <c r="Q2788" s="1"/>
      <c r="R2788" s="1"/>
      <c r="S2788" s="1"/>
      <c r="T2788" s="1"/>
      <c r="U2788" s="1"/>
      <c r="V2788" s="1"/>
      <c r="W2788" s="1"/>
      <c r="X2788" s="1"/>
      <c r="Y2788" s="1"/>
      <c r="Z2788" s="1"/>
      <c r="AA2788" s="1"/>
      <c r="AB2788" s="1"/>
      <c r="AC2788" s="1"/>
      <c r="AD2788" s="1"/>
      <c r="AE2788" s="1"/>
      <c r="AF2788" s="1"/>
      <c r="AG2788" s="1"/>
      <c r="AH2788" s="1"/>
      <c r="AI2788" s="1"/>
      <c r="AJ2788" s="1"/>
      <c r="AK2788" s="1"/>
      <c r="AL2788" s="1"/>
      <c r="AM2788" s="1"/>
      <c r="AN2788" s="1"/>
      <c r="AO2788" s="1"/>
      <c r="AP2788" s="1"/>
      <c r="AQ2788" s="1"/>
      <c r="AR2788" s="1"/>
      <c r="AS2788" s="1"/>
      <c r="AT2788" s="1"/>
      <c r="AU2788" s="1"/>
      <c r="AV2788" s="1"/>
      <c r="AW2788" s="1"/>
      <c r="AX2788" s="4"/>
      <c r="AY2788" s="1"/>
    </row>
    <row r="2789" spans="3:51" s="6" customFormat="1" x14ac:dyDescent="0.3">
      <c r="C2789" s="28"/>
      <c r="D2789" s="29"/>
      <c r="E2789" s="30"/>
      <c r="F2789" s="31"/>
      <c r="G2789" s="37"/>
      <c r="H2789" s="38"/>
      <c r="K2789" s="1"/>
      <c r="L2789" s="1"/>
      <c r="M2789" s="1"/>
      <c r="N2789" s="4"/>
      <c r="O2789" s="4"/>
      <c r="P2789" s="4"/>
      <c r="Q2789" s="1"/>
      <c r="R2789" s="1"/>
      <c r="S2789" s="1"/>
      <c r="T2789" s="1"/>
      <c r="U2789" s="1"/>
      <c r="V2789" s="1"/>
      <c r="W2789" s="1"/>
      <c r="X2789" s="1"/>
      <c r="Y2789" s="1"/>
      <c r="Z2789" s="1"/>
      <c r="AA2789" s="1"/>
      <c r="AB2789" s="1"/>
      <c r="AC2789" s="1"/>
      <c r="AD2789" s="1"/>
      <c r="AE2789" s="1"/>
      <c r="AF2789" s="1"/>
      <c r="AG2789" s="1"/>
      <c r="AH2789" s="1"/>
      <c r="AI2789" s="1"/>
      <c r="AJ2789" s="1"/>
      <c r="AK2789" s="1"/>
      <c r="AL2789" s="1"/>
      <c r="AM2789" s="1"/>
      <c r="AN2789" s="1"/>
      <c r="AO2789" s="1"/>
      <c r="AP2789" s="1"/>
      <c r="AQ2789" s="1"/>
      <c r="AR2789" s="1"/>
      <c r="AS2789" s="1"/>
      <c r="AT2789" s="1"/>
      <c r="AU2789" s="1"/>
      <c r="AV2789" s="1"/>
      <c r="AW2789" s="1"/>
      <c r="AX2789" s="4"/>
      <c r="AY2789" s="1"/>
    </row>
    <row r="2790" spans="3:51" s="6" customFormat="1" x14ac:dyDescent="0.3">
      <c r="C2790" s="28"/>
      <c r="D2790" s="29"/>
      <c r="E2790" s="30"/>
      <c r="F2790" s="31"/>
      <c r="G2790" s="37"/>
      <c r="H2790" s="38"/>
      <c r="K2790" s="1"/>
      <c r="L2790" s="1"/>
      <c r="M2790" s="1"/>
      <c r="N2790" s="4"/>
      <c r="O2790" s="4"/>
      <c r="P2790" s="4"/>
      <c r="Q2790" s="1"/>
      <c r="R2790" s="1"/>
      <c r="S2790" s="1"/>
      <c r="T2790" s="1"/>
      <c r="U2790" s="1"/>
      <c r="V2790" s="1"/>
      <c r="W2790" s="1"/>
      <c r="X2790" s="1"/>
      <c r="Y2790" s="1"/>
      <c r="Z2790" s="1"/>
      <c r="AA2790" s="1"/>
      <c r="AB2790" s="1"/>
      <c r="AC2790" s="1"/>
      <c r="AD2790" s="1"/>
      <c r="AE2790" s="1"/>
      <c r="AF2790" s="1"/>
      <c r="AG2790" s="1"/>
      <c r="AH2790" s="1"/>
      <c r="AI2790" s="1"/>
      <c r="AJ2790" s="1"/>
      <c r="AK2790" s="1"/>
      <c r="AL2790" s="1"/>
      <c r="AM2790" s="1"/>
      <c r="AN2790" s="1"/>
      <c r="AO2790" s="1"/>
      <c r="AP2790" s="1"/>
      <c r="AQ2790" s="1"/>
      <c r="AR2790" s="1"/>
      <c r="AS2790" s="1"/>
      <c r="AT2790" s="1"/>
      <c r="AU2790" s="1"/>
      <c r="AV2790" s="1"/>
      <c r="AW2790" s="1"/>
      <c r="AX2790" s="4"/>
      <c r="AY2790" s="1"/>
    </row>
    <row r="2791" spans="3:51" s="6" customFormat="1" x14ac:dyDescent="0.3">
      <c r="C2791" s="28"/>
      <c r="D2791" s="29"/>
      <c r="E2791" s="30"/>
      <c r="F2791" s="31"/>
      <c r="G2791" s="37"/>
      <c r="H2791" s="38"/>
      <c r="K2791" s="1"/>
      <c r="L2791" s="1"/>
      <c r="M2791" s="1"/>
      <c r="N2791" s="4"/>
      <c r="O2791" s="4"/>
      <c r="P2791" s="4"/>
      <c r="Q2791" s="1"/>
      <c r="R2791" s="1"/>
      <c r="S2791" s="1"/>
      <c r="T2791" s="1"/>
      <c r="U2791" s="1"/>
      <c r="V2791" s="1"/>
      <c r="W2791" s="1"/>
      <c r="X2791" s="1"/>
      <c r="Y2791" s="1"/>
      <c r="Z2791" s="1"/>
      <c r="AA2791" s="1"/>
      <c r="AB2791" s="1"/>
      <c r="AC2791" s="1"/>
      <c r="AD2791" s="1"/>
      <c r="AE2791" s="1"/>
      <c r="AF2791" s="1"/>
      <c r="AG2791" s="1"/>
      <c r="AH2791" s="1"/>
      <c r="AI2791" s="1"/>
      <c r="AJ2791" s="1"/>
      <c r="AK2791" s="1"/>
      <c r="AL2791" s="1"/>
      <c r="AM2791" s="1"/>
      <c r="AN2791" s="1"/>
      <c r="AO2791" s="1"/>
      <c r="AP2791" s="1"/>
      <c r="AQ2791" s="1"/>
      <c r="AR2791" s="1"/>
      <c r="AS2791" s="1"/>
      <c r="AT2791" s="1"/>
      <c r="AU2791" s="1"/>
      <c r="AV2791" s="1"/>
      <c r="AW2791" s="1"/>
      <c r="AX2791" s="4"/>
      <c r="AY2791" s="1"/>
    </row>
    <row r="2792" spans="3:51" s="6" customFormat="1" x14ac:dyDescent="0.3">
      <c r="C2792" s="28"/>
      <c r="D2792" s="29"/>
      <c r="E2792" s="30"/>
      <c r="F2792" s="31"/>
      <c r="G2792" s="37"/>
      <c r="H2792" s="38"/>
      <c r="K2792" s="1"/>
      <c r="L2792" s="1"/>
      <c r="M2792" s="1"/>
      <c r="N2792" s="4"/>
      <c r="O2792" s="4"/>
      <c r="P2792" s="4"/>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4"/>
      <c r="AY2792" s="1"/>
    </row>
    <row r="2793" spans="3:51" s="6" customFormat="1" x14ac:dyDescent="0.3">
      <c r="C2793" s="28"/>
      <c r="D2793" s="29"/>
      <c r="E2793" s="30"/>
      <c r="F2793" s="31"/>
      <c r="G2793" s="37"/>
      <c r="H2793" s="38"/>
      <c r="K2793" s="1"/>
      <c r="L2793" s="1"/>
      <c r="M2793" s="1"/>
      <c r="N2793" s="4"/>
      <c r="O2793" s="4"/>
      <c r="P2793" s="4"/>
      <c r="Q2793" s="1"/>
      <c r="R2793" s="1"/>
      <c r="S2793" s="1"/>
      <c r="T2793" s="1"/>
      <c r="U2793" s="1"/>
      <c r="V2793" s="1"/>
      <c r="W2793" s="1"/>
      <c r="X2793" s="1"/>
      <c r="Y2793" s="1"/>
      <c r="Z2793" s="1"/>
      <c r="AA2793" s="1"/>
      <c r="AB2793" s="1"/>
      <c r="AC2793" s="1"/>
      <c r="AD2793" s="1"/>
      <c r="AE2793" s="1"/>
      <c r="AF2793" s="1"/>
      <c r="AG2793" s="1"/>
      <c r="AH2793" s="1"/>
      <c r="AI2793" s="1"/>
      <c r="AJ2793" s="1"/>
      <c r="AK2793" s="1"/>
      <c r="AL2793" s="1"/>
      <c r="AM2793" s="1"/>
      <c r="AN2793" s="1"/>
      <c r="AO2793" s="1"/>
      <c r="AP2793" s="1"/>
      <c r="AQ2793" s="1"/>
      <c r="AR2793" s="1"/>
      <c r="AS2793" s="1"/>
      <c r="AT2793" s="1"/>
      <c r="AU2793" s="1"/>
      <c r="AV2793" s="1"/>
      <c r="AW2793" s="1"/>
      <c r="AX2793" s="4"/>
      <c r="AY2793" s="1"/>
    </row>
    <row r="2794" spans="3:51" s="6" customFormat="1" x14ac:dyDescent="0.3">
      <c r="C2794" s="28"/>
      <c r="D2794" s="29"/>
      <c r="E2794" s="30"/>
      <c r="F2794" s="31"/>
      <c r="G2794" s="37"/>
      <c r="H2794" s="38"/>
      <c r="K2794" s="1"/>
      <c r="L2794" s="1"/>
      <c r="M2794" s="1"/>
      <c r="N2794" s="4"/>
      <c r="O2794" s="4"/>
      <c r="P2794" s="4"/>
      <c r="Q2794" s="1"/>
      <c r="R2794" s="1"/>
      <c r="S2794" s="1"/>
      <c r="T2794" s="1"/>
      <c r="U2794" s="1"/>
      <c r="V2794" s="1"/>
      <c r="W2794" s="1"/>
      <c r="X2794" s="1"/>
      <c r="Y2794" s="1"/>
      <c r="Z2794" s="1"/>
      <c r="AA2794" s="1"/>
      <c r="AB2794" s="1"/>
      <c r="AC2794" s="1"/>
      <c r="AD2794" s="1"/>
      <c r="AE2794" s="1"/>
      <c r="AF2794" s="1"/>
      <c r="AG2794" s="1"/>
      <c r="AH2794" s="1"/>
      <c r="AI2794" s="1"/>
      <c r="AJ2794" s="1"/>
      <c r="AK2794" s="1"/>
      <c r="AL2794" s="1"/>
      <c r="AM2794" s="1"/>
      <c r="AN2794" s="1"/>
      <c r="AO2794" s="1"/>
      <c r="AP2794" s="1"/>
      <c r="AQ2794" s="1"/>
      <c r="AR2794" s="1"/>
      <c r="AS2794" s="1"/>
      <c r="AT2794" s="1"/>
      <c r="AU2794" s="1"/>
      <c r="AV2794" s="1"/>
      <c r="AW2794" s="1"/>
      <c r="AX2794" s="4"/>
      <c r="AY2794" s="1"/>
    </row>
    <row r="2795" spans="3:51" s="6" customFormat="1" x14ac:dyDescent="0.3">
      <c r="C2795" s="28"/>
      <c r="D2795" s="29"/>
      <c r="E2795" s="30"/>
      <c r="F2795" s="31"/>
      <c r="G2795" s="37"/>
      <c r="H2795" s="38"/>
      <c r="K2795" s="1"/>
      <c r="L2795" s="1"/>
      <c r="M2795" s="1"/>
      <c r="N2795" s="4"/>
      <c r="O2795" s="4"/>
      <c r="P2795" s="4"/>
      <c r="Q2795" s="1"/>
      <c r="R2795" s="1"/>
      <c r="S2795" s="1"/>
      <c r="T2795" s="1"/>
      <c r="U2795" s="1"/>
      <c r="V2795" s="1"/>
      <c r="W2795" s="1"/>
      <c r="X2795" s="1"/>
      <c r="Y2795" s="1"/>
      <c r="Z2795" s="1"/>
      <c r="AA2795" s="1"/>
      <c r="AB2795" s="1"/>
      <c r="AC2795" s="1"/>
      <c r="AD2795" s="1"/>
      <c r="AE2795" s="1"/>
      <c r="AF2795" s="1"/>
      <c r="AG2795" s="1"/>
      <c r="AH2795" s="1"/>
      <c r="AI2795" s="1"/>
      <c r="AJ2795" s="1"/>
      <c r="AK2795" s="1"/>
      <c r="AL2795" s="1"/>
      <c r="AM2795" s="1"/>
      <c r="AN2795" s="1"/>
      <c r="AO2795" s="1"/>
      <c r="AP2795" s="1"/>
      <c r="AQ2795" s="1"/>
      <c r="AR2795" s="1"/>
      <c r="AS2795" s="1"/>
      <c r="AT2795" s="1"/>
      <c r="AU2795" s="1"/>
      <c r="AV2795" s="1"/>
      <c r="AW2795" s="1"/>
      <c r="AX2795" s="4"/>
      <c r="AY2795" s="1"/>
    </row>
    <row r="2796" spans="3:51" s="6" customFormat="1" x14ac:dyDescent="0.3">
      <c r="C2796" s="28"/>
      <c r="D2796" s="29"/>
      <c r="E2796" s="30"/>
      <c r="F2796" s="31"/>
      <c r="G2796" s="37"/>
      <c r="H2796" s="38"/>
      <c r="K2796" s="1"/>
      <c r="L2796" s="1"/>
      <c r="M2796" s="1"/>
      <c r="N2796" s="4"/>
      <c r="O2796" s="4"/>
      <c r="P2796" s="4"/>
      <c r="Q2796" s="1"/>
      <c r="R2796" s="1"/>
      <c r="S2796" s="1"/>
      <c r="T2796" s="1"/>
      <c r="U2796" s="1"/>
      <c r="V2796" s="1"/>
      <c r="W2796" s="1"/>
      <c r="X2796" s="1"/>
      <c r="Y2796" s="1"/>
      <c r="Z2796" s="1"/>
      <c r="AA2796" s="1"/>
      <c r="AB2796" s="1"/>
      <c r="AC2796" s="1"/>
      <c r="AD2796" s="1"/>
      <c r="AE2796" s="1"/>
      <c r="AF2796" s="1"/>
      <c r="AG2796" s="1"/>
      <c r="AH2796" s="1"/>
      <c r="AI2796" s="1"/>
      <c r="AJ2796" s="1"/>
      <c r="AK2796" s="1"/>
      <c r="AL2796" s="1"/>
      <c r="AM2796" s="1"/>
      <c r="AN2796" s="1"/>
      <c r="AO2796" s="1"/>
      <c r="AP2796" s="1"/>
      <c r="AQ2796" s="1"/>
      <c r="AR2796" s="1"/>
      <c r="AS2796" s="1"/>
      <c r="AT2796" s="1"/>
      <c r="AU2796" s="1"/>
      <c r="AV2796" s="1"/>
      <c r="AW2796" s="1"/>
      <c r="AX2796" s="4"/>
      <c r="AY2796" s="1"/>
    </row>
    <row r="2797" spans="3:51" s="6" customFormat="1" x14ac:dyDescent="0.3">
      <c r="C2797" s="28"/>
      <c r="D2797" s="29"/>
      <c r="E2797" s="30"/>
      <c r="F2797" s="31"/>
      <c r="G2797" s="37"/>
      <c r="H2797" s="38"/>
      <c r="K2797" s="1"/>
      <c r="L2797" s="1"/>
      <c r="M2797" s="1"/>
      <c r="N2797" s="4"/>
      <c r="O2797" s="4"/>
      <c r="P2797" s="4"/>
      <c r="Q2797" s="1"/>
      <c r="R2797" s="1"/>
      <c r="S2797" s="1"/>
      <c r="T2797" s="1"/>
      <c r="U2797" s="1"/>
      <c r="V2797" s="1"/>
      <c r="W2797" s="1"/>
      <c r="X2797" s="1"/>
      <c r="Y2797" s="1"/>
      <c r="Z2797" s="1"/>
      <c r="AA2797" s="1"/>
      <c r="AB2797" s="1"/>
      <c r="AC2797" s="1"/>
      <c r="AD2797" s="1"/>
      <c r="AE2797" s="1"/>
      <c r="AF2797" s="1"/>
      <c r="AG2797" s="1"/>
      <c r="AH2797" s="1"/>
      <c r="AI2797" s="1"/>
      <c r="AJ2797" s="1"/>
      <c r="AK2797" s="1"/>
      <c r="AL2797" s="1"/>
      <c r="AM2797" s="1"/>
      <c r="AN2797" s="1"/>
      <c r="AO2797" s="1"/>
      <c r="AP2797" s="1"/>
      <c r="AQ2797" s="1"/>
      <c r="AR2797" s="1"/>
      <c r="AS2797" s="1"/>
      <c r="AT2797" s="1"/>
      <c r="AU2797" s="1"/>
      <c r="AV2797" s="1"/>
      <c r="AW2797" s="1"/>
      <c r="AX2797" s="4"/>
      <c r="AY2797" s="1"/>
    </row>
    <row r="2798" spans="3:51" s="6" customFormat="1" x14ac:dyDescent="0.3">
      <c r="C2798" s="28"/>
      <c r="D2798" s="29"/>
      <c r="E2798" s="30"/>
      <c r="F2798" s="31"/>
      <c r="G2798" s="37"/>
      <c r="H2798" s="38"/>
      <c r="K2798" s="1"/>
      <c r="L2798" s="1"/>
      <c r="M2798" s="1"/>
      <c r="N2798" s="4"/>
      <c r="O2798" s="4"/>
      <c r="P2798" s="4"/>
      <c r="Q2798" s="1"/>
      <c r="R2798" s="1"/>
      <c r="S2798" s="1"/>
      <c r="T2798" s="1"/>
      <c r="U2798" s="1"/>
      <c r="V2798" s="1"/>
      <c r="W2798" s="1"/>
      <c r="X2798" s="1"/>
      <c r="Y2798" s="1"/>
      <c r="Z2798" s="1"/>
      <c r="AA2798" s="1"/>
      <c r="AB2798" s="1"/>
      <c r="AC2798" s="1"/>
      <c r="AD2798" s="1"/>
      <c r="AE2798" s="1"/>
      <c r="AF2798" s="1"/>
      <c r="AG2798" s="1"/>
      <c r="AH2798" s="1"/>
      <c r="AI2798" s="1"/>
      <c r="AJ2798" s="1"/>
      <c r="AK2798" s="1"/>
      <c r="AL2798" s="1"/>
      <c r="AM2798" s="1"/>
      <c r="AN2798" s="1"/>
      <c r="AO2798" s="1"/>
      <c r="AP2798" s="1"/>
      <c r="AQ2798" s="1"/>
      <c r="AR2798" s="1"/>
      <c r="AS2798" s="1"/>
      <c r="AT2798" s="1"/>
      <c r="AU2798" s="1"/>
      <c r="AV2798" s="1"/>
      <c r="AW2798" s="1"/>
      <c r="AX2798" s="4"/>
      <c r="AY2798" s="1"/>
    </row>
    <row r="2799" spans="3:51" s="6" customFormat="1" x14ac:dyDescent="0.3">
      <c r="C2799" s="28"/>
      <c r="D2799" s="29"/>
      <c r="E2799" s="30"/>
      <c r="F2799" s="31"/>
      <c r="G2799" s="37"/>
      <c r="H2799" s="38"/>
      <c r="K2799" s="1"/>
      <c r="L2799" s="1"/>
      <c r="M2799" s="1"/>
      <c r="N2799" s="4"/>
      <c r="O2799" s="4"/>
      <c r="P2799" s="4"/>
      <c r="Q2799" s="1"/>
      <c r="R2799" s="1"/>
      <c r="S2799" s="1"/>
      <c r="T2799" s="1"/>
      <c r="U2799" s="1"/>
      <c r="V2799" s="1"/>
      <c r="W2799" s="1"/>
      <c r="X2799" s="1"/>
      <c r="Y2799" s="1"/>
      <c r="Z2799" s="1"/>
      <c r="AA2799" s="1"/>
      <c r="AB2799" s="1"/>
      <c r="AC2799" s="1"/>
      <c r="AD2799" s="1"/>
      <c r="AE2799" s="1"/>
      <c r="AF2799" s="1"/>
      <c r="AG2799" s="1"/>
      <c r="AH2799" s="1"/>
      <c r="AI2799" s="1"/>
      <c r="AJ2799" s="1"/>
      <c r="AK2799" s="1"/>
      <c r="AL2799" s="1"/>
      <c r="AM2799" s="1"/>
      <c r="AN2799" s="1"/>
      <c r="AO2799" s="1"/>
      <c r="AP2799" s="1"/>
      <c r="AQ2799" s="1"/>
      <c r="AR2799" s="1"/>
      <c r="AS2799" s="1"/>
      <c r="AT2799" s="1"/>
      <c r="AU2799" s="1"/>
      <c r="AV2799" s="1"/>
      <c r="AW2799" s="1"/>
      <c r="AX2799" s="4"/>
      <c r="AY2799" s="1"/>
    </row>
    <row r="2800" spans="3:51" s="6" customFormat="1" x14ac:dyDescent="0.3">
      <c r="C2800" s="28"/>
      <c r="D2800" s="29"/>
      <c r="E2800" s="30"/>
      <c r="F2800" s="31"/>
      <c r="G2800" s="37"/>
      <c r="H2800" s="38"/>
      <c r="K2800" s="1"/>
      <c r="L2800" s="1"/>
      <c r="M2800" s="1"/>
      <c r="N2800" s="4"/>
      <c r="O2800" s="4"/>
      <c r="P2800" s="4"/>
      <c r="Q2800" s="1"/>
      <c r="R2800" s="1"/>
      <c r="S2800" s="1"/>
      <c r="T2800" s="1"/>
      <c r="U2800" s="1"/>
      <c r="V2800" s="1"/>
      <c r="W2800" s="1"/>
      <c r="X2800" s="1"/>
      <c r="Y2800" s="1"/>
      <c r="Z2800" s="1"/>
      <c r="AA2800" s="1"/>
      <c r="AB2800" s="1"/>
      <c r="AC2800" s="1"/>
      <c r="AD2800" s="1"/>
      <c r="AE2800" s="1"/>
      <c r="AF2800" s="1"/>
      <c r="AG2800" s="1"/>
      <c r="AH2800" s="1"/>
      <c r="AI2800" s="1"/>
      <c r="AJ2800" s="1"/>
      <c r="AK2800" s="1"/>
      <c r="AL2800" s="1"/>
      <c r="AM2800" s="1"/>
      <c r="AN2800" s="1"/>
      <c r="AO2800" s="1"/>
      <c r="AP2800" s="1"/>
      <c r="AQ2800" s="1"/>
      <c r="AR2800" s="1"/>
      <c r="AS2800" s="1"/>
      <c r="AT2800" s="1"/>
      <c r="AU2800" s="1"/>
      <c r="AV2800" s="1"/>
      <c r="AW2800" s="1"/>
      <c r="AX2800" s="4"/>
      <c r="AY2800" s="1"/>
    </row>
    <row r="2801" spans="3:51" s="6" customFormat="1" x14ac:dyDescent="0.3">
      <c r="C2801" s="28"/>
      <c r="D2801" s="29"/>
      <c r="E2801" s="30"/>
      <c r="F2801" s="31"/>
      <c r="G2801" s="37"/>
      <c r="H2801" s="38"/>
      <c r="K2801" s="1"/>
      <c r="L2801" s="1"/>
      <c r="M2801" s="1"/>
      <c r="N2801" s="4"/>
      <c r="O2801" s="4"/>
      <c r="P2801" s="4"/>
      <c r="Q2801" s="1"/>
      <c r="R2801" s="1"/>
      <c r="S2801" s="1"/>
      <c r="T2801" s="1"/>
      <c r="U2801" s="1"/>
      <c r="V2801" s="1"/>
      <c r="W2801" s="1"/>
      <c r="X2801" s="1"/>
      <c r="Y2801" s="1"/>
      <c r="Z2801" s="1"/>
      <c r="AA2801" s="1"/>
      <c r="AB2801" s="1"/>
      <c r="AC2801" s="1"/>
      <c r="AD2801" s="1"/>
      <c r="AE2801" s="1"/>
      <c r="AF2801" s="1"/>
      <c r="AG2801" s="1"/>
      <c r="AH2801" s="1"/>
      <c r="AI2801" s="1"/>
      <c r="AJ2801" s="1"/>
      <c r="AK2801" s="1"/>
      <c r="AL2801" s="1"/>
      <c r="AM2801" s="1"/>
      <c r="AN2801" s="1"/>
      <c r="AO2801" s="1"/>
      <c r="AP2801" s="1"/>
      <c r="AQ2801" s="1"/>
      <c r="AR2801" s="1"/>
      <c r="AS2801" s="1"/>
      <c r="AT2801" s="1"/>
      <c r="AU2801" s="1"/>
      <c r="AV2801" s="1"/>
      <c r="AW2801" s="1"/>
      <c r="AX2801" s="4"/>
      <c r="AY2801" s="1"/>
    </row>
    <row r="2802" spans="3:51" s="6" customFormat="1" x14ac:dyDescent="0.3">
      <c r="C2802" s="28"/>
      <c r="D2802" s="29"/>
      <c r="E2802" s="30"/>
      <c r="F2802" s="31"/>
      <c r="G2802" s="37"/>
      <c r="H2802" s="38"/>
      <c r="K2802" s="1"/>
      <c r="L2802" s="1"/>
      <c r="M2802" s="1"/>
      <c r="N2802" s="4"/>
      <c r="O2802" s="4"/>
      <c r="P2802" s="4"/>
      <c r="Q2802" s="1"/>
      <c r="R2802" s="1"/>
      <c r="S2802" s="1"/>
      <c r="T2802" s="1"/>
      <c r="U2802" s="1"/>
      <c r="V2802" s="1"/>
      <c r="W2802" s="1"/>
      <c r="X2802" s="1"/>
      <c r="Y2802" s="1"/>
      <c r="Z2802" s="1"/>
      <c r="AA2802" s="1"/>
      <c r="AB2802" s="1"/>
      <c r="AC2802" s="1"/>
      <c r="AD2802" s="1"/>
      <c r="AE2802" s="1"/>
      <c r="AF2802" s="1"/>
      <c r="AG2802" s="1"/>
      <c r="AH2802" s="1"/>
      <c r="AI2802" s="1"/>
      <c r="AJ2802" s="1"/>
      <c r="AK2802" s="1"/>
      <c r="AL2802" s="1"/>
      <c r="AM2802" s="1"/>
      <c r="AN2802" s="1"/>
      <c r="AO2802" s="1"/>
      <c r="AP2802" s="1"/>
      <c r="AQ2802" s="1"/>
      <c r="AR2802" s="1"/>
      <c r="AS2802" s="1"/>
      <c r="AT2802" s="1"/>
      <c r="AU2802" s="1"/>
      <c r="AV2802" s="1"/>
      <c r="AW2802" s="1"/>
      <c r="AX2802" s="4"/>
      <c r="AY2802" s="1"/>
    </row>
    <row r="2803" spans="3:51" s="6" customFormat="1" x14ac:dyDescent="0.3">
      <c r="C2803" s="28"/>
      <c r="D2803" s="29"/>
      <c r="E2803" s="30"/>
      <c r="F2803" s="31"/>
      <c r="G2803" s="37"/>
      <c r="H2803" s="38"/>
      <c r="K2803" s="1"/>
      <c r="L2803" s="1"/>
      <c r="M2803" s="1"/>
      <c r="N2803" s="4"/>
      <c r="O2803" s="4"/>
      <c r="P2803" s="4"/>
      <c r="Q2803" s="1"/>
      <c r="R2803" s="1"/>
      <c r="S2803" s="1"/>
      <c r="T2803" s="1"/>
      <c r="U2803" s="1"/>
      <c r="V2803" s="1"/>
      <c r="W2803" s="1"/>
      <c r="X2803" s="1"/>
      <c r="Y2803" s="1"/>
      <c r="Z2803" s="1"/>
      <c r="AA2803" s="1"/>
      <c r="AB2803" s="1"/>
      <c r="AC2803" s="1"/>
      <c r="AD2803" s="1"/>
      <c r="AE2803" s="1"/>
      <c r="AF2803" s="1"/>
      <c r="AG2803" s="1"/>
      <c r="AH2803" s="1"/>
      <c r="AI2803" s="1"/>
      <c r="AJ2803" s="1"/>
      <c r="AK2803" s="1"/>
      <c r="AL2803" s="1"/>
      <c r="AM2803" s="1"/>
      <c r="AN2803" s="1"/>
      <c r="AO2803" s="1"/>
      <c r="AP2803" s="1"/>
      <c r="AQ2803" s="1"/>
      <c r="AR2803" s="1"/>
      <c r="AS2803" s="1"/>
      <c r="AT2803" s="1"/>
      <c r="AU2803" s="1"/>
      <c r="AV2803" s="1"/>
      <c r="AW2803" s="1"/>
      <c r="AX2803" s="4"/>
      <c r="AY2803" s="1"/>
    </row>
    <row r="2804" spans="3:51" s="6" customFormat="1" x14ac:dyDescent="0.3">
      <c r="C2804" s="28"/>
      <c r="D2804" s="29"/>
      <c r="E2804" s="30"/>
      <c r="F2804" s="31"/>
      <c r="G2804" s="37"/>
      <c r="H2804" s="38"/>
      <c r="K2804" s="1"/>
      <c r="L2804" s="1"/>
      <c r="M2804" s="1"/>
      <c r="N2804" s="4"/>
      <c r="O2804" s="4"/>
      <c r="P2804" s="4"/>
      <c r="Q2804" s="1"/>
      <c r="R2804" s="1"/>
      <c r="S2804" s="1"/>
      <c r="T2804" s="1"/>
      <c r="U2804" s="1"/>
      <c r="V2804" s="1"/>
      <c r="W2804" s="1"/>
      <c r="X2804" s="1"/>
      <c r="Y2804" s="1"/>
      <c r="Z2804" s="1"/>
      <c r="AA2804" s="1"/>
      <c r="AB2804" s="1"/>
      <c r="AC2804" s="1"/>
      <c r="AD2804" s="1"/>
      <c r="AE2804" s="1"/>
      <c r="AF2804" s="1"/>
      <c r="AG2804" s="1"/>
      <c r="AH2804" s="1"/>
      <c r="AI2804" s="1"/>
      <c r="AJ2804" s="1"/>
      <c r="AK2804" s="1"/>
      <c r="AL2804" s="1"/>
      <c r="AM2804" s="1"/>
      <c r="AN2804" s="1"/>
      <c r="AO2804" s="1"/>
      <c r="AP2804" s="1"/>
      <c r="AQ2804" s="1"/>
      <c r="AR2804" s="1"/>
      <c r="AS2804" s="1"/>
      <c r="AT2804" s="1"/>
      <c r="AU2804" s="1"/>
      <c r="AV2804" s="1"/>
      <c r="AW2804" s="1"/>
      <c r="AX2804" s="4"/>
      <c r="AY2804" s="1"/>
    </row>
    <row r="2805" spans="3:51" s="6" customFormat="1" x14ac:dyDescent="0.3">
      <c r="C2805" s="28"/>
      <c r="D2805" s="29"/>
      <c r="E2805" s="30"/>
      <c r="F2805" s="31"/>
      <c r="G2805" s="37"/>
      <c r="H2805" s="38"/>
      <c r="K2805" s="1"/>
      <c r="L2805" s="1"/>
      <c r="M2805" s="1"/>
      <c r="N2805" s="4"/>
      <c r="O2805" s="4"/>
      <c r="P2805" s="4"/>
      <c r="Q2805" s="1"/>
      <c r="R2805" s="1"/>
      <c r="S2805" s="1"/>
      <c r="T2805" s="1"/>
      <c r="U2805" s="1"/>
      <c r="V2805" s="1"/>
      <c r="W2805" s="1"/>
      <c r="X2805" s="1"/>
      <c r="Y2805" s="1"/>
      <c r="Z2805" s="1"/>
      <c r="AA2805" s="1"/>
      <c r="AB2805" s="1"/>
      <c r="AC2805" s="1"/>
      <c r="AD2805" s="1"/>
      <c r="AE2805" s="1"/>
      <c r="AF2805" s="1"/>
      <c r="AG2805" s="1"/>
      <c r="AH2805" s="1"/>
      <c r="AI2805" s="1"/>
      <c r="AJ2805" s="1"/>
      <c r="AK2805" s="1"/>
      <c r="AL2805" s="1"/>
      <c r="AM2805" s="1"/>
      <c r="AN2805" s="1"/>
      <c r="AO2805" s="1"/>
      <c r="AP2805" s="1"/>
      <c r="AQ2805" s="1"/>
      <c r="AR2805" s="1"/>
      <c r="AS2805" s="1"/>
      <c r="AT2805" s="1"/>
      <c r="AU2805" s="1"/>
      <c r="AV2805" s="1"/>
      <c r="AW2805" s="1"/>
      <c r="AX2805" s="4"/>
      <c r="AY2805" s="1"/>
    </row>
    <row r="2806" spans="3:51" s="6" customFormat="1" x14ac:dyDescent="0.3">
      <c r="C2806" s="28"/>
      <c r="D2806" s="29"/>
      <c r="E2806" s="30"/>
      <c r="F2806" s="31"/>
      <c r="G2806" s="37"/>
      <c r="H2806" s="38"/>
      <c r="K2806" s="1"/>
      <c r="L2806" s="1"/>
      <c r="M2806" s="1"/>
      <c r="N2806" s="4"/>
      <c r="O2806" s="4"/>
      <c r="P2806" s="4"/>
      <c r="Q2806" s="1"/>
      <c r="R2806" s="1"/>
      <c r="S2806" s="1"/>
      <c r="T2806" s="1"/>
      <c r="U2806" s="1"/>
      <c r="V2806" s="1"/>
      <c r="W2806" s="1"/>
      <c r="X2806" s="1"/>
      <c r="Y2806" s="1"/>
      <c r="Z2806" s="1"/>
      <c r="AA2806" s="1"/>
      <c r="AB2806" s="1"/>
      <c r="AC2806" s="1"/>
      <c r="AD2806" s="1"/>
      <c r="AE2806" s="1"/>
      <c r="AF2806" s="1"/>
      <c r="AG2806" s="1"/>
      <c r="AH2806" s="1"/>
      <c r="AI2806" s="1"/>
      <c r="AJ2806" s="1"/>
      <c r="AK2806" s="1"/>
      <c r="AL2806" s="1"/>
      <c r="AM2806" s="1"/>
      <c r="AN2806" s="1"/>
      <c r="AO2806" s="1"/>
      <c r="AP2806" s="1"/>
      <c r="AQ2806" s="1"/>
      <c r="AR2806" s="1"/>
      <c r="AS2806" s="1"/>
      <c r="AT2806" s="1"/>
      <c r="AU2806" s="1"/>
      <c r="AV2806" s="1"/>
      <c r="AW2806" s="1"/>
      <c r="AX2806" s="4"/>
      <c r="AY2806" s="1"/>
    </row>
    <row r="2807" spans="3:51" s="6" customFormat="1" x14ac:dyDescent="0.3">
      <c r="C2807" s="28"/>
      <c r="D2807" s="29"/>
      <c r="E2807" s="30"/>
      <c r="F2807" s="31"/>
      <c r="G2807" s="37"/>
      <c r="H2807" s="38"/>
      <c r="K2807" s="1"/>
      <c r="L2807" s="1"/>
      <c r="M2807" s="1"/>
      <c r="N2807" s="4"/>
      <c r="O2807" s="4"/>
      <c r="P2807" s="4"/>
      <c r="Q2807" s="1"/>
      <c r="R2807" s="1"/>
      <c r="S2807" s="1"/>
      <c r="T2807" s="1"/>
      <c r="U2807" s="1"/>
      <c r="V2807" s="1"/>
      <c r="W2807" s="1"/>
      <c r="X2807" s="1"/>
      <c r="Y2807" s="1"/>
      <c r="Z2807" s="1"/>
      <c r="AA2807" s="1"/>
      <c r="AB2807" s="1"/>
      <c r="AC2807" s="1"/>
      <c r="AD2807" s="1"/>
      <c r="AE2807" s="1"/>
      <c r="AF2807" s="1"/>
      <c r="AG2807" s="1"/>
      <c r="AH2807" s="1"/>
      <c r="AI2807" s="1"/>
      <c r="AJ2807" s="1"/>
      <c r="AK2807" s="1"/>
      <c r="AL2807" s="1"/>
      <c r="AM2807" s="1"/>
      <c r="AN2807" s="1"/>
      <c r="AO2807" s="1"/>
      <c r="AP2807" s="1"/>
      <c r="AQ2807" s="1"/>
      <c r="AR2807" s="1"/>
      <c r="AS2807" s="1"/>
      <c r="AT2807" s="1"/>
      <c r="AU2807" s="1"/>
      <c r="AV2807" s="1"/>
      <c r="AW2807" s="1"/>
      <c r="AX2807" s="4"/>
      <c r="AY2807" s="1"/>
    </row>
    <row r="2808" spans="3:51" s="6" customFormat="1" x14ac:dyDescent="0.3">
      <c r="C2808" s="28"/>
      <c r="D2808" s="29"/>
      <c r="E2808" s="30"/>
      <c r="F2808" s="31"/>
      <c r="G2808" s="37"/>
      <c r="H2808" s="38"/>
      <c r="K2808" s="1"/>
      <c r="L2808" s="1"/>
      <c r="M2808" s="1"/>
      <c r="N2808" s="4"/>
      <c r="O2808" s="4"/>
      <c r="P2808" s="4"/>
      <c r="Q2808" s="1"/>
      <c r="R2808" s="1"/>
      <c r="S2808" s="1"/>
      <c r="T2808" s="1"/>
      <c r="U2808" s="1"/>
      <c r="V2808" s="1"/>
      <c r="W2808" s="1"/>
      <c r="X2808" s="1"/>
      <c r="Y2808" s="1"/>
      <c r="Z2808" s="1"/>
      <c r="AA2808" s="1"/>
      <c r="AB2808" s="1"/>
      <c r="AC2808" s="1"/>
      <c r="AD2808" s="1"/>
      <c r="AE2808" s="1"/>
      <c r="AF2808" s="1"/>
      <c r="AG2808" s="1"/>
      <c r="AH2808" s="1"/>
      <c r="AI2808" s="1"/>
      <c r="AJ2808" s="1"/>
      <c r="AK2808" s="1"/>
      <c r="AL2808" s="1"/>
      <c r="AM2808" s="1"/>
      <c r="AN2808" s="1"/>
      <c r="AO2808" s="1"/>
      <c r="AP2808" s="1"/>
      <c r="AQ2808" s="1"/>
      <c r="AR2808" s="1"/>
      <c r="AS2808" s="1"/>
      <c r="AT2808" s="1"/>
      <c r="AU2808" s="1"/>
      <c r="AV2808" s="1"/>
      <c r="AW2808" s="1"/>
      <c r="AX2808" s="4"/>
      <c r="AY2808" s="1"/>
    </row>
    <row r="2809" spans="3:51" s="6" customFormat="1" x14ac:dyDescent="0.3">
      <c r="C2809" s="28"/>
      <c r="D2809" s="29"/>
      <c r="E2809" s="30"/>
      <c r="F2809" s="31"/>
      <c r="G2809" s="37"/>
      <c r="H2809" s="38"/>
      <c r="K2809" s="1"/>
      <c r="L2809" s="1"/>
      <c r="M2809" s="1"/>
      <c r="N2809" s="4"/>
      <c r="O2809" s="4"/>
      <c r="P2809" s="4"/>
      <c r="Q2809" s="1"/>
      <c r="R2809" s="1"/>
      <c r="S2809" s="1"/>
      <c r="T2809" s="1"/>
      <c r="U2809" s="1"/>
      <c r="V2809" s="1"/>
      <c r="W2809" s="1"/>
      <c r="X2809" s="1"/>
      <c r="Y2809" s="1"/>
      <c r="Z2809" s="1"/>
      <c r="AA2809" s="1"/>
      <c r="AB2809" s="1"/>
      <c r="AC2809" s="1"/>
      <c r="AD2809" s="1"/>
      <c r="AE2809" s="1"/>
      <c r="AF2809" s="1"/>
      <c r="AG2809" s="1"/>
      <c r="AH2809" s="1"/>
      <c r="AI2809" s="1"/>
      <c r="AJ2809" s="1"/>
      <c r="AK2809" s="1"/>
      <c r="AL2809" s="1"/>
      <c r="AM2809" s="1"/>
      <c r="AN2809" s="1"/>
      <c r="AO2809" s="1"/>
      <c r="AP2809" s="1"/>
      <c r="AQ2809" s="1"/>
      <c r="AR2809" s="1"/>
      <c r="AS2809" s="1"/>
      <c r="AT2809" s="1"/>
      <c r="AU2809" s="1"/>
      <c r="AV2809" s="1"/>
      <c r="AW2809" s="1"/>
      <c r="AX2809" s="4"/>
      <c r="AY2809" s="1"/>
    </row>
    <row r="2810" spans="3:51" s="6" customFormat="1" x14ac:dyDescent="0.3">
      <c r="C2810" s="28"/>
      <c r="D2810" s="29"/>
      <c r="E2810" s="30"/>
      <c r="F2810" s="31"/>
      <c r="G2810" s="37"/>
      <c r="H2810" s="38"/>
      <c r="K2810" s="1"/>
      <c r="L2810" s="1"/>
      <c r="M2810" s="1"/>
      <c r="N2810" s="4"/>
      <c r="O2810" s="4"/>
      <c r="P2810" s="4"/>
      <c r="Q2810" s="1"/>
      <c r="R2810" s="1"/>
      <c r="S2810" s="1"/>
      <c r="T2810" s="1"/>
      <c r="U2810" s="1"/>
      <c r="V2810" s="1"/>
      <c r="W2810" s="1"/>
      <c r="X2810" s="1"/>
      <c r="Y2810" s="1"/>
      <c r="Z2810" s="1"/>
      <c r="AA2810" s="1"/>
      <c r="AB2810" s="1"/>
      <c r="AC2810" s="1"/>
      <c r="AD2810" s="1"/>
      <c r="AE2810" s="1"/>
      <c r="AF2810" s="1"/>
      <c r="AG2810" s="1"/>
      <c r="AH2810" s="1"/>
      <c r="AI2810" s="1"/>
      <c r="AJ2810" s="1"/>
      <c r="AK2810" s="1"/>
      <c r="AL2810" s="1"/>
      <c r="AM2810" s="1"/>
      <c r="AN2810" s="1"/>
      <c r="AO2810" s="1"/>
      <c r="AP2810" s="1"/>
      <c r="AQ2810" s="1"/>
      <c r="AR2810" s="1"/>
      <c r="AS2810" s="1"/>
      <c r="AT2810" s="1"/>
      <c r="AU2810" s="1"/>
      <c r="AV2810" s="1"/>
      <c r="AW2810" s="1"/>
      <c r="AX2810" s="4"/>
      <c r="AY2810" s="1"/>
    </row>
    <row r="2811" spans="3:51" s="6" customFormat="1" x14ac:dyDescent="0.3">
      <c r="C2811" s="28"/>
      <c r="D2811" s="29"/>
      <c r="E2811" s="30"/>
      <c r="F2811" s="31"/>
      <c r="G2811" s="37"/>
      <c r="H2811" s="38"/>
      <c r="K2811" s="1"/>
      <c r="L2811" s="1"/>
      <c r="M2811" s="1"/>
      <c r="N2811" s="4"/>
      <c r="O2811" s="4"/>
      <c r="P2811" s="4"/>
      <c r="Q2811" s="1"/>
      <c r="R2811" s="1"/>
      <c r="S2811" s="1"/>
      <c r="T2811" s="1"/>
      <c r="U2811" s="1"/>
      <c r="V2811" s="1"/>
      <c r="W2811" s="1"/>
      <c r="X2811" s="1"/>
      <c r="Y2811" s="1"/>
      <c r="Z2811" s="1"/>
      <c r="AA2811" s="1"/>
      <c r="AB2811" s="1"/>
      <c r="AC2811" s="1"/>
      <c r="AD2811" s="1"/>
      <c r="AE2811" s="1"/>
      <c r="AF2811" s="1"/>
      <c r="AG2811" s="1"/>
      <c r="AH2811" s="1"/>
      <c r="AI2811" s="1"/>
      <c r="AJ2811" s="1"/>
      <c r="AK2811" s="1"/>
      <c r="AL2811" s="1"/>
      <c r="AM2811" s="1"/>
      <c r="AN2811" s="1"/>
      <c r="AO2811" s="1"/>
      <c r="AP2811" s="1"/>
      <c r="AQ2811" s="1"/>
      <c r="AR2811" s="1"/>
      <c r="AS2811" s="1"/>
      <c r="AT2811" s="1"/>
      <c r="AU2811" s="1"/>
      <c r="AV2811" s="1"/>
      <c r="AW2811" s="1"/>
      <c r="AX2811" s="4"/>
      <c r="AY2811" s="1"/>
    </row>
    <row r="2812" spans="3:51" s="6" customFormat="1" x14ac:dyDescent="0.3">
      <c r="C2812" s="28"/>
      <c r="D2812" s="29"/>
      <c r="E2812" s="30"/>
      <c r="F2812" s="31"/>
      <c r="G2812" s="37"/>
      <c r="H2812" s="38"/>
      <c r="K2812" s="1"/>
      <c r="L2812" s="1"/>
      <c r="M2812" s="1"/>
      <c r="N2812" s="4"/>
      <c r="O2812" s="4"/>
      <c r="P2812" s="4"/>
      <c r="Q2812" s="1"/>
      <c r="R2812" s="1"/>
      <c r="S2812" s="1"/>
      <c r="T2812" s="1"/>
      <c r="U2812" s="1"/>
      <c r="V2812" s="1"/>
      <c r="W2812" s="1"/>
      <c r="X2812" s="1"/>
      <c r="Y2812" s="1"/>
      <c r="Z2812" s="1"/>
      <c r="AA2812" s="1"/>
      <c r="AB2812" s="1"/>
      <c r="AC2812" s="1"/>
      <c r="AD2812" s="1"/>
      <c r="AE2812" s="1"/>
      <c r="AF2812" s="1"/>
      <c r="AG2812" s="1"/>
      <c r="AH2812" s="1"/>
      <c r="AI2812" s="1"/>
      <c r="AJ2812" s="1"/>
      <c r="AK2812" s="1"/>
      <c r="AL2812" s="1"/>
      <c r="AM2812" s="1"/>
      <c r="AN2812" s="1"/>
      <c r="AO2812" s="1"/>
      <c r="AP2812" s="1"/>
      <c r="AQ2812" s="1"/>
      <c r="AR2812" s="1"/>
      <c r="AS2812" s="1"/>
      <c r="AT2812" s="1"/>
      <c r="AU2812" s="1"/>
      <c r="AV2812" s="1"/>
      <c r="AW2812" s="1"/>
      <c r="AX2812" s="4"/>
      <c r="AY2812" s="1"/>
    </row>
    <row r="2813" spans="3:51" s="6" customFormat="1" x14ac:dyDescent="0.3">
      <c r="C2813" s="28"/>
      <c r="D2813" s="29"/>
      <c r="E2813" s="30"/>
      <c r="F2813" s="31"/>
      <c r="G2813" s="37"/>
      <c r="H2813" s="38"/>
      <c r="K2813" s="1"/>
      <c r="L2813" s="1"/>
      <c r="M2813" s="1"/>
      <c r="N2813" s="4"/>
      <c r="O2813" s="4"/>
      <c r="P2813" s="4"/>
      <c r="Q2813" s="1"/>
      <c r="R2813" s="1"/>
      <c r="S2813" s="1"/>
      <c r="T2813" s="1"/>
      <c r="U2813" s="1"/>
      <c r="V2813" s="1"/>
      <c r="W2813" s="1"/>
      <c r="X2813" s="1"/>
      <c r="Y2813" s="1"/>
      <c r="Z2813" s="1"/>
      <c r="AA2813" s="1"/>
      <c r="AB2813" s="1"/>
      <c r="AC2813" s="1"/>
      <c r="AD2813" s="1"/>
      <c r="AE2813" s="1"/>
      <c r="AF2813" s="1"/>
      <c r="AG2813" s="1"/>
      <c r="AH2813" s="1"/>
      <c r="AI2813" s="1"/>
      <c r="AJ2813" s="1"/>
      <c r="AK2813" s="1"/>
      <c r="AL2813" s="1"/>
      <c r="AM2813" s="1"/>
      <c r="AN2813" s="1"/>
      <c r="AO2813" s="1"/>
      <c r="AP2813" s="1"/>
      <c r="AQ2813" s="1"/>
      <c r="AR2813" s="1"/>
      <c r="AS2813" s="1"/>
      <c r="AT2813" s="1"/>
      <c r="AU2813" s="1"/>
      <c r="AV2813" s="1"/>
      <c r="AW2813" s="1"/>
      <c r="AX2813" s="4"/>
      <c r="AY2813" s="1"/>
    </row>
    <row r="2814" spans="3:51" s="6" customFormat="1" x14ac:dyDescent="0.3">
      <c r="C2814" s="28"/>
      <c r="D2814" s="29"/>
      <c r="E2814" s="30"/>
      <c r="F2814" s="31"/>
      <c r="G2814" s="37"/>
      <c r="H2814" s="38"/>
      <c r="K2814" s="1"/>
      <c r="L2814" s="1"/>
      <c r="M2814" s="1"/>
      <c r="N2814" s="4"/>
      <c r="O2814" s="4"/>
      <c r="P2814" s="4"/>
      <c r="Q2814" s="1"/>
      <c r="R2814" s="1"/>
      <c r="S2814" s="1"/>
      <c r="T2814" s="1"/>
      <c r="U2814" s="1"/>
      <c r="V2814" s="1"/>
      <c r="W2814" s="1"/>
      <c r="X2814" s="1"/>
      <c r="Y2814" s="1"/>
      <c r="Z2814" s="1"/>
      <c r="AA2814" s="1"/>
      <c r="AB2814" s="1"/>
      <c r="AC2814" s="1"/>
      <c r="AD2814" s="1"/>
      <c r="AE2814" s="1"/>
      <c r="AF2814" s="1"/>
      <c r="AG2814" s="1"/>
      <c r="AH2814" s="1"/>
      <c r="AI2814" s="1"/>
      <c r="AJ2814" s="1"/>
      <c r="AK2814" s="1"/>
      <c r="AL2814" s="1"/>
      <c r="AM2814" s="1"/>
      <c r="AN2814" s="1"/>
      <c r="AO2814" s="1"/>
      <c r="AP2814" s="1"/>
      <c r="AQ2814" s="1"/>
      <c r="AR2814" s="1"/>
      <c r="AS2814" s="1"/>
      <c r="AT2814" s="1"/>
      <c r="AU2814" s="1"/>
      <c r="AV2814" s="1"/>
      <c r="AW2814" s="1"/>
      <c r="AX2814" s="4"/>
      <c r="AY2814" s="1"/>
    </row>
    <row r="2815" spans="3:51" s="6" customFormat="1" x14ac:dyDescent="0.3">
      <c r="C2815" s="28"/>
      <c r="D2815" s="29"/>
      <c r="E2815" s="30"/>
      <c r="F2815" s="31"/>
      <c r="G2815" s="37"/>
      <c r="H2815" s="38"/>
      <c r="K2815" s="1"/>
      <c r="L2815" s="1"/>
      <c r="M2815" s="1"/>
      <c r="N2815" s="4"/>
      <c r="O2815" s="4"/>
      <c r="P2815" s="4"/>
      <c r="Q2815" s="1"/>
      <c r="R2815" s="1"/>
      <c r="S2815" s="1"/>
      <c r="T2815" s="1"/>
      <c r="U2815" s="1"/>
      <c r="V2815" s="1"/>
      <c r="W2815" s="1"/>
      <c r="X2815" s="1"/>
      <c r="Y2815" s="1"/>
      <c r="Z2815" s="1"/>
      <c r="AA2815" s="1"/>
      <c r="AB2815" s="1"/>
      <c r="AC2815" s="1"/>
      <c r="AD2815" s="1"/>
      <c r="AE2815" s="1"/>
      <c r="AF2815" s="1"/>
      <c r="AG2815" s="1"/>
      <c r="AH2815" s="1"/>
      <c r="AI2815" s="1"/>
      <c r="AJ2815" s="1"/>
      <c r="AK2815" s="1"/>
      <c r="AL2815" s="1"/>
      <c r="AM2815" s="1"/>
      <c r="AN2815" s="1"/>
      <c r="AO2815" s="1"/>
      <c r="AP2815" s="1"/>
      <c r="AQ2815" s="1"/>
      <c r="AR2815" s="1"/>
      <c r="AS2815" s="1"/>
      <c r="AT2815" s="1"/>
      <c r="AU2815" s="1"/>
      <c r="AV2815" s="1"/>
      <c r="AW2815" s="1"/>
      <c r="AX2815" s="4"/>
      <c r="AY2815" s="1"/>
    </row>
    <row r="2816" spans="3:51" s="6" customFormat="1" x14ac:dyDescent="0.3">
      <c r="C2816" s="28"/>
      <c r="D2816" s="29"/>
      <c r="E2816" s="30"/>
      <c r="F2816" s="31"/>
      <c r="G2816" s="37"/>
      <c r="H2816" s="38"/>
      <c r="K2816" s="1"/>
      <c r="L2816" s="1"/>
      <c r="M2816" s="1"/>
      <c r="N2816" s="4"/>
      <c r="O2816" s="4"/>
      <c r="P2816" s="4"/>
      <c r="Q2816" s="1"/>
      <c r="R2816" s="1"/>
      <c r="S2816" s="1"/>
      <c r="T2816" s="1"/>
      <c r="U2816" s="1"/>
      <c r="V2816" s="1"/>
      <c r="W2816" s="1"/>
      <c r="X2816" s="1"/>
      <c r="Y2816" s="1"/>
      <c r="Z2816" s="1"/>
      <c r="AA2816" s="1"/>
      <c r="AB2816" s="1"/>
      <c r="AC2816" s="1"/>
      <c r="AD2816" s="1"/>
      <c r="AE2816" s="1"/>
      <c r="AF2816" s="1"/>
      <c r="AG2816" s="1"/>
      <c r="AH2816" s="1"/>
      <c r="AI2816" s="1"/>
      <c r="AJ2816" s="1"/>
      <c r="AK2816" s="1"/>
      <c r="AL2816" s="1"/>
      <c r="AM2816" s="1"/>
      <c r="AN2816" s="1"/>
      <c r="AO2816" s="1"/>
      <c r="AP2816" s="1"/>
      <c r="AQ2816" s="1"/>
      <c r="AR2816" s="1"/>
      <c r="AS2816" s="1"/>
      <c r="AT2816" s="1"/>
      <c r="AU2816" s="1"/>
      <c r="AV2816" s="1"/>
      <c r="AW2816" s="1"/>
      <c r="AX2816" s="4"/>
      <c r="AY2816" s="1"/>
    </row>
    <row r="2817" spans="3:51" s="6" customFormat="1" x14ac:dyDescent="0.3">
      <c r="C2817" s="28"/>
      <c r="D2817" s="29"/>
      <c r="E2817" s="30"/>
      <c r="F2817" s="31"/>
      <c r="G2817" s="37"/>
      <c r="H2817" s="38"/>
      <c r="K2817" s="1"/>
      <c r="L2817" s="1"/>
      <c r="M2817" s="1"/>
      <c r="N2817" s="4"/>
      <c r="O2817" s="4"/>
      <c r="P2817" s="4"/>
      <c r="Q2817" s="1"/>
      <c r="R2817" s="1"/>
      <c r="S2817" s="1"/>
      <c r="T2817" s="1"/>
      <c r="U2817" s="1"/>
      <c r="V2817" s="1"/>
      <c r="W2817" s="1"/>
      <c r="X2817" s="1"/>
      <c r="Y2817" s="1"/>
      <c r="Z2817" s="1"/>
      <c r="AA2817" s="1"/>
      <c r="AB2817" s="1"/>
      <c r="AC2817" s="1"/>
      <c r="AD2817" s="1"/>
      <c r="AE2817" s="1"/>
      <c r="AF2817" s="1"/>
      <c r="AG2817" s="1"/>
      <c r="AH2817" s="1"/>
      <c r="AI2817" s="1"/>
      <c r="AJ2817" s="1"/>
      <c r="AK2817" s="1"/>
      <c r="AL2817" s="1"/>
      <c r="AM2817" s="1"/>
      <c r="AN2817" s="1"/>
      <c r="AO2817" s="1"/>
      <c r="AP2817" s="1"/>
      <c r="AQ2817" s="1"/>
      <c r="AR2817" s="1"/>
      <c r="AS2817" s="1"/>
      <c r="AT2817" s="1"/>
      <c r="AU2817" s="1"/>
      <c r="AV2817" s="1"/>
      <c r="AW2817" s="1"/>
      <c r="AX2817" s="4"/>
      <c r="AY2817" s="1"/>
    </row>
    <row r="2818" spans="3:51" s="6" customFormat="1" x14ac:dyDescent="0.3">
      <c r="C2818" s="28"/>
      <c r="D2818" s="29"/>
      <c r="E2818" s="30"/>
      <c r="F2818" s="31"/>
      <c r="G2818" s="37"/>
      <c r="H2818" s="38"/>
      <c r="K2818" s="1"/>
      <c r="L2818" s="1"/>
      <c r="M2818" s="1"/>
      <c r="N2818" s="4"/>
      <c r="O2818" s="4"/>
      <c r="P2818" s="4"/>
      <c r="Q2818" s="1"/>
      <c r="R2818" s="1"/>
      <c r="S2818" s="1"/>
      <c r="T2818" s="1"/>
      <c r="U2818" s="1"/>
      <c r="V2818" s="1"/>
      <c r="W2818" s="1"/>
      <c r="X2818" s="1"/>
      <c r="Y2818" s="1"/>
      <c r="Z2818" s="1"/>
      <c r="AA2818" s="1"/>
      <c r="AB2818" s="1"/>
      <c r="AC2818" s="1"/>
      <c r="AD2818" s="1"/>
      <c r="AE2818" s="1"/>
      <c r="AF2818" s="1"/>
      <c r="AG2818" s="1"/>
      <c r="AH2818" s="1"/>
      <c r="AI2818" s="1"/>
      <c r="AJ2818" s="1"/>
      <c r="AK2818" s="1"/>
      <c r="AL2818" s="1"/>
      <c r="AM2818" s="1"/>
      <c r="AN2818" s="1"/>
      <c r="AO2818" s="1"/>
      <c r="AP2818" s="1"/>
      <c r="AQ2818" s="1"/>
      <c r="AR2818" s="1"/>
      <c r="AS2818" s="1"/>
      <c r="AT2818" s="1"/>
      <c r="AU2818" s="1"/>
      <c r="AV2818" s="1"/>
      <c r="AW2818" s="1"/>
      <c r="AX2818" s="4"/>
      <c r="AY2818" s="1"/>
    </row>
    <row r="2819" spans="3:51" s="6" customFormat="1" x14ac:dyDescent="0.3">
      <c r="C2819" s="28"/>
      <c r="D2819" s="29"/>
      <c r="E2819" s="30"/>
      <c r="F2819" s="31"/>
      <c r="G2819" s="37"/>
      <c r="H2819" s="38"/>
      <c r="K2819" s="1"/>
      <c r="L2819" s="1"/>
      <c r="M2819" s="1"/>
      <c r="N2819" s="4"/>
      <c r="O2819" s="4"/>
      <c r="P2819" s="4"/>
      <c r="Q2819" s="1"/>
      <c r="R2819" s="1"/>
      <c r="S2819" s="1"/>
      <c r="T2819" s="1"/>
      <c r="U2819" s="1"/>
      <c r="V2819" s="1"/>
      <c r="W2819" s="1"/>
      <c r="X2819" s="1"/>
      <c r="Y2819" s="1"/>
      <c r="Z2819" s="1"/>
      <c r="AA2819" s="1"/>
      <c r="AB2819" s="1"/>
      <c r="AC2819" s="1"/>
      <c r="AD2819" s="1"/>
      <c r="AE2819" s="1"/>
      <c r="AF2819" s="1"/>
      <c r="AG2819" s="1"/>
      <c r="AH2819" s="1"/>
      <c r="AI2819" s="1"/>
      <c r="AJ2819" s="1"/>
      <c r="AK2819" s="1"/>
      <c r="AL2819" s="1"/>
      <c r="AM2819" s="1"/>
      <c r="AN2819" s="1"/>
      <c r="AO2819" s="1"/>
      <c r="AP2819" s="1"/>
      <c r="AQ2819" s="1"/>
      <c r="AR2819" s="1"/>
      <c r="AS2819" s="1"/>
      <c r="AT2819" s="1"/>
      <c r="AU2819" s="1"/>
      <c r="AV2819" s="1"/>
      <c r="AW2819" s="1"/>
      <c r="AX2819" s="4"/>
      <c r="AY2819" s="1"/>
    </row>
    <row r="2820" spans="3:51" s="6" customFormat="1" x14ac:dyDescent="0.3">
      <c r="C2820" s="28"/>
      <c r="D2820" s="29"/>
      <c r="E2820" s="30"/>
      <c r="F2820" s="31"/>
      <c r="G2820" s="37"/>
      <c r="H2820" s="38"/>
      <c r="K2820" s="1"/>
      <c r="L2820" s="1"/>
      <c r="M2820" s="1"/>
      <c r="N2820" s="4"/>
      <c r="O2820" s="4"/>
      <c r="P2820" s="4"/>
      <c r="Q2820" s="1"/>
      <c r="R2820" s="1"/>
      <c r="S2820" s="1"/>
      <c r="T2820" s="1"/>
      <c r="U2820" s="1"/>
      <c r="V2820" s="1"/>
      <c r="W2820" s="1"/>
      <c r="X2820" s="1"/>
      <c r="Y2820" s="1"/>
      <c r="Z2820" s="1"/>
      <c r="AA2820" s="1"/>
      <c r="AB2820" s="1"/>
      <c r="AC2820" s="1"/>
      <c r="AD2820" s="1"/>
      <c r="AE2820" s="1"/>
      <c r="AF2820" s="1"/>
      <c r="AG2820" s="1"/>
      <c r="AH2820" s="1"/>
      <c r="AI2820" s="1"/>
      <c r="AJ2820" s="1"/>
      <c r="AK2820" s="1"/>
      <c r="AL2820" s="1"/>
      <c r="AM2820" s="1"/>
      <c r="AN2820" s="1"/>
      <c r="AO2820" s="1"/>
      <c r="AP2820" s="1"/>
      <c r="AQ2820" s="1"/>
      <c r="AR2820" s="1"/>
      <c r="AS2820" s="1"/>
      <c r="AT2820" s="1"/>
      <c r="AU2820" s="1"/>
      <c r="AV2820" s="1"/>
      <c r="AW2820" s="1"/>
      <c r="AX2820" s="4"/>
      <c r="AY2820" s="1"/>
    </row>
    <row r="2821" spans="3:51" s="6" customFormat="1" x14ac:dyDescent="0.3">
      <c r="C2821" s="28"/>
      <c r="D2821" s="29"/>
      <c r="E2821" s="30"/>
      <c r="F2821" s="31"/>
      <c r="G2821" s="37"/>
      <c r="H2821" s="38"/>
      <c r="K2821" s="1"/>
      <c r="L2821" s="1"/>
      <c r="M2821" s="1"/>
      <c r="N2821" s="4"/>
      <c r="O2821" s="4"/>
      <c r="P2821" s="4"/>
      <c r="Q2821" s="1"/>
      <c r="R2821" s="1"/>
      <c r="S2821" s="1"/>
      <c r="T2821" s="1"/>
      <c r="U2821" s="1"/>
      <c r="V2821" s="1"/>
      <c r="W2821" s="1"/>
      <c r="X2821" s="1"/>
      <c r="Y2821" s="1"/>
      <c r="Z2821" s="1"/>
      <c r="AA2821" s="1"/>
      <c r="AB2821" s="1"/>
      <c r="AC2821" s="1"/>
      <c r="AD2821" s="1"/>
      <c r="AE2821" s="1"/>
      <c r="AF2821" s="1"/>
      <c r="AG2821" s="1"/>
      <c r="AH2821" s="1"/>
      <c r="AI2821" s="1"/>
      <c r="AJ2821" s="1"/>
      <c r="AK2821" s="1"/>
      <c r="AL2821" s="1"/>
      <c r="AM2821" s="1"/>
      <c r="AN2821" s="1"/>
      <c r="AO2821" s="1"/>
      <c r="AP2821" s="1"/>
      <c r="AQ2821" s="1"/>
      <c r="AR2821" s="1"/>
      <c r="AS2821" s="1"/>
      <c r="AT2821" s="1"/>
      <c r="AU2821" s="1"/>
      <c r="AV2821" s="1"/>
      <c r="AW2821" s="1"/>
      <c r="AX2821" s="4"/>
      <c r="AY2821" s="1"/>
    </row>
    <row r="2822" spans="3:51" s="6" customFormat="1" x14ac:dyDescent="0.3">
      <c r="C2822" s="28"/>
      <c r="D2822" s="29"/>
      <c r="E2822" s="30"/>
      <c r="F2822" s="31"/>
      <c r="G2822" s="37"/>
      <c r="H2822" s="38"/>
      <c r="K2822" s="1"/>
      <c r="L2822" s="1"/>
      <c r="M2822" s="1"/>
      <c r="N2822" s="4"/>
      <c r="O2822" s="4"/>
      <c r="P2822" s="4"/>
      <c r="Q2822" s="1"/>
      <c r="R2822" s="1"/>
      <c r="S2822" s="1"/>
      <c r="T2822" s="1"/>
      <c r="U2822" s="1"/>
      <c r="V2822" s="1"/>
      <c r="W2822" s="1"/>
      <c r="X2822" s="1"/>
      <c r="Y2822" s="1"/>
      <c r="Z2822" s="1"/>
      <c r="AA2822" s="1"/>
      <c r="AB2822" s="1"/>
      <c r="AC2822" s="1"/>
      <c r="AD2822" s="1"/>
      <c r="AE2822" s="1"/>
      <c r="AF2822" s="1"/>
      <c r="AG2822" s="1"/>
      <c r="AH2822" s="1"/>
      <c r="AI2822" s="1"/>
      <c r="AJ2822" s="1"/>
      <c r="AK2822" s="1"/>
      <c r="AL2822" s="1"/>
      <c r="AM2822" s="1"/>
      <c r="AN2822" s="1"/>
      <c r="AO2822" s="1"/>
      <c r="AP2822" s="1"/>
      <c r="AQ2822" s="1"/>
      <c r="AR2822" s="1"/>
      <c r="AS2822" s="1"/>
      <c r="AT2822" s="1"/>
      <c r="AU2822" s="1"/>
      <c r="AV2822" s="1"/>
      <c r="AW2822" s="1"/>
      <c r="AX2822" s="4"/>
      <c r="AY2822" s="1"/>
    </row>
    <row r="2823" spans="3:51" s="6" customFormat="1" x14ac:dyDescent="0.3">
      <c r="C2823" s="28"/>
      <c r="D2823" s="29"/>
      <c r="E2823" s="30"/>
      <c r="F2823" s="31"/>
      <c r="G2823" s="37"/>
      <c r="H2823" s="38"/>
      <c r="K2823" s="1"/>
      <c r="L2823" s="1"/>
      <c r="M2823" s="1"/>
      <c r="N2823" s="4"/>
      <c r="O2823" s="4"/>
      <c r="P2823" s="4"/>
      <c r="Q2823" s="1"/>
      <c r="R2823" s="1"/>
      <c r="S2823" s="1"/>
      <c r="T2823" s="1"/>
      <c r="U2823" s="1"/>
      <c r="V2823" s="1"/>
      <c r="W2823" s="1"/>
      <c r="X2823" s="1"/>
      <c r="Y2823" s="1"/>
      <c r="Z2823" s="1"/>
      <c r="AA2823" s="1"/>
      <c r="AB2823" s="1"/>
      <c r="AC2823" s="1"/>
      <c r="AD2823" s="1"/>
      <c r="AE2823" s="1"/>
      <c r="AF2823" s="1"/>
      <c r="AG2823" s="1"/>
      <c r="AH2823" s="1"/>
      <c r="AI2823" s="1"/>
      <c r="AJ2823" s="1"/>
      <c r="AK2823" s="1"/>
      <c r="AL2823" s="1"/>
      <c r="AM2823" s="1"/>
      <c r="AN2823" s="1"/>
      <c r="AO2823" s="1"/>
      <c r="AP2823" s="1"/>
      <c r="AQ2823" s="1"/>
      <c r="AR2823" s="1"/>
      <c r="AS2823" s="1"/>
      <c r="AT2823" s="1"/>
      <c r="AU2823" s="1"/>
      <c r="AV2823" s="1"/>
      <c r="AW2823" s="1"/>
      <c r="AX2823" s="4"/>
      <c r="AY2823" s="1"/>
    </row>
    <row r="2824" spans="3:51" s="6" customFormat="1" x14ac:dyDescent="0.3">
      <c r="C2824" s="28"/>
      <c r="D2824" s="29"/>
      <c r="E2824" s="30"/>
      <c r="F2824" s="31"/>
      <c r="G2824" s="37"/>
      <c r="H2824" s="38"/>
      <c r="K2824" s="1"/>
      <c r="L2824" s="1"/>
      <c r="M2824" s="1"/>
      <c r="N2824" s="4"/>
      <c r="O2824" s="4"/>
      <c r="P2824" s="4"/>
      <c r="Q2824" s="1"/>
      <c r="R2824" s="1"/>
      <c r="S2824" s="1"/>
      <c r="T2824" s="1"/>
      <c r="U2824" s="1"/>
      <c r="V2824" s="1"/>
      <c r="W2824" s="1"/>
      <c r="X2824" s="1"/>
      <c r="Y2824" s="1"/>
      <c r="Z2824" s="1"/>
      <c r="AA2824" s="1"/>
      <c r="AB2824" s="1"/>
      <c r="AC2824" s="1"/>
      <c r="AD2824" s="1"/>
      <c r="AE2824" s="1"/>
      <c r="AF2824" s="1"/>
      <c r="AG2824" s="1"/>
      <c r="AH2824" s="1"/>
      <c r="AI2824" s="1"/>
      <c r="AJ2824" s="1"/>
      <c r="AK2824" s="1"/>
      <c r="AL2824" s="1"/>
      <c r="AM2824" s="1"/>
      <c r="AN2824" s="1"/>
      <c r="AO2824" s="1"/>
      <c r="AP2824" s="1"/>
      <c r="AQ2824" s="1"/>
      <c r="AR2824" s="1"/>
      <c r="AS2824" s="1"/>
      <c r="AT2824" s="1"/>
      <c r="AU2824" s="1"/>
      <c r="AV2824" s="1"/>
      <c r="AW2824" s="1"/>
      <c r="AX2824" s="4"/>
      <c r="AY2824" s="1"/>
    </row>
    <row r="2825" spans="3:51" s="6" customFormat="1" x14ac:dyDescent="0.3">
      <c r="C2825" s="28"/>
      <c r="D2825" s="29"/>
      <c r="E2825" s="30"/>
      <c r="F2825" s="31"/>
      <c r="G2825" s="37"/>
      <c r="H2825" s="38"/>
      <c r="K2825" s="1"/>
      <c r="L2825" s="1"/>
      <c r="M2825" s="1"/>
      <c r="N2825" s="4"/>
      <c r="O2825" s="4"/>
      <c r="P2825" s="4"/>
      <c r="Q2825" s="1"/>
      <c r="R2825" s="1"/>
      <c r="S2825" s="1"/>
      <c r="T2825" s="1"/>
      <c r="U2825" s="1"/>
      <c r="V2825" s="1"/>
      <c r="W2825" s="1"/>
      <c r="X2825" s="1"/>
      <c r="Y2825" s="1"/>
      <c r="Z2825" s="1"/>
      <c r="AA2825" s="1"/>
      <c r="AB2825" s="1"/>
      <c r="AC2825" s="1"/>
      <c r="AD2825" s="1"/>
      <c r="AE2825" s="1"/>
      <c r="AF2825" s="1"/>
      <c r="AG2825" s="1"/>
      <c r="AH2825" s="1"/>
      <c r="AI2825" s="1"/>
      <c r="AJ2825" s="1"/>
      <c r="AK2825" s="1"/>
      <c r="AL2825" s="1"/>
      <c r="AM2825" s="1"/>
      <c r="AN2825" s="1"/>
      <c r="AO2825" s="1"/>
      <c r="AP2825" s="1"/>
      <c r="AQ2825" s="1"/>
      <c r="AR2825" s="1"/>
      <c r="AS2825" s="1"/>
      <c r="AT2825" s="1"/>
      <c r="AU2825" s="1"/>
      <c r="AV2825" s="1"/>
      <c r="AW2825" s="1"/>
      <c r="AX2825" s="4"/>
      <c r="AY2825" s="1"/>
    </row>
    <row r="2826" spans="3:51" s="6" customFormat="1" x14ac:dyDescent="0.3">
      <c r="C2826" s="28"/>
      <c r="D2826" s="29"/>
      <c r="E2826" s="30"/>
      <c r="F2826" s="31"/>
      <c r="G2826" s="37"/>
      <c r="H2826" s="38"/>
      <c r="K2826" s="1"/>
      <c r="L2826" s="1"/>
      <c r="M2826" s="1"/>
      <c r="N2826" s="4"/>
      <c r="O2826" s="4"/>
      <c r="P2826" s="4"/>
      <c r="Q2826" s="1"/>
      <c r="R2826" s="1"/>
      <c r="S2826" s="1"/>
      <c r="T2826" s="1"/>
      <c r="U2826" s="1"/>
      <c r="V2826" s="1"/>
      <c r="W2826" s="1"/>
      <c r="X2826" s="1"/>
      <c r="Y2826" s="1"/>
      <c r="Z2826" s="1"/>
      <c r="AA2826" s="1"/>
      <c r="AB2826" s="1"/>
      <c r="AC2826" s="1"/>
      <c r="AD2826" s="1"/>
      <c r="AE2826" s="1"/>
      <c r="AF2826" s="1"/>
      <c r="AG2826" s="1"/>
      <c r="AH2826" s="1"/>
      <c r="AI2826" s="1"/>
      <c r="AJ2826" s="1"/>
      <c r="AK2826" s="1"/>
      <c r="AL2826" s="1"/>
      <c r="AM2826" s="1"/>
      <c r="AN2826" s="1"/>
      <c r="AO2826" s="1"/>
      <c r="AP2826" s="1"/>
      <c r="AQ2826" s="1"/>
      <c r="AR2826" s="1"/>
      <c r="AS2826" s="1"/>
      <c r="AT2826" s="1"/>
      <c r="AU2826" s="1"/>
      <c r="AV2826" s="1"/>
      <c r="AW2826" s="1"/>
      <c r="AX2826" s="4"/>
      <c r="AY2826" s="1"/>
    </row>
    <row r="2827" spans="3:51" s="6" customFormat="1" x14ac:dyDescent="0.3">
      <c r="C2827" s="28"/>
      <c r="D2827" s="29"/>
      <c r="E2827" s="30"/>
      <c r="F2827" s="31"/>
      <c r="G2827" s="37"/>
      <c r="H2827" s="38"/>
      <c r="K2827" s="1"/>
      <c r="L2827" s="1"/>
      <c r="M2827" s="1"/>
      <c r="N2827" s="4"/>
      <c r="O2827" s="4"/>
      <c r="P2827" s="4"/>
      <c r="Q2827" s="1"/>
      <c r="R2827" s="1"/>
      <c r="S2827" s="1"/>
      <c r="T2827" s="1"/>
      <c r="U2827" s="1"/>
      <c r="V2827" s="1"/>
      <c r="W2827" s="1"/>
      <c r="X2827" s="1"/>
      <c r="Y2827" s="1"/>
      <c r="Z2827" s="1"/>
      <c r="AA2827" s="1"/>
      <c r="AB2827" s="1"/>
      <c r="AC2827" s="1"/>
      <c r="AD2827" s="1"/>
      <c r="AE2827" s="1"/>
      <c r="AF2827" s="1"/>
      <c r="AG2827" s="1"/>
      <c r="AH2827" s="1"/>
      <c r="AI2827" s="1"/>
      <c r="AJ2827" s="1"/>
      <c r="AK2827" s="1"/>
      <c r="AL2827" s="1"/>
      <c r="AM2827" s="1"/>
      <c r="AN2827" s="1"/>
      <c r="AO2827" s="1"/>
      <c r="AP2827" s="1"/>
      <c r="AQ2827" s="1"/>
      <c r="AR2827" s="1"/>
      <c r="AS2827" s="1"/>
      <c r="AT2827" s="1"/>
      <c r="AU2827" s="1"/>
      <c r="AV2827" s="1"/>
      <c r="AW2827" s="1"/>
      <c r="AX2827" s="4"/>
      <c r="AY2827" s="1"/>
    </row>
    <row r="2828" spans="3:51" s="6" customFormat="1" x14ac:dyDescent="0.3">
      <c r="C2828" s="28"/>
      <c r="D2828" s="29"/>
      <c r="E2828" s="30"/>
      <c r="F2828" s="31"/>
      <c r="G2828" s="37"/>
      <c r="H2828" s="38"/>
      <c r="K2828" s="1"/>
      <c r="L2828" s="1"/>
      <c r="M2828" s="1"/>
      <c r="N2828" s="4"/>
      <c r="O2828" s="4"/>
      <c r="P2828" s="4"/>
      <c r="Q2828" s="1"/>
      <c r="R2828" s="1"/>
      <c r="S2828" s="1"/>
      <c r="T2828" s="1"/>
      <c r="U2828" s="1"/>
      <c r="V2828" s="1"/>
      <c r="W2828" s="1"/>
      <c r="X2828" s="1"/>
      <c r="Y2828" s="1"/>
      <c r="Z2828" s="1"/>
      <c r="AA2828" s="1"/>
      <c r="AB2828" s="1"/>
      <c r="AC2828" s="1"/>
      <c r="AD2828" s="1"/>
      <c r="AE2828" s="1"/>
      <c r="AF2828" s="1"/>
      <c r="AG2828" s="1"/>
      <c r="AH2828" s="1"/>
      <c r="AI2828" s="1"/>
      <c r="AJ2828" s="1"/>
      <c r="AK2828" s="1"/>
      <c r="AL2828" s="1"/>
      <c r="AM2828" s="1"/>
      <c r="AN2828" s="1"/>
      <c r="AO2828" s="1"/>
      <c r="AP2828" s="1"/>
      <c r="AQ2828" s="1"/>
      <c r="AR2828" s="1"/>
      <c r="AS2828" s="1"/>
      <c r="AT2828" s="1"/>
      <c r="AU2828" s="1"/>
      <c r="AV2828" s="1"/>
      <c r="AW2828" s="1"/>
      <c r="AX2828" s="4"/>
      <c r="AY2828" s="1"/>
    </row>
    <row r="2829" spans="3:51" s="6" customFormat="1" x14ac:dyDescent="0.3">
      <c r="C2829" s="28"/>
      <c r="D2829" s="29"/>
      <c r="E2829" s="30"/>
      <c r="F2829" s="31"/>
      <c r="G2829" s="37"/>
      <c r="H2829" s="38"/>
      <c r="K2829" s="1"/>
      <c r="L2829" s="1"/>
      <c r="M2829" s="1"/>
      <c r="N2829" s="4"/>
      <c r="O2829" s="4"/>
      <c r="P2829" s="4"/>
      <c r="Q2829" s="1"/>
      <c r="R2829" s="1"/>
      <c r="S2829" s="1"/>
      <c r="T2829" s="1"/>
      <c r="U2829" s="1"/>
      <c r="V2829" s="1"/>
      <c r="W2829" s="1"/>
      <c r="X2829" s="1"/>
      <c r="Y2829" s="1"/>
      <c r="Z2829" s="1"/>
      <c r="AA2829" s="1"/>
      <c r="AB2829" s="1"/>
      <c r="AC2829" s="1"/>
      <c r="AD2829" s="1"/>
      <c r="AE2829" s="1"/>
      <c r="AF2829" s="1"/>
      <c r="AG2829" s="1"/>
      <c r="AH2829" s="1"/>
      <c r="AI2829" s="1"/>
      <c r="AJ2829" s="1"/>
      <c r="AK2829" s="1"/>
      <c r="AL2829" s="1"/>
      <c r="AM2829" s="1"/>
      <c r="AN2829" s="1"/>
      <c r="AO2829" s="1"/>
      <c r="AP2829" s="1"/>
      <c r="AQ2829" s="1"/>
      <c r="AR2829" s="1"/>
      <c r="AS2829" s="1"/>
      <c r="AT2829" s="1"/>
      <c r="AU2829" s="1"/>
      <c r="AV2829" s="1"/>
      <c r="AW2829" s="1"/>
      <c r="AX2829" s="4"/>
      <c r="AY2829" s="1"/>
    </row>
    <row r="2830" spans="3:51" s="6" customFormat="1" x14ac:dyDescent="0.3">
      <c r="C2830" s="28"/>
      <c r="D2830" s="29"/>
      <c r="E2830" s="30"/>
      <c r="F2830" s="31"/>
      <c r="G2830" s="37"/>
      <c r="H2830" s="38"/>
      <c r="K2830" s="1"/>
      <c r="L2830" s="1"/>
      <c r="M2830" s="1"/>
      <c r="N2830" s="4"/>
      <c r="O2830" s="4"/>
      <c r="P2830" s="4"/>
      <c r="Q2830" s="1"/>
      <c r="R2830" s="1"/>
      <c r="S2830" s="1"/>
      <c r="T2830" s="1"/>
      <c r="U2830" s="1"/>
      <c r="V2830" s="1"/>
      <c r="W2830" s="1"/>
      <c r="X2830" s="1"/>
      <c r="Y2830" s="1"/>
      <c r="Z2830" s="1"/>
      <c r="AA2830" s="1"/>
      <c r="AB2830" s="1"/>
      <c r="AC2830" s="1"/>
      <c r="AD2830" s="1"/>
      <c r="AE2830" s="1"/>
      <c r="AF2830" s="1"/>
      <c r="AG2830" s="1"/>
      <c r="AH2830" s="1"/>
      <c r="AI2830" s="1"/>
      <c r="AJ2830" s="1"/>
      <c r="AK2830" s="1"/>
      <c r="AL2830" s="1"/>
      <c r="AM2830" s="1"/>
      <c r="AN2830" s="1"/>
      <c r="AO2830" s="1"/>
      <c r="AP2830" s="1"/>
      <c r="AQ2830" s="1"/>
      <c r="AR2830" s="1"/>
      <c r="AS2830" s="1"/>
      <c r="AT2830" s="1"/>
      <c r="AU2830" s="1"/>
      <c r="AV2830" s="1"/>
      <c r="AW2830" s="1"/>
      <c r="AX2830" s="4"/>
      <c r="AY2830" s="1"/>
    </row>
    <row r="2831" spans="3:51" s="6" customFormat="1" x14ac:dyDescent="0.3">
      <c r="C2831" s="28"/>
      <c r="D2831" s="29"/>
      <c r="E2831" s="30"/>
      <c r="F2831" s="31"/>
      <c r="G2831" s="37"/>
      <c r="H2831" s="38"/>
      <c r="K2831" s="1"/>
      <c r="L2831" s="1"/>
      <c r="M2831" s="1"/>
      <c r="N2831" s="4"/>
      <c r="O2831" s="4"/>
      <c r="P2831" s="4"/>
      <c r="Q2831" s="1"/>
      <c r="R2831" s="1"/>
      <c r="S2831" s="1"/>
      <c r="T2831" s="1"/>
      <c r="U2831" s="1"/>
      <c r="V2831" s="1"/>
      <c r="W2831" s="1"/>
      <c r="X2831" s="1"/>
      <c r="Y2831" s="1"/>
      <c r="Z2831" s="1"/>
      <c r="AA2831" s="1"/>
      <c r="AB2831" s="1"/>
      <c r="AC2831" s="1"/>
      <c r="AD2831" s="1"/>
      <c r="AE2831" s="1"/>
      <c r="AF2831" s="1"/>
      <c r="AG2831" s="1"/>
      <c r="AH2831" s="1"/>
      <c r="AI2831" s="1"/>
      <c r="AJ2831" s="1"/>
      <c r="AK2831" s="1"/>
      <c r="AL2831" s="1"/>
      <c r="AM2831" s="1"/>
      <c r="AN2831" s="1"/>
      <c r="AO2831" s="1"/>
      <c r="AP2831" s="1"/>
      <c r="AQ2831" s="1"/>
      <c r="AR2831" s="1"/>
      <c r="AS2831" s="1"/>
      <c r="AT2831" s="1"/>
      <c r="AU2831" s="1"/>
      <c r="AV2831" s="1"/>
      <c r="AW2831" s="1"/>
      <c r="AX2831" s="4"/>
      <c r="AY2831" s="1"/>
    </row>
    <row r="2832" spans="3:51" s="6" customFormat="1" x14ac:dyDescent="0.3">
      <c r="C2832" s="28"/>
      <c r="D2832" s="29"/>
      <c r="E2832" s="30"/>
      <c r="F2832" s="31"/>
      <c r="G2832" s="37"/>
      <c r="H2832" s="38"/>
      <c r="K2832" s="1"/>
      <c r="L2832" s="1"/>
      <c r="M2832" s="1"/>
      <c r="N2832" s="4"/>
      <c r="O2832" s="4"/>
      <c r="P2832" s="4"/>
      <c r="Q2832" s="1"/>
      <c r="R2832" s="1"/>
      <c r="S2832" s="1"/>
      <c r="T2832" s="1"/>
      <c r="U2832" s="1"/>
      <c r="V2832" s="1"/>
      <c r="W2832" s="1"/>
      <c r="X2832" s="1"/>
      <c r="Y2832" s="1"/>
      <c r="Z2832" s="1"/>
      <c r="AA2832" s="1"/>
      <c r="AB2832" s="1"/>
      <c r="AC2832" s="1"/>
      <c r="AD2832" s="1"/>
      <c r="AE2832" s="1"/>
      <c r="AF2832" s="1"/>
      <c r="AG2832" s="1"/>
      <c r="AH2832" s="1"/>
      <c r="AI2832" s="1"/>
      <c r="AJ2832" s="1"/>
      <c r="AK2832" s="1"/>
      <c r="AL2832" s="1"/>
      <c r="AM2832" s="1"/>
      <c r="AN2832" s="1"/>
      <c r="AO2832" s="1"/>
      <c r="AP2832" s="1"/>
      <c r="AQ2832" s="1"/>
      <c r="AR2832" s="1"/>
      <c r="AS2832" s="1"/>
      <c r="AT2832" s="1"/>
      <c r="AU2832" s="1"/>
      <c r="AV2832" s="1"/>
      <c r="AW2832" s="1"/>
      <c r="AX2832" s="4"/>
      <c r="AY2832" s="1"/>
    </row>
    <row r="2833" spans="3:51" s="6" customFormat="1" x14ac:dyDescent="0.3">
      <c r="C2833" s="28"/>
      <c r="D2833" s="29"/>
      <c r="E2833" s="30"/>
      <c r="F2833" s="31"/>
      <c r="G2833" s="37"/>
      <c r="H2833" s="38"/>
      <c r="K2833" s="1"/>
      <c r="L2833" s="1"/>
      <c r="M2833" s="1"/>
      <c r="N2833" s="4"/>
      <c r="O2833" s="4"/>
      <c r="P2833" s="4"/>
      <c r="Q2833" s="1"/>
      <c r="R2833" s="1"/>
      <c r="S2833" s="1"/>
      <c r="T2833" s="1"/>
      <c r="U2833" s="1"/>
      <c r="V2833" s="1"/>
      <c r="W2833" s="1"/>
      <c r="X2833" s="1"/>
      <c r="Y2833" s="1"/>
      <c r="Z2833" s="1"/>
      <c r="AA2833" s="1"/>
      <c r="AB2833" s="1"/>
      <c r="AC2833" s="1"/>
      <c r="AD2833" s="1"/>
      <c r="AE2833" s="1"/>
      <c r="AF2833" s="1"/>
      <c r="AG2833" s="1"/>
      <c r="AH2833" s="1"/>
      <c r="AI2833" s="1"/>
      <c r="AJ2833" s="1"/>
      <c r="AK2833" s="1"/>
      <c r="AL2833" s="1"/>
      <c r="AM2833" s="1"/>
      <c r="AN2833" s="1"/>
      <c r="AO2833" s="1"/>
      <c r="AP2833" s="1"/>
      <c r="AQ2833" s="1"/>
      <c r="AR2833" s="1"/>
      <c r="AS2833" s="1"/>
      <c r="AT2833" s="1"/>
      <c r="AU2833" s="1"/>
      <c r="AV2833" s="1"/>
      <c r="AW2833" s="1"/>
      <c r="AX2833" s="4"/>
      <c r="AY2833" s="1"/>
    </row>
    <row r="2834" spans="3:51" s="6" customFormat="1" x14ac:dyDescent="0.3">
      <c r="C2834" s="28"/>
      <c r="D2834" s="29"/>
      <c r="E2834" s="30"/>
      <c r="F2834" s="31"/>
      <c r="G2834" s="37"/>
      <c r="H2834" s="38"/>
      <c r="K2834" s="1"/>
      <c r="L2834" s="1"/>
      <c r="M2834" s="1"/>
      <c r="N2834" s="4"/>
      <c r="O2834" s="4"/>
      <c r="P2834" s="4"/>
      <c r="Q2834" s="1"/>
      <c r="R2834" s="1"/>
      <c r="S2834" s="1"/>
      <c r="T2834" s="1"/>
      <c r="U2834" s="1"/>
      <c r="V2834" s="1"/>
      <c r="W2834" s="1"/>
      <c r="X2834" s="1"/>
      <c r="Y2834" s="1"/>
      <c r="Z2834" s="1"/>
      <c r="AA2834" s="1"/>
      <c r="AB2834" s="1"/>
      <c r="AC2834" s="1"/>
      <c r="AD2834" s="1"/>
      <c r="AE2834" s="1"/>
      <c r="AF2834" s="1"/>
      <c r="AG2834" s="1"/>
      <c r="AH2834" s="1"/>
      <c r="AI2834" s="1"/>
      <c r="AJ2834" s="1"/>
      <c r="AK2834" s="1"/>
      <c r="AL2834" s="1"/>
      <c r="AM2834" s="1"/>
      <c r="AN2834" s="1"/>
      <c r="AO2834" s="1"/>
      <c r="AP2834" s="1"/>
      <c r="AQ2834" s="1"/>
      <c r="AR2834" s="1"/>
      <c r="AS2834" s="1"/>
      <c r="AT2834" s="1"/>
      <c r="AU2834" s="1"/>
      <c r="AV2834" s="1"/>
      <c r="AW2834" s="1"/>
      <c r="AX2834" s="4"/>
      <c r="AY2834" s="1"/>
    </row>
    <row r="2835" spans="3:51" s="6" customFormat="1" x14ac:dyDescent="0.3">
      <c r="C2835" s="28"/>
      <c r="D2835" s="29"/>
      <c r="E2835" s="30"/>
      <c r="F2835" s="31"/>
      <c r="G2835" s="37"/>
      <c r="H2835" s="38"/>
      <c r="K2835" s="1"/>
      <c r="L2835" s="1"/>
      <c r="M2835" s="1"/>
      <c r="N2835" s="4"/>
      <c r="O2835" s="4"/>
      <c r="P2835" s="4"/>
      <c r="Q2835" s="1"/>
      <c r="R2835" s="1"/>
      <c r="S2835" s="1"/>
      <c r="T2835" s="1"/>
      <c r="U2835" s="1"/>
      <c r="V2835" s="1"/>
      <c r="W2835" s="1"/>
      <c r="X2835" s="1"/>
      <c r="Y2835" s="1"/>
      <c r="Z2835" s="1"/>
      <c r="AA2835" s="1"/>
      <c r="AB2835" s="1"/>
      <c r="AC2835" s="1"/>
      <c r="AD2835" s="1"/>
      <c r="AE2835" s="1"/>
      <c r="AF2835" s="1"/>
      <c r="AG2835" s="1"/>
      <c r="AH2835" s="1"/>
      <c r="AI2835" s="1"/>
      <c r="AJ2835" s="1"/>
      <c r="AK2835" s="1"/>
      <c r="AL2835" s="1"/>
      <c r="AM2835" s="1"/>
      <c r="AN2835" s="1"/>
      <c r="AO2835" s="1"/>
      <c r="AP2835" s="1"/>
      <c r="AQ2835" s="1"/>
      <c r="AR2835" s="1"/>
      <c r="AS2835" s="1"/>
      <c r="AT2835" s="1"/>
      <c r="AU2835" s="1"/>
      <c r="AV2835" s="1"/>
      <c r="AW2835" s="1"/>
      <c r="AX2835" s="4"/>
      <c r="AY2835" s="1"/>
    </row>
    <row r="2836" spans="3:51" s="6" customFormat="1" x14ac:dyDescent="0.3">
      <c r="C2836" s="28"/>
      <c r="D2836" s="29"/>
      <c r="E2836" s="30"/>
      <c r="F2836" s="31"/>
      <c r="G2836" s="37"/>
      <c r="H2836" s="38"/>
      <c r="K2836" s="1"/>
      <c r="L2836" s="1"/>
      <c r="M2836" s="1"/>
      <c r="N2836" s="4"/>
      <c r="O2836" s="4"/>
      <c r="P2836" s="4"/>
      <c r="Q2836" s="1"/>
      <c r="R2836" s="1"/>
      <c r="S2836" s="1"/>
      <c r="T2836" s="1"/>
      <c r="U2836" s="1"/>
      <c r="V2836" s="1"/>
      <c r="W2836" s="1"/>
      <c r="X2836" s="1"/>
      <c r="Y2836" s="1"/>
      <c r="Z2836" s="1"/>
      <c r="AA2836" s="1"/>
      <c r="AB2836" s="1"/>
      <c r="AC2836" s="1"/>
      <c r="AD2836" s="1"/>
      <c r="AE2836" s="1"/>
      <c r="AF2836" s="1"/>
      <c r="AG2836" s="1"/>
      <c r="AH2836" s="1"/>
      <c r="AI2836" s="1"/>
      <c r="AJ2836" s="1"/>
      <c r="AK2836" s="1"/>
      <c r="AL2836" s="1"/>
      <c r="AM2836" s="1"/>
      <c r="AN2836" s="1"/>
      <c r="AO2836" s="1"/>
      <c r="AP2836" s="1"/>
      <c r="AQ2836" s="1"/>
      <c r="AR2836" s="1"/>
      <c r="AS2836" s="1"/>
      <c r="AT2836" s="1"/>
      <c r="AU2836" s="1"/>
      <c r="AV2836" s="1"/>
      <c r="AW2836" s="1"/>
      <c r="AX2836" s="4"/>
      <c r="AY2836" s="1"/>
    </row>
    <row r="2837" spans="3:51" s="6" customFormat="1" x14ac:dyDescent="0.3">
      <c r="C2837" s="28"/>
      <c r="D2837" s="29"/>
      <c r="E2837" s="30"/>
      <c r="F2837" s="31"/>
      <c r="G2837" s="37"/>
      <c r="H2837" s="38"/>
      <c r="K2837" s="1"/>
      <c r="L2837" s="1"/>
      <c r="M2837" s="1"/>
      <c r="N2837" s="4"/>
      <c r="O2837" s="4"/>
      <c r="P2837" s="4"/>
      <c r="Q2837" s="1"/>
      <c r="R2837" s="1"/>
      <c r="S2837" s="1"/>
      <c r="T2837" s="1"/>
      <c r="U2837" s="1"/>
      <c r="V2837" s="1"/>
      <c r="W2837" s="1"/>
      <c r="X2837" s="1"/>
      <c r="Y2837" s="1"/>
      <c r="Z2837" s="1"/>
      <c r="AA2837" s="1"/>
      <c r="AB2837" s="1"/>
      <c r="AC2837" s="1"/>
      <c r="AD2837" s="1"/>
      <c r="AE2837" s="1"/>
      <c r="AF2837" s="1"/>
      <c r="AG2837" s="1"/>
      <c r="AH2837" s="1"/>
      <c r="AI2837" s="1"/>
      <c r="AJ2837" s="1"/>
      <c r="AK2837" s="1"/>
      <c r="AL2837" s="1"/>
      <c r="AM2837" s="1"/>
      <c r="AN2837" s="1"/>
      <c r="AO2837" s="1"/>
      <c r="AP2837" s="1"/>
      <c r="AQ2837" s="1"/>
      <c r="AR2837" s="1"/>
      <c r="AS2837" s="1"/>
      <c r="AT2837" s="1"/>
      <c r="AU2837" s="1"/>
      <c r="AV2837" s="1"/>
      <c r="AW2837" s="1"/>
      <c r="AX2837" s="4"/>
      <c r="AY2837" s="1"/>
    </row>
    <row r="2838" spans="3:51" s="6" customFormat="1" x14ac:dyDescent="0.3">
      <c r="C2838" s="28"/>
      <c r="D2838" s="29"/>
      <c r="E2838" s="30"/>
      <c r="F2838" s="31"/>
      <c r="G2838" s="37"/>
      <c r="H2838" s="38"/>
      <c r="K2838" s="1"/>
      <c r="L2838" s="1"/>
      <c r="M2838" s="1"/>
      <c r="N2838" s="4"/>
      <c r="O2838" s="4"/>
      <c r="P2838" s="4"/>
      <c r="Q2838" s="1"/>
      <c r="R2838" s="1"/>
      <c r="S2838" s="1"/>
      <c r="T2838" s="1"/>
      <c r="U2838" s="1"/>
      <c r="V2838" s="1"/>
      <c r="W2838" s="1"/>
      <c r="X2838" s="1"/>
      <c r="Y2838" s="1"/>
      <c r="Z2838" s="1"/>
      <c r="AA2838" s="1"/>
      <c r="AB2838" s="1"/>
      <c r="AC2838" s="1"/>
      <c r="AD2838" s="1"/>
      <c r="AE2838" s="1"/>
      <c r="AF2838" s="1"/>
      <c r="AG2838" s="1"/>
      <c r="AH2838" s="1"/>
      <c r="AI2838" s="1"/>
      <c r="AJ2838" s="1"/>
      <c r="AK2838" s="1"/>
      <c r="AL2838" s="1"/>
      <c r="AM2838" s="1"/>
      <c r="AN2838" s="1"/>
      <c r="AO2838" s="1"/>
      <c r="AP2838" s="1"/>
      <c r="AQ2838" s="1"/>
      <c r="AR2838" s="1"/>
      <c r="AS2838" s="1"/>
      <c r="AT2838" s="1"/>
      <c r="AU2838" s="1"/>
      <c r="AV2838" s="1"/>
      <c r="AW2838" s="1"/>
      <c r="AX2838" s="4"/>
      <c r="AY2838" s="1"/>
    </row>
    <row r="2839" spans="3:51" s="6" customFormat="1" x14ac:dyDescent="0.3">
      <c r="C2839" s="28"/>
      <c r="D2839" s="29"/>
      <c r="E2839" s="30"/>
      <c r="F2839" s="31"/>
      <c r="G2839" s="37"/>
      <c r="H2839" s="38"/>
      <c r="K2839" s="1"/>
      <c r="L2839" s="1"/>
      <c r="M2839" s="1"/>
      <c r="N2839" s="4"/>
      <c r="O2839" s="4"/>
      <c r="P2839" s="4"/>
      <c r="Q2839" s="1"/>
      <c r="R2839" s="1"/>
      <c r="S2839" s="1"/>
      <c r="T2839" s="1"/>
      <c r="U2839" s="1"/>
      <c r="V2839" s="1"/>
      <c r="W2839" s="1"/>
      <c r="X2839" s="1"/>
      <c r="Y2839" s="1"/>
      <c r="Z2839" s="1"/>
      <c r="AA2839" s="1"/>
      <c r="AB2839" s="1"/>
      <c r="AC2839" s="1"/>
      <c r="AD2839" s="1"/>
      <c r="AE2839" s="1"/>
      <c r="AF2839" s="1"/>
      <c r="AG2839" s="1"/>
      <c r="AH2839" s="1"/>
      <c r="AI2839" s="1"/>
      <c r="AJ2839" s="1"/>
      <c r="AK2839" s="1"/>
      <c r="AL2839" s="1"/>
      <c r="AM2839" s="1"/>
      <c r="AN2839" s="1"/>
      <c r="AO2839" s="1"/>
      <c r="AP2839" s="1"/>
      <c r="AQ2839" s="1"/>
      <c r="AR2839" s="1"/>
      <c r="AS2839" s="1"/>
      <c r="AT2839" s="1"/>
      <c r="AU2839" s="1"/>
      <c r="AV2839" s="1"/>
      <c r="AW2839" s="1"/>
      <c r="AX2839" s="4"/>
      <c r="AY2839" s="1"/>
    </row>
    <row r="2840" spans="3:51" s="6" customFormat="1" x14ac:dyDescent="0.3">
      <c r="C2840" s="28"/>
      <c r="D2840" s="29"/>
      <c r="E2840" s="30"/>
      <c r="F2840" s="31"/>
      <c r="G2840" s="37"/>
      <c r="H2840" s="38"/>
      <c r="K2840" s="1"/>
      <c r="L2840" s="1"/>
      <c r="M2840" s="1"/>
      <c r="N2840" s="4"/>
      <c r="O2840" s="4"/>
      <c r="P2840" s="4"/>
      <c r="Q2840" s="1"/>
      <c r="R2840" s="1"/>
      <c r="S2840" s="1"/>
      <c r="T2840" s="1"/>
      <c r="U2840" s="1"/>
      <c r="V2840" s="1"/>
      <c r="W2840" s="1"/>
      <c r="X2840" s="1"/>
      <c r="Y2840" s="1"/>
      <c r="Z2840" s="1"/>
      <c r="AA2840" s="1"/>
      <c r="AB2840" s="1"/>
      <c r="AC2840" s="1"/>
      <c r="AD2840" s="1"/>
      <c r="AE2840" s="1"/>
      <c r="AF2840" s="1"/>
      <c r="AG2840" s="1"/>
      <c r="AH2840" s="1"/>
      <c r="AI2840" s="1"/>
      <c r="AJ2840" s="1"/>
      <c r="AK2840" s="1"/>
      <c r="AL2840" s="1"/>
      <c r="AM2840" s="1"/>
      <c r="AN2840" s="1"/>
      <c r="AO2840" s="1"/>
      <c r="AP2840" s="1"/>
      <c r="AQ2840" s="1"/>
      <c r="AR2840" s="1"/>
      <c r="AS2840" s="1"/>
      <c r="AT2840" s="1"/>
      <c r="AU2840" s="1"/>
      <c r="AV2840" s="1"/>
      <c r="AW2840" s="1"/>
      <c r="AX2840" s="4"/>
      <c r="AY2840" s="1"/>
    </row>
    <row r="2841" spans="3:51" s="6" customFormat="1" x14ac:dyDescent="0.3">
      <c r="C2841" s="28"/>
      <c r="D2841" s="29"/>
      <c r="E2841" s="30"/>
      <c r="F2841" s="31"/>
      <c r="G2841" s="37"/>
      <c r="H2841" s="38"/>
      <c r="K2841" s="1"/>
      <c r="L2841" s="1"/>
      <c r="M2841" s="1"/>
      <c r="N2841" s="4"/>
      <c r="O2841" s="4"/>
      <c r="P2841" s="4"/>
      <c r="Q2841" s="1"/>
      <c r="R2841" s="1"/>
      <c r="S2841" s="1"/>
      <c r="T2841" s="1"/>
      <c r="U2841" s="1"/>
      <c r="V2841" s="1"/>
      <c r="W2841" s="1"/>
      <c r="X2841" s="1"/>
      <c r="Y2841" s="1"/>
      <c r="Z2841" s="1"/>
      <c r="AA2841" s="1"/>
      <c r="AB2841" s="1"/>
      <c r="AC2841" s="1"/>
      <c r="AD2841" s="1"/>
      <c r="AE2841" s="1"/>
      <c r="AF2841" s="1"/>
      <c r="AG2841" s="1"/>
      <c r="AH2841" s="1"/>
      <c r="AI2841" s="1"/>
      <c r="AJ2841" s="1"/>
      <c r="AK2841" s="1"/>
      <c r="AL2841" s="1"/>
      <c r="AM2841" s="1"/>
      <c r="AN2841" s="1"/>
      <c r="AO2841" s="1"/>
      <c r="AP2841" s="1"/>
      <c r="AQ2841" s="1"/>
      <c r="AR2841" s="1"/>
      <c r="AS2841" s="1"/>
      <c r="AT2841" s="1"/>
      <c r="AU2841" s="1"/>
      <c r="AV2841" s="1"/>
      <c r="AW2841" s="1"/>
      <c r="AX2841" s="4"/>
      <c r="AY2841" s="1"/>
    </row>
    <row r="2842" spans="3:51" s="6" customFormat="1" x14ac:dyDescent="0.3">
      <c r="C2842" s="28"/>
      <c r="D2842" s="29"/>
      <c r="E2842" s="30"/>
      <c r="F2842" s="31"/>
      <c r="G2842" s="37"/>
      <c r="H2842" s="38"/>
      <c r="K2842" s="1"/>
      <c r="L2842" s="1"/>
      <c r="M2842" s="1"/>
      <c r="N2842" s="4"/>
      <c r="O2842" s="4"/>
      <c r="P2842" s="4"/>
      <c r="Q2842" s="1"/>
      <c r="R2842" s="1"/>
      <c r="S2842" s="1"/>
      <c r="T2842" s="1"/>
      <c r="U2842" s="1"/>
      <c r="V2842" s="1"/>
      <c r="W2842" s="1"/>
      <c r="X2842" s="1"/>
      <c r="Y2842" s="1"/>
      <c r="Z2842" s="1"/>
      <c r="AA2842" s="1"/>
      <c r="AB2842" s="1"/>
      <c r="AC2842" s="1"/>
      <c r="AD2842" s="1"/>
      <c r="AE2842" s="1"/>
      <c r="AF2842" s="1"/>
      <c r="AG2842" s="1"/>
      <c r="AH2842" s="1"/>
      <c r="AI2842" s="1"/>
      <c r="AJ2842" s="1"/>
      <c r="AK2842" s="1"/>
      <c r="AL2842" s="1"/>
      <c r="AM2842" s="1"/>
      <c r="AN2842" s="1"/>
      <c r="AO2842" s="1"/>
      <c r="AP2842" s="1"/>
      <c r="AQ2842" s="1"/>
      <c r="AR2842" s="1"/>
      <c r="AS2842" s="1"/>
      <c r="AT2842" s="1"/>
      <c r="AU2842" s="1"/>
      <c r="AV2842" s="1"/>
      <c r="AW2842" s="1"/>
      <c r="AX2842" s="4"/>
      <c r="AY2842" s="1"/>
    </row>
    <row r="2843" spans="3:51" s="6" customFormat="1" x14ac:dyDescent="0.3">
      <c r="C2843" s="28"/>
      <c r="D2843" s="29"/>
      <c r="E2843" s="30"/>
      <c r="F2843" s="31"/>
      <c r="G2843" s="37"/>
      <c r="H2843" s="38"/>
      <c r="K2843" s="1"/>
      <c r="L2843" s="1"/>
      <c r="M2843" s="1"/>
      <c r="N2843" s="4"/>
      <c r="O2843" s="4"/>
      <c r="P2843" s="4"/>
      <c r="Q2843" s="1"/>
      <c r="R2843" s="1"/>
      <c r="S2843" s="1"/>
      <c r="T2843" s="1"/>
      <c r="U2843" s="1"/>
      <c r="V2843" s="1"/>
      <c r="W2843" s="1"/>
      <c r="X2843" s="1"/>
      <c r="Y2843" s="1"/>
      <c r="Z2843" s="1"/>
      <c r="AA2843" s="1"/>
      <c r="AB2843" s="1"/>
      <c r="AC2843" s="1"/>
      <c r="AD2843" s="1"/>
      <c r="AE2843" s="1"/>
      <c r="AF2843" s="1"/>
      <c r="AG2843" s="1"/>
      <c r="AH2843" s="1"/>
      <c r="AI2843" s="1"/>
      <c r="AJ2843" s="1"/>
      <c r="AK2843" s="1"/>
      <c r="AL2843" s="1"/>
      <c r="AM2843" s="1"/>
      <c r="AN2843" s="1"/>
      <c r="AO2843" s="1"/>
      <c r="AP2843" s="1"/>
      <c r="AQ2843" s="1"/>
      <c r="AR2843" s="1"/>
      <c r="AS2843" s="1"/>
      <c r="AT2843" s="1"/>
      <c r="AU2843" s="1"/>
      <c r="AV2843" s="1"/>
      <c r="AW2843" s="1"/>
      <c r="AX2843" s="4"/>
      <c r="AY2843" s="1"/>
    </row>
    <row r="2844" spans="3:51" s="6" customFormat="1" x14ac:dyDescent="0.3">
      <c r="C2844" s="28"/>
      <c r="D2844" s="29"/>
      <c r="E2844" s="30"/>
      <c r="F2844" s="31"/>
      <c r="G2844" s="37"/>
      <c r="H2844" s="38"/>
      <c r="K2844" s="1"/>
      <c r="L2844" s="1"/>
      <c r="M2844" s="1"/>
      <c r="N2844" s="4"/>
      <c r="O2844" s="4"/>
      <c r="P2844" s="4"/>
      <c r="Q2844" s="1"/>
      <c r="R2844" s="1"/>
      <c r="S2844" s="1"/>
      <c r="T2844" s="1"/>
      <c r="U2844" s="1"/>
      <c r="V2844" s="1"/>
      <c r="W2844" s="1"/>
      <c r="X2844" s="1"/>
      <c r="Y2844" s="1"/>
      <c r="Z2844" s="1"/>
      <c r="AA2844" s="1"/>
      <c r="AB2844" s="1"/>
      <c r="AC2844" s="1"/>
      <c r="AD2844" s="1"/>
      <c r="AE2844" s="1"/>
      <c r="AF2844" s="1"/>
      <c r="AG2844" s="1"/>
      <c r="AH2844" s="1"/>
      <c r="AI2844" s="1"/>
      <c r="AJ2844" s="1"/>
      <c r="AK2844" s="1"/>
      <c r="AL2844" s="1"/>
      <c r="AM2844" s="1"/>
      <c r="AN2844" s="1"/>
      <c r="AO2844" s="1"/>
      <c r="AP2844" s="1"/>
      <c r="AQ2844" s="1"/>
      <c r="AR2844" s="1"/>
      <c r="AS2844" s="1"/>
      <c r="AT2844" s="1"/>
      <c r="AU2844" s="1"/>
      <c r="AV2844" s="1"/>
      <c r="AW2844" s="1"/>
      <c r="AX2844" s="4"/>
      <c r="AY2844" s="1"/>
    </row>
    <row r="2845" spans="3:51" s="6" customFormat="1" x14ac:dyDescent="0.3">
      <c r="C2845" s="28"/>
      <c r="D2845" s="29"/>
      <c r="E2845" s="30"/>
      <c r="F2845" s="31"/>
      <c r="G2845" s="37"/>
      <c r="H2845" s="38"/>
      <c r="K2845" s="1"/>
      <c r="L2845" s="1"/>
      <c r="M2845" s="1"/>
      <c r="N2845" s="4"/>
      <c r="O2845" s="4"/>
      <c r="P2845" s="4"/>
      <c r="Q2845" s="1"/>
      <c r="R2845" s="1"/>
      <c r="S2845" s="1"/>
      <c r="T2845" s="1"/>
      <c r="U2845" s="1"/>
      <c r="V2845" s="1"/>
      <c r="W2845" s="1"/>
      <c r="X2845" s="1"/>
      <c r="Y2845" s="1"/>
      <c r="Z2845" s="1"/>
      <c r="AA2845" s="1"/>
      <c r="AB2845" s="1"/>
      <c r="AC2845" s="1"/>
      <c r="AD2845" s="1"/>
      <c r="AE2845" s="1"/>
      <c r="AF2845" s="1"/>
      <c r="AG2845" s="1"/>
      <c r="AH2845" s="1"/>
      <c r="AI2845" s="1"/>
      <c r="AJ2845" s="1"/>
      <c r="AK2845" s="1"/>
      <c r="AL2845" s="1"/>
      <c r="AM2845" s="1"/>
      <c r="AN2845" s="1"/>
      <c r="AO2845" s="1"/>
      <c r="AP2845" s="1"/>
      <c r="AQ2845" s="1"/>
      <c r="AR2845" s="1"/>
      <c r="AS2845" s="1"/>
      <c r="AT2845" s="1"/>
      <c r="AU2845" s="1"/>
      <c r="AV2845" s="1"/>
      <c r="AW2845" s="1"/>
      <c r="AX2845" s="4"/>
      <c r="AY2845" s="1"/>
    </row>
    <row r="2846" spans="3:51" s="6" customFormat="1" x14ac:dyDescent="0.3">
      <c r="C2846" s="28"/>
      <c r="D2846" s="29"/>
      <c r="E2846" s="30"/>
      <c r="F2846" s="31"/>
      <c r="G2846" s="37"/>
      <c r="H2846" s="38"/>
      <c r="K2846" s="1"/>
      <c r="L2846" s="1"/>
      <c r="M2846" s="1"/>
      <c r="N2846" s="4"/>
      <c r="O2846" s="4"/>
      <c r="P2846" s="4"/>
      <c r="Q2846" s="1"/>
      <c r="R2846" s="1"/>
      <c r="S2846" s="1"/>
      <c r="T2846" s="1"/>
      <c r="U2846" s="1"/>
      <c r="V2846" s="1"/>
      <c r="W2846" s="1"/>
      <c r="X2846" s="1"/>
      <c r="Y2846" s="1"/>
      <c r="Z2846" s="1"/>
      <c r="AA2846" s="1"/>
      <c r="AB2846" s="1"/>
      <c r="AC2846" s="1"/>
      <c r="AD2846" s="1"/>
      <c r="AE2846" s="1"/>
      <c r="AF2846" s="1"/>
      <c r="AG2846" s="1"/>
      <c r="AH2846" s="1"/>
      <c r="AI2846" s="1"/>
      <c r="AJ2846" s="1"/>
      <c r="AK2846" s="1"/>
      <c r="AL2846" s="1"/>
      <c r="AM2846" s="1"/>
      <c r="AN2846" s="1"/>
      <c r="AO2846" s="1"/>
      <c r="AP2846" s="1"/>
      <c r="AQ2846" s="1"/>
      <c r="AR2846" s="1"/>
      <c r="AS2846" s="1"/>
      <c r="AT2846" s="1"/>
      <c r="AU2846" s="1"/>
      <c r="AV2846" s="1"/>
      <c r="AW2846" s="1"/>
      <c r="AX2846" s="4"/>
      <c r="AY2846" s="1"/>
    </row>
    <row r="2847" spans="3:51" s="6" customFormat="1" x14ac:dyDescent="0.3">
      <c r="C2847" s="28"/>
      <c r="D2847" s="29"/>
      <c r="E2847" s="30"/>
      <c r="F2847" s="31"/>
      <c r="G2847" s="37"/>
      <c r="H2847" s="38"/>
      <c r="K2847" s="1"/>
      <c r="L2847" s="1"/>
      <c r="M2847" s="1"/>
      <c r="N2847" s="4"/>
      <c r="O2847" s="4"/>
      <c r="P2847" s="4"/>
      <c r="Q2847" s="1"/>
      <c r="R2847" s="1"/>
      <c r="S2847" s="1"/>
      <c r="T2847" s="1"/>
      <c r="U2847" s="1"/>
      <c r="V2847" s="1"/>
      <c r="W2847" s="1"/>
      <c r="X2847" s="1"/>
      <c r="Y2847" s="1"/>
      <c r="Z2847" s="1"/>
      <c r="AA2847" s="1"/>
      <c r="AB2847" s="1"/>
      <c r="AC2847" s="1"/>
      <c r="AD2847" s="1"/>
      <c r="AE2847" s="1"/>
      <c r="AF2847" s="1"/>
      <c r="AG2847" s="1"/>
      <c r="AH2847" s="1"/>
      <c r="AI2847" s="1"/>
      <c r="AJ2847" s="1"/>
      <c r="AK2847" s="1"/>
      <c r="AL2847" s="1"/>
      <c r="AM2847" s="1"/>
      <c r="AN2847" s="1"/>
      <c r="AO2847" s="1"/>
      <c r="AP2847" s="1"/>
      <c r="AQ2847" s="1"/>
      <c r="AR2847" s="1"/>
      <c r="AS2847" s="1"/>
      <c r="AT2847" s="1"/>
      <c r="AU2847" s="1"/>
      <c r="AV2847" s="1"/>
      <c r="AW2847" s="1"/>
      <c r="AX2847" s="4"/>
      <c r="AY2847" s="1"/>
    </row>
    <row r="2848" spans="3:51" s="6" customFormat="1" x14ac:dyDescent="0.3">
      <c r="C2848" s="28"/>
      <c r="D2848" s="29"/>
      <c r="E2848" s="30"/>
      <c r="F2848" s="31"/>
      <c r="G2848" s="37"/>
      <c r="H2848" s="38"/>
      <c r="K2848" s="1"/>
      <c r="L2848" s="1"/>
      <c r="M2848" s="1"/>
      <c r="N2848" s="4"/>
      <c r="O2848" s="4"/>
      <c r="P2848" s="4"/>
      <c r="Q2848" s="1"/>
      <c r="R2848" s="1"/>
      <c r="S2848" s="1"/>
      <c r="T2848" s="1"/>
      <c r="U2848" s="1"/>
      <c r="V2848" s="1"/>
      <c r="W2848" s="1"/>
      <c r="X2848" s="1"/>
      <c r="Y2848" s="1"/>
      <c r="Z2848" s="1"/>
      <c r="AA2848" s="1"/>
      <c r="AB2848" s="1"/>
      <c r="AC2848" s="1"/>
      <c r="AD2848" s="1"/>
      <c r="AE2848" s="1"/>
      <c r="AF2848" s="1"/>
      <c r="AG2848" s="1"/>
      <c r="AH2848" s="1"/>
      <c r="AI2848" s="1"/>
      <c r="AJ2848" s="1"/>
      <c r="AK2848" s="1"/>
      <c r="AL2848" s="1"/>
      <c r="AM2848" s="1"/>
      <c r="AN2848" s="1"/>
      <c r="AO2848" s="1"/>
      <c r="AP2848" s="1"/>
      <c r="AQ2848" s="1"/>
      <c r="AR2848" s="1"/>
      <c r="AS2848" s="1"/>
      <c r="AT2848" s="1"/>
      <c r="AU2848" s="1"/>
      <c r="AV2848" s="1"/>
      <c r="AW2848" s="1"/>
      <c r="AX2848" s="4"/>
      <c r="AY2848" s="1"/>
    </row>
    <row r="2849" spans="3:51" s="6" customFormat="1" x14ac:dyDescent="0.3">
      <c r="C2849" s="28"/>
      <c r="D2849" s="29"/>
      <c r="E2849" s="30"/>
      <c r="F2849" s="31"/>
      <c r="G2849" s="37"/>
      <c r="H2849" s="38"/>
      <c r="K2849" s="1"/>
      <c r="L2849" s="1"/>
      <c r="M2849" s="1"/>
      <c r="N2849" s="4"/>
      <c r="O2849" s="4"/>
      <c r="P2849" s="4"/>
      <c r="Q2849" s="1"/>
      <c r="R2849" s="1"/>
      <c r="S2849" s="1"/>
      <c r="T2849" s="1"/>
      <c r="U2849" s="1"/>
      <c r="V2849" s="1"/>
      <c r="W2849" s="1"/>
      <c r="X2849" s="1"/>
      <c r="Y2849" s="1"/>
      <c r="Z2849" s="1"/>
      <c r="AA2849" s="1"/>
      <c r="AB2849" s="1"/>
      <c r="AC2849" s="1"/>
      <c r="AD2849" s="1"/>
      <c r="AE2849" s="1"/>
      <c r="AF2849" s="1"/>
      <c r="AG2849" s="1"/>
      <c r="AH2849" s="1"/>
      <c r="AI2849" s="1"/>
      <c r="AJ2849" s="1"/>
      <c r="AK2849" s="1"/>
      <c r="AL2849" s="1"/>
      <c r="AM2849" s="1"/>
      <c r="AN2849" s="1"/>
      <c r="AO2849" s="1"/>
      <c r="AP2849" s="1"/>
      <c r="AQ2849" s="1"/>
      <c r="AR2849" s="1"/>
      <c r="AS2849" s="1"/>
      <c r="AT2849" s="1"/>
      <c r="AU2849" s="1"/>
      <c r="AV2849" s="1"/>
      <c r="AW2849" s="1"/>
      <c r="AX2849" s="4"/>
      <c r="AY2849" s="1"/>
    </row>
    <row r="2850" spans="3:51" s="6" customFormat="1" x14ac:dyDescent="0.3">
      <c r="C2850" s="28"/>
      <c r="D2850" s="29"/>
      <c r="E2850" s="30"/>
      <c r="F2850" s="31"/>
      <c r="G2850" s="37"/>
      <c r="H2850" s="38"/>
      <c r="K2850" s="1"/>
      <c r="L2850" s="1"/>
      <c r="M2850" s="1"/>
      <c r="N2850" s="4"/>
      <c r="O2850" s="4"/>
      <c r="P2850" s="4"/>
      <c r="Q2850" s="1"/>
      <c r="R2850" s="1"/>
      <c r="S2850" s="1"/>
      <c r="T2850" s="1"/>
      <c r="U2850" s="1"/>
      <c r="V2850" s="1"/>
      <c r="W2850" s="1"/>
      <c r="X2850" s="1"/>
      <c r="Y2850" s="1"/>
      <c r="Z2850" s="1"/>
      <c r="AA2850" s="1"/>
      <c r="AB2850" s="1"/>
      <c r="AC2850" s="1"/>
      <c r="AD2850" s="1"/>
      <c r="AE2850" s="1"/>
      <c r="AF2850" s="1"/>
      <c r="AG2850" s="1"/>
      <c r="AH2850" s="1"/>
      <c r="AI2850" s="1"/>
      <c r="AJ2850" s="1"/>
      <c r="AK2850" s="1"/>
      <c r="AL2850" s="1"/>
      <c r="AM2850" s="1"/>
      <c r="AN2850" s="1"/>
      <c r="AO2850" s="1"/>
      <c r="AP2850" s="1"/>
      <c r="AQ2850" s="1"/>
      <c r="AR2850" s="1"/>
      <c r="AS2850" s="1"/>
      <c r="AT2850" s="1"/>
      <c r="AU2850" s="1"/>
      <c r="AV2850" s="1"/>
      <c r="AW2850" s="1"/>
      <c r="AX2850" s="4"/>
      <c r="AY2850" s="1"/>
    </row>
    <row r="2851" spans="3:51" s="6" customFormat="1" x14ac:dyDescent="0.3">
      <c r="C2851" s="28"/>
      <c r="D2851" s="29"/>
      <c r="E2851" s="30"/>
      <c r="F2851" s="31"/>
      <c r="G2851" s="37"/>
      <c r="H2851" s="38"/>
      <c r="K2851" s="1"/>
      <c r="L2851" s="1"/>
      <c r="M2851" s="1"/>
      <c r="N2851" s="4"/>
      <c r="O2851" s="4"/>
      <c r="P2851" s="4"/>
      <c r="Q2851" s="1"/>
      <c r="R2851" s="1"/>
      <c r="S2851" s="1"/>
      <c r="T2851" s="1"/>
      <c r="U2851" s="1"/>
      <c r="V2851" s="1"/>
      <c r="W2851" s="1"/>
      <c r="X2851" s="1"/>
      <c r="Y2851" s="1"/>
      <c r="Z2851" s="1"/>
      <c r="AA2851" s="1"/>
      <c r="AB2851" s="1"/>
      <c r="AC2851" s="1"/>
      <c r="AD2851" s="1"/>
      <c r="AE2851" s="1"/>
      <c r="AF2851" s="1"/>
      <c r="AG2851" s="1"/>
      <c r="AH2851" s="1"/>
      <c r="AI2851" s="1"/>
      <c r="AJ2851" s="1"/>
      <c r="AK2851" s="1"/>
      <c r="AL2851" s="1"/>
      <c r="AM2851" s="1"/>
      <c r="AN2851" s="1"/>
      <c r="AO2851" s="1"/>
      <c r="AP2851" s="1"/>
      <c r="AQ2851" s="1"/>
      <c r="AR2851" s="1"/>
      <c r="AS2851" s="1"/>
      <c r="AT2851" s="1"/>
      <c r="AU2851" s="1"/>
      <c r="AV2851" s="1"/>
      <c r="AW2851" s="1"/>
      <c r="AX2851" s="4"/>
      <c r="AY2851" s="1"/>
    </row>
    <row r="2852" spans="3:51" s="6" customFormat="1" x14ac:dyDescent="0.3">
      <c r="C2852" s="28"/>
      <c r="D2852" s="29"/>
      <c r="E2852" s="30"/>
      <c r="F2852" s="31"/>
      <c r="G2852" s="37"/>
      <c r="H2852" s="38"/>
      <c r="K2852" s="1"/>
      <c r="L2852" s="1"/>
      <c r="M2852" s="1"/>
      <c r="N2852" s="4"/>
      <c r="O2852" s="4"/>
      <c r="P2852" s="4"/>
      <c r="Q2852" s="1"/>
      <c r="R2852" s="1"/>
      <c r="S2852" s="1"/>
      <c r="T2852" s="1"/>
      <c r="U2852" s="1"/>
      <c r="V2852" s="1"/>
      <c r="W2852" s="1"/>
      <c r="X2852" s="1"/>
      <c r="Y2852" s="1"/>
      <c r="Z2852" s="1"/>
      <c r="AA2852" s="1"/>
      <c r="AB2852" s="1"/>
      <c r="AC2852" s="1"/>
      <c r="AD2852" s="1"/>
      <c r="AE2852" s="1"/>
      <c r="AF2852" s="1"/>
      <c r="AG2852" s="1"/>
      <c r="AH2852" s="1"/>
      <c r="AI2852" s="1"/>
      <c r="AJ2852" s="1"/>
      <c r="AK2852" s="1"/>
      <c r="AL2852" s="1"/>
      <c r="AM2852" s="1"/>
      <c r="AN2852" s="1"/>
      <c r="AO2852" s="1"/>
      <c r="AP2852" s="1"/>
      <c r="AQ2852" s="1"/>
      <c r="AR2852" s="1"/>
      <c r="AS2852" s="1"/>
      <c r="AT2852" s="1"/>
      <c r="AU2852" s="1"/>
      <c r="AV2852" s="1"/>
      <c r="AW2852" s="1"/>
      <c r="AX2852" s="4"/>
      <c r="AY2852" s="1"/>
    </row>
    <row r="2853" spans="3:51" s="6" customFormat="1" x14ac:dyDescent="0.3">
      <c r="C2853" s="28"/>
      <c r="D2853" s="29"/>
      <c r="E2853" s="30"/>
      <c r="F2853" s="31"/>
      <c r="G2853" s="37"/>
      <c r="H2853" s="38"/>
      <c r="K2853" s="1"/>
      <c r="L2853" s="1"/>
      <c r="M2853" s="1"/>
      <c r="N2853" s="4"/>
      <c r="O2853" s="4"/>
      <c r="P2853" s="4"/>
      <c r="Q2853" s="1"/>
      <c r="R2853" s="1"/>
      <c r="S2853" s="1"/>
      <c r="T2853" s="1"/>
      <c r="U2853" s="1"/>
      <c r="V2853" s="1"/>
      <c r="W2853" s="1"/>
      <c r="X2853" s="1"/>
      <c r="Y2853" s="1"/>
      <c r="Z2853" s="1"/>
      <c r="AA2853" s="1"/>
      <c r="AB2853" s="1"/>
      <c r="AC2853" s="1"/>
      <c r="AD2853" s="1"/>
      <c r="AE2853" s="1"/>
      <c r="AF2853" s="1"/>
      <c r="AG2853" s="1"/>
      <c r="AH2853" s="1"/>
      <c r="AI2853" s="1"/>
      <c r="AJ2853" s="1"/>
      <c r="AK2853" s="1"/>
      <c r="AL2853" s="1"/>
      <c r="AM2853" s="1"/>
      <c r="AN2853" s="1"/>
      <c r="AO2853" s="1"/>
      <c r="AP2853" s="1"/>
      <c r="AQ2853" s="1"/>
      <c r="AR2853" s="1"/>
      <c r="AS2853" s="1"/>
      <c r="AT2853" s="1"/>
      <c r="AU2853" s="1"/>
      <c r="AV2853" s="1"/>
      <c r="AW2853" s="1"/>
      <c r="AX2853" s="4"/>
      <c r="AY2853" s="1"/>
    </row>
    <row r="2854" spans="3:51" s="6" customFormat="1" x14ac:dyDescent="0.3">
      <c r="C2854" s="28"/>
      <c r="D2854" s="29"/>
      <c r="E2854" s="30"/>
      <c r="F2854" s="31"/>
      <c r="G2854" s="37"/>
      <c r="H2854" s="38"/>
      <c r="K2854" s="1"/>
      <c r="L2854" s="1"/>
      <c r="M2854" s="1"/>
      <c r="N2854" s="4"/>
      <c r="O2854" s="4"/>
      <c r="P2854" s="4"/>
      <c r="Q2854" s="1"/>
      <c r="R2854" s="1"/>
      <c r="S2854" s="1"/>
      <c r="T2854" s="1"/>
      <c r="U2854" s="1"/>
      <c r="V2854" s="1"/>
      <c r="W2854" s="1"/>
      <c r="X2854" s="1"/>
      <c r="Y2854" s="1"/>
      <c r="Z2854" s="1"/>
      <c r="AA2854" s="1"/>
      <c r="AB2854" s="1"/>
      <c r="AC2854" s="1"/>
      <c r="AD2854" s="1"/>
      <c r="AE2854" s="1"/>
      <c r="AF2854" s="1"/>
      <c r="AG2854" s="1"/>
      <c r="AH2854" s="1"/>
      <c r="AI2854" s="1"/>
      <c r="AJ2854" s="1"/>
      <c r="AK2854" s="1"/>
      <c r="AL2854" s="1"/>
      <c r="AM2854" s="1"/>
      <c r="AN2854" s="1"/>
      <c r="AO2854" s="1"/>
      <c r="AP2854" s="1"/>
      <c r="AQ2854" s="1"/>
      <c r="AR2854" s="1"/>
      <c r="AS2854" s="1"/>
      <c r="AT2854" s="1"/>
      <c r="AU2854" s="1"/>
      <c r="AV2854" s="1"/>
      <c r="AW2854" s="1"/>
      <c r="AX2854" s="4"/>
      <c r="AY2854" s="1"/>
    </row>
    <row r="2855" spans="3:51" s="6" customFormat="1" x14ac:dyDescent="0.3">
      <c r="C2855" s="28"/>
      <c r="D2855" s="29"/>
      <c r="E2855" s="30"/>
      <c r="F2855" s="31"/>
      <c r="G2855" s="37"/>
      <c r="H2855" s="38"/>
      <c r="K2855" s="1"/>
      <c r="L2855" s="1"/>
      <c r="M2855" s="1"/>
      <c r="N2855" s="4"/>
      <c r="O2855" s="4"/>
      <c r="P2855" s="4"/>
      <c r="Q2855" s="1"/>
      <c r="R2855" s="1"/>
      <c r="S2855" s="1"/>
      <c r="T2855" s="1"/>
      <c r="U2855" s="1"/>
      <c r="V2855" s="1"/>
      <c r="W2855" s="1"/>
      <c r="X2855" s="1"/>
      <c r="Y2855" s="1"/>
      <c r="Z2855" s="1"/>
      <c r="AA2855" s="1"/>
      <c r="AB2855" s="1"/>
      <c r="AC2855" s="1"/>
      <c r="AD2855" s="1"/>
      <c r="AE2855" s="1"/>
      <c r="AF2855" s="1"/>
      <c r="AG2855" s="1"/>
      <c r="AH2855" s="1"/>
      <c r="AI2855" s="1"/>
      <c r="AJ2855" s="1"/>
      <c r="AK2855" s="1"/>
      <c r="AL2855" s="1"/>
      <c r="AM2855" s="1"/>
      <c r="AN2855" s="1"/>
      <c r="AO2855" s="1"/>
      <c r="AP2855" s="1"/>
      <c r="AQ2855" s="1"/>
      <c r="AR2855" s="1"/>
      <c r="AS2855" s="1"/>
      <c r="AT2855" s="1"/>
      <c r="AU2855" s="1"/>
      <c r="AV2855" s="1"/>
      <c r="AW2855" s="1"/>
      <c r="AX2855" s="4"/>
      <c r="AY2855" s="1"/>
    </row>
    <row r="2856" spans="3:51" s="6" customFormat="1" x14ac:dyDescent="0.3">
      <c r="C2856" s="28"/>
      <c r="D2856" s="29"/>
      <c r="E2856" s="30"/>
      <c r="F2856" s="31"/>
      <c r="G2856" s="37"/>
      <c r="H2856" s="38"/>
      <c r="K2856" s="1"/>
      <c r="L2856" s="1"/>
      <c r="M2856" s="1"/>
      <c r="N2856" s="4"/>
      <c r="O2856" s="4"/>
      <c r="P2856" s="4"/>
      <c r="Q2856" s="1"/>
      <c r="R2856" s="1"/>
      <c r="S2856" s="1"/>
      <c r="T2856" s="1"/>
      <c r="U2856" s="1"/>
      <c r="V2856" s="1"/>
      <c r="W2856" s="1"/>
      <c r="X2856" s="1"/>
      <c r="Y2856" s="1"/>
      <c r="Z2856" s="1"/>
      <c r="AA2856" s="1"/>
      <c r="AB2856" s="1"/>
      <c r="AC2856" s="1"/>
      <c r="AD2856" s="1"/>
      <c r="AE2856" s="1"/>
      <c r="AF2856" s="1"/>
      <c r="AG2856" s="1"/>
      <c r="AH2856" s="1"/>
      <c r="AI2856" s="1"/>
      <c r="AJ2856" s="1"/>
      <c r="AK2856" s="1"/>
      <c r="AL2856" s="1"/>
      <c r="AM2856" s="1"/>
      <c r="AN2856" s="1"/>
      <c r="AO2856" s="1"/>
      <c r="AP2856" s="1"/>
      <c r="AQ2856" s="1"/>
      <c r="AR2856" s="1"/>
      <c r="AS2856" s="1"/>
      <c r="AT2856" s="1"/>
      <c r="AU2856" s="1"/>
      <c r="AV2856" s="1"/>
      <c r="AW2856" s="1"/>
      <c r="AX2856" s="4"/>
      <c r="AY2856" s="1"/>
    </row>
    <row r="2857" spans="3:51" s="6" customFormat="1" x14ac:dyDescent="0.3">
      <c r="C2857" s="39"/>
      <c r="D2857" s="40"/>
      <c r="E2857" s="41"/>
      <c r="F2857" s="42"/>
      <c r="G2857" s="43"/>
      <c r="H2857" s="44"/>
      <c r="K2857" s="1"/>
      <c r="L2857" s="1"/>
      <c r="M2857" s="1"/>
      <c r="N2857" s="4"/>
      <c r="O2857" s="4"/>
      <c r="P2857" s="4"/>
      <c r="Q2857" s="1"/>
      <c r="R2857" s="1"/>
      <c r="S2857" s="1"/>
      <c r="T2857" s="1"/>
      <c r="U2857" s="1"/>
      <c r="V2857" s="1"/>
      <c r="W2857" s="1"/>
      <c r="X2857" s="1"/>
      <c r="Y2857" s="1"/>
      <c r="Z2857" s="1"/>
      <c r="AA2857" s="1"/>
      <c r="AB2857" s="1"/>
      <c r="AC2857" s="1"/>
      <c r="AD2857" s="1"/>
      <c r="AE2857" s="1"/>
      <c r="AF2857" s="1"/>
      <c r="AG2857" s="1"/>
      <c r="AH2857" s="1"/>
      <c r="AI2857" s="1"/>
      <c r="AJ2857" s="1"/>
      <c r="AK2857" s="1"/>
      <c r="AL2857" s="1"/>
      <c r="AM2857" s="1"/>
      <c r="AN2857" s="1"/>
      <c r="AO2857" s="1"/>
      <c r="AP2857" s="1"/>
      <c r="AQ2857" s="1"/>
      <c r="AR2857" s="1"/>
      <c r="AS2857" s="1"/>
      <c r="AT2857" s="1"/>
      <c r="AU2857" s="1"/>
      <c r="AV2857" s="1"/>
      <c r="AW2857" s="1"/>
      <c r="AX2857" s="4"/>
      <c r="AY2857" s="1"/>
    </row>
  </sheetData>
  <sheetProtection insertRows="0" deleteRows="0"/>
  <conditionalFormatting sqref="E2:G173">
    <cfRule type="expression" dxfId="122" priority="20" stopIfTrue="1">
      <formula>LEFT(E2,1)="."</formula>
    </cfRule>
  </conditionalFormatting>
  <conditionalFormatting sqref="G2:G10 G12:G173">
    <cfRule type="expression" dxfId="121" priority="15" stopIfTrue="1">
      <formula>OR(UPPER(F2)="STR",UPPER(F2)="ASC",UPPER(F2)="HEX")</formula>
    </cfRule>
    <cfRule type="expression" dxfId="120" priority="16" stopIfTrue="1">
      <formula>V2</formula>
    </cfRule>
    <cfRule type="expression" dxfId="119" priority="17" stopIfTrue="1">
      <formula>Q2&gt;=0</formula>
    </cfRule>
    <cfRule type="expression" dxfId="118" priority="18" stopIfTrue="1">
      <formula>LEFT(G2,1)="#"</formula>
    </cfRule>
    <cfRule type="expression" dxfId="117" priority="19" stopIfTrue="1">
      <formula>LEFT(G2,1)="$"</formula>
    </cfRule>
    <cfRule type="expression" dxfId="116" priority="21" stopIfTrue="1">
      <formula>AND(T2=FALSE,AY2=2)</formula>
    </cfRule>
  </conditionalFormatting>
  <conditionalFormatting sqref="G11">
    <cfRule type="expression" dxfId="115" priority="22" stopIfTrue="1">
      <formula>OR(UPPER(F11)="STR",UPPER(F11)="ASC",UPPER(F11)="HEX")</formula>
    </cfRule>
    <cfRule type="expression" dxfId="114" priority="23" stopIfTrue="1">
      <formula>#REF!</formula>
    </cfRule>
    <cfRule type="expression" dxfId="113" priority="24" stopIfTrue="1">
      <formula>#REF!&gt;=0</formula>
    </cfRule>
    <cfRule type="expression" dxfId="112" priority="25" stopIfTrue="1">
      <formula>LEFT(G11,1)="#"</formula>
    </cfRule>
    <cfRule type="expression" dxfId="111" priority="26" stopIfTrue="1">
      <formula>LEFT(G11,1)="$"</formula>
    </cfRule>
    <cfRule type="expression" dxfId="110" priority="27" stopIfTrue="1">
      <formula>AND(#REF!=FALSE,#REF!=2)</formula>
    </cfRule>
  </conditionalFormatting>
  <conditionalFormatting sqref="E174:G182">
    <cfRule type="expression" dxfId="102" priority="13" stopIfTrue="1">
      <formula>LEFT(E174,1)="."</formula>
    </cfRule>
  </conditionalFormatting>
  <conditionalFormatting sqref="G174:G182">
    <cfRule type="expression" dxfId="101" priority="8" stopIfTrue="1">
      <formula>OR(UPPER(F174)="STR",UPPER(F174)="ASC",UPPER(F174)="HEX")</formula>
    </cfRule>
    <cfRule type="expression" dxfId="100" priority="9" stopIfTrue="1">
      <formula>V174</formula>
    </cfRule>
    <cfRule type="expression" dxfId="99" priority="10" stopIfTrue="1">
      <formula>Q174&gt;=0</formula>
    </cfRule>
    <cfRule type="expression" dxfId="98" priority="11" stopIfTrue="1">
      <formula>LEFT(G174,1)="#"</formula>
    </cfRule>
    <cfRule type="expression" dxfId="97" priority="12" stopIfTrue="1">
      <formula>LEFT(G174,1)="$"</formula>
    </cfRule>
    <cfRule type="expression" dxfId="96" priority="14" stopIfTrue="1">
      <formula>AND(T174=FALSE,AY174=2)</formula>
    </cfRule>
  </conditionalFormatting>
  <conditionalFormatting sqref="E183:G1051">
    <cfRule type="expression" dxfId="95" priority="6" stopIfTrue="1">
      <formula>LEFT(E183,1)="."</formula>
    </cfRule>
  </conditionalFormatting>
  <conditionalFormatting sqref="G183:G1051">
    <cfRule type="expression" dxfId="94" priority="1" stopIfTrue="1">
      <formula>OR(UPPER(F183)="STR",UPPER(F183)="ASC",UPPER(F183)="HEX")</formula>
    </cfRule>
    <cfRule type="expression" dxfId="93" priority="2" stopIfTrue="1">
      <formula>V183</formula>
    </cfRule>
    <cfRule type="expression" dxfId="92" priority="3" stopIfTrue="1">
      <formula>Q183&gt;=0</formula>
    </cfRule>
    <cfRule type="expression" dxfId="91" priority="4" stopIfTrue="1">
      <formula>LEFT(G183,1)="#"</formula>
    </cfRule>
    <cfRule type="expression" dxfId="90" priority="5" stopIfTrue="1">
      <formula>LEFT(G183,1)="$"</formula>
    </cfRule>
    <cfRule type="expression" dxfId="89" priority="7" stopIfTrue="1">
      <formula>AND(T183=FALSE,AY183=2)</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B7B56-2B0E-4757-8823-6C02A1AE52B6}">
  <dimension ref="C1:AY1979"/>
  <sheetViews>
    <sheetView workbookViewId="0">
      <pane ySplit="1" topLeftCell="A11" activePane="bottomLeft" state="frozenSplit"/>
      <selection pane="bottomLeft" activeCell="A2" sqref="A2"/>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63.109375" style="50" customWidth="1"/>
    <col min="9" max="9" width="13.10937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15" t="s">
        <v>504</v>
      </c>
      <c r="E2" s="16"/>
      <c r="F2" s="17"/>
      <c r="G2" s="18"/>
      <c r="H2" s="23"/>
    </row>
    <row r="3" spans="3:51" s="6" customFormat="1" x14ac:dyDescent="0.3">
      <c r="C3" s="10"/>
      <c r="D3" s="15"/>
      <c r="E3" s="16"/>
      <c r="F3" s="17"/>
      <c r="G3" s="18"/>
      <c r="H3" s="23"/>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5"/>
      <c r="E4" s="16"/>
      <c r="F4" s="17"/>
      <c r="G4" s="18"/>
      <c r="H4" s="23"/>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5"/>
      <c r="E5" s="16" t="s">
        <v>299</v>
      </c>
      <c r="F5" s="17" t="s">
        <v>1</v>
      </c>
      <c r="G5" s="18" t="s">
        <v>2</v>
      </c>
      <c r="H5" s="23" t="s">
        <v>511</v>
      </c>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5"/>
      <c r="E6" s="16" t="s">
        <v>537</v>
      </c>
      <c r="F6" s="17" t="s">
        <v>1</v>
      </c>
      <c r="G6" s="18" t="s">
        <v>538</v>
      </c>
      <c r="H6" s="23" t="s">
        <v>539</v>
      </c>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5"/>
      <c r="E7" s="16"/>
      <c r="F7" s="17"/>
      <c r="G7" s="18"/>
      <c r="H7" s="23"/>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5"/>
      <c r="E8" s="16" t="s">
        <v>508</v>
      </c>
      <c r="F8" s="17"/>
      <c r="G8" s="18"/>
      <c r="H8" s="23"/>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5"/>
      <c r="E9" s="16"/>
      <c r="F9" s="17"/>
      <c r="G9" s="18"/>
      <c r="H9" s="23"/>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5" t="s">
        <v>509</v>
      </c>
      <c r="E10" s="16"/>
      <c r="F10" s="17"/>
      <c r="G10" s="18"/>
      <c r="H10" s="23"/>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x14ac:dyDescent="0.3">
      <c r="C11" s="10"/>
      <c r="D11" s="15"/>
      <c r="E11" s="16"/>
      <c r="F11" s="17" t="s">
        <v>286</v>
      </c>
      <c r="G11" s="18" t="s">
        <v>287</v>
      </c>
      <c r="H11" s="23" t="s">
        <v>560</v>
      </c>
      <c r="K11" s="1" t="str">
        <f>RIGHT(G11,LEN(G11)-1)</f>
        <v>300</v>
      </c>
      <c r="L11" s="1" t="s">
        <v>281</v>
      </c>
      <c r="M11" s="1" t="s">
        <v>282</v>
      </c>
      <c r="N11" s="4" t="s">
        <v>283</v>
      </c>
      <c r="O11" s="4" t="s">
        <v>284</v>
      </c>
      <c r="P11" s="4" t="s">
        <v>285</v>
      </c>
      <c r="Q11" s="1" t="s">
        <v>61</v>
      </c>
      <c r="R11" s="1" t="s">
        <v>13</v>
      </c>
      <c r="S11" s="1" t="s">
        <v>110</v>
      </c>
      <c r="T11" s="1" t="s">
        <v>89</v>
      </c>
      <c r="U11" s="1" t="s">
        <v>53</v>
      </c>
      <c r="V11" s="1" t="s">
        <v>63</v>
      </c>
      <c r="W11" s="1" t="s">
        <v>64</v>
      </c>
      <c r="X11" s="1" t="s">
        <v>275</v>
      </c>
      <c r="Y11" s="1" t="s">
        <v>118</v>
      </c>
      <c r="Z11" s="1" t="s">
        <v>62</v>
      </c>
      <c r="AA11" s="1" t="s">
        <v>38</v>
      </c>
      <c r="AB11" s="1" t="s">
        <v>39</v>
      </c>
      <c r="AC11" s="1" t="s">
        <v>65</v>
      </c>
      <c r="AD11" s="1" t="s">
        <v>66</v>
      </c>
      <c r="AE11" s="1" t="s">
        <v>70</v>
      </c>
      <c r="AF11" s="1" t="s">
        <v>74</v>
      </c>
      <c r="AG11" s="1" t="s">
        <v>71</v>
      </c>
      <c r="AH11" s="1" t="s">
        <v>14</v>
      </c>
      <c r="AI11" s="2" t="s">
        <v>84</v>
      </c>
      <c r="AJ11" s="2" t="s">
        <v>81</v>
      </c>
      <c r="AK11" s="2" t="s">
        <v>14</v>
      </c>
      <c r="AL11" s="2" t="s">
        <v>14</v>
      </c>
      <c r="AM11" s="2" t="s">
        <v>114</v>
      </c>
      <c r="AN11" s="1" t="s">
        <v>72</v>
      </c>
      <c r="AO11" s="1" t="s">
        <v>115</v>
      </c>
      <c r="AP11" s="1" t="s">
        <v>73</v>
      </c>
      <c r="AQ11" s="1" t="s">
        <v>116</v>
      </c>
      <c r="AR11" s="1" t="s">
        <v>14</v>
      </c>
      <c r="AS11" s="1" t="s">
        <v>76</v>
      </c>
      <c r="AT11" s="1" t="s">
        <v>75</v>
      </c>
      <c r="AU11" s="1" t="s">
        <v>87</v>
      </c>
      <c r="AV11" s="1" t="s">
        <v>104</v>
      </c>
      <c r="AW11" s="1" t="s">
        <v>77</v>
      </c>
      <c r="AX11" s="4" t="s">
        <v>78</v>
      </c>
      <c r="AY11" s="1" t="s">
        <v>35</v>
      </c>
    </row>
    <row r="12" spans="3:51" x14ac:dyDescent="0.3">
      <c r="C12" s="10" t="str" cm="1">
        <f t="array" aca="1" ref="C12" ca="1">IF(AND(N12&amp;""&lt;&gt;"",K12&amp;""&lt;&gt;""),K12&amp;": "&amp;N12&amp;IF(O12&amp;""&lt;&gt;""," "&amp;O12,"")&amp;IF(P12&amp;""&lt;&gt;""," "&amp;P12,""),IF(Y12&amp;""&lt;&gt;"",K12&amp;": "&amp;TRIM(_xlfn.TEXTJOIN("",TRUE,MID(Y12,2*ROW(INDIRECT("1:"&amp;LEN(Y12)))-1,2)&amp;" ")),""))</f>
        <v/>
      </c>
      <c r="D12" s="15"/>
      <c r="E12" s="16"/>
      <c r="F12" s="17"/>
      <c r="G12" s="18"/>
      <c r="H12" s="23"/>
      <c r="K12" s="1" t="str">
        <f>DEC2HEX(HEX2DEC(K11)+IF(ISERROR(AY11),0,IF(ISNUMBER(AY11),AY11,0)))</f>
        <v>300</v>
      </c>
      <c r="L12" s="1" t="str">
        <f>IF(E12&amp;""&lt;&gt;"",E12,"")</f>
        <v/>
      </c>
      <c r="M12" s="1" t="str">
        <f t="shared" ref="M12:M75" si="0">IF(K12&amp;""&lt;&gt;"","$"&amp;DEC2HEX(HEX2DEC(K12),4),"")</f>
        <v>$0300</v>
      </c>
      <c r="N12" s="4" t="str">
        <f t="shared" ref="N12:N75" ca="1" si="1">IF(AND(AW12&lt;&gt;"PSO",NOT(ISERROR(AX12))),AX12,"")</f>
        <v/>
      </c>
      <c r="O12" s="4" t="str">
        <f t="shared" ref="O12:O75" ca="1" si="2">IF(AW12="PSO","",IF(AV12&amp;""&lt;&gt;"",RIGHT(AV12,2),""))</f>
        <v>00</v>
      </c>
      <c r="P12" s="4" t="str">
        <f t="shared" ref="P12:P75" ca="1" si="3">IF(LEN(AV12)&gt;2,LEFT(AV12,2),"")</f>
        <v/>
      </c>
      <c r="Q12" s="3">
        <f t="shared" ref="Q12:Q75" si="4">IF(ISERROR(SEARCH(",",G12)),-1,SEARCH(",",G12))</f>
        <v>-1</v>
      </c>
      <c r="R12" s="3" t="str">
        <f t="shared" ref="R12:R19" si="5">IF(Q12&gt;=0,UPPER(MID(G12,Q12+1,LEN(G12)-Q12+1)),"")</f>
        <v/>
      </c>
      <c r="S12" s="3" t="str">
        <f>IF(UPPER(F12)="SUB",E12,S11)</f>
        <v>sub</v>
      </c>
      <c r="T12" s="3" t="b">
        <f t="shared" ref="T12:T75" si="6">IF(ISERROR(MATCH(UPPER(F12),BRANCH,0)),FALSE,TRUE)</f>
        <v>0</v>
      </c>
      <c r="U12" s="3" t="b">
        <f t="shared" ref="U12:U75" si="7">IF(AND(F12&amp;""&lt;&gt;"",G12&amp;""=""),TRUE,FALSE)</f>
        <v>0</v>
      </c>
      <c r="V12" s="3" t="b">
        <f t="shared" ref="V12:V75" si="8">LEFT(G12,1)="("</f>
        <v>0</v>
      </c>
      <c r="W12" s="3" t="b">
        <f t="shared" ref="W12:W75" si="9">RIGHT(G12,1)=")"</f>
        <v>0</v>
      </c>
      <c r="X12" s="3" t="b">
        <f>IF(NOT(ISERROR(VLOOKUP(UPPER(F12),Opcodes!$O$3:$O$10,1,FALSE))),TRUE,FALSE)</f>
        <v>0</v>
      </c>
      <c r="Y12" s="1" t="str" cm="1">
        <f t="array" aca="1" ref="Y12" ca="1">IF(OR(UPPER(F12)="STR",UPPER(F12)="ASC"),_xlfn.TEXTJOIN("",TRUE,DEC2HEX(128*(UPPER(F12)="STR")+CODE(MID(G12,ABS(ROW(INDIRECT("1:"&amp;LEN(G12)))),1)))),IF(UPPER(F12)="HEX",UPPER(SUBSTITUTE(G12," ","")),""))</f>
        <v/>
      </c>
      <c r="Z12" s="1" t="str">
        <f t="shared" ref="Z12:Z75" si="10">IF(AND(U12=FALSE,V12,W12,Q12&lt;0),MID(G12,2,LEN(G12)-2),"")</f>
        <v/>
      </c>
      <c r="AA12" s="1" t="str">
        <f t="shared" ref="AA12:AA75" si="11">IF(AND(Z12&amp;""="",Q12&gt;=0,V12,W12),MID(G12,2,Q12-2),"")</f>
        <v/>
      </c>
      <c r="AB12" s="1" t="str">
        <f t="shared" ref="AB12:AB75" si="12">IF(U12=FALSE,IF(AND(AA12="",Q12&gt;=0,V12),IF(MID(G12,LEN(G12)-2,1)=")",MID(G12,2,LEN(G12)-4),""),""),"")</f>
        <v/>
      </c>
      <c r="AC12" s="1" t="str">
        <f t="shared" ref="AC12:AC75" si="13">IF(AND(V12=FALSE,W12=FALSE,R12="X"),LEFT(G12,Q12-1),"")</f>
        <v/>
      </c>
      <c r="AD12" s="1" t="str">
        <f t="shared" ref="AD12:AD75" si="14">IF(AND(V12=FALSE,W12=FALSE,R12="Y"),LEFT(G12,Q12-1),"")</f>
        <v/>
      </c>
      <c r="AE12" s="1">
        <f t="shared" ref="AE12:AE75" ca="1" si="15">IF(AND(Y12&amp;""="",V12=FALSE,W12=FALSE,Q12&lt;0,U12=FALSE,LEFT(G12,1)&lt;&gt;"#"),G12,"")</f>
        <v>0</v>
      </c>
      <c r="AF12" s="1" t="str">
        <f t="shared" ref="AF12:AF75" si="16">IF(AND(V12=FALSE,W12=FALSE,Q12&lt;0,U12=FALSE,LEFT(G12,1)="#"),G12,"")</f>
        <v/>
      </c>
      <c r="AG12" s="1" t="str">
        <f ca="1">IF(Z12&amp;""&lt;&gt;"",Z$11,IF(AA12&amp;""&lt;&gt;"",AA$11,IF(AB12&amp;""&lt;&gt;"",AB$11,IF(AC12&amp;""&lt;&gt;"",AC$11,IF(AD12&amp;""&lt;&gt;"",AD$11,IF(AND(AE12&amp;""&lt;&gt;"",X12=FALSE),AE$11,IF(AF12&amp;""&lt;&gt;"","IMM",IF(X12,"PSO","DIR"))))))))</f>
        <v>mem</v>
      </c>
      <c r="AH12" s="1">
        <f t="shared" ref="AH12:AH75" ca="1" si="17">IF(Z12&amp;""&lt;&gt;"",Z12,IF(AA12&amp;""&lt;&gt;"",AA12,IF(AB12&amp;""&lt;&gt;"",AB12,IF(AC12&amp;""&lt;&gt;"",AC12,IF(AD12&amp;""&lt;&gt;"",AD12,IF(AE12&amp;""&lt;&gt;"",AE12,IF(AF12&amp;""&lt;&gt;"",RIGHT(AF12,LEN(AF12)-1),"")))))))</f>
        <v>0</v>
      </c>
      <c r="AI12" s="1">
        <f ca="1">IF(ISERROR(SEARCH("+",AH12)),IF(ISERROR(SEARCH("-",AH12)),-1,SEARCH("-",AH12)),SEARCH("+",AH12))</f>
        <v>-1</v>
      </c>
      <c r="AJ12" s="1">
        <f t="shared" ref="AJ12:AJ27" ca="1" si="18">IF(AI12&lt;0,0,_xlfn.NUMBERVALUE(RIGHT(AH12,LEN(AH12)-AI12+1)))</f>
        <v>0</v>
      </c>
      <c r="AK12" s="1">
        <f ca="1">IF(AI12&lt;0,AH12,LEFT(AH12,AI12-1))</f>
        <v>0</v>
      </c>
      <c r="AL12" s="1">
        <f ca="1">IF(OR(LEFT(AK12,1)="&lt;",LEFT(AK12,1)="&gt;"),MID(AK12,2,LEN(AK12)),AK12)</f>
        <v>0</v>
      </c>
      <c r="AM12" s="1" t="e" cm="1">
        <f t="array" aca="1" ref="AM12" ca="1">INDEX($G$2:$G$173,MATCH(1,(AL12=$E$2:$E$173)*("EQU"=UPPER($F$2:$F$173)),0))</f>
        <v>#N/A</v>
      </c>
      <c r="AN12" s="1" t="str">
        <f t="shared" ref="AN12:AN30" ca="1" si="19">IF(OR(AL12&amp;""="",ISNA(AM12),AL12="*"),"",AM12)</f>
        <v/>
      </c>
      <c r="AO12" s="1" t="e">
        <f t="shared" ref="AO12:AO75" ca="1" si="20">IF(LEFT(AL12,1)&lt;&gt;".",VLOOKUP(AL12,$L$12:$M$173,2,FALSE),"")</f>
        <v>#N/A</v>
      </c>
      <c r="AP12" s="1" t="str">
        <f t="shared" ref="AP12:AP75" ca="1" si="21">IF(OR(AL12&amp;""="",ISNA(AO12),AL12="*",AN12&amp;""&lt;&gt;""),IF(AL12&lt;&gt;"*","",M12),AO12)</f>
        <v/>
      </c>
      <c r="AQ12" s="1" t="str" cm="1">
        <f t="array" aca="1" ref="AQ12" ca="1">IF(LEFT(AL12,1)=".",INDEX($M$12:$M$173,MATCH(1,(AL12=$L$12:$L$173)*(S12=($S$12:$S$173)),0)),"")</f>
        <v/>
      </c>
      <c r="AR12" s="1">
        <f t="shared" ref="AR12:AR75" ca="1" si="22">IF(AQ12&amp;""&lt;&gt;"",AQ12,IF(AP12&amp;""&lt;&gt;"",AP12,IF(AN12&amp;""&lt;&gt;"",AN12,IF(AL12&amp;""&lt;&gt;"",AL12,""))))</f>
        <v>0</v>
      </c>
      <c r="AS12" s="1">
        <f t="shared" ref="AS12:AS39" ca="1" si="23">IF(LEFT(AR12,1)="$",AJ12+HEX2DEC(RIGHT(AR12,LEN(AR12)-1)),IF(AR12&amp;""&lt;&gt;"",AR12+AJ12,""))</f>
        <v>0</v>
      </c>
      <c r="AT12" s="1" t="str">
        <f t="shared" ref="AT12:AT22" ca="1" si="24">IF(AS12&amp;""&lt;&gt;"",DEC2HEX(AS12,2+2*(AS12&gt;255)),"")</f>
        <v>00</v>
      </c>
      <c r="AU12" s="1" t="str">
        <f t="shared" ref="AU12:AU75" ca="1" si="25">IF(LEFT(AK12,1)="&gt;",LEFT(AT12,2),IF(LEFT(AK12,1)="&lt;",RIGHT(AT12,2),AT12))</f>
        <v>00</v>
      </c>
      <c r="AV12" s="1" t="str">
        <f t="shared" ref="AV12:AV75" ca="1" si="26">IF(T12,IF(AF12&amp;""="",RIGHT(DEC2HEX(HEX2DEC(AU12)-HEX2DEC(K12)-2,2),2),AU12),AU12)</f>
        <v>00</v>
      </c>
      <c r="AW12" s="1" t="str">
        <f t="shared" ref="AW12:AW75" ca="1" si="27">IF(LEFT(AG12,3)="mem",IF(AS12&lt;255,SUBSTITUTE(AG12,"mem","ZP"),IF(T12,"REL",SUBSTITUTE(AG12,"mem","ABS"))),IF(T12,"REL",AG12))</f>
        <v>ZP</v>
      </c>
      <c r="AX12" s="4" t="e">
        <f ca="1">VLOOKUP(UPPER(F12)&amp;"-"&amp;AW12,Opcodes!$D$3:$E$160,2,FALSE)</f>
        <v>#N/A</v>
      </c>
      <c r="AY12" s="1">
        <f ca="1">IF(OR(UPPER(F12)="JMP",UPPER(F12)="JSR"),3,IF(T12,2,1+IF(LEFT(AL12,1)=".",1,IF(OR(AND(Y12&amp;""="",AW12="PSO"),ISERROR(AX12)),-1,IF(Y12&amp;""&lt;&gt;"",LEN(Y12)/2-1,LEN(AV12)/2)))))</f>
        <v>0</v>
      </c>
    </row>
    <row r="13" spans="3:51" x14ac:dyDescent="0.3">
      <c r="C13" s="10" t="str" cm="1">
        <f t="array" aca="1" ref="C13" ca="1">IF(AND(N13&amp;""&lt;&gt;"",K13&amp;""&lt;&gt;""),K13&amp;": "&amp;N13&amp;IF(O13&amp;""&lt;&gt;""," "&amp;O13,"")&amp;IF(P13&amp;""&lt;&gt;""," "&amp;P13,""),IF(Y13&amp;""&lt;&gt;"",K13&amp;": "&amp;TRIM(_xlfn.TEXTJOIN("",TRUE,MID(Y13,2*ROW(INDIRECT("1:"&amp;LEN(Y13)))-1,2)&amp;" ")),""))</f>
        <v/>
      </c>
      <c r="D13" s="15"/>
      <c r="E13" s="16" t="s">
        <v>510</v>
      </c>
      <c r="F13" s="17" t="s">
        <v>110</v>
      </c>
      <c r="G13" s="18"/>
      <c r="H13" s="23" t="s">
        <v>513</v>
      </c>
      <c r="I13" s="7"/>
      <c r="J13" s="7"/>
      <c r="K13" s="1" t="str">
        <f t="shared" ref="K13:K76" ca="1" si="28">DEC2HEX(HEX2DEC(K12)+IF(ISERROR(AY12),0,IF(ISNUMBER(AY12),AY12,0)))</f>
        <v>300</v>
      </c>
      <c r="L13" s="1" t="str">
        <f t="shared" ref="L13:L76" si="29">IF(AND(E13&amp;""&lt;&gt;"",UPPER(F13&lt;&gt;"EQU")),E13,"")</f>
        <v>my_code</v>
      </c>
      <c r="M13" s="1" t="str">
        <f t="shared" ca="1" si="0"/>
        <v>$0300</v>
      </c>
      <c r="N13" s="4" t="str">
        <f t="shared" ca="1" si="1"/>
        <v/>
      </c>
      <c r="O13" s="4" t="str">
        <f t="shared" ca="1" si="2"/>
        <v/>
      </c>
      <c r="P13" s="4" t="str">
        <f t="shared" ca="1" si="3"/>
        <v/>
      </c>
      <c r="Q13" s="3">
        <f t="shared" si="4"/>
        <v>-1</v>
      </c>
      <c r="R13" s="3" t="str">
        <f t="shared" si="5"/>
        <v/>
      </c>
      <c r="S13" s="3" t="str">
        <f t="shared" ref="S13:S76" si="30">IF(UPPER(F13)="SUB",E13,S12)</f>
        <v>my_code</v>
      </c>
      <c r="T13" s="3" t="b">
        <f t="shared" si="6"/>
        <v>0</v>
      </c>
      <c r="U13" s="3" t="b">
        <f t="shared" si="7"/>
        <v>1</v>
      </c>
      <c r="V13" s="3" t="b">
        <f t="shared" si="8"/>
        <v>0</v>
      </c>
      <c r="W13" s="3" t="b">
        <f t="shared" si="9"/>
        <v>0</v>
      </c>
      <c r="X13" s="3" t="b">
        <f>IF(NOT(ISERROR(VLOOKUP(UPPER(F13),Opcodes!$O$3:$O$10,1,FALSE))),TRUE,FALSE)</f>
        <v>1</v>
      </c>
      <c r="Y13" s="1" t="str" cm="1">
        <f t="array" aca="1" ref="Y13" ca="1">IF(OR(UPPER(F13)="STR",UPPER(F13)="ASC"),_xlfn.TEXTJOIN("",TRUE,DEC2HEX(128*(UPPER(F13)="STR")+CODE(MID(G13,ABS(ROW(INDIRECT("1:"&amp;LEN(G13)))),1)))),IF(UPPER(F13)="HEX",UPPER(SUBSTITUTE(G13," ","")),""))</f>
        <v/>
      </c>
      <c r="Z13" s="1" t="str">
        <f t="shared" si="10"/>
        <v/>
      </c>
      <c r="AA13" s="1" t="str">
        <f t="shared" si="11"/>
        <v/>
      </c>
      <c r="AB13" s="1" t="str">
        <f t="shared" si="12"/>
        <v/>
      </c>
      <c r="AC13" s="1" t="str">
        <f t="shared" si="13"/>
        <v/>
      </c>
      <c r="AD13" s="1" t="str">
        <f t="shared" si="14"/>
        <v/>
      </c>
      <c r="AE13" s="1" t="str">
        <f t="shared" ca="1" si="15"/>
        <v/>
      </c>
      <c r="AF13" s="1" t="str">
        <f t="shared" si="16"/>
        <v/>
      </c>
      <c r="AG13" s="1" t="str">
        <f ca="1">IF(Z13&amp;""&lt;&gt;"",Z$11,IF(AA13&amp;""&lt;&gt;"",AA$11,IF(AB13&amp;""&lt;&gt;"",AB$11,IF(AC13&amp;""&lt;&gt;"",AC$11,IF(AD13&amp;""&lt;&gt;"",AD$11,IF(AND(AE13&amp;""&lt;&gt;"",X13=FALSE),AE$11,IF(AF13&amp;""&lt;&gt;"","IMM",IF(X13,"PSO","DIR"))))))))</f>
        <v>PSO</v>
      </c>
      <c r="AH13" s="1" t="str">
        <f t="shared" ca="1" si="17"/>
        <v/>
      </c>
      <c r="AI13" s="1">
        <f ca="1">IF(ISERROR(SEARCH("+",AH13)),IF(ISERROR(SEARCH("-",AH13)),-1,SEARCH("-",AH13)),SEARCH("+",AH13))</f>
        <v>-1</v>
      </c>
      <c r="AJ13" s="1">
        <f t="shared" ca="1" si="18"/>
        <v>0</v>
      </c>
      <c r="AK13" s="1" t="str">
        <f ca="1">IF(AI13&lt;0,AH13,LEFT(AH13,AI13-1))</f>
        <v/>
      </c>
      <c r="AL13" s="1" t="str">
        <f ca="1">IF(OR(LEFT(AK13,1)="&lt;",LEFT(AK13,1)="&gt;"),MID(AK13,2,LEN(AK13)),AK13)</f>
        <v/>
      </c>
      <c r="AM13" s="1" t="e" cm="1">
        <f t="array" aca="1" ref="AM13" ca="1">INDEX($G$2:$G$173,MATCH(1,(AL13=$E$2:$E$173)*("EQU"=UPPER($F$2:$F$173)),0))</f>
        <v>#N/A</v>
      </c>
      <c r="AN13" s="1" t="str">
        <f t="shared" ca="1" si="19"/>
        <v/>
      </c>
      <c r="AO13" s="1" t="str">
        <f t="shared" ca="1" si="20"/>
        <v>$0300</v>
      </c>
      <c r="AP13" s="1" t="str">
        <f t="shared" ca="1" si="21"/>
        <v/>
      </c>
      <c r="AQ13" s="1" t="str" cm="1">
        <f t="array" aca="1" ref="AQ13" ca="1">IF(LEFT(AL13,1)=".",INDEX($M$12:$M$173,MATCH(1,(AL13=$L$12:$L$173)*(S13=($S$12:$S$173)),0)),"")</f>
        <v/>
      </c>
      <c r="AR13" s="1" t="str">
        <f t="shared" ca="1" si="22"/>
        <v/>
      </c>
      <c r="AS13" s="1" t="str">
        <f t="shared" ca="1" si="23"/>
        <v/>
      </c>
      <c r="AT13" s="1" t="str">
        <f t="shared" ca="1" si="24"/>
        <v/>
      </c>
      <c r="AU13" s="1" t="str">
        <f t="shared" ca="1" si="25"/>
        <v/>
      </c>
      <c r="AV13" s="1" t="str">
        <f t="shared" ca="1" si="26"/>
        <v/>
      </c>
      <c r="AW13" s="1" t="str">
        <f t="shared" ca="1" si="27"/>
        <v>PSO</v>
      </c>
      <c r="AX13" s="4">
        <f ca="1">VLOOKUP(UPPER(F13)&amp;"-"&amp;AW13,Opcodes!$D$3:$E$160,2,FALSE)</f>
        <v>0</v>
      </c>
      <c r="AY13" s="1">
        <f t="shared" ref="AY13:AY76" ca="1" si="31">IF(OR(UPPER(F13)="JMP",UPPER(F13)="JSR"),3,IF(T13,2,1+IF(LEFT(AL13,1)=".",1,IF(OR(AND(Y13&amp;""="",AW13="PSO"),ISERROR(AX13)),-1,IF(Y13&amp;""&lt;&gt;"",LEN(Y13)/2-1,LEN(AV13)/2)))))</f>
        <v>0</v>
      </c>
    </row>
    <row r="14" spans="3:51" x14ac:dyDescent="0.3">
      <c r="C14" s="10" t="str" cm="1">
        <f t="array" aca="1" ref="C14" ca="1">IF(AND(N14&amp;""&lt;&gt;"",K14&amp;""&lt;&gt;""),K14&amp;": "&amp;N14&amp;IF(O14&amp;""&lt;&gt;""," "&amp;O14,"")&amp;IF(P14&amp;""&lt;&gt;""," "&amp;P14,""),IF(Y14&amp;""&lt;&gt;"",K14&amp;": "&amp;TRIM(_xlfn.TEXTJOIN("",TRUE,MID(Y14,2*ROW(INDIRECT("1:"&amp;LEN(Y14)))-1,2)&amp;" ")),""))</f>
        <v>300: A2 00</v>
      </c>
      <c r="D14" s="15"/>
      <c r="E14" s="16"/>
      <c r="F14" s="17" t="s">
        <v>292</v>
      </c>
      <c r="G14" s="19" t="s">
        <v>293</v>
      </c>
      <c r="H14" s="23" t="s">
        <v>515</v>
      </c>
      <c r="K14" s="1" t="str">
        <f t="shared" ca="1" si="28"/>
        <v>300</v>
      </c>
      <c r="L14" s="1" t="str">
        <f t="shared" si="29"/>
        <v/>
      </c>
      <c r="M14" s="1" t="str">
        <f t="shared" ca="1" si="0"/>
        <v>$0300</v>
      </c>
      <c r="N14" s="4" t="str">
        <f t="shared" ca="1" si="1"/>
        <v>A2</v>
      </c>
      <c r="O14" s="4" t="str">
        <f t="shared" ca="1" si="2"/>
        <v>00</v>
      </c>
      <c r="P14" s="4" t="str">
        <f t="shared" ca="1" si="3"/>
        <v/>
      </c>
      <c r="Q14" s="3">
        <f t="shared" si="4"/>
        <v>-1</v>
      </c>
      <c r="R14" s="3" t="str">
        <f t="shared" si="5"/>
        <v/>
      </c>
      <c r="S14" s="3" t="str">
        <f t="shared" si="30"/>
        <v>my_code</v>
      </c>
      <c r="T14" s="3" t="b">
        <f t="shared" si="6"/>
        <v>0</v>
      </c>
      <c r="U14" s="3" t="b">
        <f t="shared" si="7"/>
        <v>0</v>
      </c>
      <c r="V14" s="3" t="b">
        <f t="shared" si="8"/>
        <v>0</v>
      </c>
      <c r="W14" s="3" t="b">
        <f t="shared" si="9"/>
        <v>0</v>
      </c>
      <c r="X14" s="3" t="b">
        <f>IF(NOT(ISERROR(VLOOKUP(UPPER(F14),Opcodes!$O$3:$O$10,1,FALSE))),TRUE,FALSE)</f>
        <v>0</v>
      </c>
      <c r="Y14" s="1" t="str" cm="1">
        <f t="array" aca="1" ref="Y14" ca="1">IF(OR(UPPER(F14)="STR",UPPER(F14)="ASC"),_xlfn.TEXTJOIN("",TRUE,DEC2HEX(128*(UPPER(F14)="STR")+CODE(MID(G14,ABS(ROW(INDIRECT("1:"&amp;LEN(G14)))),1)))),IF(UPPER(F14)="HEX",UPPER(SUBSTITUTE(G14," ","")),""))</f>
        <v/>
      </c>
      <c r="Z14" s="1" t="str">
        <f t="shared" si="10"/>
        <v/>
      </c>
      <c r="AA14" s="1" t="str">
        <f t="shared" si="11"/>
        <v/>
      </c>
      <c r="AB14" s="1" t="str">
        <f t="shared" si="12"/>
        <v/>
      </c>
      <c r="AC14" s="1" t="str">
        <f t="shared" si="13"/>
        <v/>
      </c>
      <c r="AD14" s="1" t="str">
        <f t="shared" si="14"/>
        <v/>
      </c>
      <c r="AE14" s="1" t="str">
        <f t="shared" ca="1" si="15"/>
        <v/>
      </c>
      <c r="AF14" s="1" t="str">
        <f t="shared" si="16"/>
        <v>#0</v>
      </c>
      <c r="AG14" s="1" t="str">
        <f ca="1">IF(Z14&amp;""&lt;&gt;"",Z$11,IF(AA14&amp;""&lt;&gt;"",AA$11,IF(AB14&amp;""&lt;&gt;"",AB$11,IF(AC14&amp;""&lt;&gt;"",AC$11,IF(AD14&amp;""&lt;&gt;"",AD$11,IF(AND(AE14&amp;""&lt;&gt;"",X14=FALSE),AE$11,IF(AF14&amp;""&lt;&gt;"","IMM",IF(X14,"PSO","DIR"))))))))</f>
        <v>IMM</v>
      </c>
      <c r="AH14" s="1" t="str">
        <f t="shared" ca="1" si="17"/>
        <v>0</v>
      </c>
      <c r="AI14" s="1">
        <f t="shared" ref="AI14:AI77" ca="1" si="32">IF(ISERROR(SEARCH("+",AH14)),IF(ISERROR(SEARCH("-",AH14)),-1,SEARCH("-",AH14)),SEARCH("+",AH14))</f>
        <v>-1</v>
      </c>
      <c r="AJ14" s="1">
        <f t="shared" ca="1" si="18"/>
        <v>0</v>
      </c>
      <c r="AK14" s="1" t="str">
        <f t="shared" ref="AK14:AK77" ca="1" si="33">IF(AI14&lt;0,AH14,LEFT(AH14,AI14-1))</f>
        <v>0</v>
      </c>
      <c r="AL14" s="1" t="str">
        <f t="shared" ref="AL14:AL77" ca="1" si="34">IF(OR(LEFT(AK14,1)="&lt;",LEFT(AK14,1)="&gt;"),MID(AK14,2,LEN(AK14)),AK14)</f>
        <v>0</v>
      </c>
      <c r="AM14" s="1" t="e" cm="1">
        <f t="array" aca="1" ref="AM14" ca="1">INDEX($G$2:$G$173,MATCH(1,(AL14=$E$2:$E$173)*("EQU"=UPPER($F$2:$F$173)),0))</f>
        <v>#N/A</v>
      </c>
      <c r="AN14" s="1" t="str">
        <f t="shared" ca="1" si="19"/>
        <v/>
      </c>
      <c r="AO14" s="1" t="e">
        <f t="shared" ca="1" si="20"/>
        <v>#N/A</v>
      </c>
      <c r="AP14" s="1" t="str">
        <f t="shared" ca="1" si="21"/>
        <v/>
      </c>
      <c r="AQ14" s="1" t="str" cm="1">
        <f t="array" aca="1" ref="AQ14" ca="1">IF(LEFT(AL14,1)=".",INDEX($M$12:$M$173,MATCH(1,(AL14=$L$12:$L$173)*(S14=($S$12:$S$173)),0)),"")</f>
        <v/>
      </c>
      <c r="AR14" s="1" t="str">
        <f t="shared" ca="1" si="22"/>
        <v>0</v>
      </c>
      <c r="AS14" s="1">
        <f t="shared" ca="1" si="23"/>
        <v>0</v>
      </c>
      <c r="AT14" s="1" t="str">
        <f t="shared" ca="1" si="24"/>
        <v>00</v>
      </c>
      <c r="AU14" s="1" t="str">
        <f t="shared" ca="1" si="25"/>
        <v>00</v>
      </c>
      <c r="AV14" s="1" t="str">
        <f t="shared" ca="1" si="26"/>
        <v>00</v>
      </c>
      <c r="AW14" s="1" t="str">
        <f t="shared" ca="1" si="27"/>
        <v>IMM</v>
      </c>
      <c r="AX14" s="4" t="str">
        <f ca="1">VLOOKUP(UPPER(F14)&amp;"-"&amp;AW14,Opcodes!$D$3:$E$160,2,FALSE)</f>
        <v>A2</v>
      </c>
      <c r="AY14" s="1">
        <f t="shared" ca="1" si="31"/>
        <v>2</v>
      </c>
    </row>
    <row r="15" spans="3:51" x14ac:dyDescent="0.3">
      <c r="C15" s="10" t="str" cm="1">
        <f t="array" aca="1" ref="C15" ca="1">IF(AND(N15&amp;""&lt;&gt;"",K15&amp;""&lt;&gt;""),K15&amp;": "&amp;N15&amp;IF(O15&amp;""&lt;&gt;""," "&amp;O15,"")&amp;IF(P15&amp;""&lt;&gt;""," "&amp;P15,""),IF(Y15&amp;""&lt;&gt;"",K15&amp;": "&amp;TRIM(_xlfn.TEXTJOIN("",TRUE,MID(Y15,2*ROW(INDIRECT("1:"&amp;LEN(Y15)))-1,2)&amp;" ")),""))</f>
        <v>302: 86 07</v>
      </c>
      <c r="D15" s="15"/>
      <c r="E15" s="16"/>
      <c r="F15" s="17" t="s">
        <v>516</v>
      </c>
      <c r="G15" s="19" t="s">
        <v>524</v>
      </c>
      <c r="H15" s="23" t="s">
        <v>525</v>
      </c>
      <c r="K15" s="1" t="str">
        <f t="shared" ca="1" si="28"/>
        <v>302</v>
      </c>
      <c r="L15" s="1" t="str">
        <f t="shared" si="29"/>
        <v/>
      </c>
      <c r="M15" s="1" t="str">
        <f t="shared" ca="1" si="0"/>
        <v>$0302</v>
      </c>
      <c r="N15" s="4" t="str">
        <f t="shared" ca="1" si="1"/>
        <v>86</v>
      </c>
      <c r="O15" s="4" t="str">
        <f t="shared" ca="1" si="2"/>
        <v>07</v>
      </c>
      <c r="P15" s="4" t="str">
        <f t="shared" ca="1" si="3"/>
        <v/>
      </c>
      <c r="Q15" s="3">
        <f t="shared" si="4"/>
        <v>-1</v>
      </c>
      <c r="R15" s="3" t="str">
        <f t="shared" si="5"/>
        <v/>
      </c>
      <c r="S15" s="3" t="str">
        <f t="shared" si="30"/>
        <v>my_code</v>
      </c>
      <c r="T15" s="3" t="b">
        <f t="shared" si="6"/>
        <v>0</v>
      </c>
      <c r="U15" s="3" t="b">
        <f t="shared" si="7"/>
        <v>0</v>
      </c>
      <c r="V15" s="3" t="b">
        <f t="shared" si="8"/>
        <v>0</v>
      </c>
      <c r="W15" s="3" t="b">
        <f t="shared" si="9"/>
        <v>0</v>
      </c>
      <c r="X15" s="3" t="b">
        <f>IF(NOT(ISERROR(VLOOKUP(UPPER(F15),Opcodes!$O$3:$O$10,1,FALSE))),TRUE,FALSE)</f>
        <v>0</v>
      </c>
      <c r="Y15" s="1" t="str" cm="1">
        <f t="array" aca="1" ref="Y15" ca="1">IF(OR(UPPER(F15)="STR",UPPER(F15)="ASC"),_xlfn.TEXTJOIN("",TRUE,DEC2HEX(128*(UPPER(F15)="STR")+CODE(MID(G15,ABS(ROW(INDIRECT("1:"&amp;LEN(G15)))),1)))),IF(UPPER(F15)="HEX",UPPER(SUBSTITUTE(G15," ","")),""))</f>
        <v/>
      </c>
      <c r="Z15" s="1" t="str">
        <f t="shared" si="10"/>
        <v/>
      </c>
      <c r="AA15" s="1" t="str">
        <f t="shared" si="11"/>
        <v/>
      </c>
      <c r="AB15" s="1" t="str">
        <f t="shared" si="12"/>
        <v/>
      </c>
      <c r="AC15" s="1" t="str">
        <f t="shared" si="13"/>
        <v/>
      </c>
      <c r="AD15" s="1" t="str">
        <f t="shared" si="14"/>
        <v/>
      </c>
      <c r="AE15" s="1" t="str">
        <f t="shared" ca="1" si="15"/>
        <v>flag+1</v>
      </c>
      <c r="AF15" s="1" t="str">
        <f t="shared" si="16"/>
        <v/>
      </c>
      <c r="AG15" s="1" t="str">
        <f ca="1">IF(Z15&amp;""&lt;&gt;"",Z$11,IF(AA15&amp;""&lt;&gt;"",AA$11,IF(AB15&amp;""&lt;&gt;"",AB$11,IF(AC15&amp;""&lt;&gt;"",AC$11,IF(AD15&amp;""&lt;&gt;"",AD$11,IF(AND(AE15&amp;""&lt;&gt;"",X15=FALSE),AE$11,IF(AF15&amp;""&lt;&gt;"","IMM",IF(X15,"PSO","DIR"))))))))</f>
        <v>mem</v>
      </c>
      <c r="AH15" s="1" t="str">
        <f t="shared" ca="1" si="17"/>
        <v>flag+1</v>
      </c>
      <c r="AI15" s="1">
        <f t="shared" ca="1" si="32"/>
        <v>5</v>
      </c>
      <c r="AJ15" s="1">
        <f t="shared" ca="1" si="18"/>
        <v>1</v>
      </c>
      <c r="AK15" s="1" t="str">
        <f t="shared" ca="1" si="33"/>
        <v>flag</v>
      </c>
      <c r="AL15" s="1" t="str">
        <f t="shared" ca="1" si="34"/>
        <v>flag</v>
      </c>
      <c r="AM15" s="1" t="str" cm="1">
        <f t="array" aca="1" ref="AM15" ca="1">INDEX($G$2:$G$173,MATCH(1,(AL15=$E$2:$E$173)*("EQU"=UPPER($F$2:$F$173)),0))</f>
        <v>$06</v>
      </c>
      <c r="AN15" s="1" t="str">
        <f t="shared" ca="1" si="19"/>
        <v>$06</v>
      </c>
      <c r="AO15" s="1" t="e">
        <f t="shared" ca="1" si="20"/>
        <v>#N/A</v>
      </c>
      <c r="AP15" s="1" t="str">
        <f t="shared" ca="1" si="21"/>
        <v/>
      </c>
      <c r="AQ15" s="1" t="str" cm="1">
        <f t="array" aca="1" ref="AQ15" ca="1">IF(LEFT(AL15,1)=".",INDEX($M$12:$M$173,MATCH(1,(AL15=$L$12:$L$173)*(S15=($S$12:$S$173)),0)),"")</f>
        <v/>
      </c>
      <c r="AR15" s="1" t="str">
        <f t="shared" ca="1" si="22"/>
        <v>$06</v>
      </c>
      <c r="AS15" s="1">
        <f t="shared" ca="1" si="23"/>
        <v>7</v>
      </c>
      <c r="AT15" s="1" t="str">
        <f t="shared" ca="1" si="24"/>
        <v>07</v>
      </c>
      <c r="AU15" s="1" t="str">
        <f t="shared" ca="1" si="25"/>
        <v>07</v>
      </c>
      <c r="AV15" s="1" t="str">
        <f t="shared" ca="1" si="26"/>
        <v>07</v>
      </c>
      <c r="AW15" s="1" t="str">
        <f t="shared" ca="1" si="27"/>
        <v>ZP</v>
      </c>
      <c r="AX15" s="4" t="str">
        <f ca="1">VLOOKUP(UPPER(F15)&amp;"-"&amp;AW15,Opcodes!$D$3:$E$160,2,FALSE)</f>
        <v>86</v>
      </c>
      <c r="AY15" s="1">
        <f t="shared" ca="1" si="31"/>
        <v>2</v>
      </c>
    </row>
    <row r="16" spans="3:51" x14ac:dyDescent="0.3">
      <c r="C16" s="10" t="str" cm="1">
        <f t="array" aca="1" ref="C16" ca="1">IF(AND(N16&amp;""&lt;&gt;"",K16&amp;""&lt;&gt;""),K16&amp;": "&amp;N16&amp;IF(O16&amp;""&lt;&gt;""," "&amp;O16,"")&amp;IF(P16&amp;""&lt;&gt;""," "&amp;P16,""),IF(Y16&amp;""&lt;&gt;"",K16&amp;": "&amp;TRIM(_xlfn.TEXTJOIN("",TRUE,MID(Y16,2*ROW(INDIRECT("1:"&amp;LEN(Y16)))-1,2)&amp;" ")),""))</f>
        <v>304: E8</v>
      </c>
      <c r="D16" s="15"/>
      <c r="E16" s="16" t="s">
        <v>517</v>
      </c>
      <c r="F16" s="17" t="s">
        <v>424</v>
      </c>
      <c r="G16" s="19"/>
      <c r="H16" s="23" t="s">
        <v>535</v>
      </c>
      <c r="K16" s="1" t="str">
        <f t="shared" ca="1" si="28"/>
        <v>304</v>
      </c>
      <c r="L16" s="1" t="str">
        <f t="shared" si="29"/>
        <v>.loop</v>
      </c>
      <c r="M16" s="1" t="str">
        <f t="shared" ca="1" si="0"/>
        <v>$0304</v>
      </c>
      <c r="N16" s="4" t="str">
        <f t="shared" ca="1" si="1"/>
        <v>E8</v>
      </c>
      <c r="O16" s="4" t="str">
        <f t="shared" ca="1" si="2"/>
        <v/>
      </c>
      <c r="P16" s="4" t="str">
        <f t="shared" ca="1" si="3"/>
        <v/>
      </c>
      <c r="Q16" s="3">
        <f t="shared" si="4"/>
        <v>-1</v>
      </c>
      <c r="R16" s="3" t="str">
        <f t="shared" si="5"/>
        <v/>
      </c>
      <c r="S16" s="3" t="str">
        <f t="shared" si="30"/>
        <v>my_code</v>
      </c>
      <c r="T16" s="3" t="b">
        <f t="shared" si="6"/>
        <v>0</v>
      </c>
      <c r="U16" s="3" t="b">
        <f t="shared" si="7"/>
        <v>1</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IF(OR(UPPER(F16)="STR",UPPER(F16)="ASC"),_xlfn.TEXTJOIN("",TRUE,DEC2HEX(128*(UPPER(F16)="STR")+CODE(MID(G16,ABS(ROW(INDIRECT("1:"&amp;LEN(G16)))),1)))),IF(UPPER(F16)="HEX",UPPER(SUBSTITUTE(G16," ","")),""))</f>
        <v/>
      </c>
      <c r="Z16" s="1" t="str">
        <f t="shared" si="10"/>
        <v/>
      </c>
      <c r="AA16" s="1" t="str">
        <f t="shared" si="11"/>
        <v/>
      </c>
      <c r="AB16" s="1" t="str">
        <f t="shared" si="12"/>
        <v/>
      </c>
      <c r="AC16" s="1" t="str">
        <f t="shared" si="13"/>
        <v/>
      </c>
      <c r="AD16" s="1" t="str">
        <f t="shared" si="14"/>
        <v/>
      </c>
      <c r="AE16" s="1" t="str">
        <f t="shared" ca="1" si="15"/>
        <v/>
      </c>
      <c r="AF16" s="1" t="str">
        <f t="shared" si="16"/>
        <v/>
      </c>
      <c r="AG16" s="1" t="str">
        <f ca="1">IF(Z16&amp;""&lt;&gt;"",Z$11,IF(AA16&amp;""&lt;&gt;"",AA$11,IF(AB16&amp;""&lt;&gt;"",AB$11,IF(AC16&amp;""&lt;&gt;"",AC$11,IF(AD16&amp;""&lt;&gt;"",AD$11,IF(AND(AE16&amp;""&lt;&gt;"",X16=FALSE),AE$11,IF(AF16&amp;""&lt;&gt;"","IMM",IF(X16,"PSO","DIR"))))))))</f>
        <v>DIR</v>
      </c>
      <c r="AH16" s="1" t="str">
        <f t="shared" ca="1" si="17"/>
        <v/>
      </c>
      <c r="AI16" s="1">
        <f t="shared" ca="1" si="32"/>
        <v>-1</v>
      </c>
      <c r="AJ16" s="1">
        <f t="shared" ca="1" si="18"/>
        <v>0</v>
      </c>
      <c r="AK16" s="1" t="str">
        <f t="shared" ca="1" si="33"/>
        <v/>
      </c>
      <c r="AL16" s="1" t="str">
        <f t="shared" ca="1" si="34"/>
        <v/>
      </c>
      <c r="AM16" s="1" t="e" cm="1">
        <f t="array" aca="1" ref="AM16" ca="1">INDEX($G$2:$G$173,MATCH(1,(AL16=$E$2:$E$173)*("EQU"=UPPER($F$2:$F$173)),0))</f>
        <v>#N/A</v>
      </c>
      <c r="AN16" s="1" t="str">
        <f t="shared" ca="1" si="19"/>
        <v/>
      </c>
      <c r="AO16" s="1" t="str">
        <f t="shared" ca="1" si="20"/>
        <v>$0300</v>
      </c>
      <c r="AP16" s="1" t="str">
        <f t="shared" ca="1" si="21"/>
        <v/>
      </c>
      <c r="AQ16" s="1" t="str" cm="1">
        <f t="array" aca="1" ref="AQ16" ca="1">IF(LEFT(AL16,1)=".",INDEX($M$12:$M$173,MATCH(1,(AL16=$L$12:$L$173)*(S16=($S$12:$S$173)),0)),"")</f>
        <v/>
      </c>
      <c r="AR16" s="1" t="str">
        <f t="shared" ca="1" si="22"/>
        <v/>
      </c>
      <c r="AS16" s="1" t="str">
        <f t="shared" ca="1" si="23"/>
        <v/>
      </c>
      <c r="AT16" s="1" t="str">
        <f t="shared" ca="1" si="24"/>
        <v/>
      </c>
      <c r="AU16" s="1" t="str">
        <f t="shared" ca="1" si="25"/>
        <v/>
      </c>
      <c r="AV16" s="1" t="str">
        <f t="shared" ca="1" si="26"/>
        <v/>
      </c>
      <c r="AW16" s="1" t="str">
        <f t="shared" ca="1" si="27"/>
        <v>DIR</v>
      </c>
      <c r="AX16" s="4" t="str">
        <f ca="1">VLOOKUP(UPPER(F16)&amp;"-"&amp;AW16,Opcodes!$D$3:$E$160,2,FALSE)</f>
        <v>E8</v>
      </c>
      <c r="AY16" s="1">
        <f t="shared" ca="1" si="31"/>
        <v>1</v>
      </c>
    </row>
    <row r="17" spans="3:51" x14ac:dyDescent="0.3">
      <c r="C17" s="10" t="str" cm="1">
        <f t="array" aca="1" ref="C17" ca="1">IF(AND(N17&amp;""&lt;&gt;"",K17&amp;""&lt;&gt;""),K17&amp;": "&amp;N17&amp;IF(O17&amp;""&lt;&gt;""," "&amp;O17,"")&amp;IF(P17&amp;""&lt;&gt;""," "&amp;P17,""),IF(Y17&amp;""&lt;&gt;"",K17&amp;": "&amp;TRIM(_xlfn.TEXTJOIN("",TRUE,MID(Y17,2*ROW(INDIRECT("1:"&amp;LEN(Y17)))-1,2)&amp;" ")),""))</f>
        <v>305: 86 06</v>
      </c>
      <c r="D17" s="15"/>
      <c r="E17" s="16"/>
      <c r="F17" s="17" t="s">
        <v>516</v>
      </c>
      <c r="G17" s="19" t="s">
        <v>299</v>
      </c>
      <c r="H17" s="23" t="s">
        <v>514</v>
      </c>
      <c r="K17" s="1" t="str">
        <f t="shared" ca="1" si="28"/>
        <v>305</v>
      </c>
      <c r="L17" s="1" t="str">
        <f t="shared" si="29"/>
        <v/>
      </c>
      <c r="M17" s="1" t="str">
        <f t="shared" ca="1" si="0"/>
        <v>$0305</v>
      </c>
      <c r="N17" s="4" t="str">
        <f t="shared" ca="1" si="1"/>
        <v>86</v>
      </c>
      <c r="O17" s="4" t="str">
        <f t="shared" ca="1" si="2"/>
        <v>06</v>
      </c>
      <c r="P17" s="4" t="str">
        <f t="shared" ca="1" si="3"/>
        <v/>
      </c>
      <c r="Q17" s="3">
        <f t="shared" si="4"/>
        <v>-1</v>
      </c>
      <c r="R17" s="3" t="str">
        <f t="shared" si="5"/>
        <v/>
      </c>
      <c r="S17" s="3" t="str">
        <f t="shared" si="30"/>
        <v>my_code</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IF(OR(UPPER(F17)="STR",UPPER(F17)="ASC"),_xlfn.TEXTJOIN("",TRUE,DEC2HEX(128*(UPPER(F17)="STR")+CODE(MID(G17,ABS(ROW(INDIRECT("1:"&amp;LEN(G17)))),1)))),IF(UPPER(F17)="HEX",UPPER(SUBSTITUTE(G17," ","")),""))</f>
        <v/>
      </c>
      <c r="Z17" s="1" t="str">
        <f t="shared" si="10"/>
        <v/>
      </c>
      <c r="AA17" s="1" t="str">
        <f t="shared" si="11"/>
        <v/>
      </c>
      <c r="AB17" s="1" t="str">
        <f t="shared" si="12"/>
        <v/>
      </c>
      <c r="AC17" s="1" t="str">
        <f t="shared" si="13"/>
        <v/>
      </c>
      <c r="AD17" s="1" t="str">
        <f t="shared" si="14"/>
        <v/>
      </c>
      <c r="AE17" s="1" t="str">
        <f t="shared" ca="1" si="15"/>
        <v>flag</v>
      </c>
      <c r="AF17" s="1" t="str">
        <f t="shared" si="16"/>
        <v/>
      </c>
      <c r="AG17" s="1" t="str">
        <f ca="1">IF(Z17&amp;""&lt;&gt;"",Z$11,IF(AA17&amp;""&lt;&gt;"",AA$11,IF(AB17&amp;""&lt;&gt;"",AB$11,IF(AC17&amp;""&lt;&gt;"",AC$11,IF(AD17&amp;""&lt;&gt;"",AD$11,IF(AND(AE17&amp;""&lt;&gt;"",X17=FALSE),AE$11,IF(AF17&amp;""&lt;&gt;"","IMM",IF(X17,"PSO","DIR"))))))))</f>
        <v>mem</v>
      </c>
      <c r="AH17" s="1" t="str">
        <f t="shared" ca="1" si="17"/>
        <v>flag</v>
      </c>
      <c r="AI17" s="1">
        <f t="shared" ca="1" si="32"/>
        <v>-1</v>
      </c>
      <c r="AJ17" s="1">
        <f t="shared" ca="1" si="18"/>
        <v>0</v>
      </c>
      <c r="AK17" s="1" t="str">
        <f t="shared" ca="1" si="33"/>
        <v>flag</v>
      </c>
      <c r="AL17" s="1" t="str">
        <f t="shared" ca="1" si="34"/>
        <v>flag</v>
      </c>
      <c r="AM17" s="1" t="str" cm="1">
        <f t="array" aca="1" ref="AM17" ca="1">INDEX($G$2:$G$173,MATCH(1,(AL17=$E$2:$E$173)*("EQU"=UPPER($F$2:$F$173)),0))</f>
        <v>$06</v>
      </c>
      <c r="AN17" s="1" t="str">
        <f t="shared" ca="1" si="19"/>
        <v>$06</v>
      </c>
      <c r="AO17" s="1" t="e">
        <f t="shared" ca="1" si="20"/>
        <v>#N/A</v>
      </c>
      <c r="AP17" s="1" t="str">
        <f t="shared" ca="1" si="21"/>
        <v/>
      </c>
      <c r="AQ17" s="1" t="str" cm="1">
        <f t="array" aca="1" ref="AQ17" ca="1">IF(LEFT(AL17,1)=".",INDEX($M$12:$M$173,MATCH(1,(AL17=$L$12:$L$173)*(S17=($S$12:$S$173)),0)),"")</f>
        <v/>
      </c>
      <c r="AR17" s="1" t="str">
        <f t="shared" ca="1" si="22"/>
        <v>$06</v>
      </c>
      <c r="AS17" s="1">
        <f t="shared" ca="1" si="23"/>
        <v>6</v>
      </c>
      <c r="AT17" s="1" t="str">
        <f t="shared" ca="1" si="24"/>
        <v>06</v>
      </c>
      <c r="AU17" s="1" t="str">
        <f t="shared" ca="1" si="25"/>
        <v>06</v>
      </c>
      <c r="AV17" s="1" t="str">
        <f t="shared" ca="1" si="26"/>
        <v>06</v>
      </c>
      <c r="AW17" s="1" t="str">
        <f t="shared" ca="1" si="27"/>
        <v>ZP</v>
      </c>
      <c r="AX17" s="4" t="str">
        <f ca="1">VLOOKUP(UPPER(F17)&amp;"-"&amp;AW17,Opcodes!$D$3:$E$160,2,FALSE)</f>
        <v>86</v>
      </c>
      <c r="AY17" s="1">
        <f t="shared" ca="1" si="31"/>
        <v>2</v>
      </c>
    </row>
    <row r="18" spans="3:51" x14ac:dyDescent="0.3">
      <c r="C18" s="10" t="str" cm="1">
        <f t="array" aca="1" ref="C18" ca="1">IF(AND(N18&amp;""&lt;&gt;"",K18&amp;""&lt;&gt;""),K18&amp;": "&amp;N18&amp;IF(O18&amp;""&lt;&gt;""," "&amp;O18,"")&amp;IF(P18&amp;""&lt;&gt;""," "&amp;P18,""),IF(Y18&amp;""&lt;&gt;"",K18&amp;": "&amp;TRIM(_xlfn.TEXTJOIN("",TRUE,MID(Y18,2*ROW(INDIRECT("1:"&amp;LEN(Y18)))-1,2)&amp;" ")),""))</f>
        <v>307: D0 FB</v>
      </c>
      <c r="D18" s="15"/>
      <c r="E18" s="16"/>
      <c r="F18" s="17" t="s">
        <v>88</v>
      </c>
      <c r="G18" s="19" t="s">
        <v>517</v>
      </c>
      <c r="H18" s="23"/>
      <c r="K18" s="1" t="str">
        <f t="shared" ca="1" si="28"/>
        <v>307</v>
      </c>
      <c r="L18" s="1" t="str">
        <f t="shared" si="29"/>
        <v/>
      </c>
      <c r="M18" s="1" t="str">
        <f t="shared" ca="1" si="0"/>
        <v>$0307</v>
      </c>
      <c r="N18" s="4" t="str">
        <f t="shared" ca="1" si="1"/>
        <v>D0</v>
      </c>
      <c r="O18" s="4" t="str">
        <f t="shared" ca="1" si="2"/>
        <v>FB</v>
      </c>
      <c r="P18" s="4" t="str">
        <f t="shared" ca="1" si="3"/>
        <v/>
      </c>
      <c r="Q18" s="3">
        <f t="shared" si="4"/>
        <v>-1</v>
      </c>
      <c r="R18" s="3" t="str">
        <f t="shared" si="5"/>
        <v/>
      </c>
      <c r="S18" s="3" t="str">
        <f t="shared" si="30"/>
        <v>my_code</v>
      </c>
      <c r="T18" s="3" t="b">
        <f t="shared" si="6"/>
        <v>1</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IF(OR(UPPER(F18)="STR",UPPER(F18)="ASC"),_xlfn.TEXTJOIN("",TRUE,DEC2HEX(128*(UPPER(F18)="STR")+CODE(MID(G18,ABS(ROW(INDIRECT("1:"&amp;LEN(G18)))),1)))),IF(UPPER(F18)="HEX",UPPER(SUBSTITUTE(G18," ","")),""))</f>
        <v/>
      </c>
      <c r="Z18" s="1" t="str">
        <f t="shared" si="10"/>
        <v/>
      </c>
      <c r="AA18" s="1" t="str">
        <f t="shared" si="11"/>
        <v/>
      </c>
      <c r="AB18" s="1" t="str">
        <f t="shared" si="12"/>
        <v/>
      </c>
      <c r="AC18" s="1" t="str">
        <f t="shared" si="13"/>
        <v/>
      </c>
      <c r="AD18" s="1" t="str">
        <f t="shared" si="14"/>
        <v/>
      </c>
      <c r="AE18" s="1" t="str">
        <f t="shared" ca="1" si="15"/>
        <v>.loop</v>
      </c>
      <c r="AF18" s="1" t="str">
        <f t="shared" si="16"/>
        <v/>
      </c>
      <c r="AG18" s="1" t="str">
        <f ca="1">IF(Z18&amp;""&lt;&gt;"",Z$11,IF(AA18&amp;""&lt;&gt;"",AA$11,IF(AB18&amp;""&lt;&gt;"",AB$11,IF(AC18&amp;""&lt;&gt;"",AC$11,IF(AD18&amp;""&lt;&gt;"",AD$11,IF(AND(AE18&amp;""&lt;&gt;"",X18=FALSE),AE$11,IF(AF18&amp;""&lt;&gt;"","IMM",IF(X18,"PSO","DIR"))))))))</f>
        <v>mem</v>
      </c>
      <c r="AH18" s="1" t="str">
        <f t="shared" ca="1" si="17"/>
        <v>.loop</v>
      </c>
      <c r="AI18" s="1">
        <f t="shared" ca="1" si="32"/>
        <v>-1</v>
      </c>
      <c r="AJ18" s="1">
        <f t="shared" ca="1" si="18"/>
        <v>0</v>
      </c>
      <c r="AK18" s="1" t="str">
        <f t="shared" ca="1" si="33"/>
        <v>.loop</v>
      </c>
      <c r="AL18" s="1" t="str">
        <f t="shared" ca="1" si="34"/>
        <v>.loop</v>
      </c>
      <c r="AM18" s="1" t="e" cm="1">
        <f t="array" aca="1" ref="AM18" ca="1">INDEX($G$2:$G$173,MATCH(1,(AL18=$E$2:$E$173)*("EQU"=UPPER($F$2:$F$173)),0))</f>
        <v>#N/A</v>
      </c>
      <c r="AN18" s="1" t="str">
        <f t="shared" ca="1" si="19"/>
        <v/>
      </c>
      <c r="AO18" s="1" t="str">
        <f t="shared" ca="1" si="20"/>
        <v/>
      </c>
      <c r="AP18" s="1" t="str">
        <f t="shared" ca="1" si="21"/>
        <v/>
      </c>
      <c r="AQ18" s="1" t="str" cm="1">
        <f t="array" aca="1" ref="AQ18" ca="1">IF(LEFT(AL18,1)=".",INDEX($M$12:$M$173,MATCH(1,(AL18=$L$12:$L$173)*(S18=($S$12:$S$173)),0)),"")</f>
        <v>$0304</v>
      </c>
      <c r="AR18" s="1" t="str">
        <f t="shared" ca="1" si="22"/>
        <v>$0304</v>
      </c>
      <c r="AS18" s="1">
        <f t="shared" ca="1" si="23"/>
        <v>772</v>
      </c>
      <c r="AT18" s="1" t="str">
        <f t="shared" ca="1" si="24"/>
        <v>0304</v>
      </c>
      <c r="AU18" s="1" t="str">
        <f t="shared" ca="1" si="25"/>
        <v>0304</v>
      </c>
      <c r="AV18" s="1" t="str">
        <f t="shared" ca="1" si="26"/>
        <v>FB</v>
      </c>
      <c r="AW18" s="1" t="str">
        <f t="shared" ca="1" si="27"/>
        <v>REL</v>
      </c>
      <c r="AX18" s="4" t="str">
        <f ca="1">VLOOKUP(UPPER(F18)&amp;"-"&amp;AW18,Opcodes!$D$3:$E$160,2,FALSE)</f>
        <v>D0</v>
      </c>
      <c r="AY18" s="1">
        <f t="shared" si="31"/>
        <v>2</v>
      </c>
    </row>
    <row r="19" spans="3:51" x14ac:dyDescent="0.3">
      <c r="C19" s="10" t="str" cm="1">
        <f t="array" aca="1" ref="C19" ca="1">IF(AND(N19&amp;""&lt;&gt;"",K19&amp;""&lt;&gt;""),K19&amp;": "&amp;N19&amp;IF(O19&amp;""&lt;&gt;""," "&amp;O19,"")&amp;IF(P19&amp;""&lt;&gt;""," "&amp;P19,""),IF(Y19&amp;""&lt;&gt;"",K19&amp;": "&amp;TRIM(_xlfn.TEXTJOIN("",TRUE,MID(Y19,2*ROW(INDIRECT("1:"&amp;LEN(Y19)))-1,2)&amp;" ")),""))</f>
        <v>309: E6 07</v>
      </c>
      <c r="D19" s="15"/>
      <c r="E19" s="16"/>
      <c r="F19" s="17" t="s">
        <v>414</v>
      </c>
      <c r="G19" s="19" t="s">
        <v>524</v>
      </c>
      <c r="H19" s="23"/>
      <c r="K19" s="1" t="str">
        <f t="shared" ca="1" si="28"/>
        <v>309</v>
      </c>
      <c r="L19" s="1" t="str">
        <f t="shared" si="29"/>
        <v/>
      </c>
      <c r="M19" s="1" t="str">
        <f t="shared" ca="1" si="0"/>
        <v>$0309</v>
      </c>
      <c r="N19" s="4" t="str">
        <f t="shared" ca="1" si="1"/>
        <v>E6</v>
      </c>
      <c r="O19" s="4" t="str">
        <f t="shared" ca="1" si="2"/>
        <v>07</v>
      </c>
      <c r="P19" s="4" t="str">
        <f t="shared" ca="1" si="3"/>
        <v/>
      </c>
      <c r="Q19" s="3">
        <f t="shared" si="4"/>
        <v>-1</v>
      </c>
      <c r="R19" s="3" t="str">
        <f t="shared" si="5"/>
        <v/>
      </c>
      <c r="S19" s="3" t="str">
        <f t="shared" si="30"/>
        <v>my_code</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IF(OR(UPPER(F19)="STR",UPPER(F19)="ASC"),_xlfn.TEXTJOIN("",TRUE,DEC2HEX(128*(UPPER(F19)="STR")+CODE(MID(G19,ABS(ROW(INDIRECT("1:"&amp;LEN(G19)))),1)))),IF(UPPER(F19)="HEX",UPPER(SUBSTITUTE(G19," ","")),""))</f>
        <v/>
      </c>
      <c r="Z19" s="1" t="str">
        <f t="shared" si="10"/>
        <v/>
      </c>
      <c r="AA19" s="1" t="str">
        <f t="shared" si="11"/>
        <v/>
      </c>
      <c r="AB19" s="1" t="str">
        <f t="shared" si="12"/>
        <v/>
      </c>
      <c r="AC19" s="1" t="str">
        <f t="shared" si="13"/>
        <v/>
      </c>
      <c r="AD19" s="1" t="str">
        <f t="shared" si="14"/>
        <v/>
      </c>
      <c r="AE19" s="1" t="str">
        <f t="shared" ca="1" si="15"/>
        <v>flag+1</v>
      </c>
      <c r="AF19" s="1" t="str">
        <f t="shared" si="16"/>
        <v/>
      </c>
      <c r="AG19" s="1" t="str">
        <f ca="1">IF(Z19&amp;""&lt;&gt;"",Z$11,IF(AA19&amp;""&lt;&gt;"",AA$11,IF(AB19&amp;""&lt;&gt;"",AB$11,IF(AC19&amp;""&lt;&gt;"",AC$11,IF(AD19&amp;""&lt;&gt;"",AD$11,IF(AND(AE19&amp;""&lt;&gt;"",X19=FALSE),AE$11,IF(AF19&amp;""&lt;&gt;"","IMM",IF(X19,"PSO","DIR"))))))))</f>
        <v>mem</v>
      </c>
      <c r="AH19" s="1" t="str">
        <f t="shared" ca="1" si="17"/>
        <v>flag+1</v>
      </c>
      <c r="AI19" s="1">
        <f t="shared" ca="1" si="32"/>
        <v>5</v>
      </c>
      <c r="AJ19" s="1">
        <f t="shared" ca="1" si="18"/>
        <v>1</v>
      </c>
      <c r="AK19" s="1" t="str">
        <f t="shared" ca="1" si="33"/>
        <v>flag</v>
      </c>
      <c r="AL19" s="1" t="str">
        <f t="shared" ca="1" si="34"/>
        <v>flag</v>
      </c>
      <c r="AM19" s="1" t="str" cm="1">
        <f t="array" aca="1" ref="AM19" ca="1">INDEX($G$2:$G$173,MATCH(1,(AL19=$E$2:$E$173)*("EQU"=UPPER($F$2:$F$173)),0))</f>
        <v>$06</v>
      </c>
      <c r="AN19" s="1" t="str">
        <f t="shared" ca="1" si="19"/>
        <v>$06</v>
      </c>
      <c r="AO19" s="1" t="e">
        <f t="shared" ca="1" si="20"/>
        <v>#N/A</v>
      </c>
      <c r="AP19" s="1" t="str">
        <f t="shared" ca="1" si="21"/>
        <v/>
      </c>
      <c r="AQ19" s="1" t="str" cm="1">
        <f t="array" aca="1" ref="AQ19" ca="1">IF(LEFT(AL19,1)=".",INDEX($M$12:$M$173,MATCH(1,(AL19=$L$12:$L$173)*(S19=($S$12:$S$173)),0)),"")</f>
        <v/>
      </c>
      <c r="AR19" s="1" t="str">
        <f t="shared" ca="1" si="22"/>
        <v>$06</v>
      </c>
      <c r="AS19" s="1">
        <f t="shared" ca="1" si="23"/>
        <v>7</v>
      </c>
      <c r="AT19" s="1" t="str">
        <f t="shared" ca="1" si="24"/>
        <v>07</v>
      </c>
      <c r="AU19" s="1" t="str">
        <f t="shared" ca="1" si="25"/>
        <v>07</v>
      </c>
      <c r="AV19" s="1" t="str">
        <f t="shared" ca="1" si="26"/>
        <v>07</v>
      </c>
      <c r="AW19" s="1" t="str">
        <f t="shared" ca="1" si="27"/>
        <v>ZP</v>
      </c>
      <c r="AX19" s="4" t="str">
        <f ca="1">VLOOKUP(UPPER(F19)&amp;"-"&amp;AW19,Opcodes!$D$3:$E$160,2,FALSE)</f>
        <v>E6</v>
      </c>
      <c r="AY19" s="1">
        <f t="shared" ca="1" si="31"/>
        <v>2</v>
      </c>
    </row>
    <row r="20" spans="3:51" x14ac:dyDescent="0.3">
      <c r="C20" s="10" t="str" cm="1">
        <f t="array" aca="1" ref="C20" ca="1">IF(AND(N20&amp;""&lt;&gt;"",K20&amp;""&lt;&gt;""),K20&amp;": "&amp;N20&amp;IF(O20&amp;""&lt;&gt;""," "&amp;O20,"")&amp;IF(P20&amp;""&lt;&gt;""," "&amp;P20,""),IF(Y20&amp;""&lt;&gt;"",K20&amp;": "&amp;TRIM(_xlfn.TEXTJOIN("",TRUE,MID(Y20,2*ROW(INDIRECT("1:"&amp;LEN(Y20)))-1,2)&amp;" ")),""))</f>
        <v>30B: C9 30</v>
      </c>
      <c r="D20" s="15"/>
      <c r="E20" s="16"/>
      <c r="F20" s="17" t="s">
        <v>410</v>
      </c>
      <c r="G20" s="19" t="s">
        <v>526</v>
      </c>
      <c r="H20" s="23" t="s">
        <v>527</v>
      </c>
      <c r="K20" s="1" t="str">
        <f t="shared" ca="1" si="28"/>
        <v>30B</v>
      </c>
      <c r="L20" s="1" t="str">
        <f t="shared" si="29"/>
        <v/>
      </c>
      <c r="M20" s="1" t="str">
        <f t="shared" ca="1" si="0"/>
        <v>$030B</v>
      </c>
      <c r="N20" s="4" t="str">
        <f t="shared" ca="1" si="1"/>
        <v>C9</v>
      </c>
      <c r="O20" s="4" t="str">
        <f t="shared" ca="1" si="2"/>
        <v>30</v>
      </c>
      <c r="P20" s="4" t="str">
        <f t="shared" ca="1" si="3"/>
        <v/>
      </c>
      <c r="Q20" s="3">
        <f t="shared" si="4"/>
        <v>-1</v>
      </c>
      <c r="R20" s="3" t="str">
        <f t="shared" ref="R20:R83" si="35">IF(Q20&gt;=0,UPPER(MID(G20,Q20+1,1)),"")</f>
        <v/>
      </c>
      <c r="S20" s="3" t="str">
        <f t="shared" si="30"/>
        <v>my_code</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IF(OR(UPPER(F20)="STR",UPPER(F20)="ASC"),_xlfn.TEXTJOIN("",TRUE,DEC2HEX(128*(UPPER(F20)="STR")+CODE(MID(G20,ABS(ROW(INDIRECT("1:"&amp;LEN(G20)))),1)))),IF(UPPER(F20)="HEX",UPPER(SUBSTITUTE(G20," ","")),""))</f>
        <v/>
      </c>
      <c r="Z20" s="1" t="str">
        <f t="shared" si="10"/>
        <v/>
      </c>
      <c r="AA20" s="1" t="str">
        <f t="shared" si="11"/>
        <v/>
      </c>
      <c r="AB20" s="1" t="str">
        <f t="shared" si="12"/>
        <v/>
      </c>
      <c r="AC20" s="1" t="str">
        <f t="shared" si="13"/>
        <v/>
      </c>
      <c r="AD20" s="1" t="str">
        <f t="shared" si="14"/>
        <v/>
      </c>
      <c r="AE20" s="1" t="str">
        <f t="shared" ca="1" si="15"/>
        <v/>
      </c>
      <c r="AF20" s="1" t="str">
        <f t="shared" si="16"/>
        <v>#$30</v>
      </c>
      <c r="AG20" s="1" t="str">
        <f ca="1">IF(Z20&amp;""&lt;&gt;"",Z$11,IF(AA20&amp;""&lt;&gt;"",AA$11,IF(AB20&amp;""&lt;&gt;"",AB$11,IF(AC20&amp;""&lt;&gt;"",AC$11,IF(AD20&amp;""&lt;&gt;"",AD$11,IF(AND(AE20&amp;""&lt;&gt;"",X20=FALSE),AE$11,IF(AF20&amp;""&lt;&gt;"","IMM",IF(X20,"PSO","DIR"))))))))</f>
        <v>IMM</v>
      </c>
      <c r="AH20" s="1" t="str">
        <f t="shared" ca="1" si="17"/>
        <v>$30</v>
      </c>
      <c r="AI20" s="1">
        <f t="shared" ca="1" si="32"/>
        <v>-1</v>
      </c>
      <c r="AJ20" s="1">
        <f t="shared" ca="1" si="18"/>
        <v>0</v>
      </c>
      <c r="AK20" s="1" t="str">
        <f t="shared" ca="1" si="33"/>
        <v>$30</v>
      </c>
      <c r="AL20" s="1" t="str">
        <f t="shared" ca="1" si="34"/>
        <v>$30</v>
      </c>
      <c r="AM20" s="1" t="e" cm="1">
        <f t="array" aca="1" ref="AM20" ca="1">INDEX($G$2:$G$173,MATCH(1,(AL20=$E$2:$E$173)*("EQU"=UPPER($F$2:$F$173)),0))</f>
        <v>#N/A</v>
      </c>
      <c r="AN20" s="1" t="str">
        <f t="shared" ca="1" si="19"/>
        <v/>
      </c>
      <c r="AO20" s="1" t="e">
        <f t="shared" ca="1" si="20"/>
        <v>#N/A</v>
      </c>
      <c r="AP20" s="1" t="str">
        <f t="shared" ca="1" si="21"/>
        <v/>
      </c>
      <c r="AQ20" s="1" t="str" cm="1">
        <f t="array" aca="1" ref="AQ20" ca="1">IF(LEFT(AL20,1)=".",INDEX($M$12:$M$173,MATCH(1,(AL20=$L$12:$L$173)*(S20=($S$12:$S$173)),0)),"")</f>
        <v/>
      </c>
      <c r="AR20" s="1" t="str">
        <f t="shared" ca="1" si="22"/>
        <v>$30</v>
      </c>
      <c r="AS20" s="1">
        <f t="shared" ca="1" si="23"/>
        <v>48</v>
      </c>
      <c r="AT20" s="1" t="str">
        <f t="shared" ca="1" si="24"/>
        <v>30</v>
      </c>
      <c r="AU20" s="1" t="str">
        <f t="shared" ca="1" si="25"/>
        <v>30</v>
      </c>
      <c r="AV20" s="1" t="str">
        <f t="shared" ca="1" si="26"/>
        <v>30</v>
      </c>
      <c r="AW20" s="1" t="str">
        <f t="shared" ca="1" si="27"/>
        <v>IMM</v>
      </c>
      <c r="AX20" s="4" t="str">
        <f ca="1">VLOOKUP(UPPER(F20)&amp;"-"&amp;AW20,Opcodes!$D$3:$E$160,2,FALSE)</f>
        <v>C9</v>
      </c>
      <c r="AY20" s="1">
        <f t="shared" ca="1" si="31"/>
        <v>2</v>
      </c>
    </row>
    <row r="21" spans="3:51" x14ac:dyDescent="0.3">
      <c r="C21" s="10" t="str" cm="1">
        <f t="array" aca="1" ref="C21" ca="1">IF(AND(N21&amp;""&lt;&gt;"",K21&amp;""&lt;&gt;""),K21&amp;": "&amp;N21&amp;IF(O21&amp;""&lt;&gt;""," "&amp;O21,"")&amp;IF(P21&amp;""&lt;&gt;""," "&amp;P21,""),IF(Y21&amp;""&lt;&gt;"",K21&amp;": "&amp;TRIM(_xlfn.TEXTJOIN("",TRUE,MID(Y21,2*ROW(INDIRECT("1:"&amp;LEN(Y21)))-1,2)&amp;" ")),""))</f>
        <v>30D: D0 F5</v>
      </c>
      <c r="D21" s="15"/>
      <c r="E21" s="16"/>
      <c r="F21" s="17" t="s">
        <v>88</v>
      </c>
      <c r="G21" s="19" t="s">
        <v>517</v>
      </c>
      <c r="H21" s="23"/>
      <c r="K21" s="1" t="str">
        <f t="shared" ca="1" si="28"/>
        <v>30D</v>
      </c>
      <c r="L21" s="1" t="str">
        <f t="shared" si="29"/>
        <v/>
      </c>
      <c r="M21" s="1" t="str">
        <f t="shared" ca="1" si="0"/>
        <v>$030D</v>
      </c>
      <c r="N21" s="4" t="str">
        <f t="shared" ca="1" si="1"/>
        <v>D0</v>
      </c>
      <c r="O21" s="4" t="str">
        <f t="shared" ca="1" si="2"/>
        <v>F5</v>
      </c>
      <c r="P21" s="4" t="str">
        <f t="shared" ca="1" si="3"/>
        <v/>
      </c>
      <c r="Q21" s="3">
        <f t="shared" si="4"/>
        <v>-1</v>
      </c>
      <c r="R21" s="3" t="str">
        <f t="shared" si="35"/>
        <v/>
      </c>
      <c r="S21" s="3" t="str">
        <f t="shared" si="30"/>
        <v>my_code</v>
      </c>
      <c r="T21" s="3" t="b">
        <f t="shared" si="6"/>
        <v>1</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IF(OR(UPPER(F21)="STR",UPPER(F21)="ASC"),_xlfn.TEXTJOIN("",TRUE,DEC2HEX(128*(UPPER(F21)="STR")+CODE(MID(G21,ABS(ROW(INDIRECT("1:"&amp;LEN(G21)))),1)))),IF(UPPER(F21)="HEX",UPPER(SUBSTITUTE(G21," ","")),""))</f>
        <v/>
      </c>
      <c r="Z21" s="1" t="str">
        <f t="shared" si="10"/>
        <v/>
      </c>
      <c r="AA21" s="1" t="str">
        <f t="shared" si="11"/>
        <v/>
      </c>
      <c r="AB21" s="1" t="str">
        <f t="shared" si="12"/>
        <v/>
      </c>
      <c r="AC21" s="1" t="str">
        <f t="shared" si="13"/>
        <v/>
      </c>
      <c r="AD21" s="1" t="str">
        <f t="shared" si="14"/>
        <v/>
      </c>
      <c r="AE21" s="1" t="str">
        <f t="shared" ca="1" si="15"/>
        <v>.loop</v>
      </c>
      <c r="AF21" s="1" t="str">
        <f t="shared" si="16"/>
        <v/>
      </c>
      <c r="AG21" s="1" t="str">
        <f ca="1">IF(Z21&amp;""&lt;&gt;"",Z$11,IF(AA21&amp;""&lt;&gt;"",AA$11,IF(AB21&amp;""&lt;&gt;"",AB$11,IF(AC21&amp;""&lt;&gt;"",AC$11,IF(AD21&amp;""&lt;&gt;"",AD$11,IF(AND(AE21&amp;""&lt;&gt;"",X21=FALSE),AE$11,IF(AF21&amp;""&lt;&gt;"","IMM",IF(X21,"PSO","DIR"))))))))</f>
        <v>mem</v>
      </c>
      <c r="AH21" s="1" t="str">
        <f t="shared" ca="1" si="17"/>
        <v>.loop</v>
      </c>
      <c r="AI21" s="1">
        <f t="shared" ca="1" si="32"/>
        <v>-1</v>
      </c>
      <c r="AJ21" s="1">
        <f t="shared" ca="1" si="18"/>
        <v>0</v>
      </c>
      <c r="AK21" s="1" t="str">
        <f t="shared" ca="1" si="33"/>
        <v>.loop</v>
      </c>
      <c r="AL21" s="1" t="str">
        <f t="shared" ca="1" si="34"/>
        <v>.loop</v>
      </c>
      <c r="AM21" s="1" t="e" cm="1">
        <f t="array" aca="1" ref="AM21" ca="1">INDEX($G$2:$G$173,MATCH(1,(AL21=$E$2:$E$173)*("EQU"=UPPER($F$2:$F$173)),0))</f>
        <v>#N/A</v>
      </c>
      <c r="AN21" s="1" t="str">
        <f t="shared" ca="1" si="19"/>
        <v/>
      </c>
      <c r="AO21" s="1" t="str">
        <f t="shared" ca="1" si="20"/>
        <v/>
      </c>
      <c r="AP21" s="1" t="str">
        <f t="shared" ca="1" si="21"/>
        <v/>
      </c>
      <c r="AQ21" s="1" t="str" cm="1">
        <f t="array" aca="1" ref="AQ21" ca="1">IF(LEFT(AL21,1)=".",INDEX($M$12:$M$173,MATCH(1,(AL21=$L$12:$L$173)*(S21=($S$12:$S$173)),0)),"")</f>
        <v>$0304</v>
      </c>
      <c r="AR21" s="1" t="str">
        <f t="shared" ca="1" si="22"/>
        <v>$0304</v>
      </c>
      <c r="AS21" s="1">
        <f t="shared" ca="1" si="23"/>
        <v>772</v>
      </c>
      <c r="AT21" s="1" t="str">
        <f t="shared" ca="1" si="24"/>
        <v>0304</v>
      </c>
      <c r="AU21" s="1" t="str">
        <f t="shared" ca="1" si="25"/>
        <v>0304</v>
      </c>
      <c r="AV21" s="1" t="str">
        <f t="shared" ca="1" si="26"/>
        <v>F5</v>
      </c>
      <c r="AW21" s="1" t="str">
        <f t="shared" ca="1" si="27"/>
        <v>REL</v>
      </c>
      <c r="AX21" s="4" t="str">
        <f ca="1">VLOOKUP(UPPER(F21)&amp;"-"&amp;AW21,Opcodes!$D$3:$E$160,2,FALSE)</f>
        <v>D0</v>
      </c>
      <c r="AY21" s="1">
        <f t="shared" si="31"/>
        <v>2</v>
      </c>
    </row>
    <row r="22" spans="3:51" x14ac:dyDescent="0.3">
      <c r="C22" s="10" t="str" cm="1">
        <f t="array" aca="1" ref="C22" ca="1">IF(AND(N22&amp;""&lt;&gt;"",K22&amp;""&lt;&gt;""),K22&amp;": "&amp;N22&amp;IF(O22&amp;""&lt;&gt;""," "&amp;O22,"")&amp;IF(P22&amp;""&lt;&gt;""," "&amp;P22,""),IF(Y22&amp;""&lt;&gt;"",K22&amp;": "&amp;TRIM(_xlfn.TEXTJOIN("",TRUE,MID(Y22,2*ROW(INDIRECT("1:"&amp;LEN(Y22)))-1,2)&amp;" ")),""))</f>
        <v>30F: 20 1D 03</v>
      </c>
      <c r="D22" s="15"/>
      <c r="E22" s="16"/>
      <c r="F22" s="17" t="s">
        <v>294</v>
      </c>
      <c r="G22" s="19" t="s">
        <v>111</v>
      </c>
      <c r="H22" s="23" t="s">
        <v>528</v>
      </c>
      <c r="K22" s="1" t="str">
        <f t="shared" ca="1" si="28"/>
        <v>30F</v>
      </c>
      <c r="L22" s="1" t="str">
        <f t="shared" si="29"/>
        <v/>
      </c>
      <c r="M22" s="1" t="str">
        <f t="shared" ca="1" si="0"/>
        <v>$030F</v>
      </c>
      <c r="N22" s="4" t="str">
        <f t="shared" ca="1" si="1"/>
        <v>20</v>
      </c>
      <c r="O22" s="4" t="str">
        <f t="shared" ca="1" si="2"/>
        <v>1D</v>
      </c>
      <c r="P22" s="4" t="str">
        <f t="shared" ca="1" si="3"/>
        <v>03</v>
      </c>
      <c r="Q22" s="3">
        <f t="shared" si="4"/>
        <v>-1</v>
      </c>
      <c r="R22" s="3" t="str">
        <f t="shared" si="35"/>
        <v/>
      </c>
      <c r="S22" s="3" t="str">
        <f t="shared" si="30"/>
        <v>my_code</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IF(OR(UPPER(F22)="STR",UPPER(F22)="ASC"),_xlfn.TEXTJOIN("",TRUE,DEC2HEX(128*(UPPER(F22)="STR")+CODE(MID(G22,ABS(ROW(INDIRECT("1:"&amp;LEN(G22)))),1)))),IF(UPPER(F22)="HEX",UPPER(SUBSTITUTE(G22," ","")),""))</f>
        <v/>
      </c>
      <c r="Z22" s="1" t="str">
        <f t="shared" si="10"/>
        <v/>
      </c>
      <c r="AA22" s="1" t="str">
        <f t="shared" si="11"/>
        <v/>
      </c>
      <c r="AB22" s="1" t="str">
        <f t="shared" si="12"/>
        <v/>
      </c>
      <c r="AC22" s="1" t="str">
        <f t="shared" si="13"/>
        <v/>
      </c>
      <c r="AD22" s="1" t="str">
        <f t="shared" si="14"/>
        <v/>
      </c>
      <c r="AE22" s="1" t="str">
        <f t="shared" ca="1" si="15"/>
        <v>test</v>
      </c>
      <c r="AF22" s="1" t="str">
        <f t="shared" si="16"/>
        <v/>
      </c>
      <c r="AG22" s="1" t="str">
        <f ca="1">IF(Z22&amp;""&lt;&gt;"",Z$11,IF(AA22&amp;""&lt;&gt;"",AA$11,IF(AB22&amp;""&lt;&gt;"",AB$11,IF(AC22&amp;""&lt;&gt;"",AC$11,IF(AD22&amp;""&lt;&gt;"",AD$11,IF(AND(AE22&amp;""&lt;&gt;"",X22=FALSE),AE$11,IF(AF22&amp;""&lt;&gt;"","IMM",IF(X22,"PSO","DIR"))))))))</f>
        <v>mem</v>
      </c>
      <c r="AH22" s="1" t="str">
        <f t="shared" ca="1" si="17"/>
        <v>test</v>
      </c>
      <c r="AI22" s="1">
        <f t="shared" ca="1" si="32"/>
        <v>-1</v>
      </c>
      <c r="AJ22" s="1">
        <f t="shared" ca="1" si="18"/>
        <v>0</v>
      </c>
      <c r="AK22" s="1" t="str">
        <f t="shared" ca="1" si="33"/>
        <v>test</v>
      </c>
      <c r="AL22" s="1" t="str">
        <f t="shared" ca="1" si="34"/>
        <v>test</v>
      </c>
      <c r="AM22" s="1" t="e" cm="1">
        <f t="array" aca="1" ref="AM22" ca="1">INDEX($G$2:$G$173,MATCH(1,(AL22=$E$2:$E$173)*("EQU"=UPPER($F$2:$F$173)),0))</f>
        <v>#N/A</v>
      </c>
      <c r="AN22" s="1" t="str">
        <f t="shared" ca="1" si="19"/>
        <v/>
      </c>
      <c r="AO22" s="1" t="str">
        <f t="shared" ca="1" si="20"/>
        <v>$031D</v>
      </c>
      <c r="AP22" s="1" t="str">
        <f t="shared" ca="1" si="21"/>
        <v>$031D</v>
      </c>
      <c r="AQ22" s="1" t="str" cm="1">
        <f t="array" aca="1" ref="AQ22" ca="1">IF(LEFT(AL22,1)=".",INDEX($M$12:$M$173,MATCH(1,(AL22=$L$12:$L$173)*(S22=($S$12:$S$173)),0)),"")</f>
        <v/>
      </c>
      <c r="AR22" s="1" t="str">
        <f t="shared" ca="1" si="22"/>
        <v>$031D</v>
      </c>
      <c r="AS22" s="1">
        <f t="shared" ca="1" si="23"/>
        <v>797</v>
      </c>
      <c r="AT22" s="1" t="str">
        <f t="shared" ca="1" si="24"/>
        <v>031D</v>
      </c>
      <c r="AU22" s="1" t="str">
        <f t="shared" ca="1" si="25"/>
        <v>031D</v>
      </c>
      <c r="AV22" s="1" t="str">
        <f t="shared" ca="1" si="26"/>
        <v>031D</v>
      </c>
      <c r="AW22" s="1" t="str">
        <f t="shared" ca="1" si="27"/>
        <v>ABS</v>
      </c>
      <c r="AX22" s="4" t="str">
        <f ca="1">VLOOKUP(UPPER(F22)&amp;"-"&amp;AW22,Opcodes!$D$3:$E$160,2,FALSE)</f>
        <v>20</v>
      </c>
      <c r="AY22" s="1">
        <f t="shared" si="31"/>
        <v>3</v>
      </c>
    </row>
    <row r="23" spans="3:51" x14ac:dyDescent="0.3">
      <c r="C23" s="10" t="str" cm="1">
        <f t="array" aca="1" ref="C23" ca="1">IF(AND(N23&amp;""&lt;&gt;"",K23&amp;""&lt;&gt;""),K23&amp;": "&amp;N23&amp;IF(O23&amp;""&lt;&gt;""," "&amp;O23,"")&amp;IF(P23&amp;""&lt;&gt;""," "&amp;P23,""),IF(Y23&amp;""&lt;&gt;"",K23&amp;": "&amp;TRIM(_xlfn.TEXTJOIN("",TRUE,MID(Y23,2*ROW(INDIRECT("1:"&amp;LEN(Y23)))-1,2)&amp;" ")),""))</f>
        <v>312: A0 00</v>
      </c>
      <c r="D23" s="15"/>
      <c r="E23" s="16"/>
      <c r="F23" s="17" t="s">
        <v>12</v>
      </c>
      <c r="G23" s="19" t="s">
        <v>293</v>
      </c>
      <c r="H23" s="23"/>
      <c r="K23" s="1" t="str">
        <f t="shared" ca="1" si="28"/>
        <v>312</v>
      </c>
      <c r="L23" s="1" t="str">
        <f t="shared" si="29"/>
        <v/>
      </c>
      <c r="M23" s="1" t="str">
        <f t="shared" ca="1" si="0"/>
        <v>$0312</v>
      </c>
      <c r="N23" s="4" t="str">
        <f t="shared" ca="1" si="1"/>
        <v>A0</v>
      </c>
      <c r="O23" s="4" t="str">
        <f t="shared" ca="1" si="2"/>
        <v>00</v>
      </c>
      <c r="P23" s="4" t="str">
        <f t="shared" ca="1" si="3"/>
        <v/>
      </c>
      <c r="Q23" s="3">
        <f t="shared" si="4"/>
        <v>-1</v>
      </c>
      <c r="R23" s="3" t="str">
        <f t="shared" si="35"/>
        <v/>
      </c>
      <c r="S23" s="3" t="str">
        <f t="shared" si="30"/>
        <v>my_code</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IF(OR(UPPER(F23)="STR",UPPER(F23)="ASC"),_xlfn.TEXTJOIN("",TRUE,DEC2HEX(128*(UPPER(F23)="STR")+CODE(MID(G23,ABS(ROW(INDIRECT("1:"&amp;LEN(G23)))),1)))),IF(UPPER(F23)="HEX",UPPER(SUBSTITUTE(G23," ","")),""))</f>
        <v/>
      </c>
      <c r="Z23" s="1" t="str">
        <f t="shared" si="10"/>
        <v/>
      </c>
      <c r="AA23" s="1" t="str">
        <f t="shared" si="11"/>
        <v/>
      </c>
      <c r="AB23" s="1" t="str">
        <f t="shared" si="12"/>
        <v/>
      </c>
      <c r="AC23" s="1" t="str">
        <f t="shared" si="13"/>
        <v/>
      </c>
      <c r="AD23" s="1" t="str">
        <f t="shared" si="14"/>
        <v/>
      </c>
      <c r="AE23" s="1" t="str">
        <f t="shared" ca="1" si="15"/>
        <v/>
      </c>
      <c r="AF23" s="1" t="str">
        <f t="shared" si="16"/>
        <v>#0</v>
      </c>
      <c r="AG23" s="1" t="str">
        <f ca="1">IF(Z23&amp;""&lt;&gt;"",Z$11,IF(AA23&amp;""&lt;&gt;"",AA$11,IF(AB23&amp;""&lt;&gt;"",AB$11,IF(AC23&amp;""&lt;&gt;"",AC$11,IF(AD23&amp;""&lt;&gt;"",AD$11,IF(AND(AE23&amp;""&lt;&gt;"",X23=FALSE),AE$11,IF(AF23&amp;""&lt;&gt;"","IMM",IF(X23,"PSO","DIR"))))))))</f>
        <v>IMM</v>
      </c>
      <c r="AH23" s="1" t="str">
        <f t="shared" ca="1" si="17"/>
        <v>0</v>
      </c>
      <c r="AI23" s="1">
        <f t="shared" ca="1" si="32"/>
        <v>-1</v>
      </c>
      <c r="AJ23" s="1">
        <f t="shared" ca="1" si="18"/>
        <v>0</v>
      </c>
      <c r="AK23" s="1" t="str">
        <f t="shared" ca="1" si="33"/>
        <v>0</v>
      </c>
      <c r="AL23" s="1" t="str">
        <f t="shared" ca="1" si="34"/>
        <v>0</v>
      </c>
      <c r="AM23" s="1" t="e" cm="1">
        <f t="array" aca="1" ref="AM23" ca="1">INDEX($G$2:$G$173,MATCH(1,(AL23=$E$2:$E$173)*("EQU"=UPPER($F$2:$F$173)),0))</f>
        <v>#N/A</v>
      </c>
      <c r="AN23" s="1" t="str">
        <f t="shared" ca="1" si="19"/>
        <v/>
      </c>
      <c r="AO23" s="1" t="e">
        <f t="shared" ca="1" si="20"/>
        <v>#N/A</v>
      </c>
      <c r="AP23" s="1" t="str">
        <f t="shared" ca="1" si="21"/>
        <v/>
      </c>
      <c r="AQ23" s="1" t="str" cm="1">
        <f t="array" aca="1" ref="AQ23" ca="1">IF(LEFT(AL23,1)=".",INDEX($M$12:$M$173,MATCH(1,(AL23=$L$12:$L$173)*(S23=($S$12:$S$173)),0)),"")</f>
        <v/>
      </c>
      <c r="AR23" s="1" t="str">
        <f t="shared" ca="1" si="22"/>
        <v>0</v>
      </c>
      <c r="AS23" s="1">
        <f t="shared" ca="1" si="23"/>
        <v>0</v>
      </c>
      <c r="AT23" s="1" t="str">
        <f ca="1">IF(AS23&amp;""&lt;&gt;"",DEC2HEX(AS23,2+2*(AS23&gt;255)),"")</f>
        <v>00</v>
      </c>
      <c r="AU23" s="1" t="str">
        <f t="shared" ca="1" si="25"/>
        <v>00</v>
      </c>
      <c r="AV23" s="1" t="str">
        <f t="shared" ca="1" si="26"/>
        <v>00</v>
      </c>
      <c r="AW23" s="1" t="str">
        <f t="shared" ca="1" si="27"/>
        <v>IMM</v>
      </c>
      <c r="AX23" s="4" t="str">
        <f ca="1">VLOOKUP(UPPER(F23)&amp;"-"&amp;AW23,Opcodes!$D$3:$E$160,2,FALSE)</f>
        <v>A0</v>
      </c>
      <c r="AY23" s="1">
        <f t="shared" ca="1" si="31"/>
        <v>2</v>
      </c>
    </row>
    <row r="24" spans="3:51" x14ac:dyDescent="0.3">
      <c r="C24" s="10" t="str" cm="1">
        <f t="array" aca="1" ref="C24" ca="1">IF(AND(N24&amp;""&lt;&gt;"",K24&amp;""&lt;&gt;""),K24&amp;": "&amp;N24&amp;IF(O24&amp;""&lt;&gt;""," "&amp;O24,"")&amp;IF(P24&amp;""&lt;&gt;""," "&amp;P24,""),IF(Y24&amp;""&lt;&gt;"",K24&amp;": "&amp;TRIM(_xlfn.TEXTJOIN("",TRUE,MID(Y24,2*ROW(INDIRECT("1:"&amp;LEN(Y24)))-1,2)&amp;" ")),""))</f>
        <v>314: B5 06</v>
      </c>
      <c r="D24" s="15"/>
      <c r="E24" s="16"/>
      <c r="F24" s="17" t="s">
        <v>48</v>
      </c>
      <c r="G24" s="19" t="s">
        <v>529</v>
      </c>
      <c r="H24" s="23" t="s">
        <v>532</v>
      </c>
      <c r="K24" s="1" t="str">
        <f t="shared" ca="1" si="28"/>
        <v>314</v>
      </c>
      <c r="L24" s="1" t="str">
        <f t="shared" si="29"/>
        <v/>
      </c>
      <c r="M24" s="1" t="str">
        <f t="shared" ca="1" si="0"/>
        <v>$0314</v>
      </c>
      <c r="N24" s="4" t="str">
        <f t="shared" si="1"/>
        <v>B5</v>
      </c>
      <c r="O24" s="4" t="str">
        <f t="shared" si="2"/>
        <v>06</v>
      </c>
      <c r="P24" s="4" t="str">
        <f t="shared" si="3"/>
        <v/>
      </c>
      <c r="Q24" s="3">
        <f t="shared" si="4"/>
        <v>5</v>
      </c>
      <c r="R24" s="3" t="str">
        <f t="shared" si="35"/>
        <v>X</v>
      </c>
      <c r="S24" s="3" t="str">
        <f t="shared" si="30"/>
        <v>my_code</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IF(OR(UPPER(F24)="STR",UPPER(F24)="ASC"),_xlfn.TEXTJOIN("",TRUE,DEC2HEX(128*(UPPER(F24)="STR")+CODE(MID(G24,ABS(ROW(INDIRECT("1:"&amp;LEN(G24)))),1)))),IF(UPPER(F24)="HEX",UPPER(SUBSTITUTE(G24," ","")),""))</f>
        <v/>
      </c>
      <c r="Z24" s="1" t="str">
        <f t="shared" si="10"/>
        <v/>
      </c>
      <c r="AA24" s="1" t="str">
        <f t="shared" si="11"/>
        <v/>
      </c>
      <c r="AB24" s="1" t="str">
        <f t="shared" si="12"/>
        <v/>
      </c>
      <c r="AC24" s="1" t="str">
        <f t="shared" si="13"/>
        <v>flag</v>
      </c>
      <c r="AD24" s="1" t="str">
        <f t="shared" si="14"/>
        <v/>
      </c>
      <c r="AE24" s="1" t="str">
        <f t="shared" ca="1" si="15"/>
        <v/>
      </c>
      <c r="AF24" s="1" t="str">
        <f t="shared" si="16"/>
        <v/>
      </c>
      <c r="AG24" s="1" t="str">
        <f>IF(Z24&amp;""&lt;&gt;"",Z$11,IF(AA24&amp;""&lt;&gt;"",AA$11,IF(AB24&amp;""&lt;&gt;"",AB$11,IF(AC24&amp;""&lt;&gt;"",AC$11,IF(AD24&amp;""&lt;&gt;"",AD$11,IF(AND(AE24&amp;""&lt;&gt;"",X24=FALSE),AE$11,IF(AF24&amp;""&lt;&gt;"","IMM",IF(X24,"PSO","DIR"))))))))</f>
        <v>mem,X</v>
      </c>
      <c r="AH24" s="1" t="str">
        <f t="shared" si="17"/>
        <v>flag</v>
      </c>
      <c r="AI24" s="1">
        <f t="shared" si="32"/>
        <v>-1</v>
      </c>
      <c r="AJ24" s="1">
        <f t="shared" si="18"/>
        <v>0</v>
      </c>
      <c r="AK24" s="1" t="str">
        <f t="shared" si="33"/>
        <v>flag</v>
      </c>
      <c r="AL24" s="1" t="str">
        <f t="shared" si="34"/>
        <v>flag</v>
      </c>
      <c r="AM24" s="1" t="str" cm="1">
        <f t="array" ref="AM24">INDEX($G$2:$G$173,MATCH(1,(AL24=$E$2:$E$173)*("EQU"=UPPER($F$2:$F$173)),0))</f>
        <v>$06</v>
      </c>
      <c r="AN24" s="1" t="str">
        <f t="shared" si="19"/>
        <v>$06</v>
      </c>
      <c r="AO24" s="1" t="e">
        <f t="shared" si="20"/>
        <v>#N/A</v>
      </c>
      <c r="AP24" s="1" t="str">
        <f t="shared" si="21"/>
        <v/>
      </c>
      <c r="AQ24" s="1" t="str" cm="1">
        <f t="array" ref="AQ24">IF(LEFT(AL24,1)=".",INDEX($M$12:$M$173,MATCH(1,(AL24=$L$12:$L$173)*(S24=($S$12:$S$173)),0)),"")</f>
        <v/>
      </c>
      <c r="AR24" s="1" t="str">
        <f t="shared" si="22"/>
        <v>$06</v>
      </c>
      <c r="AS24" s="1">
        <f t="shared" si="23"/>
        <v>6</v>
      </c>
      <c r="AT24" s="1" t="str">
        <f>IF(AS24&amp;""&lt;&gt;"",DEC2HEX(AS24,2+2*(AS24&gt;255)),"")</f>
        <v>06</v>
      </c>
      <c r="AU24" s="1" t="str">
        <f t="shared" si="25"/>
        <v>06</v>
      </c>
      <c r="AV24" s="1" t="str">
        <f t="shared" si="26"/>
        <v>06</v>
      </c>
      <c r="AW24" s="1" t="str">
        <f t="shared" si="27"/>
        <v>ZP,X</v>
      </c>
      <c r="AX24" s="4" t="str">
        <f>VLOOKUP(UPPER(F24)&amp;"-"&amp;AW24,Opcodes!$D$3:$E$160,2,FALSE)</f>
        <v>B5</v>
      </c>
      <c r="AY24" s="1">
        <f t="shared" ca="1" si="31"/>
        <v>2</v>
      </c>
    </row>
    <row r="25" spans="3:51" x14ac:dyDescent="0.3">
      <c r="C25" s="10" t="str" cm="1">
        <f t="array" aca="1" ref="C25" ca="1">IF(AND(N25&amp;""&lt;&gt;"",K25&amp;""&lt;&gt;""),K25&amp;": "&amp;N25&amp;IF(O25&amp;""&lt;&gt;""," "&amp;O25,"")&amp;IF(P25&amp;""&lt;&gt;""," "&amp;P25,""),IF(Y25&amp;""&lt;&gt;"",K25&amp;": "&amp;TRIM(_xlfn.TEXTJOIN("",TRUE,MID(Y25,2*ROW(INDIRECT("1:"&amp;LEN(Y25)))-1,2)&amp;" ")),""))</f>
        <v>316: B1 06</v>
      </c>
      <c r="D25" s="15"/>
      <c r="E25" s="16"/>
      <c r="F25" s="17" t="s">
        <v>48</v>
      </c>
      <c r="G25" s="19" t="s">
        <v>530</v>
      </c>
      <c r="H25" s="23" t="s">
        <v>534</v>
      </c>
      <c r="K25" s="1" t="str">
        <f t="shared" ca="1" si="28"/>
        <v>316</v>
      </c>
      <c r="L25" s="1" t="str">
        <f t="shared" si="29"/>
        <v/>
      </c>
      <c r="M25" s="1" t="str">
        <f t="shared" ca="1" si="0"/>
        <v>$0316</v>
      </c>
      <c r="N25" s="4" t="str">
        <f t="shared" si="1"/>
        <v>B1</v>
      </c>
      <c r="O25" s="4" t="str">
        <f t="shared" si="2"/>
        <v>06</v>
      </c>
      <c r="P25" s="4" t="str">
        <f t="shared" si="3"/>
        <v/>
      </c>
      <c r="Q25" s="3">
        <f t="shared" si="4"/>
        <v>7</v>
      </c>
      <c r="R25" s="3" t="str">
        <f t="shared" si="35"/>
        <v>Y</v>
      </c>
      <c r="S25" s="3" t="str">
        <f t="shared" si="30"/>
        <v>my_code</v>
      </c>
      <c r="T25" s="3" t="b">
        <f t="shared" si="6"/>
        <v>0</v>
      </c>
      <c r="U25" s="3" t="b">
        <f t="shared" si="7"/>
        <v>0</v>
      </c>
      <c r="V25" s="3" t="b">
        <f t="shared" si="8"/>
        <v>1</v>
      </c>
      <c r="W25" s="3" t="b">
        <f t="shared" si="9"/>
        <v>0</v>
      </c>
      <c r="X25" s="3" t="b">
        <f>IF(NOT(ISERROR(VLOOKUP(UPPER(F25),Opcodes!$O$3:$O$10,1,FALSE))),TRUE,FALSE)</f>
        <v>0</v>
      </c>
      <c r="Y25" s="1" t="str" cm="1">
        <f t="array" aca="1" ref="Y25" ca="1">IF(OR(UPPER(F25)="STR",UPPER(F25)="ASC"),_xlfn.TEXTJOIN("",TRUE,DEC2HEX(128*(UPPER(F25)="STR")+CODE(MID(G25,ABS(ROW(INDIRECT("1:"&amp;LEN(G25)))),1)))),IF(UPPER(F25)="HEX",UPPER(SUBSTITUTE(G25," ","")),""))</f>
        <v/>
      </c>
      <c r="Z25" s="1" t="str">
        <f t="shared" si="10"/>
        <v/>
      </c>
      <c r="AA25" s="1" t="str">
        <f t="shared" si="11"/>
        <v/>
      </c>
      <c r="AB25" s="1" t="str">
        <f t="shared" si="12"/>
        <v>flag</v>
      </c>
      <c r="AC25" s="1" t="str">
        <f t="shared" si="13"/>
        <v/>
      </c>
      <c r="AD25" s="1" t="str">
        <f t="shared" si="14"/>
        <v/>
      </c>
      <c r="AE25" s="1" t="str">
        <f t="shared" ca="1" si="15"/>
        <v/>
      </c>
      <c r="AF25" s="1" t="str">
        <f t="shared" si="16"/>
        <v/>
      </c>
      <c r="AG25" s="1" t="str">
        <f>IF(Z25&amp;""&lt;&gt;"",Z$11,IF(AA25&amp;""&lt;&gt;"",AA$11,IF(AB25&amp;""&lt;&gt;"",AB$11,IF(AC25&amp;""&lt;&gt;"",AC$11,IF(AD25&amp;""&lt;&gt;"",AD$11,IF(AND(AE25&amp;""&lt;&gt;"",X25=FALSE),AE$11,IF(AF25&amp;""&lt;&gt;"","IMM",IF(X25,"PSO","DIR"))))))))</f>
        <v>(IND),Y</v>
      </c>
      <c r="AH25" s="1" t="str">
        <f t="shared" si="17"/>
        <v>flag</v>
      </c>
      <c r="AI25" s="1">
        <f t="shared" si="32"/>
        <v>-1</v>
      </c>
      <c r="AJ25" s="1">
        <f t="shared" si="18"/>
        <v>0</v>
      </c>
      <c r="AK25" s="1" t="str">
        <f t="shared" si="33"/>
        <v>flag</v>
      </c>
      <c r="AL25" s="1" t="str">
        <f t="shared" si="34"/>
        <v>flag</v>
      </c>
      <c r="AM25" s="1" t="str" cm="1">
        <f t="array" ref="AM25">INDEX($G$2:$G$173,MATCH(1,(AL25=$E$2:$E$173)*("EQU"=UPPER($F$2:$F$173)),0))</f>
        <v>$06</v>
      </c>
      <c r="AN25" s="1" t="str">
        <f t="shared" si="19"/>
        <v>$06</v>
      </c>
      <c r="AO25" s="1" t="e">
        <f t="shared" si="20"/>
        <v>#N/A</v>
      </c>
      <c r="AP25" s="1" t="str">
        <f t="shared" si="21"/>
        <v/>
      </c>
      <c r="AQ25" s="1" t="str" cm="1">
        <f t="array" ref="AQ25">IF(LEFT(AL25,1)=".",INDEX($M$12:$M$173,MATCH(1,(AL25=$L$12:$L$173)*(S25=($S$12:$S$173)),0)),"")</f>
        <v/>
      </c>
      <c r="AR25" s="1" t="str">
        <f t="shared" si="22"/>
        <v>$06</v>
      </c>
      <c r="AS25" s="1">
        <f t="shared" si="23"/>
        <v>6</v>
      </c>
      <c r="AT25" s="1" t="str">
        <f t="shared" ref="AT25:AT88" si="36">IF(AS25&amp;""&lt;&gt;"",DEC2HEX(AS25,2+2*(AS25&gt;255)),"")</f>
        <v>06</v>
      </c>
      <c r="AU25" s="1" t="str">
        <f t="shared" si="25"/>
        <v>06</v>
      </c>
      <c r="AV25" s="1" t="str">
        <f t="shared" si="26"/>
        <v>06</v>
      </c>
      <c r="AW25" s="1" t="str">
        <f t="shared" si="27"/>
        <v>(IND),Y</v>
      </c>
      <c r="AX25" s="4" t="str">
        <f>VLOOKUP(UPPER(F25)&amp;"-"&amp;AW25,Opcodes!$D$3:$E$160,2,FALSE)</f>
        <v>B1</v>
      </c>
      <c r="AY25" s="1">
        <f t="shared" ca="1" si="31"/>
        <v>2</v>
      </c>
    </row>
    <row r="26" spans="3:51" x14ac:dyDescent="0.3">
      <c r="C26" s="10" t="str" cm="1">
        <f t="array" aca="1" ref="C26" ca="1">IF(AND(N26&amp;""&lt;&gt;"",K26&amp;""&lt;&gt;""),K26&amp;": "&amp;N26&amp;IF(O26&amp;""&lt;&gt;""," "&amp;O26,"")&amp;IF(P26&amp;""&lt;&gt;""," "&amp;P26,""),IF(Y26&amp;""&lt;&gt;"",K26&amp;": "&amp;TRIM(_xlfn.TEXTJOIN("",TRUE,MID(Y26,2*ROW(INDIRECT("1:"&amp;LEN(Y26)))-1,2)&amp;" ")),""))</f>
        <v>318: A1 06</v>
      </c>
      <c r="D26" s="15"/>
      <c r="E26" s="16"/>
      <c r="F26" s="17" t="s">
        <v>48</v>
      </c>
      <c r="G26" s="19" t="s">
        <v>533</v>
      </c>
      <c r="H26" s="23"/>
      <c r="K26" s="1" t="str">
        <f t="shared" ca="1" si="28"/>
        <v>318</v>
      </c>
      <c r="L26" s="1" t="str">
        <f t="shared" si="29"/>
        <v/>
      </c>
      <c r="M26" s="1" t="str">
        <f t="shared" ca="1" si="0"/>
        <v>$0318</v>
      </c>
      <c r="N26" s="4" t="str">
        <f t="shared" si="1"/>
        <v>A1</v>
      </c>
      <c r="O26" s="4" t="str">
        <f t="shared" si="2"/>
        <v>06</v>
      </c>
      <c r="P26" s="4" t="str">
        <f t="shared" si="3"/>
        <v/>
      </c>
      <c r="Q26" s="3">
        <f t="shared" si="4"/>
        <v>6</v>
      </c>
      <c r="R26" s="3" t="str">
        <f t="shared" si="35"/>
        <v>X</v>
      </c>
      <c r="S26" s="3" t="str">
        <f t="shared" si="30"/>
        <v>my_code</v>
      </c>
      <c r="T26" s="3" t="b">
        <f t="shared" si="6"/>
        <v>0</v>
      </c>
      <c r="U26" s="3" t="b">
        <f t="shared" si="7"/>
        <v>0</v>
      </c>
      <c r="V26" s="3" t="b">
        <f t="shared" si="8"/>
        <v>1</v>
      </c>
      <c r="W26" s="3" t="b">
        <f t="shared" si="9"/>
        <v>1</v>
      </c>
      <c r="X26" s="3" t="b">
        <f>IF(NOT(ISERROR(VLOOKUP(UPPER(F26),Opcodes!$O$3:$O$10,1,FALSE))),TRUE,FALSE)</f>
        <v>0</v>
      </c>
      <c r="Y26" s="1" t="str" cm="1">
        <f t="array" aca="1" ref="Y26" ca="1">IF(OR(UPPER(F26)="STR",UPPER(F26)="ASC"),_xlfn.TEXTJOIN("",TRUE,DEC2HEX(128*(UPPER(F26)="STR")+CODE(MID(G26,ABS(ROW(INDIRECT("1:"&amp;LEN(G26)))),1)))),IF(UPPER(F26)="HEX",UPPER(SUBSTITUTE(G26," ","")),""))</f>
        <v/>
      </c>
      <c r="Z26" s="1" t="str">
        <f t="shared" si="10"/>
        <v/>
      </c>
      <c r="AA26" s="1" t="str">
        <f t="shared" si="11"/>
        <v>flag</v>
      </c>
      <c r="AB26" s="1" t="str">
        <f t="shared" si="12"/>
        <v/>
      </c>
      <c r="AC26" s="1" t="str">
        <f t="shared" si="13"/>
        <v/>
      </c>
      <c r="AD26" s="1" t="str">
        <f t="shared" si="14"/>
        <v/>
      </c>
      <c r="AE26" s="1" t="str">
        <f t="shared" ca="1" si="15"/>
        <v/>
      </c>
      <c r="AF26" s="1" t="str">
        <f t="shared" si="16"/>
        <v/>
      </c>
      <c r="AG26" s="1" t="str">
        <f>IF(Z26&amp;""&lt;&gt;"",Z$11,IF(AA26&amp;""&lt;&gt;"",AA$11,IF(AB26&amp;""&lt;&gt;"",AB$11,IF(AC26&amp;""&lt;&gt;"",AC$11,IF(AD26&amp;""&lt;&gt;"",AD$11,IF(AND(AE26&amp;""&lt;&gt;"",X26=FALSE),AE$11,IF(AF26&amp;""&lt;&gt;"","IMM",IF(X26,"PSO","DIR"))))))))</f>
        <v>(IND,X)</v>
      </c>
      <c r="AH26" s="1" t="str">
        <f t="shared" si="17"/>
        <v>flag</v>
      </c>
      <c r="AI26" s="1">
        <f t="shared" si="32"/>
        <v>-1</v>
      </c>
      <c r="AJ26" s="1">
        <f t="shared" si="18"/>
        <v>0</v>
      </c>
      <c r="AK26" s="1" t="str">
        <f t="shared" si="33"/>
        <v>flag</v>
      </c>
      <c r="AL26" s="1" t="str">
        <f t="shared" si="34"/>
        <v>flag</v>
      </c>
      <c r="AM26" s="1" t="str" cm="1">
        <f t="array" ref="AM26">INDEX($G$2:$G$173,MATCH(1,(AL26=$E$2:$E$173)*("EQU"=UPPER($F$2:$F$173)),0))</f>
        <v>$06</v>
      </c>
      <c r="AN26" s="1" t="str">
        <f t="shared" si="19"/>
        <v>$06</v>
      </c>
      <c r="AO26" s="1" t="e">
        <f t="shared" si="20"/>
        <v>#N/A</v>
      </c>
      <c r="AP26" s="1" t="str">
        <f t="shared" si="21"/>
        <v/>
      </c>
      <c r="AQ26" s="1" t="str" cm="1">
        <f t="array" ref="AQ26">IF(LEFT(AL26,1)=".",INDEX($M$12:$M$173,MATCH(1,(AL26=$L$12:$L$173)*(S26=($S$12:$S$173)),0)),"")</f>
        <v/>
      </c>
      <c r="AR26" s="1" t="str">
        <f t="shared" si="22"/>
        <v>$06</v>
      </c>
      <c r="AS26" s="1">
        <f t="shared" si="23"/>
        <v>6</v>
      </c>
      <c r="AT26" s="1" t="str">
        <f t="shared" si="36"/>
        <v>06</v>
      </c>
      <c r="AU26" s="1" t="str">
        <f t="shared" si="25"/>
        <v>06</v>
      </c>
      <c r="AV26" s="1" t="str">
        <f t="shared" si="26"/>
        <v>06</v>
      </c>
      <c r="AW26" s="1" t="str">
        <f t="shared" si="27"/>
        <v>(IND,X)</v>
      </c>
      <c r="AX26" s="4" t="str">
        <f>VLOOKUP(UPPER(F26)&amp;"-"&amp;AW26,Opcodes!$D$3:$E$160,2,FALSE)</f>
        <v>A1</v>
      </c>
      <c r="AY26" s="1">
        <f t="shared" ca="1" si="31"/>
        <v>2</v>
      </c>
    </row>
    <row r="27" spans="3:51" x14ac:dyDescent="0.3">
      <c r="C27" s="10" t="str" cm="1">
        <f t="array" aca="1" ref="C27" ca="1">IF(AND(N27&amp;""&lt;&gt;"",K27&amp;""&lt;&gt;""),K27&amp;": "&amp;N27&amp;IF(O27&amp;""&lt;&gt;""," "&amp;O27,"")&amp;IF(P27&amp;""&lt;&gt;""," "&amp;P27,""),IF(Y27&amp;""&lt;&gt;"",K27&amp;": "&amp;TRIM(_xlfn.TEXTJOIN("",TRUE,MID(Y27,2*ROW(INDIRECT("1:"&amp;LEN(Y27)))-1,2)&amp;" ")),""))</f>
        <v>31A: 6C 00 60</v>
      </c>
      <c r="D27" s="15"/>
      <c r="E27" s="16"/>
      <c r="F27" s="17" t="s">
        <v>79</v>
      </c>
      <c r="G27" s="18" t="s">
        <v>540</v>
      </c>
      <c r="H27" s="23"/>
      <c r="K27" s="1" t="str">
        <f t="shared" ca="1" si="28"/>
        <v>31A</v>
      </c>
      <c r="L27" s="1" t="str">
        <f t="shared" si="29"/>
        <v/>
      </c>
      <c r="M27" s="1" t="str">
        <f t="shared" ca="1" si="0"/>
        <v>$031A</v>
      </c>
      <c r="N27" s="4" t="str">
        <f t="shared" si="1"/>
        <v>6C</v>
      </c>
      <c r="O27" s="4" t="str">
        <f t="shared" si="2"/>
        <v>00</v>
      </c>
      <c r="P27" s="4" t="str">
        <f t="shared" si="3"/>
        <v>60</v>
      </c>
      <c r="Q27" s="3">
        <f t="shared" si="4"/>
        <v>-1</v>
      </c>
      <c r="R27" s="3" t="str">
        <f t="shared" si="35"/>
        <v/>
      </c>
      <c r="S27" s="3" t="str">
        <f t="shared" si="30"/>
        <v>my_code</v>
      </c>
      <c r="T27" s="3" t="b">
        <f t="shared" si="6"/>
        <v>0</v>
      </c>
      <c r="U27" s="3" t="b">
        <f t="shared" si="7"/>
        <v>0</v>
      </c>
      <c r="V27" s="3" t="b">
        <f t="shared" si="8"/>
        <v>1</v>
      </c>
      <c r="W27" s="3" t="b">
        <f t="shared" si="9"/>
        <v>1</v>
      </c>
      <c r="X27" s="3" t="b">
        <f>IF(NOT(ISERROR(VLOOKUP(UPPER(F27),Opcodes!$O$3:$O$10,1,FALSE))),TRUE,FALSE)</f>
        <v>0</v>
      </c>
      <c r="Y27" s="1" t="str" cm="1">
        <f t="array" aca="1" ref="Y27" ca="1">IF(OR(UPPER(F27)="STR",UPPER(F27)="ASC"),_xlfn.TEXTJOIN("",TRUE,DEC2HEX(128*(UPPER(F27)="STR")+CODE(MID(G27,ABS(ROW(INDIRECT("1:"&amp;LEN(G27)))),1)))),IF(UPPER(F27)="HEX",UPPER(SUBSTITUTE(G27," ","")),""))</f>
        <v/>
      </c>
      <c r="Z27" s="1" t="str">
        <f t="shared" si="10"/>
        <v>table</v>
      </c>
      <c r="AA27" s="1" t="str">
        <f t="shared" si="11"/>
        <v/>
      </c>
      <c r="AB27" s="1" t="str">
        <f t="shared" si="12"/>
        <v/>
      </c>
      <c r="AC27" s="1" t="str">
        <f t="shared" si="13"/>
        <v/>
      </c>
      <c r="AD27" s="1" t="str">
        <f t="shared" si="14"/>
        <v/>
      </c>
      <c r="AE27" s="1" t="str">
        <f t="shared" ca="1" si="15"/>
        <v/>
      </c>
      <c r="AF27" s="1" t="str">
        <f t="shared" si="16"/>
        <v/>
      </c>
      <c r="AG27" s="1" t="str">
        <f>IF(Z27&amp;""&lt;&gt;"",Z$11,IF(AA27&amp;""&lt;&gt;"",AA$11,IF(AB27&amp;""&lt;&gt;"",AB$11,IF(AC27&amp;""&lt;&gt;"",AC$11,IF(AD27&amp;""&lt;&gt;"",AD$11,IF(AND(AE27&amp;""&lt;&gt;"",X27=FALSE),AE$11,IF(AF27&amp;""&lt;&gt;"","IMM",IF(X27,"PSO","DIR"))))))))</f>
        <v>(IND)</v>
      </c>
      <c r="AH27" s="1" t="str">
        <f t="shared" si="17"/>
        <v>table</v>
      </c>
      <c r="AI27" s="1">
        <f t="shared" si="32"/>
        <v>-1</v>
      </c>
      <c r="AJ27" s="1">
        <f t="shared" si="18"/>
        <v>0</v>
      </c>
      <c r="AK27" s="1" t="str">
        <f t="shared" si="33"/>
        <v>table</v>
      </c>
      <c r="AL27" s="1" t="str">
        <f t="shared" si="34"/>
        <v>table</v>
      </c>
      <c r="AM27" s="1" t="str" cm="1">
        <f t="array" ref="AM27">INDEX($G$2:$G$173,MATCH(1,(AL27=$E$2:$E$173)*("EQU"=UPPER($F$2:$F$173)),0))</f>
        <v>$6000</v>
      </c>
      <c r="AN27" s="1" t="str">
        <f t="shared" si="19"/>
        <v>$6000</v>
      </c>
      <c r="AO27" s="1" t="e">
        <f t="shared" si="20"/>
        <v>#N/A</v>
      </c>
      <c r="AP27" s="1" t="str">
        <f t="shared" si="21"/>
        <v/>
      </c>
      <c r="AQ27" s="1" t="str" cm="1">
        <f t="array" ref="AQ27">IF(LEFT(AL27,1)=".",INDEX($M$12:$M$173,MATCH(1,(AL27=$L$12:$L$173)*(S27=($S$12:$S$173)),0)),"")</f>
        <v/>
      </c>
      <c r="AR27" s="1" t="str">
        <f t="shared" si="22"/>
        <v>$6000</v>
      </c>
      <c r="AS27" s="1">
        <f t="shared" si="23"/>
        <v>24576</v>
      </c>
      <c r="AT27" s="1" t="str">
        <f t="shared" si="36"/>
        <v>6000</v>
      </c>
      <c r="AU27" s="1" t="str">
        <f t="shared" si="25"/>
        <v>6000</v>
      </c>
      <c r="AV27" s="1" t="str">
        <f t="shared" si="26"/>
        <v>6000</v>
      </c>
      <c r="AW27" s="1" t="str">
        <f t="shared" si="27"/>
        <v>(IND)</v>
      </c>
      <c r="AX27" s="4" t="str">
        <f>VLOOKUP(UPPER(F27)&amp;"-"&amp;AW27,Opcodes!$D$3:$E$160,2,FALSE)</f>
        <v>6C</v>
      </c>
      <c r="AY27" s="1">
        <f t="shared" si="31"/>
        <v>3</v>
      </c>
    </row>
    <row r="28" spans="3:51" x14ac:dyDescent="0.3">
      <c r="C28" s="10" t="str" cm="1">
        <f t="array" aca="1" ref="C28" ca="1">IF(AND(N28&amp;""&lt;&gt;"",K28&amp;""&lt;&gt;""),K28&amp;": "&amp;N28&amp;IF(O28&amp;""&lt;&gt;""," "&amp;O28,"")&amp;IF(P28&amp;""&lt;&gt;""," "&amp;P28,""),IF(Y28&amp;""&lt;&gt;"",K28&amp;": "&amp;TRIM(_xlfn.TEXTJOIN("",TRUE,MID(Y28,2*ROW(INDIRECT("1:"&amp;LEN(Y28)))-1,2)&amp;" ")),""))</f>
        <v/>
      </c>
      <c r="D28" s="15"/>
      <c r="E28" s="16"/>
      <c r="F28" s="17" t="s">
        <v>48</v>
      </c>
      <c r="G28" s="19" t="s">
        <v>531</v>
      </c>
      <c r="H28" s="23" t="s">
        <v>542</v>
      </c>
      <c r="K28" s="1" t="str">
        <f t="shared" ca="1" si="28"/>
        <v>31D</v>
      </c>
      <c r="L28" s="1" t="str">
        <f t="shared" si="29"/>
        <v/>
      </c>
      <c r="M28" s="1" t="str">
        <f t="shared" ca="1" si="0"/>
        <v>$031D</v>
      </c>
      <c r="N28" s="4" t="str">
        <f t="shared" si="1"/>
        <v/>
      </c>
      <c r="O28" s="4" t="str">
        <f t="shared" si="2"/>
        <v>06</v>
      </c>
      <c r="P28" s="4" t="str">
        <f t="shared" si="3"/>
        <v/>
      </c>
      <c r="Q28" s="3">
        <f t="shared" si="4"/>
        <v>5</v>
      </c>
      <c r="R28" s="3" t="str">
        <f t="shared" si="35"/>
        <v>Y</v>
      </c>
      <c r="S28" s="3" t="str">
        <f t="shared" si="30"/>
        <v>my_code</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IF(OR(UPPER(F28)="STR",UPPER(F28)="ASC"),_xlfn.TEXTJOIN("",TRUE,DEC2HEX(128*(UPPER(F28)="STR")+CODE(MID(G28,ABS(ROW(INDIRECT("1:"&amp;LEN(G28)))),1)))),IF(UPPER(F28)="HEX",UPPER(SUBSTITUTE(G28," ","")),""))</f>
        <v/>
      </c>
      <c r="Z28" s="1" t="str">
        <f t="shared" si="10"/>
        <v/>
      </c>
      <c r="AA28" s="1" t="str">
        <f t="shared" si="11"/>
        <v/>
      </c>
      <c r="AB28" s="1" t="str">
        <f t="shared" si="12"/>
        <v/>
      </c>
      <c r="AC28" s="1" t="str">
        <f t="shared" si="13"/>
        <v/>
      </c>
      <c r="AD28" s="1" t="str">
        <f t="shared" si="14"/>
        <v>flag</v>
      </c>
      <c r="AE28" s="1" t="str">
        <f t="shared" ca="1" si="15"/>
        <v/>
      </c>
      <c r="AF28" s="1" t="str">
        <f t="shared" si="16"/>
        <v/>
      </c>
      <c r="AG28" s="1" t="str">
        <f>IF(Z28&amp;""&lt;&gt;"",Z$11,IF(AA28&amp;""&lt;&gt;"",AA$11,IF(AB28&amp;""&lt;&gt;"",AB$11,IF(AC28&amp;""&lt;&gt;"",AC$11,IF(AD28&amp;""&lt;&gt;"",AD$11,IF(AND(AE28&amp;""&lt;&gt;"",X28=FALSE),AE$11,IF(AF28&amp;""&lt;&gt;"","IMM",IF(X28,"PSO","DIR"))))))))</f>
        <v>mem,Y</v>
      </c>
      <c r="AH28" s="1" t="str">
        <f t="shared" si="17"/>
        <v>flag</v>
      </c>
      <c r="AI28" s="1">
        <f t="shared" si="32"/>
        <v>-1</v>
      </c>
      <c r="AJ28" s="1">
        <f>IF(AI28&lt;0,0,_xlfn.NUMBERVALUE(RIGHT(AH28,LEN(AH28)-AI28+1)))</f>
        <v>0</v>
      </c>
      <c r="AK28" s="1" t="str">
        <f t="shared" si="33"/>
        <v>flag</v>
      </c>
      <c r="AL28" s="1" t="str">
        <f t="shared" si="34"/>
        <v>flag</v>
      </c>
      <c r="AM28" s="1" t="str" cm="1">
        <f t="array" ref="AM28">INDEX($G$2:$G$173,MATCH(1,(AL28=$E$2:$E$173)*("EQU"=UPPER($F$2:$F$173)),0))</f>
        <v>$06</v>
      </c>
      <c r="AN28" s="1" t="str">
        <f t="shared" si="19"/>
        <v>$06</v>
      </c>
      <c r="AO28" s="1" t="e">
        <f t="shared" si="20"/>
        <v>#N/A</v>
      </c>
      <c r="AP28" s="1" t="str">
        <f t="shared" si="21"/>
        <v/>
      </c>
      <c r="AQ28" s="1" t="str" cm="1">
        <f t="array" ref="AQ28">IF(LEFT(AL28,1)=".",INDEX($M$12:$M$173,MATCH(1,(AL28=$L$12:$L$173)*(S28=($S$12:$S$173)),0)),"")</f>
        <v/>
      </c>
      <c r="AR28" s="1" t="str">
        <f t="shared" si="22"/>
        <v>$06</v>
      </c>
      <c r="AS28" s="1">
        <f t="shared" si="23"/>
        <v>6</v>
      </c>
      <c r="AT28" s="1" t="str">
        <f t="shared" si="36"/>
        <v>06</v>
      </c>
      <c r="AU28" s="1" t="str">
        <f t="shared" si="25"/>
        <v>06</v>
      </c>
      <c r="AV28" s="1" t="str">
        <f t="shared" si="26"/>
        <v>06</v>
      </c>
      <c r="AW28" s="1" t="str">
        <f t="shared" si="27"/>
        <v>ZP,Y</v>
      </c>
      <c r="AX28" s="4" t="e">
        <f>VLOOKUP(UPPER(F28)&amp;"-"&amp;AW28,Opcodes!$D$3:$E$160,2,FALSE)</f>
        <v>#N/A</v>
      </c>
      <c r="AY28" s="1">
        <f t="shared" ca="1" si="31"/>
        <v>0</v>
      </c>
    </row>
    <row r="29" spans="3:51" x14ac:dyDescent="0.3">
      <c r="C29" s="10" t="str" cm="1">
        <f t="array" aca="1" ref="C29" ca="1">IF(AND(N29&amp;""&lt;&gt;"",K29&amp;""&lt;&gt;""),K29&amp;": "&amp;N29&amp;IF(O29&amp;""&lt;&gt;""," "&amp;O29,"")&amp;IF(P29&amp;""&lt;&gt;""," "&amp;P29,""),IF(Y29&amp;""&lt;&gt;"",K29&amp;": "&amp;TRIM(_xlfn.TEXTJOIN("",TRUE,MID(Y29,2*ROW(INDIRECT("1:"&amp;LEN(Y29)))-1,2)&amp;" ")),""))</f>
        <v>31D: A5 01</v>
      </c>
      <c r="D29" s="15"/>
      <c r="E29" s="16" t="s">
        <v>111</v>
      </c>
      <c r="F29" s="17" t="s">
        <v>48</v>
      </c>
      <c r="G29" s="18" t="s">
        <v>547</v>
      </c>
      <c r="H29" s="23" t="s">
        <v>548</v>
      </c>
      <c r="K29" s="1" t="str">
        <f t="shared" ca="1" si="28"/>
        <v>31D</v>
      </c>
      <c r="L29" s="1" t="str">
        <f t="shared" si="29"/>
        <v>test</v>
      </c>
      <c r="M29" s="1" t="str">
        <f t="shared" ca="1" si="0"/>
        <v>$031D</v>
      </c>
      <c r="N29" s="4" t="str">
        <f t="shared" ca="1" si="1"/>
        <v>A5</v>
      </c>
      <c r="O29" s="4" t="str">
        <f t="shared" ca="1" si="2"/>
        <v>01</v>
      </c>
      <c r="P29" s="4" t="str">
        <f t="shared" ca="1" si="3"/>
        <v/>
      </c>
      <c r="Q29" s="3">
        <f t="shared" si="4"/>
        <v>-1</v>
      </c>
      <c r="R29" s="3" t="str">
        <f t="shared" si="35"/>
        <v/>
      </c>
      <c r="S29" s="3" t="str">
        <f t="shared" si="30"/>
        <v>my_code</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IF(OR(UPPER(F29)="STR",UPPER(F29)="ASC"),_xlfn.TEXTJOIN("",TRUE,DEC2HEX(128*(UPPER(F29)="STR")+CODE(MID(G29,ABS(ROW(INDIRECT("1:"&amp;LEN(G29)))),1)))),IF(UPPER(F29)="HEX",UPPER(SUBSTITUTE(G29," ","")),""))</f>
        <v/>
      </c>
      <c r="Z29" s="1" t="str">
        <f t="shared" si="10"/>
        <v/>
      </c>
      <c r="AA29" s="1" t="str">
        <f t="shared" si="11"/>
        <v/>
      </c>
      <c r="AB29" s="1" t="str">
        <f t="shared" si="12"/>
        <v/>
      </c>
      <c r="AC29" s="1" t="str">
        <f t="shared" si="13"/>
        <v/>
      </c>
      <c r="AD29" s="1" t="str">
        <f t="shared" si="14"/>
        <v/>
      </c>
      <c r="AE29" s="1" t="str">
        <f t="shared" ca="1" si="15"/>
        <v>$01</v>
      </c>
      <c r="AF29" s="1" t="str">
        <f t="shared" si="16"/>
        <v/>
      </c>
      <c r="AG29" s="1" t="str">
        <f ca="1">IF(Z29&amp;""&lt;&gt;"",Z$11,IF(AA29&amp;""&lt;&gt;"",AA$11,IF(AB29&amp;""&lt;&gt;"",AB$11,IF(AC29&amp;""&lt;&gt;"",AC$11,IF(AD29&amp;""&lt;&gt;"",AD$11,IF(AND(AE29&amp;""&lt;&gt;"",X29=FALSE),AE$11,IF(AF29&amp;""&lt;&gt;"","IMM",IF(X29,"PSO","DIR"))))))))</f>
        <v>mem</v>
      </c>
      <c r="AH29" s="1" t="str">
        <f t="shared" ca="1" si="17"/>
        <v>$01</v>
      </c>
      <c r="AI29" s="1">
        <f t="shared" ca="1" si="32"/>
        <v>-1</v>
      </c>
      <c r="AJ29" s="1">
        <f t="shared" ref="AJ29:AJ92" ca="1" si="37">IF(AI29&lt;0,0,_xlfn.NUMBERVALUE(RIGHT(AH29,LEN(AH29)-AI29+1)))</f>
        <v>0</v>
      </c>
      <c r="AK29" s="1" t="str">
        <f t="shared" ca="1" si="33"/>
        <v>$01</v>
      </c>
      <c r="AL29" s="1" t="str">
        <f t="shared" ca="1" si="34"/>
        <v>$01</v>
      </c>
      <c r="AM29" s="1" t="e" cm="1">
        <f t="array" aca="1" ref="AM29" ca="1">INDEX($G$2:$G$173,MATCH(1,(AL29=$E$2:$E$173)*("EQU"=UPPER($F$2:$F$173)),0))</f>
        <v>#N/A</v>
      </c>
      <c r="AN29" s="1" t="str">
        <f t="shared" ca="1" si="19"/>
        <v/>
      </c>
      <c r="AO29" s="1" t="e">
        <f t="shared" ca="1" si="20"/>
        <v>#N/A</v>
      </c>
      <c r="AP29" s="1" t="str">
        <f t="shared" ca="1" si="21"/>
        <v/>
      </c>
      <c r="AQ29" s="1" t="str" cm="1">
        <f t="array" aca="1" ref="AQ29" ca="1">IF(LEFT(AL29,1)=".",INDEX($M$12:$M$173,MATCH(1,(AL29=$L$12:$L$173)*(S29=($S$12:$S$173)),0)),"")</f>
        <v/>
      </c>
      <c r="AR29" s="1" t="str">
        <f t="shared" ca="1" si="22"/>
        <v>$01</v>
      </c>
      <c r="AS29" s="1">
        <f t="shared" ca="1" si="23"/>
        <v>1</v>
      </c>
      <c r="AT29" s="1" t="str">
        <f t="shared" ca="1" si="36"/>
        <v>01</v>
      </c>
      <c r="AU29" s="1" t="str">
        <f t="shared" ca="1" si="25"/>
        <v>01</v>
      </c>
      <c r="AV29" s="1" t="str">
        <f t="shared" ca="1" si="26"/>
        <v>01</v>
      </c>
      <c r="AW29" s="1" t="str">
        <f t="shared" ca="1" si="27"/>
        <v>ZP</v>
      </c>
      <c r="AX29" s="4" t="str">
        <f ca="1">VLOOKUP(UPPER(F29)&amp;"-"&amp;AW29,Opcodes!$D$3:$E$160,2,FALSE)</f>
        <v>A5</v>
      </c>
      <c r="AY29" s="1">
        <f t="shared" ca="1" si="31"/>
        <v>2</v>
      </c>
    </row>
    <row r="30" spans="3:51" x14ac:dyDescent="0.3">
      <c r="C30" s="10" t="e" cm="1">
        <f t="array" aca="1" ref="C30" ca="1">IF(AND(N30&amp;""&lt;&gt;"",K30&amp;""&lt;&gt;""),K30&amp;": "&amp;N30&amp;IF(O30&amp;""&lt;&gt;""," "&amp;O30,"")&amp;IF(P30&amp;""&lt;&gt;""," "&amp;P30,""),IF(Y30&amp;""&lt;&gt;"",K30&amp;": "&amp;TRIM(_xlfn.TEXTJOIN("",TRUE,MID(Y30,2*ROW(INDIRECT("1:"&amp;LEN(Y30)))-1,2)&amp;" ")),""))</f>
        <v>#VALUE!</v>
      </c>
      <c r="D30" s="15"/>
      <c r="E30" s="16"/>
      <c r="F30" s="17" t="s">
        <v>48</v>
      </c>
      <c r="G30" s="18" t="s">
        <v>543</v>
      </c>
      <c r="H30" s="23" t="s">
        <v>544</v>
      </c>
      <c r="K30" s="1" t="str">
        <f t="shared" ca="1" si="28"/>
        <v>31F</v>
      </c>
      <c r="L30" s="1" t="str">
        <f t="shared" si="29"/>
        <v/>
      </c>
      <c r="M30" s="1" t="str">
        <f t="shared" ca="1" si="0"/>
        <v>$031F</v>
      </c>
      <c r="N30" s="4" t="e">
        <f t="shared" ca="1" si="1"/>
        <v>#VALUE!</v>
      </c>
      <c r="O30" s="4" t="e">
        <f t="shared" ca="1" si="2"/>
        <v>#VALUE!</v>
      </c>
      <c r="P30" s="4" t="e">
        <f t="shared" ca="1" si="3"/>
        <v>#VALUE!</v>
      </c>
      <c r="Q30" s="3">
        <f t="shared" si="4"/>
        <v>-1</v>
      </c>
      <c r="R30" s="3" t="str">
        <f t="shared" si="35"/>
        <v/>
      </c>
      <c r="S30" s="3" t="str">
        <f t="shared" si="30"/>
        <v>my_code</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IF(OR(UPPER(F30)="STR",UPPER(F30)="ASC"),_xlfn.TEXTJOIN("",TRUE,DEC2HEX(128*(UPPER(F30)="STR")+CODE(MID(G30,ABS(ROW(INDIRECT("1:"&amp;LEN(G30)))),1)))),IF(UPPER(F30)="HEX",UPPER(SUBSTITUTE(G30," ","")),""))</f>
        <v/>
      </c>
      <c r="Z30" s="1" t="str">
        <f t="shared" si="10"/>
        <v/>
      </c>
      <c r="AA30" s="1" t="str">
        <f t="shared" si="11"/>
        <v/>
      </c>
      <c r="AB30" s="1" t="str">
        <f t="shared" si="12"/>
        <v/>
      </c>
      <c r="AC30" s="1" t="str">
        <f t="shared" si="13"/>
        <v/>
      </c>
      <c r="AD30" s="1" t="str">
        <f t="shared" si="14"/>
        <v/>
      </c>
      <c r="AE30" s="1" t="str">
        <f t="shared" ca="1" si="15"/>
        <v>my_var</v>
      </c>
      <c r="AF30" s="1" t="str">
        <f t="shared" si="16"/>
        <v/>
      </c>
      <c r="AG30" s="1" t="str">
        <f ca="1">IF(Z30&amp;""&lt;&gt;"",Z$11,IF(AA30&amp;""&lt;&gt;"",AA$11,IF(AB30&amp;""&lt;&gt;"",AB$11,IF(AC30&amp;""&lt;&gt;"",AC$11,IF(AD30&amp;""&lt;&gt;"",AD$11,IF(AND(AE30&amp;""&lt;&gt;"",X30=FALSE),AE$11,IF(AF30&amp;""&lt;&gt;"","IMM",IF(X30,"PSO","DIR"))))))))</f>
        <v>mem</v>
      </c>
      <c r="AH30" s="1" t="str">
        <f t="shared" ca="1" si="17"/>
        <v>my_var</v>
      </c>
      <c r="AI30" s="1">
        <f t="shared" ca="1" si="32"/>
        <v>-1</v>
      </c>
      <c r="AJ30" s="1">
        <f t="shared" ca="1" si="37"/>
        <v>0</v>
      </c>
      <c r="AK30" s="1" t="str">
        <f t="shared" ca="1" si="33"/>
        <v>my_var</v>
      </c>
      <c r="AL30" s="1" t="str">
        <f t="shared" ca="1" si="34"/>
        <v>my_var</v>
      </c>
      <c r="AM30" s="1" t="e" cm="1">
        <f t="array" aca="1" ref="AM30" ca="1">INDEX($G$2:$G$173,MATCH(1,(AL30=$E$2:$E$173)*("EQU"=UPPER($F$2:$F$173)),0))</f>
        <v>#N/A</v>
      </c>
      <c r="AN30" s="1" t="str">
        <f t="shared" ca="1" si="19"/>
        <v/>
      </c>
      <c r="AO30" s="1" t="e">
        <f t="shared" ca="1" si="20"/>
        <v>#N/A</v>
      </c>
      <c r="AP30" s="1" t="str">
        <f t="shared" ca="1" si="21"/>
        <v/>
      </c>
      <c r="AQ30" s="1" t="str" cm="1">
        <f t="array" aca="1" ref="AQ30" ca="1">IF(LEFT(AL30,1)=".",INDEX($M$12:$M$173,MATCH(1,(AL30=$L$12:$L$173)*(S30=($S$12:$S$173)),0)),"")</f>
        <v/>
      </c>
      <c r="AR30" s="1" t="str">
        <f t="shared" ca="1" si="22"/>
        <v>my_var</v>
      </c>
      <c r="AS30" s="1" t="e">
        <f t="shared" ca="1" si="23"/>
        <v>#VALUE!</v>
      </c>
      <c r="AT30" s="1" t="e">
        <f t="shared" ca="1" si="36"/>
        <v>#VALUE!</v>
      </c>
      <c r="AU30" s="1" t="e">
        <f t="shared" ca="1" si="25"/>
        <v>#VALUE!</v>
      </c>
      <c r="AV30" s="1" t="e">
        <f t="shared" ca="1" si="26"/>
        <v>#VALUE!</v>
      </c>
      <c r="AW30" s="1" t="e">
        <f t="shared" ca="1" si="27"/>
        <v>#VALUE!</v>
      </c>
      <c r="AX30" s="4" t="e">
        <f ca="1">VLOOKUP(UPPER(F30)&amp;"-"&amp;AW30,Opcodes!$D$3:$E$160,2,FALSE)</f>
        <v>#VALUE!</v>
      </c>
      <c r="AY30" s="1" t="e">
        <f t="shared" ca="1" si="31"/>
        <v>#VALUE!</v>
      </c>
    </row>
    <row r="31" spans="3:51" x14ac:dyDescent="0.3">
      <c r="C31" s="10" t="str" cm="1">
        <f t="array" aca="1" ref="C31" ca="1">IF(AND(N31&amp;""&lt;&gt;"",K31&amp;""&lt;&gt;""),K31&amp;": "&amp;N31&amp;IF(O31&amp;""&lt;&gt;""," "&amp;O31,"")&amp;IF(P31&amp;""&lt;&gt;""," "&amp;P31,""),IF(Y31&amp;""&lt;&gt;"",K31&amp;": "&amp;TRIM(_xlfn.TEXTJOIN("",TRUE,MID(Y31,2*ROW(INDIRECT("1:"&amp;LEN(Y31)))-1,2)&amp;" ")),""))</f>
        <v>31F: 85 05</v>
      </c>
      <c r="D31" s="15"/>
      <c r="E31" s="16"/>
      <c r="F31" s="17" t="s">
        <v>373</v>
      </c>
      <c r="G31" s="18" t="s">
        <v>545</v>
      </c>
      <c r="H31" s="23" t="s">
        <v>546</v>
      </c>
      <c r="K31" s="1" t="str">
        <f t="shared" ca="1" si="28"/>
        <v>31F</v>
      </c>
      <c r="L31" s="1" t="str">
        <f t="shared" si="29"/>
        <v/>
      </c>
      <c r="M31" s="1" t="str">
        <f t="shared" ca="1" si="0"/>
        <v>$031F</v>
      </c>
      <c r="N31" s="4" t="str">
        <f t="shared" ca="1" si="1"/>
        <v>85</v>
      </c>
      <c r="O31" s="4" t="str">
        <f t="shared" ca="1" si="2"/>
        <v>05</v>
      </c>
      <c r="P31" s="4" t="str">
        <f t="shared" ca="1" si="3"/>
        <v/>
      </c>
      <c r="Q31" s="3">
        <f t="shared" si="4"/>
        <v>-1</v>
      </c>
      <c r="R31" s="3" t="str">
        <f t="shared" si="35"/>
        <v/>
      </c>
      <c r="S31" s="3" t="str">
        <f t="shared" si="30"/>
        <v>my_code</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IF(OR(UPPER(F31)="STR",UPPER(F31)="ASC"),_xlfn.TEXTJOIN("",TRUE,DEC2HEX(128*(UPPER(F31)="STR")+CODE(MID(G31,ABS(ROW(INDIRECT("1:"&amp;LEN(G31)))),1)))),IF(UPPER(F31)="HEX",UPPER(SUBSTITUTE(G31," ","")),""))</f>
        <v/>
      </c>
      <c r="Z31" s="1" t="str">
        <f t="shared" si="10"/>
        <v/>
      </c>
      <c r="AA31" s="1" t="str">
        <f t="shared" si="11"/>
        <v/>
      </c>
      <c r="AB31" s="1" t="str">
        <f t="shared" si="12"/>
        <v/>
      </c>
      <c r="AC31" s="1" t="str">
        <f t="shared" si="13"/>
        <v/>
      </c>
      <c r="AD31" s="1" t="str">
        <f t="shared" si="14"/>
        <v/>
      </c>
      <c r="AE31" s="1" t="str">
        <f t="shared" ca="1" si="15"/>
        <v>flag-1</v>
      </c>
      <c r="AF31" s="1" t="str">
        <f t="shared" si="16"/>
        <v/>
      </c>
      <c r="AG31" s="1" t="str">
        <f ca="1">IF(Z31&amp;""&lt;&gt;"",Z$11,IF(AA31&amp;""&lt;&gt;"",AA$11,IF(AB31&amp;""&lt;&gt;"",AB$11,IF(AC31&amp;""&lt;&gt;"",AC$11,IF(AD31&amp;""&lt;&gt;"",AD$11,IF(AND(AE31&amp;""&lt;&gt;"",X31=FALSE),AE$11,IF(AF31&amp;""&lt;&gt;"","IMM",IF(X31,"PSO","DIR"))))))))</f>
        <v>mem</v>
      </c>
      <c r="AH31" s="1" t="str">
        <f t="shared" ca="1" si="17"/>
        <v>flag-1</v>
      </c>
      <c r="AI31" s="1">
        <f t="shared" ca="1" si="32"/>
        <v>5</v>
      </c>
      <c r="AJ31" s="1">
        <f t="shared" ca="1" si="37"/>
        <v>-1</v>
      </c>
      <c r="AK31" s="1" t="str">
        <f t="shared" ca="1" si="33"/>
        <v>flag</v>
      </c>
      <c r="AL31" s="1" t="str">
        <f t="shared" ca="1" si="34"/>
        <v>flag</v>
      </c>
      <c r="AM31" s="1" t="str" cm="1">
        <f t="array" aca="1" ref="AM31" ca="1">INDEX($G$2:$G$173,MATCH(1,(AL31=$E$2:$E$173)*("EQU"=UPPER($F$2:$F$173)),0))</f>
        <v>$06</v>
      </c>
      <c r="AN31" s="1" t="str">
        <f ca="1">IF(OR(AL31&amp;""="",ISNA(AM31),AL31="*"),"",AM31)</f>
        <v>$06</v>
      </c>
      <c r="AO31" s="1" t="e">
        <f t="shared" ca="1" si="20"/>
        <v>#N/A</v>
      </c>
      <c r="AP31" s="1" t="str">
        <f t="shared" ca="1" si="21"/>
        <v/>
      </c>
      <c r="AQ31" s="1" t="str" cm="1">
        <f t="array" aca="1" ref="AQ31" ca="1">IF(LEFT(AL31,1)=".",INDEX($M$12:$M$173,MATCH(1,(AL31=$L$12:$L$173)*(S31=($S$12:$S$173)),0)),"")</f>
        <v/>
      </c>
      <c r="AR31" s="1" t="str">
        <f t="shared" ca="1" si="22"/>
        <v>$06</v>
      </c>
      <c r="AS31" s="1">
        <f t="shared" ca="1" si="23"/>
        <v>5</v>
      </c>
      <c r="AT31" s="1" t="str">
        <f t="shared" ca="1" si="36"/>
        <v>05</v>
      </c>
      <c r="AU31" s="1" t="str">
        <f t="shared" ca="1" si="25"/>
        <v>05</v>
      </c>
      <c r="AV31" s="1" t="str">
        <f t="shared" ca="1" si="26"/>
        <v>05</v>
      </c>
      <c r="AW31" s="1" t="str">
        <f t="shared" ca="1" si="27"/>
        <v>ZP</v>
      </c>
      <c r="AX31" s="4" t="str">
        <f ca="1">VLOOKUP(UPPER(F31)&amp;"-"&amp;AW31,Opcodes!$D$3:$E$160,2,FALSE)</f>
        <v>85</v>
      </c>
      <c r="AY31" s="1">
        <f t="shared" ca="1" si="31"/>
        <v>2</v>
      </c>
    </row>
    <row r="32" spans="3:51" x14ac:dyDescent="0.3">
      <c r="C32" s="10" t="str" cm="1">
        <f t="array" aca="1" ref="C32" ca="1">IF(AND(N32&amp;""&lt;&gt;"",K32&amp;""&lt;&gt;""),K32&amp;": "&amp;N32&amp;IF(O32&amp;""&lt;&gt;""," "&amp;O32,"")&amp;IF(P32&amp;""&lt;&gt;""," "&amp;P32,""),IF(Y32&amp;""&lt;&gt;"",K32&amp;": "&amp;TRIM(_xlfn.TEXTJOIN("",TRUE,MID(Y32,2*ROW(INDIRECT("1:"&amp;LEN(Y32)))-1,2)&amp;" ")),""))</f>
        <v>321: A9 60</v>
      </c>
      <c r="D32" s="15"/>
      <c r="E32" s="16"/>
      <c r="F32" s="17" t="s">
        <v>48</v>
      </c>
      <c r="G32" s="18" t="s">
        <v>536</v>
      </c>
      <c r="H32" s="23" t="s">
        <v>541</v>
      </c>
      <c r="K32" s="1" t="str">
        <f t="shared" ca="1" si="28"/>
        <v>321</v>
      </c>
      <c r="L32" s="1" t="str">
        <f t="shared" si="29"/>
        <v/>
      </c>
      <c r="M32" s="1" t="str">
        <f t="shared" ca="1" si="0"/>
        <v>$0321</v>
      </c>
      <c r="N32" s="4" t="str">
        <f t="shared" ca="1" si="1"/>
        <v>A9</v>
      </c>
      <c r="O32" s="4" t="str">
        <f t="shared" ca="1" si="2"/>
        <v>60</v>
      </c>
      <c r="P32" s="4" t="str">
        <f t="shared" ca="1" si="3"/>
        <v/>
      </c>
      <c r="Q32" s="3">
        <f t="shared" si="4"/>
        <v>-1</v>
      </c>
      <c r="R32" s="3" t="str">
        <f t="shared" si="35"/>
        <v/>
      </c>
      <c r="S32" s="3" t="str">
        <f t="shared" si="30"/>
        <v>my_code</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IF(OR(UPPER(F32)="STR",UPPER(F32)="ASC"),_xlfn.TEXTJOIN("",TRUE,DEC2HEX(128*(UPPER(F32)="STR")+CODE(MID(G32,ABS(ROW(INDIRECT("1:"&amp;LEN(G32)))),1)))),IF(UPPER(F32)="HEX",UPPER(SUBSTITUTE(G32," ","")),""))</f>
        <v/>
      </c>
      <c r="Z32" s="1" t="str">
        <f t="shared" si="10"/>
        <v/>
      </c>
      <c r="AA32" s="1" t="str">
        <f t="shared" si="11"/>
        <v/>
      </c>
      <c r="AB32" s="1" t="str">
        <f t="shared" si="12"/>
        <v/>
      </c>
      <c r="AC32" s="1" t="str">
        <f t="shared" si="13"/>
        <v/>
      </c>
      <c r="AD32" s="1" t="str">
        <f t="shared" si="14"/>
        <v/>
      </c>
      <c r="AE32" s="1" t="str">
        <f t="shared" ca="1" si="15"/>
        <v/>
      </c>
      <c r="AF32" s="1" t="str">
        <f t="shared" si="16"/>
        <v>#&gt;table</v>
      </c>
      <c r="AG32" s="1" t="str">
        <f ca="1">IF(Z32&amp;""&lt;&gt;"",Z$11,IF(AA32&amp;""&lt;&gt;"",AA$11,IF(AB32&amp;""&lt;&gt;"",AB$11,IF(AC32&amp;""&lt;&gt;"",AC$11,IF(AD32&amp;""&lt;&gt;"",AD$11,IF(AND(AE32&amp;""&lt;&gt;"",X32=FALSE),AE$11,IF(AF32&amp;""&lt;&gt;"","IMM",IF(X32,"PSO","DIR"))))))))</f>
        <v>IMM</v>
      </c>
      <c r="AH32" s="1" t="str">
        <f t="shared" ca="1" si="17"/>
        <v>&gt;table</v>
      </c>
      <c r="AI32" s="1">
        <f t="shared" ca="1" si="32"/>
        <v>-1</v>
      </c>
      <c r="AJ32" s="1">
        <f t="shared" ca="1" si="37"/>
        <v>0</v>
      </c>
      <c r="AK32" s="1" t="str">
        <f t="shared" ca="1" si="33"/>
        <v>&gt;table</v>
      </c>
      <c r="AL32" s="1" t="str">
        <f t="shared" ca="1" si="34"/>
        <v>table</v>
      </c>
      <c r="AM32" s="1" t="str" cm="1">
        <f t="array" aca="1" ref="AM32" ca="1">INDEX($G$2:$G$173,MATCH(1,(AL32=$E$2:$E$173)*("EQU"=UPPER($F$2:$F$173)),0))</f>
        <v>$6000</v>
      </c>
      <c r="AN32" s="1" t="str">
        <f t="shared" ref="AN32:AN95" ca="1" si="38">IF(OR(AL32&amp;""="",ISNA(AM32),AL32="*"),"",AM32)</f>
        <v>$6000</v>
      </c>
      <c r="AO32" s="1" t="e">
        <f t="shared" ca="1" si="20"/>
        <v>#N/A</v>
      </c>
      <c r="AP32" s="1" t="str">
        <f t="shared" ca="1" si="21"/>
        <v/>
      </c>
      <c r="AQ32" s="1" t="str" cm="1">
        <f t="array" aca="1" ref="AQ32" ca="1">IF(LEFT(AL32,1)=".",INDEX($M$12:$M$173,MATCH(1,(AL32=$L$12:$L$173)*(S32=($S$12:$S$173)),0)),"")</f>
        <v/>
      </c>
      <c r="AR32" s="1" t="str">
        <f t="shared" ca="1" si="22"/>
        <v>$6000</v>
      </c>
      <c r="AS32" s="1">
        <f t="shared" ca="1" si="23"/>
        <v>24576</v>
      </c>
      <c r="AT32" s="1" t="str">
        <f t="shared" ca="1" si="36"/>
        <v>6000</v>
      </c>
      <c r="AU32" s="1" t="str">
        <f t="shared" ca="1" si="25"/>
        <v>60</v>
      </c>
      <c r="AV32" s="1" t="str">
        <f t="shared" ca="1" si="26"/>
        <v>60</v>
      </c>
      <c r="AW32" s="1" t="str">
        <f t="shared" ca="1" si="27"/>
        <v>IMM</v>
      </c>
      <c r="AX32" s="4" t="str">
        <f ca="1">VLOOKUP(UPPER(F32)&amp;"-"&amp;AW32,Opcodes!$D$3:$E$160,2,FALSE)</f>
        <v>A9</v>
      </c>
      <c r="AY32" s="1">
        <f t="shared" ca="1" si="31"/>
        <v>2</v>
      </c>
    </row>
    <row r="33" spans="3:51" x14ac:dyDescent="0.3">
      <c r="C33" s="10" t="str" cm="1">
        <f t="array" aca="1" ref="C33" ca="1">IF(AND(N33&amp;""&lt;&gt;"",K33&amp;""&lt;&gt;""),K33&amp;": "&amp;N33&amp;IF(O33&amp;""&lt;&gt;""," "&amp;O33,"")&amp;IF(P33&amp;""&lt;&gt;""," "&amp;P33,""),IF(Y33&amp;""&lt;&gt;"",K33&amp;": "&amp;TRIM(_xlfn.TEXTJOIN("",TRUE,MID(Y33,2*ROW(INDIRECT("1:"&amp;LEN(Y33)))-1,2)&amp;" ")),""))</f>
        <v>323: 4C 00 40</v>
      </c>
      <c r="D33" s="15"/>
      <c r="E33" s="16"/>
      <c r="F33" s="17" t="s">
        <v>79</v>
      </c>
      <c r="G33" s="18" t="s">
        <v>549</v>
      </c>
      <c r="H33" s="23"/>
      <c r="K33" s="1" t="str">
        <f t="shared" ca="1" si="28"/>
        <v>323</v>
      </c>
      <c r="L33" s="1" t="str">
        <f t="shared" si="29"/>
        <v/>
      </c>
      <c r="M33" s="1" t="str">
        <f t="shared" ca="1" si="0"/>
        <v>$0323</v>
      </c>
      <c r="N33" s="4" t="str">
        <f t="shared" ca="1" si="1"/>
        <v>4C</v>
      </c>
      <c r="O33" s="4" t="str">
        <f t="shared" ca="1" si="2"/>
        <v>00</v>
      </c>
      <c r="P33" s="4" t="str">
        <f t="shared" ca="1" si="3"/>
        <v>40</v>
      </c>
      <c r="Q33" s="3">
        <f t="shared" si="4"/>
        <v>-1</v>
      </c>
      <c r="R33" s="3" t="str">
        <f t="shared" si="35"/>
        <v/>
      </c>
      <c r="S33" s="3" t="str">
        <f t="shared" si="30"/>
        <v>my_code</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IF(OR(UPPER(F33)="STR",UPPER(F33)="ASC"),_xlfn.TEXTJOIN("",TRUE,DEC2HEX(128*(UPPER(F33)="STR")+CODE(MID(G33,ABS(ROW(INDIRECT("1:"&amp;LEN(G33)))),1)))),IF(UPPER(F33)="HEX",UPPER(SUBSTITUTE(G33," ","")),""))</f>
        <v/>
      </c>
      <c r="Z33" s="1" t="str">
        <f t="shared" si="10"/>
        <v/>
      </c>
      <c r="AA33" s="1" t="str">
        <f t="shared" si="11"/>
        <v/>
      </c>
      <c r="AB33" s="1" t="str">
        <f t="shared" si="12"/>
        <v/>
      </c>
      <c r="AC33" s="1" t="str">
        <f t="shared" si="13"/>
        <v/>
      </c>
      <c r="AD33" s="1" t="str">
        <f t="shared" si="14"/>
        <v/>
      </c>
      <c r="AE33" s="1" t="str">
        <f t="shared" ca="1" si="15"/>
        <v>$4000</v>
      </c>
      <c r="AF33" s="1" t="str">
        <f t="shared" si="16"/>
        <v/>
      </c>
      <c r="AG33" s="1" t="str">
        <f ca="1">IF(Z33&amp;""&lt;&gt;"",Z$11,IF(AA33&amp;""&lt;&gt;"",AA$11,IF(AB33&amp;""&lt;&gt;"",AB$11,IF(AC33&amp;""&lt;&gt;"",AC$11,IF(AD33&amp;""&lt;&gt;"",AD$11,IF(AND(AE33&amp;""&lt;&gt;"",X33=FALSE),AE$11,IF(AF33&amp;""&lt;&gt;"","IMM",IF(X33,"PSO","DIR"))))))))</f>
        <v>mem</v>
      </c>
      <c r="AH33" s="1" t="str">
        <f t="shared" ca="1" si="17"/>
        <v>$4000</v>
      </c>
      <c r="AI33" s="1">
        <f t="shared" ca="1" si="32"/>
        <v>-1</v>
      </c>
      <c r="AJ33" s="1">
        <f t="shared" ca="1" si="37"/>
        <v>0</v>
      </c>
      <c r="AK33" s="1" t="str">
        <f t="shared" ca="1" si="33"/>
        <v>$4000</v>
      </c>
      <c r="AL33" s="1" t="str">
        <f t="shared" ca="1" si="34"/>
        <v>$4000</v>
      </c>
      <c r="AM33" s="1" t="e" cm="1">
        <f t="array" aca="1" ref="AM33" ca="1">INDEX($G$2:$G$173,MATCH(1,(AL33=$E$2:$E$173)*("EQU"=UPPER($F$2:$F$173)),0))</f>
        <v>#N/A</v>
      </c>
      <c r="AN33" s="1" t="str">
        <f t="shared" ca="1" si="38"/>
        <v/>
      </c>
      <c r="AO33" s="1" t="e">
        <f t="shared" ca="1" si="20"/>
        <v>#N/A</v>
      </c>
      <c r="AP33" s="1" t="str">
        <f t="shared" ca="1" si="21"/>
        <v/>
      </c>
      <c r="AQ33" s="1" t="str" cm="1">
        <f t="array" aca="1" ref="AQ33" ca="1">IF(LEFT(AL33,1)=".",INDEX($M$12:$M$173,MATCH(1,(AL33=$L$12:$L$173)*(S33=($S$12:$S$173)),0)),"")</f>
        <v/>
      </c>
      <c r="AR33" s="1" t="str">
        <f t="shared" ca="1" si="22"/>
        <v>$4000</v>
      </c>
      <c r="AS33" s="1">
        <f t="shared" ca="1" si="23"/>
        <v>16384</v>
      </c>
      <c r="AT33" s="1" t="str">
        <f t="shared" ca="1" si="36"/>
        <v>4000</v>
      </c>
      <c r="AU33" s="1" t="str">
        <f t="shared" ca="1" si="25"/>
        <v>4000</v>
      </c>
      <c r="AV33" s="1" t="str">
        <f t="shared" ca="1" si="26"/>
        <v>4000</v>
      </c>
      <c r="AW33" s="1" t="str">
        <f t="shared" ca="1" si="27"/>
        <v>ABS</v>
      </c>
      <c r="AX33" s="4" t="str">
        <f ca="1">VLOOKUP(UPPER(F33)&amp;"-"&amp;AW33,Opcodes!$D$3:$E$160,2,FALSE)</f>
        <v>4C</v>
      </c>
      <c r="AY33" s="1">
        <f t="shared" si="31"/>
        <v>3</v>
      </c>
    </row>
    <row r="34" spans="3:51" x14ac:dyDescent="0.3">
      <c r="C34" s="10" t="str" cm="1">
        <f t="array" aca="1" ref="C34" ca="1">IF(AND(N34&amp;""&lt;&gt;"",K34&amp;""&lt;&gt;""),K34&amp;": "&amp;N34&amp;IF(O34&amp;""&lt;&gt;""," "&amp;O34,"")&amp;IF(P34&amp;""&lt;&gt;""," "&amp;P34,""),IF(Y34&amp;""&lt;&gt;"",K34&amp;": "&amp;TRIM(_xlfn.TEXTJOIN("",TRUE,MID(Y34,2*ROW(INDIRECT("1:"&amp;LEN(Y34)))-1,2)&amp;" ")),""))</f>
        <v>326: 68 65 6C 6C 6F 2C 20 77 6F 72 6C 64 20 21</v>
      </c>
      <c r="D34" s="15"/>
      <c r="E34" s="16"/>
      <c r="F34" s="17" t="s">
        <v>119</v>
      </c>
      <c r="G34" s="18" t="s">
        <v>550</v>
      </c>
      <c r="H34" s="23" t="s">
        <v>551</v>
      </c>
      <c r="K34" s="1" t="str">
        <f t="shared" ca="1" si="28"/>
        <v>326</v>
      </c>
      <c r="L34" s="1" t="str">
        <f t="shared" si="29"/>
        <v/>
      </c>
      <c r="M34" s="1" t="str">
        <f t="shared" ca="1" si="0"/>
        <v>$0326</v>
      </c>
      <c r="N34" s="4" t="str">
        <f t="shared" ca="1" si="1"/>
        <v/>
      </c>
      <c r="O34" s="4" t="str">
        <f t="shared" ca="1" si="2"/>
        <v/>
      </c>
      <c r="P34" s="4" t="str">
        <f t="shared" ca="1" si="3"/>
        <v/>
      </c>
      <c r="Q34" s="3">
        <f t="shared" si="4"/>
        <v>6</v>
      </c>
      <c r="R34" s="3" t="str">
        <f t="shared" si="35"/>
        <v xml:space="preserve"> </v>
      </c>
      <c r="S34" s="3" t="str">
        <f t="shared" si="30"/>
        <v>my_code</v>
      </c>
      <c r="T34" s="3" t="b">
        <f t="shared" si="6"/>
        <v>0</v>
      </c>
      <c r="U34" s="3" t="b">
        <f t="shared" si="7"/>
        <v>0</v>
      </c>
      <c r="V34" s="3" t="b">
        <f t="shared" si="8"/>
        <v>0</v>
      </c>
      <c r="W34" s="3" t="b">
        <f t="shared" si="9"/>
        <v>0</v>
      </c>
      <c r="X34" s="3" t="b">
        <f>IF(NOT(ISERROR(VLOOKUP(UPPER(F34),Opcodes!$O$3:$O$10,1,FALSE))),TRUE,FALSE)</f>
        <v>1</v>
      </c>
      <c r="Y34" s="1" t="str" cm="1">
        <f t="array" aca="1" ref="Y34" ca="1">IF(OR(UPPER(F34)="STR",UPPER(F34)="ASC"),_xlfn.TEXTJOIN("",TRUE,DEC2HEX(128*(UPPER(F34)="STR")+CODE(MID(G34,ABS(ROW(INDIRECT("1:"&amp;LEN(G34)))),1)))),IF(UPPER(F34)="HEX",UPPER(SUBSTITUTE(G34," ","")),""))</f>
        <v>68656C6C6F2C20776F726C642021</v>
      </c>
      <c r="Z34" s="1" t="str">
        <f t="shared" si="10"/>
        <v/>
      </c>
      <c r="AA34" s="1" t="str">
        <f t="shared" si="11"/>
        <v/>
      </c>
      <c r="AB34" s="1" t="str">
        <f t="shared" si="12"/>
        <v/>
      </c>
      <c r="AC34" s="1" t="str">
        <f t="shared" si="13"/>
        <v/>
      </c>
      <c r="AD34" s="1" t="str">
        <f t="shared" si="14"/>
        <v/>
      </c>
      <c r="AE34" s="1" t="str">
        <f t="shared" ca="1" si="15"/>
        <v/>
      </c>
      <c r="AF34" s="1" t="str">
        <f t="shared" si="16"/>
        <v/>
      </c>
      <c r="AG34" s="1" t="str">
        <f ca="1">IF(Z34&amp;""&lt;&gt;"",Z$11,IF(AA34&amp;""&lt;&gt;"",AA$11,IF(AB34&amp;""&lt;&gt;"",AB$11,IF(AC34&amp;""&lt;&gt;"",AC$11,IF(AD34&amp;""&lt;&gt;"",AD$11,IF(AND(AE34&amp;""&lt;&gt;"",X34=FALSE),AE$11,IF(AF34&amp;""&lt;&gt;"","IMM",IF(X34,"PSO","DIR"))))))))</f>
        <v>PSO</v>
      </c>
      <c r="AH34" s="1" t="str">
        <f t="shared" ca="1" si="17"/>
        <v/>
      </c>
      <c r="AI34" s="1">
        <f t="shared" ca="1" si="32"/>
        <v>-1</v>
      </c>
      <c r="AJ34" s="1">
        <f t="shared" ca="1" si="37"/>
        <v>0</v>
      </c>
      <c r="AK34" s="1" t="str">
        <f t="shared" ca="1" si="33"/>
        <v/>
      </c>
      <c r="AL34" s="1" t="str">
        <f t="shared" ca="1" si="34"/>
        <v/>
      </c>
      <c r="AM34" s="1" t="e" cm="1">
        <f t="array" aca="1" ref="AM34" ca="1">INDEX($G$2:$G$173,MATCH(1,(AL34=$E$2:$E$173)*("EQU"=UPPER($F$2:$F$173)),0))</f>
        <v>#N/A</v>
      </c>
      <c r="AN34" s="1" t="str">
        <f t="shared" ca="1" si="38"/>
        <v/>
      </c>
      <c r="AO34" s="1" t="str">
        <f t="shared" ca="1" si="20"/>
        <v>$0300</v>
      </c>
      <c r="AP34" s="1" t="str">
        <f t="shared" ca="1" si="21"/>
        <v/>
      </c>
      <c r="AQ34" s="1" t="str" cm="1">
        <f t="array" aca="1" ref="AQ34" ca="1">IF(LEFT(AL34,1)=".",INDEX($M$12:$M$173,MATCH(1,(AL34=$L$12:$L$173)*(S34=($S$12:$S$173)),0)),"")</f>
        <v/>
      </c>
      <c r="AR34" s="1" t="str">
        <f t="shared" ca="1" si="22"/>
        <v/>
      </c>
      <c r="AS34" s="1" t="str">
        <f t="shared" ca="1" si="23"/>
        <v/>
      </c>
      <c r="AT34" s="1" t="str">
        <f t="shared" ca="1" si="36"/>
        <v/>
      </c>
      <c r="AU34" s="1" t="str">
        <f t="shared" ca="1" si="25"/>
        <v/>
      </c>
      <c r="AV34" s="1" t="str">
        <f t="shared" ca="1" si="26"/>
        <v/>
      </c>
      <c r="AW34" s="1" t="str">
        <f t="shared" ca="1" si="27"/>
        <v>PSO</v>
      </c>
      <c r="AX34" s="4">
        <f ca="1">VLOOKUP(UPPER(F34)&amp;"-"&amp;AW34,Opcodes!$D$3:$E$160,2,FALSE)</f>
        <v>0</v>
      </c>
      <c r="AY34" s="1">
        <f t="shared" ca="1" si="31"/>
        <v>14</v>
      </c>
    </row>
    <row r="35" spans="3:51" x14ac:dyDescent="0.3">
      <c r="C35" s="10" t="str" cm="1">
        <f t="array" aca="1" ref="C35" ca="1">IF(AND(N35&amp;""&lt;&gt;"",K35&amp;""&lt;&gt;""),K35&amp;": "&amp;N35&amp;IF(O35&amp;""&lt;&gt;""," "&amp;O35,"")&amp;IF(P35&amp;""&lt;&gt;""," "&amp;P35,""),IF(Y35&amp;""&lt;&gt;"",K35&amp;": "&amp;TRIM(_xlfn.TEXTJOIN("",TRUE,MID(Y35,2*ROW(INDIRECT("1:"&amp;LEN(Y35)))-1,2)&amp;" ")),""))</f>
        <v>334: E8 E5 EC EC EF AC A0 F7 EF F2 EC E4 A0 A1</v>
      </c>
      <c r="D35" s="15"/>
      <c r="E35" s="16"/>
      <c r="F35" s="17" t="s">
        <v>121</v>
      </c>
      <c r="G35" s="18" t="s">
        <v>550</v>
      </c>
      <c r="H35" s="23" t="s">
        <v>552</v>
      </c>
      <c r="K35" s="1" t="str">
        <f t="shared" ca="1" si="28"/>
        <v>334</v>
      </c>
      <c r="L35" s="1" t="str">
        <f t="shared" si="29"/>
        <v/>
      </c>
      <c r="M35" s="1" t="str">
        <f t="shared" ca="1" si="0"/>
        <v>$0334</v>
      </c>
      <c r="N35" s="4" t="str">
        <f t="shared" ca="1" si="1"/>
        <v/>
      </c>
      <c r="O35" s="4" t="str">
        <f t="shared" ca="1" si="2"/>
        <v/>
      </c>
      <c r="P35" s="4" t="str">
        <f t="shared" ca="1" si="3"/>
        <v/>
      </c>
      <c r="Q35" s="3">
        <f t="shared" si="4"/>
        <v>6</v>
      </c>
      <c r="R35" s="3" t="str">
        <f t="shared" si="35"/>
        <v xml:space="preserve"> </v>
      </c>
      <c r="S35" s="3" t="str">
        <f t="shared" si="30"/>
        <v>my_code</v>
      </c>
      <c r="T35" s="3" t="b">
        <f t="shared" si="6"/>
        <v>0</v>
      </c>
      <c r="U35" s="3" t="b">
        <f t="shared" si="7"/>
        <v>0</v>
      </c>
      <c r="V35" s="3" t="b">
        <f t="shared" si="8"/>
        <v>0</v>
      </c>
      <c r="W35" s="3" t="b">
        <f t="shared" si="9"/>
        <v>0</v>
      </c>
      <c r="X35" s="3" t="b">
        <f>IF(NOT(ISERROR(VLOOKUP(UPPER(F35),Opcodes!$O$3:$O$10,1,FALSE))),TRUE,FALSE)</f>
        <v>1</v>
      </c>
      <c r="Y35" s="1" t="str" cm="1">
        <f t="array" aca="1" ref="Y35" ca="1">IF(OR(UPPER(F35)="STR",UPPER(F35)="ASC"),_xlfn.TEXTJOIN("",TRUE,DEC2HEX(128*(UPPER(F35)="STR")+CODE(MID(G35,ABS(ROW(INDIRECT("1:"&amp;LEN(G35)))),1)))),IF(UPPER(F35)="HEX",UPPER(SUBSTITUTE(G35," ","")),""))</f>
        <v>E8E5ECECEFACA0F7EFF2ECE4A0A1</v>
      </c>
      <c r="Z35" s="1" t="str">
        <f t="shared" si="10"/>
        <v/>
      </c>
      <c r="AA35" s="1" t="str">
        <f t="shared" si="11"/>
        <v/>
      </c>
      <c r="AB35" s="1" t="str">
        <f t="shared" si="12"/>
        <v/>
      </c>
      <c r="AC35" s="1" t="str">
        <f t="shared" si="13"/>
        <v/>
      </c>
      <c r="AD35" s="1" t="str">
        <f t="shared" si="14"/>
        <v/>
      </c>
      <c r="AE35" s="1" t="str">
        <f t="shared" ca="1" si="15"/>
        <v/>
      </c>
      <c r="AF35" s="1" t="str">
        <f t="shared" si="16"/>
        <v/>
      </c>
      <c r="AG35" s="1" t="str">
        <f ca="1">IF(Z35&amp;""&lt;&gt;"",Z$11,IF(AA35&amp;""&lt;&gt;"",AA$11,IF(AB35&amp;""&lt;&gt;"",AB$11,IF(AC35&amp;""&lt;&gt;"",AC$11,IF(AD35&amp;""&lt;&gt;"",AD$11,IF(AND(AE35&amp;""&lt;&gt;"",X35=FALSE),AE$11,IF(AF35&amp;""&lt;&gt;"","IMM",IF(X35,"PSO","DIR"))))))))</f>
        <v>PSO</v>
      </c>
      <c r="AH35" s="1" t="str">
        <f t="shared" ca="1" si="17"/>
        <v/>
      </c>
      <c r="AI35" s="1">
        <f t="shared" ca="1" si="32"/>
        <v>-1</v>
      </c>
      <c r="AJ35" s="1">
        <f t="shared" ca="1" si="37"/>
        <v>0</v>
      </c>
      <c r="AK35" s="1" t="str">
        <f t="shared" ca="1" si="33"/>
        <v/>
      </c>
      <c r="AL35" s="1" t="str">
        <f t="shared" ca="1" si="34"/>
        <v/>
      </c>
      <c r="AM35" s="1" t="e" cm="1">
        <f t="array" aca="1" ref="AM35" ca="1">INDEX($G$2:$G$173,MATCH(1,(AL35=$E$2:$E$173)*("EQU"=UPPER($F$2:$F$173)),0))</f>
        <v>#N/A</v>
      </c>
      <c r="AN35" s="1" t="str">
        <f t="shared" ca="1" si="38"/>
        <v/>
      </c>
      <c r="AO35" s="1" t="str">
        <f t="shared" ca="1" si="20"/>
        <v>$0300</v>
      </c>
      <c r="AP35" s="1" t="str">
        <f t="shared" ca="1" si="21"/>
        <v/>
      </c>
      <c r="AQ35" s="1" t="str" cm="1">
        <f t="array" aca="1" ref="AQ35" ca="1">IF(LEFT(AL35,1)=".",INDEX($M$12:$M$173,MATCH(1,(AL35=$L$12:$L$173)*(S35=($S$12:$S$173)),0)),"")</f>
        <v/>
      </c>
      <c r="AR35" s="1" t="str">
        <f t="shared" ca="1" si="22"/>
        <v/>
      </c>
      <c r="AS35" s="1" t="str">
        <f t="shared" ca="1" si="23"/>
        <v/>
      </c>
      <c r="AT35" s="1" t="str">
        <f t="shared" ca="1" si="36"/>
        <v/>
      </c>
      <c r="AU35" s="1" t="str">
        <f t="shared" ca="1" si="25"/>
        <v/>
      </c>
      <c r="AV35" s="1" t="str">
        <f t="shared" ca="1" si="26"/>
        <v/>
      </c>
      <c r="AW35" s="1" t="str">
        <f t="shared" ca="1" si="27"/>
        <v>PSO</v>
      </c>
      <c r="AX35" s="4">
        <f ca="1">VLOOKUP(UPPER(F35)&amp;"-"&amp;AW35,Opcodes!$D$3:$E$160,2,FALSE)</f>
        <v>0</v>
      </c>
      <c r="AY35" s="1">
        <f t="shared" ca="1" si="31"/>
        <v>14</v>
      </c>
    </row>
    <row r="36" spans="3:51" x14ac:dyDescent="0.3">
      <c r="C36" s="10" t="str" cm="1">
        <f t="array" aca="1" ref="C36" ca="1">IF(AND(N36&amp;""&lt;&gt;"",K36&amp;""&lt;&gt;""),K36&amp;": "&amp;N36&amp;IF(O36&amp;""&lt;&gt;""," "&amp;O36,"")&amp;IF(P36&amp;""&lt;&gt;""," "&amp;P36,""),IF(Y36&amp;""&lt;&gt;"",K36&amp;": "&amp;TRIM(_xlfn.TEXTJOIN("",TRUE,MID(Y36,2*ROW(INDIRECT("1:"&amp;LEN(Y36)))-1,2)&amp;" ")),""))</f>
        <v>342: AA BB CC DD EE</v>
      </c>
      <c r="D36" s="15"/>
      <c r="E36" s="16"/>
      <c r="F36" s="17" t="s">
        <v>75</v>
      </c>
      <c r="G36" s="18" t="s">
        <v>553</v>
      </c>
      <c r="H36" s="23" t="s">
        <v>554</v>
      </c>
      <c r="K36" s="1" t="str">
        <f t="shared" ca="1" si="28"/>
        <v>342</v>
      </c>
      <c r="L36" s="1" t="str">
        <f t="shared" si="29"/>
        <v/>
      </c>
      <c r="M36" s="1" t="str">
        <f t="shared" ca="1" si="0"/>
        <v>$0342</v>
      </c>
      <c r="N36" s="4" t="str">
        <f t="shared" ca="1" si="1"/>
        <v/>
      </c>
      <c r="O36" s="4" t="str">
        <f t="shared" ca="1" si="2"/>
        <v/>
      </c>
      <c r="P36" s="4" t="str">
        <f t="shared" ca="1" si="3"/>
        <v/>
      </c>
      <c r="Q36" s="3">
        <f t="shared" si="4"/>
        <v>-1</v>
      </c>
      <c r="R36" s="3" t="str">
        <f t="shared" si="35"/>
        <v/>
      </c>
      <c r="S36" s="3" t="str">
        <f t="shared" si="30"/>
        <v>my_code</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IF(OR(UPPER(F36)="STR",UPPER(F36)="ASC"),_xlfn.TEXTJOIN("",TRUE,DEC2HEX(128*(UPPER(F36)="STR")+CODE(MID(G36,ABS(ROW(INDIRECT("1:"&amp;LEN(G36)))),1)))),IF(UPPER(F36)="HEX",UPPER(SUBSTITUTE(G36," ","")),""))</f>
        <v>AABBCCDDEE</v>
      </c>
      <c r="Z36" s="1" t="str">
        <f t="shared" si="10"/>
        <v/>
      </c>
      <c r="AA36" s="1" t="str">
        <f t="shared" si="11"/>
        <v/>
      </c>
      <c r="AB36" s="1" t="str">
        <f t="shared" si="12"/>
        <v/>
      </c>
      <c r="AC36" s="1" t="str">
        <f t="shared" si="13"/>
        <v/>
      </c>
      <c r="AD36" s="1" t="str">
        <f t="shared" si="14"/>
        <v/>
      </c>
      <c r="AE36" s="1" t="str">
        <f t="shared" ca="1" si="15"/>
        <v/>
      </c>
      <c r="AF36" s="1" t="str">
        <f t="shared" si="16"/>
        <v/>
      </c>
      <c r="AG36" s="1" t="str">
        <f ca="1">IF(Z36&amp;""&lt;&gt;"",Z$11,IF(AA36&amp;""&lt;&gt;"",AA$11,IF(AB36&amp;""&lt;&gt;"",AB$11,IF(AC36&amp;""&lt;&gt;"",AC$11,IF(AD36&amp;""&lt;&gt;"",AD$11,IF(AND(AE36&amp;""&lt;&gt;"",X36=FALSE),AE$11,IF(AF36&amp;""&lt;&gt;"","IMM",IF(X36,"PSO","DIR"))))))))</f>
        <v>PSO</v>
      </c>
      <c r="AH36" s="1" t="str">
        <f t="shared" ca="1" si="17"/>
        <v/>
      </c>
      <c r="AI36" s="1">
        <f t="shared" ca="1" si="32"/>
        <v>-1</v>
      </c>
      <c r="AJ36" s="1">
        <f t="shared" ca="1" si="37"/>
        <v>0</v>
      </c>
      <c r="AK36" s="1" t="str">
        <f t="shared" ca="1" si="33"/>
        <v/>
      </c>
      <c r="AL36" s="1" t="str">
        <f t="shared" ca="1" si="34"/>
        <v/>
      </c>
      <c r="AM36" s="1" t="e" cm="1">
        <f t="array" aca="1" ref="AM36" ca="1">INDEX($G$2:$G$173,MATCH(1,(AL36=$E$2:$E$173)*("EQU"=UPPER($F$2:$F$173)),0))</f>
        <v>#N/A</v>
      </c>
      <c r="AN36" s="1" t="str">
        <f t="shared" ca="1" si="38"/>
        <v/>
      </c>
      <c r="AO36" s="1" t="str">
        <f t="shared" ca="1" si="20"/>
        <v>$0300</v>
      </c>
      <c r="AP36" s="1" t="str">
        <f t="shared" ca="1" si="21"/>
        <v/>
      </c>
      <c r="AQ36" s="1" t="str" cm="1">
        <f t="array" aca="1" ref="AQ36" ca="1">IF(LEFT(AL36,1)=".",INDEX($M$12:$M$173,MATCH(1,(AL36=$L$12:$L$173)*(S36=($S$12:$S$173)),0)),"")</f>
        <v/>
      </c>
      <c r="AR36" s="1" t="str">
        <f t="shared" ca="1" si="22"/>
        <v/>
      </c>
      <c r="AS36" s="1" t="str">
        <f t="shared" ca="1" si="23"/>
        <v/>
      </c>
      <c r="AT36" s="1" t="str">
        <f t="shared" ca="1" si="36"/>
        <v/>
      </c>
      <c r="AU36" s="1" t="str">
        <f t="shared" ca="1" si="25"/>
        <v/>
      </c>
      <c r="AV36" s="1" t="str">
        <f t="shared" ca="1" si="26"/>
        <v/>
      </c>
      <c r="AW36" s="1" t="str">
        <f t="shared" ca="1" si="27"/>
        <v>PSO</v>
      </c>
      <c r="AX36" s="4">
        <f ca="1">VLOOKUP(UPPER(F36)&amp;"-"&amp;AW36,Opcodes!$D$3:$E$160,2,FALSE)</f>
        <v>0</v>
      </c>
      <c r="AY36" s="1">
        <f t="shared" ca="1" si="31"/>
        <v>5</v>
      </c>
    </row>
    <row r="37" spans="3:51" x14ac:dyDescent="0.3">
      <c r="C37" s="10" t="str" cm="1">
        <f t="array" aca="1" ref="C37" ca="1">IF(AND(N37&amp;""&lt;&gt;"",K37&amp;""&lt;&gt;""),K37&amp;": "&amp;N37&amp;IF(O37&amp;""&lt;&gt;""," "&amp;O37,"")&amp;IF(P37&amp;""&lt;&gt;""," "&amp;P37,""),IF(Y37&amp;""&lt;&gt;"",K37&amp;": "&amp;TRIM(_xlfn.TEXTJOIN("",TRUE,MID(Y37,2*ROW(INDIRECT("1:"&amp;LEN(Y37)))-1,2)&amp;" ")),""))</f>
        <v>347: AA BB CC DD EE</v>
      </c>
      <c r="D37" s="15"/>
      <c r="E37" s="16"/>
      <c r="F37" s="17" t="s">
        <v>75</v>
      </c>
      <c r="G37" s="18" t="s">
        <v>555</v>
      </c>
      <c r="H37" s="23" t="s">
        <v>556</v>
      </c>
      <c r="K37" s="1" t="str">
        <f t="shared" ca="1" si="28"/>
        <v>347</v>
      </c>
      <c r="L37" s="1" t="str">
        <f t="shared" si="29"/>
        <v/>
      </c>
      <c r="M37" s="1" t="str">
        <f t="shared" ca="1" si="0"/>
        <v>$0347</v>
      </c>
      <c r="N37" s="4" t="str">
        <f t="shared" ca="1" si="1"/>
        <v/>
      </c>
      <c r="O37" s="4" t="str">
        <f t="shared" ca="1" si="2"/>
        <v/>
      </c>
      <c r="P37" s="4" t="str">
        <f t="shared" ca="1" si="3"/>
        <v/>
      </c>
      <c r="Q37" s="3">
        <f t="shared" si="4"/>
        <v>-1</v>
      </c>
      <c r="R37" s="3" t="str">
        <f t="shared" si="35"/>
        <v/>
      </c>
      <c r="S37" s="3" t="str">
        <f t="shared" si="30"/>
        <v>my_code</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IF(OR(UPPER(F37)="STR",UPPER(F37)="ASC"),_xlfn.TEXTJOIN("",TRUE,DEC2HEX(128*(UPPER(F37)="STR")+CODE(MID(G37,ABS(ROW(INDIRECT("1:"&amp;LEN(G37)))),1)))),IF(UPPER(F37)="HEX",UPPER(SUBSTITUTE(G37," ","")),""))</f>
        <v>AABBCCDDEE</v>
      </c>
      <c r="Z37" s="1" t="str">
        <f t="shared" si="10"/>
        <v/>
      </c>
      <c r="AA37" s="1" t="str">
        <f t="shared" si="11"/>
        <v/>
      </c>
      <c r="AB37" s="1" t="str">
        <f t="shared" si="12"/>
        <v/>
      </c>
      <c r="AC37" s="1" t="str">
        <f t="shared" si="13"/>
        <v/>
      </c>
      <c r="AD37" s="1" t="str">
        <f t="shared" si="14"/>
        <v/>
      </c>
      <c r="AE37" s="1" t="str">
        <f t="shared" ca="1" si="15"/>
        <v/>
      </c>
      <c r="AF37" s="1" t="str">
        <f t="shared" si="16"/>
        <v/>
      </c>
      <c r="AG37" s="1" t="str">
        <f ca="1">IF(Z37&amp;""&lt;&gt;"",Z$11,IF(AA37&amp;""&lt;&gt;"",AA$11,IF(AB37&amp;""&lt;&gt;"",AB$11,IF(AC37&amp;""&lt;&gt;"",AC$11,IF(AD37&amp;""&lt;&gt;"",AD$11,IF(AND(AE37&amp;""&lt;&gt;"",X37=FALSE),AE$11,IF(AF37&amp;""&lt;&gt;"","IMM",IF(X37,"PSO","DIR"))))))))</f>
        <v>PSO</v>
      </c>
      <c r="AH37" s="1" t="str">
        <f t="shared" ca="1" si="17"/>
        <v/>
      </c>
      <c r="AI37" s="1">
        <f t="shared" ca="1" si="32"/>
        <v>-1</v>
      </c>
      <c r="AJ37" s="1">
        <f t="shared" ca="1" si="37"/>
        <v>0</v>
      </c>
      <c r="AK37" s="1" t="str">
        <f t="shared" ca="1" si="33"/>
        <v/>
      </c>
      <c r="AL37" s="1" t="str">
        <f t="shared" ca="1" si="34"/>
        <v/>
      </c>
      <c r="AM37" s="1" t="e" cm="1">
        <f t="array" aca="1" ref="AM37" ca="1">INDEX($G$2:$G$173,MATCH(1,(AL37=$E$2:$E$173)*("EQU"=UPPER($F$2:$F$173)),0))</f>
        <v>#N/A</v>
      </c>
      <c r="AN37" s="1" t="str">
        <f t="shared" ca="1" si="38"/>
        <v/>
      </c>
      <c r="AO37" s="1" t="str">
        <f t="shared" ca="1" si="20"/>
        <v>$0300</v>
      </c>
      <c r="AP37" s="1" t="str">
        <f t="shared" ca="1" si="21"/>
        <v/>
      </c>
      <c r="AQ37" s="1" t="str" cm="1">
        <f t="array" aca="1" ref="AQ37" ca="1">IF(LEFT(AL37,1)=".",INDEX($M$12:$M$173,MATCH(1,(AL37=$L$12:$L$173)*(S37=($S$12:$S$173)),0)),"")</f>
        <v/>
      </c>
      <c r="AR37" s="1" t="str">
        <f t="shared" ca="1" si="22"/>
        <v/>
      </c>
      <c r="AS37" s="1" t="str">
        <f t="shared" ca="1" si="23"/>
        <v/>
      </c>
      <c r="AT37" s="1" t="str">
        <f t="shared" ca="1" si="36"/>
        <v/>
      </c>
      <c r="AU37" s="1" t="str">
        <f t="shared" ca="1" si="25"/>
        <v/>
      </c>
      <c r="AV37" s="1" t="str">
        <f t="shared" ca="1" si="26"/>
        <v/>
      </c>
      <c r="AW37" s="1" t="str">
        <f t="shared" ca="1" si="27"/>
        <v>PSO</v>
      </c>
      <c r="AX37" s="4">
        <f ca="1">VLOOKUP(UPPER(F37)&amp;"-"&amp;AW37,Opcodes!$D$3:$E$160,2,FALSE)</f>
        <v>0</v>
      </c>
      <c r="AY37" s="1">
        <f t="shared" ca="1" si="31"/>
        <v>5</v>
      </c>
    </row>
    <row r="38" spans="3:51" x14ac:dyDescent="0.3">
      <c r="C38" s="10" t="str" cm="1">
        <f t="array" aca="1" ref="C38" ca="1">IF(AND(N38&amp;""&lt;&gt;"",K38&amp;""&lt;&gt;""),K38&amp;": "&amp;N38&amp;IF(O38&amp;""&lt;&gt;""," "&amp;O38,"")&amp;IF(P38&amp;""&lt;&gt;""," "&amp;P38,""),IF(Y38&amp;""&lt;&gt;"",K38&amp;": "&amp;TRIM(_xlfn.TEXTJOIN("",TRUE,MID(Y38,2*ROW(INDIRECT("1:"&amp;LEN(Y38)))-1,2)&amp;" ")),""))</f>
        <v/>
      </c>
      <c r="D38" s="15"/>
      <c r="E38" s="16" t="s">
        <v>557</v>
      </c>
      <c r="F38" s="17" t="s">
        <v>1</v>
      </c>
      <c r="G38" s="18" t="s">
        <v>6</v>
      </c>
      <c r="H38" s="23" t="s">
        <v>558</v>
      </c>
      <c r="K38" s="1" t="str">
        <f t="shared" ca="1" si="28"/>
        <v>34C</v>
      </c>
      <c r="L38" s="1" t="str">
        <f t="shared" si="29"/>
        <v/>
      </c>
      <c r="M38" s="1" t="str">
        <f t="shared" ca="1" si="0"/>
        <v>$034C</v>
      </c>
      <c r="N38" s="4" t="str">
        <f t="shared" ca="1" si="1"/>
        <v/>
      </c>
      <c r="O38" s="4" t="str">
        <f t="shared" ca="1" si="2"/>
        <v/>
      </c>
      <c r="P38" s="4" t="str">
        <f t="shared" ca="1" si="3"/>
        <v/>
      </c>
      <c r="Q38" s="3">
        <f t="shared" si="4"/>
        <v>-1</v>
      </c>
      <c r="R38" s="3" t="str">
        <f t="shared" si="35"/>
        <v/>
      </c>
      <c r="S38" s="3" t="str">
        <f t="shared" si="30"/>
        <v>my_code</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IF(OR(UPPER(F38)="STR",UPPER(F38)="ASC"),_xlfn.TEXTJOIN("",TRUE,DEC2HEX(128*(UPPER(F38)="STR")+CODE(MID(G38,ABS(ROW(INDIRECT("1:"&amp;LEN(G38)))),1)))),IF(UPPER(F38)="HEX",UPPER(SUBSTITUTE(G38," ","")),""))</f>
        <v/>
      </c>
      <c r="Z38" s="1" t="str">
        <f t="shared" si="10"/>
        <v/>
      </c>
      <c r="AA38" s="1" t="str">
        <f t="shared" si="11"/>
        <v/>
      </c>
      <c r="AB38" s="1" t="str">
        <f t="shared" si="12"/>
        <v/>
      </c>
      <c r="AC38" s="1" t="str">
        <f t="shared" si="13"/>
        <v/>
      </c>
      <c r="AD38" s="1" t="str">
        <f t="shared" si="14"/>
        <v/>
      </c>
      <c r="AE38" s="1" t="str">
        <f t="shared" ca="1" si="15"/>
        <v>$08</v>
      </c>
      <c r="AF38" s="1" t="str">
        <f t="shared" si="16"/>
        <v/>
      </c>
      <c r="AG38" s="1" t="str">
        <f ca="1">IF(Z38&amp;""&lt;&gt;"",Z$11,IF(AA38&amp;""&lt;&gt;"",AA$11,IF(AB38&amp;""&lt;&gt;"",AB$11,IF(AC38&amp;""&lt;&gt;"",AC$11,IF(AD38&amp;""&lt;&gt;"",AD$11,IF(AND(AE38&amp;""&lt;&gt;"",X38=FALSE),AE$11,IF(AF38&amp;""&lt;&gt;"","IMM",IF(X38,"PSO","DIR"))))))))</f>
        <v>PSO</v>
      </c>
      <c r="AH38" s="1" t="str">
        <f t="shared" ca="1" si="17"/>
        <v>$08</v>
      </c>
      <c r="AI38" s="1">
        <f t="shared" ca="1" si="32"/>
        <v>-1</v>
      </c>
      <c r="AJ38" s="1">
        <f t="shared" ca="1" si="37"/>
        <v>0</v>
      </c>
      <c r="AK38" s="1" t="str">
        <f t="shared" ca="1" si="33"/>
        <v>$08</v>
      </c>
      <c r="AL38" s="1" t="str">
        <f t="shared" ca="1" si="34"/>
        <v>$08</v>
      </c>
      <c r="AM38" s="1" t="e" cm="1">
        <f t="array" aca="1" ref="AM38" ca="1">INDEX($G$2:$G$173,MATCH(1,(AL38=$E$2:$E$173)*("EQU"=UPPER($F$2:$F$173)),0))</f>
        <v>#N/A</v>
      </c>
      <c r="AN38" s="1" t="str">
        <f t="shared" ca="1" si="38"/>
        <v/>
      </c>
      <c r="AO38" s="1" t="e">
        <f t="shared" ca="1" si="20"/>
        <v>#N/A</v>
      </c>
      <c r="AP38" s="1" t="str">
        <f t="shared" ca="1" si="21"/>
        <v/>
      </c>
      <c r="AQ38" s="1" t="str" cm="1">
        <f t="array" aca="1" ref="AQ38" ca="1">IF(LEFT(AL38,1)=".",INDEX($M$12:$M$173,MATCH(1,(AL38=$L$12:$L$173)*(S38=($S$12:$S$173)),0)),"")</f>
        <v/>
      </c>
      <c r="AR38" s="1" t="str">
        <f t="shared" ca="1" si="22"/>
        <v>$08</v>
      </c>
      <c r="AS38" s="1">
        <f t="shared" ca="1" si="23"/>
        <v>8</v>
      </c>
      <c r="AT38" s="1" t="str">
        <f t="shared" ca="1" si="36"/>
        <v>08</v>
      </c>
      <c r="AU38" s="1" t="str">
        <f t="shared" ca="1" si="25"/>
        <v>08</v>
      </c>
      <c r="AV38" s="1" t="str">
        <f t="shared" ca="1" si="26"/>
        <v>08</v>
      </c>
      <c r="AW38" s="1" t="str">
        <f t="shared" ca="1" si="27"/>
        <v>PSO</v>
      </c>
      <c r="AX38" s="4">
        <f ca="1">VLOOKUP(UPPER(F38)&amp;"-"&amp;AW38,Opcodes!$D$3:$E$160,2,FALSE)</f>
        <v>0</v>
      </c>
      <c r="AY38" s="1">
        <f t="shared" ca="1" si="31"/>
        <v>0</v>
      </c>
    </row>
    <row r="39" spans="3:51" x14ac:dyDescent="0.3">
      <c r="C39" s="10" t="str" cm="1">
        <f t="array" aca="1" ref="C39" ca="1">IF(AND(N39&amp;""&lt;&gt;"",K39&amp;""&lt;&gt;""),K39&amp;": "&amp;N39&amp;IF(O39&amp;""&lt;&gt;""," "&amp;O39,"")&amp;IF(P39&amp;""&lt;&gt;""," "&amp;P39,""),IF(Y39&amp;""&lt;&gt;"",K39&amp;": "&amp;TRIM(_xlfn.TEXTJOIN("",TRUE,MID(Y39,2*ROW(INDIRECT("1:"&amp;LEN(Y39)))-1,2)&amp;" ")),""))</f>
        <v>34C: A5 08</v>
      </c>
      <c r="D39" s="15"/>
      <c r="E39" s="16"/>
      <c r="F39" s="17" t="s">
        <v>48</v>
      </c>
      <c r="G39" s="18" t="s">
        <v>557</v>
      </c>
      <c r="H39" s="23" t="s">
        <v>559</v>
      </c>
      <c r="K39" s="1" t="str">
        <f t="shared" ca="1" si="28"/>
        <v>34C</v>
      </c>
      <c r="L39" s="1" t="str">
        <f t="shared" si="29"/>
        <v/>
      </c>
      <c r="M39" s="1" t="str">
        <f t="shared" ca="1" si="0"/>
        <v>$034C</v>
      </c>
      <c r="N39" s="4" t="str">
        <f t="shared" ca="1" si="1"/>
        <v>A5</v>
      </c>
      <c r="O39" s="4" t="str">
        <f t="shared" ca="1" si="2"/>
        <v>08</v>
      </c>
      <c r="P39" s="4" t="str">
        <f t="shared" ca="1" si="3"/>
        <v/>
      </c>
      <c r="Q39" s="3">
        <f t="shared" si="4"/>
        <v>-1</v>
      </c>
      <c r="R39" s="3" t="str">
        <f t="shared" si="35"/>
        <v/>
      </c>
      <c r="S39" s="3" t="str">
        <f t="shared" si="30"/>
        <v>my_code</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IF(OR(UPPER(F39)="STR",UPPER(F39)="ASC"),_xlfn.TEXTJOIN("",TRUE,DEC2HEX(128*(UPPER(F39)="STR")+CODE(MID(G39,ABS(ROW(INDIRECT("1:"&amp;LEN(G39)))),1)))),IF(UPPER(F39)="HEX",UPPER(SUBSTITUTE(G39," ","")),""))</f>
        <v/>
      </c>
      <c r="Z39" s="1" t="str">
        <f t="shared" si="10"/>
        <v/>
      </c>
      <c r="AA39" s="1" t="str">
        <f t="shared" si="11"/>
        <v/>
      </c>
      <c r="AB39" s="1" t="str">
        <f t="shared" si="12"/>
        <v/>
      </c>
      <c r="AC39" s="1" t="str">
        <f t="shared" si="13"/>
        <v/>
      </c>
      <c r="AD39" s="1" t="str">
        <f t="shared" si="14"/>
        <v/>
      </c>
      <c r="AE39" s="1" t="str">
        <f t="shared" ca="1" si="15"/>
        <v>blork</v>
      </c>
      <c r="AF39" s="1" t="str">
        <f t="shared" si="16"/>
        <v/>
      </c>
      <c r="AG39" s="1" t="str">
        <f ca="1">IF(Z39&amp;""&lt;&gt;"",Z$11,IF(AA39&amp;""&lt;&gt;"",AA$11,IF(AB39&amp;""&lt;&gt;"",AB$11,IF(AC39&amp;""&lt;&gt;"",AC$11,IF(AD39&amp;""&lt;&gt;"",AD$11,IF(AND(AE39&amp;""&lt;&gt;"",X39=FALSE),AE$11,IF(AF39&amp;""&lt;&gt;"","IMM",IF(X39,"PSO","DIR"))))))))</f>
        <v>mem</v>
      </c>
      <c r="AH39" s="1" t="str">
        <f t="shared" ca="1" si="17"/>
        <v>blork</v>
      </c>
      <c r="AI39" s="1">
        <f t="shared" ca="1" si="32"/>
        <v>-1</v>
      </c>
      <c r="AJ39" s="1">
        <f t="shared" ca="1" si="37"/>
        <v>0</v>
      </c>
      <c r="AK39" s="1" t="str">
        <f t="shared" ca="1" si="33"/>
        <v>blork</v>
      </c>
      <c r="AL39" s="1" t="str">
        <f t="shared" ca="1" si="34"/>
        <v>blork</v>
      </c>
      <c r="AM39" s="1" t="str" cm="1">
        <f t="array" aca="1" ref="AM39" ca="1">INDEX($G$2:$G$173,MATCH(1,(AL39=$E$2:$E$173)*("EQU"=UPPER($F$2:$F$173)),0))</f>
        <v>$08</v>
      </c>
      <c r="AN39" s="1" t="str">
        <f t="shared" ca="1" si="38"/>
        <v>$08</v>
      </c>
      <c r="AO39" s="1" t="e">
        <f t="shared" ca="1" si="20"/>
        <v>#N/A</v>
      </c>
      <c r="AP39" s="1" t="str">
        <f t="shared" ca="1" si="21"/>
        <v/>
      </c>
      <c r="AQ39" s="1" t="str" cm="1">
        <f t="array" aca="1" ref="AQ39" ca="1">IF(LEFT(AL39,1)=".",INDEX($M$12:$M$173,MATCH(1,(AL39=$L$12:$L$173)*(S39=($S$12:$S$173)),0)),"")</f>
        <v/>
      </c>
      <c r="AR39" s="1" t="str">
        <f t="shared" ca="1" si="22"/>
        <v>$08</v>
      </c>
      <c r="AS39" s="1">
        <f t="shared" ca="1" si="23"/>
        <v>8</v>
      </c>
      <c r="AT39" s="1" t="str">
        <f t="shared" ca="1" si="36"/>
        <v>08</v>
      </c>
      <c r="AU39" s="1" t="str">
        <f t="shared" ca="1" si="25"/>
        <v>08</v>
      </c>
      <c r="AV39" s="1" t="str">
        <f t="shared" ca="1" si="26"/>
        <v>08</v>
      </c>
      <c r="AW39" s="1" t="str">
        <f t="shared" ca="1" si="27"/>
        <v>ZP</v>
      </c>
      <c r="AX39" s="4" t="str">
        <f ca="1">VLOOKUP(UPPER(F39)&amp;"-"&amp;AW39,Opcodes!$D$3:$E$160,2,FALSE)</f>
        <v>A5</v>
      </c>
      <c r="AY39" s="1">
        <f t="shared" ca="1" si="31"/>
        <v>2</v>
      </c>
    </row>
    <row r="40" spans="3:51" x14ac:dyDescent="0.3">
      <c r="C40" s="10" t="str" cm="1">
        <f t="array" aca="1" ref="C40" ca="1">IF(AND(N40&amp;""&lt;&gt;"",K40&amp;""&lt;&gt;""),K40&amp;": "&amp;N40&amp;IF(O40&amp;""&lt;&gt;""," "&amp;O40,"")&amp;IF(P40&amp;""&lt;&gt;""," "&amp;P40,""),IF(Y40&amp;""&lt;&gt;"",K40&amp;": "&amp;TRIM(_xlfn.TEXTJOIN("",TRUE,MID(Y40,2*ROW(INDIRECT("1:"&amp;LEN(Y40)))-1,2)&amp;" ")),""))</f>
        <v/>
      </c>
      <c r="D40" s="15"/>
      <c r="E40" s="16"/>
      <c r="F40" s="17"/>
      <c r="G40" s="18"/>
      <c r="H40" s="23"/>
      <c r="I40" s="8"/>
      <c r="J40" s="8"/>
      <c r="K40" s="1" t="str">
        <f t="shared" ca="1" si="28"/>
        <v>34E</v>
      </c>
      <c r="L40" s="1" t="str">
        <f t="shared" si="29"/>
        <v/>
      </c>
      <c r="M40" s="1" t="str">
        <f t="shared" ca="1" si="0"/>
        <v>$034E</v>
      </c>
      <c r="N40" s="4" t="str">
        <f t="shared" ca="1" si="1"/>
        <v/>
      </c>
      <c r="O40" s="4" t="str">
        <f t="shared" ca="1" si="2"/>
        <v>00</v>
      </c>
      <c r="P40" s="4" t="str">
        <f t="shared" ca="1" si="3"/>
        <v/>
      </c>
      <c r="Q40" s="3">
        <f t="shared" si="4"/>
        <v>-1</v>
      </c>
      <c r="R40" s="3" t="str">
        <f t="shared" si="35"/>
        <v/>
      </c>
      <c r="S40" s="3" t="str">
        <f t="shared" si="30"/>
        <v>my_code</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IF(OR(UPPER(F40)="STR",UPPER(F40)="ASC"),_xlfn.TEXTJOIN("",TRUE,DEC2HEX(128*(UPPER(F40)="STR")+CODE(MID(G40,ABS(ROW(INDIRECT("1:"&amp;LEN(G40)))),1)))),IF(UPPER(F40)="HEX",UPPER(SUBSTITUTE(G40,"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ca="1">IF(Z40&amp;""&lt;&gt;"",Z$11,IF(AA40&amp;""&lt;&gt;"",AA$11,IF(AB40&amp;""&lt;&gt;"",AB$11,IF(AC40&amp;""&lt;&gt;"",AC$11,IF(AD40&amp;""&lt;&gt;"",AD$11,IF(AND(AE40&amp;""&lt;&gt;"",X40=FALSE),AE$11,IF(AF40&amp;""&lt;&gt;"","IMM",IF(X40,"PSO","DIR"))))))))</f>
        <v>mem</v>
      </c>
      <c r="AH40" s="1">
        <f t="shared" ca="1" si="17"/>
        <v>0</v>
      </c>
      <c r="AI40" s="1">
        <f t="shared" ca="1" si="32"/>
        <v>-1</v>
      </c>
      <c r="AJ40" s="1">
        <f t="shared" ca="1" si="37"/>
        <v>0</v>
      </c>
      <c r="AK40" s="1">
        <f t="shared" ca="1" si="33"/>
        <v>0</v>
      </c>
      <c r="AL40" s="1">
        <f t="shared" ca="1" si="34"/>
        <v>0</v>
      </c>
      <c r="AM40" s="1" t="e" cm="1">
        <f t="array" aca="1" ref="AM40" ca="1">INDEX($G$2:$G$173,MATCH(1,(AL40=$E$2:$E$173)*("EQU"=UPPER($F$2:$F$173)),0))</f>
        <v>#N/A</v>
      </c>
      <c r="AN40" s="1" t="str">
        <f t="shared" ca="1" si="38"/>
        <v/>
      </c>
      <c r="AO40" s="1" t="e">
        <f t="shared" ca="1" si="20"/>
        <v>#N/A</v>
      </c>
      <c r="AP40" s="1" t="str">
        <f t="shared" ca="1" si="21"/>
        <v/>
      </c>
      <c r="AQ40" s="1" t="str" cm="1">
        <f t="array" aca="1" ref="AQ40" ca="1">IF(LEFT(AL40,1)=".",INDEX($M$12:$M$173,MATCH(1,(AL40=$L$12:$L$173)*(S40=($S$12:$S$173)),0)),"")</f>
        <v/>
      </c>
      <c r="AR40" s="1">
        <f t="shared" ca="1" si="22"/>
        <v>0</v>
      </c>
      <c r="AS40" s="1">
        <f t="shared" ref="AS40:AS103" ca="1" si="39">IF(LEFT(AR40,1)="$",AJ40+HEX2DEC(RIGHT(AR40,LEN(AR40)-1)),IF(LEFT(AR40,1)="%",BIN2DEC(RIGHT(AR40,LEN(AR40)-1)),IF(AR40&amp;""&lt;&gt;"",AR40+AJ40,"")))</f>
        <v>0</v>
      </c>
      <c r="AT40" s="1" t="str">
        <f t="shared" ca="1" si="36"/>
        <v>00</v>
      </c>
      <c r="AU40" s="1" t="str">
        <f t="shared" ca="1" si="25"/>
        <v>00</v>
      </c>
      <c r="AV40" s="1" t="str">
        <f t="shared" ca="1" si="26"/>
        <v>00</v>
      </c>
      <c r="AW40" s="1" t="str">
        <f t="shared" ca="1" si="27"/>
        <v>ZP</v>
      </c>
      <c r="AX40" s="4" t="e">
        <f ca="1">VLOOKUP(UPPER(F40)&amp;"-"&amp;AW40,Opcodes!$D$3:$E$160,2,FALSE)</f>
        <v>#N/A</v>
      </c>
      <c r="AY40" s="1">
        <f t="shared" ca="1" si="31"/>
        <v>0</v>
      </c>
    </row>
    <row r="41" spans="3:51" x14ac:dyDescent="0.3">
      <c r="C41" s="10" t="str" cm="1">
        <f t="array" aca="1" ref="C41" ca="1">IF(AND(N41&amp;""&lt;&gt;"",K41&amp;""&lt;&gt;""),K41&amp;": "&amp;N41&amp;IF(O41&amp;""&lt;&gt;""," "&amp;O41,"")&amp;IF(P41&amp;""&lt;&gt;""," "&amp;P41,""),IF(Y41&amp;""&lt;&gt;"",K41&amp;": "&amp;TRIM(_xlfn.TEXTJOIN("",TRUE,MID(Y41,2*ROW(INDIRECT("1:"&amp;LEN(Y41)))-1,2)&amp;" ")),""))</f>
        <v/>
      </c>
      <c r="D41" s="15"/>
      <c r="E41" s="16"/>
      <c r="F41" s="17"/>
      <c r="G41" s="18"/>
      <c r="H41" s="23"/>
      <c r="I41" s="8"/>
      <c r="J41" s="8"/>
      <c r="K41" s="1" t="str">
        <f t="shared" ca="1" si="28"/>
        <v>34E</v>
      </c>
      <c r="L41" s="1" t="str">
        <f t="shared" si="29"/>
        <v/>
      </c>
      <c r="M41" s="1" t="str">
        <f t="shared" ca="1" si="0"/>
        <v>$034E</v>
      </c>
      <c r="N41" s="4" t="str">
        <f t="shared" ca="1" si="1"/>
        <v/>
      </c>
      <c r="O41" s="4" t="str">
        <f t="shared" ca="1" si="2"/>
        <v>00</v>
      </c>
      <c r="P41" s="4" t="str">
        <f t="shared" ca="1" si="3"/>
        <v/>
      </c>
      <c r="Q41" s="3">
        <f t="shared" si="4"/>
        <v>-1</v>
      </c>
      <c r="R41" s="3" t="str">
        <f t="shared" si="35"/>
        <v/>
      </c>
      <c r="S41" s="3" t="str">
        <f t="shared" si="30"/>
        <v>my_code</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IF(OR(UPPER(F41)="STR",UPPER(F41)="ASC"),_xlfn.TEXTJOIN("",TRUE,DEC2HEX(128*(UPPER(F41)="STR")+CODE(MID(G41,ABS(ROW(INDIRECT("1:"&amp;LEN(G41)))),1)))),IF(UPPER(F41)="HEX",UPPER(SUBSTITUTE(G41,"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ca="1">IF(Z41&amp;""&lt;&gt;"",Z$11,IF(AA41&amp;""&lt;&gt;"",AA$11,IF(AB41&amp;""&lt;&gt;"",AB$11,IF(AC41&amp;""&lt;&gt;"",AC$11,IF(AD41&amp;""&lt;&gt;"",AD$11,IF(AND(AE41&amp;""&lt;&gt;"",X41=FALSE),AE$11,IF(AF41&amp;""&lt;&gt;"","IMM",IF(X41,"PSO","DIR"))))))))</f>
        <v>mem</v>
      </c>
      <c r="AH41" s="1">
        <f t="shared" ca="1" si="17"/>
        <v>0</v>
      </c>
      <c r="AI41" s="1">
        <f t="shared" ca="1" si="32"/>
        <v>-1</v>
      </c>
      <c r="AJ41" s="1">
        <f t="shared" ca="1" si="37"/>
        <v>0</v>
      </c>
      <c r="AK41" s="1">
        <f t="shared" ca="1" si="33"/>
        <v>0</v>
      </c>
      <c r="AL41" s="1">
        <f t="shared" ca="1" si="34"/>
        <v>0</v>
      </c>
      <c r="AM41" s="1" t="e" cm="1">
        <f t="array" aca="1" ref="AM41" ca="1">INDEX($G$2:$G$173,MATCH(1,(AL41=$E$2:$E$173)*("EQU"=UPPER($F$2:$F$173)),0))</f>
        <v>#N/A</v>
      </c>
      <c r="AN41" s="1" t="str">
        <f t="shared" ca="1" si="38"/>
        <v/>
      </c>
      <c r="AO41" s="1" t="e">
        <f t="shared" ca="1" si="20"/>
        <v>#N/A</v>
      </c>
      <c r="AP41" s="1" t="str">
        <f t="shared" ca="1" si="21"/>
        <v/>
      </c>
      <c r="AQ41" s="1" t="str" cm="1">
        <f t="array" aca="1" ref="AQ41" ca="1">IF(LEFT(AL41,1)=".",INDEX($M$12:$M$173,MATCH(1,(AL41=$L$12:$L$173)*(S41=($S$12:$S$173)),0)),"")</f>
        <v/>
      </c>
      <c r="AR41" s="1">
        <f t="shared" ca="1" si="22"/>
        <v>0</v>
      </c>
      <c r="AS41" s="1">
        <f t="shared" ca="1" si="39"/>
        <v>0</v>
      </c>
      <c r="AT41" s="1" t="str">
        <f t="shared" ca="1" si="36"/>
        <v>00</v>
      </c>
      <c r="AU41" s="1" t="str">
        <f t="shared" ca="1" si="25"/>
        <v>00</v>
      </c>
      <c r="AV41" s="1" t="str">
        <f t="shared" ca="1" si="26"/>
        <v>00</v>
      </c>
      <c r="AW41" s="1" t="str">
        <f t="shared" ca="1" si="27"/>
        <v>ZP</v>
      </c>
      <c r="AX41" s="4" t="e">
        <f ca="1">VLOOKUP(UPPER(F41)&amp;"-"&amp;AW41,Opcodes!$D$3:$E$160,2,FALSE)</f>
        <v>#N/A</v>
      </c>
      <c r="AY41" s="1">
        <f t="shared" ca="1" si="31"/>
        <v>0</v>
      </c>
    </row>
    <row r="42" spans="3:51" x14ac:dyDescent="0.3">
      <c r="C42" s="10" t="str" cm="1">
        <f t="array" aca="1" ref="C42" ca="1">IF(AND(N42&amp;""&lt;&gt;"",K42&amp;""&lt;&gt;""),K42&amp;": "&amp;N42&amp;IF(O42&amp;""&lt;&gt;""," "&amp;O42,"")&amp;IF(P42&amp;""&lt;&gt;""," "&amp;P42,""),IF(Y42&amp;""&lt;&gt;"",K42&amp;": "&amp;TRIM(_xlfn.TEXTJOIN("",TRUE,MID(Y42,2*ROW(INDIRECT("1:"&amp;LEN(Y42)))-1,2)&amp;" ")),""))</f>
        <v/>
      </c>
      <c r="D42" s="15"/>
      <c r="E42" s="16"/>
      <c r="F42" s="17"/>
      <c r="G42" s="18"/>
      <c r="H42" s="23"/>
      <c r="I42" s="8"/>
      <c r="J42" s="8"/>
      <c r="K42" s="1" t="str">
        <f t="shared" ca="1" si="28"/>
        <v>34E</v>
      </c>
      <c r="L42" s="1" t="str">
        <f t="shared" si="29"/>
        <v/>
      </c>
      <c r="M42" s="1" t="str">
        <f t="shared" ca="1" si="0"/>
        <v>$034E</v>
      </c>
      <c r="N42" s="4" t="str">
        <f t="shared" ca="1" si="1"/>
        <v/>
      </c>
      <c r="O42" s="4" t="str">
        <f t="shared" ca="1" si="2"/>
        <v>00</v>
      </c>
      <c r="P42" s="4" t="str">
        <f t="shared" ca="1" si="3"/>
        <v/>
      </c>
      <c r="Q42" s="3">
        <f t="shared" si="4"/>
        <v>-1</v>
      </c>
      <c r="R42" s="3" t="str">
        <f t="shared" si="35"/>
        <v/>
      </c>
      <c r="S42" s="3" t="str">
        <f t="shared" si="30"/>
        <v>my_code</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IF(OR(UPPER(F42)="STR",UPPER(F42)="ASC"),_xlfn.TEXTJOIN("",TRUE,DEC2HEX(128*(UPPER(F42)="STR")+CODE(MID(G42,ABS(ROW(INDIRECT("1:"&amp;LEN(G42)))),1)))),IF(UPPER(F42)="HEX",UPPER(SUBSTITUTE(G42,"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ca="1">IF(Z42&amp;""&lt;&gt;"",Z$11,IF(AA42&amp;""&lt;&gt;"",AA$11,IF(AB42&amp;""&lt;&gt;"",AB$11,IF(AC42&amp;""&lt;&gt;"",AC$11,IF(AD42&amp;""&lt;&gt;"",AD$11,IF(AND(AE42&amp;""&lt;&gt;"",X42=FALSE),AE$11,IF(AF42&amp;""&lt;&gt;"","IMM",IF(X42,"PSO","DIR"))))))))</f>
        <v>mem</v>
      </c>
      <c r="AH42" s="1">
        <f t="shared" ca="1" si="17"/>
        <v>0</v>
      </c>
      <c r="AI42" s="1">
        <f t="shared" ca="1" si="32"/>
        <v>-1</v>
      </c>
      <c r="AJ42" s="1">
        <f t="shared" ca="1" si="37"/>
        <v>0</v>
      </c>
      <c r="AK42" s="1">
        <f t="shared" ca="1" si="33"/>
        <v>0</v>
      </c>
      <c r="AL42" s="1">
        <f t="shared" ca="1" si="34"/>
        <v>0</v>
      </c>
      <c r="AM42" s="1" t="e" cm="1">
        <f t="array" aca="1" ref="AM42" ca="1">INDEX($G$2:$G$173,MATCH(1,(AL42=$E$2:$E$173)*("EQU"=UPPER($F$2:$F$173)),0))</f>
        <v>#N/A</v>
      </c>
      <c r="AN42" s="1" t="str">
        <f t="shared" ca="1" si="38"/>
        <v/>
      </c>
      <c r="AO42" s="1" t="e">
        <f t="shared" ca="1" si="20"/>
        <v>#N/A</v>
      </c>
      <c r="AP42" s="1" t="str">
        <f t="shared" ca="1" si="21"/>
        <v/>
      </c>
      <c r="AQ42" s="1" t="str" cm="1">
        <f t="array" aca="1" ref="AQ42" ca="1">IF(LEFT(AL42,1)=".",INDEX($M$12:$M$173,MATCH(1,(AL42=$L$12:$L$173)*(S42=($S$12:$S$173)),0)),"")</f>
        <v/>
      </c>
      <c r="AR42" s="1">
        <f t="shared" ca="1" si="22"/>
        <v>0</v>
      </c>
      <c r="AS42" s="1">
        <f t="shared" ca="1" si="39"/>
        <v>0</v>
      </c>
      <c r="AT42" s="1" t="str">
        <f t="shared" ca="1" si="36"/>
        <v>00</v>
      </c>
      <c r="AU42" s="1" t="str">
        <f t="shared" ca="1" si="25"/>
        <v>00</v>
      </c>
      <c r="AV42" s="1" t="str">
        <f t="shared" ca="1" si="26"/>
        <v>00</v>
      </c>
      <c r="AW42" s="1" t="str">
        <f t="shared" ca="1" si="27"/>
        <v>ZP</v>
      </c>
      <c r="AX42" s="4" t="e">
        <f ca="1">VLOOKUP(UPPER(F42)&amp;"-"&amp;AW42,Opcodes!$D$3:$E$160,2,FALSE)</f>
        <v>#N/A</v>
      </c>
      <c r="AY42" s="1">
        <f t="shared" ca="1" si="31"/>
        <v>0</v>
      </c>
    </row>
    <row r="43" spans="3:51" x14ac:dyDescent="0.3">
      <c r="C43" s="10" t="str" cm="1">
        <f t="array" aca="1" ref="C43" ca="1">IF(AND(N43&amp;""&lt;&gt;"",K43&amp;""&lt;&gt;""),K43&amp;": "&amp;N43&amp;IF(O43&amp;""&lt;&gt;""," "&amp;O43,"")&amp;IF(P43&amp;""&lt;&gt;""," "&amp;P43,""),IF(Y43&amp;""&lt;&gt;"",K43&amp;": "&amp;TRIM(_xlfn.TEXTJOIN("",TRUE,MID(Y43,2*ROW(INDIRECT("1:"&amp;LEN(Y43)))-1,2)&amp;" ")),""))</f>
        <v/>
      </c>
      <c r="D43" s="15"/>
      <c r="E43" s="16"/>
      <c r="F43" s="17"/>
      <c r="G43" s="18"/>
      <c r="H43" s="23"/>
      <c r="I43" s="8"/>
      <c r="J43" s="8"/>
      <c r="K43" s="1" t="str">
        <f t="shared" ca="1" si="28"/>
        <v>34E</v>
      </c>
      <c r="L43" s="1" t="str">
        <f t="shared" si="29"/>
        <v/>
      </c>
      <c r="M43" s="1" t="str">
        <f t="shared" ca="1" si="0"/>
        <v>$034E</v>
      </c>
      <c r="N43" s="4" t="str">
        <f t="shared" ca="1" si="1"/>
        <v/>
      </c>
      <c r="O43" s="4" t="str">
        <f t="shared" ca="1" si="2"/>
        <v>00</v>
      </c>
      <c r="P43" s="4" t="str">
        <f t="shared" ca="1" si="3"/>
        <v/>
      </c>
      <c r="Q43" s="3">
        <f t="shared" si="4"/>
        <v>-1</v>
      </c>
      <c r="R43" s="3" t="str">
        <f t="shared" si="35"/>
        <v/>
      </c>
      <c r="S43" s="3" t="str">
        <f t="shared" si="30"/>
        <v>my_code</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IF(OR(UPPER(F43)="STR",UPPER(F43)="ASC"),_xlfn.TEXTJOIN("",TRUE,DEC2HEX(128*(UPPER(F43)="STR")+CODE(MID(G43,ABS(ROW(INDIRECT("1:"&amp;LEN(G43)))),1)))),IF(UPPER(F43)="HEX",UPPER(SUBSTITUTE(G43,"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ca="1">IF(Z43&amp;""&lt;&gt;"",Z$11,IF(AA43&amp;""&lt;&gt;"",AA$11,IF(AB43&amp;""&lt;&gt;"",AB$11,IF(AC43&amp;""&lt;&gt;"",AC$11,IF(AD43&amp;""&lt;&gt;"",AD$11,IF(AND(AE43&amp;""&lt;&gt;"",X43=FALSE),AE$11,IF(AF43&amp;""&lt;&gt;"","IMM",IF(X43,"PSO","DIR"))))))))</f>
        <v>mem</v>
      </c>
      <c r="AH43" s="1">
        <f t="shared" ca="1" si="17"/>
        <v>0</v>
      </c>
      <c r="AI43" s="1">
        <f t="shared" ca="1" si="32"/>
        <v>-1</v>
      </c>
      <c r="AJ43" s="1">
        <f t="shared" ca="1" si="37"/>
        <v>0</v>
      </c>
      <c r="AK43" s="1">
        <f t="shared" ca="1" si="33"/>
        <v>0</v>
      </c>
      <c r="AL43" s="1">
        <f t="shared" ca="1" si="34"/>
        <v>0</v>
      </c>
      <c r="AM43" s="1" t="e" cm="1">
        <f t="array" aca="1" ref="AM43" ca="1">INDEX($G$2:$G$173,MATCH(1,(AL43=$E$2:$E$173)*("EQU"=UPPER($F$2:$F$173)),0))</f>
        <v>#N/A</v>
      </c>
      <c r="AN43" s="1" t="str">
        <f t="shared" ca="1" si="38"/>
        <v/>
      </c>
      <c r="AO43" s="1" t="e">
        <f t="shared" ca="1" si="20"/>
        <v>#N/A</v>
      </c>
      <c r="AP43" s="1" t="str">
        <f t="shared" ca="1" si="21"/>
        <v/>
      </c>
      <c r="AQ43" s="1" t="str" cm="1">
        <f t="array" aca="1" ref="AQ43" ca="1">IF(LEFT(AL43,1)=".",INDEX($M$12:$M$173,MATCH(1,(AL43=$L$12:$L$173)*(S43=($S$12:$S$173)),0)),"")</f>
        <v/>
      </c>
      <c r="AR43" s="1">
        <f t="shared" ca="1" si="22"/>
        <v>0</v>
      </c>
      <c r="AS43" s="1">
        <f t="shared" ca="1" si="39"/>
        <v>0</v>
      </c>
      <c r="AT43" s="1" t="str">
        <f t="shared" ca="1" si="36"/>
        <v>00</v>
      </c>
      <c r="AU43" s="1" t="str">
        <f t="shared" ca="1" si="25"/>
        <v>00</v>
      </c>
      <c r="AV43" s="1" t="str">
        <f t="shared" ca="1" si="26"/>
        <v>00</v>
      </c>
      <c r="AW43" s="1" t="str">
        <f t="shared" ca="1" si="27"/>
        <v>ZP</v>
      </c>
      <c r="AX43" s="4" t="e">
        <f ca="1">VLOOKUP(UPPER(F43)&amp;"-"&amp;AW43,Opcodes!$D$3:$E$160,2,FALSE)</f>
        <v>#N/A</v>
      </c>
      <c r="AY43" s="1">
        <f t="shared" ca="1" si="31"/>
        <v>0</v>
      </c>
    </row>
    <row r="44" spans="3:51" x14ac:dyDescent="0.3">
      <c r="C44" s="10" t="str" cm="1">
        <f t="array" aca="1" ref="C44" ca="1">IF(AND(N44&amp;""&lt;&gt;"",K44&amp;""&lt;&gt;""),K44&amp;": "&amp;N44&amp;IF(O44&amp;""&lt;&gt;""," "&amp;O44,"")&amp;IF(P44&amp;""&lt;&gt;""," "&amp;P44,""),IF(Y44&amp;""&lt;&gt;"",K44&amp;": "&amp;TRIM(_xlfn.TEXTJOIN("",TRUE,MID(Y44,2*ROW(INDIRECT("1:"&amp;LEN(Y44)))-1,2)&amp;" ")),""))</f>
        <v/>
      </c>
      <c r="D44" s="15"/>
      <c r="E44" s="16"/>
      <c r="F44" s="17"/>
      <c r="G44" s="18"/>
      <c r="H44" s="23"/>
      <c r="I44" s="8"/>
      <c r="J44" s="8"/>
      <c r="K44" s="1" t="str">
        <f t="shared" ca="1" si="28"/>
        <v>34E</v>
      </c>
      <c r="L44" s="1" t="str">
        <f t="shared" si="29"/>
        <v/>
      </c>
      <c r="M44" s="1" t="str">
        <f t="shared" ca="1" si="0"/>
        <v>$034E</v>
      </c>
      <c r="N44" s="4" t="str">
        <f t="shared" ca="1" si="1"/>
        <v/>
      </c>
      <c r="O44" s="4" t="str">
        <f t="shared" ca="1" si="2"/>
        <v>00</v>
      </c>
      <c r="P44" s="4" t="str">
        <f t="shared" ca="1" si="3"/>
        <v/>
      </c>
      <c r="Q44" s="3">
        <f t="shared" si="4"/>
        <v>-1</v>
      </c>
      <c r="R44" s="3" t="str">
        <f t="shared" si="35"/>
        <v/>
      </c>
      <c r="S44" s="3" t="str">
        <f t="shared" si="30"/>
        <v>my_code</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IF(OR(UPPER(F44)="STR",UPPER(F44)="ASC"),_xlfn.TEXTJOIN("",TRUE,DEC2HEX(128*(UPPER(F44)="STR")+CODE(MID(G44,ABS(ROW(INDIRECT("1:"&amp;LEN(G44)))),1)))),IF(UPPER(F44)="HEX",UPPER(SUBSTITUTE(G44,"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ca="1">IF(Z44&amp;""&lt;&gt;"",Z$11,IF(AA44&amp;""&lt;&gt;"",AA$11,IF(AB44&amp;""&lt;&gt;"",AB$11,IF(AC44&amp;""&lt;&gt;"",AC$11,IF(AD44&amp;""&lt;&gt;"",AD$11,IF(AND(AE44&amp;""&lt;&gt;"",X44=FALSE),AE$11,IF(AF44&amp;""&lt;&gt;"","IMM",IF(X44,"PSO","DIR"))))))))</f>
        <v>mem</v>
      </c>
      <c r="AH44" s="1">
        <f t="shared" ca="1" si="17"/>
        <v>0</v>
      </c>
      <c r="AI44" s="1">
        <f t="shared" ca="1" si="32"/>
        <v>-1</v>
      </c>
      <c r="AJ44" s="1">
        <f t="shared" ca="1" si="37"/>
        <v>0</v>
      </c>
      <c r="AK44" s="1">
        <f t="shared" ca="1" si="33"/>
        <v>0</v>
      </c>
      <c r="AL44" s="1">
        <f t="shared" ca="1" si="34"/>
        <v>0</v>
      </c>
      <c r="AM44" s="1" t="e" cm="1">
        <f t="array" aca="1" ref="AM44" ca="1">INDEX($G$2:$G$173,MATCH(1,(AL44=$E$2:$E$173)*("EQU"=UPPER($F$2:$F$173)),0))</f>
        <v>#N/A</v>
      </c>
      <c r="AN44" s="1" t="str">
        <f t="shared" ca="1" si="38"/>
        <v/>
      </c>
      <c r="AO44" s="1" t="e">
        <f t="shared" ca="1" si="20"/>
        <v>#N/A</v>
      </c>
      <c r="AP44" s="1" t="str">
        <f t="shared" ca="1" si="21"/>
        <v/>
      </c>
      <c r="AQ44" s="1" t="str" cm="1">
        <f t="array" aca="1" ref="AQ44" ca="1">IF(LEFT(AL44,1)=".",INDEX($M$12:$M$173,MATCH(1,(AL44=$L$12:$L$173)*(S44=($S$12:$S$173)),0)),"")</f>
        <v/>
      </c>
      <c r="AR44" s="1">
        <f t="shared" ca="1" si="22"/>
        <v>0</v>
      </c>
      <c r="AS44" s="1">
        <f t="shared" ca="1" si="39"/>
        <v>0</v>
      </c>
      <c r="AT44" s="1" t="str">
        <f t="shared" ca="1" si="36"/>
        <v>00</v>
      </c>
      <c r="AU44" s="1" t="str">
        <f t="shared" ca="1" si="25"/>
        <v>00</v>
      </c>
      <c r="AV44" s="1" t="str">
        <f t="shared" ca="1" si="26"/>
        <v>00</v>
      </c>
      <c r="AW44" s="1" t="str">
        <f t="shared" ca="1" si="27"/>
        <v>ZP</v>
      </c>
      <c r="AX44" s="4" t="e">
        <f ca="1">VLOOKUP(UPPER(F44)&amp;"-"&amp;AW44,Opcodes!$D$3:$E$160,2,FALSE)</f>
        <v>#N/A</v>
      </c>
      <c r="AY44" s="1">
        <f t="shared" ca="1" si="31"/>
        <v>0</v>
      </c>
    </row>
    <row r="45" spans="3:51" x14ac:dyDescent="0.3">
      <c r="C45" s="10" t="str" cm="1">
        <f t="array" aca="1" ref="C45" ca="1">IF(AND(N45&amp;""&lt;&gt;"",K45&amp;""&lt;&gt;""),K45&amp;": "&amp;N45&amp;IF(O45&amp;""&lt;&gt;""," "&amp;O45,"")&amp;IF(P45&amp;""&lt;&gt;""," "&amp;P45,""),IF(Y45&amp;""&lt;&gt;"",K45&amp;": "&amp;TRIM(_xlfn.TEXTJOIN("",TRUE,MID(Y45,2*ROW(INDIRECT("1:"&amp;LEN(Y45)))-1,2)&amp;" ")),""))</f>
        <v/>
      </c>
      <c r="D45" s="15"/>
      <c r="E45" s="16"/>
      <c r="F45" s="17"/>
      <c r="G45" s="18"/>
      <c r="H45" s="23"/>
      <c r="I45" s="8"/>
      <c r="J45" s="8"/>
      <c r="K45" s="1" t="str">
        <f t="shared" ca="1" si="28"/>
        <v>34E</v>
      </c>
      <c r="L45" s="1" t="str">
        <f t="shared" si="29"/>
        <v/>
      </c>
      <c r="M45" s="1" t="str">
        <f t="shared" ca="1" si="0"/>
        <v>$034E</v>
      </c>
      <c r="N45" s="4" t="str">
        <f t="shared" ca="1" si="1"/>
        <v/>
      </c>
      <c r="O45" s="4" t="str">
        <f t="shared" ca="1" si="2"/>
        <v>00</v>
      </c>
      <c r="P45" s="4" t="str">
        <f t="shared" ca="1" si="3"/>
        <v/>
      </c>
      <c r="Q45" s="3">
        <f t="shared" si="4"/>
        <v>-1</v>
      </c>
      <c r="R45" s="3" t="str">
        <f t="shared" si="35"/>
        <v/>
      </c>
      <c r="S45" s="3" t="str">
        <f t="shared" si="30"/>
        <v>my_code</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IF(OR(UPPER(F45)="STR",UPPER(F45)="ASC"),_xlfn.TEXTJOIN("",TRUE,DEC2HEX(128*(UPPER(F45)="STR")+CODE(MID(G45,ABS(ROW(INDIRECT("1:"&amp;LEN(G45)))),1)))),IF(UPPER(F45)="HEX",UPPER(SUBSTITUTE(G45,"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ca="1">IF(Z45&amp;""&lt;&gt;"",Z$11,IF(AA45&amp;""&lt;&gt;"",AA$11,IF(AB45&amp;""&lt;&gt;"",AB$11,IF(AC45&amp;""&lt;&gt;"",AC$11,IF(AD45&amp;""&lt;&gt;"",AD$11,IF(AND(AE45&amp;""&lt;&gt;"",X45=FALSE),AE$11,IF(AF45&amp;""&lt;&gt;"","IMM",IF(X45,"PSO","DIR"))))))))</f>
        <v>mem</v>
      </c>
      <c r="AH45" s="1">
        <f t="shared" ca="1" si="17"/>
        <v>0</v>
      </c>
      <c r="AI45" s="1">
        <f t="shared" ca="1" si="32"/>
        <v>-1</v>
      </c>
      <c r="AJ45" s="1">
        <f t="shared" ca="1" si="37"/>
        <v>0</v>
      </c>
      <c r="AK45" s="1">
        <f t="shared" ca="1" si="33"/>
        <v>0</v>
      </c>
      <c r="AL45" s="1">
        <f t="shared" ca="1" si="34"/>
        <v>0</v>
      </c>
      <c r="AM45" s="1" t="e" cm="1">
        <f t="array" aca="1" ref="AM45" ca="1">INDEX($G$2:$G$173,MATCH(1,(AL45=$E$2:$E$173)*("EQU"=UPPER($F$2:$F$173)),0))</f>
        <v>#N/A</v>
      </c>
      <c r="AN45" s="1" t="str">
        <f t="shared" ca="1" si="38"/>
        <v/>
      </c>
      <c r="AO45" s="1" t="e">
        <f t="shared" ca="1" si="20"/>
        <v>#N/A</v>
      </c>
      <c r="AP45" s="1" t="str">
        <f t="shared" ca="1" si="21"/>
        <v/>
      </c>
      <c r="AQ45" s="1" t="str" cm="1">
        <f t="array" aca="1" ref="AQ45" ca="1">IF(LEFT(AL45,1)=".",INDEX($M$12:$M$173,MATCH(1,(AL45=$L$12:$L$173)*(S45=($S$12:$S$173)),0)),"")</f>
        <v/>
      </c>
      <c r="AR45" s="1">
        <f t="shared" ca="1" si="22"/>
        <v>0</v>
      </c>
      <c r="AS45" s="1">
        <f t="shared" ca="1" si="39"/>
        <v>0</v>
      </c>
      <c r="AT45" s="1" t="str">
        <f t="shared" ca="1" si="36"/>
        <v>00</v>
      </c>
      <c r="AU45" s="1" t="str">
        <f t="shared" ca="1" si="25"/>
        <v>00</v>
      </c>
      <c r="AV45" s="1" t="str">
        <f t="shared" ca="1" si="26"/>
        <v>00</v>
      </c>
      <c r="AW45" s="1" t="str">
        <f t="shared" ca="1" si="27"/>
        <v>ZP</v>
      </c>
      <c r="AX45" s="4" t="e">
        <f ca="1">VLOOKUP(UPPER(F45)&amp;"-"&amp;AW45,Opcodes!$D$3:$E$160,2,FALSE)</f>
        <v>#N/A</v>
      </c>
      <c r="AY45" s="1">
        <f t="shared" ca="1" si="31"/>
        <v>0</v>
      </c>
    </row>
    <row r="46" spans="3:51" x14ac:dyDescent="0.3">
      <c r="C46" s="10" t="str" cm="1">
        <f t="array" aca="1" ref="C46" ca="1">IF(AND(N46&amp;""&lt;&gt;"",K46&amp;""&lt;&gt;""),K46&amp;": "&amp;N46&amp;IF(O46&amp;""&lt;&gt;""," "&amp;O46,"")&amp;IF(P46&amp;""&lt;&gt;""," "&amp;P46,""),IF(Y46&amp;""&lt;&gt;"",K46&amp;": "&amp;TRIM(_xlfn.TEXTJOIN("",TRUE,MID(Y46,2*ROW(INDIRECT("1:"&amp;LEN(Y46)))-1,2)&amp;" ")),""))</f>
        <v/>
      </c>
      <c r="D46" s="15"/>
      <c r="E46" s="16"/>
      <c r="F46" s="17"/>
      <c r="G46" s="18"/>
      <c r="H46" s="23"/>
      <c r="I46" s="8"/>
      <c r="J46" s="8"/>
      <c r="K46" s="1" t="str">
        <f t="shared" ca="1" si="28"/>
        <v>34E</v>
      </c>
      <c r="L46" s="1" t="str">
        <f t="shared" si="29"/>
        <v/>
      </c>
      <c r="M46" s="1" t="str">
        <f t="shared" ca="1" si="0"/>
        <v>$034E</v>
      </c>
      <c r="N46" s="4" t="str">
        <f t="shared" ca="1" si="1"/>
        <v/>
      </c>
      <c r="O46" s="4" t="str">
        <f t="shared" ca="1" si="2"/>
        <v>00</v>
      </c>
      <c r="P46" s="4" t="str">
        <f t="shared" ca="1" si="3"/>
        <v/>
      </c>
      <c r="Q46" s="3">
        <f t="shared" si="4"/>
        <v>-1</v>
      </c>
      <c r="R46" s="3" t="str">
        <f t="shared" si="35"/>
        <v/>
      </c>
      <c r="S46" s="3" t="str">
        <f t="shared" si="30"/>
        <v>my_code</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IF(OR(UPPER(F46)="STR",UPPER(F46)="ASC"),_xlfn.TEXTJOIN("",TRUE,DEC2HEX(128*(UPPER(F46)="STR")+CODE(MID(G46,ABS(ROW(INDIRECT("1:"&amp;LEN(G46)))),1)))),IF(UPPER(F46)="HEX",UPPER(SUBSTITUTE(G46,"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ca="1">IF(Z46&amp;""&lt;&gt;"",Z$11,IF(AA46&amp;""&lt;&gt;"",AA$11,IF(AB46&amp;""&lt;&gt;"",AB$11,IF(AC46&amp;""&lt;&gt;"",AC$11,IF(AD46&amp;""&lt;&gt;"",AD$11,IF(AND(AE46&amp;""&lt;&gt;"",X46=FALSE),AE$11,IF(AF46&amp;""&lt;&gt;"","IMM",IF(X46,"PSO","DIR"))))))))</f>
        <v>mem</v>
      </c>
      <c r="AH46" s="1">
        <f t="shared" ca="1" si="17"/>
        <v>0</v>
      </c>
      <c r="AI46" s="1">
        <f t="shared" ca="1" si="32"/>
        <v>-1</v>
      </c>
      <c r="AJ46" s="1">
        <f t="shared" ca="1" si="37"/>
        <v>0</v>
      </c>
      <c r="AK46" s="1">
        <f t="shared" ca="1" si="33"/>
        <v>0</v>
      </c>
      <c r="AL46" s="1">
        <f t="shared" ca="1" si="34"/>
        <v>0</v>
      </c>
      <c r="AM46" s="1" t="e" cm="1">
        <f t="array" aca="1" ref="AM46" ca="1">INDEX($G$2:$G$173,MATCH(1,(AL46=$E$2:$E$173)*("EQU"=UPPER($F$2:$F$173)),0))</f>
        <v>#N/A</v>
      </c>
      <c r="AN46" s="1" t="str">
        <f t="shared" ca="1" si="38"/>
        <v/>
      </c>
      <c r="AO46" s="1" t="e">
        <f t="shared" ca="1" si="20"/>
        <v>#N/A</v>
      </c>
      <c r="AP46" s="1" t="str">
        <f t="shared" ca="1" si="21"/>
        <v/>
      </c>
      <c r="AQ46" s="1" t="str" cm="1">
        <f t="array" aca="1" ref="AQ46" ca="1">IF(LEFT(AL46,1)=".",INDEX($M$12:$M$173,MATCH(1,(AL46=$L$12:$L$173)*(S46=($S$12:$S$173)),0)),"")</f>
        <v/>
      </c>
      <c r="AR46" s="1">
        <f t="shared" ca="1" si="22"/>
        <v>0</v>
      </c>
      <c r="AS46" s="1">
        <f t="shared" ca="1" si="39"/>
        <v>0</v>
      </c>
      <c r="AT46" s="1" t="str">
        <f t="shared" ca="1" si="36"/>
        <v>00</v>
      </c>
      <c r="AU46" s="1" t="str">
        <f t="shared" ca="1" si="25"/>
        <v>00</v>
      </c>
      <c r="AV46" s="1" t="str">
        <f t="shared" ca="1" si="26"/>
        <v>00</v>
      </c>
      <c r="AW46" s="1" t="str">
        <f t="shared" ca="1" si="27"/>
        <v>ZP</v>
      </c>
      <c r="AX46" s="4" t="e">
        <f ca="1">VLOOKUP(UPPER(F46)&amp;"-"&amp;AW46,Opcodes!$D$3:$E$160,2,FALSE)</f>
        <v>#N/A</v>
      </c>
      <c r="AY46" s="1">
        <f t="shared" ca="1" si="31"/>
        <v>0</v>
      </c>
    </row>
    <row r="47" spans="3:51" x14ac:dyDescent="0.3">
      <c r="C47" s="10" t="str" cm="1">
        <f t="array" aca="1" ref="C47" ca="1">IF(AND(N47&amp;""&lt;&gt;"",K47&amp;""&lt;&gt;""),K47&amp;": "&amp;N47&amp;IF(O47&amp;""&lt;&gt;""," "&amp;O47,"")&amp;IF(P47&amp;""&lt;&gt;""," "&amp;P47,""),IF(Y47&amp;""&lt;&gt;"",K47&amp;": "&amp;TRIM(_xlfn.TEXTJOIN("",TRUE,MID(Y47,2*ROW(INDIRECT("1:"&amp;LEN(Y47)))-1,2)&amp;" ")),""))</f>
        <v/>
      </c>
      <c r="D47" s="15"/>
      <c r="E47" s="16"/>
      <c r="F47" s="17"/>
      <c r="G47" s="18"/>
      <c r="H47" s="23"/>
      <c r="I47" s="8"/>
      <c r="J47" s="8"/>
      <c r="K47" s="1" t="str">
        <f t="shared" ca="1" si="28"/>
        <v>34E</v>
      </c>
      <c r="L47" s="1" t="str">
        <f t="shared" si="29"/>
        <v/>
      </c>
      <c r="M47" s="1" t="str">
        <f t="shared" ca="1" si="0"/>
        <v>$034E</v>
      </c>
      <c r="N47" s="4" t="str">
        <f t="shared" ca="1" si="1"/>
        <v/>
      </c>
      <c r="O47" s="4" t="str">
        <f t="shared" ca="1" si="2"/>
        <v>00</v>
      </c>
      <c r="P47" s="4" t="str">
        <f t="shared" ca="1" si="3"/>
        <v/>
      </c>
      <c r="Q47" s="3">
        <f t="shared" si="4"/>
        <v>-1</v>
      </c>
      <c r="R47" s="3" t="str">
        <f t="shared" si="35"/>
        <v/>
      </c>
      <c r="S47" s="3" t="str">
        <f t="shared" si="30"/>
        <v>my_code</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IF(OR(UPPER(F47)="STR",UPPER(F47)="ASC"),_xlfn.TEXTJOIN("",TRUE,DEC2HEX(128*(UPPER(F47)="STR")+CODE(MID(G47,ABS(ROW(INDIRECT("1:"&amp;LEN(G47)))),1)))),IF(UPPER(F47)="HEX",UPPER(SUBSTITUTE(G47,"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ca="1">IF(Z47&amp;""&lt;&gt;"",Z$11,IF(AA47&amp;""&lt;&gt;"",AA$11,IF(AB47&amp;""&lt;&gt;"",AB$11,IF(AC47&amp;""&lt;&gt;"",AC$11,IF(AD47&amp;""&lt;&gt;"",AD$11,IF(AND(AE47&amp;""&lt;&gt;"",X47=FALSE),AE$11,IF(AF47&amp;""&lt;&gt;"","IMM",IF(X47,"PSO","DIR"))))))))</f>
        <v>mem</v>
      </c>
      <c r="AH47" s="1">
        <f t="shared" ca="1" si="17"/>
        <v>0</v>
      </c>
      <c r="AI47" s="1">
        <f t="shared" ca="1" si="32"/>
        <v>-1</v>
      </c>
      <c r="AJ47" s="1">
        <f t="shared" ca="1" si="37"/>
        <v>0</v>
      </c>
      <c r="AK47" s="1">
        <f t="shared" ca="1" si="33"/>
        <v>0</v>
      </c>
      <c r="AL47" s="1">
        <f t="shared" ca="1" si="34"/>
        <v>0</v>
      </c>
      <c r="AM47" s="1" t="e" cm="1">
        <f t="array" aca="1" ref="AM47" ca="1">INDEX($G$2:$G$173,MATCH(1,(AL47=$E$2:$E$173)*("EQU"=UPPER($F$2:$F$173)),0))</f>
        <v>#N/A</v>
      </c>
      <c r="AN47" s="1" t="str">
        <f t="shared" ca="1" si="38"/>
        <v/>
      </c>
      <c r="AO47" s="1" t="e">
        <f t="shared" ca="1" si="20"/>
        <v>#N/A</v>
      </c>
      <c r="AP47" s="1" t="str">
        <f t="shared" ca="1" si="21"/>
        <v/>
      </c>
      <c r="AQ47" s="1" t="str" cm="1">
        <f t="array" aca="1" ref="AQ47" ca="1">IF(LEFT(AL47,1)=".",INDEX($M$12:$M$173,MATCH(1,(AL47=$L$12:$L$173)*(S47=($S$12:$S$173)),0)),"")</f>
        <v/>
      </c>
      <c r="AR47" s="1">
        <f t="shared" ca="1" si="22"/>
        <v>0</v>
      </c>
      <c r="AS47" s="1">
        <f t="shared" ca="1" si="39"/>
        <v>0</v>
      </c>
      <c r="AT47" s="1" t="str">
        <f t="shared" ca="1" si="36"/>
        <v>00</v>
      </c>
      <c r="AU47" s="1" t="str">
        <f t="shared" ca="1" si="25"/>
        <v>00</v>
      </c>
      <c r="AV47" s="1" t="str">
        <f t="shared" ca="1" si="26"/>
        <v>00</v>
      </c>
      <c r="AW47" s="1" t="str">
        <f t="shared" ca="1" si="27"/>
        <v>ZP</v>
      </c>
      <c r="AX47" s="4" t="e">
        <f ca="1">VLOOKUP(UPPER(F47)&amp;"-"&amp;AW47,Opcodes!$D$3:$E$160,2,FALSE)</f>
        <v>#N/A</v>
      </c>
      <c r="AY47" s="1">
        <f t="shared" ca="1" si="31"/>
        <v>0</v>
      </c>
    </row>
    <row r="48" spans="3:51" x14ac:dyDescent="0.3">
      <c r="C48" s="10" t="str" cm="1">
        <f t="array" aca="1" ref="C48" ca="1">IF(AND(N48&amp;""&lt;&gt;"",K48&amp;""&lt;&gt;""),K48&amp;": "&amp;N48&amp;IF(O48&amp;""&lt;&gt;""," "&amp;O48,"")&amp;IF(P48&amp;""&lt;&gt;""," "&amp;P48,""),IF(Y48&amp;""&lt;&gt;"",K48&amp;": "&amp;TRIM(_xlfn.TEXTJOIN("",TRUE,MID(Y48,2*ROW(INDIRECT("1:"&amp;LEN(Y48)))-1,2)&amp;" ")),""))</f>
        <v/>
      </c>
      <c r="D48" s="15"/>
      <c r="E48" s="16"/>
      <c r="F48" s="17"/>
      <c r="G48" s="18"/>
      <c r="H48" s="23"/>
      <c r="I48" s="8"/>
      <c r="J48" s="8"/>
      <c r="K48" s="1" t="str">
        <f t="shared" ca="1" si="28"/>
        <v>34E</v>
      </c>
      <c r="L48" s="1" t="str">
        <f t="shared" si="29"/>
        <v/>
      </c>
      <c r="M48" s="1" t="str">
        <f t="shared" ca="1" si="0"/>
        <v>$034E</v>
      </c>
      <c r="N48" s="4" t="str">
        <f t="shared" ca="1" si="1"/>
        <v/>
      </c>
      <c r="O48" s="4" t="str">
        <f t="shared" ca="1" si="2"/>
        <v>00</v>
      </c>
      <c r="P48" s="4" t="str">
        <f t="shared" ca="1" si="3"/>
        <v/>
      </c>
      <c r="Q48" s="3">
        <f t="shared" si="4"/>
        <v>-1</v>
      </c>
      <c r="R48" s="3" t="str">
        <f t="shared" si="35"/>
        <v/>
      </c>
      <c r="S48" s="3" t="str">
        <f t="shared" si="30"/>
        <v>my_code</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IF(OR(UPPER(F48)="STR",UPPER(F48)="ASC"),_xlfn.TEXTJOIN("",TRUE,DEC2HEX(128*(UPPER(F48)="STR")+CODE(MID(G48,ABS(ROW(INDIRECT("1:"&amp;LEN(G48)))),1)))),IF(UPPER(F48)="HEX",UPPER(SUBSTITUTE(G48,"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ca="1">IF(Z48&amp;""&lt;&gt;"",Z$11,IF(AA48&amp;""&lt;&gt;"",AA$11,IF(AB48&amp;""&lt;&gt;"",AB$11,IF(AC48&amp;""&lt;&gt;"",AC$11,IF(AD48&amp;""&lt;&gt;"",AD$11,IF(AND(AE48&amp;""&lt;&gt;"",X48=FALSE),AE$11,IF(AF48&amp;""&lt;&gt;"","IMM",IF(X48,"PSO","DIR"))))))))</f>
        <v>mem</v>
      </c>
      <c r="AH48" s="1">
        <f t="shared" ca="1" si="17"/>
        <v>0</v>
      </c>
      <c r="AI48" s="1">
        <f t="shared" ca="1" si="32"/>
        <v>-1</v>
      </c>
      <c r="AJ48" s="1">
        <f t="shared" ca="1" si="37"/>
        <v>0</v>
      </c>
      <c r="AK48" s="1">
        <f t="shared" ca="1" si="33"/>
        <v>0</v>
      </c>
      <c r="AL48" s="1">
        <f t="shared" ca="1" si="34"/>
        <v>0</v>
      </c>
      <c r="AM48" s="1" t="e" cm="1">
        <f t="array" aca="1" ref="AM48" ca="1">INDEX($G$2:$G$173,MATCH(1,(AL48=$E$2:$E$173)*("EQU"=UPPER($F$2:$F$173)),0))</f>
        <v>#N/A</v>
      </c>
      <c r="AN48" s="1" t="str">
        <f t="shared" ca="1" si="38"/>
        <v/>
      </c>
      <c r="AO48" s="1" t="e">
        <f t="shared" ca="1" si="20"/>
        <v>#N/A</v>
      </c>
      <c r="AP48" s="1" t="str">
        <f t="shared" ca="1" si="21"/>
        <v/>
      </c>
      <c r="AQ48" s="1" t="str" cm="1">
        <f t="array" aca="1" ref="AQ48" ca="1">IF(LEFT(AL48,1)=".",INDEX($M$12:$M$173,MATCH(1,(AL48=$L$12:$L$173)*(S48=($S$12:$S$173)),0)),"")</f>
        <v/>
      </c>
      <c r="AR48" s="1">
        <f t="shared" ca="1" si="22"/>
        <v>0</v>
      </c>
      <c r="AS48" s="1">
        <f t="shared" ca="1" si="39"/>
        <v>0</v>
      </c>
      <c r="AT48" s="1" t="str">
        <f t="shared" ca="1" si="36"/>
        <v>00</v>
      </c>
      <c r="AU48" s="1" t="str">
        <f t="shared" ca="1" si="25"/>
        <v>00</v>
      </c>
      <c r="AV48" s="1" t="str">
        <f t="shared" ca="1" si="26"/>
        <v>00</v>
      </c>
      <c r="AW48" s="1" t="str">
        <f t="shared" ca="1" si="27"/>
        <v>ZP</v>
      </c>
      <c r="AX48" s="4" t="e">
        <f ca="1">VLOOKUP(UPPER(F48)&amp;"-"&amp;AW48,Opcodes!$D$3:$E$160,2,FALSE)</f>
        <v>#N/A</v>
      </c>
      <c r="AY48" s="1">
        <f t="shared" ca="1" si="31"/>
        <v>0</v>
      </c>
    </row>
    <row r="49" spans="3:51" x14ac:dyDescent="0.3">
      <c r="C49" s="10" t="str" cm="1">
        <f t="array" aca="1" ref="C49" ca="1">IF(AND(N49&amp;""&lt;&gt;"",K49&amp;""&lt;&gt;""),K49&amp;": "&amp;N49&amp;IF(O49&amp;""&lt;&gt;""," "&amp;O49,"")&amp;IF(P49&amp;""&lt;&gt;""," "&amp;P49,""),IF(Y49&amp;""&lt;&gt;"",K49&amp;": "&amp;TRIM(_xlfn.TEXTJOIN("",TRUE,MID(Y49,2*ROW(INDIRECT("1:"&amp;LEN(Y49)))-1,2)&amp;" ")),""))</f>
        <v/>
      </c>
      <c r="D49" s="15"/>
      <c r="E49" s="16"/>
      <c r="F49" s="17"/>
      <c r="G49" s="18"/>
      <c r="H49" s="23"/>
      <c r="I49" s="8"/>
      <c r="J49" s="8"/>
      <c r="K49" s="1" t="str">
        <f t="shared" ca="1" si="28"/>
        <v>34E</v>
      </c>
      <c r="L49" s="1" t="str">
        <f t="shared" si="29"/>
        <v/>
      </c>
      <c r="M49" s="1" t="str">
        <f t="shared" ca="1" si="0"/>
        <v>$034E</v>
      </c>
      <c r="N49" s="4" t="str">
        <f t="shared" ca="1" si="1"/>
        <v/>
      </c>
      <c r="O49" s="4" t="str">
        <f t="shared" ca="1" si="2"/>
        <v>00</v>
      </c>
      <c r="P49" s="4" t="str">
        <f t="shared" ca="1" si="3"/>
        <v/>
      </c>
      <c r="Q49" s="3">
        <f t="shared" si="4"/>
        <v>-1</v>
      </c>
      <c r="R49" s="3" t="str">
        <f t="shared" si="35"/>
        <v/>
      </c>
      <c r="S49" s="3" t="str">
        <f t="shared" si="30"/>
        <v>my_code</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IF(OR(UPPER(F49)="STR",UPPER(F49)="ASC"),_xlfn.TEXTJOIN("",TRUE,DEC2HEX(128*(UPPER(F49)="STR")+CODE(MID(G49,ABS(ROW(INDIRECT("1:"&amp;LEN(G49)))),1)))),IF(UPPER(F49)="HEX",UPPER(SUBSTITUTE(G49,"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ca="1">IF(Z49&amp;""&lt;&gt;"",Z$11,IF(AA49&amp;""&lt;&gt;"",AA$11,IF(AB49&amp;""&lt;&gt;"",AB$11,IF(AC49&amp;""&lt;&gt;"",AC$11,IF(AD49&amp;""&lt;&gt;"",AD$11,IF(AND(AE49&amp;""&lt;&gt;"",X49=FALSE),AE$11,IF(AF49&amp;""&lt;&gt;"","IMM",IF(X49,"PSO","DIR"))))))))</f>
        <v>mem</v>
      </c>
      <c r="AH49" s="1">
        <f t="shared" ca="1" si="17"/>
        <v>0</v>
      </c>
      <c r="AI49" s="1">
        <f t="shared" ca="1" si="32"/>
        <v>-1</v>
      </c>
      <c r="AJ49" s="1">
        <f t="shared" ca="1" si="37"/>
        <v>0</v>
      </c>
      <c r="AK49" s="1">
        <f t="shared" ca="1" si="33"/>
        <v>0</v>
      </c>
      <c r="AL49" s="1">
        <f t="shared" ca="1" si="34"/>
        <v>0</v>
      </c>
      <c r="AM49" s="1" t="e" cm="1">
        <f t="array" aca="1" ref="AM49" ca="1">INDEX($G$2:$G$173,MATCH(1,(AL49=$E$2:$E$173)*("EQU"=UPPER($F$2:$F$173)),0))</f>
        <v>#N/A</v>
      </c>
      <c r="AN49" s="1" t="str">
        <f t="shared" ca="1" si="38"/>
        <v/>
      </c>
      <c r="AO49" s="1" t="e">
        <f t="shared" ca="1" si="20"/>
        <v>#N/A</v>
      </c>
      <c r="AP49" s="1" t="str">
        <f t="shared" ca="1" si="21"/>
        <v/>
      </c>
      <c r="AQ49" s="1" t="str" cm="1">
        <f t="array" aca="1" ref="AQ49" ca="1">IF(LEFT(AL49,1)=".",INDEX($M$12:$M$173,MATCH(1,(AL49=$L$12:$L$173)*(S49=($S$12:$S$173)),0)),"")</f>
        <v/>
      </c>
      <c r="AR49" s="1">
        <f t="shared" ca="1" si="22"/>
        <v>0</v>
      </c>
      <c r="AS49" s="1">
        <f t="shared" ca="1" si="39"/>
        <v>0</v>
      </c>
      <c r="AT49" s="1" t="str">
        <f t="shared" ca="1" si="36"/>
        <v>00</v>
      </c>
      <c r="AU49" s="1" t="str">
        <f t="shared" ca="1" si="25"/>
        <v>00</v>
      </c>
      <c r="AV49" s="1" t="str">
        <f t="shared" ca="1" si="26"/>
        <v>00</v>
      </c>
      <c r="AW49" s="1" t="str">
        <f t="shared" ca="1" si="27"/>
        <v>ZP</v>
      </c>
      <c r="AX49" s="4" t="e">
        <f ca="1">VLOOKUP(UPPER(F49)&amp;"-"&amp;AW49,Opcodes!$D$3:$E$160,2,FALSE)</f>
        <v>#N/A</v>
      </c>
      <c r="AY49" s="1">
        <f t="shared" ca="1" si="31"/>
        <v>0</v>
      </c>
    </row>
    <row r="50" spans="3:51" x14ac:dyDescent="0.3">
      <c r="C50" s="10" t="str" cm="1">
        <f t="array" aca="1" ref="C50" ca="1">IF(AND(N50&amp;""&lt;&gt;"",K50&amp;""&lt;&gt;""),K50&amp;": "&amp;N50&amp;IF(O50&amp;""&lt;&gt;""," "&amp;O50,"")&amp;IF(P50&amp;""&lt;&gt;""," "&amp;P50,""),IF(Y50&amp;""&lt;&gt;"",K50&amp;": "&amp;TRIM(_xlfn.TEXTJOIN("",TRUE,MID(Y50,2*ROW(INDIRECT("1:"&amp;LEN(Y50)))-1,2)&amp;" ")),""))</f>
        <v/>
      </c>
      <c r="D50" s="15"/>
      <c r="E50" s="16"/>
      <c r="F50" s="17"/>
      <c r="G50" s="18"/>
      <c r="H50" s="23"/>
      <c r="I50" s="8"/>
      <c r="J50" s="8"/>
      <c r="K50" s="1" t="str">
        <f t="shared" ca="1" si="28"/>
        <v>34E</v>
      </c>
      <c r="L50" s="1" t="str">
        <f t="shared" si="29"/>
        <v/>
      </c>
      <c r="M50" s="1" t="str">
        <f t="shared" ca="1" si="0"/>
        <v>$034E</v>
      </c>
      <c r="N50" s="4" t="str">
        <f t="shared" ca="1" si="1"/>
        <v/>
      </c>
      <c r="O50" s="4" t="str">
        <f t="shared" ca="1" si="2"/>
        <v>00</v>
      </c>
      <c r="P50" s="4" t="str">
        <f t="shared" ca="1" si="3"/>
        <v/>
      </c>
      <c r="Q50" s="3">
        <f t="shared" si="4"/>
        <v>-1</v>
      </c>
      <c r="R50" s="3" t="str">
        <f t="shared" si="35"/>
        <v/>
      </c>
      <c r="S50" s="3" t="str">
        <f t="shared" si="30"/>
        <v>my_code</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IF(OR(UPPER(F50)="STR",UPPER(F50)="ASC"),_xlfn.TEXTJOIN("",TRUE,DEC2HEX(128*(UPPER(F50)="STR")+CODE(MID(G50,ABS(ROW(INDIRECT("1:"&amp;LEN(G50)))),1)))),IF(UPPER(F50)="HEX",UPPER(SUBSTITUTE(G50,"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ca="1">IF(Z50&amp;""&lt;&gt;"",Z$11,IF(AA50&amp;""&lt;&gt;"",AA$11,IF(AB50&amp;""&lt;&gt;"",AB$11,IF(AC50&amp;""&lt;&gt;"",AC$11,IF(AD50&amp;""&lt;&gt;"",AD$11,IF(AND(AE50&amp;""&lt;&gt;"",X50=FALSE),AE$11,IF(AF50&amp;""&lt;&gt;"","IMM",IF(X50,"PSO","DIR"))))))))</f>
        <v>mem</v>
      </c>
      <c r="AH50" s="1">
        <f t="shared" ca="1" si="17"/>
        <v>0</v>
      </c>
      <c r="AI50" s="1">
        <f t="shared" ca="1" si="32"/>
        <v>-1</v>
      </c>
      <c r="AJ50" s="1">
        <f t="shared" ca="1" si="37"/>
        <v>0</v>
      </c>
      <c r="AK50" s="1">
        <f t="shared" ca="1" si="33"/>
        <v>0</v>
      </c>
      <c r="AL50" s="1">
        <f t="shared" ca="1" si="34"/>
        <v>0</v>
      </c>
      <c r="AM50" s="1" t="e" cm="1">
        <f t="array" aca="1" ref="AM50" ca="1">INDEX($G$2:$G$173,MATCH(1,(AL50=$E$2:$E$173)*("EQU"=UPPER($F$2:$F$173)),0))</f>
        <v>#N/A</v>
      </c>
      <c r="AN50" s="1" t="str">
        <f t="shared" ca="1" si="38"/>
        <v/>
      </c>
      <c r="AO50" s="1" t="e">
        <f t="shared" ca="1" si="20"/>
        <v>#N/A</v>
      </c>
      <c r="AP50" s="1" t="str">
        <f t="shared" ca="1" si="21"/>
        <v/>
      </c>
      <c r="AQ50" s="1" t="str" cm="1">
        <f t="array" aca="1" ref="AQ50" ca="1">IF(LEFT(AL50,1)=".",INDEX($M$12:$M$173,MATCH(1,(AL50=$L$12:$L$173)*(S50=($S$12:$S$173)),0)),"")</f>
        <v/>
      </c>
      <c r="AR50" s="1">
        <f t="shared" ca="1" si="22"/>
        <v>0</v>
      </c>
      <c r="AS50" s="1">
        <f t="shared" ca="1" si="39"/>
        <v>0</v>
      </c>
      <c r="AT50" s="1" t="str">
        <f t="shared" ca="1" si="36"/>
        <v>00</v>
      </c>
      <c r="AU50" s="1" t="str">
        <f t="shared" ca="1" si="25"/>
        <v>00</v>
      </c>
      <c r="AV50" s="1" t="str">
        <f t="shared" ca="1" si="26"/>
        <v>00</v>
      </c>
      <c r="AW50" s="1" t="str">
        <f t="shared" ca="1" si="27"/>
        <v>ZP</v>
      </c>
      <c r="AX50" s="4" t="e">
        <f ca="1">VLOOKUP(UPPER(F50)&amp;"-"&amp;AW50,Opcodes!$D$3:$E$160,2,FALSE)</f>
        <v>#N/A</v>
      </c>
      <c r="AY50" s="1">
        <f t="shared" ca="1" si="31"/>
        <v>0</v>
      </c>
    </row>
    <row r="51" spans="3:51" x14ac:dyDescent="0.3">
      <c r="C51" s="10" t="str" cm="1">
        <f t="array" aca="1" ref="C51" ca="1">IF(AND(N51&amp;""&lt;&gt;"",K51&amp;""&lt;&gt;""),K51&amp;": "&amp;N51&amp;IF(O51&amp;""&lt;&gt;""," "&amp;O51,"")&amp;IF(P51&amp;""&lt;&gt;""," "&amp;P51,""),IF(Y51&amp;""&lt;&gt;"",K51&amp;": "&amp;TRIM(_xlfn.TEXTJOIN("",TRUE,MID(Y51,2*ROW(INDIRECT("1:"&amp;LEN(Y51)))-1,2)&amp;" ")),""))</f>
        <v/>
      </c>
      <c r="D51" s="15"/>
      <c r="E51" s="16"/>
      <c r="F51" s="17"/>
      <c r="G51" s="18"/>
      <c r="H51" s="23"/>
      <c r="I51" s="8"/>
      <c r="J51" s="8"/>
      <c r="K51" s="1" t="str">
        <f t="shared" ca="1" si="28"/>
        <v>34E</v>
      </c>
      <c r="L51" s="1" t="str">
        <f t="shared" si="29"/>
        <v/>
      </c>
      <c r="M51" s="1" t="str">
        <f t="shared" ca="1" si="0"/>
        <v>$034E</v>
      </c>
      <c r="N51" s="4" t="str">
        <f t="shared" ca="1" si="1"/>
        <v/>
      </c>
      <c r="O51" s="4" t="str">
        <f t="shared" ca="1" si="2"/>
        <v>00</v>
      </c>
      <c r="P51" s="4" t="str">
        <f t="shared" ca="1" si="3"/>
        <v/>
      </c>
      <c r="Q51" s="3">
        <f t="shared" si="4"/>
        <v>-1</v>
      </c>
      <c r="R51" s="3" t="str">
        <f t="shared" si="35"/>
        <v/>
      </c>
      <c r="S51" s="3" t="str">
        <f t="shared" si="30"/>
        <v>my_code</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IF(OR(UPPER(F51)="STR",UPPER(F51)="ASC"),_xlfn.TEXTJOIN("",TRUE,DEC2HEX(128*(UPPER(F51)="STR")+CODE(MID(G51,ABS(ROW(INDIRECT("1:"&amp;LEN(G51)))),1)))),IF(UPPER(F51)="HEX",UPPER(SUBSTITUTE(G51,"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ca="1">IF(Z51&amp;""&lt;&gt;"",Z$11,IF(AA51&amp;""&lt;&gt;"",AA$11,IF(AB51&amp;""&lt;&gt;"",AB$11,IF(AC51&amp;""&lt;&gt;"",AC$11,IF(AD51&amp;""&lt;&gt;"",AD$11,IF(AND(AE51&amp;""&lt;&gt;"",X51=FALSE),AE$11,IF(AF51&amp;""&lt;&gt;"","IMM",IF(X51,"PSO","DIR"))))))))</f>
        <v>mem</v>
      </c>
      <c r="AH51" s="1">
        <f t="shared" ca="1" si="17"/>
        <v>0</v>
      </c>
      <c r="AI51" s="1">
        <f t="shared" ca="1" si="32"/>
        <v>-1</v>
      </c>
      <c r="AJ51" s="1">
        <f t="shared" ca="1" si="37"/>
        <v>0</v>
      </c>
      <c r="AK51" s="1">
        <f t="shared" ca="1" si="33"/>
        <v>0</v>
      </c>
      <c r="AL51" s="1">
        <f t="shared" ca="1" si="34"/>
        <v>0</v>
      </c>
      <c r="AM51" s="1" t="e" cm="1">
        <f t="array" aca="1" ref="AM51" ca="1">INDEX($G$2:$G$173,MATCH(1,(AL51=$E$2:$E$173)*("EQU"=UPPER($F$2:$F$173)),0))</f>
        <v>#N/A</v>
      </c>
      <c r="AN51" s="1" t="str">
        <f t="shared" ca="1" si="38"/>
        <v/>
      </c>
      <c r="AO51" s="1" t="e">
        <f t="shared" ca="1" si="20"/>
        <v>#N/A</v>
      </c>
      <c r="AP51" s="1" t="str">
        <f t="shared" ca="1" si="21"/>
        <v/>
      </c>
      <c r="AQ51" s="1" t="str" cm="1">
        <f t="array" aca="1" ref="AQ51" ca="1">IF(LEFT(AL51,1)=".",INDEX($M$12:$M$173,MATCH(1,(AL51=$L$12:$L$173)*(S51=($S$12:$S$173)),0)),"")</f>
        <v/>
      </c>
      <c r="AR51" s="1">
        <f t="shared" ca="1" si="22"/>
        <v>0</v>
      </c>
      <c r="AS51" s="1">
        <f t="shared" ca="1" si="39"/>
        <v>0</v>
      </c>
      <c r="AT51" s="1" t="str">
        <f t="shared" ca="1" si="36"/>
        <v>00</v>
      </c>
      <c r="AU51" s="1" t="str">
        <f t="shared" ca="1" si="25"/>
        <v>00</v>
      </c>
      <c r="AV51" s="1" t="str">
        <f t="shared" ca="1" si="26"/>
        <v>00</v>
      </c>
      <c r="AW51" s="1" t="str">
        <f t="shared" ca="1" si="27"/>
        <v>ZP</v>
      </c>
      <c r="AX51" s="4" t="e">
        <f ca="1">VLOOKUP(UPPER(F51)&amp;"-"&amp;AW51,Opcodes!$D$3:$E$160,2,FALSE)</f>
        <v>#N/A</v>
      </c>
      <c r="AY51" s="1">
        <f t="shared" ca="1" si="31"/>
        <v>0</v>
      </c>
    </row>
    <row r="52" spans="3:51" x14ac:dyDescent="0.3">
      <c r="C52" s="10" t="str" cm="1">
        <f t="array" aca="1" ref="C52" ca="1">IF(AND(N52&amp;""&lt;&gt;"",K52&amp;""&lt;&gt;""),K52&amp;": "&amp;N52&amp;IF(O52&amp;""&lt;&gt;""," "&amp;O52,"")&amp;IF(P52&amp;""&lt;&gt;""," "&amp;P52,""),IF(Y52&amp;""&lt;&gt;"",K52&amp;": "&amp;TRIM(_xlfn.TEXTJOIN("",TRUE,MID(Y52,2*ROW(INDIRECT("1:"&amp;LEN(Y52)))-1,2)&amp;" ")),""))</f>
        <v/>
      </c>
      <c r="D52" s="15"/>
      <c r="E52" s="16"/>
      <c r="F52" s="17"/>
      <c r="G52" s="18"/>
      <c r="H52" s="23"/>
      <c r="I52" s="8"/>
      <c r="J52" s="8"/>
      <c r="K52" s="1" t="str">
        <f t="shared" ca="1" si="28"/>
        <v>34E</v>
      </c>
      <c r="L52" s="1" t="str">
        <f t="shared" si="29"/>
        <v/>
      </c>
      <c r="M52" s="1" t="str">
        <f t="shared" ca="1" si="0"/>
        <v>$034E</v>
      </c>
      <c r="N52" s="4" t="str">
        <f t="shared" ca="1" si="1"/>
        <v/>
      </c>
      <c r="O52" s="4" t="str">
        <f t="shared" ca="1" si="2"/>
        <v>00</v>
      </c>
      <c r="P52" s="4" t="str">
        <f t="shared" ca="1" si="3"/>
        <v/>
      </c>
      <c r="Q52" s="3">
        <f t="shared" si="4"/>
        <v>-1</v>
      </c>
      <c r="R52" s="3" t="str">
        <f t="shared" si="35"/>
        <v/>
      </c>
      <c r="S52" s="3" t="str">
        <f t="shared" si="30"/>
        <v>my_code</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IF(OR(UPPER(F52)="STR",UPPER(F52)="ASC"),_xlfn.TEXTJOIN("",TRUE,DEC2HEX(128*(UPPER(F52)="STR")+CODE(MID(G52,ABS(ROW(INDIRECT("1:"&amp;LEN(G52)))),1)))),IF(UPPER(F52)="HEX",UPPER(SUBSTITUTE(G52,"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ca="1">IF(Z52&amp;""&lt;&gt;"",Z$11,IF(AA52&amp;""&lt;&gt;"",AA$11,IF(AB52&amp;""&lt;&gt;"",AB$11,IF(AC52&amp;""&lt;&gt;"",AC$11,IF(AD52&amp;""&lt;&gt;"",AD$11,IF(AND(AE52&amp;""&lt;&gt;"",X52=FALSE),AE$11,IF(AF52&amp;""&lt;&gt;"","IMM",IF(X52,"PSO","DIR"))))))))</f>
        <v>mem</v>
      </c>
      <c r="AH52" s="1">
        <f t="shared" ca="1" si="17"/>
        <v>0</v>
      </c>
      <c r="AI52" s="1">
        <f t="shared" ca="1" si="32"/>
        <v>-1</v>
      </c>
      <c r="AJ52" s="1">
        <f t="shared" ca="1" si="37"/>
        <v>0</v>
      </c>
      <c r="AK52" s="1">
        <f t="shared" ca="1" si="33"/>
        <v>0</v>
      </c>
      <c r="AL52" s="1">
        <f t="shared" ca="1" si="34"/>
        <v>0</v>
      </c>
      <c r="AM52" s="1" t="e" cm="1">
        <f t="array" aca="1" ref="AM52" ca="1">INDEX($G$2:$G$173,MATCH(1,(AL52=$E$2:$E$173)*("EQU"=UPPER($F$2:$F$173)),0))</f>
        <v>#N/A</v>
      </c>
      <c r="AN52" s="1" t="str">
        <f t="shared" ca="1" si="38"/>
        <v/>
      </c>
      <c r="AO52" s="1" t="e">
        <f t="shared" ca="1" si="20"/>
        <v>#N/A</v>
      </c>
      <c r="AP52" s="1" t="str">
        <f t="shared" ca="1" si="21"/>
        <v/>
      </c>
      <c r="AQ52" s="1" t="str" cm="1">
        <f t="array" aca="1" ref="AQ52" ca="1">IF(LEFT(AL52,1)=".",INDEX($M$12:$M$173,MATCH(1,(AL52=$L$12:$L$173)*(S52=($S$12:$S$173)),0)),"")</f>
        <v/>
      </c>
      <c r="AR52" s="1">
        <f t="shared" ca="1" si="22"/>
        <v>0</v>
      </c>
      <c r="AS52" s="1">
        <f t="shared" ca="1" si="39"/>
        <v>0</v>
      </c>
      <c r="AT52" s="1" t="str">
        <f t="shared" ca="1" si="36"/>
        <v>00</v>
      </c>
      <c r="AU52" s="1" t="str">
        <f t="shared" ca="1" si="25"/>
        <v>00</v>
      </c>
      <c r="AV52" s="1" t="str">
        <f t="shared" ca="1" si="26"/>
        <v>00</v>
      </c>
      <c r="AW52" s="1" t="str">
        <f t="shared" ca="1" si="27"/>
        <v>ZP</v>
      </c>
      <c r="AX52" s="4" t="e">
        <f ca="1">VLOOKUP(UPPER(F52)&amp;"-"&amp;AW52,Opcodes!$D$3:$E$160,2,FALSE)</f>
        <v>#N/A</v>
      </c>
      <c r="AY52" s="1">
        <f t="shared" ca="1" si="31"/>
        <v>0</v>
      </c>
    </row>
    <row r="53" spans="3:51" x14ac:dyDescent="0.3">
      <c r="C53" s="10" t="str" cm="1">
        <f t="array" aca="1" ref="C53" ca="1">IF(AND(N53&amp;""&lt;&gt;"",K53&amp;""&lt;&gt;""),K53&amp;": "&amp;N53&amp;IF(O53&amp;""&lt;&gt;""," "&amp;O53,"")&amp;IF(P53&amp;""&lt;&gt;""," "&amp;P53,""),IF(Y53&amp;""&lt;&gt;"",K53&amp;": "&amp;TRIM(_xlfn.TEXTJOIN("",TRUE,MID(Y53,2*ROW(INDIRECT("1:"&amp;LEN(Y53)))-1,2)&amp;" ")),""))</f>
        <v/>
      </c>
      <c r="D53" s="15"/>
      <c r="E53" s="16"/>
      <c r="F53" s="17"/>
      <c r="G53" s="18"/>
      <c r="H53" s="23"/>
      <c r="I53" s="8"/>
      <c r="J53" s="8"/>
      <c r="K53" s="1" t="str">
        <f t="shared" ca="1" si="28"/>
        <v>34E</v>
      </c>
      <c r="L53" s="1" t="str">
        <f t="shared" si="29"/>
        <v/>
      </c>
      <c r="M53" s="1" t="str">
        <f t="shared" ca="1" si="0"/>
        <v>$034E</v>
      </c>
      <c r="N53" s="4" t="str">
        <f t="shared" ca="1" si="1"/>
        <v/>
      </c>
      <c r="O53" s="4" t="str">
        <f t="shared" ca="1" si="2"/>
        <v>00</v>
      </c>
      <c r="P53" s="4" t="str">
        <f t="shared" ca="1" si="3"/>
        <v/>
      </c>
      <c r="Q53" s="3">
        <f t="shared" si="4"/>
        <v>-1</v>
      </c>
      <c r="R53" s="3" t="str">
        <f t="shared" si="35"/>
        <v/>
      </c>
      <c r="S53" s="3" t="str">
        <f t="shared" si="30"/>
        <v>my_code</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IF(OR(UPPER(F53)="STR",UPPER(F53)="ASC"),_xlfn.TEXTJOIN("",TRUE,DEC2HEX(128*(UPPER(F53)="STR")+CODE(MID(G53,ABS(ROW(INDIRECT("1:"&amp;LEN(G53)))),1)))),IF(UPPER(F53)="HEX",UPPER(SUBSTITUTE(G53,"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ca="1">IF(Z53&amp;""&lt;&gt;"",Z$11,IF(AA53&amp;""&lt;&gt;"",AA$11,IF(AB53&amp;""&lt;&gt;"",AB$11,IF(AC53&amp;""&lt;&gt;"",AC$11,IF(AD53&amp;""&lt;&gt;"",AD$11,IF(AND(AE53&amp;""&lt;&gt;"",X53=FALSE),AE$11,IF(AF53&amp;""&lt;&gt;"","IMM",IF(X53,"PSO","DIR"))))))))</f>
        <v>mem</v>
      </c>
      <c r="AH53" s="1">
        <f t="shared" ca="1" si="17"/>
        <v>0</v>
      </c>
      <c r="AI53" s="1">
        <f t="shared" ca="1" si="32"/>
        <v>-1</v>
      </c>
      <c r="AJ53" s="1">
        <f t="shared" ca="1" si="37"/>
        <v>0</v>
      </c>
      <c r="AK53" s="1">
        <f t="shared" ca="1" si="33"/>
        <v>0</v>
      </c>
      <c r="AL53" s="1">
        <f t="shared" ca="1" si="34"/>
        <v>0</v>
      </c>
      <c r="AM53" s="1" t="e" cm="1">
        <f t="array" aca="1" ref="AM53" ca="1">INDEX($G$2:$G$173,MATCH(1,(AL53=$E$2:$E$173)*("EQU"=UPPER($F$2:$F$173)),0))</f>
        <v>#N/A</v>
      </c>
      <c r="AN53" s="1" t="str">
        <f t="shared" ca="1" si="38"/>
        <v/>
      </c>
      <c r="AO53" s="1" t="e">
        <f t="shared" ca="1" si="20"/>
        <v>#N/A</v>
      </c>
      <c r="AP53" s="1" t="str">
        <f t="shared" ca="1" si="21"/>
        <v/>
      </c>
      <c r="AQ53" s="1" t="str" cm="1">
        <f t="array" aca="1" ref="AQ53" ca="1">IF(LEFT(AL53,1)=".",INDEX($M$12:$M$173,MATCH(1,(AL53=$L$12:$L$173)*(S53=($S$12:$S$173)),0)),"")</f>
        <v/>
      </c>
      <c r="AR53" s="1">
        <f t="shared" ca="1" si="22"/>
        <v>0</v>
      </c>
      <c r="AS53" s="1">
        <f t="shared" ca="1" si="39"/>
        <v>0</v>
      </c>
      <c r="AT53" s="1" t="str">
        <f t="shared" ca="1" si="36"/>
        <v>00</v>
      </c>
      <c r="AU53" s="1" t="str">
        <f t="shared" ca="1" si="25"/>
        <v>00</v>
      </c>
      <c r="AV53" s="1" t="str">
        <f t="shared" ca="1" si="26"/>
        <v>00</v>
      </c>
      <c r="AW53" s="1" t="str">
        <f t="shared" ca="1" si="27"/>
        <v>ZP</v>
      </c>
      <c r="AX53" s="4" t="e">
        <f ca="1">VLOOKUP(UPPER(F53)&amp;"-"&amp;AW53,Opcodes!$D$3:$E$160,2,FALSE)</f>
        <v>#N/A</v>
      </c>
      <c r="AY53" s="1">
        <f t="shared" ca="1" si="31"/>
        <v>0</v>
      </c>
    </row>
    <row r="54" spans="3:51" x14ac:dyDescent="0.3">
      <c r="C54" s="10" t="str" cm="1">
        <f t="array" aca="1" ref="C54" ca="1">IF(AND(N54&amp;""&lt;&gt;"",K54&amp;""&lt;&gt;""),K54&amp;": "&amp;N54&amp;IF(O54&amp;""&lt;&gt;""," "&amp;O54,"")&amp;IF(P54&amp;""&lt;&gt;""," "&amp;P54,""),IF(Y54&amp;""&lt;&gt;"",K54&amp;": "&amp;TRIM(_xlfn.TEXTJOIN("",TRUE,MID(Y54,2*ROW(INDIRECT("1:"&amp;LEN(Y54)))-1,2)&amp;" ")),""))</f>
        <v/>
      </c>
      <c r="D54" s="15"/>
      <c r="E54" s="16"/>
      <c r="F54" s="17"/>
      <c r="G54" s="18"/>
      <c r="H54" s="23"/>
      <c r="I54" s="8"/>
      <c r="J54" s="8"/>
      <c r="K54" s="1" t="str">
        <f t="shared" ca="1" si="28"/>
        <v>34E</v>
      </c>
      <c r="L54" s="1" t="str">
        <f t="shared" si="29"/>
        <v/>
      </c>
      <c r="M54" s="1" t="str">
        <f t="shared" ca="1" si="0"/>
        <v>$034E</v>
      </c>
      <c r="N54" s="4" t="str">
        <f t="shared" ca="1" si="1"/>
        <v/>
      </c>
      <c r="O54" s="4" t="str">
        <f t="shared" ca="1" si="2"/>
        <v>00</v>
      </c>
      <c r="P54" s="4" t="str">
        <f t="shared" ca="1" si="3"/>
        <v/>
      </c>
      <c r="Q54" s="3">
        <f t="shared" si="4"/>
        <v>-1</v>
      </c>
      <c r="R54" s="3" t="str">
        <f t="shared" si="35"/>
        <v/>
      </c>
      <c r="S54" s="3" t="str">
        <f t="shared" si="30"/>
        <v>my_code</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IF(OR(UPPER(F54)="STR",UPPER(F54)="ASC"),_xlfn.TEXTJOIN("",TRUE,DEC2HEX(128*(UPPER(F54)="STR")+CODE(MID(G54,ABS(ROW(INDIRECT("1:"&amp;LEN(G54)))),1)))),IF(UPPER(F54)="HEX",UPPER(SUBSTITUTE(G54,"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ca="1">IF(Z54&amp;""&lt;&gt;"",Z$11,IF(AA54&amp;""&lt;&gt;"",AA$11,IF(AB54&amp;""&lt;&gt;"",AB$11,IF(AC54&amp;""&lt;&gt;"",AC$11,IF(AD54&amp;""&lt;&gt;"",AD$11,IF(AND(AE54&amp;""&lt;&gt;"",X54=FALSE),AE$11,IF(AF54&amp;""&lt;&gt;"","IMM",IF(X54,"PSO","DIR"))))))))</f>
        <v>mem</v>
      </c>
      <c r="AH54" s="1">
        <f t="shared" ca="1" si="17"/>
        <v>0</v>
      </c>
      <c r="AI54" s="1">
        <f t="shared" ca="1" si="32"/>
        <v>-1</v>
      </c>
      <c r="AJ54" s="1">
        <f t="shared" ca="1" si="37"/>
        <v>0</v>
      </c>
      <c r="AK54" s="1">
        <f t="shared" ca="1" si="33"/>
        <v>0</v>
      </c>
      <c r="AL54" s="1">
        <f t="shared" ca="1" si="34"/>
        <v>0</v>
      </c>
      <c r="AM54" s="1" t="e" cm="1">
        <f t="array" aca="1" ref="AM54" ca="1">INDEX($G$2:$G$173,MATCH(1,(AL54=$E$2:$E$173)*("EQU"=UPPER($F$2:$F$173)),0))</f>
        <v>#N/A</v>
      </c>
      <c r="AN54" s="1" t="str">
        <f t="shared" ca="1" si="38"/>
        <v/>
      </c>
      <c r="AO54" s="1" t="e">
        <f t="shared" ca="1" si="20"/>
        <v>#N/A</v>
      </c>
      <c r="AP54" s="1" t="str">
        <f t="shared" ca="1" si="21"/>
        <v/>
      </c>
      <c r="AQ54" s="1" t="str" cm="1">
        <f t="array" aca="1" ref="AQ54" ca="1">IF(LEFT(AL54,1)=".",INDEX($M$12:$M$173,MATCH(1,(AL54=$L$12:$L$173)*(S54=($S$12:$S$173)),0)),"")</f>
        <v/>
      </c>
      <c r="AR54" s="1">
        <f t="shared" ca="1" si="22"/>
        <v>0</v>
      </c>
      <c r="AS54" s="1">
        <f t="shared" ca="1" si="39"/>
        <v>0</v>
      </c>
      <c r="AT54" s="1" t="str">
        <f t="shared" ca="1" si="36"/>
        <v>00</v>
      </c>
      <c r="AU54" s="1" t="str">
        <f t="shared" ca="1" si="25"/>
        <v>00</v>
      </c>
      <c r="AV54" s="1" t="str">
        <f t="shared" ca="1" si="26"/>
        <v>00</v>
      </c>
      <c r="AW54" s="1" t="str">
        <f t="shared" ca="1" si="27"/>
        <v>ZP</v>
      </c>
      <c r="AX54" s="4" t="e">
        <f ca="1">VLOOKUP(UPPER(F54)&amp;"-"&amp;AW54,Opcodes!$D$3:$E$160,2,FALSE)</f>
        <v>#N/A</v>
      </c>
      <c r="AY54" s="1">
        <f t="shared" ca="1" si="31"/>
        <v>0</v>
      </c>
    </row>
    <row r="55" spans="3:51" x14ac:dyDescent="0.3">
      <c r="C55" s="10" t="str" cm="1">
        <f t="array" aca="1" ref="C55" ca="1">IF(AND(N55&amp;""&lt;&gt;"",K55&amp;""&lt;&gt;""),K55&amp;": "&amp;N55&amp;IF(O55&amp;""&lt;&gt;""," "&amp;O55,"")&amp;IF(P55&amp;""&lt;&gt;""," "&amp;P55,""),IF(Y55&amp;""&lt;&gt;"",K55&amp;": "&amp;TRIM(_xlfn.TEXTJOIN("",TRUE,MID(Y55,2*ROW(INDIRECT("1:"&amp;LEN(Y55)))-1,2)&amp;" ")),""))</f>
        <v/>
      </c>
      <c r="D55" s="15"/>
      <c r="E55" s="16"/>
      <c r="F55" s="17"/>
      <c r="G55" s="18"/>
      <c r="H55" s="23"/>
      <c r="I55" s="8"/>
      <c r="J55" s="8"/>
      <c r="K55" s="1" t="str">
        <f t="shared" ca="1" si="28"/>
        <v>34E</v>
      </c>
      <c r="L55" s="1" t="str">
        <f t="shared" si="29"/>
        <v/>
      </c>
      <c r="M55" s="1" t="str">
        <f t="shared" ca="1" si="0"/>
        <v>$034E</v>
      </c>
      <c r="N55" s="4" t="str">
        <f t="shared" ca="1" si="1"/>
        <v/>
      </c>
      <c r="O55" s="4" t="str">
        <f t="shared" ca="1" si="2"/>
        <v>00</v>
      </c>
      <c r="P55" s="4" t="str">
        <f t="shared" ca="1" si="3"/>
        <v/>
      </c>
      <c r="Q55" s="3">
        <f t="shared" si="4"/>
        <v>-1</v>
      </c>
      <c r="R55" s="3" t="str">
        <f t="shared" si="35"/>
        <v/>
      </c>
      <c r="S55" s="3" t="str">
        <f t="shared" si="30"/>
        <v>my_code</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IF(OR(UPPER(F55)="STR",UPPER(F55)="ASC"),_xlfn.TEXTJOIN("",TRUE,DEC2HEX(128*(UPPER(F55)="STR")+CODE(MID(G55,ABS(ROW(INDIRECT("1:"&amp;LEN(G55)))),1)))),IF(UPPER(F55)="HEX",UPPER(SUBSTITUTE(G55,"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ca="1">IF(Z55&amp;""&lt;&gt;"",Z$11,IF(AA55&amp;""&lt;&gt;"",AA$11,IF(AB55&amp;""&lt;&gt;"",AB$11,IF(AC55&amp;""&lt;&gt;"",AC$11,IF(AD55&amp;""&lt;&gt;"",AD$11,IF(AND(AE55&amp;""&lt;&gt;"",X55=FALSE),AE$11,IF(AF55&amp;""&lt;&gt;"","IMM",IF(X55,"PSO","DIR"))))))))</f>
        <v>mem</v>
      </c>
      <c r="AH55" s="1">
        <f t="shared" ca="1" si="17"/>
        <v>0</v>
      </c>
      <c r="AI55" s="1">
        <f t="shared" ca="1" si="32"/>
        <v>-1</v>
      </c>
      <c r="AJ55" s="1">
        <f t="shared" ca="1" si="37"/>
        <v>0</v>
      </c>
      <c r="AK55" s="1">
        <f t="shared" ca="1" si="33"/>
        <v>0</v>
      </c>
      <c r="AL55" s="1">
        <f t="shared" ca="1" si="34"/>
        <v>0</v>
      </c>
      <c r="AM55" s="1" t="e" cm="1">
        <f t="array" aca="1" ref="AM55" ca="1">INDEX($G$2:$G$173,MATCH(1,(AL55=$E$2:$E$173)*("EQU"=UPPER($F$2:$F$173)),0))</f>
        <v>#N/A</v>
      </c>
      <c r="AN55" s="1" t="str">
        <f t="shared" ca="1" si="38"/>
        <v/>
      </c>
      <c r="AO55" s="1" t="e">
        <f t="shared" ca="1" si="20"/>
        <v>#N/A</v>
      </c>
      <c r="AP55" s="1" t="str">
        <f t="shared" ca="1" si="21"/>
        <v/>
      </c>
      <c r="AQ55" s="1" t="str" cm="1">
        <f t="array" aca="1" ref="AQ55" ca="1">IF(LEFT(AL55,1)=".",INDEX($M$12:$M$173,MATCH(1,(AL55=$L$12:$L$173)*(S55=($S$12:$S$173)),0)),"")</f>
        <v/>
      </c>
      <c r="AR55" s="1">
        <f t="shared" ca="1" si="22"/>
        <v>0</v>
      </c>
      <c r="AS55" s="1">
        <f t="shared" ca="1" si="39"/>
        <v>0</v>
      </c>
      <c r="AT55" s="1" t="str">
        <f t="shared" ca="1" si="36"/>
        <v>00</v>
      </c>
      <c r="AU55" s="1" t="str">
        <f t="shared" ca="1" si="25"/>
        <v>00</v>
      </c>
      <c r="AV55" s="1" t="str">
        <f t="shared" ca="1" si="26"/>
        <v>00</v>
      </c>
      <c r="AW55" s="1" t="str">
        <f t="shared" ca="1" si="27"/>
        <v>ZP</v>
      </c>
      <c r="AX55" s="4" t="e">
        <f ca="1">VLOOKUP(UPPER(F55)&amp;"-"&amp;AW55,Opcodes!$D$3:$E$160,2,FALSE)</f>
        <v>#N/A</v>
      </c>
      <c r="AY55" s="1">
        <f t="shared" ca="1" si="31"/>
        <v>0</v>
      </c>
    </row>
    <row r="56" spans="3:51" x14ac:dyDescent="0.3">
      <c r="C56" s="10" t="str" cm="1">
        <f t="array" aca="1" ref="C56" ca="1">IF(AND(N56&amp;""&lt;&gt;"",K56&amp;""&lt;&gt;""),K56&amp;": "&amp;N56&amp;IF(O56&amp;""&lt;&gt;""," "&amp;O56,"")&amp;IF(P56&amp;""&lt;&gt;""," "&amp;P56,""),IF(Y56&amp;""&lt;&gt;"",K56&amp;": "&amp;TRIM(_xlfn.TEXTJOIN("",TRUE,MID(Y56,2*ROW(INDIRECT("1:"&amp;LEN(Y56)))-1,2)&amp;" ")),""))</f>
        <v/>
      </c>
      <c r="D56" s="15"/>
      <c r="E56" s="16"/>
      <c r="F56" s="17"/>
      <c r="G56" s="18"/>
      <c r="H56" s="23"/>
      <c r="I56" s="8"/>
      <c r="J56" s="8"/>
      <c r="K56" s="1" t="str">
        <f t="shared" ca="1" si="28"/>
        <v>34E</v>
      </c>
      <c r="L56" s="1" t="str">
        <f t="shared" si="29"/>
        <v/>
      </c>
      <c r="M56" s="1" t="str">
        <f t="shared" ca="1" si="0"/>
        <v>$034E</v>
      </c>
      <c r="N56" s="4" t="str">
        <f t="shared" ca="1" si="1"/>
        <v/>
      </c>
      <c r="O56" s="4" t="str">
        <f t="shared" ca="1" si="2"/>
        <v>00</v>
      </c>
      <c r="P56" s="4" t="str">
        <f t="shared" ca="1" si="3"/>
        <v/>
      </c>
      <c r="Q56" s="3">
        <f t="shared" si="4"/>
        <v>-1</v>
      </c>
      <c r="R56" s="3" t="str">
        <f t="shared" si="35"/>
        <v/>
      </c>
      <c r="S56" s="3" t="str">
        <f t="shared" si="30"/>
        <v>my_code</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IF(OR(UPPER(F56)="STR",UPPER(F56)="ASC"),_xlfn.TEXTJOIN("",TRUE,DEC2HEX(128*(UPPER(F56)="STR")+CODE(MID(G56,ABS(ROW(INDIRECT("1:"&amp;LEN(G56)))),1)))),IF(UPPER(F56)="HEX",UPPER(SUBSTITUTE(G56,"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ca="1">IF(Z56&amp;""&lt;&gt;"",Z$11,IF(AA56&amp;""&lt;&gt;"",AA$11,IF(AB56&amp;""&lt;&gt;"",AB$11,IF(AC56&amp;""&lt;&gt;"",AC$11,IF(AD56&amp;""&lt;&gt;"",AD$11,IF(AND(AE56&amp;""&lt;&gt;"",X56=FALSE),AE$11,IF(AF56&amp;""&lt;&gt;"","IMM",IF(X56,"PSO","DIR"))))))))</f>
        <v>mem</v>
      </c>
      <c r="AH56" s="1">
        <f t="shared" ca="1" si="17"/>
        <v>0</v>
      </c>
      <c r="AI56" s="1">
        <f t="shared" ca="1" si="32"/>
        <v>-1</v>
      </c>
      <c r="AJ56" s="1">
        <f t="shared" ca="1" si="37"/>
        <v>0</v>
      </c>
      <c r="AK56" s="1">
        <f t="shared" ca="1" si="33"/>
        <v>0</v>
      </c>
      <c r="AL56" s="1">
        <f t="shared" ca="1" si="34"/>
        <v>0</v>
      </c>
      <c r="AM56" s="1" t="e" cm="1">
        <f t="array" aca="1" ref="AM56" ca="1">INDEX($G$2:$G$173,MATCH(1,(AL56=$E$2:$E$173)*("EQU"=UPPER($F$2:$F$173)),0))</f>
        <v>#N/A</v>
      </c>
      <c r="AN56" s="1" t="str">
        <f t="shared" ca="1" si="38"/>
        <v/>
      </c>
      <c r="AO56" s="1" t="e">
        <f t="shared" ca="1" si="20"/>
        <v>#N/A</v>
      </c>
      <c r="AP56" s="1" t="str">
        <f t="shared" ca="1" si="21"/>
        <v/>
      </c>
      <c r="AQ56" s="1" t="str" cm="1">
        <f t="array" aca="1" ref="AQ56" ca="1">IF(LEFT(AL56,1)=".",INDEX($M$12:$M$173,MATCH(1,(AL56=$L$12:$L$173)*(S56=($S$12:$S$173)),0)),"")</f>
        <v/>
      </c>
      <c r="AR56" s="1">
        <f t="shared" ca="1" si="22"/>
        <v>0</v>
      </c>
      <c r="AS56" s="1">
        <f t="shared" ca="1" si="39"/>
        <v>0</v>
      </c>
      <c r="AT56" s="1" t="str">
        <f t="shared" ca="1" si="36"/>
        <v>00</v>
      </c>
      <c r="AU56" s="1" t="str">
        <f t="shared" ca="1" si="25"/>
        <v>00</v>
      </c>
      <c r="AV56" s="1" t="str">
        <f t="shared" ca="1" si="26"/>
        <v>00</v>
      </c>
      <c r="AW56" s="1" t="str">
        <f t="shared" ca="1" si="27"/>
        <v>ZP</v>
      </c>
      <c r="AX56" s="4" t="e">
        <f ca="1">VLOOKUP(UPPER(F56)&amp;"-"&amp;AW56,Opcodes!$D$3:$E$160,2,FALSE)</f>
        <v>#N/A</v>
      </c>
      <c r="AY56" s="1">
        <f t="shared" ca="1" si="31"/>
        <v>0</v>
      </c>
    </row>
    <row r="57" spans="3:51" x14ac:dyDescent="0.3">
      <c r="C57" s="10" t="str" cm="1">
        <f t="array" aca="1" ref="C57" ca="1">IF(AND(N57&amp;""&lt;&gt;"",K57&amp;""&lt;&gt;""),K57&amp;": "&amp;N57&amp;IF(O57&amp;""&lt;&gt;""," "&amp;O57,"")&amp;IF(P57&amp;""&lt;&gt;""," "&amp;P57,""),IF(Y57&amp;""&lt;&gt;"",K57&amp;": "&amp;TRIM(_xlfn.TEXTJOIN("",TRUE,MID(Y57,2*ROW(INDIRECT("1:"&amp;LEN(Y57)))-1,2)&amp;" ")),""))</f>
        <v/>
      </c>
      <c r="D57" s="15"/>
      <c r="E57" s="16"/>
      <c r="F57" s="17"/>
      <c r="G57" s="18"/>
      <c r="H57" s="23"/>
      <c r="I57" s="8"/>
      <c r="J57" s="8"/>
      <c r="K57" s="1" t="str">
        <f t="shared" ca="1" si="28"/>
        <v>34E</v>
      </c>
      <c r="L57" s="1" t="str">
        <f t="shared" si="29"/>
        <v/>
      </c>
      <c r="M57" s="1" t="str">
        <f t="shared" ca="1" si="0"/>
        <v>$034E</v>
      </c>
      <c r="N57" s="4" t="str">
        <f t="shared" ca="1" si="1"/>
        <v/>
      </c>
      <c r="O57" s="4" t="str">
        <f t="shared" ca="1" si="2"/>
        <v>00</v>
      </c>
      <c r="P57" s="4" t="str">
        <f t="shared" ca="1" si="3"/>
        <v/>
      </c>
      <c r="Q57" s="3">
        <f t="shared" si="4"/>
        <v>-1</v>
      </c>
      <c r="R57" s="3" t="str">
        <f t="shared" si="35"/>
        <v/>
      </c>
      <c r="S57" s="3" t="str">
        <f t="shared" si="30"/>
        <v>my_code</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IF(OR(UPPER(F57)="STR",UPPER(F57)="ASC"),_xlfn.TEXTJOIN("",TRUE,DEC2HEX(128*(UPPER(F57)="STR")+CODE(MID(G57,ABS(ROW(INDIRECT("1:"&amp;LEN(G57)))),1)))),IF(UPPER(F57)="HEX",UPPER(SUBSTITUTE(G57,"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ca="1">IF(Z57&amp;""&lt;&gt;"",Z$11,IF(AA57&amp;""&lt;&gt;"",AA$11,IF(AB57&amp;""&lt;&gt;"",AB$11,IF(AC57&amp;""&lt;&gt;"",AC$11,IF(AD57&amp;""&lt;&gt;"",AD$11,IF(AND(AE57&amp;""&lt;&gt;"",X57=FALSE),AE$11,IF(AF57&amp;""&lt;&gt;"","IMM",IF(X57,"PSO","DIR"))))))))</f>
        <v>mem</v>
      </c>
      <c r="AH57" s="1">
        <f t="shared" ca="1" si="17"/>
        <v>0</v>
      </c>
      <c r="AI57" s="1">
        <f t="shared" ca="1" si="32"/>
        <v>-1</v>
      </c>
      <c r="AJ57" s="1">
        <f t="shared" ca="1" si="37"/>
        <v>0</v>
      </c>
      <c r="AK57" s="1">
        <f t="shared" ca="1" si="33"/>
        <v>0</v>
      </c>
      <c r="AL57" s="1">
        <f t="shared" ca="1" si="34"/>
        <v>0</v>
      </c>
      <c r="AM57" s="1" t="e" cm="1">
        <f t="array" aca="1" ref="AM57" ca="1">INDEX($G$2:$G$173,MATCH(1,(AL57=$E$2:$E$173)*("EQU"=UPPER($F$2:$F$173)),0))</f>
        <v>#N/A</v>
      </c>
      <c r="AN57" s="1" t="str">
        <f t="shared" ca="1" si="38"/>
        <v/>
      </c>
      <c r="AO57" s="1" t="e">
        <f t="shared" ca="1" si="20"/>
        <v>#N/A</v>
      </c>
      <c r="AP57" s="1" t="str">
        <f t="shared" ca="1" si="21"/>
        <v/>
      </c>
      <c r="AQ57" s="1" t="str" cm="1">
        <f t="array" aca="1" ref="AQ57" ca="1">IF(LEFT(AL57,1)=".",INDEX($M$12:$M$173,MATCH(1,(AL57=$L$12:$L$173)*(S57=($S$12:$S$173)),0)),"")</f>
        <v/>
      </c>
      <c r="AR57" s="1">
        <f t="shared" ca="1" si="22"/>
        <v>0</v>
      </c>
      <c r="AS57" s="1">
        <f t="shared" ca="1" si="39"/>
        <v>0</v>
      </c>
      <c r="AT57" s="1" t="str">
        <f t="shared" ca="1" si="36"/>
        <v>00</v>
      </c>
      <c r="AU57" s="1" t="str">
        <f t="shared" ca="1" si="25"/>
        <v>00</v>
      </c>
      <c r="AV57" s="1" t="str">
        <f t="shared" ca="1" si="26"/>
        <v>00</v>
      </c>
      <c r="AW57" s="1" t="str">
        <f t="shared" ca="1" si="27"/>
        <v>ZP</v>
      </c>
      <c r="AX57" s="4" t="e">
        <f ca="1">VLOOKUP(UPPER(F57)&amp;"-"&amp;AW57,Opcodes!$D$3:$E$160,2,FALSE)</f>
        <v>#N/A</v>
      </c>
      <c r="AY57" s="1">
        <f t="shared" ca="1" si="31"/>
        <v>0</v>
      </c>
    </row>
    <row r="58" spans="3:51" x14ac:dyDescent="0.3">
      <c r="C58" s="10" t="str" cm="1">
        <f t="array" aca="1" ref="C58" ca="1">IF(AND(N58&amp;""&lt;&gt;"",K58&amp;""&lt;&gt;""),K58&amp;": "&amp;N58&amp;IF(O58&amp;""&lt;&gt;""," "&amp;O58,"")&amp;IF(P58&amp;""&lt;&gt;""," "&amp;P58,""),IF(Y58&amp;""&lt;&gt;"",K58&amp;": "&amp;TRIM(_xlfn.TEXTJOIN("",TRUE,MID(Y58,2*ROW(INDIRECT("1:"&amp;LEN(Y58)))-1,2)&amp;" ")),""))</f>
        <v/>
      </c>
      <c r="D58" s="15"/>
      <c r="E58" s="16"/>
      <c r="F58" s="17"/>
      <c r="G58" s="18"/>
      <c r="H58" s="23"/>
      <c r="I58" s="8"/>
      <c r="J58" s="8"/>
      <c r="K58" s="1" t="str">
        <f t="shared" ca="1" si="28"/>
        <v>34E</v>
      </c>
      <c r="L58" s="1" t="str">
        <f t="shared" si="29"/>
        <v/>
      </c>
      <c r="M58" s="1" t="str">
        <f t="shared" ca="1" si="0"/>
        <v>$034E</v>
      </c>
      <c r="N58" s="4" t="str">
        <f t="shared" ca="1" si="1"/>
        <v/>
      </c>
      <c r="O58" s="4" t="str">
        <f t="shared" ca="1" si="2"/>
        <v>00</v>
      </c>
      <c r="P58" s="4" t="str">
        <f t="shared" ca="1" si="3"/>
        <v/>
      </c>
      <c r="Q58" s="3">
        <f t="shared" si="4"/>
        <v>-1</v>
      </c>
      <c r="R58" s="3" t="str">
        <f t="shared" si="35"/>
        <v/>
      </c>
      <c r="S58" s="3" t="str">
        <f t="shared" si="30"/>
        <v>my_code</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IF(OR(UPPER(F58)="STR",UPPER(F58)="ASC"),_xlfn.TEXTJOIN("",TRUE,DEC2HEX(128*(UPPER(F58)="STR")+CODE(MID(G58,ABS(ROW(INDIRECT("1:"&amp;LEN(G58)))),1)))),IF(UPPER(F58)="HEX",UPPER(SUBSTITUTE(G58,"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ca="1">IF(Z58&amp;""&lt;&gt;"",Z$11,IF(AA58&amp;""&lt;&gt;"",AA$11,IF(AB58&amp;""&lt;&gt;"",AB$11,IF(AC58&amp;""&lt;&gt;"",AC$11,IF(AD58&amp;""&lt;&gt;"",AD$11,IF(AND(AE58&amp;""&lt;&gt;"",X58=FALSE),AE$11,IF(AF58&amp;""&lt;&gt;"","IMM",IF(X58,"PSO","DIR"))))))))</f>
        <v>mem</v>
      </c>
      <c r="AH58" s="1">
        <f t="shared" ca="1" si="17"/>
        <v>0</v>
      </c>
      <c r="AI58" s="1">
        <f t="shared" ca="1" si="32"/>
        <v>-1</v>
      </c>
      <c r="AJ58" s="1">
        <f t="shared" ca="1" si="37"/>
        <v>0</v>
      </c>
      <c r="AK58" s="1">
        <f t="shared" ca="1" si="33"/>
        <v>0</v>
      </c>
      <c r="AL58" s="1">
        <f t="shared" ca="1" si="34"/>
        <v>0</v>
      </c>
      <c r="AM58" s="1" t="e" cm="1">
        <f t="array" aca="1" ref="AM58" ca="1">INDEX($G$2:$G$173,MATCH(1,(AL58=$E$2:$E$173)*("EQU"=UPPER($F$2:$F$173)),0))</f>
        <v>#N/A</v>
      </c>
      <c r="AN58" s="1" t="str">
        <f t="shared" ca="1" si="38"/>
        <v/>
      </c>
      <c r="AO58" s="1" t="e">
        <f t="shared" ca="1" si="20"/>
        <v>#N/A</v>
      </c>
      <c r="AP58" s="1" t="str">
        <f t="shared" ca="1" si="21"/>
        <v/>
      </c>
      <c r="AQ58" s="1" t="str" cm="1">
        <f t="array" aca="1" ref="AQ58" ca="1">IF(LEFT(AL58,1)=".",INDEX($M$12:$M$173,MATCH(1,(AL58=$L$12:$L$173)*(S58=($S$12:$S$173)),0)),"")</f>
        <v/>
      </c>
      <c r="AR58" s="1">
        <f t="shared" ca="1" si="22"/>
        <v>0</v>
      </c>
      <c r="AS58" s="1">
        <f t="shared" ca="1" si="39"/>
        <v>0</v>
      </c>
      <c r="AT58" s="1" t="str">
        <f t="shared" ca="1" si="36"/>
        <v>00</v>
      </c>
      <c r="AU58" s="1" t="str">
        <f t="shared" ca="1" si="25"/>
        <v>00</v>
      </c>
      <c r="AV58" s="1" t="str">
        <f t="shared" ca="1" si="26"/>
        <v>00</v>
      </c>
      <c r="AW58" s="1" t="str">
        <f t="shared" ca="1" si="27"/>
        <v>ZP</v>
      </c>
      <c r="AX58" s="4" t="e">
        <f ca="1">VLOOKUP(UPPER(F58)&amp;"-"&amp;AW58,Opcodes!$D$3:$E$160,2,FALSE)</f>
        <v>#N/A</v>
      </c>
      <c r="AY58" s="1">
        <f t="shared" ca="1" si="31"/>
        <v>0</v>
      </c>
    </row>
    <row r="59" spans="3:51" x14ac:dyDescent="0.3">
      <c r="C59" s="10" t="str" cm="1">
        <f t="array" aca="1" ref="C59" ca="1">IF(AND(N59&amp;""&lt;&gt;"",K59&amp;""&lt;&gt;""),K59&amp;": "&amp;N59&amp;IF(O59&amp;""&lt;&gt;""," "&amp;O59,"")&amp;IF(P59&amp;""&lt;&gt;""," "&amp;P59,""),IF(Y59&amp;""&lt;&gt;"",K59&amp;": "&amp;TRIM(_xlfn.TEXTJOIN("",TRUE,MID(Y59,2*ROW(INDIRECT("1:"&amp;LEN(Y59)))-1,2)&amp;" ")),""))</f>
        <v/>
      </c>
      <c r="D59" s="15"/>
      <c r="E59" s="16"/>
      <c r="F59" s="17"/>
      <c r="G59" s="18"/>
      <c r="H59" s="23"/>
      <c r="I59" s="8"/>
      <c r="J59" s="8"/>
      <c r="K59" s="1" t="str">
        <f t="shared" ca="1" si="28"/>
        <v>34E</v>
      </c>
      <c r="L59" s="1" t="str">
        <f t="shared" si="29"/>
        <v/>
      </c>
      <c r="M59" s="1" t="str">
        <f t="shared" ca="1" si="0"/>
        <v>$034E</v>
      </c>
      <c r="N59" s="4" t="str">
        <f t="shared" ca="1" si="1"/>
        <v/>
      </c>
      <c r="O59" s="4" t="str">
        <f t="shared" ca="1" si="2"/>
        <v>00</v>
      </c>
      <c r="P59" s="4" t="str">
        <f t="shared" ca="1" si="3"/>
        <v/>
      </c>
      <c r="Q59" s="3">
        <f t="shared" si="4"/>
        <v>-1</v>
      </c>
      <c r="R59" s="3" t="str">
        <f t="shared" si="35"/>
        <v/>
      </c>
      <c r="S59" s="3" t="str">
        <f t="shared" si="30"/>
        <v>my_code</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IF(OR(UPPER(F59)="STR",UPPER(F59)="ASC"),_xlfn.TEXTJOIN("",TRUE,DEC2HEX(128*(UPPER(F59)="STR")+CODE(MID(G59,ABS(ROW(INDIRECT("1:"&amp;LEN(G59)))),1)))),IF(UPPER(F59)="HEX",UPPER(SUBSTITUTE(G59,"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ca="1">IF(Z59&amp;""&lt;&gt;"",Z$11,IF(AA59&amp;""&lt;&gt;"",AA$11,IF(AB59&amp;""&lt;&gt;"",AB$11,IF(AC59&amp;""&lt;&gt;"",AC$11,IF(AD59&amp;""&lt;&gt;"",AD$11,IF(AND(AE59&amp;""&lt;&gt;"",X59=FALSE),AE$11,IF(AF59&amp;""&lt;&gt;"","IMM",IF(X59,"PSO","DIR"))))))))</f>
        <v>mem</v>
      </c>
      <c r="AH59" s="1">
        <f t="shared" ca="1" si="17"/>
        <v>0</v>
      </c>
      <c r="AI59" s="1">
        <f t="shared" ca="1" si="32"/>
        <v>-1</v>
      </c>
      <c r="AJ59" s="1">
        <f t="shared" ca="1" si="37"/>
        <v>0</v>
      </c>
      <c r="AK59" s="1">
        <f t="shared" ca="1" si="33"/>
        <v>0</v>
      </c>
      <c r="AL59" s="1">
        <f t="shared" ca="1" si="34"/>
        <v>0</v>
      </c>
      <c r="AM59" s="1" t="e" cm="1">
        <f t="array" aca="1" ref="AM59" ca="1">INDEX($G$2:$G$173,MATCH(1,(AL59=$E$2:$E$173)*("EQU"=UPPER($F$2:$F$173)),0))</f>
        <v>#N/A</v>
      </c>
      <c r="AN59" s="1" t="str">
        <f t="shared" ca="1" si="38"/>
        <v/>
      </c>
      <c r="AO59" s="1" t="e">
        <f t="shared" ca="1" si="20"/>
        <v>#N/A</v>
      </c>
      <c r="AP59" s="1" t="str">
        <f t="shared" ca="1" si="21"/>
        <v/>
      </c>
      <c r="AQ59" s="1" t="str" cm="1">
        <f t="array" aca="1" ref="AQ59" ca="1">IF(LEFT(AL59,1)=".",INDEX($M$12:$M$173,MATCH(1,(AL59=$L$12:$L$173)*(S59=($S$12:$S$173)),0)),"")</f>
        <v/>
      </c>
      <c r="AR59" s="1">
        <f t="shared" ca="1" si="22"/>
        <v>0</v>
      </c>
      <c r="AS59" s="1">
        <f t="shared" ca="1" si="39"/>
        <v>0</v>
      </c>
      <c r="AT59" s="1" t="str">
        <f t="shared" ca="1" si="36"/>
        <v>00</v>
      </c>
      <c r="AU59" s="1" t="str">
        <f t="shared" ca="1" si="25"/>
        <v>00</v>
      </c>
      <c r="AV59" s="1" t="str">
        <f t="shared" ca="1" si="26"/>
        <v>00</v>
      </c>
      <c r="AW59" s="1" t="str">
        <f t="shared" ca="1" si="27"/>
        <v>ZP</v>
      </c>
      <c r="AX59" s="4" t="e">
        <f ca="1">VLOOKUP(UPPER(F59)&amp;"-"&amp;AW59,Opcodes!$D$3:$E$160,2,FALSE)</f>
        <v>#N/A</v>
      </c>
      <c r="AY59" s="1">
        <f t="shared" ca="1" si="31"/>
        <v>0</v>
      </c>
    </row>
    <row r="60" spans="3:51" x14ac:dyDescent="0.3">
      <c r="C60" s="10" t="str" cm="1">
        <f t="array" aca="1" ref="C60" ca="1">IF(AND(N60&amp;""&lt;&gt;"",K60&amp;""&lt;&gt;""),K60&amp;": "&amp;N60&amp;IF(O60&amp;""&lt;&gt;""," "&amp;O60,"")&amp;IF(P60&amp;""&lt;&gt;""," "&amp;P60,""),IF(Y60&amp;""&lt;&gt;"",K60&amp;": "&amp;TRIM(_xlfn.TEXTJOIN("",TRUE,MID(Y60,2*ROW(INDIRECT("1:"&amp;LEN(Y60)))-1,2)&amp;" ")),""))</f>
        <v/>
      </c>
      <c r="D60" s="15"/>
      <c r="E60" s="16"/>
      <c r="F60" s="17"/>
      <c r="G60" s="18"/>
      <c r="H60" s="23"/>
      <c r="I60" s="8"/>
      <c r="J60" s="8"/>
      <c r="K60" s="1" t="str">
        <f t="shared" ca="1" si="28"/>
        <v>34E</v>
      </c>
      <c r="L60" s="1" t="str">
        <f t="shared" si="29"/>
        <v/>
      </c>
      <c r="M60" s="1" t="str">
        <f t="shared" ca="1" si="0"/>
        <v>$034E</v>
      </c>
      <c r="N60" s="4" t="str">
        <f t="shared" ca="1" si="1"/>
        <v/>
      </c>
      <c r="O60" s="4" t="str">
        <f t="shared" ca="1" si="2"/>
        <v>00</v>
      </c>
      <c r="P60" s="4" t="str">
        <f t="shared" ca="1" si="3"/>
        <v/>
      </c>
      <c r="Q60" s="3">
        <f t="shared" si="4"/>
        <v>-1</v>
      </c>
      <c r="R60" s="3" t="str">
        <f t="shared" si="35"/>
        <v/>
      </c>
      <c r="S60" s="3" t="str">
        <f t="shared" si="30"/>
        <v>my_code</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IF(OR(UPPER(F60)="STR",UPPER(F60)="ASC"),_xlfn.TEXTJOIN("",TRUE,DEC2HEX(128*(UPPER(F60)="STR")+CODE(MID(G60,ABS(ROW(INDIRECT("1:"&amp;LEN(G60)))),1)))),IF(UPPER(F60)="HEX",UPPER(SUBSTITUTE(G60,"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ca="1">IF(Z60&amp;""&lt;&gt;"",Z$11,IF(AA60&amp;""&lt;&gt;"",AA$11,IF(AB60&amp;""&lt;&gt;"",AB$11,IF(AC60&amp;""&lt;&gt;"",AC$11,IF(AD60&amp;""&lt;&gt;"",AD$11,IF(AND(AE60&amp;""&lt;&gt;"",X60=FALSE),AE$11,IF(AF60&amp;""&lt;&gt;"","IMM",IF(X60,"PSO","DIR"))))))))</f>
        <v>mem</v>
      </c>
      <c r="AH60" s="1">
        <f t="shared" ca="1" si="17"/>
        <v>0</v>
      </c>
      <c r="AI60" s="1">
        <f t="shared" ca="1" si="32"/>
        <v>-1</v>
      </c>
      <c r="AJ60" s="1">
        <f t="shared" ca="1" si="37"/>
        <v>0</v>
      </c>
      <c r="AK60" s="1">
        <f t="shared" ca="1" si="33"/>
        <v>0</v>
      </c>
      <c r="AL60" s="1">
        <f t="shared" ca="1" si="34"/>
        <v>0</v>
      </c>
      <c r="AM60" s="1" t="e" cm="1">
        <f t="array" aca="1" ref="AM60" ca="1">INDEX($G$2:$G$173,MATCH(1,(AL60=$E$2:$E$173)*("EQU"=UPPER($F$2:$F$173)),0))</f>
        <v>#N/A</v>
      </c>
      <c r="AN60" s="1" t="str">
        <f t="shared" ca="1" si="38"/>
        <v/>
      </c>
      <c r="AO60" s="1" t="e">
        <f t="shared" ca="1" si="20"/>
        <v>#N/A</v>
      </c>
      <c r="AP60" s="1" t="str">
        <f t="shared" ca="1" si="21"/>
        <v/>
      </c>
      <c r="AQ60" s="1" t="str" cm="1">
        <f t="array" aca="1" ref="AQ60" ca="1">IF(LEFT(AL60,1)=".",INDEX($M$12:$M$173,MATCH(1,(AL60=$L$12:$L$173)*(S60=($S$12:$S$173)),0)),"")</f>
        <v/>
      </c>
      <c r="AR60" s="1">
        <f t="shared" ca="1" si="22"/>
        <v>0</v>
      </c>
      <c r="AS60" s="1">
        <f t="shared" ca="1" si="39"/>
        <v>0</v>
      </c>
      <c r="AT60" s="1" t="str">
        <f t="shared" ca="1" si="36"/>
        <v>00</v>
      </c>
      <c r="AU60" s="1" t="str">
        <f t="shared" ca="1" si="25"/>
        <v>00</v>
      </c>
      <c r="AV60" s="1" t="str">
        <f t="shared" ca="1" si="26"/>
        <v>00</v>
      </c>
      <c r="AW60" s="1" t="str">
        <f t="shared" ca="1" si="27"/>
        <v>ZP</v>
      </c>
      <c r="AX60" s="4" t="e">
        <f ca="1">VLOOKUP(UPPER(F60)&amp;"-"&amp;AW60,Opcodes!$D$3:$E$160,2,FALSE)</f>
        <v>#N/A</v>
      </c>
      <c r="AY60" s="1">
        <f t="shared" ca="1" si="31"/>
        <v>0</v>
      </c>
    </row>
    <row r="61" spans="3:51" x14ac:dyDescent="0.3">
      <c r="C61" s="10" t="str" cm="1">
        <f t="array" aca="1" ref="C61" ca="1">IF(AND(N61&amp;""&lt;&gt;"",K61&amp;""&lt;&gt;""),K61&amp;": "&amp;N61&amp;IF(O61&amp;""&lt;&gt;""," "&amp;O61,"")&amp;IF(P61&amp;""&lt;&gt;""," "&amp;P61,""),IF(Y61&amp;""&lt;&gt;"",K61&amp;": "&amp;TRIM(_xlfn.TEXTJOIN("",TRUE,MID(Y61,2*ROW(INDIRECT("1:"&amp;LEN(Y61)))-1,2)&amp;" ")),""))</f>
        <v/>
      </c>
      <c r="D61" s="15"/>
      <c r="E61" s="16"/>
      <c r="F61" s="17"/>
      <c r="G61" s="18"/>
      <c r="H61" s="23"/>
      <c r="I61" s="8"/>
      <c r="J61" s="8"/>
      <c r="K61" s="1" t="str">
        <f t="shared" ca="1" si="28"/>
        <v>34E</v>
      </c>
      <c r="L61" s="1" t="str">
        <f t="shared" si="29"/>
        <v/>
      </c>
      <c r="M61" s="1" t="str">
        <f t="shared" ca="1" si="0"/>
        <v>$034E</v>
      </c>
      <c r="N61" s="4" t="str">
        <f t="shared" ca="1" si="1"/>
        <v/>
      </c>
      <c r="O61" s="4" t="str">
        <f t="shared" ca="1" si="2"/>
        <v>00</v>
      </c>
      <c r="P61" s="4" t="str">
        <f t="shared" ca="1" si="3"/>
        <v/>
      </c>
      <c r="Q61" s="3">
        <f t="shared" si="4"/>
        <v>-1</v>
      </c>
      <c r="R61" s="3" t="str">
        <f t="shared" si="35"/>
        <v/>
      </c>
      <c r="S61" s="3" t="str">
        <f t="shared" si="30"/>
        <v>my_code</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IF(OR(UPPER(F61)="STR",UPPER(F61)="ASC"),_xlfn.TEXTJOIN("",TRUE,DEC2HEX(128*(UPPER(F61)="STR")+CODE(MID(G61,ABS(ROW(INDIRECT("1:"&amp;LEN(G61)))),1)))),IF(UPPER(F61)="HEX",UPPER(SUBSTITUTE(G61,"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ca="1">IF(Z61&amp;""&lt;&gt;"",Z$11,IF(AA61&amp;""&lt;&gt;"",AA$11,IF(AB61&amp;""&lt;&gt;"",AB$11,IF(AC61&amp;""&lt;&gt;"",AC$11,IF(AD61&amp;""&lt;&gt;"",AD$11,IF(AND(AE61&amp;""&lt;&gt;"",X61=FALSE),AE$11,IF(AF61&amp;""&lt;&gt;"","IMM",IF(X61,"PSO","DIR"))))))))</f>
        <v>mem</v>
      </c>
      <c r="AH61" s="1">
        <f t="shared" ca="1" si="17"/>
        <v>0</v>
      </c>
      <c r="AI61" s="1">
        <f t="shared" ca="1" si="32"/>
        <v>-1</v>
      </c>
      <c r="AJ61" s="1">
        <f t="shared" ca="1" si="37"/>
        <v>0</v>
      </c>
      <c r="AK61" s="1">
        <f t="shared" ca="1" si="33"/>
        <v>0</v>
      </c>
      <c r="AL61" s="1">
        <f t="shared" ca="1" si="34"/>
        <v>0</v>
      </c>
      <c r="AM61" s="1" t="e" cm="1">
        <f t="array" aca="1" ref="AM61" ca="1">INDEX($G$2:$G$173,MATCH(1,(AL61=$E$2:$E$173)*("EQU"=UPPER($F$2:$F$173)),0))</f>
        <v>#N/A</v>
      </c>
      <c r="AN61" s="1" t="str">
        <f t="shared" ca="1" si="38"/>
        <v/>
      </c>
      <c r="AO61" s="1" t="e">
        <f t="shared" ca="1" si="20"/>
        <v>#N/A</v>
      </c>
      <c r="AP61" s="1" t="str">
        <f t="shared" ca="1" si="21"/>
        <v/>
      </c>
      <c r="AQ61" s="1" t="str" cm="1">
        <f t="array" aca="1" ref="AQ61" ca="1">IF(LEFT(AL61,1)=".",INDEX($M$12:$M$173,MATCH(1,(AL61=$L$12:$L$173)*(S61=($S$12:$S$173)),0)),"")</f>
        <v/>
      </c>
      <c r="AR61" s="1">
        <f t="shared" ca="1" si="22"/>
        <v>0</v>
      </c>
      <c r="AS61" s="1">
        <f t="shared" ca="1" si="39"/>
        <v>0</v>
      </c>
      <c r="AT61" s="1" t="str">
        <f t="shared" ca="1" si="36"/>
        <v>00</v>
      </c>
      <c r="AU61" s="1" t="str">
        <f t="shared" ca="1" si="25"/>
        <v>00</v>
      </c>
      <c r="AV61" s="1" t="str">
        <f t="shared" ca="1" si="26"/>
        <v>00</v>
      </c>
      <c r="AW61" s="1" t="str">
        <f t="shared" ca="1" si="27"/>
        <v>ZP</v>
      </c>
      <c r="AX61" s="4" t="e">
        <f ca="1">VLOOKUP(UPPER(F61)&amp;"-"&amp;AW61,Opcodes!$D$3:$E$160,2,FALSE)</f>
        <v>#N/A</v>
      </c>
      <c r="AY61" s="1">
        <f t="shared" ca="1" si="31"/>
        <v>0</v>
      </c>
    </row>
    <row r="62" spans="3:51" x14ac:dyDescent="0.3">
      <c r="C62" s="10" t="str" cm="1">
        <f t="array" aca="1" ref="C62" ca="1">IF(AND(N62&amp;""&lt;&gt;"",K62&amp;""&lt;&gt;""),K62&amp;": "&amp;N62&amp;IF(O62&amp;""&lt;&gt;""," "&amp;O62,"")&amp;IF(P62&amp;""&lt;&gt;""," "&amp;P62,""),IF(Y62&amp;""&lt;&gt;"",K62&amp;": "&amp;TRIM(_xlfn.TEXTJOIN("",TRUE,MID(Y62,2*ROW(INDIRECT("1:"&amp;LEN(Y62)))-1,2)&amp;" ")),""))</f>
        <v/>
      </c>
      <c r="D62" s="15"/>
      <c r="E62" s="16"/>
      <c r="F62" s="17"/>
      <c r="G62" s="18"/>
      <c r="H62" s="23"/>
      <c r="I62" s="8"/>
      <c r="J62" s="8"/>
      <c r="K62" s="1" t="str">
        <f t="shared" ca="1" si="28"/>
        <v>34E</v>
      </c>
      <c r="L62" s="1" t="str">
        <f t="shared" si="29"/>
        <v/>
      </c>
      <c r="M62" s="1" t="str">
        <f t="shared" ca="1" si="0"/>
        <v>$034E</v>
      </c>
      <c r="N62" s="4" t="str">
        <f t="shared" ca="1" si="1"/>
        <v/>
      </c>
      <c r="O62" s="4" t="str">
        <f t="shared" ca="1" si="2"/>
        <v>00</v>
      </c>
      <c r="P62" s="4" t="str">
        <f t="shared" ca="1" si="3"/>
        <v/>
      </c>
      <c r="Q62" s="3">
        <f t="shared" si="4"/>
        <v>-1</v>
      </c>
      <c r="R62" s="3" t="str">
        <f t="shared" si="35"/>
        <v/>
      </c>
      <c r="S62" s="3" t="str">
        <f t="shared" si="30"/>
        <v>my_code</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IF(OR(UPPER(F62)="STR",UPPER(F62)="ASC"),_xlfn.TEXTJOIN("",TRUE,DEC2HEX(128*(UPPER(F62)="STR")+CODE(MID(G62,ABS(ROW(INDIRECT("1:"&amp;LEN(G62)))),1)))),IF(UPPER(F62)="HEX",UPPER(SUBSTITUTE(G62,"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ca="1">IF(Z62&amp;""&lt;&gt;"",Z$11,IF(AA62&amp;""&lt;&gt;"",AA$11,IF(AB62&amp;""&lt;&gt;"",AB$11,IF(AC62&amp;""&lt;&gt;"",AC$11,IF(AD62&amp;""&lt;&gt;"",AD$11,IF(AND(AE62&amp;""&lt;&gt;"",X62=FALSE),AE$11,IF(AF62&amp;""&lt;&gt;"","IMM",IF(X62,"PSO","DIR"))))))))</f>
        <v>mem</v>
      </c>
      <c r="AH62" s="1">
        <f t="shared" ca="1" si="17"/>
        <v>0</v>
      </c>
      <c r="AI62" s="1">
        <f t="shared" ca="1" si="32"/>
        <v>-1</v>
      </c>
      <c r="AJ62" s="1">
        <f t="shared" ca="1" si="37"/>
        <v>0</v>
      </c>
      <c r="AK62" s="1">
        <f t="shared" ca="1" si="33"/>
        <v>0</v>
      </c>
      <c r="AL62" s="1">
        <f t="shared" ca="1" si="34"/>
        <v>0</v>
      </c>
      <c r="AM62" s="1" t="e" cm="1">
        <f t="array" aca="1" ref="AM62" ca="1">INDEX($G$2:$G$173,MATCH(1,(AL62=$E$2:$E$173)*("EQU"=UPPER($F$2:$F$173)),0))</f>
        <v>#N/A</v>
      </c>
      <c r="AN62" s="1" t="str">
        <f t="shared" ca="1" si="38"/>
        <v/>
      </c>
      <c r="AO62" s="1" t="e">
        <f t="shared" ca="1" si="20"/>
        <v>#N/A</v>
      </c>
      <c r="AP62" s="1" t="str">
        <f t="shared" ca="1" si="21"/>
        <v/>
      </c>
      <c r="AQ62" s="1" t="str" cm="1">
        <f t="array" aca="1" ref="AQ62" ca="1">IF(LEFT(AL62,1)=".",INDEX($M$12:$M$173,MATCH(1,(AL62=$L$12:$L$173)*(S62=($S$12:$S$173)),0)),"")</f>
        <v/>
      </c>
      <c r="AR62" s="1">
        <f t="shared" ca="1" si="22"/>
        <v>0</v>
      </c>
      <c r="AS62" s="1">
        <f t="shared" ca="1" si="39"/>
        <v>0</v>
      </c>
      <c r="AT62" s="1" t="str">
        <f t="shared" ca="1" si="36"/>
        <v>00</v>
      </c>
      <c r="AU62" s="1" t="str">
        <f t="shared" ca="1" si="25"/>
        <v>00</v>
      </c>
      <c r="AV62" s="1" t="str">
        <f t="shared" ca="1" si="26"/>
        <v>00</v>
      </c>
      <c r="AW62" s="1" t="str">
        <f t="shared" ca="1" si="27"/>
        <v>ZP</v>
      </c>
      <c r="AX62" s="4" t="e">
        <f ca="1">VLOOKUP(UPPER(F62)&amp;"-"&amp;AW62,Opcodes!$D$3:$E$160,2,FALSE)</f>
        <v>#N/A</v>
      </c>
      <c r="AY62" s="1">
        <f t="shared" ca="1" si="31"/>
        <v>0</v>
      </c>
    </row>
    <row r="63" spans="3:51" x14ac:dyDescent="0.3">
      <c r="C63" s="10" t="str" cm="1">
        <f t="array" aca="1" ref="C63" ca="1">IF(AND(N63&amp;""&lt;&gt;"",K63&amp;""&lt;&gt;""),K63&amp;": "&amp;N63&amp;IF(O63&amp;""&lt;&gt;""," "&amp;O63,"")&amp;IF(P63&amp;""&lt;&gt;""," "&amp;P63,""),IF(Y63&amp;""&lt;&gt;"",K63&amp;": "&amp;TRIM(_xlfn.TEXTJOIN("",TRUE,MID(Y63,2*ROW(INDIRECT("1:"&amp;LEN(Y63)))-1,2)&amp;" ")),""))</f>
        <v/>
      </c>
      <c r="D63" s="15"/>
      <c r="E63" s="16"/>
      <c r="F63" s="17"/>
      <c r="G63" s="18"/>
      <c r="H63" s="23"/>
      <c r="I63" s="8"/>
      <c r="J63" s="8"/>
      <c r="K63" s="1" t="str">
        <f t="shared" ca="1" si="28"/>
        <v>34E</v>
      </c>
      <c r="L63" s="1" t="str">
        <f t="shared" si="29"/>
        <v/>
      </c>
      <c r="M63" s="1" t="str">
        <f t="shared" ca="1" si="0"/>
        <v>$034E</v>
      </c>
      <c r="N63" s="4" t="str">
        <f t="shared" ca="1" si="1"/>
        <v/>
      </c>
      <c r="O63" s="4" t="str">
        <f t="shared" ca="1" si="2"/>
        <v>00</v>
      </c>
      <c r="P63" s="4" t="str">
        <f t="shared" ca="1" si="3"/>
        <v/>
      </c>
      <c r="Q63" s="3">
        <f t="shared" si="4"/>
        <v>-1</v>
      </c>
      <c r="R63" s="3" t="str">
        <f t="shared" si="35"/>
        <v/>
      </c>
      <c r="S63" s="3" t="str">
        <f t="shared" si="30"/>
        <v>my_code</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IF(OR(UPPER(F63)="STR",UPPER(F63)="ASC"),_xlfn.TEXTJOIN("",TRUE,DEC2HEX(128*(UPPER(F63)="STR")+CODE(MID(G63,ABS(ROW(INDIRECT("1:"&amp;LEN(G63)))),1)))),IF(UPPER(F63)="HEX",UPPER(SUBSTITUTE(G63,"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ca="1">IF(Z63&amp;""&lt;&gt;"",Z$11,IF(AA63&amp;""&lt;&gt;"",AA$11,IF(AB63&amp;""&lt;&gt;"",AB$11,IF(AC63&amp;""&lt;&gt;"",AC$11,IF(AD63&amp;""&lt;&gt;"",AD$11,IF(AND(AE63&amp;""&lt;&gt;"",X63=FALSE),AE$11,IF(AF63&amp;""&lt;&gt;"","IMM",IF(X63,"PSO","DIR"))))))))</f>
        <v>mem</v>
      </c>
      <c r="AH63" s="1">
        <f t="shared" ca="1" si="17"/>
        <v>0</v>
      </c>
      <c r="AI63" s="1">
        <f t="shared" ca="1" si="32"/>
        <v>-1</v>
      </c>
      <c r="AJ63" s="1">
        <f t="shared" ca="1" si="37"/>
        <v>0</v>
      </c>
      <c r="AK63" s="1">
        <f t="shared" ca="1" si="33"/>
        <v>0</v>
      </c>
      <c r="AL63" s="1">
        <f t="shared" ca="1" si="34"/>
        <v>0</v>
      </c>
      <c r="AM63" s="1" t="e" cm="1">
        <f t="array" aca="1" ref="AM63" ca="1">INDEX($G$2:$G$173,MATCH(1,(AL63=$E$2:$E$173)*("EQU"=UPPER($F$2:$F$173)),0))</f>
        <v>#N/A</v>
      </c>
      <c r="AN63" s="1" t="str">
        <f t="shared" ca="1" si="38"/>
        <v/>
      </c>
      <c r="AO63" s="1" t="e">
        <f t="shared" ca="1" si="20"/>
        <v>#N/A</v>
      </c>
      <c r="AP63" s="1" t="str">
        <f t="shared" ca="1" si="21"/>
        <v/>
      </c>
      <c r="AQ63" s="1" t="str" cm="1">
        <f t="array" aca="1" ref="AQ63" ca="1">IF(LEFT(AL63,1)=".",INDEX($M$12:$M$173,MATCH(1,(AL63=$L$12:$L$173)*(S63=($S$12:$S$173)),0)),"")</f>
        <v/>
      </c>
      <c r="AR63" s="1">
        <f t="shared" ca="1" si="22"/>
        <v>0</v>
      </c>
      <c r="AS63" s="1">
        <f t="shared" ca="1" si="39"/>
        <v>0</v>
      </c>
      <c r="AT63" s="1" t="str">
        <f t="shared" ca="1" si="36"/>
        <v>00</v>
      </c>
      <c r="AU63" s="1" t="str">
        <f t="shared" ca="1" si="25"/>
        <v>00</v>
      </c>
      <c r="AV63" s="1" t="str">
        <f t="shared" ca="1" si="26"/>
        <v>00</v>
      </c>
      <c r="AW63" s="1" t="str">
        <f t="shared" ca="1" si="27"/>
        <v>ZP</v>
      </c>
      <c r="AX63" s="4" t="e">
        <f ca="1">VLOOKUP(UPPER(F63)&amp;"-"&amp;AW63,Opcodes!$D$3:$E$160,2,FALSE)</f>
        <v>#N/A</v>
      </c>
      <c r="AY63" s="1">
        <f t="shared" ca="1" si="31"/>
        <v>0</v>
      </c>
    </row>
    <row r="64" spans="3:51" x14ac:dyDescent="0.3">
      <c r="C64" s="10" t="str" cm="1">
        <f t="array" aca="1" ref="C64" ca="1">IF(AND(N64&amp;""&lt;&gt;"",K64&amp;""&lt;&gt;""),K64&amp;": "&amp;N64&amp;IF(O64&amp;""&lt;&gt;""," "&amp;O64,"")&amp;IF(P64&amp;""&lt;&gt;""," "&amp;P64,""),IF(Y64&amp;""&lt;&gt;"",K64&amp;": "&amp;TRIM(_xlfn.TEXTJOIN("",TRUE,MID(Y64,2*ROW(INDIRECT("1:"&amp;LEN(Y64)))-1,2)&amp;" ")),""))</f>
        <v/>
      </c>
      <c r="D64" s="15"/>
      <c r="E64" s="16"/>
      <c r="F64" s="17"/>
      <c r="G64" s="18"/>
      <c r="H64" s="23"/>
      <c r="I64" s="8"/>
      <c r="J64" s="8"/>
      <c r="K64" s="1" t="str">
        <f t="shared" ca="1" si="28"/>
        <v>34E</v>
      </c>
      <c r="L64" s="1" t="str">
        <f t="shared" si="29"/>
        <v/>
      </c>
      <c r="M64" s="1" t="str">
        <f t="shared" ca="1" si="0"/>
        <v>$034E</v>
      </c>
      <c r="N64" s="4" t="str">
        <f t="shared" ca="1" si="1"/>
        <v/>
      </c>
      <c r="O64" s="4" t="str">
        <f t="shared" ca="1" si="2"/>
        <v>00</v>
      </c>
      <c r="P64" s="4" t="str">
        <f t="shared" ca="1" si="3"/>
        <v/>
      </c>
      <c r="Q64" s="3">
        <f t="shared" si="4"/>
        <v>-1</v>
      </c>
      <c r="R64" s="3" t="str">
        <f t="shared" si="35"/>
        <v/>
      </c>
      <c r="S64" s="3" t="str">
        <f t="shared" si="30"/>
        <v>my_code</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IF(OR(UPPER(F64)="STR",UPPER(F64)="ASC"),_xlfn.TEXTJOIN("",TRUE,DEC2HEX(128*(UPPER(F64)="STR")+CODE(MID(G64,ABS(ROW(INDIRECT("1:"&amp;LEN(G64)))),1)))),IF(UPPER(F64)="HEX",UPPER(SUBSTITUTE(G64,"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ca="1">IF(Z64&amp;""&lt;&gt;"",Z$11,IF(AA64&amp;""&lt;&gt;"",AA$11,IF(AB64&amp;""&lt;&gt;"",AB$11,IF(AC64&amp;""&lt;&gt;"",AC$11,IF(AD64&amp;""&lt;&gt;"",AD$11,IF(AND(AE64&amp;""&lt;&gt;"",X64=FALSE),AE$11,IF(AF64&amp;""&lt;&gt;"","IMM",IF(X64,"PSO","DIR"))))))))</f>
        <v>mem</v>
      </c>
      <c r="AH64" s="1">
        <f t="shared" ca="1" si="17"/>
        <v>0</v>
      </c>
      <c r="AI64" s="1">
        <f t="shared" ca="1" si="32"/>
        <v>-1</v>
      </c>
      <c r="AJ64" s="1">
        <f t="shared" ca="1" si="37"/>
        <v>0</v>
      </c>
      <c r="AK64" s="1">
        <f t="shared" ca="1" si="33"/>
        <v>0</v>
      </c>
      <c r="AL64" s="1">
        <f t="shared" ca="1" si="34"/>
        <v>0</v>
      </c>
      <c r="AM64" s="1" t="e" cm="1">
        <f t="array" aca="1" ref="AM64" ca="1">INDEX($G$2:$G$173,MATCH(1,(AL64=$E$2:$E$173)*("EQU"=UPPER($F$2:$F$173)),0))</f>
        <v>#N/A</v>
      </c>
      <c r="AN64" s="1" t="str">
        <f t="shared" ca="1" si="38"/>
        <v/>
      </c>
      <c r="AO64" s="1" t="e">
        <f t="shared" ca="1" si="20"/>
        <v>#N/A</v>
      </c>
      <c r="AP64" s="1" t="str">
        <f t="shared" ca="1" si="21"/>
        <v/>
      </c>
      <c r="AQ64" s="1" t="str" cm="1">
        <f t="array" aca="1" ref="AQ64" ca="1">IF(LEFT(AL64,1)=".",INDEX($M$12:$M$173,MATCH(1,(AL64=$L$12:$L$173)*(S64=($S$12:$S$173)),0)),"")</f>
        <v/>
      </c>
      <c r="AR64" s="1">
        <f t="shared" ca="1" si="22"/>
        <v>0</v>
      </c>
      <c r="AS64" s="1">
        <f t="shared" ca="1" si="39"/>
        <v>0</v>
      </c>
      <c r="AT64" s="1" t="str">
        <f t="shared" ca="1" si="36"/>
        <v>00</v>
      </c>
      <c r="AU64" s="1" t="str">
        <f t="shared" ca="1" si="25"/>
        <v>00</v>
      </c>
      <c r="AV64" s="1" t="str">
        <f t="shared" ca="1" si="26"/>
        <v>00</v>
      </c>
      <c r="AW64" s="1" t="str">
        <f t="shared" ca="1" si="27"/>
        <v>ZP</v>
      </c>
      <c r="AX64" s="4" t="e">
        <f ca="1">VLOOKUP(UPPER(F64)&amp;"-"&amp;AW64,Opcodes!$D$3:$E$160,2,FALSE)</f>
        <v>#N/A</v>
      </c>
      <c r="AY64" s="1">
        <f t="shared" ca="1" si="31"/>
        <v>0</v>
      </c>
    </row>
    <row r="65" spans="3:51" x14ac:dyDescent="0.3">
      <c r="C65" s="10" t="str" cm="1">
        <f t="array" aca="1" ref="C65" ca="1">IF(AND(N65&amp;""&lt;&gt;"",K65&amp;""&lt;&gt;""),K65&amp;": "&amp;N65&amp;IF(O65&amp;""&lt;&gt;""," "&amp;O65,"")&amp;IF(P65&amp;""&lt;&gt;""," "&amp;P65,""),IF(Y65&amp;""&lt;&gt;"",K65&amp;": "&amp;TRIM(_xlfn.TEXTJOIN("",TRUE,MID(Y65,2*ROW(INDIRECT("1:"&amp;LEN(Y65)))-1,2)&amp;" ")),""))</f>
        <v/>
      </c>
      <c r="D65" s="15"/>
      <c r="E65" s="16"/>
      <c r="F65" s="17"/>
      <c r="G65" s="18"/>
      <c r="H65" s="23"/>
      <c r="I65" s="8"/>
      <c r="J65" s="8"/>
      <c r="K65" s="1" t="str">
        <f t="shared" ca="1" si="28"/>
        <v>34E</v>
      </c>
      <c r="L65" s="1" t="str">
        <f t="shared" si="29"/>
        <v/>
      </c>
      <c r="M65" s="1" t="str">
        <f t="shared" ca="1" si="0"/>
        <v>$034E</v>
      </c>
      <c r="N65" s="4" t="str">
        <f t="shared" ca="1" si="1"/>
        <v/>
      </c>
      <c r="O65" s="4" t="str">
        <f t="shared" ca="1" si="2"/>
        <v>00</v>
      </c>
      <c r="P65" s="4" t="str">
        <f t="shared" ca="1" si="3"/>
        <v/>
      </c>
      <c r="Q65" s="3">
        <f t="shared" si="4"/>
        <v>-1</v>
      </c>
      <c r="R65" s="3" t="str">
        <f t="shared" si="35"/>
        <v/>
      </c>
      <c r="S65" s="3" t="str">
        <f t="shared" si="30"/>
        <v>my_code</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IF(OR(UPPER(F65)="STR",UPPER(F65)="ASC"),_xlfn.TEXTJOIN("",TRUE,DEC2HEX(128*(UPPER(F65)="STR")+CODE(MID(G65,ABS(ROW(INDIRECT("1:"&amp;LEN(G65)))),1)))),IF(UPPER(F65)="HEX",UPPER(SUBSTITUTE(G65,"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ca="1">IF(Z65&amp;""&lt;&gt;"",Z$11,IF(AA65&amp;""&lt;&gt;"",AA$11,IF(AB65&amp;""&lt;&gt;"",AB$11,IF(AC65&amp;""&lt;&gt;"",AC$11,IF(AD65&amp;""&lt;&gt;"",AD$11,IF(AND(AE65&amp;""&lt;&gt;"",X65=FALSE),AE$11,IF(AF65&amp;""&lt;&gt;"","IMM",IF(X65,"PSO","DIR"))))))))</f>
        <v>mem</v>
      </c>
      <c r="AH65" s="1">
        <f t="shared" ca="1" si="17"/>
        <v>0</v>
      </c>
      <c r="AI65" s="1">
        <f t="shared" ca="1" si="32"/>
        <v>-1</v>
      </c>
      <c r="AJ65" s="1">
        <f t="shared" ca="1" si="37"/>
        <v>0</v>
      </c>
      <c r="AK65" s="1">
        <f t="shared" ca="1" si="33"/>
        <v>0</v>
      </c>
      <c r="AL65" s="1">
        <f t="shared" ca="1" si="34"/>
        <v>0</v>
      </c>
      <c r="AM65" s="1" t="e" cm="1">
        <f t="array" aca="1" ref="AM65" ca="1">INDEX($G$2:$G$173,MATCH(1,(AL65=$E$2:$E$173)*("EQU"=UPPER($F$2:$F$173)),0))</f>
        <v>#N/A</v>
      </c>
      <c r="AN65" s="1" t="str">
        <f t="shared" ca="1" si="38"/>
        <v/>
      </c>
      <c r="AO65" s="1" t="e">
        <f t="shared" ca="1" si="20"/>
        <v>#N/A</v>
      </c>
      <c r="AP65" s="1" t="str">
        <f t="shared" ca="1" si="21"/>
        <v/>
      </c>
      <c r="AQ65" s="1" t="str" cm="1">
        <f t="array" aca="1" ref="AQ65" ca="1">IF(LEFT(AL65,1)=".",INDEX($M$12:$M$173,MATCH(1,(AL65=$L$12:$L$173)*(S65=($S$12:$S$173)),0)),"")</f>
        <v/>
      </c>
      <c r="AR65" s="1">
        <f t="shared" ca="1" si="22"/>
        <v>0</v>
      </c>
      <c r="AS65" s="1">
        <f t="shared" ca="1" si="39"/>
        <v>0</v>
      </c>
      <c r="AT65" s="1" t="str">
        <f t="shared" ca="1" si="36"/>
        <v>00</v>
      </c>
      <c r="AU65" s="1" t="str">
        <f t="shared" ca="1" si="25"/>
        <v>00</v>
      </c>
      <c r="AV65" s="1" t="str">
        <f t="shared" ca="1" si="26"/>
        <v>00</v>
      </c>
      <c r="AW65" s="1" t="str">
        <f t="shared" ca="1" si="27"/>
        <v>ZP</v>
      </c>
      <c r="AX65" s="4" t="e">
        <f ca="1">VLOOKUP(UPPER(F65)&amp;"-"&amp;AW65,Opcodes!$D$3:$E$160,2,FALSE)</f>
        <v>#N/A</v>
      </c>
      <c r="AY65" s="1">
        <f t="shared" ca="1" si="31"/>
        <v>0</v>
      </c>
    </row>
    <row r="66" spans="3:51" x14ac:dyDescent="0.3">
      <c r="C66" s="10" t="str" cm="1">
        <f t="array" aca="1" ref="C66" ca="1">IF(AND(N66&amp;""&lt;&gt;"",K66&amp;""&lt;&gt;""),K66&amp;": "&amp;N66&amp;IF(O66&amp;""&lt;&gt;""," "&amp;O66,"")&amp;IF(P66&amp;""&lt;&gt;""," "&amp;P66,""),IF(Y66&amp;""&lt;&gt;"",K66&amp;": "&amp;TRIM(_xlfn.TEXTJOIN("",TRUE,MID(Y66,2*ROW(INDIRECT("1:"&amp;LEN(Y66)))-1,2)&amp;" ")),""))</f>
        <v/>
      </c>
      <c r="D66" s="15"/>
      <c r="E66" s="16"/>
      <c r="F66" s="17"/>
      <c r="G66" s="18"/>
      <c r="H66" s="23"/>
      <c r="I66" s="8"/>
      <c r="J66" s="8"/>
      <c r="K66" s="1" t="str">
        <f t="shared" ca="1" si="28"/>
        <v>34E</v>
      </c>
      <c r="L66" s="1" t="str">
        <f t="shared" si="29"/>
        <v/>
      </c>
      <c r="M66" s="1" t="str">
        <f t="shared" ca="1" si="0"/>
        <v>$034E</v>
      </c>
      <c r="N66" s="4" t="str">
        <f t="shared" ca="1" si="1"/>
        <v/>
      </c>
      <c r="O66" s="4" t="str">
        <f t="shared" ca="1" si="2"/>
        <v>00</v>
      </c>
      <c r="P66" s="4" t="str">
        <f t="shared" ca="1" si="3"/>
        <v/>
      </c>
      <c r="Q66" s="3">
        <f t="shared" si="4"/>
        <v>-1</v>
      </c>
      <c r="R66" s="3" t="str">
        <f t="shared" si="35"/>
        <v/>
      </c>
      <c r="S66" s="3" t="str">
        <f t="shared" si="30"/>
        <v>my_code</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IF(OR(UPPER(F66)="STR",UPPER(F66)="ASC"),_xlfn.TEXTJOIN("",TRUE,DEC2HEX(128*(UPPER(F66)="STR")+CODE(MID(G66,ABS(ROW(INDIRECT("1:"&amp;LEN(G66)))),1)))),IF(UPPER(F66)="HEX",UPPER(SUBSTITUTE(G66,"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ca="1">IF(Z66&amp;""&lt;&gt;"",Z$11,IF(AA66&amp;""&lt;&gt;"",AA$11,IF(AB66&amp;""&lt;&gt;"",AB$11,IF(AC66&amp;""&lt;&gt;"",AC$11,IF(AD66&amp;""&lt;&gt;"",AD$11,IF(AND(AE66&amp;""&lt;&gt;"",X66=FALSE),AE$11,IF(AF66&amp;""&lt;&gt;"","IMM",IF(X66,"PSO","DIR"))))))))</f>
        <v>mem</v>
      </c>
      <c r="AH66" s="1">
        <f t="shared" ca="1" si="17"/>
        <v>0</v>
      </c>
      <c r="AI66" s="1">
        <f t="shared" ca="1" si="32"/>
        <v>-1</v>
      </c>
      <c r="AJ66" s="1">
        <f t="shared" ca="1" si="37"/>
        <v>0</v>
      </c>
      <c r="AK66" s="1">
        <f t="shared" ca="1" si="33"/>
        <v>0</v>
      </c>
      <c r="AL66" s="1">
        <f t="shared" ca="1" si="34"/>
        <v>0</v>
      </c>
      <c r="AM66" s="1" t="e" cm="1">
        <f t="array" aca="1" ref="AM66" ca="1">INDEX($G$2:$G$173,MATCH(1,(AL66=$E$2:$E$173)*("EQU"=UPPER($F$2:$F$173)),0))</f>
        <v>#N/A</v>
      </c>
      <c r="AN66" s="1" t="str">
        <f t="shared" ca="1" si="38"/>
        <v/>
      </c>
      <c r="AO66" s="1" t="e">
        <f t="shared" ca="1" si="20"/>
        <v>#N/A</v>
      </c>
      <c r="AP66" s="1" t="str">
        <f t="shared" ca="1" si="21"/>
        <v/>
      </c>
      <c r="AQ66" s="1" t="str" cm="1">
        <f t="array" aca="1" ref="AQ66" ca="1">IF(LEFT(AL66,1)=".",INDEX($M$12:$M$173,MATCH(1,(AL66=$L$12:$L$173)*(S66=($S$12:$S$173)),0)),"")</f>
        <v/>
      </c>
      <c r="AR66" s="1">
        <f t="shared" ca="1" si="22"/>
        <v>0</v>
      </c>
      <c r="AS66" s="1">
        <f t="shared" ca="1" si="39"/>
        <v>0</v>
      </c>
      <c r="AT66" s="1" t="str">
        <f t="shared" ca="1" si="36"/>
        <v>00</v>
      </c>
      <c r="AU66" s="1" t="str">
        <f t="shared" ca="1" si="25"/>
        <v>00</v>
      </c>
      <c r="AV66" s="1" t="str">
        <f t="shared" ca="1" si="26"/>
        <v>00</v>
      </c>
      <c r="AW66" s="1" t="str">
        <f t="shared" ca="1" si="27"/>
        <v>ZP</v>
      </c>
      <c r="AX66" s="4" t="e">
        <f ca="1">VLOOKUP(UPPER(F66)&amp;"-"&amp;AW66,Opcodes!$D$3:$E$160,2,FALSE)</f>
        <v>#N/A</v>
      </c>
      <c r="AY66" s="1">
        <f t="shared" ca="1" si="31"/>
        <v>0</v>
      </c>
    </row>
    <row r="67" spans="3:51" x14ac:dyDescent="0.3">
      <c r="C67" s="10" t="str" cm="1">
        <f t="array" aca="1" ref="C67" ca="1">IF(AND(N67&amp;""&lt;&gt;"",K67&amp;""&lt;&gt;""),K67&amp;": "&amp;N67&amp;IF(O67&amp;""&lt;&gt;""," "&amp;O67,"")&amp;IF(P67&amp;""&lt;&gt;""," "&amp;P67,""),IF(Y67&amp;""&lt;&gt;"",K67&amp;": "&amp;TRIM(_xlfn.TEXTJOIN("",TRUE,MID(Y67,2*ROW(INDIRECT("1:"&amp;LEN(Y67)))-1,2)&amp;" ")),""))</f>
        <v/>
      </c>
      <c r="D67" s="15"/>
      <c r="E67" s="16"/>
      <c r="F67" s="17"/>
      <c r="G67" s="18"/>
      <c r="H67" s="24"/>
      <c r="I67" s="8"/>
      <c r="J67" s="8"/>
      <c r="K67" s="1" t="str">
        <f t="shared" ca="1" si="28"/>
        <v>34E</v>
      </c>
      <c r="L67" s="1" t="str">
        <f t="shared" si="29"/>
        <v/>
      </c>
      <c r="M67" s="1" t="str">
        <f t="shared" ca="1" si="0"/>
        <v>$034E</v>
      </c>
      <c r="N67" s="4" t="str">
        <f t="shared" ca="1" si="1"/>
        <v/>
      </c>
      <c r="O67" s="4" t="str">
        <f t="shared" ca="1" si="2"/>
        <v>00</v>
      </c>
      <c r="P67" s="4" t="str">
        <f t="shared" ca="1" si="3"/>
        <v/>
      </c>
      <c r="Q67" s="3">
        <f t="shared" si="4"/>
        <v>-1</v>
      </c>
      <c r="R67" s="3" t="str">
        <f t="shared" si="35"/>
        <v/>
      </c>
      <c r="S67" s="3" t="str">
        <f t="shared" si="30"/>
        <v>my_code</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IF(OR(UPPER(F67)="STR",UPPER(F67)="ASC"),_xlfn.TEXTJOIN("",TRUE,DEC2HEX(128*(UPPER(F67)="STR")+CODE(MID(G67,ABS(ROW(INDIRECT("1:"&amp;LEN(G67)))),1)))),IF(UPPER(F67)="HEX",UPPER(SUBSTITUTE(G67,"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ca="1">IF(Z67&amp;""&lt;&gt;"",Z$11,IF(AA67&amp;""&lt;&gt;"",AA$11,IF(AB67&amp;""&lt;&gt;"",AB$11,IF(AC67&amp;""&lt;&gt;"",AC$11,IF(AD67&amp;""&lt;&gt;"",AD$11,IF(AND(AE67&amp;""&lt;&gt;"",X67=FALSE),AE$11,IF(AF67&amp;""&lt;&gt;"","IMM",IF(X67,"PSO","DIR"))))))))</f>
        <v>mem</v>
      </c>
      <c r="AH67" s="1">
        <f t="shared" ca="1" si="17"/>
        <v>0</v>
      </c>
      <c r="AI67" s="1">
        <f t="shared" ca="1" si="32"/>
        <v>-1</v>
      </c>
      <c r="AJ67" s="1">
        <f t="shared" ca="1" si="37"/>
        <v>0</v>
      </c>
      <c r="AK67" s="1">
        <f t="shared" ca="1" si="33"/>
        <v>0</v>
      </c>
      <c r="AL67" s="1">
        <f t="shared" ca="1" si="34"/>
        <v>0</v>
      </c>
      <c r="AM67" s="1" t="e" cm="1">
        <f t="array" aca="1" ref="AM67" ca="1">INDEX($G$2:$G$173,MATCH(1,(AL67=$E$2:$E$173)*("EQU"=UPPER($F$2:$F$173)),0))</f>
        <v>#N/A</v>
      </c>
      <c r="AN67" s="1" t="str">
        <f t="shared" ca="1" si="38"/>
        <v/>
      </c>
      <c r="AO67" s="1" t="e">
        <f t="shared" ca="1" si="20"/>
        <v>#N/A</v>
      </c>
      <c r="AP67" s="1" t="str">
        <f t="shared" ca="1" si="21"/>
        <v/>
      </c>
      <c r="AQ67" s="1" t="str" cm="1">
        <f t="array" aca="1" ref="AQ67" ca="1">IF(LEFT(AL67,1)=".",INDEX($M$12:$M$173,MATCH(1,(AL67=$L$12:$L$173)*(S67=($S$12:$S$173)),0)),"")</f>
        <v/>
      </c>
      <c r="AR67" s="1">
        <f t="shared" ca="1" si="22"/>
        <v>0</v>
      </c>
      <c r="AS67" s="1">
        <f t="shared" ca="1" si="39"/>
        <v>0</v>
      </c>
      <c r="AT67" s="1" t="str">
        <f t="shared" ca="1" si="36"/>
        <v>00</v>
      </c>
      <c r="AU67" s="1" t="str">
        <f t="shared" ca="1" si="25"/>
        <v>00</v>
      </c>
      <c r="AV67" s="1" t="str">
        <f t="shared" ca="1" si="26"/>
        <v>00</v>
      </c>
      <c r="AW67" s="1" t="str">
        <f t="shared" ca="1" si="27"/>
        <v>ZP</v>
      </c>
      <c r="AX67" s="4" t="e">
        <f ca="1">VLOOKUP(UPPER(F67)&amp;"-"&amp;AW67,Opcodes!$D$3:$E$160,2,FALSE)</f>
        <v>#N/A</v>
      </c>
      <c r="AY67" s="1">
        <f t="shared" ca="1" si="31"/>
        <v>0</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4"/>
      <c r="I68" s="8"/>
      <c r="J68" s="8"/>
      <c r="K68" s="1" t="str">
        <f t="shared" ca="1" si="28"/>
        <v>34E</v>
      </c>
      <c r="L68" s="1" t="str">
        <f t="shared" si="29"/>
        <v/>
      </c>
      <c r="M68" s="1" t="str">
        <f t="shared" ca="1" si="0"/>
        <v>$034E</v>
      </c>
      <c r="N68" s="4" t="str">
        <f t="shared" ca="1" si="1"/>
        <v/>
      </c>
      <c r="O68" s="4" t="str">
        <f t="shared" ca="1" si="2"/>
        <v>00</v>
      </c>
      <c r="P68" s="4" t="str">
        <f t="shared" ca="1" si="3"/>
        <v/>
      </c>
      <c r="Q68" s="3">
        <f t="shared" si="4"/>
        <v>-1</v>
      </c>
      <c r="R68" s="3" t="str">
        <f t="shared" si="35"/>
        <v/>
      </c>
      <c r="S68" s="3" t="str">
        <f t="shared" si="30"/>
        <v>my_code</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IF(OR(UPPER(F68)="STR",UPPER(F68)="ASC"),_xlfn.TEXTJOIN("",TRUE,DEC2HEX(128*(UPPER(F68)="STR")+CODE(MID(G68,ABS(ROW(INDIRECT("1:"&amp;LEN(G68)))),1)))),IF(UPPER(F68)="HEX",UPPER(SUBSTITUTE(G68,"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ca="1">IF(Z68&amp;""&lt;&gt;"",Z$11,IF(AA68&amp;""&lt;&gt;"",AA$11,IF(AB68&amp;""&lt;&gt;"",AB$11,IF(AC68&amp;""&lt;&gt;"",AC$11,IF(AD68&amp;""&lt;&gt;"",AD$11,IF(AND(AE68&amp;""&lt;&gt;"",X68=FALSE),AE$11,IF(AF68&amp;""&lt;&gt;"","IMM",IF(X68,"PSO","DIR"))))))))</f>
        <v>mem</v>
      </c>
      <c r="AH68" s="1">
        <f t="shared" ca="1" si="17"/>
        <v>0</v>
      </c>
      <c r="AI68" s="1">
        <f t="shared" ca="1" si="32"/>
        <v>-1</v>
      </c>
      <c r="AJ68" s="1">
        <f t="shared" ca="1" si="37"/>
        <v>0</v>
      </c>
      <c r="AK68" s="1">
        <f t="shared" ca="1" si="33"/>
        <v>0</v>
      </c>
      <c r="AL68" s="1">
        <f t="shared" ca="1" si="34"/>
        <v>0</v>
      </c>
      <c r="AM68" s="1" t="e" cm="1">
        <f t="array" aca="1" ref="AM68" ca="1">INDEX($G$2:$G$173,MATCH(1,(AL68=$E$2:$E$173)*("EQU"=UPPER($F$2:$F$173)),0))</f>
        <v>#N/A</v>
      </c>
      <c r="AN68" s="1" t="str">
        <f t="shared" ca="1" si="38"/>
        <v/>
      </c>
      <c r="AO68" s="1" t="e">
        <f t="shared" ca="1" si="20"/>
        <v>#N/A</v>
      </c>
      <c r="AP68" s="1" t="str">
        <f t="shared" ca="1" si="21"/>
        <v/>
      </c>
      <c r="AQ68" s="1" t="str" cm="1">
        <f t="array" aca="1" ref="AQ68" ca="1">IF(LEFT(AL68,1)=".",INDEX($M$12:$M$173,MATCH(1,(AL68=$L$12:$L$173)*(S68=($S$12:$S$173)),0)),"")</f>
        <v/>
      </c>
      <c r="AR68" s="1">
        <f t="shared" ca="1" si="22"/>
        <v>0</v>
      </c>
      <c r="AS68" s="1">
        <f t="shared" ca="1" si="39"/>
        <v>0</v>
      </c>
      <c r="AT68" s="1" t="str">
        <f t="shared" ca="1" si="36"/>
        <v>00</v>
      </c>
      <c r="AU68" s="1" t="str">
        <f t="shared" ca="1" si="25"/>
        <v>00</v>
      </c>
      <c r="AV68" s="1" t="str">
        <f t="shared" ca="1" si="26"/>
        <v>00</v>
      </c>
      <c r="AW68" s="1" t="str">
        <f t="shared" ca="1" si="27"/>
        <v>ZP</v>
      </c>
      <c r="AX68" s="4" t="e">
        <f ca="1">VLOOKUP(UPPER(F68)&amp;"-"&amp;AW68,Opcodes!$D$3:$E$160,2,FALSE)</f>
        <v>#N/A</v>
      </c>
      <c r="AY68" s="1">
        <f t="shared" ca="1" si="31"/>
        <v>0</v>
      </c>
    </row>
    <row r="69" spans="3:51" x14ac:dyDescent="0.3">
      <c r="C69" s="10" t="str" cm="1">
        <f t="array" aca="1" ref="C69" ca="1">IF(AND(N69&amp;""&lt;&gt;"",K69&amp;""&lt;&gt;""),K69&amp;": "&amp;N69&amp;IF(O69&amp;""&lt;&gt;""," "&amp;O69,"")&amp;IF(P69&amp;""&lt;&gt;""," "&amp;P69,""),IF(Y69&amp;""&lt;&gt;"",K69&amp;": "&amp;TRIM(_xlfn.TEXTJOIN("",TRUE,MID(Y69,2*ROW(INDIRECT("1:"&amp;LEN(Y69)))-1,2)&amp;" ")),""))</f>
        <v/>
      </c>
      <c r="D69" s="15"/>
      <c r="E69" s="16"/>
      <c r="F69" s="17"/>
      <c r="G69" s="18"/>
      <c r="H69" s="23"/>
      <c r="I69" s="8"/>
      <c r="J69" s="8"/>
      <c r="K69" s="1" t="str">
        <f t="shared" ca="1" si="28"/>
        <v>34E</v>
      </c>
      <c r="L69" s="1" t="str">
        <f t="shared" si="29"/>
        <v/>
      </c>
      <c r="M69" s="1" t="str">
        <f t="shared" ca="1" si="0"/>
        <v>$034E</v>
      </c>
      <c r="N69" s="4" t="str">
        <f t="shared" ca="1" si="1"/>
        <v/>
      </c>
      <c r="O69" s="4" t="str">
        <f t="shared" ca="1" si="2"/>
        <v>00</v>
      </c>
      <c r="P69" s="4" t="str">
        <f t="shared" ca="1" si="3"/>
        <v/>
      </c>
      <c r="Q69" s="3">
        <f t="shared" si="4"/>
        <v>-1</v>
      </c>
      <c r="R69" s="3" t="str">
        <f t="shared" si="35"/>
        <v/>
      </c>
      <c r="S69" s="3" t="str">
        <f t="shared" si="30"/>
        <v>my_code</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IF(OR(UPPER(F69)="STR",UPPER(F69)="ASC"),_xlfn.TEXTJOIN("",TRUE,DEC2HEX(128*(UPPER(F69)="STR")+CODE(MID(G69,ABS(ROW(INDIRECT("1:"&amp;LEN(G69)))),1)))),IF(UPPER(F69)="HEX",UPPER(SUBSTITUTE(G69,"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ca="1">IF(Z69&amp;""&lt;&gt;"",Z$11,IF(AA69&amp;""&lt;&gt;"",AA$11,IF(AB69&amp;""&lt;&gt;"",AB$11,IF(AC69&amp;""&lt;&gt;"",AC$11,IF(AD69&amp;""&lt;&gt;"",AD$11,IF(AND(AE69&amp;""&lt;&gt;"",X69=FALSE),AE$11,IF(AF69&amp;""&lt;&gt;"","IMM",IF(X69,"PSO","DIR"))))))))</f>
        <v>mem</v>
      </c>
      <c r="AH69" s="1">
        <f t="shared" ca="1" si="17"/>
        <v>0</v>
      </c>
      <c r="AI69" s="1">
        <f t="shared" ca="1" si="32"/>
        <v>-1</v>
      </c>
      <c r="AJ69" s="1">
        <f t="shared" ca="1" si="37"/>
        <v>0</v>
      </c>
      <c r="AK69" s="1">
        <f t="shared" ca="1" si="33"/>
        <v>0</v>
      </c>
      <c r="AL69" s="1">
        <f t="shared" ca="1" si="34"/>
        <v>0</v>
      </c>
      <c r="AM69" s="1" t="e" cm="1">
        <f t="array" aca="1" ref="AM69" ca="1">INDEX($G$2:$G$173,MATCH(1,(AL69=$E$2:$E$173)*("EQU"=UPPER($F$2:$F$173)),0))</f>
        <v>#N/A</v>
      </c>
      <c r="AN69" s="1" t="str">
        <f t="shared" ca="1" si="38"/>
        <v/>
      </c>
      <c r="AO69" s="1" t="e">
        <f t="shared" ca="1" si="20"/>
        <v>#N/A</v>
      </c>
      <c r="AP69" s="1" t="str">
        <f t="shared" ca="1" si="21"/>
        <v/>
      </c>
      <c r="AQ69" s="1" t="str" cm="1">
        <f t="array" aca="1" ref="AQ69" ca="1">IF(LEFT(AL69,1)=".",INDEX($M$12:$M$173,MATCH(1,(AL69=$L$12:$L$173)*(S69=($S$12:$S$173)),0)),"")</f>
        <v/>
      </c>
      <c r="AR69" s="1">
        <f t="shared" ca="1" si="22"/>
        <v>0</v>
      </c>
      <c r="AS69" s="1">
        <f t="shared" ca="1" si="39"/>
        <v>0</v>
      </c>
      <c r="AT69" s="1" t="str">
        <f t="shared" ca="1" si="36"/>
        <v>00</v>
      </c>
      <c r="AU69" s="1" t="str">
        <f t="shared" ca="1" si="25"/>
        <v>00</v>
      </c>
      <c r="AV69" s="1" t="str">
        <f t="shared" ca="1" si="26"/>
        <v>00</v>
      </c>
      <c r="AW69" s="1" t="str">
        <f t="shared" ca="1" si="27"/>
        <v>ZP</v>
      </c>
      <c r="AX69" s="4" t="e">
        <f ca="1">VLOOKUP(UPPER(F69)&amp;"-"&amp;AW69,Opcodes!$D$3:$E$160,2,FALSE)</f>
        <v>#N/A</v>
      </c>
      <c r="AY69" s="1">
        <f t="shared" ca="1" si="31"/>
        <v>0</v>
      </c>
    </row>
    <row r="70" spans="3:51" x14ac:dyDescent="0.3">
      <c r="C70" s="10" t="str" cm="1">
        <f t="array" aca="1" ref="C70" ca="1">IF(AND(N70&amp;""&lt;&gt;"",K70&amp;""&lt;&gt;""),K70&amp;": "&amp;N70&amp;IF(O70&amp;""&lt;&gt;""," "&amp;O70,"")&amp;IF(P70&amp;""&lt;&gt;""," "&amp;P70,""),IF(Y70&amp;""&lt;&gt;"",K70&amp;": "&amp;TRIM(_xlfn.TEXTJOIN("",TRUE,MID(Y70,2*ROW(INDIRECT("1:"&amp;LEN(Y70)))-1,2)&amp;" ")),""))</f>
        <v/>
      </c>
      <c r="D70" s="15"/>
      <c r="E70" s="16"/>
      <c r="F70" s="17"/>
      <c r="G70" s="18"/>
      <c r="H70" s="23"/>
      <c r="I70" s="8"/>
      <c r="J70" s="8"/>
      <c r="K70" s="1" t="str">
        <f t="shared" ca="1" si="28"/>
        <v>34E</v>
      </c>
      <c r="L70" s="1" t="str">
        <f t="shared" si="29"/>
        <v/>
      </c>
      <c r="M70" s="1" t="str">
        <f t="shared" ca="1" si="0"/>
        <v>$034E</v>
      </c>
      <c r="N70" s="4" t="str">
        <f t="shared" ca="1" si="1"/>
        <v/>
      </c>
      <c r="O70" s="4" t="str">
        <f t="shared" ca="1" si="2"/>
        <v>00</v>
      </c>
      <c r="P70" s="4" t="str">
        <f t="shared" ca="1" si="3"/>
        <v/>
      </c>
      <c r="Q70" s="3">
        <f t="shared" si="4"/>
        <v>-1</v>
      </c>
      <c r="R70" s="3" t="str">
        <f t="shared" si="35"/>
        <v/>
      </c>
      <c r="S70" s="3" t="str">
        <f t="shared" si="30"/>
        <v>my_code</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IF(OR(UPPER(F70)="STR",UPPER(F70)="ASC"),_xlfn.TEXTJOIN("",TRUE,DEC2HEX(128*(UPPER(F70)="STR")+CODE(MID(G70,ABS(ROW(INDIRECT("1:"&amp;LEN(G70)))),1)))),IF(UPPER(F70)="HEX",UPPER(SUBSTITUTE(G70,"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ca="1">IF(Z70&amp;""&lt;&gt;"",Z$11,IF(AA70&amp;""&lt;&gt;"",AA$11,IF(AB70&amp;""&lt;&gt;"",AB$11,IF(AC70&amp;""&lt;&gt;"",AC$11,IF(AD70&amp;""&lt;&gt;"",AD$11,IF(AND(AE70&amp;""&lt;&gt;"",X70=FALSE),AE$11,IF(AF70&amp;""&lt;&gt;"","IMM",IF(X70,"PSO","DIR"))))))))</f>
        <v>mem</v>
      </c>
      <c r="AH70" s="1">
        <f t="shared" ca="1" si="17"/>
        <v>0</v>
      </c>
      <c r="AI70" s="1">
        <f t="shared" ca="1" si="32"/>
        <v>-1</v>
      </c>
      <c r="AJ70" s="1">
        <f t="shared" ca="1" si="37"/>
        <v>0</v>
      </c>
      <c r="AK70" s="1">
        <f t="shared" ca="1" si="33"/>
        <v>0</v>
      </c>
      <c r="AL70" s="1">
        <f t="shared" ca="1" si="34"/>
        <v>0</v>
      </c>
      <c r="AM70" s="1" t="e" cm="1">
        <f t="array" aca="1" ref="AM70" ca="1">INDEX($G$2:$G$173,MATCH(1,(AL70=$E$2:$E$173)*("EQU"=UPPER($F$2:$F$173)),0))</f>
        <v>#N/A</v>
      </c>
      <c r="AN70" s="1" t="str">
        <f t="shared" ca="1" si="38"/>
        <v/>
      </c>
      <c r="AO70" s="1" t="e">
        <f t="shared" ca="1" si="20"/>
        <v>#N/A</v>
      </c>
      <c r="AP70" s="1" t="str">
        <f t="shared" ca="1" si="21"/>
        <v/>
      </c>
      <c r="AQ70" s="1" t="str" cm="1">
        <f t="array" aca="1" ref="AQ70" ca="1">IF(LEFT(AL70,1)=".",INDEX($M$12:$M$173,MATCH(1,(AL70=$L$12:$L$173)*(S70=($S$12:$S$173)),0)),"")</f>
        <v/>
      </c>
      <c r="AR70" s="1">
        <f t="shared" ca="1" si="22"/>
        <v>0</v>
      </c>
      <c r="AS70" s="1">
        <f t="shared" ca="1" si="39"/>
        <v>0</v>
      </c>
      <c r="AT70" s="1" t="str">
        <f t="shared" ca="1" si="36"/>
        <v>00</v>
      </c>
      <c r="AU70" s="1" t="str">
        <f t="shared" ca="1" si="25"/>
        <v>00</v>
      </c>
      <c r="AV70" s="1" t="str">
        <f t="shared" ca="1" si="26"/>
        <v>00</v>
      </c>
      <c r="AW70" s="1" t="str">
        <f t="shared" ca="1" si="27"/>
        <v>ZP</v>
      </c>
      <c r="AX70" s="4" t="e">
        <f ca="1">VLOOKUP(UPPER(F70)&amp;"-"&amp;AW70,Opcodes!$D$3:$E$160,2,FALSE)</f>
        <v>#N/A</v>
      </c>
      <c r="AY70" s="1">
        <f t="shared" ca="1" si="31"/>
        <v>0</v>
      </c>
    </row>
    <row r="71" spans="3:51" x14ac:dyDescent="0.3">
      <c r="C71" s="10" t="str" cm="1">
        <f t="array" aca="1" ref="C71" ca="1">IF(AND(N71&amp;""&lt;&gt;"",K71&amp;""&lt;&gt;""),K71&amp;": "&amp;N71&amp;IF(O71&amp;""&lt;&gt;""," "&amp;O71,"")&amp;IF(P71&amp;""&lt;&gt;""," "&amp;P71,""),IF(Y71&amp;""&lt;&gt;"",K71&amp;": "&amp;TRIM(_xlfn.TEXTJOIN("",TRUE,MID(Y71,2*ROW(INDIRECT("1:"&amp;LEN(Y71)))-1,2)&amp;" ")),""))</f>
        <v/>
      </c>
      <c r="D71" s="15"/>
      <c r="E71" s="16"/>
      <c r="F71" s="17"/>
      <c r="G71" s="18"/>
      <c r="H71" s="23"/>
      <c r="I71" s="8"/>
      <c r="J71" s="8"/>
      <c r="K71" s="1" t="str">
        <f t="shared" ca="1" si="28"/>
        <v>34E</v>
      </c>
      <c r="L71" s="1" t="str">
        <f t="shared" si="29"/>
        <v/>
      </c>
      <c r="M71" s="1" t="str">
        <f t="shared" ca="1" si="0"/>
        <v>$034E</v>
      </c>
      <c r="N71" s="4" t="str">
        <f t="shared" ca="1" si="1"/>
        <v/>
      </c>
      <c r="O71" s="4" t="str">
        <f t="shared" ca="1" si="2"/>
        <v>00</v>
      </c>
      <c r="P71" s="4" t="str">
        <f t="shared" ca="1" si="3"/>
        <v/>
      </c>
      <c r="Q71" s="3">
        <f t="shared" si="4"/>
        <v>-1</v>
      </c>
      <c r="R71" s="3" t="str">
        <f t="shared" si="35"/>
        <v/>
      </c>
      <c r="S71" s="3" t="str">
        <f t="shared" si="30"/>
        <v>my_code</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IF(OR(UPPER(F71)="STR",UPPER(F71)="ASC"),_xlfn.TEXTJOIN("",TRUE,DEC2HEX(128*(UPPER(F71)="STR")+CODE(MID(G71,ABS(ROW(INDIRECT("1:"&amp;LEN(G71)))),1)))),IF(UPPER(F71)="HEX",UPPER(SUBSTITUTE(G71,"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ca="1">IF(Z71&amp;""&lt;&gt;"",Z$11,IF(AA71&amp;""&lt;&gt;"",AA$11,IF(AB71&amp;""&lt;&gt;"",AB$11,IF(AC71&amp;""&lt;&gt;"",AC$11,IF(AD71&amp;""&lt;&gt;"",AD$11,IF(AND(AE71&amp;""&lt;&gt;"",X71=FALSE),AE$11,IF(AF71&amp;""&lt;&gt;"","IMM",IF(X71,"PSO","DIR"))))))))</f>
        <v>mem</v>
      </c>
      <c r="AH71" s="1">
        <f t="shared" ca="1" si="17"/>
        <v>0</v>
      </c>
      <c r="AI71" s="1">
        <f t="shared" ca="1" si="32"/>
        <v>-1</v>
      </c>
      <c r="AJ71" s="1">
        <f t="shared" ca="1" si="37"/>
        <v>0</v>
      </c>
      <c r="AK71" s="1">
        <f t="shared" ca="1" si="33"/>
        <v>0</v>
      </c>
      <c r="AL71" s="1">
        <f t="shared" ca="1" si="34"/>
        <v>0</v>
      </c>
      <c r="AM71" s="1" t="e" cm="1">
        <f t="array" aca="1" ref="AM71" ca="1">INDEX($G$2:$G$173,MATCH(1,(AL71=$E$2:$E$173)*("EQU"=UPPER($F$2:$F$173)),0))</f>
        <v>#N/A</v>
      </c>
      <c r="AN71" s="1" t="str">
        <f t="shared" ca="1" si="38"/>
        <v/>
      </c>
      <c r="AO71" s="1" t="e">
        <f t="shared" ca="1" si="20"/>
        <v>#N/A</v>
      </c>
      <c r="AP71" s="1" t="str">
        <f t="shared" ca="1" si="21"/>
        <v/>
      </c>
      <c r="AQ71" s="1" t="str" cm="1">
        <f t="array" aca="1" ref="AQ71" ca="1">IF(LEFT(AL71,1)=".",INDEX($M$12:$M$173,MATCH(1,(AL71=$L$12:$L$173)*(S71=($S$12:$S$173)),0)),"")</f>
        <v/>
      </c>
      <c r="AR71" s="1">
        <f t="shared" ca="1" si="22"/>
        <v>0</v>
      </c>
      <c r="AS71" s="1">
        <f t="shared" ca="1" si="39"/>
        <v>0</v>
      </c>
      <c r="AT71" s="1" t="str">
        <f t="shared" ca="1" si="36"/>
        <v>00</v>
      </c>
      <c r="AU71" s="1" t="str">
        <f t="shared" ca="1" si="25"/>
        <v>00</v>
      </c>
      <c r="AV71" s="1" t="str">
        <f t="shared" ca="1" si="26"/>
        <v>00</v>
      </c>
      <c r="AW71" s="1" t="str">
        <f t="shared" ca="1" si="27"/>
        <v>ZP</v>
      </c>
      <c r="AX71" s="4" t="e">
        <f ca="1">VLOOKUP(UPPER(F71)&amp;"-"&amp;AW71,Opcodes!$D$3:$E$160,2,FALSE)</f>
        <v>#N/A</v>
      </c>
      <c r="AY71" s="1">
        <f t="shared" ca="1" si="31"/>
        <v>0</v>
      </c>
    </row>
    <row r="72" spans="3:51" x14ac:dyDescent="0.3">
      <c r="C72" s="10" t="str" cm="1">
        <f t="array" aca="1" ref="C72" ca="1">IF(AND(N72&amp;""&lt;&gt;"",K72&amp;""&lt;&gt;""),K72&amp;": "&amp;N72&amp;IF(O72&amp;""&lt;&gt;""," "&amp;O72,"")&amp;IF(P72&amp;""&lt;&gt;""," "&amp;P72,""),IF(Y72&amp;""&lt;&gt;"",K72&amp;": "&amp;TRIM(_xlfn.TEXTJOIN("",TRUE,MID(Y72,2*ROW(INDIRECT("1:"&amp;LEN(Y72)))-1,2)&amp;" ")),""))</f>
        <v/>
      </c>
      <c r="D72" s="15"/>
      <c r="E72" s="16"/>
      <c r="F72" s="17"/>
      <c r="G72" s="18"/>
      <c r="H72" s="23"/>
      <c r="I72" s="8"/>
      <c r="J72" s="8"/>
      <c r="K72" s="1" t="str">
        <f t="shared" ca="1" si="28"/>
        <v>34E</v>
      </c>
      <c r="L72" s="1" t="str">
        <f t="shared" si="29"/>
        <v/>
      </c>
      <c r="M72" s="1" t="str">
        <f t="shared" ca="1" si="0"/>
        <v>$034E</v>
      </c>
      <c r="N72" s="4" t="str">
        <f t="shared" ca="1" si="1"/>
        <v/>
      </c>
      <c r="O72" s="4" t="str">
        <f t="shared" ca="1" si="2"/>
        <v>00</v>
      </c>
      <c r="P72" s="4" t="str">
        <f t="shared" ca="1" si="3"/>
        <v/>
      </c>
      <c r="Q72" s="3">
        <f t="shared" si="4"/>
        <v>-1</v>
      </c>
      <c r="R72" s="3" t="str">
        <f t="shared" si="35"/>
        <v/>
      </c>
      <c r="S72" s="3" t="str">
        <f t="shared" si="30"/>
        <v>my_code</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IF(OR(UPPER(F72)="STR",UPPER(F72)="ASC"),_xlfn.TEXTJOIN("",TRUE,DEC2HEX(128*(UPPER(F72)="STR")+CODE(MID(G72,ABS(ROW(INDIRECT("1:"&amp;LEN(G72)))),1)))),IF(UPPER(F72)="HEX",UPPER(SUBSTITUTE(G72,"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ca="1">IF(Z72&amp;""&lt;&gt;"",Z$11,IF(AA72&amp;""&lt;&gt;"",AA$11,IF(AB72&amp;""&lt;&gt;"",AB$11,IF(AC72&amp;""&lt;&gt;"",AC$11,IF(AD72&amp;""&lt;&gt;"",AD$11,IF(AND(AE72&amp;""&lt;&gt;"",X72=FALSE),AE$11,IF(AF72&amp;""&lt;&gt;"","IMM",IF(X72,"PSO","DIR"))))))))</f>
        <v>mem</v>
      </c>
      <c r="AH72" s="1">
        <f t="shared" ca="1" si="17"/>
        <v>0</v>
      </c>
      <c r="AI72" s="1">
        <f t="shared" ca="1" si="32"/>
        <v>-1</v>
      </c>
      <c r="AJ72" s="1">
        <f t="shared" ca="1" si="37"/>
        <v>0</v>
      </c>
      <c r="AK72" s="1">
        <f t="shared" ca="1" si="33"/>
        <v>0</v>
      </c>
      <c r="AL72" s="1">
        <f t="shared" ca="1" si="34"/>
        <v>0</v>
      </c>
      <c r="AM72" s="1" t="e" cm="1">
        <f t="array" aca="1" ref="AM72" ca="1">INDEX($G$2:$G$173,MATCH(1,(AL72=$E$2:$E$173)*("EQU"=UPPER($F$2:$F$173)),0))</f>
        <v>#N/A</v>
      </c>
      <c r="AN72" s="1" t="str">
        <f t="shared" ca="1" si="38"/>
        <v/>
      </c>
      <c r="AO72" s="1" t="e">
        <f t="shared" ca="1" si="20"/>
        <v>#N/A</v>
      </c>
      <c r="AP72" s="1" t="str">
        <f t="shared" ca="1" si="21"/>
        <v/>
      </c>
      <c r="AQ72" s="1" t="str" cm="1">
        <f t="array" aca="1" ref="AQ72" ca="1">IF(LEFT(AL72,1)=".",INDEX($M$12:$M$173,MATCH(1,(AL72=$L$12:$L$173)*(S72=($S$12:$S$173)),0)),"")</f>
        <v/>
      </c>
      <c r="AR72" s="1">
        <f t="shared" ca="1" si="22"/>
        <v>0</v>
      </c>
      <c r="AS72" s="1">
        <f t="shared" ca="1" si="39"/>
        <v>0</v>
      </c>
      <c r="AT72" s="1" t="str">
        <f t="shared" ca="1" si="36"/>
        <v>00</v>
      </c>
      <c r="AU72" s="1" t="str">
        <f t="shared" ca="1" si="25"/>
        <v>00</v>
      </c>
      <c r="AV72" s="1" t="str">
        <f t="shared" ca="1" si="26"/>
        <v>00</v>
      </c>
      <c r="AW72" s="1" t="str">
        <f t="shared" ca="1" si="27"/>
        <v>ZP</v>
      </c>
      <c r="AX72" s="4" t="e">
        <f ca="1">VLOOKUP(UPPER(F72)&amp;"-"&amp;AW72,Opcodes!$D$3:$E$160,2,FALSE)</f>
        <v>#N/A</v>
      </c>
      <c r="AY72" s="1">
        <f t="shared" ca="1" si="31"/>
        <v>0</v>
      </c>
    </row>
    <row r="73" spans="3:51" x14ac:dyDescent="0.3">
      <c r="C73" s="10" t="str" cm="1">
        <f t="array" aca="1" ref="C73" ca="1">IF(AND(N73&amp;""&lt;&gt;"",K73&amp;""&lt;&gt;""),K73&amp;": "&amp;N73&amp;IF(O73&amp;""&lt;&gt;""," "&amp;O73,"")&amp;IF(P73&amp;""&lt;&gt;""," "&amp;P73,""),IF(Y73&amp;""&lt;&gt;"",K73&amp;": "&amp;TRIM(_xlfn.TEXTJOIN("",TRUE,MID(Y73,2*ROW(INDIRECT("1:"&amp;LEN(Y73)))-1,2)&amp;" ")),""))</f>
        <v/>
      </c>
      <c r="D73" s="15"/>
      <c r="E73" s="16"/>
      <c r="F73" s="17"/>
      <c r="G73" s="18"/>
      <c r="H73" s="23"/>
      <c r="I73" s="8"/>
      <c r="J73" s="8"/>
      <c r="K73" s="1" t="str">
        <f t="shared" ca="1" si="28"/>
        <v>34E</v>
      </c>
      <c r="L73" s="1" t="str">
        <f t="shared" si="29"/>
        <v/>
      </c>
      <c r="M73" s="1" t="str">
        <f t="shared" ca="1" si="0"/>
        <v>$034E</v>
      </c>
      <c r="N73" s="4" t="str">
        <f t="shared" ca="1" si="1"/>
        <v/>
      </c>
      <c r="O73" s="4" t="str">
        <f t="shared" ca="1" si="2"/>
        <v>00</v>
      </c>
      <c r="P73" s="4" t="str">
        <f t="shared" ca="1" si="3"/>
        <v/>
      </c>
      <c r="Q73" s="3">
        <f t="shared" si="4"/>
        <v>-1</v>
      </c>
      <c r="R73" s="3" t="str">
        <f t="shared" si="35"/>
        <v/>
      </c>
      <c r="S73" s="3" t="str">
        <f t="shared" si="30"/>
        <v>my_code</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IF(OR(UPPER(F73)="STR",UPPER(F73)="ASC"),_xlfn.TEXTJOIN("",TRUE,DEC2HEX(128*(UPPER(F73)="STR")+CODE(MID(G73,ABS(ROW(INDIRECT("1:"&amp;LEN(G73)))),1)))),IF(UPPER(F73)="HEX",UPPER(SUBSTITUTE(G73,"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ca="1">IF(Z73&amp;""&lt;&gt;"",Z$11,IF(AA73&amp;""&lt;&gt;"",AA$11,IF(AB73&amp;""&lt;&gt;"",AB$11,IF(AC73&amp;""&lt;&gt;"",AC$11,IF(AD73&amp;""&lt;&gt;"",AD$11,IF(AND(AE73&amp;""&lt;&gt;"",X73=FALSE),AE$11,IF(AF73&amp;""&lt;&gt;"","IMM",IF(X73,"PSO","DIR"))))))))</f>
        <v>mem</v>
      </c>
      <c r="AH73" s="1">
        <f t="shared" ca="1" si="17"/>
        <v>0</v>
      </c>
      <c r="AI73" s="1">
        <f t="shared" ca="1" si="32"/>
        <v>-1</v>
      </c>
      <c r="AJ73" s="1">
        <f t="shared" ca="1" si="37"/>
        <v>0</v>
      </c>
      <c r="AK73" s="1">
        <f t="shared" ca="1" si="33"/>
        <v>0</v>
      </c>
      <c r="AL73" s="1">
        <f t="shared" ca="1" si="34"/>
        <v>0</v>
      </c>
      <c r="AM73" s="1" t="e" cm="1">
        <f t="array" aca="1" ref="AM73" ca="1">INDEX($G$2:$G$173,MATCH(1,(AL73=$E$2:$E$173)*("EQU"=UPPER($F$2:$F$173)),0))</f>
        <v>#N/A</v>
      </c>
      <c r="AN73" s="1" t="str">
        <f t="shared" ca="1" si="38"/>
        <v/>
      </c>
      <c r="AO73" s="1" t="e">
        <f t="shared" ca="1" si="20"/>
        <v>#N/A</v>
      </c>
      <c r="AP73" s="1" t="str">
        <f t="shared" ca="1" si="21"/>
        <v/>
      </c>
      <c r="AQ73" s="1" t="str" cm="1">
        <f t="array" aca="1" ref="AQ73" ca="1">IF(LEFT(AL73,1)=".",INDEX($M$12:$M$173,MATCH(1,(AL73=$L$12:$L$173)*(S73=($S$12:$S$173)),0)),"")</f>
        <v/>
      </c>
      <c r="AR73" s="1">
        <f t="shared" ca="1" si="22"/>
        <v>0</v>
      </c>
      <c r="AS73" s="1">
        <f t="shared" ca="1" si="39"/>
        <v>0</v>
      </c>
      <c r="AT73" s="1" t="str">
        <f t="shared" ca="1" si="36"/>
        <v>00</v>
      </c>
      <c r="AU73" s="1" t="str">
        <f t="shared" ca="1" si="25"/>
        <v>00</v>
      </c>
      <c r="AV73" s="1" t="str">
        <f t="shared" ca="1" si="26"/>
        <v>00</v>
      </c>
      <c r="AW73" s="1" t="str">
        <f t="shared" ca="1" si="27"/>
        <v>ZP</v>
      </c>
      <c r="AX73" s="4" t="e">
        <f ca="1">VLOOKUP(UPPER(F73)&amp;"-"&amp;AW73,Opcodes!$D$3:$E$160,2,FALSE)</f>
        <v>#N/A</v>
      </c>
      <c r="AY73" s="1">
        <f t="shared" ca="1" si="31"/>
        <v>0</v>
      </c>
    </row>
    <row r="74" spans="3:51" x14ac:dyDescent="0.3">
      <c r="C74" s="10" t="str" cm="1">
        <f t="array" aca="1" ref="C74" ca="1">IF(AND(N74&amp;""&lt;&gt;"",K74&amp;""&lt;&gt;""),K74&amp;": "&amp;N74&amp;IF(O74&amp;""&lt;&gt;""," "&amp;O74,"")&amp;IF(P74&amp;""&lt;&gt;""," "&amp;P74,""),IF(Y74&amp;""&lt;&gt;"",K74&amp;": "&amp;TRIM(_xlfn.TEXTJOIN("",TRUE,MID(Y74,2*ROW(INDIRECT("1:"&amp;LEN(Y74)))-1,2)&amp;" ")),""))</f>
        <v/>
      </c>
      <c r="D74" s="15"/>
      <c r="E74" s="16"/>
      <c r="F74" s="17"/>
      <c r="G74" s="18"/>
      <c r="H74" s="23"/>
      <c r="I74" s="8"/>
      <c r="J74" s="8"/>
      <c r="K74" s="1" t="str">
        <f t="shared" ca="1" si="28"/>
        <v>34E</v>
      </c>
      <c r="L74" s="1" t="str">
        <f t="shared" si="29"/>
        <v/>
      </c>
      <c r="M74" s="1" t="str">
        <f t="shared" ca="1" si="0"/>
        <v>$034E</v>
      </c>
      <c r="N74" s="4" t="str">
        <f t="shared" ca="1" si="1"/>
        <v/>
      </c>
      <c r="O74" s="4" t="str">
        <f t="shared" ca="1" si="2"/>
        <v>00</v>
      </c>
      <c r="P74" s="4" t="str">
        <f t="shared" ca="1" si="3"/>
        <v/>
      </c>
      <c r="Q74" s="3">
        <f t="shared" si="4"/>
        <v>-1</v>
      </c>
      <c r="R74" s="3" t="str">
        <f t="shared" si="35"/>
        <v/>
      </c>
      <c r="S74" s="3" t="str">
        <f t="shared" si="30"/>
        <v>my_code</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IF(OR(UPPER(F74)="STR",UPPER(F74)="ASC"),_xlfn.TEXTJOIN("",TRUE,DEC2HEX(128*(UPPER(F74)="STR")+CODE(MID(G74,ABS(ROW(INDIRECT("1:"&amp;LEN(G74)))),1)))),IF(UPPER(F74)="HEX",UPPER(SUBSTITUTE(G74,"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ca="1">IF(Z74&amp;""&lt;&gt;"",Z$11,IF(AA74&amp;""&lt;&gt;"",AA$11,IF(AB74&amp;""&lt;&gt;"",AB$11,IF(AC74&amp;""&lt;&gt;"",AC$11,IF(AD74&amp;""&lt;&gt;"",AD$11,IF(AND(AE74&amp;""&lt;&gt;"",X74=FALSE),AE$11,IF(AF74&amp;""&lt;&gt;"","IMM",IF(X74,"PSO","DIR"))))))))</f>
        <v>mem</v>
      </c>
      <c r="AH74" s="1">
        <f t="shared" ca="1" si="17"/>
        <v>0</v>
      </c>
      <c r="AI74" s="1">
        <f t="shared" ca="1" si="32"/>
        <v>-1</v>
      </c>
      <c r="AJ74" s="1">
        <f t="shared" ca="1" si="37"/>
        <v>0</v>
      </c>
      <c r="AK74" s="1">
        <f t="shared" ca="1" si="33"/>
        <v>0</v>
      </c>
      <c r="AL74" s="1">
        <f t="shared" ca="1" si="34"/>
        <v>0</v>
      </c>
      <c r="AM74" s="1" t="e" cm="1">
        <f t="array" aca="1" ref="AM74" ca="1">INDEX($G$2:$G$173,MATCH(1,(AL74=$E$2:$E$173)*("EQU"=UPPER($F$2:$F$173)),0))</f>
        <v>#N/A</v>
      </c>
      <c r="AN74" s="1" t="str">
        <f t="shared" ca="1" si="38"/>
        <v/>
      </c>
      <c r="AO74" s="1" t="e">
        <f t="shared" ca="1" si="20"/>
        <v>#N/A</v>
      </c>
      <c r="AP74" s="1" t="str">
        <f t="shared" ca="1" si="21"/>
        <v/>
      </c>
      <c r="AQ74" s="1" t="str" cm="1">
        <f t="array" aca="1" ref="AQ74" ca="1">IF(LEFT(AL74,1)=".",INDEX($M$12:$M$173,MATCH(1,(AL74=$L$12:$L$173)*(S74=($S$12:$S$173)),0)),"")</f>
        <v/>
      </c>
      <c r="AR74" s="1">
        <f t="shared" ca="1" si="22"/>
        <v>0</v>
      </c>
      <c r="AS74" s="1">
        <f t="shared" ca="1" si="39"/>
        <v>0</v>
      </c>
      <c r="AT74" s="1" t="str">
        <f t="shared" ca="1" si="36"/>
        <v>00</v>
      </c>
      <c r="AU74" s="1" t="str">
        <f t="shared" ca="1" si="25"/>
        <v>00</v>
      </c>
      <c r="AV74" s="1" t="str">
        <f t="shared" ca="1" si="26"/>
        <v>00</v>
      </c>
      <c r="AW74" s="1" t="str">
        <f t="shared" ca="1" si="27"/>
        <v>ZP</v>
      </c>
      <c r="AX74" s="4" t="e">
        <f ca="1">VLOOKUP(UPPER(F74)&amp;"-"&amp;AW74,Opcodes!$D$3:$E$160,2,FALSE)</f>
        <v>#N/A</v>
      </c>
      <c r="AY74" s="1">
        <f t="shared" ca="1" si="31"/>
        <v>0</v>
      </c>
    </row>
    <row r="75" spans="3:51" x14ac:dyDescent="0.3">
      <c r="C75" s="10" t="str" cm="1">
        <f t="array" aca="1" ref="C75" ca="1">IF(AND(N75&amp;""&lt;&gt;"",K75&amp;""&lt;&gt;""),K75&amp;": "&amp;N75&amp;IF(O75&amp;""&lt;&gt;""," "&amp;O75,"")&amp;IF(P75&amp;""&lt;&gt;""," "&amp;P75,""),IF(Y75&amp;""&lt;&gt;"",K75&amp;": "&amp;TRIM(_xlfn.TEXTJOIN("",TRUE,MID(Y75,2*ROW(INDIRECT("1:"&amp;LEN(Y75)))-1,2)&amp;" ")),""))</f>
        <v/>
      </c>
      <c r="D75" s="15"/>
      <c r="E75" s="16"/>
      <c r="F75" s="17"/>
      <c r="G75" s="18"/>
      <c r="H75" s="23"/>
      <c r="I75" s="8"/>
      <c r="J75" s="8"/>
      <c r="K75" s="1" t="str">
        <f t="shared" ca="1" si="28"/>
        <v>34E</v>
      </c>
      <c r="L75" s="1" t="str">
        <f t="shared" si="29"/>
        <v/>
      </c>
      <c r="M75" s="1" t="str">
        <f t="shared" ca="1" si="0"/>
        <v>$034E</v>
      </c>
      <c r="N75" s="4" t="str">
        <f t="shared" ca="1" si="1"/>
        <v/>
      </c>
      <c r="O75" s="4" t="str">
        <f t="shared" ca="1" si="2"/>
        <v>00</v>
      </c>
      <c r="P75" s="4" t="str">
        <f t="shared" ca="1" si="3"/>
        <v/>
      </c>
      <c r="Q75" s="3">
        <f t="shared" si="4"/>
        <v>-1</v>
      </c>
      <c r="R75" s="3" t="str">
        <f t="shared" si="35"/>
        <v/>
      </c>
      <c r="S75" s="3" t="str">
        <f t="shared" si="30"/>
        <v>my_code</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IF(OR(UPPER(F75)="STR",UPPER(F75)="ASC"),_xlfn.TEXTJOIN("",TRUE,DEC2HEX(128*(UPPER(F75)="STR")+CODE(MID(G75,ABS(ROW(INDIRECT("1:"&amp;LEN(G75)))),1)))),IF(UPPER(F75)="HEX",UPPER(SUBSTITUTE(G75,"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ca="1">IF(Z75&amp;""&lt;&gt;"",Z$11,IF(AA75&amp;""&lt;&gt;"",AA$11,IF(AB75&amp;""&lt;&gt;"",AB$11,IF(AC75&amp;""&lt;&gt;"",AC$11,IF(AD75&amp;""&lt;&gt;"",AD$11,IF(AND(AE75&amp;""&lt;&gt;"",X75=FALSE),AE$11,IF(AF75&amp;""&lt;&gt;"","IMM",IF(X75,"PSO","DIR"))))))))</f>
        <v>mem</v>
      </c>
      <c r="AH75" s="1">
        <f t="shared" ca="1" si="17"/>
        <v>0</v>
      </c>
      <c r="AI75" s="1">
        <f t="shared" ca="1" si="32"/>
        <v>-1</v>
      </c>
      <c r="AJ75" s="1">
        <f t="shared" ca="1" si="37"/>
        <v>0</v>
      </c>
      <c r="AK75" s="1">
        <f t="shared" ca="1" si="33"/>
        <v>0</v>
      </c>
      <c r="AL75" s="1">
        <f t="shared" ca="1" si="34"/>
        <v>0</v>
      </c>
      <c r="AM75" s="1" t="e" cm="1">
        <f t="array" aca="1" ref="AM75" ca="1">INDEX($G$2:$G$173,MATCH(1,(AL75=$E$2:$E$173)*("EQU"=UPPER($F$2:$F$173)),0))</f>
        <v>#N/A</v>
      </c>
      <c r="AN75" s="1" t="str">
        <f t="shared" ca="1" si="38"/>
        <v/>
      </c>
      <c r="AO75" s="1" t="e">
        <f t="shared" ca="1" si="20"/>
        <v>#N/A</v>
      </c>
      <c r="AP75" s="1" t="str">
        <f t="shared" ca="1" si="21"/>
        <v/>
      </c>
      <c r="AQ75" s="1" t="str" cm="1">
        <f t="array" aca="1" ref="AQ75" ca="1">IF(LEFT(AL75,1)=".",INDEX($M$12:$M$173,MATCH(1,(AL75=$L$12:$L$173)*(S75=($S$12:$S$173)),0)),"")</f>
        <v/>
      </c>
      <c r="AR75" s="1">
        <f t="shared" ca="1" si="22"/>
        <v>0</v>
      </c>
      <c r="AS75" s="1">
        <f t="shared" ca="1" si="39"/>
        <v>0</v>
      </c>
      <c r="AT75" s="1" t="str">
        <f t="shared" ca="1" si="36"/>
        <v>00</v>
      </c>
      <c r="AU75" s="1" t="str">
        <f t="shared" ca="1" si="25"/>
        <v>00</v>
      </c>
      <c r="AV75" s="1" t="str">
        <f t="shared" ca="1" si="26"/>
        <v>00</v>
      </c>
      <c r="AW75" s="1" t="str">
        <f t="shared" ca="1" si="27"/>
        <v>ZP</v>
      </c>
      <c r="AX75" s="4" t="e">
        <f ca="1">VLOOKUP(UPPER(F75)&amp;"-"&amp;AW75,Opcodes!$D$3:$E$160,2,FALSE)</f>
        <v>#N/A</v>
      </c>
      <c r="AY75" s="1">
        <f t="shared" ca="1" si="31"/>
        <v>0</v>
      </c>
    </row>
    <row r="76" spans="3:51" x14ac:dyDescent="0.3">
      <c r="C76" s="10" t="str" cm="1">
        <f t="array" aca="1" ref="C76" ca="1">IF(AND(N76&amp;""&lt;&gt;"",K76&amp;""&lt;&gt;""),K76&amp;": "&amp;N76&amp;IF(O76&amp;""&lt;&gt;""," "&amp;O76,"")&amp;IF(P76&amp;""&lt;&gt;""," "&amp;P76,""),IF(Y76&amp;""&lt;&gt;"",K76&amp;": "&amp;TRIM(_xlfn.TEXTJOIN("",TRUE,MID(Y76,2*ROW(INDIRECT("1:"&amp;LEN(Y76)))-1,2)&amp;" ")),""))</f>
        <v/>
      </c>
      <c r="D76" s="15"/>
      <c r="E76" s="16"/>
      <c r="F76" s="17"/>
      <c r="G76" s="18"/>
      <c r="H76" s="23"/>
      <c r="I76" s="8"/>
      <c r="J76" s="8"/>
      <c r="K76" s="1" t="str">
        <f t="shared" ca="1" si="28"/>
        <v>34E</v>
      </c>
      <c r="L76" s="1" t="str">
        <f t="shared" si="29"/>
        <v/>
      </c>
      <c r="M76" s="1" t="str">
        <f t="shared" ref="M76:M200" ca="1" si="40">IF(K76&amp;""&lt;&gt;"","$"&amp;DEC2HEX(HEX2DEC(K76),4),"")</f>
        <v>$034E</v>
      </c>
      <c r="N76" s="4" t="str">
        <f t="shared" ref="N76:N200" ca="1" si="41">IF(AND(AW76&lt;&gt;"PSO",NOT(ISERROR(AX76))),AX76,"")</f>
        <v/>
      </c>
      <c r="O76" s="4" t="str">
        <f t="shared" ref="O76:O200" ca="1" si="42">IF(AW76="PSO","",IF(AV76&amp;""&lt;&gt;"",RIGHT(AV76,2),""))</f>
        <v>00</v>
      </c>
      <c r="P76" s="4" t="str">
        <f t="shared" ref="P76:P200" ca="1" si="43">IF(LEN(AV76)&gt;2,LEFT(AV76,2),"")</f>
        <v/>
      </c>
      <c r="Q76" s="3">
        <f t="shared" ref="Q76:Q200" si="44">IF(ISERROR(SEARCH(",",G76)),-1,SEARCH(",",G76))</f>
        <v>-1</v>
      </c>
      <c r="R76" s="3" t="str">
        <f t="shared" si="35"/>
        <v/>
      </c>
      <c r="S76" s="3" t="str">
        <f t="shared" si="30"/>
        <v>my_code</v>
      </c>
      <c r="T76" s="3" t="b">
        <f t="shared" ref="T76:T139" si="45">IF(ISERROR(MATCH(UPPER(F76),BRANCH,0)),FALSE,TRUE)</f>
        <v>0</v>
      </c>
      <c r="U76" s="3" t="b">
        <f t="shared" ref="U76:U200" si="46">IF(AND(F76&amp;""&lt;&gt;"",G76&amp;""=""),TRUE,FALSE)</f>
        <v>0</v>
      </c>
      <c r="V76" s="3" t="b">
        <f t="shared" ref="V76:V200" si="47">LEFT(G76,1)="("</f>
        <v>0</v>
      </c>
      <c r="W76" s="3" t="b">
        <f t="shared" ref="W76:W200" si="48">RIGHT(G76,1)=")"</f>
        <v>0</v>
      </c>
      <c r="X76" s="3" t="b">
        <f>IF(NOT(ISERROR(VLOOKUP(UPPER(F76),Opcodes!$O$3:$O$10,1,FALSE))),TRUE,FALSE)</f>
        <v>0</v>
      </c>
      <c r="Y76" s="1" t="str" cm="1">
        <f t="array" aca="1" ref="Y76" ca="1">IF(OR(UPPER(F76)="STR",UPPER(F76)="ASC"),_xlfn.TEXTJOIN("",TRUE,DEC2HEX(128*(UPPER(F76)="STR")+CODE(MID(G76,ABS(ROW(INDIRECT("1:"&amp;LEN(G76)))),1)))),IF(UPPER(F76)="HEX",UPPER(SUBSTITUTE(G76," ","")),""))</f>
        <v/>
      </c>
      <c r="Z76" s="1" t="str">
        <f t="shared" ref="Z76:Z200" si="49">IF(AND(U76=FALSE,V76,W76,Q76&lt;0),MID(G76,2,LEN(G76)-2),"")</f>
        <v/>
      </c>
      <c r="AA76" s="1" t="str">
        <f t="shared" ref="AA76:AA200" si="50">IF(AND(Z76&amp;""="",Q76&gt;=0,V76,W76),MID(G76,2,Q76-2),"")</f>
        <v/>
      </c>
      <c r="AB76" s="1" t="str">
        <f t="shared" ref="AB76:AB200" si="51">IF(U76=FALSE,IF(AND(AA76="",Q76&gt;=0,V76),IF(MID(G76,LEN(G76)-2,1)=")",MID(G76,2,LEN(G76)-4),""),""),"")</f>
        <v/>
      </c>
      <c r="AC76" s="1" t="str">
        <f t="shared" ref="AC76:AC200" si="52">IF(AND(V76=FALSE,W76=FALSE,R76="X"),LEFT(G76,Q76-1),"")</f>
        <v/>
      </c>
      <c r="AD76" s="1" t="str">
        <f t="shared" ref="AD76:AD200" si="53">IF(AND(V76=FALSE,W76=FALSE,R76="Y"),LEFT(G76,Q76-1),"")</f>
        <v/>
      </c>
      <c r="AE76" s="1">
        <f t="shared" ref="AE76:AE200" ca="1" si="54">IF(AND(Y76&amp;""="",V76=FALSE,W76=FALSE,Q76&lt;0,U76=FALSE,LEFT(G76,1)&lt;&gt;"#"),G76,"")</f>
        <v>0</v>
      </c>
      <c r="AF76" s="1" t="str">
        <f t="shared" ref="AF76:AF200" si="55">IF(AND(V76=FALSE,W76=FALSE,Q76&lt;0,U76=FALSE,LEFT(G76,1)="#"),G76,"")</f>
        <v/>
      </c>
      <c r="AG76" s="1" t="str">
        <f ca="1">IF(Z76&amp;""&lt;&gt;"",Z$11,IF(AA76&amp;""&lt;&gt;"",AA$11,IF(AB76&amp;""&lt;&gt;"",AB$11,IF(AC76&amp;""&lt;&gt;"",AC$11,IF(AD76&amp;""&lt;&gt;"",AD$11,IF(AND(AE76&amp;""&lt;&gt;"",X76=FALSE),AE$11,IF(AF76&amp;""&lt;&gt;"","IMM",IF(X76,"PSO","DIR"))))))))</f>
        <v>mem</v>
      </c>
      <c r="AH76" s="1">
        <f t="shared" ref="AH76:AH200" ca="1" si="56">IF(Z76&amp;""&lt;&gt;"",Z76,IF(AA76&amp;""&lt;&gt;"",AA76,IF(AB76&amp;""&lt;&gt;"",AB76,IF(AC76&amp;""&lt;&gt;"",AC76,IF(AD76&amp;""&lt;&gt;"",AD76,IF(AE76&amp;""&lt;&gt;"",AE76,IF(AF76&amp;""&lt;&gt;"",RIGHT(AF76,LEN(AF76)-1),"")))))))</f>
        <v>0</v>
      </c>
      <c r="AI76" s="1">
        <f t="shared" ca="1" si="32"/>
        <v>-1</v>
      </c>
      <c r="AJ76" s="1">
        <f t="shared" ca="1" si="37"/>
        <v>0</v>
      </c>
      <c r="AK76" s="1">
        <f t="shared" ca="1" si="33"/>
        <v>0</v>
      </c>
      <c r="AL76" s="1">
        <f t="shared" ca="1" si="34"/>
        <v>0</v>
      </c>
      <c r="AM76" s="1" t="e" cm="1">
        <f t="array" aca="1" ref="AM76" ca="1">INDEX($G$2:$G$173,MATCH(1,(AL76=$E$2:$E$173)*("EQU"=UPPER($F$2:$F$173)),0))</f>
        <v>#N/A</v>
      </c>
      <c r="AN76" s="1" t="str">
        <f t="shared" ca="1" si="38"/>
        <v/>
      </c>
      <c r="AO76" s="1" t="e">
        <f t="shared" ref="AO76:AO139" ca="1" si="57">IF(LEFT(AL76,1)&lt;&gt;".",VLOOKUP(AL76,$L$12:$M$173,2,FALSE),"")</f>
        <v>#N/A</v>
      </c>
      <c r="AP76" s="1" t="str">
        <f t="shared" ref="AP76:AP200" ca="1" si="58">IF(OR(AL76&amp;""="",ISNA(AO76),AL76="*",AN76&amp;""&lt;&gt;""),IF(AL76&lt;&gt;"*","",M76),AO76)</f>
        <v/>
      </c>
      <c r="AQ76" s="1" t="str" cm="1">
        <f t="array" aca="1" ref="AQ76" ca="1">IF(LEFT(AL76,1)=".",INDEX($M$12:$M$173,MATCH(1,(AL76=$L$12:$L$173)*(S76=($S$12:$S$173)),0)),"")</f>
        <v/>
      </c>
      <c r="AR76" s="1">
        <f t="shared" ref="AR76:AR200" ca="1" si="59">IF(AQ76&amp;""&lt;&gt;"",AQ76,IF(AP76&amp;""&lt;&gt;"",AP76,IF(AN76&amp;""&lt;&gt;"",AN76,IF(AL76&amp;""&lt;&gt;"",AL76,""))))</f>
        <v>0</v>
      </c>
      <c r="AS76" s="1">
        <f t="shared" ca="1" si="39"/>
        <v>0</v>
      </c>
      <c r="AT76" s="1" t="str">
        <f t="shared" ca="1" si="36"/>
        <v>00</v>
      </c>
      <c r="AU76" s="1" t="str">
        <f t="shared" ref="AU76:AU200" ca="1" si="60">IF(LEFT(AK76,1)="&gt;",LEFT(AT76,2),IF(LEFT(AK76,1)="&lt;",RIGHT(AT76,2),AT76))</f>
        <v>00</v>
      </c>
      <c r="AV76" s="1" t="str">
        <f t="shared" ref="AV76:AV85" ca="1" si="61">IF(T76,IF(AF76&amp;""="",RIGHT(DEC2HEX(HEX2DEC(AU76)-HEX2DEC(K76)-2,2),2),AU76),AU76)</f>
        <v>00</v>
      </c>
      <c r="AW76" s="1" t="str">
        <f t="shared" ref="AW76:AW200" ca="1" si="62">IF(LEFT(AG76,3)="mem",IF(AS76&lt;255,SUBSTITUTE(AG76,"mem","ZP"),IF(T76,"REL",SUBSTITUTE(AG76,"mem","ABS"))),IF(T76,"REL",AG76))</f>
        <v>ZP</v>
      </c>
      <c r="AX76" s="4" t="e">
        <f ca="1">VLOOKUP(UPPER(F76)&amp;"-"&amp;AW76,Opcodes!$D$3:$E$160,2,FALSE)</f>
        <v>#N/A</v>
      </c>
      <c r="AY76" s="1">
        <f t="shared" ca="1" si="31"/>
        <v>0</v>
      </c>
    </row>
    <row r="77" spans="3:51" x14ac:dyDescent="0.3">
      <c r="C77" s="10" t="str" cm="1">
        <f t="array" aca="1" ref="C77" ca="1">IF(AND(N77&amp;""&lt;&gt;"",K77&amp;""&lt;&gt;""),K77&amp;": "&amp;N77&amp;IF(O77&amp;""&lt;&gt;""," "&amp;O77,"")&amp;IF(P77&amp;""&lt;&gt;""," "&amp;P77,""),IF(Y77&amp;""&lt;&gt;"",K77&amp;": "&amp;TRIM(_xlfn.TEXTJOIN("",TRUE,MID(Y77,2*ROW(INDIRECT("1:"&amp;LEN(Y77)))-1,2)&amp;" ")),""))</f>
        <v/>
      </c>
      <c r="D77" s="15"/>
      <c r="E77" s="16"/>
      <c r="F77" s="17"/>
      <c r="G77" s="18"/>
      <c r="H77" s="23"/>
      <c r="I77" s="8"/>
      <c r="J77" s="8"/>
      <c r="K77" s="1" t="str">
        <f t="shared" ref="K77:K100" ca="1" si="63">DEC2HEX(HEX2DEC(K76)+IF(ISERROR(AY76),0,IF(ISNUMBER(AY76),AY76,0)))</f>
        <v>34E</v>
      </c>
      <c r="L77" s="1" t="str">
        <f t="shared" ref="L77:L201" si="64">IF(AND(E77&amp;""&lt;&gt;"",UPPER(F77&lt;&gt;"EQU")),E77,"")</f>
        <v/>
      </c>
      <c r="M77" s="1" t="str">
        <f t="shared" ca="1" si="40"/>
        <v>$034E</v>
      </c>
      <c r="N77" s="4" t="str">
        <f t="shared" ca="1" si="41"/>
        <v/>
      </c>
      <c r="O77" s="4" t="str">
        <f t="shared" ca="1" si="42"/>
        <v>00</v>
      </c>
      <c r="P77" s="4" t="str">
        <f t="shared" ca="1" si="43"/>
        <v/>
      </c>
      <c r="Q77" s="3">
        <f t="shared" si="44"/>
        <v>-1</v>
      </c>
      <c r="R77" s="3" t="str">
        <f t="shared" si="35"/>
        <v/>
      </c>
      <c r="S77" s="3" t="str">
        <f t="shared" ref="S77:S140" si="65">IF(UPPER(F77)="SUB",E77,S76)</f>
        <v>my_code</v>
      </c>
      <c r="T77" s="3" t="b">
        <f t="shared" si="45"/>
        <v>0</v>
      </c>
      <c r="U77" s="3" t="b">
        <f t="shared" si="46"/>
        <v>0</v>
      </c>
      <c r="V77" s="3" t="b">
        <f t="shared" si="47"/>
        <v>0</v>
      </c>
      <c r="W77" s="3" t="b">
        <f t="shared" si="48"/>
        <v>0</v>
      </c>
      <c r="X77" s="3" t="b">
        <f>IF(NOT(ISERROR(VLOOKUP(UPPER(F77),Opcodes!$O$3:$O$10,1,FALSE))),TRUE,FALSE)</f>
        <v>0</v>
      </c>
      <c r="Y77" s="1" t="str" cm="1">
        <f t="array" aca="1" ref="Y77" ca="1">IF(OR(UPPER(F77)="STR",UPPER(F77)="ASC"),_xlfn.TEXTJOIN("",TRUE,DEC2HEX(128*(UPPER(F77)="STR")+CODE(MID(G77,ABS(ROW(INDIRECT("1:"&amp;LEN(G77)))),1)))),IF(UPPER(F77)="HEX",UPPER(SUBSTITUTE(G77," ","")),""))</f>
        <v/>
      </c>
      <c r="Z77" s="1" t="str">
        <f t="shared" si="49"/>
        <v/>
      </c>
      <c r="AA77" s="1" t="str">
        <f t="shared" si="50"/>
        <v/>
      </c>
      <c r="AB77" s="1" t="str">
        <f t="shared" si="51"/>
        <v/>
      </c>
      <c r="AC77" s="1" t="str">
        <f t="shared" si="52"/>
        <v/>
      </c>
      <c r="AD77" s="1" t="str">
        <f t="shared" si="53"/>
        <v/>
      </c>
      <c r="AE77" s="1">
        <f t="shared" ca="1" si="54"/>
        <v>0</v>
      </c>
      <c r="AF77" s="1" t="str">
        <f t="shared" si="55"/>
        <v/>
      </c>
      <c r="AG77" s="1" t="str">
        <f ca="1">IF(Z77&amp;""&lt;&gt;"",Z$11,IF(AA77&amp;""&lt;&gt;"",AA$11,IF(AB77&amp;""&lt;&gt;"",AB$11,IF(AC77&amp;""&lt;&gt;"",AC$11,IF(AD77&amp;""&lt;&gt;"",AD$11,IF(AND(AE77&amp;""&lt;&gt;"",X77=FALSE),AE$11,IF(AF77&amp;""&lt;&gt;"","IMM",IF(X77,"PSO","DIR"))))))))</f>
        <v>mem</v>
      </c>
      <c r="AH77" s="1">
        <f t="shared" ca="1" si="56"/>
        <v>0</v>
      </c>
      <c r="AI77" s="1">
        <f t="shared" ca="1" si="32"/>
        <v>-1</v>
      </c>
      <c r="AJ77" s="1">
        <f t="shared" ca="1" si="37"/>
        <v>0</v>
      </c>
      <c r="AK77" s="1">
        <f t="shared" ca="1" si="33"/>
        <v>0</v>
      </c>
      <c r="AL77" s="1">
        <f t="shared" ca="1" si="34"/>
        <v>0</v>
      </c>
      <c r="AM77" s="1" t="e" cm="1">
        <f t="array" aca="1" ref="AM77" ca="1">INDEX($G$2:$G$173,MATCH(1,(AL77=$E$2:$E$173)*("EQU"=UPPER($F$2:$F$173)),0))</f>
        <v>#N/A</v>
      </c>
      <c r="AN77" s="1" t="str">
        <f t="shared" ca="1" si="38"/>
        <v/>
      </c>
      <c r="AO77" s="1" t="e">
        <f t="shared" ca="1" si="57"/>
        <v>#N/A</v>
      </c>
      <c r="AP77" s="1" t="str">
        <f t="shared" ca="1" si="58"/>
        <v/>
      </c>
      <c r="AQ77" s="1" t="str" cm="1">
        <f t="array" aca="1" ref="AQ77" ca="1">IF(LEFT(AL77,1)=".",INDEX($M$12:$M$173,MATCH(1,(AL77=$L$12:$L$173)*(S77=($S$12:$S$173)),0)),"")</f>
        <v/>
      </c>
      <c r="AR77" s="1">
        <f t="shared" ca="1" si="59"/>
        <v>0</v>
      </c>
      <c r="AS77" s="1">
        <f t="shared" ca="1" si="39"/>
        <v>0</v>
      </c>
      <c r="AT77" s="1" t="str">
        <f t="shared" ca="1" si="36"/>
        <v>00</v>
      </c>
      <c r="AU77" s="1" t="str">
        <f t="shared" ca="1" si="60"/>
        <v>00</v>
      </c>
      <c r="AV77" s="1" t="str">
        <f t="shared" ca="1" si="61"/>
        <v>00</v>
      </c>
      <c r="AW77" s="1" t="str">
        <f t="shared" ca="1" si="62"/>
        <v>ZP</v>
      </c>
      <c r="AX77" s="4" t="e">
        <f ca="1">VLOOKUP(UPPER(F77)&amp;"-"&amp;AW77,Opcodes!$D$3:$E$160,2,FALSE)</f>
        <v>#N/A</v>
      </c>
      <c r="AY77" s="1">
        <f t="shared" ref="AY77:AY140" ca="1" si="66">IF(OR(UPPER(F77)="JMP",UPPER(F77)="JSR"),3,IF(T77,2,1+IF(LEFT(AL77,1)=".",1,IF(OR(AND(Y77&amp;""="",AW77="PSO"),ISERROR(AX77)),-1,IF(Y77&amp;""&lt;&gt;"",LEN(Y77)/2-1,LEN(AV77)/2)))))</f>
        <v>0</v>
      </c>
    </row>
    <row r="78" spans="3:51" x14ac:dyDescent="0.3">
      <c r="C78" s="10" t="str" cm="1">
        <f t="array" aca="1" ref="C78" ca="1">IF(AND(N78&amp;""&lt;&gt;"",K78&amp;""&lt;&gt;""),K78&amp;": "&amp;N78&amp;IF(O78&amp;""&lt;&gt;""," "&amp;O78,"")&amp;IF(P78&amp;""&lt;&gt;""," "&amp;P78,""),IF(Y78&amp;""&lt;&gt;"",K78&amp;": "&amp;TRIM(_xlfn.TEXTJOIN("",TRUE,MID(Y78,2*ROW(INDIRECT("1:"&amp;LEN(Y78)))-1,2)&amp;" ")),""))</f>
        <v/>
      </c>
      <c r="D78" s="15"/>
      <c r="E78" s="16"/>
      <c r="F78" s="17"/>
      <c r="G78" s="18"/>
      <c r="H78" s="23"/>
      <c r="I78" s="8"/>
      <c r="J78" s="8"/>
      <c r="K78" s="1" t="str">
        <f t="shared" ca="1" si="63"/>
        <v>34E</v>
      </c>
      <c r="L78" s="1" t="str">
        <f t="shared" si="64"/>
        <v/>
      </c>
      <c r="M78" s="1" t="str">
        <f t="shared" ca="1" si="40"/>
        <v>$034E</v>
      </c>
      <c r="N78" s="4" t="str">
        <f t="shared" ca="1" si="41"/>
        <v/>
      </c>
      <c r="O78" s="4" t="str">
        <f t="shared" ca="1" si="42"/>
        <v>00</v>
      </c>
      <c r="P78" s="4" t="str">
        <f t="shared" ca="1" si="43"/>
        <v/>
      </c>
      <c r="Q78" s="3">
        <f t="shared" si="44"/>
        <v>-1</v>
      </c>
      <c r="R78" s="3" t="str">
        <f t="shared" si="35"/>
        <v/>
      </c>
      <c r="S78" s="3" t="str">
        <f t="shared" si="65"/>
        <v>my_code</v>
      </c>
      <c r="T78" s="3" t="b">
        <f t="shared" si="45"/>
        <v>0</v>
      </c>
      <c r="U78" s="3" t="b">
        <f t="shared" si="46"/>
        <v>0</v>
      </c>
      <c r="V78" s="3" t="b">
        <f t="shared" si="47"/>
        <v>0</v>
      </c>
      <c r="W78" s="3" t="b">
        <f t="shared" si="48"/>
        <v>0</v>
      </c>
      <c r="X78" s="3" t="b">
        <f>IF(NOT(ISERROR(VLOOKUP(UPPER(F78),Opcodes!$O$3:$O$10,1,FALSE))),TRUE,FALSE)</f>
        <v>0</v>
      </c>
      <c r="Y78" s="1" t="str" cm="1">
        <f t="array" aca="1" ref="Y78" ca="1">IF(OR(UPPER(F78)="STR",UPPER(F78)="ASC"),_xlfn.TEXTJOIN("",TRUE,DEC2HEX(128*(UPPER(F78)="STR")+CODE(MID(G78,ABS(ROW(INDIRECT("1:"&amp;LEN(G78)))),1)))),IF(UPPER(F78)="HEX",UPPER(SUBSTITUTE(G78," ","")),""))</f>
        <v/>
      </c>
      <c r="Z78" s="1" t="str">
        <f t="shared" si="49"/>
        <v/>
      </c>
      <c r="AA78" s="1" t="str">
        <f t="shared" si="50"/>
        <v/>
      </c>
      <c r="AB78" s="1" t="str">
        <f t="shared" si="51"/>
        <v/>
      </c>
      <c r="AC78" s="1" t="str">
        <f t="shared" si="52"/>
        <v/>
      </c>
      <c r="AD78" s="1" t="str">
        <f t="shared" si="53"/>
        <v/>
      </c>
      <c r="AE78" s="1">
        <f t="shared" ca="1" si="54"/>
        <v>0</v>
      </c>
      <c r="AF78" s="1" t="str">
        <f t="shared" si="55"/>
        <v/>
      </c>
      <c r="AG78" s="1" t="str">
        <f ca="1">IF(Z78&amp;""&lt;&gt;"",Z$11,IF(AA78&amp;""&lt;&gt;"",AA$11,IF(AB78&amp;""&lt;&gt;"",AB$11,IF(AC78&amp;""&lt;&gt;"",AC$11,IF(AD78&amp;""&lt;&gt;"",AD$11,IF(AND(AE78&amp;""&lt;&gt;"",X78=FALSE),AE$11,IF(AF78&amp;""&lt;&gt;"","IMM",IF(X78,"PSO","DIR"))))))))</f>
        <v>mem</v>
      </c>
      <c r="AH78" s="1">
        <f t="shared" ca="1" si="56"/>
        <v>0</v>
      </c>
      <c r="AI78" s="1">
        <f t="shared" ref="AI78:AI202" ca="1" si="67">IF(ISERROR(SEARCH("+",AH78)),IF(ISERROR(SEARCH("-",AH78)),-1,SEARCH("-",AH78)),SEARCH("+",AH78))</f>
        <v>-1</v>
      </c>
      <c r="AJ78" s="1">
        <f t="shared" ca="1" si="37"/>
        <v>0</v>
      </c>
      <c r="AK78" s="1">
        <f t="shared" ref="AK78:AK202" ca="1" si="68">IF(AI78&lt;0,AH78,LEFT(AH78,AI78-1))</f>
        <v>0</v>
      </c>
      <c r="AL78" s="1">
        <f t="shared" ref="AL78:AL202" ca="1" si="69">IF(OR(LEFT(AK78,1)="&lt;",LEFT(AK78,1)="&gt;"),MID(AK78,2,LEN(AK78)),AK78)</f>
        <v>0</v>
      </c>
      <c r="AM78" s="1" t="e" cm="1">
        <f t="array" aca="1" ref="AM78" ca="1">INDEX($G$2:$G$173,MATCH(1,(AL78=$E$2:$E$173)*("EQU"=UPPER($F$2:$F$173)),0))</f>
        <v>#N/A</v>
      </c>
      <c r="AN78" s="1" t="str">
        <f t="shared" ca="1" si="38"/>
        <v/>
      </c>
      <c r="AO78" s="1" t="e">
        <f t="shared" ca="1" si="57"/>
        <v>#N/A</v>
      </c>
      <c r="AP78" s="1" t="str">
        <f t="shared" ca="1" si="58"/>
        <v/>
      </c>
      <c r="AQ78" s="1" t="str" cm="1">
        <f t="array" aca="1" ref="AQ78" ca="1">IF(LEFT(AL78,1)=".",INDEX($M$12:$M$173,MATCH(1,(AL78=$L$12:$L$173)*(S78=($S$12:$S$173)),0)),"")</f>
        <v/>
      </c>
      <c r="AR78" s="1">
        <f t="shared" ca="1" si="59"/>
        <v>0</v>
      </c>
      <c r="AS78" s="1">
        <f t="shared" ca="1" si="39"/>
        <v>0</v>
      </c>
      <c r="AT78" s="1" t="str">
        <f t="shared" ca="1" si="36"/>
        <v>00</v>
      </c>
      <c r="AU78" s="1" t="str">
        <f t="shared" ca="1" si="60"/>
        <v>00</v>
      </c>
      <c r="AV78" s="1" t="str">
        <f t="shared" ca="1" si="61"/>
        <v>00</v>
      </c>
      <c r="AW78" s="1" t="str">
        <f t="shared" ca="1" si="62"/>
        <v>ZP</v>
      </c>
      <c r="AX78" s="4" t="e">
        <f ca="1">VLOOKUP(UPPER(F78)&amp;"-"&amp;AW78,Opcodes!$D$3:$E$160,2,FALSE)</f>
        <v>#N/A</v>
      </c>
      <c r="AY78" s="1">
        <f t="shared" ca="1" si="66"/>
        <v>0</v>
      </c>
    </row>
    <row r="79" spans="3:51" x14ac:dyDescent="0.3">
      <c r="C79" s="10" t="str" cm="1">
        <f t="array" aca="1" ref="C79" ca="1">IF(AND(N79&amp;""&lt;&gt;"",K79&amp;""&lt;&gt;""),K79&amp;": "&amp;N79&amp;IF(O79&amp;""&lt;&gt;""," "&amp;O79,"")&amp;IF(P79&amp;""&lt;&gt;""," "&amp;P79,""),IF(Y79&amp;""&lt;&gt;"",K79&amp;": "&amp;TRIM(_xlfn.TEXTJOIN("",TRUE,MID(Y79,2*ROW(INDIRECT("1:"&amp;LEN(Y79)))-1,2)&amp;" ")),""))</f>
        <v/>
      </c>
      <c r="D79" s="15"/>
      <c r="E79" s="16"/>
      <c r="F79" s="17"/>
      <c r="G79" s="18"/>
      <c r="H79" s="23"/>
      <c r="I79" s="8"/>
      <c r="J79" s="8"/>
      <c r="K79" s="1" t="str">
        <f t="shared" ca="1" si="63"/>
        <v>34E</v>
      </c>
      <c r="L79" s="1" t="str">
        <f t="shared" si="64"/>
        <v/>
      </c>
      <c r="M79" s="1" t="str">
        <f t="shared" ca="1" si="40"/>
        <v>$034E</v>
      </c>
      <c r="N79" s="4" t="str">
        <f t="shared" ca="1" si="41"/>
        <v/>
      </c>
      <c r="O79" s="4" t="str">
        <f t="shared" ca="1" si="42"/>
        <v>00</v>
      </c>
      <c r="P79" s="4" t="str">
        <f t="shared" ca="1" si="43"/>
        <v/>
      </c>
      <c r="Q79" s="3">
        <f t="shared" si="44"/>
        <v>-1</v>
      </c>
      <c r="R79" s="3" t="str">
        <f t="shared" si="35"/>
        <v/>
      </c>
      <c r="S79" s="3" t="str">
        <f t="shared" si="65"/>
        <v>my_code</v>
      </c>
      <c r="T79" s="3" t="b">
        <f t="shared" si="45"/>
        <v>0</v>
      </c>
      <c r="U79" s="3" t="b">
        <f t="shared" si="46"/>
        <v>0</v>
      </c>
      <c r="V79" s="3" t="b">
        <f t="shared" si="47"/>
        <v>0</v>
      </c>
      <c r="W79" s="3" t="b">
        <f t="shared" si="48"/>
        <v>0</v>
      </c>
      <c r="X79" s="3" t="b">
        <f>IF(NOT(ISERROR(VLOOKUP(UPPER(F79),Opcodes!$O$3:$O$10,1,FALSE))),TRUE,FALSE)</f>
        <v>0</v>
      </c>
      <c r="Y79" s="1" t="str" cm="1">
        <f t="array" aca="1" ref="Y79" ca="1">IF(OR(UPPER(F79)="STR",UPPER(F79)="ASC"),_xlfn.TEXTJOIN("",TRUE,DEC2HEX(128*(UPPER(F79)="STR")+CODE(MID(G79,ABS(ROW(INDIRECT("1:"&amp;LEN(G79)))),1)))),IF(UPPER(F79)="HEX",UPPER(SUBSTITUTE(G79," ","")),""))</f>
        <v/>
      </c>
      <c r="Z79" s="1" t="str">
        <f t="shared" si="49"/>
        <v/>
      </c>
      <c r="AA79" s="1" t="str">
        <f t="shared" si="50"/>
        <v/>
      </c>
      <c r="AB79" s="1" t="str">
        <f t="shared" si="51"/>
        <v/>
      </c>
      <c r="AC79" s="1" t="str">
        <f t="shared" si="52"/>
        <v/>
      </c>
      <c r="AD79" s="1" t="str">
        <f t="shared" si="53"/>
        <v/>
      </c>
      <c r="AE79" s="1">
        <f t="shared" ca="1" si="54"/>
        <v>0</v>
      </c>
      <c r="AF79" s="1" t="str">
        <f t="shared" si="55"/>
        <v/>
      </c>
      <c r="AG79" s="1" t="str">
        <f ca="1">IF(Z79&amp;""&lt;&gt;"",Z$11,IF(AA79&amp;""&lt;&gt;"",AA$11,IF(AB79&amp;""&lt;&gt;"",AB$11,IF(AC79&amp;""&lt;&gt;"",AC$11,IF(AD79&amp;""&lt;&gt;"",AD$11,IF(AND(AE79&amp;""&lt;&gt;"",X79=FALSE),AE$11,IF(AF79&amp;""&lt;&gt;"","IMM",IF(X79,"PSO","DIR"))))))))</f>
        <v>mem</v>
      </c>
      <c r="AH79" s="1">
        <f t="shared" ca="1" si="56"/>
        <v>0</v>
      </c>
      <c r="AI79" s="1">
        <f t="shared" ca="1" si="67"/>
        <v>-1</v>
      </c>
      <c r="AJ79" s="1">
        <f t="shared" ca="1" si="37"/>
        <v>0</v>
      </c>
      <c r="AK79" s="1">
        <f t="shared" ca="1" si="68"/>
        <v>0</v>
      </c>
      <c r="AL79" s="1">
        <f t="shared" ca="1" si="69"/>
        <v>0</v>
      </c>
      <c r="AM79" s="1" t="e" cm="1">
        <f t="array" aca="1" ref="AM79" ca="1">INDEX($G$2:$G$173,MATCH(1,(AL79=$E$2:$E$173)*("EQU"=UPPER($F$2:$F$173)),0))</f>
        <v>#N/A</v>
      </c>
      <c r="AN79" s="1" t="str">
        <f t="shared" ca="1" si="38"/>
        <v/>
      </c>
      <c r="AO79" s="1" t="e">
        <f t="shared" ca="1" si="57"/>
        <v>#N/A</v>
      </c>
      <c r="AP79" s="1" t="str">
        <f t="shared" ca="1" si="58"/>
        <v/>
      </c>
      <c r="AQ79" s="1" t="str" cm="1">
        <f t="array" aca="1" ref="AQ79" ca="1">IF(LEFT(AL79,1)=".",INDEX($M$12:$M$173,MATCH(1,(AL79=$L$12:$L$173)*(S79=($S$12:$S$173)),0)),"")</f>
        <v/>
      </c>
      <c r="AR79" s="1">
        <f t="shared" ca="1" si="59"/>
        <v>0</v>
      </c>
      <c r="AS79" s="1">
        <f t="shared" ca="1" si="39"/>
        <v>0</v>
      </c>
      <c r="AT79" s="1" t="str">
        <f t="shared" ca="1" si="36"/>
        <v>00</v>
      </c>
      <c r="AU79" s="1" t="str">
        <f t="shared" ca="1" si="60"/>
        <v>00</v>
      </c>
      <c r="AV79" s="1" t="str">
        <f t="shared" ca="1" si="61"/>
        <v>00</v>
      </c>
      <c r="AW79" s="1" t="str">
        <f t="shared" ca="1" si="62"/>
        <v>ZP</v>
      </c>
      <c r="AX79" s="4" t="e">
        <f ca="1">VLOOKUP(UPPER(F79)&amp;"-"&amp;AW79,Opcodes!$D$3:$E$160,2,FALSE)</f>
        <v>#N/A</v>
      </c>
      <c r="AY79" s="1">
        <f t="shared" ca="1" si="66"/>
        <v>0</v>
      </c>
    </row>
    <row r="80" spans="3:51" x14ac:dyDescent="0.3">
      <c r="C80" s="10" t="str" cm="1">
        <f t="array" aca="1" ref="C80" ca="1">IF(AND(N80&amp;""&lt;&gt;"",K80&amp;""&lt;&gt;""),K80&amp;": "&amp;N80&amp;IF(O80&amp;""&lt;&gt;""," "&amp;O80,"")&amp;IF(P80&amp;""&lt;&gt;""," "&amp;P80,""),IF(Y80&amp;""&lt;&gt;"",K80&amp;": "&amp;TRIM(_xlfn.TEXTJOIN("",TRUE,MID(Y80,2*ROW(INDIRECT("1:"&amp;LEN(Y80)))-1,2)&amp;" ")),""))</f>
        <v/>
      </c>
      <c r="D80" s="15"/>
      <c r="E80" s="16"/>
      <c r="F80" s="17"/>
      <c r="G80" s="18"/>
      <c r="H80" s="23"/>
      <c r="I80" s="8"/>
      <c r="J80" s="8"/>
      <c r="K80" s="1" t="str">
        <f t="shared" ca="1" si="63"/>
        <v>34E</v>
      </c>
      <c r="L80" s="1" t="str">
        <f t="shared" si="64"/>
        <v/>
      </c>
      <c r="M80" s="1" t="str">
        <f t="shared" ca="1" si="40"/>
        <v>$034E</v>
      </c>
      <c r="N80" s="4" t="str">
        <f t="shared" ca="1" si="41"/>
        <v/>
      </c>
      <c r="O80" s="4" t="str">
        <f t="shared" ca="1" si="42"/>
        <v>00</v>
      </c>
      <c r="P80" s="4" t="str">
        <f t="shared" ca="1" si="43"/>
        <v/>
      </c>
      <c r="Q80" s="3">
        <f t="shared" si="44"/>
        <v>-1</v>
      </c>
      <c r="R80" s="3" t="str">
        <f t="shared" si="35"/>
        <v/>
      </c>
      <c r="S80" s="3" t="str">
        <f t="shared" si="65"/>
        <v>my_code</v>
      </c>
      <c r="T80" s="3" t="b">
        <f t="shared" si="45"/>
        <v>0</v>
      </c>
      <c r="U80" s="3" t="b">
        <f t="shared" si="46"/>
        <v>0</v>
      </c>
      <c r="V80" s="3" t="b">
        <f t="shared" si="47"/>
        <v>0</v>
      </c>
      <c r="W80" s="3" t="b">
        <f t="shared" si="48"/>
        <v>0</v>
      </c>
      <c r="X80" s="3" t="b">
        <f>IF(NOT(ISERROR(VLOOKUP(UPPER(F80),Opcodes!$O$3:$O$10,1,FALSE))),TRUE,FALSE)</f>
        <v>0</v>
      </c>
      <c r="Y80" s="1" t="str" cm="1">
        <f t="array" aca="1" ref="Y80" ca="1">IF(OR(UPPER(F80)="STR",UPPER(F80)="ASC"),_xlfn.TEXTJOIN("",TRUE,DEC2HEX(128*(UPPER(F80)="STR")+CODE(MID(G80,ABS(ROW(INDIRECT("1:"&amp;LEN(G80)))),1)))),IF(UPPER(F80)="HEX",UPPER(SUBSTITUTE(G80," ","")),""))</f>
        <v/>
      </c>
      <c r="Z80" s="1" t="str">
        <f t="shared" si="49"/>
        <v/>
      </c>
      <c r="AA80" s="1" t="str">
        <f t="shared" si="50"/>
        <v/>
      </c>
      <c r="AB80" s="1" t="str">
        <f t="shared" si="51"/>
        <v/>
      </c>
      <c r="AC80" s="1" t="str">
        <f t="shared" si="52"/>
        <v/>
      </c>
      <c r="AD80" s="1" t="str">
        <f t="shared" si="53"/>
        <v/>
      </c>
      <c r="AE80" s="1">
        <f t="shared" ca="1" si="54"/>
        <v>0</v>
      </c>
      <c r="AF80" s="1" t="str">
        <f t="shared" si="55"/>
        <v/>
      </c>
      <c r="AG80" s="1" t="str">
        <f ca="1">IF(Z80&amp;""&lt;&gt;"",Z$11,IF(AA80&amp;""&lt;&gt;"",AA$11,IF(AB80&amp;""&lt;&gt;"",AB$11,IF(AC80&amp;""&lt;&gt;"",AC$11,IF(AD80&amp;""&lt;&gt;"",AD$11,IF(AND(AE80&amp;""&lt;&gt;"",X80=FALSE),AE$11,IF(AF80&amp;""&lt;&gt;"","IMM",IF(X80,"PSO","DIR"))))))))</f>
        <v>mem</v>
      </c>
      <c r="AH80" s="1">
        <f t="shared" ca="1" si="56"/>
        <v>0</v>
      </c>
      <c r="AI80" s="1">
        <f t="shared" ca="1" si="67"/>
        <v>-1</v>
      </c>
      <c r="AJ80" s="1">
        <f t="shared" ca="1" si="37"/>
        <v>0</v>
      </c>
      <c r="AK80" s="1">
        <f t="shared" ca="1" si="68"/>
        <v>0</v>
      </c>
      <c r="AL80" s="1">
        <f t="shared" ca="1" si="69"/>
        <v>0</v>
      </c>
      <c r="AM80" s="1" t="e" cm="1">
        <f t="array" aca="1" ref="AM80" ca="1">INDEX($G$2:$G$173,MATCH(1,(AL80=$E$2:$E$173)*("EQU"=UPPER($F$2:$F$173)),0))</f>
        <v>#N/A</v>
      </c>
      <c r="AN80" s="1" t="str">
        <f t="shared" ca="1" si="38"/>
        <v/>
      </c>
      <c r="AO80" s="1" t="e">
        <f t="shared" ca="1" si="57"/>
        <v>#N/A</v>
      </c>
      <c r="AP80" s="1" t="str">
        <f t="shared" ca="1" si="58"/>
        <v/>
      </c>
      <c r="AQ80" s="1" t="str" cm="1">
        <f t="array" aca="1" ref="AQ80" ca="1">IF(LEFT(AL80,1)=".",INDEX($M$12:$M$173,MATCH(1,(AL80=$L$12:$L$173)*(S80=($S$12:$S$173)),0)),"")</f>
        <v/>
      </c>
      <c r="AR80" s="1">
        <f t="shared" ca="1" si="59"/>
        <v>0</v>
      </c>
      <c r="AS80" s="1">
        <f t="shared" ca="1" si="39"/>
        <v>0</v>
      </c>
      <c r="AT80" s="1" t="str">
        <f t="shared" ca="1" si="36"/>
        <v>00</v>
      </c>
      <c r="AU80" s="1" t="str">
        <f t="shared" ca="1" si="60"/>
        <v>00</v>
      </c>
      <c r="AV80" s="1" t="str">
        <f t="shared" ca="1" si="61"/>
        <v>00</v>
      </c>
      <c r="AW80" s="1" t="str">
        <f t="shared" ca="1" si="62"/>
        <v>ZP</v>
      </c>
      <c r="AX80" s="4" t="e">
        <f ca="1">VLOOKUP(UPPER(F80)&amp;"-"&amp;AW80,Opcodes!$D$3:$E$160,2,FALSE)</f>
        <v>#N/A</v>
      </c>
      <c r="AY80" s="1">
        <f t="shared" ca="1" si="66"/>
        <v>0</v>
      </c>
    </row>
    <row r="81" spans="3:51" x14ac:dyDescent="0.3">
      <c r="C81" s="10" t="str" cm="1">
        <f t="array" aca="1" ref="C81" ca="1">IF(AND(N81&amp;""&lt;&gt;"",K81&amp;""&lt;&gt;""),K81&amp;": "&amp;N81&amp;IF(O81&amp;""&lt;&gt;""," "&amp;O81,"")&amp;IF(P81&amp;""&lt;&gt;""," "&amp;P81,""),IF(Y81&amp;""&lt;&gt;"",K81&amp;": "&amp;TRIM(_xlfn.TEXTJOIN("",TRUE,MID(Y81,2*ROW(INDIRECT("1:"&amp;LEN(Y81)))-1,2)&amp;" ")),""))</f>
        <v/>
      </c>
      <c r="D81" s="15"/>
      <c r="E81" s="16"/>
      <c r="F81" s="17"/>
      <c r="G81" s="18"/>
      <c r="H81" s="23"/>
      <c r="I81" s="8"/>
      <c r="J81" s="8"/>
      <c r="K81" s="1" t="str">
        <f t="shared" ca="1" si="63"/>
        <v>34E</v>
      </c>
      <c r="L81" s="1" t="str">
        <f t="shared" si="64"/>
        <v/>
      </c>
      <c r="M81" s="1" t="str">
        <f t="shared" ca="1" si="40"/>
        <v>$034E</v>
      </c>
      <c r="N81" s="4" t="str">
        <f t="shared" ca="1" si="41"/>
        <v/>
      </c>
      <c r="O81" s="4" t="str">
        <f t="shared" ca="1" si="42"/>
        <v>00</v>
      </c>
      <c r="P81" s="4" t="str">
        <f t="shared" ca="1" si="43"/>
        <v/>
      </c>
      <c r="Q81" s="3">
        <f t="shared" si="44"/>
        <v>-1</v>
      </c>
      <c r="R81" s="3" t="str">
        <f t="shared" si="35"/>
        <v/>
      </c>
      <c r="S81" s="3" t="str">
        <f t="shared" si="65"/>
        <v>my_code</v>
      </c>
      <c r="T81" s="3" t="b">
        <f t="shared" si="45"/>
        <v>0</v>
      </c>
      <c r="U81" s="3" t="b">
        <f t="shared" si="46"/>
        <v>0</v>
      </c>
      <c r="V81" s="3" t="b">
        <f t="shared" si="47"/>
        <v>0</v>
      </c>
      <c r="W81" s="3" t="b">
        <f t="shared" si="48"/>
        <v>0</v>
      </c>
      <c r="X81" s="3" t="b">
        <f>IF(NOT(ISERROR(VLOOKUP(UPPER(F81),Opcodes!$O$3:$O$10,1,FALSE))),TRUE,FALSE)</f>
        <v>0</v>
      </c>
      <c r="Y81" s="1" t="str" cm="1">
        <f t="array" aca="1" ref="Y81" ca="1">IF(OR(UPPER(F81)="STR",UPPER(F81)="ASC"),_xlfn.TEXTJOIN("",TRUE,DEC2HEX(128*(UPPER(F81)="STR")+CODE(MID(G81,ABS(ROW(INDIRECT("1:"&amp;LEN(G81)))),1)))),IF(UPPER(F81)="HEX",UPPER(SUBSTITUTE(G81," ","")),""))</f>
        <v/>
      </c>
      <c r="Z81" s="1" t="str">
        <f t="shared" si="49"/>
        <v/>
      </c>
      <c r="AA81" s="1" t="str">
        <f t="shared" si="50"/>
        <v/>
      </c>
      <c r="AB81" s="1" t="str">
        <f t="shared" si="51"/>
        <v/>
      </c>
      <c r="AC81" s="1" t="str">
        <f t="shared" si="52"/>
        <v/>
      </c>
      <c r="AD81" s="1" t="str">
        <f t="shared" si="53"/>
        <v/>
      </c>
      <c r="AE81" s="1">
        <f t="shared" ca="1" si="54"/>
        <v>0</v>
      </c>
      <c r="AF81" s="1" t="str">
        <f t="shared" si="55"/>
        <v/>
      </c>
      <c r="AG81" s="1" t="str">
        <f ca="1">IF(Z81&amp;""&lt;&gt;"",Z$11,IF(AA81&amp;""&lt;&gt;"",AA$11,IF(AB81&amp;""&lt;&gt;"",AB$11,IF(AC81&amp;""&lt;&gt;"",AC$11,IF(AD81&amp;""&lt;&gt;"",AD$11,IF(AND(AE81&amp;""&lt;&gt;"",X81=FALSE),AE$11,IF(AF81&amp;""&lt;&gt;"","IMM",IF(X81,"PSO","DIR"))))))))</f>
        <v>mem</v>
      </c>
      <c r="AH81" s="1">
        <f t="shared" ca="1" si="56"/>
        <v>0</v>
      </c>
      <c r="AI81" s="1">
        <f t="shared" ca="1" si="67"/>
        <v>-1</v>
      </c>
      <c r="AJ81" s="1">
        <f t="shared" ca="1" si="37"/>
        <v>0</v>
      </c>
      <c r="AK81" s="1">
        <f t="shared" ca="1" si="68"/>
        <v>0</v>
      </c>
      <c r="AL81" s="1">
        <f t="shared" ca="1" si="69"/>
        <v>0</v>
      </c>
      <c r="AM81" s="1" t="e" cm="1">
        <f t="array" aca="1" ref="AM81" ca="1">INDEX($G$2:$G$173,MATCH(1,(AL81=$E$2:$E$173)*("EQU"=UPPER($F$2:$F$173)),0))</f>
        <v>#N/A</v>
      </c>
      <c r="AN81" s="1" t="str">
        <f t="shared" ca="1" si="38"/>
        <v/>
      </c>
      <c r="AO81" s="1" t="e">
        <f t="shared" ca="1" si="57"/>
        <v>#N/A</v>
      </c>
      <c r="AP81" s="1" t="str">
        <f t="shared" ca="1" si="58"/>
        <v/>
      </c>
      <c r="AQ81" s="1" t="str" cm="1">
        <f t="array" aca="1" ref="AQ81" ca="1">IF(LEFT(AL81,1)=".",INDEX($M$12:$M$173,MATCH(1,(AL81=$L$12:$L$173)*(S81=($S$12:$S$173)),0)),"")</f>
        <v/>
      </c>
      <c r="AR81" s="1">
        <f t="shared" ca="1" si="59"/>
        <v>0</v>
      </c>
      <c r="AS81" s="1">
        <f t="shared" ca="1" si="39"/>
        <v>0</v>
      </c>
      <c r="AT81" s="1" t="str">
        <f t="shared" ca="1" si="36"/>
        <v>00</v>
      </c>
      <c r="AU81" s="1" t="str">
        <f t="shared" ca="1" si="60"/>
        <v>00</v>
      </c>
      <c r="AV81" s="1" t="str">
        <f t="shared" ca="1" si="61"/>
        <v>00</v>
      </c>
      <c r="AW81" s="1" t="str">
        <f t="shared" ca="1" si="62"/>
        <v>ZP</v>
      </c>
      <c r="AX81" s="4" t="e">
        <f ca="1">VLOOKUP(UPPER(F81)&amp;"-"&amp;AW81,Opcodes!$D$3:$E$160,2,FALSE)</f>
        <v>#N/A</v>
      </c>
      <c r="AY81" s="1">
        <f t="shared" ca="1" si="66"/>
        <v>0</v>
      </c>
    </row>
    <row r="82" spans="3:51" x14ac:dyDescent="0.3">
      <c r="C82" s="10" t="str" cm="1">
        <f t="array" aca="1" ref="C82" ca="1">IF(AND(N82&amp;""&lt;&gt;"",K82&amp;""&lt;&gt;""),K82&amp;": "&amp;N82&amp;IF(O82&amp;""&lt;&gt;""," "&amp;O82,"")&amp;IF(P82&amp;""&lt;&gt;""," "&amp;P82,""),IF(Y82&amp;""&lt;&gt;"",K82&amp;": "&amp;TRIM(_xlfn.TEXTJOIN("",TRUE,MID(Y82,2*ROW(INDIRECT("1:"&amp;LEN(Y82)))-1,2)&amp;" ")),""))</f>
        <v/>
      </c>
      <c r="D82" s="15"/>
      <c r="E82" s="16"/>
      <c r="F82" s="17"/>
      <c r="G82" s="18"/>
      <c r="H82" s="23"/>
      <c r="I82" s="8"/>
      <c r="J82" s="8"/>
      <c r="K82" s="1" t="str">
        <f t="shared" ca="1" si="63"/>
        <v>34E</v>
      </c>
      <c r="L82" s="1" t="str">
        <f t="shared" si="64"/>
        <v/>
      </c>
      <c r="M82" s="1" t="str">
        <f t="shared" ca="1" si="40"/>
        <v>$034E</v>
      </c>
      <c r="N82" s="4" t="str">
        <f t="shared" ca="1" si="41"/>
        <v/>
      </c>
      <c r="O82" s="4" t="str">
        <f t="shared" ca="1" si="42"/>
        <v>00</v>
      </c>
      <c r="P82" s="4" t="str">
        <f t="shared" ca="1" si="43"/>
        <v/>
      </c>
      <c r="Q82" s="3">
        <f t="shared" si="44"/>
        <v>-1</v>
      </c>
      <c r="R82" s="3" t="str">
        <f t="shared" si="35"/>
        <v/>
      </c>
      <c r="S82" s="3" t="str">
        <f t="shared" si="65"/>
        <v>my_code</v>
      </c>
      <c r="T82" s="3" t="b">
        <f t="shared" si="45"/>
        <v>0</v>
      </c>
      <c r="U82" s="3" t="b">
        <f t="shared" si="46"/>
        <v>0</v>
      </c>
      <c r="V82" s="3" t="b">
        <f t="shared" si="47"/>
        <v>0</v>
      </c>
      <c r="W82" s="3" t="b">
        <f t="shared" si="48"/>
        <v>0</v>
      </c>
      <c r="X82" s="3" t="b">
        <f>IF(NOT(ISERROR(VLOOKUP(UPPER(F82),Opcodes!$O$3:$O$10,1,FALSE))),TRUE,FALSE)</f>
        <v>0</v>
      </c>
      <c r="Y82" s="1" t="str" cm="1">
        <f t="array" aca="1" ref="Y82" ca="1">IF(OR(UPPER(F82)="STR",UPPER(F82)="ASC"),_xlfn.TEXTJOIN("",TRUE,DEC2HEX(128*(UPPER(F82)="STR")+CODE(MID(G82,ABS(ROW(INDIRECT("1:"&amp;LEN(G82)))),1)))),IF(UPPER(F82)="HEX",UPPER(SUBSTITUTE(G82," ","")),""))</f>
        <v/>
      </c>
      <c r="Z82" s="1" t="str">
        <f t="shared" si="49"/>
        <v/>
      </c>
      <c r="AA82" s="1" t="str">
        <f t="shared" si="50"/>
        <v/>
      </c>
      <c r="AB82" s="1" t="str">
        <f t="shared" si="51"/>
        <v/>
      </c>
      <c r="AC82" s="1" t="str">
        <f t="shared" si="52"/>
        <v/>
      </c>
      <c r="AD82" s="1" t="str">
        <f t="shared" si="53"/>
        <v/>
      </c>
      <c r="AE82" s="1">
        <f t="shared" ca="1" si="54"/>
        <v>0</v>
      </c>
      <c r="AF82" s="1" t="str">
        <f t="shared" si="55"/>
        <v/>
      </c>
      <c r="AG82" s="1" t="str">
        <f ca="1">IF(Z82&amp;""&lt;&gt;"",Z$11,IF(AA82&amp;""&lt;&gt;"",AA$11,IF(AB82&amp;""&lt;&gt;"",AB$11,IF(AC82&amp;""&lt;&gt;"",AC$11,IF(AD82&amp;""&lt;&gt;"",AD$11,IF(AND(AE82&amp;""&lt;&gt;"",X82=FALSE),AE$11,IF(AF82&amp;""&lt;&gt;"","IMM",IF(X82,"PSO","DIR"))))))))</f>
        <v>mem</v>
      </c>
      <c r="AH82" s="1">
        <f t="shared" ca="1" si="56"/>
        <v>0</v>
      </c>
      <c r="AI82" s="1">
        <f t="shared" ca="1" si="67"/>
        <v>-1</v>
      </c>
      <c r="AJ82" s="1">
        <f t="shared" ca="1" si="37"/>
        <v>0</v>
      </c>
      <c r="AK82" s="1">
        <f t="shared" ca="1" si="68"/>
        <v>0</v>
      </c>
      <c r="AL82" s="1">
        <f t="shared" ca="1" si="69"/>
        <v>0</v>
      </c>
      <c r="AM82" s="1" t="e" cm="1">
        <f t="array" aca="1" ref="AM82" ca="1">INDEX($G$2:$G$173,MATCH(1,(AL82=$E$2:$E$173)*("EQU"=UPPER($F$2:$F$173)),0))</f>
        <v>#N/A</v>
      </c>
      <c r="AN82" s="1" t="str">
        <f t="shared" ca="1" si="38"/>
        <v/>
      </c>
      <c r="AO82" s="1" t="e">
        <f t="shared" ca="1" si="57"/>
        <v>#N/A</v>
      </c>
      <c r="AP82" s="1" t="str">
        <f t="shared" ca="1" si="58"/>
        <v/>
      </c>
      <c r="AQ82" s="1" t="str" cm="1">
        <f t="array" aca="1" ref="AQ82" ca="1">IF(LEFT(AL82,1)=".",INDEX($M$12:$M$173,MATCH(1,(AL82=$L$12:$L$173)*(S82=($S$12:$S$173)),0)),"")</f>
        <v/>
      </c>
      <c r="AR82" s="1">
        <f t="shared" ca="1" si="59"/>
        <v>0</v>
      </c>
      <c r="AS82" s="1">
        <f t="shared" ca="1" si="39"/>
        <v>0</v>
      </c>
      <c r="AT82" s="1" t="str">
        <f t="shared" ca="1" si="36"/>
        <v>00</v>
      </c>
      <c r="AU82" s="1" t="str">
        <f t="shared" ca="1" si="60"/>
        <v>00</v>
      </c>
      <c r="AV82" s="1" t="str">
        <f t="shared" ca="1" si="61"/>
        <v>00</v>
      </c>
      <c r="AW82" s="1" t="str">
        <f t="shared" ca="1" si="62"/>
        <v>ZP</v>
      </c>
      <c r="AX82" s="4" t="e">
        <f ca="1">VLOOKUP(UPPER(F82)&amp;"-"&amp;AW82,Opcodes!$D$3:$E$160,2,FALSE)</f>
        <v>#N/A</v>
      </c>
      <c r="AY82" s="1">
        <f t="shared" ca="1" si="66"/>
        <v>0</v>
      </c>
    </row>
    <row r="83" spans="3:51" x14ac:dyDescent="0.3">
      <c r="C83" s="10" t="str" cm="1">
        <f t="array" aca="1" ref="C83" ca="1">IF(AND(N83&amp;""&lt;&gt;"",K83&amp;""&lt;&gt;""),K83&amp;": "&amp;N83&amp;IF(O83&amp;""&lt;&gt;""," "&amp;O83,"")&amp;IF(P83&amp;""&lt;&gt;""," "&amp;P83,""),IF(Y83&amp;""&lt;&gt;"",K83&amp;": "&amp;TRIM(_xlfn.TEXTJOIN("",TRUE,MID(Y83,2*ROW(INDIRECT("1:"&amp;LEN(Y83)))-1,2)&amp;" ")),""))</f>
        <v/>
      </c>
      <c r="D83" s="15"/>
      <c r="E83" s="16"/>
      <c r="F83" s="17"/>
      <c r="G83" s="18"/>
      <c r="H83" s="23"/>
      <c r="I83" s="8"/>
      <c r="J83" s="8"/>
      <c r="K83" s="1" t="str">
        <f t="shared" ca="1" si="63"/>
        <v>34E</v>
      </c>
      <c r="L83" s="1" t="str">
        <f t="shared" si="64"/>
        <v/>
      </c>
      <c r="M83" s="1" t="str">
        <f t="shared" ca="1" si="40"/>
        <v>$034E</v>
      </c>
      <c r="N83" s="4" t="str">
        <f t="shared" ca="1" si="41"/>
        <v/>
      </c>
      <c r="O83" s="4" t="str">
        <f t="shared" ca="1" si="42"/>
        <v>00</v>
      </c>
      <c r="P83" s="4" t="str">
        <f t="shared" ca="1" si="43"/>
        <v/>
      </c>
      <c r="Q83" s="3">
        <f t="shared" si="44"/>
        <v>-1</v>
      </c>
      <c r="R83" s="3" t="str">
        <f t="shared" si="35"/>
        <v/>
      </c>
      <c r="S83" s="3" t="str">
        <f t="shared" si="65"/>
        <v>my_code</v>
      </c>
      <c r="T83" s="3" t="b">
        <f t="shared" si="45"/>
        <v>0</v>
      </c>
      <c r="U83" s="3" t="b">
        <f t="shared" si="46"/>
        <v>0</v>
      </c>
      <c r="V83" s="3" t="b">
        <f t="shared" si="47"/>
        <v>0</v>
      </c>
      <c r="W83" s="3" t="b">
        <f t="shared" si="48"/>
        <v>0</v>
      </c>
      <c r="X83" s="3" t="b">
        <f>IF(NOT(ISERROR(VLOOKUP(UPPER(F83),Opcodes!$O$3:$O$10,1,FALSE))),TRUE,FALSE)</f>
        <v>0</v>
      </c>
      <c r="Y83" s="1" t="str" cm="1">
        <f t="array" aca="1" ref="Y83" ca="1">IF(OR(UPPER(F83)="STR",UPPER(F83)="ASC"),_xlfn.TEXTJOIN("",TRUE,DEC2HEX(128*(UPPER(F83)="STR")+CODE(MID(G83,ABS(ROW(INDIRECT("1:"&amp;LEN(G83)))),1)))),IF(UPPER(F83)="HEX",UPPER(SUBSTITUTE(G83," ","")),""))</f>
        <v/>
      </c>
      <c r="Z83" s="1" t="str">
        <f t="shared" si="49"/>
        <v/>
      </c>
      <c r="AA83" s="1" t="str">
        <f t="shared" si="50"/>
        <v/>
      </c>
      <c r="AB83" s="1" t="str">
        <f t="shared" si="51"/>
        <v/>
      </c>
      <c r="AC83" s="1" t="str">
        <f t="shared" si="52"/>
        <v/>
      </c>
      <c r="AD83" s="1" t="str">
        <f t="shared" si="53"/>
        <v/>
      </c>
      <c r="AE83" s="1">
        <f t="shared" ca="1" si="54"/>
        <v>0</v>
      </c>
      <c r="AF83" s="1" t="str">
        <f t="shared" si="55"/>
        <v/>
      </c>
      <c r="AG83" s="1" t="str">
        <f ca="1">IF(Z83&amp;""&lt;&gt;"",Z$11,IF(AA83&amp;""&lt;&gt;"",AA$11,IF(AB83&amp;""&lt;&gt;"",AB$11,IF(AC83&amp;""&lt;&gt;"",AC$11,IF(AD83&amp;""&lt;&gt;"",AD$11,IF(AND(AE83&amp;""&lt;&gt;"",X83=FALSE),AE$11,IF(AF83&amp;""&lt;&gt;"","IMM",IF(X83,"PSO","DIR"))))))))</f>
        <v>mem</v>
      </c>
      <c r="AH83" s="1">
        <f t="shared" ca="1" si="56"/>
        <v>0</v>
      </c>
      <c r="AI83" s="1">
        <f t="shared" ca="1" si="67"/>
        <v>-1</v>
      </c>
      <c r="AJ83" s="1">
        <f t="shared" ca="1" si="37"/>
        <v>0</v>
      </c>
      <c r="AK83" s="1">
        <f t="shared" ca="1" si="68"/>
        <v>0</v>
      </c>
      <c r="AL83" s="1">
        <f t="shared" ca="1" si="69"/>
        <v>0</v>
      </c>
      <c r="AM83" s="1" t="e" cm="1">
        <f t="array" aca="1" ref="AM83" ca="1">INDEX($G$2:$G$173,MATCH(1,(AL83=$E$2:$E$173)*("EQU"=UPPER($F$2:$F$173)),0))</f>
        <v>#N/A</v>
      </c>
      <c r="AN83" s="1" t="str">
        <f t="shared" ca="1" si="38"/>
        <v/>
      </c>
      <c r="AO83" s="1" t="e">
        <f t="shared" ca="1" si="57"/>
        <v>#N/A</v>
      </c>
      <c r="AP83" s="1" t="str">
        <f t="shared" ca="1" si="58"/>
        <v/>
      </c>
      <c r="AQ83" s="1" t="str" cm="1">
        <f t="array" aca="1" ref="AQ83" ca="1">IF(LEFT(AL83,1)=".",INDEX($M$12:$M$173,MATCH(1,(AL83=$L$12:$L$173)*(S83=($S$12:$S$173)),0)),"")</f>
        <v/>
      </c>
      <c r="AR83" s="1">
        <f t="shared" ca="1" si="59"/>
        <v>0</v>
      </c>
      <c r="AS83" s="1">
        <f t="shared" ca="1" si="39"/>
        <v>0</v>
      </c>
      <c r="AT83" s="1" t="str">
        <f t="shared" ca="1" si="36"/>
        <v>00</v>
      </c>
      <c r="AU83" s="1" t="str">
        <f t="shared" ca="1" si="60"/>
        <v>00</v>
      </c>
      <c r="AV83" s="1" t="str">
        <f t="shared" ca="1" si="61"/>
        <v>00</v>
      </c>
      <c r="AW83" s="1" t="str">
        <f t="shared" ca="1" si="62"/>
        <v>ZP</v>
      </c>
      <c r="AX83" s="4" t="e">
        <f ca="1">VLOOKUP(UPPER(F83)&amp;"-"&amp;AW83,Opcodes!$D$3:$E$160,2,FALSE)</f>
        <v>#N/A</v>
      </c>
      <c r="AY83" s="1">
        <f t="shared" ca="1" si="66"/>
        <v>0</v>
      </c>
    </row>
    <row r="84" spans="3:51" x14ac:dyDescent="0.3">
      <c r="C84" s="10" t="str" cm="1">
        <f t="array" aca="1" ref="C84" ca="1">IF(AND(N84&amp;""&lt;&gt;"",K84&amp;""&lt;&gt;""),K84&amp;": "&amp;N84&amp;IF(O84&amp;""&lt;&gt;""," "&amp;O84,"")&amp;IF(P84&amp;""&lt;&gt;""," "&amp;P84,""),IF(Y84&amp;""&lt;&gt;"",K84&amp;": "&amp;TRIM(_xlfn.TEXTJOIN("",TRUE,MID(Y84,2*ROW(INDIRECT("1:"&amp;LEN(Y84)))-1,2)&amp;" ")),""))</f>
        <v/>
      </c>
      <c r="D84" s="15"/>
      <c r="E84" s="16"/>
      <c r="F84" s="17"/>
      <c r="G84" s="18"/>
      <c r="H84" s="23"/>
      <c r="I84" s="8"/>
      <c r="J84" s="8"/>
      <c r="K84" s="1" t="str">
        <f t="shared" ca="1" si="63"/>
        <v>34E</v>
      </c>
      <c r="L84" s="1" t="str">
        <f t="shared" si="64"/>
        <v/>
      </c>
      <c r="M84" s="1" t="str">
        <f t="shared" ca="1" si="40"/>
        <v>$034E</v>
      </c>
      <c r="N84" s="4" t="str">
        <f t="shared" ca="1" si="41"/>
        <v/>
      </c>
      <c r="O84" s="4" t="str">
        <f t="shared" ca="1" si="42"/>
        <v>00</v>
      </c>
      <c r="P84" s="4" t="str">
        <f t="shared" ca="1" si="43"/>
        <v/>
      </c>
      <c r="Q84" s="3">
        <f t="shared" si="44"/>
        <v>-1</v>
      </c>
      <c r="R84" s="3" t="str">
        <f t="shared" ref="R84:R208" si="70">IF(Q84&gt;=0,UPPER(MID(G84,Q84+1,1)),"")</f>
        <v/>
      </c>
      <c r="S84" s="3" t="str">
        <f t="shared" si="65"/>
        <v>my_code</v>
      </c>
      <c r="T84" s="3" t="b">
        <f t="shared" si="45"/>
        <v>0</v>
      </c>
      <c r="U84" s="3" t="b">
        <f t="shared" si="46"/>
        <v>0</v>
      </c>
      <c r="V84" s="3" t="b">
        <f t="shared" si="47"/>
        <v>0</v>
      </c>
      <c r="W84" s="3" t="b">
        <f t="shared" si="48"/>
        <v>0</v>
      </c>
      <c r="X84" s="3" t="b">
        <f>IF(NOT(ISERROR(VLOOKUP(UPPER(F84),Opcodes!$O$3:$O$10,1,FALSE))),TRUE,FALSE)</f>
        <v>0</v>
      </c>
      <c r="Y84" s="1" t="str" cm="1">
        <f t="array" aca="1" ref="Y84" ca="1">IF(OR(UPPER(F84)="STR",UPPER(F84)="ASC"),_xlfn.TEXTJOIN("",TRUE,DEC2HEX(128*(UPPER(F84)="STR")+CODE(MID(G84,ABS(ROW(INDIRECT("1:"&amp;LEN(G84)))),1)))),IF(UPPER(F84)="HEX",UPPER(SUBSTITUTE(G84," ","")),""))</f>
        <v/>
      </c>
      <c r="Z84" s="1" t="str">
        <f t="shared" si="49"/>
        <v/>
      </c>
      <c r="AA84" s="1" t="str">
        <f t="shared" si="50"/>
        <v/>
      </c>
      <c r="AB84" s="1" t="str">
        <f t="shared" si="51"/>
        <v/>
      </c>
      <c r="AC84" s="1" t="str">
        <f t="shared" si="52"/>
        <v/>
      </c>
      <c r="AD84" s="1" t="str">
        <f t="shared" si="53"/>
        <v/>
      </c>
      <c r="AE84" s="1">
        <f t="shared" ca="1" si="54"/>
        <v>0</v>
      </c>
      <c r="AF84" s="1" t="str">
        <f t="shared" si="55"/>
        <v/>
      </c>
      <c r="AG84" s="1" t="str">
        <f ca="1">IF(Z84&amp;""&lt;&gt;"",Z$11,IF(AA84&amp;""&lt;&gt;"",AA$11,IF(AB84&amp;""&lt;&gt;"",AB$11,IF(AC84&amp;""&lt;&gt;"",AC$11,IF(AD84&amp;""&lt;&gt;"",AD$11,IF(AND(AE84&amp;""&lt;&gt;"",X84=FALSE),AE$11,IF(AF84&amp;""&lt;&gt;"","IMM",IF(X84,"PSO","DIR"))))))))</f>
        <v>mem</v>
      </c>
      <c r="AH84" s="1">
        <f t="shared" ca="1" si="56"/>
        <v>0</v>
      </c>
      <c r="AI84" s="1">
        <f t="shared" ca="1" si="67"/>
        <v>-1</v>
      </c>
      <c r="AJ84" s="1">
        <f t="shared" ca="1" si="37"/>
        <v>0</v>
      </c>
      <c r="AK84" s="1">
        <f t="shared" ca="1" si="68"/>
        <v>0</v>
      </c>
      <c r="AL84" s="1">
        <f t="shared" ca="1" si="69"/>
        <v>0</v>
      </c>
      <c r="AM84" s="1" t="e" cm="1">
        <f t="array" aca="1" ref="AM84" ca="1">INDEX($G$2:$G$173,MATCH(1,(AL84=$E$2:$E$173)*("EQU"=UPPER($F$2:$F$173)),0))</f>
        <v>#N/A</v>
      </c>
      <c r="AN84" s="1" t="str">
        <f t="shared" ca="1" si="38"/>
        <v/>
      </c>
      <c r="AO84" s="1" t="e">
        <f t="shared" ca="1" si="57"/>
        <v>#N/A</v>
      </c>
      <c r="AP84" s="1" t="str">
        <f t="shared" ca="1" si="58"/>
        <v/>
      </c>
      <c r="AQ84" s="1" t="str" cm="1">
        <f t="array" aca="1" ref="AQ84" ca="1">IF(LEFT(AL84,1)=".",INDEX($M$12:$M$173,MATCH(1,(AL84=$L$12:$L$173)*(S84=($S$12:$S$173)),0)),"")</f>
        <v/>
      </c>
      <c r="AR84" s="1">
        <f t="shared" ca="1" si="59"/>
        <v>0</v>
      </c>
      <c r="AS84" s="1">
        <f t="shared" ca="1" si="39"/>
        <v>0</v>
      </c>
      <c r="AT84" s="1" t="str">
        <f t="shared" ca="1" si="36"/>
        <v>00</v>
      </c>
      <c r="AU84" s="1" t="str">
        <f t="shared" ca="1" si="60"/>
        <v>00</v>
      </c>
      <c r="AV84" s="1" t="str">
        <f t="shared" ca="1" si="61"/>
        <v>00</v>
      </c>
      <c r="AW84" s="1" t="str">
        <f t="shared" ca="1" si="62"/>
        <v>ZP</v>
      </c>
      <c r="AX84" s="4" t="e">
        <f ca="1">VLOOKUP(UPPER(F84)&amp;"-"&amp;AW84,Opcodes!$D$3:$E$160,2,FALSE)</f>
        <v>#N/A</v>
      </c>
      <c r="AY84" s="1">
        <f t="shared" ca="1" si="66"/>
        <v>0</v>
      </c>
    </row>
    <row r="85" spans="3:51" x14ac:dyDescent="0.3">
      <c r="C85" s="10" t="str" cm="1">
        <f t="array" aca="1" ref="C85" ca="1">IF(AND(N85&amp;""&lt;&gt;"",K85&amp;""&lt;&gt;""),K85&amp;": "&amp;N85&amp;IF(O85&amp;""&lt;&gt;""," "&amp;O85,"")&amp;IF(P85&amp;""&lt;&gt;""," "&amp;P85,""),IF(Y85&amp;""&lt;&gt;"",K85&amp;": "&amp;TRIM(_xlfn.TEXTJOIN("",TRUE,MID(Y85,2*ROW(INDIRECT("1:"&amp;LEN(Y85)))-1,2)&amp;" ")),""))</f>
        <v/>
      </c>
      <c r="D85" s="15"/>
      <c r="E85" s="16"/>
      <c r="F85" s="17"/>
      <c r="G85" s="18"/>
      <c r="H85" s="23"/>
      <c r="I85" s="8"/>
      <c r="J85" s="8"/>
      <c r="K85" s="1" t="str">
        <f t="shared" ca="1" si="63"/>
        <v>34E</v>
      </c>
      <c r="L85" s="1" t="str">
        <f t="shared" si="64"/>
        <v/>
      </c>
      <c r="M85" s="1" t="str">
        <f t="shared" ca="1" si="40"/>
        <v>$034E</v>
      </c>
      <c r="N85" s="4" t="str">
        <f t="shared" ca="1" si="41"/>
        <v/>
      </c>
      <c r="O85" s="4" t="str">
        <f t="shared" ca="1" si="42"/>
        <v>00</v>
      </c>
      <c r="P85" s="4" t="str">
        <f t="shared" ca="1" si="43"/>
        <v/>
      </c>
      <c r="Q85" s="3">
        <f t="shared" si="44"/>
        <v>-1</v>
      </c>
      <c r="R85" s="3" t="str">
        <f t="shared" si="70"/>
        <v/>
      </c>
      <c r="S85" s="3" t="str">
        <f t="shared" si="65"/>
        <v>my_code</v>
      </c>
      <c r="T85" s="3" t="b">
        <f t="shared" si="45"/>
        <v>0</v>
      </c>
      <c r="U85" s="3" t="b">
        <f t="shared" si="46"/>
        <v>0</v>
      </c>
      <c r="V85" s="3" t="b">
        <f t="shared" si="47"/>
        <v>0</v>
      </c>
      <c r="W85" s="3" t="b">
        <f t="shared" si="48"/>
        <v>0</v>
      </c>
      <c r="X85" s="3" t="b">
        <f>IF(NOT(ISERROR(VLOOKUP(UPPER(F85),Opcodes!$O$3:$O$10,1,FALSE))),TRUE,FALSE)</f>
        <v>0</v>
      </c>
      <c r="Y85" s="1" t="str" cm="1">
        <f t="array" aca="1" ref="Y85" ca="1">IF(OR(UPPER(F85)="STR",UPPER(F85)="ASC"),_xlfn.TEXTJOIN("",TRUE,DEC2HEX(128*(UPPER(F85)="STR")+CODE(MID(G85,ABS(ROW(INDIRECT("1:"&amp;LEN(G85)))),1)))),IF(UPPER(F85)="HEX",UPPER(SUBSTITUTE(G85," ","")),""))</f>
        <v/>
      </c>
      <c r="Z85" s="1" t="str">
        <f t="shared" si="49"/>
        <v/>
      </c>
      <c r="AA85" s="1" t="str">
        <f t="shared" si="50"/>
        <v/>
      </c>
      <c r="AB85" s="1" t="str">
        <f t="shared" si="51"/>
        <v/>
      </c>
      <c r="AC85" s="1" t="str">
        <f t="shared" si="52"/>
        <v/>
      </c>
      <c r="AD85" s="1" t="str">
        <f t="shared" si="53"/>
        <v/>
      </c>
      <c r="AE85" s="1">
        <f t="shared" ca="1" si="54"/>
        <v>0</v>
      </c>
      <c r="AF85" s="1" t="str">
        <f t="shared" si="55"/>
        <v/>
      </c>
      <c r="AG85" s="1" t="str">
        <f ca="1">IF(Z85&amp;""&lt;&gt;"",Z$11,IF(AA85&amp;""&lt;&gt;"",AA$11,IF(AB85&amp;""&lt;&gt;"",AB$11,IF(AC85&amp;""&lt;&gt;"",AC$11,IF(AD85&amp;""&lt;&gt;"",AD$11,IF(AND(AE85&amp;""&lt;&gt;"",X85=FALSE),AE$11,IF(AF85&amp;""&lt;&gt;"","IMM",IF(X85,"PSO","DIR"))))))))</f>
        <v>mem</v>
      </c>
      <c r="AH85" s="1">
        <f t="shared" ca="1" si="56"/>
        <v>0</v>
      </c>
      <c r="AI85" s="1">
        <f t="shared" ca="1" si="67"/>
        <v>-1</v>
      </c>
      <c r="AJ85" s="1">
        <f t="shared" ca="1" si="37"/>
        <v>0</v>
      </c>
      <c r="AK85" s="1">
        <f t="shared" ca="1" si="68"/>
        <v>0</v>
      </c>
      <c r="AL85" s="1">
        <f t="shared" ca="1" si="69"/>
        <v>0</v>
      </c>
      <c r="AM85" s="1" t="e" cm="1">
        <f t="array" aca="1" ref="AM85" ca="1">INDEX($G$2:$G$173,MATCH(1,(AL85=$E$2:$E$173)*("EQU"=UPPER($F$2:$F$173)),0))</f>
        <v>#N/A</v>
      </c>
      <c r="AN85" s="1" t="str">
        <f t="shared" ca="1" si="38"/>
        <v/>
      </c>
      <c r="AO85" s="1" t="e">
        <f t="shared" ca="1" si="57"/>
        <v>#N/A</v>
      </c>
      <c r="AP85" s="1" t="str">
        <f t="shared" ca="1" si="58"/>
        <v/>
      </c>
      <c r="AQ85" s="1" t="str" cm="1">
        <f t="array" aca="1" ref="AQ85" ca="1">IF(LEFT(AL85,1)=".",INDEX($M$12:$M$173,MATCH(1,(AL85=$L$12:$L$173)*(S85=($S$12:$S$173)),0)),"")</f>
        <v/>
      </c>
      <c r="AR85" s="1">
        <f t="shared" ca="1" si="59"/>
        <v>0</v>
      </c>
      <c r="AS85" s="1">
        <f t="shared" ca="1" si="39"/>
        <v>0</v>
      </c>
      <c r="AT85" s="1" t="str">
        <f t="shared" ca="1" si="36"/>
        <v>00</v>
      </c>
      <c r="AU85" s="1" t="str">
        <f t="shared" ca="1" si="60"/>
        <v>00</v>
      </c>
      <c r="AV85" s="1" t="str">
        <f t="shared" ca="1" si="61"/>
        <v>00</v>
      </c>
      <c r="AW85" s="1" t="str">
        <f t="shared" ca="1" si="62"/>
        <v>ZP</v>
      </c>
      <c r="AX85" s="4" t="e">
        <f ca="1">VLOOKUP(UPPER(F85)&amp;"-"&amp;AW85,Opcodes!$D$3:$E$160,2,FALSE)</f>
        <v>#N/A</v>
      </c>
      <c r="AY85" s="1">
        <f t="shared" ca="1" si="66"/>
        <v>0</v>
      </c>
    </row>
    <row r="86" spans="3:51" x14ac:dyDescent="0.3">
      <c r="C86" s="10" t="str" cm="1">
        <f t="array" aca="1" ref="C86" ca="1">IF(AND(N86&amp;""&lt;&gt;"",K86&amp;""&lt;&gt;""),K86&amp;": "&amp;N86&amp;IF(O86&amp;""&lt;&gt;""," "&amp;O86,"")&amp;IF(P86&amp;""&lt;&gt;""," "&amp;P86,""),IF(Y86&amp;""&lt;&gt;"",K86&amp;": "&amp;TRIM(_xlfn.TEXTJOIN("",TRUE,MID(Y86,2*ROW(INDIRECT("1:"&amp;LEN(Y86)))-1,2)&amp;" ")),""))</f>
        <v/>
      </c>
      <c r="D86" s="15"/>
      <c r="E86" s="16"/>
      <c r="F86" s="17"/>
      <c r="G86" s="18"/>
      <c r="H86" s="23"/>
      <c r="I86" s="8"/>
      <c r="J86" s="8"/>
      <c r="K86" s="1" t="str">
        <f t="shared" ca="1" si="63"/>
        <v>34E</v>
      </c>
      <c r="L86" s="1" t="str">
        <f t="shared" si="64"/>
        <v/>
      </c>
      <c r="M86" s="1" t="str">
        <f t="shared" ca="1" si="40"/>
        <v>$034E</v>
      </c>
      <c r="N86" s="4" t="str">
        <f t="shared" ca="1" si="41"/>
        <v/>
      </c>
      <c r="O86" s="4" t="str">
        <f t="shared" ca="1" si="42"/>
        <v>00</v>
      </c>
      <c r="P86" s="4" t="str">
        <f t="shared" ca="1" si="43"/>
        <v/>
      </c>
      <c r="Q86" s="3">
        <f t="shared" si="44"/>
        <v>-1</v>
      </c>
      <c r="R86" s="3" t="str">
        <f t="shared" si="70"/>
        <v/>
      </c>
      <c r="S86" s="3" t="str">
        <f t="shared" si="65"/>
        <v>my_code</v>
      </c>
      <c r="T86" s="3" t="b">
        <f t="shared" si="45"/>
        <v>0</v>
      </c>
      <c r="U86" s="3" t="b">
        <f t="shared" si="46"/>
        <v>0</v>
      </c>
      <c r="V86" s="3" t="b">
        <f t="shared" si="47"/>
        <v>0</v>
      </c>
      <c r="W86" s="3" t="b">
        <f t="shared" si="48"/>
        <v>0</v>
      </c>
      <c r="X86" s="3" t="b">
        <f>IF(NOT(ISERROR(VLOOKUP(UPPER(F86),Opcodes!$O$3:$O$10,1,FALSE))),TRUE,FALSE)</f>
        <v>0</v>
      </c>
      <c r="Y86" s="1" t="str" cm="1">
        <f t="array" aca="1" ref="Y86" ca="1">IF(OR(UPPER(F86)="STR",UPPER(F86)="ASC"),_xlfn.TEXTJOIN("",TRUE,DEC2HEX(128*(UPPER(F86)="STR")+CODE(MID(G86,ABS(ROW(INDIRECT("1:"&amp;LEN(G86)))),1)))),IF(UPPER(F86)="HEX",UPPER(SUBSTITUTE(G86," ","")),""))</f>
        <v/>
      </c>
      <c r="Z86" s="1" t="str">
        <f t="shared" si="49"/>
        <v/>
      </c>
      <c r="AA86" s="1" t="str">
        <f t="shared" si="50"/>
        <v/>
      </c>
      <c r="AB86" s="1" t="str">
        <f t="shared" si="51"/>
        <v/>
      </c>
      <c r="AC86" s="1" t="str">
        <f t="shared" si="52"/>
        <v/>
      </c>
      <c r="AD86" s="1" t="str">
        <f t="shared" si="53"/>
        <v/>
      </c>
      <c r="AE86" s="1">
        <f t="shared" ca="1" si="54"/>
        <v>0</v>
      </c>
      <c r="AF86" s="1" t="str">
        <f t="shared" si="55"/>
        <v/>
      </c>
      <c r="AG86" s="1" t="str">
        <f ca="1">IF(Z86&amp;""&lt;&gt;"",Z$11,IF(AA86&amp;""&lt;&gt;"",AA$11,IF(AB86&amp;""&lt;&gt;"",AB$11,IF(AC86&amp;""&lt;&gt;"",AC$11,IF(AD86&amp;""&lt;&gt;"",AD$11,IF(AND(AE86&amp;""&lt;&gt;"",X86=FALSE),AE$11,IF(AF86&amp;""&lt;&gt;"","IMM",IF(X86,"PSO","DIR"))))))))</f>
        <v>mem</v>
      </c>
      <c r="AH86" s="1">
        <f t="shared" ca="1" si="56"/>
        <v>0</v>
      </c>
      <c r="AI86" s="1">
        <f t="shared" ca="1" si="67"/>
        <v>-1</v>
      </c>
      <c r="AJ86" s="1">
        <f t="shared" ca="1" si="37"/>
        <v>0</v>
      </c>
      <c r="AK86" s="1">
        <f t="shared" ca="1" si="68"/>
        <v>0</v>
      </c>
      <c r="AL86" s="1">
        <f t="shared" ca="1" si="69"/>
        <v>0</v>
      </c>
      <c r="AM86" s="1" t="e" cm="1">
        <f t="array" aca="1" ref="AM86" ca="1">INDEX($G$2:$G$173,MATCH(1,(AL86=$E$2:$E$173)*("EQU"=UPPER($F$2:$F$173)),0))</f>
        <v>#N/A</v>
      </c>
      <c r="AN86" s="1" t="str">
        <f t="shared" ca="1" si="38"/>
        <v/>
      </c>
      <c r="AO86" s="1" t="e">
        <f t="shared" ca="1" si="57"/>
        <v>#N/A</v>
      </c>
      <c r="AP86" s="1" t="str">
        <f t="shared" ca="1" si="58"/>
        <v/>
      </c>
      <c r="AQ86" s="1" t="str" cm="1">
        <f t="array" aca="1" ref="AQ86" ca="1">IF(LEFT(AL86,1)=".",INDEX($M$12:$M$173,MATCH(1,(AL86=$L$12:$L$173)*(S86=($S$12:$S$173)),0)),"")</f>
        <v/>
      </c>
      <c r="AR86" s="1">
        <f t="shared" ca="1" si="59"/>
        <v>0</v>
      </c>
      <c r="AS86" s="1">
        <f t="shared" ca="1" si="39"/>
        <v>0</v>
      </c>
      <c r="AT86" s="1" t="str">
        <f t="shared" ca="1" si="36"/>
        <v>00</v>
      </c>
      <c r="AU86" s="1" t="str">
        <f t="shared" ca="1" si="60"/>
        <v>00</v>
      </c>
      <c r="AV86" s="1" t="str">
        <f ca="1">IF(T86,IF(AF86&amp;""="",RIGHT(DEC2HEX(HEX2DEC(AU86)-HEX2DEC(K86)-2,2),2),AU86),AU86)</f>
        <v>00</v>
      </c>
      <c r="AW86" s="1" t="str">
        <f t="shared" ca="1" si="62"/>
        <v>ZP</v>
      </c>
      <c r="AX86" s="4" t="e">
        <f ca="1">VLOOKUP(UPPER(F86)&amp;"-"&amp;AW86,Opcodes!$D$3:$E$160,2,FALSE)</f>
        <v>#N/A</v>
      </c>
      <c r="AY86" s="1">
        <f t="shared" ca="1" si="66"/>
        <v>0</v>
      </c>
    </row>
    <row r="87" spans="3:51" x14ac:dyDescent="0.3">
      <c r="C87" s="10" t="str" cm="1">
        <f t="array" aca="1" ref="C87" ca="1">IF(AND(N87&amp;""&lt;&gt;"",K87&amp;""&lt;&gt;""),K87&amp;": "&amp;N87&amp;IF(O87&amp;""&lt;&gt;""," "&amp;O87,"")&amp;IF(P87&amp;""&lt;&gt;""," "&amp;P87,""),IF(Y87&amp;""&lt;&gt;"",K87&amp;": "&amp;TRIM(_xlfn.TEXTJOIN("",TRUE,MID(Y87,2*ROW(INDIRECT("1:"&amp;LEN(Y87)))-1,2)&amp;" ")),""))</f>
        <v/>
      </c>
      <c r="D87" s="15"/>
      <c r="E87" s="16"/>
      <c r="F87" s="17"/>
      <c r="G87" s="18"/>
      <c r="H87" s="23"/>
      <c r="I87" s="8"/>
      <c r="J87" s="8"/>
      <c r="K87" s="1" t="str">
        <f t="shared" ca="1" si="63"/>
        <v>34E</v>
      </c>
      <c r="L87" s="1" t="str">
        <f t="shared" si="64"/>
        <v/>
      </c>
      <c r="M87" s="1" t="str">
        <f t="shared" ca="1" si="40"/>
        <v>$034E</v>
      </c>
      <c r="N87" s="4" t="str">
        <f t="shared" ca="1" si="41"/>
        <v/>
      </c>
      <c r="O87" s="4" t="str">
        <f t="shared" ca="1" si="42"/>
        <v>00</v>
      </c>
      <c r="P87" s="4" t="str">
        <f t="shared" ca="1" si="43"/>
        <v/>
      </c>
      <c r="Q87" s="3">
        <f t="shared" si="44"/>
        <v>-1</v>
      </c>
      <c r="R87" s="3" t="str">
        <f t="shared" si="70"/>
        <v/>
      </c>
      <c r="S87" s="3" t="str">
        <f t="shared" si="65"/>
        <v>my_code</v>
      </c>
      <c r="T87" s="3" t="b">
        <f t="shared" si="45"/>
        <v>0</v>
      </c>
      <c r="U87" s="3" t="b">
        <f t="shared" si="46"/>
        <v>0</v>
      </c>
      <c r="V87" s="3" t="b">
        <f t="shared" si="47"/>
        <v>0</v>
      </c>
      <c r="W87" s="3" t="b">
        <f t="shared" si="48"/>
        <v>0</v>
      </c>
      <c r="X87" s="3" t="b">
        <f>IF(NOT(ISERROR(VLOOKUP(UPPER(F87),Opcodes!$O$3:$O$10,1,FALSE))),TRUE,FALSE)</f>
        <v>0</v>
      </c>
      <c r="Y87" s="1" t="str" cm="1">
        <f t="array" aca="1" ref="Y87" ca="1">IF(OR(UPPER(F87)="STR",UPPER(F87)="ASC"),_xlfn.TEXTJOIN("",TRUE,DEC2HEX(128*(UPPER(F87)="STR")+CODE(MID(G87,ABS(ROW(INDIRECT("1:"&amp;LEN(G87)))),1)))),IF(UPPER(F87)="HEX",UPPER(SUBSTITUTE(G87," ","")),""))</f>
        <v/>
      </c>
      <c r="Z87" s="1" t="str">
        <f t="shared" si="49"/>
        <v/>
      </c>
      <c r="AA87" s="1" t="str">
        <f t="shared" si="50"/>
        <v/>
      </c>
      <c r="AB87" s="1" t="str">
        <f t="shared" si="51"/>
        <v/>
      </c>
      <c r="AC87" s="1" t="str">
        <f t="shared" si="52"/>
        <v/>
      </c>
      <c r="AD87" s="1" t="str">
        <f t="shared" si="53"/>
        <v/>
      </c>
      <c r="AE87" s="1">
        <f t="shared" ca="1" si="54"/>
        <v>0</v>
      </c>
      <c r="AF87" s="1" t="str">
        <f t="shared" si="55"/>
        <v/>
      </c>
      <c r="AG87" s="1" t="str">
        <f ca="1">IF(Z87&amp;""&lt;&gt;"",Z$11,IF(AA87&amp;""&lt;&gt;"",AA$11,IF(AB87&amp;""&lt;&gt;"",AB$11,IF(AC87&amp;""&lt;&gt;"",AC$11,IF(AD87&amp;""&lt;&gt;"",AD$11,IF(AND(AE87&amp;""&lt;&gt;"",X87=FALSE),AE$11,IF(AF87&amp;""&lt;&gt;"","IMM",IF(X87,"PSO","DIR"))))))))</f>
        <v>mem</v>
      </c>
      <c r="AH87" s="1">
        <f t="shared" ca="1" si="56"/>
        <v>0</v>
      </c>
      <c r="AI87" s="1">
        <f t="shared" ca="1" si="67"/>
        <v>-1</v>
      </c>
      <c r="AJ87" s="1">
        <f t="shared" ca="1" si="37"/>
        <v>0</v>
      </c>
      <c r="AK87" s="1">
        <f t="shared" ca="1" si="68"/>
        <v>0</v>
      </c>
      <c r="AL87" s="1">
        <f t="shared" ca="1" si="69"/>
        <v>0</v>
      </c>
      <c r="AM87" s="1" t="e" cm="1">
        <f t="array" aca="1" ref="AM87" ca="1">INDEX($G$2:$G$173,MATCH(1,(AL87=$E$2:$E$173)*("EQU"=UPPER($F$2:$F$173)),0))</f>
        <v>#N/A</v>
      </c>
      <c r="AN87" s="1" t="str">
        <f t="shared" ca="1" si="38"/>
        <v/>
      </c>
      <c r="AO87" s="1" t="e">
        <f t="shared" ca="1" si="57"/>
        <v>#N/A</v>
      </c>
      <c r="AP87" s="1" t="str">
        <f t="shared" ca="1" si="58"/>
        <v/>
      </c>
      <c r="AQ87" s="1" t="str" cm="1">
        <f t="array" aca="1" ref="AQ87" ca="1">IF(LEFT(AL87,1)=".",INDEX($M$12:$M$173,MATCH(1,(AL87=$L$12:$L$173)*(S87=($S$12:$S$173)),0)),"")</f>
        <v/>
      </c>
      <c r="AR87" s="1">
        <f t="shared" ca="1" si="59"/>
        <v>0</v>
      </c>
      <c r="AS87" s="1">
        <f t="shared" ca="1" si="39"/>
        <v>0</v>
      </c>
      <c r="AT87" s="1" t="str">
        <f t="shared" ca="1" si="36"/>
        <v>00</v>
      </c>
      <c r="AU87" s="1" t="str">
        <f t="shared" ca="1" si="60"/>
        <v>00</v>
      </c>
      <c r="AV87" s="1" t="str">
        <f t="shared" ref="AV87:AV173" ca="1" si="71">IF(T87,IF(AF87&amp;""="",RIGHT(DEC2HEX(HEX2DEC(AU87)-HEX2DEC(K87)-2,2),2),AU87),AU87)</f>
        <v>00</v>
      </c>
      <c r="AW87" s="1" t="str">
        <f t="shared" ca="1" si="62"/>
        <v>ZP</v>
      </c>
      <c r="AX87" s="4" t="e">
        <f ca="1">VLOOKUP(UPPER(F87)&amp;"-"&amp;AW87,Opcodes!$D$3:$E$160,2,FALSE)</f>
        <v>#N/A</v>
      </c>
      <c r="AY87" s="1">
        <f t="shared" ca="1" si="66"/>
        <v>0</v>
      </c>
    </row>
    <row r="88" spans="3:51" x14ac:dyDescent="0.3">
      <c r="C88" s="10" t="str" cm="1">
        <f t="array" aca="1" ref="C88" ca="1">IF(AND(N88&amp;""&lt;&gt;"",K88&amp;""&lt;&gt;""),K88&amp;": "&amp;N88&amp;IF(O88&amp;""&lt;&gt;""," "&amp;O88,"")&amp;IF(P88&amp;""&lt;&gt;""," "&amp;P88,""),IF(Y88&amp;""&lt;&gt;"",K88&amp;": "&amp;TRIM(_xlfn.TEXTJOIN("",TRUE,MID(Y88,2*ROW(INDIRECT("1:"&amp;LEN(Y88)))-1,2)&amp;" ")),""))</f>
        <v/>
      </c>
      <c r="D88" s="15"/>
      <c r="E88" s="16"/>
      <c r="F88" s="17"/>
      <c r="G88" s="18"/>
      <c r="H88" s="23"/>
      <c r="I88" s="8"/>
      <c r="J88" s="8"/>
      <c r="K88" s="1" t="str">
        <f t="shared" ca="1" si="63"/>
        <v>34E</v>
      </c>
      <c r="L88" s="1" t="str">
        <f t="shared" si="64"/>
        <v/>
      </c>
      <c r="M88" s="1" t="str">
        <f t="shared" ca="1" si="40"/>
        <v>$034E</v>
      </c>
      <c r="N88" s="4" t="str">
        <f t="shared" ca="1" si="41"/>
        <v/>
      </c>
      <c r="O88" s="4" t="str">
        <f t="shared" ca="1" si="42"/>
        <v>00</v>
      </c>
      <c r="P88" s="4" t="str">
        <f t="shared" ca="1" si="43"/>
        <v/>
      </c>
      <c r="Q88" s="3">
        <f t="shared" si="44"/>
        <v>-1</v>
      </c>
      <c r="R88" s="3" t="str">
        <f t="shared" si="70"/>
        <v/>
      </c>
      <c r="S88" s="3" t="str">
        <f t="shared" si="65"/>
        <v>my_code</v>
      </c>
      <c r="T88" s="3" t="b">
        <f t="shared" si="45"/>
        <v>0</v>
      </c>
      <c r="U88" s="3" t="b">
        <f t="shared" si="46"/>
        <v>0</v>
      </c>
      <c r="V88" s="3" t="b">
        <f t="shared" si="47"/>
        <v>0</v>
      </c>
      <c r="W88" s="3" t="b">
        <f t="shared" si="48"/>
        <v>0</v>
      </c>
      <c r="X88" s="3" t="b">
        <f>IF(NOT(ISERROR(VLOOKUP(UPPER(F88),Opcodes!$O$3:$O$10,1,FALSE))),TRUE,FALSE)</f>
        <v>0</v>
      </c>
      <c r="Y88" s="1" t="str" cm="1">
        <f t="array" aca="1" ref="Y88" ca="1">IF(OR(UPPER(F88)="STR",UPPER(F88)="ASC"),_xlfn.TEXTJOIN("",TRUE,DEC2HEX(128*(UPPER(F88)="STR")+CODE(MID(G88,ABS(ROW(INDIRECT("1:"&amp;LEN(G88)))),1)))),IF(UPPER(F88)="HEX",UPPER(SUBSTITUTE(G88," ","")),""))</f>
        <v/>
      </c>
      <c r="Z88" s="1" t="str">
        <f t="shared" si="49"/>
        <v/>
      </c>
      <c r="AA88" s="1" t="str">
        <f t="shared" si="50"/>
        <v/>
      </c>
      <c r="AB88" s="1" t="str">
        <f t="shared" si="51"/>
        <v/>
      </c>
      <c r="AC88" s="1" t="str">
        <f t="shared" si="52"/>
        <v/>
      </c>
      <c r="AD88" s="1" t="str">
        <f t="shared" si="53"/>
        <v/>
      </c>
      <c r="AE88" s="1">
        <f t="shared" ca="1" si="54"/>
        <v>0</v>
      </c>
      <c r="AF88" s="1" t="str">
        <f t="shared" si="55"/>
        <v/>
      </c>
      <c r="AG88" s="1" t="str">
        <f ca="1">IF(Z88&amp;""&lt;&gt;"",Z$11,IF(AA88&amp;""&lt;&gt;"",AA$11,IF(AB88&amp;""&lt;&gt;"",AB$11,IF(AC88&amp;""&lt;&gt;"",AC$11,IF(AD88&amp;""&lt;&gt;"",AD$11,IF(AND(AE88&amp;""&lt;&gt;"",X88=FALSE),AE$11,IF(AF88&amp;""&lt;&gt;"","IMM",IF(X88,"PSO","DIR"))))))))</f>
        <v>mem</v>
      </c>
      <c r="AH88" s="1">
        <f t="shared" ca="1" si="56"/>
        <v>0</v>
      </c>
      <c r="AI88" s="1">
        <f t="shared" ca="1" si="67"/>
        <v>-1</v>
      </c>
      <c r="AJ88" s="1">
        <f t="shared" ca="1" si="37"/>
        <v>0</v>
      </c>
      <c r="AK88" s="1">
        <f t="shared" ca="1" si="68"/>
        <v>0</v>
      </c>
      <c r="AL88" s="1">
        <f t="shared" ca="1" si="69"/>
        <v>0</v>
      </c>
      <c r="AM88" s="1" t="e" cm="1">
        <f t="array" aca="1" ref="AM88" ca="1">INDEX($G$2:$G$173,MATCH(1,(AL88=$E$2:$E$173)*("EQU"=UPPER($F$2:$F$173)),0))</f>
        <v>#N/A</v>
      </c>
      <c r="AN88" s="1" t="str">
        <f t="shared" ca="1" si="38"/>
        <v/>
      </c>
      <c r="AO88" s="1" t="e">
        <f t="shared" ca="1" si="57"/>
        <v>#N/A</v>
      </c>
      <c r="AP88" s="1" t="str">
        <f t="shared" ca="1" si="58"/>
        <v/>
      </c>
      <c r="AQ88" s="1" t="str" cm="1">
        <f t="array" aca="1" ref="AQ88" ca="1">IF(LEFT(AL88,1)=".",INDEX($M$12:$M$173,MATCH(1,(AL88=$L$12:$L$173)*(S88=($S$12:$S$173)),0)),"")</f>
        <v/>
      </c>
      <c r="AR88" s="1">
        <f t="shared" ca="1" si="59"/>
        <v>0</v>
      </c>
      <c r="AS88" s="1">
        <f t="shared" ca="1" si="39"/>
        <v>0</v>
      </c>
      <c r="AT88" s="1" t="str">
        <f t="shared" ca="1" si="36"/>
        <v>00</v>
      </c>
      <c r="AU88" s="1" t="str">
        <f t="shared" ca="1" si="60"/>
        <v>00</v>
      </c>
      <c r="AV88" s="1" t="str">
        <f t="shared" ca="1" si="71"/>
        <v>00</v>
      </c>
      <c r="AW88" s="1" t="str">
        <f t="shared" ca="1" si="62"/>
        <v>ZP</v>
      </c>
      <c r="AX88" s="4" t="e">
        <f ca="1">VLOOKUP(UPPER(F88)&amp;"-"&amp;AW88,Opcodes!$D$3:$E$160,2,FALSE)</f>
        <v>#N/A</v>
      </c>
      <c r="AY88" s="1">
        <f t="shared" ca="1" si="66"/>
        <v>0</v>
      </c>
    </row>
    <row r="89" spans="3:51" x14ac:dyDescent="0.3">
      <c r="C89" s="10" t="str" cm="1">
        <f t="array" aca="1" ref="C89" ca="1">IF(AND(N89&amp;""&lt;&gt;"",K89&amp;""&lt;&gt;""),K89&amp;": "&amp;N89&amp;IF(O89&amp;""&lt;&gt;""," "&amp;O89,"")&amp;IF(P89&amp;""&lt;&gt;""," "&amp;P89,""),IF(Y89&amp;""&lt;&gt;"",K89&amp;": "&amp;TRIM(_xlfn.TEXTJOIN("",TRUE,MID(Y89,2*ROW(INDIRECT("1:"&amp;LEN(Y89)))-1,2)&amp;" ")),""))</f>
        <v/>
      </c>
      <c r="D89" s="15"/>
      <c r="E89" s="16"/>
      <c r="F89" s="17"/>
      <c r="G89" s="18"/>
      <c r="H89" s="23"/>
      <c r="I89" s="8"/>
      <c r="J89" s="8"/>
      <c r="K89" s="1" t="str">
        <f t="shared" ca="1" si="63"/>
        <v>34E</v>
      </c>
      <c r="L89" s="1" t="str">
        <f t="shared" si="64"/>
        <v/>
      </c>
      <c r="M89" s="1" t="str">
        <f t="shared" ca="1" si="40"/>
        <v>$034E</v>
      </c>
      <c r="N89" s="4" t="str">
        <f t="shared" ca="1" si="41"/>
        <v/>
      </c>
      <c r="O89" s="4" t="str">
        <f t="shared" ca="1" si="42"/>
        <v>00</v>
      </c>
      <c r="P89" s="4" t="str">
        <f t="shared" ca="1" si="43"/>
        <v/>
      </c>
      <c r="Q89" s="3">
        <f t="shared" si="44"/>
        <v>-1</v>
      </c>
      <c r="R89" s="3" t="str">
        <f t="shared" si="70"/>
        <v/>
      </c>
      <c r="S89" s="3" t="str">
        <f t="shared" si="65"/>
        <v>my_code</v>
      </c>
      <c r="T89" s="3" t="b">
        <f t="shared" si="45"/>
        <v>0</v>
      </c>
      <c r="U89" s="3" t="b">
        <f t="shared" si="46"/>
        <v>0</v>
      </c>
      <c r="V89" s="3" t="b">
        <f t="shared" si="47"/>
        <v>0</v>
      </c>
      <c r="W89" s="3" t="b">
        <f t="shared" si="48"/>
        <v>0</v>
      </c>
      <c r="X89" s="3" t="b">
        <f>IF(NOT(ISERROR(VLOOKUP(UPPER(F89),Opcodes!$O$3:$O$10,1,FALSE))),TRUE,FALSE)</f>
        <v>0</v>
      </c>
      <c r="Y89" s="1" t="str" cm="1">
        <f t="array" aca="1" ref="Y89" ca="1">IF(OR(UPPER(F89)="STR",UPPER(F89)="ASC"),_xlfn.TEXTJOIN("",TRUE,DEC2HEX(128*(UPPER(F89)="STR")+CODE(MID(G89,ABS(ROW(INDIRECT("1:"&amp;LEN(G89)))),1)))),IF(UPPER(F89)="HEX",UPPER(SUBSTITUTE(G89," ","")),""))</f>
        <v/>
      </c>
      <c r="Z89" s="1" t="str">
        <f t="shared" si="49"/>
        <v/>
      </c>
      <c r="AA89" s="1" t="str">
        <f t="shared" si="50"/>
        <v/>
      </c>
      <c r="AB89" s="1" t="str">
        <f t="shared" si="51"/>
        <v/>
      </c>
      <c r="AC89" s="1" t="str">
        <f t="shared" si="52"/>
        <v/>
      </c>
      <c r="AD89" s="1" t="str">
        <f t="shared" si="53"/>
        <v/>
      </c>
      <c r="AE89" s="1">
        <f t="shared" ca="1" si="54"/>
        <v>0</v>
      </c>
      <c r="AF89" s="1" t="str">
        <f t="shared" si="55"/>
        <v/>
      </c>
      <c r="AG89" s="1" t="str">
        <f ca="1">IF(Z89&amp;""&lt;&gt;"",Z$11,IF(AA89&amp;""&lt;&gt;"",AA$11,IF(AB89&amp;""&lt;&gt;"",AB$11,IF(AC89&amp;""&lt;&gt;"",AC$11,IF(AD89&amp;""&lt;&gt;"",AD$11,IF(AND(AE89&amp;""&lt;&gt;"",X89=FALSE),AE$11,IF(AF89&amp;""&lt;&gt;"","IMM",IF(X89,"PSO","DIR"))))))))</f>
        <v>mem</v>
      </c>
      <c r="AH89" s="1">
        <f t="shared" ca="1" si="56"/>
        <v>0</v>
      </c>
      <c r="AI89" s="1">
        <f t="shared" ca="1" si="67"/>
        <v>-1</v>
      </c>
      <c r="AJ89" s="1">
        <f t="shared" ca="1" si="37"/>
        <v>0</v>
      </c>
      <c r="AK89" s="1">
        <f t="shared" ca="1" si="68"/>
        <v>0</v>
      </c>
      <c r="AL89" s="1">
        <f t="shared" ca="1" si="69"/>
        <v>0</v>
      </c>
      <c r="AM89" s="1" t="e" cm="1">
        <f t="array" aca="1" ref="AM89" ca="1">INDEX($G$2:$G$173,MATCH(1,(AL89=$E$2:$E$173)*("EQU"=UPPER($F$2:$F$173)),0))</f>
        <v>#N/A</v>
      </c>
      <c r="AN89" s="1" t="str">
        <f t="shared" ca="1" si="38"/>
        <v/>
      </c>
      <c r="AO89" s="1" t="e">
        <f t="shared" ca="1" si="57"/>
        <v>#N/A</v>
      </c>
      <c r="AP89" s="1" t="str">
        <f t="shared" ca="1" si="58"/>
        <v/>
      </c>
      <c r="AQ89" s="1" t="str" cm="1">
        <f t="array" aca="1" ref="AQ89" ca="1">IF(LEFT(AL89,1)=".",INDEX($M$12:$M$173,MATCH(1,(AL89=$L$12:$L$173)*(S89=($S$12:$S$173)),0)),"")</f>
        <v/>
      </c>
      <c r="AR89" s="1">
        <f t="shared" ca="1" si="59"/>
        <v>0</v>
      </c>
      <c r="AS89" s="1">
        <f t="shared" ca="1" si="39"/>
        <v>0</v>
      </c>
      <c r="AT89" s="1" t="str">
        <f t="shared" ref="AT89:AT213" ca="1" si="72">IF(AS89&amp;""&lt;&gt;"",DEC2HEX(AS89,2+2*(AS89&gt;255)),"")</f>
        <v>00</v>
      </c>
      <c r="AU89" s="1" t="str">
        <f t="shared" ca="1" si="60"/>
        <v>00</v>
      </c>
      <c r="AV89" s="1" t="str">
        <f t="shared" ca="1" si="71"/>
        <v>00</v>
      </c>
      <c r="AW89" s="1" t="str">
        <f t="shared" ca="1" si="62"/>
        <v>ZP</v>
      </c>
      <c r="AX89" s="4" t="e">
        <f ca="1">VLOOKUP(UPPER(F89)&amp;"-"&amp;AW89,Opcodes!$D$3:$E$160,2,FALSE)</f>
        <v>#N/A</v>
      </c>
      <c r="AY89" s="1">
        <f t="shared" ca="1" si="66"/>
        <v>0</v>
      </c>
    </row>
    <row r="90" spans="3:51" x14ac:dyDescent="0.3">
      <c r="C90" s="10" t="str" cm="1">
        <f t="array" aca="1" ref="C90" ca="1">IF(AND(N90&amp;""&lt;&gt;"",K90&amp;""&lt;&gt;""),K90&amp;": "&amp;N90&amp;IF(O90&amp;""&lt;&gt;""," "&amp;O90,"")&amp;IF(P90&amp;""&lt;&gt;""," "&amp;P90,""),IF(Y90&amp;""&lt;&gt;"",K90&amp;": "&amp;TRIM(_xlfn.TEXTJOIN("",TRUE,MID(Y90,2*ROW(INDIRECT("1:"&amp;LEN(Y90)))-1,2)&amp;" ")),""))</f>
        <v/>
      </c>
      <c r="D90" s="15"/>
      <c r="E90" s="16"/>
      <c r="F90" s="17"/>
      <c r="G90" s="18"/>
      <c r="H90" s="23"/>
      <c r="I90" s="8"/>
      <c r="J90" s="8"/>
      <c r="K90" s="1" t="str">
        <f t="shared" ca="1" si="63"/>
        <v>34E</v>
      </c>
      <c r="L90" s="1" t="str">
        <f t="shared" si="64"/>
        <v/>
      </c>
      <c r="M90" s="1" t="str">
        <f t="shared" ca="1" si="40"/>
        <v>$034E</v>
      </c>
      <c r="N90" s="4" t="str">
        <f t="shared" ca="1" si="41"/>
        <v/>
      </c>
      <c r="O90" s="4" t="str">
        <f t="shared" ca="1" si="42"/>
        <v>00</v>
      </c>
      <c r="P90" s="4" t="str">
        <f t="shared" ca="1" si="43"/>
        <v/>
      </c>
      <c r="Q90" s="3">
        <f t="shared" si="44"/>
        <v>-1</v>
      </c>
      <c r="R90" s="3" t="str">
        <f t="shared" si="70"/>
        <v/>
      </c>
      <c r="S90" s="3" t="str">
        <f t="shared" si="65"/>
        <v>my_code</v>
      </c>
      <c r="T90" s="3" t="b">
        <f t="shared" si="45"/>
        <v>0</v>
      </c>
      <c r="U90" s="3" t="b">
        <f t="shared" si="46"/>
        <v>0</v>
      </c>
      <c r="V90" s="3" t="b">
        <f t="shared" si="47"/>
        <v>0</v>
      </c>
      <c r="W90" s="3" t="b">
        <f t="shared" si="48"/>
        <v>0</v>
      </c>
      <c r="X90" s="3" t="b">
        <f>IF(NOT(ISERROR(VLOOKUP(UPPER(F90),Opcodes!$O$3:$O$10,1,FALSE))),TRUE,FALSE)</f>
        <v>0</v>
      </c>
      <c r="Y90" s="1" t="str" cm="1">
        <f t="array" aca="1" ref="Y90" ca="1">IF(OR(UPPER(F90)="STR",UPPER(F90)="ASC"),_xlfn.TEXTJOIN("",TRUE,DEC2HEX(128*(UPPER(F90)="STR")+CODE(MID(G90,ABS(ROW(INDIRECT("1:"&amp;LEN(G90)))),1)))),IF(UPPER(F90)="HEX",UPPER(SUBSTITUTE(G90," ","")),""))</f>
        <v/>
      </c>
      <c r="Z90" s="1" t="str">
        <f t="shared" si="49"/>
        <v/>
      </c>
      <c r="AA90" s="1" t="str">
        <f t="shared" si="50"/>
        <v/>
      </c>
      <c r="AB90" s="1" t="str">
        <f t="shared" si="51"/>
        <v/>
      </c>
      <c r="AC90" s="1" t="str">
        <f t="shared" si="52"/>
        <v/>
      </c>
      <c r="AD90" s="1" t="str">
        <f t="shared" si="53"/>
        <v/>
      </c>
      <c r="AE90" s="1">
        <f t="shared" ca="1" si="54"/>
        <v>0</v>
      </c>
      <c r="AF90" s="1" t="str">
        <f t="shared" si="55"/>
        <v/>
      </c>
      <c r="AG90" s="1" t="str">
        <f ca="1">IF(Z90&amp;""&lt;&gt;"",Z$11,IF(AA90&amp;""&lt;&gt;"",AA$11,IF(AB90&amp;""&lt;&gt;"",AB$11,IF(AC90&amp;""&lt;&gt;"",AC$11,IF(AD90&amp;""&lt;&gt;"",AD$11,IF(AND(AE90&amp;""&lt;&gt;"",X90=FALSE),AE$11,IF(AF90&amp;""&lt;&gt;"","IMM",IF(X90,"PSO","DIR"))))))))</f>
        <v>mem</v>
      </c>
      <c r="AH90" s="1">
        <f t="shared" ca="1" si="56"/>
        <v>0</v>
      </c>
      <c r="AI90" s="1">
        <f t="shared" ca="1" si="67"/>
        <v>-1</v>
      </c>
      <c r="AJ90" s="1">
        <f t="shared" ca="1" si="37"/>
        <v>0</v>
      </c>
      <c r="AK90" s="1">
        <f t="shared" ca="1" si="68"/>
        <v>0</v>
      </c>
      <c r="AL90" s="1">
        <f t="shared" ca="1" si="69"/>
        <v>0</v>
      </c>
      <c r="AM90" s="1" t="e" cm="1">
        <f t="array" aca="1" ref="AM90" ca="1">INDEX($G$2:$G$173,MATCH(1,(AL90=$E$2:$E$173)*("EQU"=UPPER($F$2:$F$173)),0))</f>
        <v>#N/A</v>
      </c>
      <c r="AN90" s="1" t="str">
        <f t="shared" ca="1" si="38"/>
        <v/>
      </c>
      <c r="AO90" s="1" t="e">
        <f t="shared" ca="1" si="57"/>
        <v>#N/A</v>
      </c>
      <c r="AP90" s="1" t="str">
        <f t="shared" ca="1" si="58"/>
        <v/>
      </c>
      <c r="AQ90" s="1" t="str" cm="1">
        <f t="array" aca="1" ref="AQ90" ca="1">IF(LEFT(AL90,1)=".",INDEX($M$12:$M$173,MATCH(1,(AL90=$L$12:$L$173)*(S90=($S$12:$S$173)),0)),"")</f>
        <v/>
      </c>
      <c r="AR90" s="1">
        <f t="shared" ca="1" si="59"/>
        <v>0</v>
      </c>
      <c r="AS90" s="1">
        <f t="shared" ca="1" si="39"/>
        <v>0</v>
      </c>
      <c r="AT90" s="1" t="str">
        <f t="shared" ca="1" si="72"/>
        <v>00</v>
      </c>
      <c r="AU90" s="1" t="str">
        <f t="shared" ca="1" si="60"/>
        <v>00</v>
      </c>
      <c r="AV90" s="1" t="str">
        <f t="shared" ca="1" si="71"/>
        <v>00</v>
      </c>
      <c r="AW90" s="1" t="str">
        <f t="shared" ca="1" si="62"/>
        <v>ZP</v>
      </c>
      <c r="AX90" s="4" t="e">
        <f ca="1">VLOOKUP(UPPER(F90)&amp;"-"&amp;AW90,Opcodes!$D$3:$E$160,2,FALSE)</f>
        <v>#N/A</v>
      </c>
      <c r="AY90" s="1">
        <f t="shared" ca="1" si="66"/>
        <v>0</v>
      </c>
    </row>
    <row r="91" spans="3:51" x14ac:dyDescent="0.3">
      <c r="C91" s="10" t="str" cm="1">
        <f t="array" aca="1" ref="C91" ca="1">IF(AND(N91&amp;""&lt;&gt;"",K91&amp;""&lt;&gt;""),K91&amp;": "&amp;N91&amp;IF(O91&amp;""&lt;&gt;""," "&amp;O91,"")&amp;IF(P91&amp;""&lt;&gt;""," "&amp;P91,""),IF(Y91&amp;""&lt;&gt;"",K91&amp;": "&amp;TRIM(_xlfn.TEXTJOIN("",TRUE,MID(Y91,2*ROW(INDIRECT("1:"&amp;LEN(Y91)))-1,2)&amp;" ")),""))</f>
        <v/>
      </c>
      <c r="D91" s="15"/>
      <c r="E91" s="16"/>
      <c r="F91" s="17"/>
      <c r="G91" s="18"/>
      <c r="H91" s="23"/>
      <c r="I91" s="8"/>
      <c r="J91" s="8"/>
      <c r="K91" s="1" t="str">
        <f t="shared" ca="1" si="63"/>
        <v>34E</v>
      </c>
      <c r="L91" s="1" t="str">
        <f t="shared" si="64"/>
        <v/>
      </c>
      <c r="M91" s="1" t="str">
        <f t="shared" ca="1" si="40"/>
        <v>$034E</v>
      </c>
      <c r="N91" s="4" t="str">
        <f t="shared" ca="1" si="41"/>
        <v/>
      </c>
      <c r="O91" s="4" t="str">
        <f t="shared" ca="1" si="42"/>
        <v>00</v>
      </c>
      <c r="P91" s="4" t="str">
        <f t="shared" ca="1" si="43"/>
        <v/>
      </c>
      <c r="Q91" s="3">
        <f t="shared" si="44"/>
        <v>-1</v>
      </c>
      <c r="R91" s="3" t="str">
        <f t="shared" si="70"/>
        <v/>
      </c>
      <c r="S91" s="3" t="str">
        <f t="shared" si="65"/>
        <v>my_code</v>
      </c>
      <c r="T91" s="3" t="b">
        <f t="shared" si="45"/>
        <v>0</v>
      </c>
      <c r="U91" s="3" t="b">
        <f t="shared" si="46"/>
        <v>0</v>
      </c>
      <c r="V91" s="3" t="b">
        <f t="shared" si="47"/>
        <v>0</v>
      </c>
      <c r="W91" s="3" t="b">
        <f t="shared" si="48"/>
        <v>0</v>
      </c>
      <c r="X91" s="3" t="b">
        <f>IF(NOT(ISERROR(VLOOKUP(UPPER(F91),Opcodes!$O$3:$O$10,1,FALSE))),TRUE,FALSE)</f>
        <v>0</v>
      </c>
      <c r="Y91" s="1" t="str" cm="1">
        <f t="array" aca="1" ref="Y91" ca="1">IF(OR(UPPER(F91)="STR",UPPER(F91)="ASC"),_xlfn.TEXTJOIN("",TRUE,DEC2HEX(128*(UPPER(F91)="STR")+CODE(MID(G91,ABS(ROW(INDIRECT("1:"&amp;LEN(G91)))),1)))),IF(UPPER(F91)="HEX",UPPER(SUBSTITUTE(G91," ","")),""))</f>
        <v/>
      </c>
      <c r="Z91" s="1" t="str">
        <f t="shared" si="49"/>
        <v/>
      </c>
      <c r="AA91" s="1" t="str">
        <f t="shared" si="50"/>
        <v/>
      </c>
      <c r="AB91" s="1" t="str">
        <f t="shared" si="51"/>
        <v/>
      </c>
      <c r="AC91" s="1" t="str">
        <f t="shared" si="52"/>
        <v/>
      </c>
      <c r="AD91" s="1" t="str">
        <f t="shared" si="53"/>
        <v/>
      </c>
      <c r="AE91" s="1">
        <f t="shared" ca="1" si="54"/>
        <v>0</v>
      </c>
      <c r="AF91" s="1" t="str">
        <f t="shared" si="55"/>
        <v/>
      </c>
      <c r="AG91" s="1" t="str">
        <f ca="1">IF(Z91&amp;""&lt;&gt;"",Z$11,IF(AA91&amp;""&lt;&gt;"",AA$11,IF(AB91&amp;""&lt;&gt;"",AB$11,IF(AC91&amp;""&lt;&gt;"",AC$11,IF(AD91&amp;""&lt;&gt;"",AD$11,IF(AND(AE91&amp;""&lt;&gt;"",X91=FALSE),AE$11,IF(AF91&amp;""&lt;&gt;"","IMM",IF(X91,"PSO","DIR"))))))))</f>
        <v>mem</v>
      </c>
      <c r="AH91" s="1">
        <f t="shared" ca="1" si="56"/>
        <v>0</v>
      </c>
      <c r="AI91" s="1">
        <f t="shared" ca="1" si="67"/>
        <v>-1</v>
      </c>
      <c r="AJ91" s="1">
        <f t="shared" ca="1" si="37"/>
        <v>0</v>
      </c>
      <c r="AK91" s="1">
        <f t="shared" ca="1" si="68"/>
        <v>0</v>
      </c>
      <c r="AL91" s="1">
        <f t="shared" ca="1" si="69"/>
        <v>0</v>
      </c>
      <c r="AM91" s="1" t="e" cm="1">
        <f t="array" aca="1" ref="AM91" ca="1">INDEX($G$2:$G$173,MATCH(1,(AL91=$E$2:$E$173)*("EQU"=UPPER($F$2:$F$173)),0))</f>
        <v>#N/A</v>
      </c>
      <c r="AN91" s="1" t="str">
        <f t="shared" ca="1" si="38"/>
        <v/>
      </c>
      <c r="AO91" s="1" t="e">
        <f t="shared" ca="1" si="57"/>
        <v>#N/A</v>
      </c>
      <c r="AP91" s="1" t="str">
        <f t="shared" ca="1" si="58"/>
        <v/>
      </c>
      <c r="AQ91" s="1" t="str" cm="1">
        <f t="array" aca="1" ref="AQ91" ca="1">IF(LEFT(AL91,1)=".",INDEX($M$12:$M$173,MATCH(1,(AL91=$L$12:$L$173)*(S91=($S$12:$S$173)),0)),"")</f>
        <v/>
      </c>
      <c r="AR91" s="1">
        <f t="shared" ca="1" si="59"/>
        <v>0</v>
      </c>
      <c r="AS91" s="1">
        <f t="shared" ca="1" si="39"/>
        <v>0</v>
      </c>
      <c r="AT91" s="1" t="str">
        <f t="shared" ca="1" si="72"/>
        <v>00</v>
      </c>
      <c r="AU91" s="1" t="str">
        <f t="shared" ca="1" si="60"/>
        <v>00</v>
      </c>
      <c r="AV91" s="1" t="str">
        <f t="shared" ca="1" si="71"/>
        <v>00</v>
      </c>
      <c r="AW91" s="1" t="str">
        <f t="shared" ca="1" si="62"/>
        <v>ZP</v>
      </c>
      <c r="AX91" s="4" t="e">
        <f ca="1">VLOOKUP(UPPER(F91)&amp;"-"&amp;AW91,Opcodes!$D$3:$E$160,2,FALSE)</f>
        <v>#N/A</v>
      </c>
      <c r="AY91" s="1">
        <f t="shared" ca="1" si="66"/>
        <v>0</v>
      </c>
    </row>
    <row r="92" spans="3:51" x14ac:dyDescent="0.3">
      <c r="C92" s="10" t="str" cm="1">
        <f t="array" aca="1" ref="C92" ca="1">IF(AND(N92&amp;""&lt;&gt;"",K92&amp;""&lt;&gt;""),K92&amp;": "&amp;N92&amp;IF(O92&amp;""&lt;&gt;""," "&amp;O92,"")&amp;IF(P92&amp;""&lt;&gt;""," "&amp;P92,""),IF(Y92&amp;""&lt;&gt;"",K92&amp;": "&amp;TRIM(_xlfn.TEXTJOIN("",TRUE,MID(Y92,2*ROW(INDIRECT("1:"&amp;LEN(Y92)))-1,2)&amp;" ")),""))</f>
        <v/>
      </c>
      <c r="D92" s="15"/>
      <c r="E92" s="16"/>
      <c r="F92" s="17"/>
      <c r="G92" s="18"/>
      <c r="H92" s="23"/>
      <c r="I92" s="8"/>
      <c r="J92" s="8"/>
      <c r="K92" s="1" t="str">
        <f t="shared" ca="1" si="63"/>
        <v>34E</v>
      </c>
      <c r="L92" s="1" t="str">
        <f t="shared" si="64"/>
        <v/>
      </c>
      <c r="M92" s="1" t="str">
        <f t="shared" ca="1" si="40"/>
        <v>$034E</v>
      </c>
      <c r="N92" s="4" t="str">
        <f t="shared" ca="1" si="41"/>
        <v/>
      </c>
      <c r="O92" s="4" t="str">
        <f t="shared" ca="1" si="42"/>
        <v>00</v>
      </c>
      <c r="P92" s="4" t="str">
        <f t="shared" ca="1" si="43"/>
        <v/>
      </c>
      <c r="Q92" s="3">
        <f t="shared" si="44"/>
        <v>-1</v>
      </c>
      <c r="R92" s="3" t="str">
        <f t="shared" si="70"/>
        <v/>
      </c>
      <c r="S92" s="3" t="str">
        <f t="shared" si="65"/>
        <v>my_code</v>
      </c>
      <c r="T92" s="3" t="b">
        <f t="shared" si="45"/>
        <v>0</v>
      </c>
      <c r="U92" s="3" t="b">
        <f t="shared" si="46"/>
        <v>0</v>
      </c>
      <c r="V92" s="3" t="b">
        <f t="shared" si="47"/>
        <v>0</v>
      </c>
      <c r="W92" s="3" t="b">
        <f t="shared" si="48"/>
        <v>0</v>
      </c>
      <c r="X92" s="3" t="b">
        <f>IF(NOT(ISERROR(VLOOKUP(UPPER(F92),Opcodes!$O$3:$O$10,1,FALSE))),TRUE,FALSE)</f>
        <v>0</v>
      </c>
      <c r="Y92" s="1" t="str" cm="1">
        <f t="array" aca="1" ref="Y92" ca="1">IF(OR(UPPER(F92)="STR",UPPER(F92)="ASC"),_xlfn.TEXTJOIN("",TRUE,DEC2HEX(128*(UPPER(F92)="STR")+CODE(MID(G92,ABS(ROW(INDIRECT("1:"&amp;LEN(G92)))),1)))),IF(UPPER(F92)="HEX",UPPER(SUBSTITUTE(G92," ","")),""))</f>
        <v/>
      </c>
      <c r="Z92" s="1" t="str">
        <f t="shared" si="49"/>
        <v/>
      </c>
      <c r="AA92" s="1" t="str">
        <f t="shared" si="50"/>
        <v/>
      </c>
      <c r="AB92" s="1" t="str">
        <f t="shared" si="51"/>
        <v/>
      </c>
      <c r="AC92" s="1" t="str">
        <f t="shared" si="52"/>
        <v/>
      </c>
      <c r="AD92" s="1" t="str">
        <f t="shared" si="53"/>
        <v/>
      </c>
      <c r="AE92" s="1">
        <f t="shared" ca="1" si="54"/>
        <v>0</v>
      </c>
      <c r="AF92" s="1" t="str">
        <f t="shared" si="55"/>
        <v/>
      </c>
      <c r="AG92" s="1" t="str">
        <f ca="1">IF(Z92&amp;""&lt;&gt;"",Z$11,IF(AA92&amp;""&lt;&gt;"",AA$11,IF(AB92&amp;""&lt;&gt;"",AB$11,IF(AC92&amp;""&lt;&gt;"",AC$11,IF(AD92&amp;""&lt;&gt;"",AD$11,IF(AND(AE92&amp;""&lt;&gt;"",X92=FALSE),AE$11,IF(AF92&amp;""&lt;&gt;"","IMM",IF(X92,"PSO","DIR"))))))))</f>
        <v>mem</v>
      </c>
      <c r="AH92" s="1">
        <f t="shared" ca="1" si="56"/>
        <v>0</v>
      </c>
      <c r="AI92" s="1">
        <f t="shared" ca="1" si="67"/>
        <v>-1</v>
      </c>
      <c r="AJ92" s="1">
        <f t="shared" ca="1" si="37"/>
        <v>0</v>
      </c>
      <c r="AK92" s="1">
        <f t="shared" ca="1" si="68"/>
        <v>0</v>
      </c>
      <c r="AL92" s="1">
        <f t="shared" ca="1" si="69"/>
        <v>0</v>
      </c>
      <c r="AM92" s="1" t="e" cm="1">
        <f t="array" aca="1" ref="AM92" ca="1">INDEX($G$2:$G$173,MATCH(1,(AL92=$E$2:$E$173)*("EQU"=UPPER($F$2:$F$173)),0))</f>
        <v>#N/A</v>
      </c>
      <c r="AN92" s="1" t="str">
        <f t="shared" ca="1" si="38"/>
        <v/>
      </c>
      <c r="AO92" s="1" t="e">
        <f t="shared" ca="1" si="57"/>
        <v>#N/A</v>
      </c>
      <c r="AP92" s="1" t="str">
        <f t="shared" ca="1" si="58"/>
        <v/>
      </c>
      <c r="AQ92" s="1" t="str" cm="1">
        <f t="array" aca="1" ref="AQ92" ca="1">IF(LEFT(AL92,1)=".",INDEX($M$12:$M$173,MATCH(1,(AL92=$L$12:$L$173)*(S92=($S$12:$S$173)),0)),"")</f>
        <v/>
      </c>
      <c r="AR92" s="1">
        <f t="shared" ca="1" si="59"/>
        <v>0</v>
      </c>
      <c r="AS92" s="1">
        <f t="shared" ca="1" si="39"/>
        <v>0</v>
      </c>
      <c r="AT92" s="1" t="str">
        <f t="shared" ca="1" si="72"/>
        <v>00</v>
      </c>
      <c r="AU92" s="1" t="str">
        <f t="shared" ca="1" si="60"/>
        <v>00</v>
      </c>
      <c r="AV92" s="1" t="str">
        <f t="shared" ca="1" si="71"/>
        <v>00</v>
      </c>
      <c r="AW92" s="1" t="str">
        <f t="shared" ca="1" si="62"/>
        <v>ZP</v>
      </c>
      <c r="AX92" s="4" t="e">
        <f ca="1">VLOOKUP(UPPER(F92)&amp;"-"&amp;AW92,Opcodes!$D$3:$E$160,2,FALSE)</f>
        <v>#N/A</v>
      </c>
      <c r="AY92" s="1">
        <f t="shared" ca="1" si="66"/>
        <v>0</v>
      </c>
    </row>
    <row r="93" spans="3:51" x14ac:dyDescent="0.3">
      <c r="C93" s="10" t="str" cm="1">
        <f t="array" aca="1" ref="C93" ca="1">IF(AND(N93&amp;""&lt;&gt;"",K93&amp;""&lt;&gt;""),K93&amp;": "&amp;N93&amp;IF(O93&amp;""&lt;&gt;""," "&amp;O93,"")&amp;IF(P93&amp;""&lt;&gt;""," "&amp;P93,""),IF(Y93&amp;""&lt;&gt;"",K93&amp;": "&amp;TRIM(_xlfn.TEXTJOIN("",TRUE,MID(Y93,2*ROW(INDIRECT("1:"&amp;LEN(Y93)))-1,2)&amp;" ")),""))</f>
        <v/>
      </c>
      <c r="D93" s="15"/>
      <c r="E93" s="16"/>
      <c r="F93" s="17"/>
      <c r="G93" s="18"/>
      <c r="H93" s="23"/>
      <c r="I93" s="8"/>
      <c r="J93" s="8"/>
      <c r="K93" s="1" t="str">
        <f t="shared" ca="1" si="63"/>
        <v>34E</v>
      </c>
      <c r="L93" s="1" t="str">
        <f t="shared" si="64"/>
        <v/>
      </c>
      <c r="M93" s="1" t="str">
        <f t="shared" ca="1" si="40"/>
        <v>$034E</v>
      </c>
      <c r="N93" s="4" t="str">
        <f t="shared" ca="1" si="41"/>
        <v/>
      </c>
      <c r="O93" s="4" t="str">
        <f t="shared" ca="1" si="42"/>
        <v>00</v>
      </c>
      <c r="P93" s="4" t="str">
        <f t="shared" ca="1" si="43"/>
        <v/>
      </c>
      <c r="Q93" s="3">
        <f t="shared" si="44"/>
        <v>-1</v>
      </c>
      <c r="R93" s="3" t="str">
        <f t="shared" si="70"/>
        <v/>
      </c>
      <c r="S93" s="3" t="str">
        <f t="shared" si="65"/>
        <v>my_code</v>
      </c>
      <c r="T93" s="3" t="b">
        <f t="shared" si="45"/>
        <v>0</v>
      </c>
      <c r="U93" s="3" t="b">
        <f t="shared" si="46"/>
        <v>0</v>
      </c>
      <c r="V93" s="3" t="b">
        <f t="shared" si="47"/>
        <v>0</v>
      </c>
      <c r="W93" s="3" t="b">
        <f t="shared" si="48"/>
        <v>0</v>
      </c>
      <c r="X93" s="3" t="b">
        <f>IF(NOT(ISERROR(VLOOKUP(UPPER(F93),Opcodes!$O$3:$O$10,1,FALSE))),TRUE,FALSE)</f>
        <v>0</v>
      </c>
      <c r="Y93" s="1" t="str" cm="1">
        <f t="array" aca="1" ref="Y93" ca="1">IF(OR(UPPER(F93)="STR",UPPER(F93)="ASC"),_xlfn.TEXTJOIN("",TRUE,DEC2HEX(128*(UPPER(F93)="STR")+CODE(MID(G93,ABS(ROW(INDIRECT("1:"&amp;LEN(G93)))),1)))),IF(UPPER(F93)="HEX",UPPER(SUBSTITUTE(G93," ","")),""))</f>
        <v/>
      </c>
      <c r="Z93" s="1" t="str">
        <f t="shared" si="49"/>
        <v/>
      </c>
      <c r="AA93" s="1" t="str">
        <f t="shared" si="50"/>
        <v/>
      </c>
      <c r="AB93" s="1" t="str">
        <f t="shared" si="51"/>
        <v/>
      </c>
      <c r="AC93" s="1" t="str">
        <f t="shared" si="52"/>
        <v/>
      </c>
      <c r="AD93" s="1" t="str">
        <f t="shared" si="53"/>
        <v/>
      </c>
      <c r="AE93" s="1">
        <f t="shared" ca="1" si="54"/>
        <v>0</v>
      </c>
      <c r="AF93" s="1" t="str">
        <f t="shared" si="55"/>
        <v/>
      </c>
      <c r="AG93" s="1" t="str">
        <f ca="1">IF(Z93&amp;""&lt;&gt;"",Z$11,IF(AA93&amp;""&lt;&gt;"",AA$11,IF(AB93&amp;""&lt;&gt;"",AB$11,IF(AC93&amp;""&lt;&gt;"",AC$11,IF(AD93&amp;""&lt;&gt;"",AD$11,IF(AND(AE93&amp;""&lt;&gt;"",X93=FALSE),AE$11,IF(AF93&amp;""&lt;&gt;"","IMM",IF(X93,"PSO","DIR"))))))))</f>
        <v>mem</v>
      </c>
      <c r="AH93" s="1">
        <f t="shared" ca="1" si="56"/>
        <v>0</v>
      </c>
      <c r="AI93" s="1">
        <f t="shared" ca="1" si="67"/>
        <v>-1</v>
      </c>
      <c r="AJ93" s="1">
        <f t="shared" ref="AJ93:AJ175" ca="1" si="73">IF(AI93&lt;0,0,_xlfn.NUMBERVALUE(RIGHT(AH93,LEN(AH93)-AI93+1)))</f>
        <v>0</v>
      </c>
      <c r="AK93" s="1">
        <f t="shared" ca="1" si="68"/>
        <v>0</v>
      </c>
      <c r="AL93" s="1">
        <f t="shared" ca="1" si="69"/>
        <v>0</v>
      </c>
      <c r="AM93" s="1" t="e" cm="1">
        <f t="array" aca="1" ref="AM93" ca="1">INDEX($G$2:$G$173,MATCH(1,(AL93=$E$2:$E$173)*("EQU"=UPPER($F$2:$F$173)),0))</f>
        <v>#N/A</v>
      </c>
      <c r="AN93" s="1" t="str">
        <f t="shared" ca="1" si="38"/>
        <v/>
      </c>
      <c r="AO93" s="1" t="e">
        <f t="shared" ca="1" si="57"/>
        <v>#N/A</v>
      </c>
      <c r="AP93" s="1" t="str">
        <f t="shared" ca="1" si="58"/>
        <v/>
      </c>
      <c r="AQ93" s="1" t="str" cm="1">
        <f t="array" aca="1" ref="AQ93" ca="1">IF(LEFT(AL93,1)=".",INDEX($M$12:$M$173,MATCH(1,(AL93=$L$12:$L$173)*(S93=($S$12:$S$173)),0)),"")</f>
        <v/>
      </c>
      <c r="AR93" s="1">
        <f t="shared" ca="1" si="59"/>
        <v>0</v>
      </c>
      <c r="AS93" s="1">
        <f t="shared" ca="1" si="39"/>
        <v>0</v>
      </c>
      <c r="AT93" s="1" t="str">
        <f t="shared" ca="1" si="72"/>
        <v>00</v>
      </c>
      <c r="AU93" s="1" t="str">
        <f t="shared" ca="1" si="60"/>
        <v>00</v>
      </c>
      <c r="AV93" s="1" t="str">
        <f t="shared" ca="1" si="71"/>
        <v>00</v>
      </c>
      <c r="AW93" s="1" t="str">
        <f t="shared" ca="1" si="62"/>
        <v>ZP</v>
      </c>
      <c r="AX93" s="4" t="e">
        <f ca="1">VLOOKUP(UPPER(F93)&amp;"-"&amp;AW93,Opcodes!$D$3:$E$160,2,FALSE)</f>
        <v>#N/A</v>
      </c>
      <c r="AY93" s="1">
        <f t="shared" ca="1" si="66"/>
        <v>0</v>
      </c>
    </row>
    <row r="94" spans="3:51" x14ac:dyDescent="0.3">
      <c r="C94" s="10" t="str" cm="1">
        <f t="array" aca="1" ref="C94" ca="1">IF(AND(N94&amp;""&lt;&gt;"",K94&amp;""&lt;&gt;""),K94&amp;": "&amp;N94&amp;IF(O94&amp;""&lt;&gt;""," "&amp;O94,"")&amp;IF(P94&amp;""&lt;&gt;""," "&amp;P94,""),IF(Y94&amp;""&lt;&gt;"",K94&amp;": "&amp;TRIM(_xlfn.TEXTJOIN("",TRUE,MID(Y94,2*ROW(INDIRECT("1:"&amp;LEN(Y94)))-1,2)&amp;" ")),""))</f>
        <v/>
      </c>
      <c r="D94" s="15"/>
      <c r="E94" s="16"/>
      <c r="F94" s="17"/>
      <c r="G94" s="18"/>
      <c r="H94" s="23"/>
      <c r="I94" s="8"/>
      <c r="J94" s="8"/>
      <c r="K94" s="1" t="str">
        <f t="shared" ca="1" si="63"/>
        <v>34E</v>
      </c>
      <c r="L94" s="1" t="str">
        <f t="shared" si="64"/>
        <v/>
      </c>
      <c r="M94" s="1" t="str">
        <f t="shared" ca="1" si="40"/>
        <v>$034E</v>
      </c>
      <c r="N94" s="4" t="str">
        <f t="shared" ca="1" si="41"/>
        <v/>
      </c>
      <c r="O94" s="4" t="str">
        <f t="shared" ca="1" si="42"/>
        <v>00</v>
      </c>
      <c r="P94" s="4" t="str">
        <f t="shared" ca="1" si="43"/>
        <v/>
      </c>
      <c r="Q94" s="3">
        <f t="shared" si="44"/>
        <v>-1</v>
      </c>
      <c r="R94" s="3" t="str">
        <f t="shared" si="70"/>
        <v/>
      </c>
      <c r="S94" s="3" t="str">
        <f t="shared" si="65"/>
        <v>my_code</v>
      </c>
      <c r="T94" s="3" t="b">
        <f t="shared" si="45"/>
        <v>0</v>
      </c>
      <c r="U94" s="3" t="b">
        <f t="shared" si="46"/>
        <v>0</v>
      </c>
      <c r="V94" s="3" t="b">
        <f t="shared" si="47"/>
        <v>0</v>
      </c>
      <c r="W94" s="3" t="b">
        <f t="shared" si="48"/>
        <v>0</v>
      </c>
      <c r="X94" s="3" t="b">
        <f>IF(NOT(ISERROR(VLOOKUP(UPPER(F94),Opcodes!$O$3:$O$10,1,FALSE))),TRUE,FALSE)</f>
        <v>0</v>
      </c>
      <c r="Y94" s="1" t="str" cm="1">
        <f t="array" aca="1" ref="Y94" ca="1">IF(OR(UPPER(F94)="STR",UPPER(F94)="ASC"),_xlfn.TEXTJOIN("",TRUE,DEC2HEX(128*(UPPER(F94)="STR")+CODE(MID(G94,ABS(ROW(INDIRECT("1:"&amp;LEN(G94)))),1)))),IF(UPPER(F94)="HEX",UPPER(SUBSTITUTE(G94," ","")),""))</f>
        <v/>
      </c>
      <c r="Z94" s="1" t="str">
        <f t="shared" si="49"/>
        <v/>
      </c>
      <c r="AA94" s="1" t="str">
        <f t="shared" si="50"/>
        <v/>
      </c>
      <c r="AB94" s="1" t="str">
        <f t="shared" si="51"/>
        <v/>
      </c>
      <c r="AC94" s="1" t="str">
        <f t="shared" si="52"/>
        <v/>
      </c>
      <c r="AD94" s="1" t="str">
        <f t="shared" si="53"/>
        <v/>
      </c>
      <c r="AE94" s="1">
        <f t="shared" ca="1" si="54"/>
        <v>0</v>
      </c>
      <c r="AF94" s="1" t="str">
        <f t="shared" si="55"/>
        <v/>
      </c>
      <c r="AG94" s="1" t="str">
        <f ca="1">IF(Z94&amp;""&lt;&gt;"",Z$11,IF(AA94&amp;""&lt;&gt;"",AA$11,IF(AB94&amp;""&lt;&gt;"",AB$11,IF(AC94&amp;""&lt;&gt;"",AC$11,IF(AD94&amp;""&lt;&gt;"",AD$11,IF(AND(AE94&amp;""&lt;&gt;"",X94=FALSE),AE$11,IF(AF94&amp;""&lt;&gt;"","IMM",IF(X94,"PSO","DIR"))))))))</f>
        <v>mem</v>
      </c>
      <c r="AH94" s="1">
        <f t="shared" ca="1" si="56"/>
        <v>0</v>
      </c>
      <c r="AI94" s="1">
        <f t="shared" ca="1" si="67"/>
        <v>-1</v>
      </c>
      <c r="AJ94" s="1">
        <f t="shared" ca="1" si="73"/>
        <v>0</v>
      </c>
      <c r="AK94" s="1">
        <f t="shared" ca="1" si="68"/>
        <v>0</v>
      </c>
      <c r="AL94" s="1">
        <f t="shared" ca="1" si="69"/>
        <v>0</v>
      </c>
      <c r="AM94" s="1" t="e" cm="1">
        <f t="array" aca="1" ref="AM94" ca="1">INDEX($G$2:$G$173,MATCH(1,(AL94=$E$2:$E$173)*("EQU"=UPPER($F$2:$F$173)),0))</f>
        <v>#N/A</v>
      </c>
      <c r="AN94" s="1" t="str">
        <f t="shared" ca="1" si="38"/>
        <v/>
      </c>
      <c r="AO94" s="1" t="e">
        <f t="shared" ca="1" si="57"/>
        <v>#N/A</v>
      </c>
      <c r="AP94" s="1" t="str">
        <f t="shared" ca="1" si="58"/>
        <v/>
      </c>
      <c r="AQ94" s="1" t="str" cm="1">
        <f t="array" aca="1" ref="AQ94" ca="1">IF(LEFT(AL94,1)=".",INDEX($M$12:$M$173,MATCH(1,(AL94=$L$12:$L$173)*(S94=($S$12:$S$173)),0)),"")</f>
        <v/>
      </c>
      <c r="AR94" s="1">
        <f t="shared" ca="1" si="59"/>
        <v>0</v>
      </c>
      <c r="AS94" s="1">
        <f t="shared" ca="1" si="39"/>
        <v>0</v>
      </c>
      <c r="AT94" s="1" t="str">
        <f t="shared" ca="1" si="72"/>
        <v>00</v>
      </c>
      <c r="AU94" s="1" t="str">
        <f t="shared" ca="1" si="60"/>
        <v>00</v>
      </c>
      <c r="AV94" s="1" t="str">
        <f t="shared" ca="1" si="71"/>
        <v>00</v>
      </c>
      <c r="AW94" s="1" t="str">
        <f t="shared" ca="1" si="62"/>
        <v>ZP</v>
      </c>
      <c r="AX94" s="4" t="e">
        <f ca="1">VLOOKUP(UPPER(F94)&amp;"-"&amp;AW94,Opcodes!$D$3:$E$160,2,FALSE)</f>
        <v>#N/A</v>
      </c>
      <c r="AY94" s="1">
        <f t="shared" ca="1" si="66"/>
        <v>0</v>
      </c>
    </row>
    <row r="95" spans="3:51" x14ac:dyDescent="0.3">
      <c r="C95" s="10" t="str" cm="1">
        <f t="array" aca="1" ref="C95" ca="1">IF(AND(N95&amp;""&lt;&gt;"",K95&amp;""&lt;&gt;""),K95&amp;": "&amp;N95&amp;IF(O95&amp;""&lt;&gt;""," "&amp;O95,"")&amp;IF(P95&amp;""&lt;&gt;""," "&amp;P95,""),IF(Y95&amp;""&lt;&gt;"",K95&amp;": "&amp;TRIM(_xlfn.TEXTJOIN("",TRUE,MID(Y95,2*ROW(INDIRECT("1:"&amp;LEN(Y95)))-1,2)&amp;" ")),""))</f>
        <v/>
      </c>
      <c r="D95" s="15"/>
      <c r="E95" s="16"/>
      <c r="F95" s="17"/>
      <c r="G95" s="18"/>
      <c r="H95" s="23"/>
      <c r="I95" s="8"/>
      <c r="J95" s="8"/>
      <c r="K95" s="1" t="str">
        <f t="shared" ca="1" si="63"/>
        <v>34E</v>
      </c>
      <c r="L95" s="1" t="str">
        <f t="shared" si="64"/>
        <v/>
      </c>
      <c r="M95" s="1" t="str">
        <f t="shared" ca="1" si="40"/>
        <v>$034E</v>
      </c>
      <c r="N95" s="4" t="str">
        <f t="shared" ca="1" si="41"/>
        <v/>
      </c>
      <c r="O95" s="4" t="str">
        <f t="shared" ca="1" si="42"/>
        <v>00</v>
      </c>
      <c r="P95" s="4" t="str">
        <f t="shared" ca="1" si="43"/>
        <v/>
      </c>
      <c r="Q95" s="3">
        <f t="shared" si="44"/>
        <v>-1</v>
      </c>
      <c r="R95" s="3" t="str">
        <f t="shared" si="70"/>
        <v/>
      </c>
      <c r="S95" s="3" t="str">
        <f t="shared" si="65"/>
        <v>my_code</v>
      </c>
      <c r="T95" s="3" t="b">
        <f t="shared" si="45"/>
        <v>0</v>
      </c>
      <c r="U95" s="3" t="b">
        <f t="shared" si="46"/>
        <v>0</v>
      </c>
      <c r="V95" s="3" t="b">
        <f t="shared" si="47"/>
        <v>0</v>
      </c>
      <c r="W95" s="3" t="b">
        <f t="shared" si="48"/>
        <v>0</v>
      </c>
      <c r="X95" s="3" t="b">
        <f>IF(NOT(ISERROR(VLOOKUP(UPPER(F95),Opcodes!$O$3:$O$10,1,FALSE))),TRUE,FALSE)</f>
        <v>0</v>
      </c>
      <c r="Y95" s="1" t="str" cm="1">
        <f t="array" aca="1" ref="Y95" ca="1">IF(OR(UPPER(F95)="STR",UPPER(F95)="ASC"),_xlfn.TEXTJOIN("",TRUE,DEC2HEX(128*(UPPER(F95)="STR")+CODE(MID(G95,ABS(ROW(INDIRECT("1:"&amp;LEN(G95)))),1)))),IF(UPPER(F95)="HEX",UPPER(SUBSTITUTE(G95," ","")),""))</f>
        <v/>
      </c>
      <c r="Z95" s="1" t="str">
        <f t="shared" si="49"/>
        <v/>
      </c>
      <c r="AA95" s="1" t="str">
        <f t="shared" si="50"/>
        <v/>
      </c>
      <c r="AB95" s="1" t="str">
        <f t="shared" si="51"/>
        <v/>
      </c>
      <c r="AC95" s="1" t="str">
        <f t="shared" si="52"/>
        <v/>
      </c>
      <c r="AD95" s="1" t="str">
        <f t="shared" si="53"/>
        <v/>
      </c>
      <c r="AE95" s="1">
        <f t="shared" ca="1" si="54"/>
        <v>0</v>
      </c>
      <c r="AF95" s="1" t="str">
        <f t="shared" si="55"/>
        <v/>
      </c>
      <c r="AG95" s="1" t="str">
        <f ca="1">IF(Z95&amp;""&lt;&gt;"",Z$11,IF(AA95&amp;""&lt;&gt;"",AA$11,IF(AB95&amp;""&lt;&gt;"",AB$11,IF(AC95&amp;""&lt;&gt;"",AC$11,IF(AD95&amp;""&lt;&gt;"",AD$11,IF(AND(AE95&amp;""&lt;&gt;"",X95=FALSE),AE$11,IF(AF95&amp;""&lt;&gt;"","IMM",IF(X95,"PSO","DIR"))))))))</f>
        <v>mem</v>
      </c>
      <c r="AH95" s="1">
        <f t="shared" ca="1" si="56"/>
        <v>0</v>
      </c>
      <c r="AI95" s="1">
        <f t="shared" ca="1" si="67"/>
        <v>-1</v>
      </c>
      <c r="AJ95" s="1">
        <f t="shared" ca="1" si="73"/>
        <v>0</v>
      </c>
      <c r="AK95" s="1">
        <f t="shared" ca="1" si="68"/>
        <v>0</v>
      </c>
      <c r="AL95" s="1">
        <f t="shared" ca="1" si="69"/>
        <v>0</v>
      </c>
      <c r="AM95" s="1" t="e" cm="1">
        <f t="array" aca="1" ref="AM95" ca="1">INDEX($G$2:$G$173,MATCH(1,(AL95=$E$2:$E$173)*("EQU"=UPPER($F$2:$F$173)),0))</f>
        <v>#N/A</v>
      </c>
      <c r="AN95" s="1" t="str">
        <f t="shared" ca="1" si="38"/>
        <v/>
      </c>
      <c r="AO95" s="1" t="e">
        <f t="shared" ca="1" si="57"/>
        <v>#N/A</v>
      </c>
      <c r="AP95" s="1" t="str">
        <f t="shared" ca="1" si="58"/>
        <v/>
      </c>
      <c r="AQ95" s="1" t="str" cm="1">
        <f t="array" aca="1" ref="AQ95" ca="1">IF(LEFT(AL95,1)=".",INDEX($M$12:$M$173,MATCH(1,(AL95=$L$12:$L$173)*(S95=($S$12:$S$173)),0)),"")</f>
        <v/>
      </c>
      <c r="AR95" s="1">
        <f t="shared" ca="1" si="59"/>
        <v>0</v>
      </c>
      <c r="AS95" s="1">
        <f t="shared" ca="1" si="39"/>
        <v>0</v>
      </c>
      <c r="AT95" s="1" t="str">
        <f t="shared" ca="1" si="72"/>
        <v>00</v>
      </c>
      <c r="AU95" s="1" t="str">
        <f t="shared" ca="1" si="60"/>
        <v>00</v>
      </c>
      <c r="AV95" s="1" t="str">
        <f t="shared" ca="1" si="71"/>
        <v>00</v>
      </c>
      <c r="AW95" s="1" t="str">
        <f t="shared" ca="1" si="62"/>
        <v>ZP</v>
      </c>
      <c r="AX95" s="4" t="e">
        <f ca="1">VLOOKUP(UPPER(F95)&amp;"-"&amp;AW95,Opcodes!$D$3:$E$160,2,FALSE)</f>
        <v>#N/A</v>
      </c>
      <c r="AY95" s="1">
        <f t="shared" ca="1" si="66"/>
        <v>0</v>
      </c>
    </row>
    <row r="96" spans="3:51" x14ac:dyDescent="0.3">
      <c r="C96" s="10" t="str" cm="1">
        <f t="array" aca="1" ref="C96" ca="1">IF(AND(N96&amp;""&lt;&gt;"",K96&amp;""&lt;&gt;""),K96&amp;": "&amp;N96&amp;IF(O96&amp;""&lt;&gt;""," "&amp;O96,"")&amp;IF(P96&amp;""&lt;&gt;""," "&amp;P96,""),IF(Y96&amp;""&lt;&gt;"",K96&amp;": "&amp;TRIM(_xlfn.TEXTJOIN("",TRUE,MID(Y96,2*ROW(INDIRECT("1:"&amp;LEN(Y96)))-1,2)&amp;" ")),""))</f>
        <v/>
      </c>
      <c r="D96" s="15"/>
      <c r="E96" s="16"/>
      <c r="F96" s="17"/>
      <c r="G96" s="18"/>
      <c r="H96" s="23"/>
      <c r="I96" s="8"/>
      <c r="J96" s="8"/>
      <c r="K96" s="1" t="str">
        <f t="shared" ca="1" si="63"/>
        <v>34E</v>
      </c>
      <c r="L96" s="1" t="str">
        <f t="shared" si="64"/>
        <v/>
      </c>
      <c r="M96" s="1" t="str">
        <f t="shared" ca="1" si="40"/>
        <v>$034E</v>
      </c>
      <c r="N96" s="4" t="str">
        <f t="shared" ca="1" si="41"/>
        <v/>
      </c>
      <c r="O96" s="4" t="str">
        <f t="shared" ca="1" si="42"/>
        <v>00</v>
      </c>
      <c r="P96" s="4" t="str">
        <f t="shared" ca="1" si="43"/>
        <v/>
      </c>
      <c r="Q96" s="3">
        <f t="shared" si="44"/>
        <v>-1</v>
      </c>
      <c r="R96" s="3" t="str">
        <f t="shared" si="70"/>
        <v/>
      </c>
      <c r="S96" s="3" t="str">
        <f t="shared" si="65"/>
        <v>my_code</v>
      </c>
      <c r="T96" s="3" t="b">
        <f t="shared" si="45"/>
        <v>0</v>
      </c>
      <c r="U96" s="3" t="b">
        <f t="shared" si="46"/>
        <v>0</v>
      </c>
      <c r="V96" s="3" t="b">
        <f t="shared" si="47"/>
        <v>0</v>
      </c>
      <c r="W96" s="3" t="b">
        <f t="shared" si="48"/>
        <v>0</v>
      </c>
      <c r="X96" s="3" t="b">
        <f>IF(NOT(ISERROR(VLOOKUP(UPPER(F96),Opcodes!$O$3:$O$10,1,FALSE))),TRUE,FALSE)</f>
        <v>0</v>
      </c>
      <c r="Y96" s="1" t="str" cm="1">
        <f t="array" aca="1" ref="Y96" ca="1">IF(OR(UPPER(F96)="STR",UPPER(F96)="ASC"),_xlfn.TEXTJOIN("",TRUE,DEC2HEX(128*(UPPER(F96)="STR")+CODE(MID(G96,ABS(ROW(INDIRECT("1:"&amp;LEN(G96)))),1)))),IF(UPPER(F96)="HEX",UPPER(SUBSTITUTE(G96," ","")),""))</f>
        <v/>
      </c>
      <c r="Z96" s="1" t="str">
        <f t="shared" si="49"/>
        <v/>
      </c>
      <c r="AA96" s="1" t="str">
        <f t="shared" si="50"/>
        <v/>
      </c>
      <c r="AB96" s="1" t="str">
        <f t="shared" si="51"/>
        <v/>
      </c>
      <c r="AC96" s="1" t="str">
        <f t="shared" si="52"/>
        <v/>
      </c>
      <c r="AD96" s="1" t="str">
        <f t="shared" si="53"/>
        <v/>
      </c>
      <c r="AE96" s="1">
        <f t="shared" ca="1" si="54"/>
        <v>0</v>
      </c>
      <c r="AF96" s="1" t="str">
        <f t="shared" si="55"/>
        <v/>
      </c>
      <c r="AG96" s="1" t="str">
        <f ca="1">IF(Z96&amp;""&lt;&gt;"",Z$11,IF(AA96&amp;""&lt;&gt;"",AA$11,IF(AB96&amp;""&lt;&gt;"",AB$11,IF(AC96&amp;""&lt;&gt;"",AC$11,IF(AD96&amp;""&lt;&gt;"",AD$11,IF(AND(AE96&amp;""&lt;&gt;"",X96=FALSE),AE$11,IF(AF96&amp;""&lt;&gt;"","IMM",IF(X96,"PSO","DIR"))))))))</f>
        <v>mem</v>
      </c>
      <c r="AH96" s="1">
        <f t="shared" ca="1" si="56"/>
        <v>0</v>
      </c>
      <c r="AI96" s="1">
        <f t="shared" ca="1" si="67"/>
        <v>-1</v>
      </c>
      <c r="AJ96" s="1">
        <f t="shared" ca="1" si="73"/>
        <v>0</v>
      </c>
      <c r="AK96" s="1">
        <f t="shared" ca="1" si="68"/>
        <v>0</v>
      </c>
      <c r="AL96" s="1">
        <f t="shared" ca="1" si="69"/>
        <v>0</v>
      </c>
      <c r="AM96" s="1" t="e" cm="1">
        <f t="array" aca="1" ref="AM96" ca="1">INDEX($G$2:$G$173,MATCH(1,(AL96=$E$2:$E$173)*("EQU"=UPPER($F$2:$F$173)),0))</f>
        <v>#N/A</v>
      </c>
      <c r="AN96" s="1" t="str">
        <f t="shared" ref="AN96:AN178" ca="1" si="74">IF(OR(AL96&amp;""="",ISNA(AM96),AL96="*"),"",AM96)</f>
        <v/>
      </c>
      <c r="AO96" s="1" t="e">
        <f t="shared" ca="1" si="57"/>
        <v>#N/A</v>
      </c>
      <c r="AP96" s="1" t="str">
        <f t="shared" ca="1" si="58"/>
        <v/>
      </c>
      <c r="AQ96" s="1" t="str" cm="1">
        <f t="array" aca="1" ref="AQ96" ca="1">IF(LEFT(AL96,1)=".",INDEX($M$12:$M$173,MATCH(1,(AL96=$L$12:$L$173)*(S96=($S$12:$S$173)),0)),"")</f>
        <v/>
      </c>
      <c r="AR96" s="1">
        <f t="shared" ca="1" si="59"/>
        <v>0</v>
      </c>
      <c r="AS96" s="1">
        <f t="shared" ca="1" si="39"/>
        <v>0</v>
      </c>
      <c r="AT96" s="1" t="str">
        <f t="shared" ca="1" si="72"/>
        <v>00</v>
      </c>
      <c r="AU96" s="1" t="str">
        <f t="shared" ca="1" si="60"/>
        <v>00</v>
      </c>
      <c r="AV96" s="1" t="str">
        <f t="shared" ca="1" si="71"/>
        <v>00</v>
      </c>
      <c r="AW96" s="1" t="str">
        <f t="shared" ca="1" si="62"/>
        <v>ZP</v>
      </c>
      <c r="AX96" s="4" t="e">
        <f ca="1">VLOOKUP(UPPER(F96)&amp;"-"&amp;AW96,Opcodes!$D$3:$E$160,2,FALSE)</f>
        <v>#N/A</v>
      </c>
      <c r="AY96" s="1">
        <f t="shared" ca="1" si="66"/>
        <v>0</v>
      </c>
    </row>
    <row r="97" spans="3:51" x14ac:dyDescent="0.3">
      <c r="C97" s="10" t="str" cm="1">
        <f t="array" aca="1" ref="C97" ca="1">IF(AND(N97&amp;""&lt;&gt;"",K97&amp;""&lt;&gt;""),K97&amp;": "&amp;N97&amp;IF(O97&amp;""&lt;&gt;""," "&amp;O97,"")&amp;IF(P97&amp;""&lt;&gt;""," "&amp;P97,""),IF(Y97&amp;""&lt;&gt;"",K97&amp;": "&amp;TRIM(_xlfn.TEXTJOIN("",TRUE,MID(Y97,2*ROW(INDIRECT("1:"&amp;LEN(Y97)))-1,2)&amp;" ")),""))</f>
        <v/>
      </c>
      <c r="D97" s="15"/>
      <c r="E97" s="16"/>
      <c r="F97" s="17"/>
      <c r="G97" s="18"/>
      <c r="H97" s="23"/>
      <c r="I97" s="8"/>
      <c r="J97" s="8"/>
      <c r="K97" s="1" t="str">
        <f t="shared" ca="1" si="63"/>
        <v>34E</v>
      </c>
      <c r="L97" s="1" t="str">
        <f t="shared" si="64"/>
        <v/>
      </c>
      <c r="M97" s="1" t="str">
        <f t="shared" ca="1" si="40"/>
        <v>$034E</v>
      </c>
      <c r="N97" s="4" t="str">
        <f t="shared" ca="1" si="41"/>
        <v/>
      </c>
      <c r="O97" s="4" t="str">
        <f t="shared" ca="1" si="42"/>
        <v>00</v>
      </c>
      <c r="P97" s="4" t="str">
        <f t="shared" ca="1" si="43"/>
        <v/>
      </c>
      <c r="Q97" s="3">
        <f t="shared" si="44"/>
        <v>-1</v>
      </c>
      <c r="R97" s="3" t="str">
        <f t="shared" si="70"/>
        <v/>
      </c>
      <c r="S97" s="3" t="str">
        <f t="shared" si="65"/>
        <v>my_code</v>
      </c>
      <c r="T97" s="3" t="b">
        <f t="shared" si="45"/>
        <v>0</v>
      </c>
      <c r="U97" s="3" t="b">
        <f t="shared" si="46"/>
        <v>0</v>
      </c>
      <c r="V97" s="3" t="b">
        <f t="shared" si="47"/>
        <v>0</v>
      </c>
      <c r="W97" s="3" t="b">
        <f t="shared" si="48"/>
        <v>0</v>
      </c>
      <c r="X97" s="3" t="b">
        <f>IF(NOT(ISERROR(VLOOKUP(UPPER(F97),Opcodes!$O$3:$O$10,1,FALSE))),TRUE,FALSE)</f>
        <v>0</v>
      </c>
      <c r="Y97" s="1" t="str" cm="1">
        <f t="array" aca="1" ref="Y97" ca="1">IF(OR(UPPER(F97)="STR",UPPER(F97)="ASC"),_xlfn.TEXTJOIN("",TRUE,DEC2HEX(128*(UPPER(F97)="STR")+CODE(MID(G97,ABS(ROW(INDIRECT("1:"&amp;LEN(G97)))),1)))),IF(UPPER(F97)="HEX",UPPER(SUBSTITUTE(G97," ","")),""))</f>
        <v/>
      </c>
      <c r="Z97" s="1" t="str">
        <f t="shared" si="49"/>
        <v/>
      </c>
      <c r="AA97" s="1" t="str">
        <f t="shared" si="50"/>
        <v/>
      </c>
      <c r="AB97" s="1" t="str">
        <f t="shared" si="51"/>
        <v/>
      </c>
      <c r="AC97" s="1" t="str">
        <f t="shared" si="52"/>
        <v/>
      </c>
      <c r="AD97" s="1" t="str">
        <f t="shared" si="53"/>
        <v/>
      </c>
      <c r="AE97" s="1">
        <f t="shared" ca="1" si="54"/>
        <v>0</v>
      </c>
      <c r="AF97" s="1" t="str">
        <f t="shared" si="55"/>
        <v/>
      </c>
      <c r="AG97" s="1" t="str">
        <f ca="1">IF(Z97&amp;""&lt;&gt;"",Z$11,IF(AA97&amp;""&lt;&gt;"",AA$11,IF(AB97&amp;""&lt;&gt;"",AB$11,IF(AC97&amp;""&lt;&gt;"",AC$11,IF(AD97&amp;""&lt;&gt;"",AD$11,IF(AND(AE97&amp;""&lt;&gt;"",X97=FALSE),AE$11,IF(AF97&amp;""&lt;&gt;"","IMM",IF(X97,"PSO","DIR"))))))))</f>
        <v>mem</v>
      </c>
      <c r="AH97" s="1">
        <f t="shared" ca="1" si="56"/>
        <v>0</v>
      </c>
      <c r="AI97" s="1">
        <f t="shared" ca="1" si="67"/>
        <v>-1</v>
      </c>
      <c r="AJ97" s="1">
        <f t="shared" ca="1" si="73"/>
        <v>0</v>
      </c>
      <c r="AK97" s="1">
        <f t="shared" ca="1" si="68"/>
        <v>0</v>
      </c>
      <c r="AL97" s="1">
        <f t="shared" ca="1" si="69"/>
        <v>0</v>
      </c>
      <c r="AM97" s="1" t="e" cm="1">
        <f t="array" aca="1" ref="AM97" ca="1">INDEX($G$2:$G$173,MATCH(1,(AL97=$E$2:$E$173)*("EQU"=UPPER($F$2:$F$173)),0))</f>
        <v>#N/A</v>
      </c>
      <c r="AN97" s="1" t="str">
        <f t="shared" ca="1" si="74"/>
        <v/>
      </c>
      <c r="AO97" s="1" t="e">
        <f t="shared" ca="1" si="57"/>
        <v>#N/A</v>
      </c>
      <c r="AP97" s="1" t="str">
        <f t="shared" ca="1" si="58"/>
        <v/>
      </c>
      <c r="AQ97" s="1" t="str" cm="1">
        <f t="array" aca="1" ref="AQ97" ca="1">IF(LEFT(AL97,1)=".",INDEX($M$12:$M$173,MATCH(1,(AL97=$L$12:$L$173)*(S97=($S$12:$S$173)),0)),"")</f>
        <v/>
      </c>
      <c r="AR97" s="1">
        <f t="shared" ca="1" si="59"/>
        <v>0</v>
      </c>
      <c r="AS97" s="1">
        <f t="shared" ca="1" si="39"/>
        <v>0</v>
      </c>
      <c r="AT97" s="1" t="str">
        <f t="shared" ca="1" si="72"/>
        <v>00</v>
      </c>
      <c r="AU97" s="1" t="str">
        <f t="shared" ca="1" si="60"/>
        <v>00</v>
      </c>
      <c r="AV97" s="1" t="str">
        <f t="shared" ca="1" si="71"/>
        <v>00</v>
      </c>
      <c r="AW97" s="1" t="str">
        <f t="shared" ca="1" si="62"/>
        <v>ZP</v>
      </c>
      <c r="AX97" s="4" t="e">
        <f ca="1">VLOOKUP(UPPER(F97)&amp;"-"&amp;AW97,Opcodes!$D$3:$E$160,2,FALSE)</f>
        <v>#N/A</v>
      </c>
      <c r="AY97" s="1">
        <f t="shared" ca="1" si="66"/>
        <v>0</v>
      </c>
    </row>
    <row r="98" spans="3:51" x14ac:dyDescent="0.3">
      <c r="C98" s="10" t="str" cm="1">
        <f t="array" aca="1" ref="C98" ca="1">IF(AND(N98&amp;""&lt;&gt;"",K98&amp;""&lt;&gt;""),K98&amp;": "&amp;N98&amp;IF(O98&amp;""&lt;&gt;""," "&amp;O98,"")&amp;IF(P98&amp;""&lt;&gt;""," "&amp;P98,""),IF(Y98&amp;""&lt;&gt;"",K98&amp;": "&amp;TRIM(_xlfn.TEXTJOIN("",TRUE,MID(Y98,2*ROW(INDIRECT("1:"&amp;LEN(Y98)))-1,2)&amp;" ")),""))</f>
        <v/>
      </c>
      <c r="D98" s="15"/>
      <c r="E98" s="16"/>
      <c r="F98" s="17"/>
      <c r="G98" s="18"/>
      <c r="H98" s="23"/>
      <c r="I98" s="8"/>
      <c r="J98" s="8"/>
      <c r="K98" s="1" t="str">
        <f t="shared" ca="1" si="63"/>
        <v>34E</v>
      </c>
      <c r="L98" s="1" t="str">
        <f t="shared" si="64"/>
        <v/>
      </c>
      <c r="M98" s="1" t="str">
        <f t="shared" ca="1" si="40"/>
        <v>$034E</v>
      </c>
      <c r="N98" s="4" t="str">
        <f t="shared" ca="1" si="41"/>
        <v/>
      </c>
      <c r="O98" s="4" t="str">
        <f t="shared" ca="1" si="42"/>
        <v>00</v>
      </c>
      <c r="P98" s="4" t="str">
        <f t="shared" ca="1" si="43"/>
        <v/>
      </c>
      <c r="Q98" s="3">
        <f t="shared" si="44"/>
        <v>-1</v>
      </c>
      <c r="R98" s="3" t="str">
        <f t="shared" si="70"/>
        <v/>
      </c>
      <c r="S98" s="3" t="str">
        <f t="shared" si="65"/>
        <v>my_code</v>
      </c>
      <c r="T98" s="3" t="b">
        <f t="shared" si="45"/>
        <v>0</v>
      </c>
      <c r="U98" s="3" t="b">
        <f t="shared" si="46"/>
        <v>0</v>
      </c>
      <c r="V98" s="3" t="b">
        <f t="shared" si="47"/>
        <v>0</v>
      </c>
      <c r="W98" s="3" t="b">
        <f t="shared" si="48"/>
        <v>0</v>
      </c>
      <c r="X98" s="3" t="b">
        <f>IF(NOT(ISERROR(VLOOKUP(UPPER(F98),Opcodes!$O$3:$O$10,1,FALSE))),TRUE,FALSE)</f>
        <v>0</v>
      </c>
      <c r="Y98" s="1" t="str" cm="1">
        <f t="array" aca="1" ref="Y98" ca="1">IF(OR(UPPER(F98)="STR",UPPER(F98)="ASC"),_xlfn.TEXTJOIN("",TRUE,DEC2HEX(128*(UPPER(F98)="STR")+CODE(MID(G98,ABS(ROW(INDIRECT("1:"&amp;LEN(G98)))),1)))),IF(UPPER(F98)="HEX",UPPER(SUBSTITUTE(G98," ","")),""))</f>
        <v/>
      </c>
      <c r="Z98" s="1" t="str">
        <f t="shared" si="49"/>
        <v/>
      </c>
      <c r="AA98" s="1" t="str">
        <f t="shared" si="50"/>
        <v/>
      </c>
      <c r="AB98" s="1" t="str">
        <f t="shared" si="51"/>
        <v/>
      </c>
      <c r="AC98" s="1" t="str">
        <f t="shared" si="52"/>
        <v/>
      </c>
      <c r="AD98" s="1" t="str">
        <f t="shared" si="53"/>
        <v/>
      </c>
      <c r="AE98" s="1">
        <f t="shared" ca="1" si="54"/>
        <v>0</v>
      </c>
      <c r="AF98" s="1" t="str">
        <f t="shared" si="55"/>
        <v/>
      </c>
      <c r="AG98" s="1" t="str">
        <f ca="1">IF(Z98&amp;""&lt;&gt;"",Z$11,IF(AA98&amp;""&lt;&gt;"",AA$11,IF(AB98&amp;""&lt;&gt;"",AB$11,IF(AC98&amp;""&lt;&gt;"",AC$11,IF(AD98&amp;""&lt;&gt;"",AD$11,IF(AND(AE98&amp;""&lt;&gt;"",X98=FALSE),AE$11,IF(AF98&amp;""&lt;&gt;"","IMM",IF(X98,"PSO","DIR"))))))))</f>
        <v>mem</v>
      </c>
      <c r="AH98" s="1">
        <f t="shared" ca="1" si="56"/>
        <v>0</v>
      </c>
      <c r="AI98" s="1">
        <f t="shared" ca="1" si="67"/>
        <v>-1</v>
      </c>
      <c r="AJ98" s="1">
        <f t="shared" ca="1" si="73"/>
        <v>0</v>
      </c>
      <c r="AK98" s="1">
        <f t="shared" ca="1" si="68"/>
        <v>0</v>
      </c>
      <c r="AL98" s="1">
        <f t="shared" ca="1" si="69"/>
        <v>0</v>
      </c>
      <c r="AM98" s="1" t="e" cm="1">
        <f t="array" aca="1" ref="AM98" ca="1">INDEX($G$2:$G$173,MATCH(1,(AL98=$E$2:$E$173)*("EQU"=UPPER($F$2:$F$173)),0))</f>
        <v>#N/A</v>
      </c>
      <c r="AN98" s="1" t="str">
        <f t="shared" ca="1" si="74"/>
        <v/>
      </c>
      <c r="AO98" s="1" t="e">
        <f t="shared" ca="1" si="57"/>
        <v>#N/A</v>
      </c>
      <c r="AP98" s="1" t="str">
        <f t="shared" ca="1" si="58"/>
        <v/>
      </c>
      <c r="AQ98" s="1" t="str" cm="1">
        <f t="array" aca="1" ref="AQ98" ca="1">IF(LEFT(AL98,1)=".",INDEX($M$12:$M$173,MATCH(1,(AL98=$L$12:$L$173)*(S98=($S$12:$S$173)),0)),"")</f>
        <v/>
      </c>
      <c r="AR98" s="1">
        <f t="shared" ca="1" si="59"/>
        <v>0</v>
      </c>
      <c r="AS98" s="1">
        <f t="shared" ca="1" si="39"/>
        <v>0</v>
      </c>
      <c r="AT98" s="1" t="str">
        <f t="shared" ca="1" si="72"/>
        <v>00</v>
      </c>
      <c r="AU98" s="1" t="str">
        <f t="shared" ca="1" si="60"/>
        <v>00</v>
      </c>
      <c r="AV98" s="1" t="str">
        <f t="shared" ca="1" si="71"/>
        <v>00</v>
      </c>
      <c r="AW98" s="1" t="str">
        <f t="shared" ca="1" si="62"/>
        <v>ZP</v>
      </c>
      <c r="AX98" s="4" t="e">
        <f ca="1">VLOOKUP(UPPER(F98)&amp;"-"&amp;AW98,Opcodes!$D$3:$E$160,2,FALSE)</f>
        <v>#N/A</v>
      </c>
      <c r="AY98" s="1">
        <f t="shared" ca="1" si="66"/>
        <v>0</v>
      </c>
    </row>
    <row r="99" spans="3:51" x14ac:dyDescent="0.3">
      <c r="C99" s="10" t="str" cm="1">
        <f t="array" aca="1" ref="C99" ca="1">IF(AND(N99&amp;""&lt;&gt;"",K99&amp;""&lt;&gt;""),K99&amp;": "&amp;N99&amp;IF(O99&amp;""&lt;&gt;""," "&amp;O99,"")&amp;IF(P99&amp;""&lt;&gt;""," "&amp;P99,""),IF(Y99&amp;""&lt;&gt;"",K99&amp;": "&amp;TRIM(_xlfn.TEXTJOIN("",TRUE,MID(Y99,2*ROW(INDIRECT("1:"&amp;LEN(Y99)))-1,2)&amp;" ")),""))</f>
        <v/>
      </c>
      <c r="D99" s="15"/>
      <c r="E99" s="16"/>
      <c r="F99" s="17"/>
      <c r="G99" s="18"/>
      <c r="H99" s="23"/>
      <c r="I99" s="8"/>
      <c r="J99" s="8"/>
      <c r="K99" s="1" t="str">
        <f t="shared" ca="1" si="63"/>
        <v>34E</v>
      </c>
      <c r="L99" s="1" t="str">
        <f t="shared" si="64"/>
        <v/>
      </c>
      <c r="M99" s="1" t="str">
        <f t="shared" ca="1" si="40"/>
        <v>$034E</v>
      </c>
      <c r="N99" s="4" t="str">
        <f t="shared" ca="1" si="41"/>
        <v/>
      </c>
      <c r="O99" s="4" t="str">
        <f t="shared" ca="1" si="42"/>
        <v>00</v>
      </c>
      <c r="P99" s="4" t="str">
        <f t="shared" ca="1" si="43"/>
        <v/>
      </c>
      <c r="Q99" s="3">
        <f t="shared" si="44"/>
        <v>-1</v>
      </c>
      <c r="R99" s="3" t="str">
        <f t="shared" si="70"/>
        <v/>
      </c>
      <c r="S99" s="3" t="str">
        <f t="shared" si="65"/>
        <v>my_code</v>
      </c>
      <c r="T99" s="3" t="b">
        <f t="shared" si="45"/>
        <v>0</v>
      </c>
      <c r="U99" s="3" t="b">
        <f t="shared" si="46"/>
        <v>0</v>
      </c>
      <c r="V99" s="3" t="b">
        <f t="shared" si="47"/>
        <v>0</v>
      </c>
      <c r="W99" s="3" t="b">
        <f t="shared" si="48"/>
        <v>0</v>
      </c>
      <c r="X99" s="3" t="b">
        <f>IF(NOT(ISERROR(VLOOKUP(UPPER(F99),Opcodes!$O$3:$O$10,1,FALSE))),TRUE,FALSE)</f>
        <v>0</v>
      </c>
      <c r="Y99" s="1" t="str" cm="1">
        <f t="array" aca="1" ref="Y99" ca="1">IF(OR(UPPER(F99)="STR",UPPER(F99)="ASC"),_xlfn.TEXTJOIN("",TRUE,DEC2HEX(128*(UPPER(F99)="STR")+CODE(MID(G99,ABS(ROW(INDIRECT("1:"&amp;LEN(G99)))),1)))),IF(UPPER(F99)="HEX",UPPER(SUBSTITUTE(G99," ","")),""))</f>
        <v/>
      </c>
      <c r="Z99" s="1" t="str">
        <f t="shared" si="49"/>
        <v/>
      </c>
      <c r="AA99" s="1" t="str">
        <f t="shared" si="50"/>
        <v/>
      </c>
      <c r="AB99" s="1" t="str">
        <f t="shared" si="51"/>
        <v/>
      </c>
      <c r="AC99" s="1" t="str">
        <f t="shared" si="52"/>
        <v/>
      </c>
      <c r="AD99" s="1" t="str">
        <f t="shared" si="53"/>
        <v/>
      </c>
      <c r="AE99" s="1">
        <f t="shared" ca="1" si="54"/>
        <v>0</v>
      </c>
      <c r="AF99" s="1" t="str">
        <f t="shared" si="55"/>
        <v/>
      </c>
      <c r="AG99" s="1" t="str">
        <f ca="1">IF(Z99&amp;""&lt;&gt;"",Z$11,IF(AA99&amp;""&lt;&gt;"",AA$11,IF(AB99&amp;""&lt;&gt;"",AB$11,IF(AC99&amp;""&lt;&gt;"",AC$11,IF(AD99&amp;""&lt;&gt;"",AD$11,IF(AND(AE99&amp;""&lt;&gt;"",X99=FALSE),AE$11,IF(AF99&amp;""&lt;&gt;"","IMM",IF(X99,"PSO","DIR"))))))))</f>
        <v>mem</v>
      </c>
      <c r="AH99" s="1">
        <f t="shared" ca="1" si="56"/>
        <v>0</v>
      </c>
      <c r="AI99" s="1">
        <f t="shared" ca="1" si="67"/>
        <v>-1</v>
      </c>
      <c r="AJ99" s="1">
        <f t="shared" ca="1" si="73"/>
        <v>0</v>
      </c>
      <c r="AK99" s="1">
        <f t="shared" ca="1" si="68"/>
        <v>0</v>
      </c>
      <c r="AL99" s="1">
        <f t="shared" ca="1" si="69"/>
        <v>0</v>
      </c>
      <c r="AM99" s="1" t="e" cm="1">
        <f t="array" aca="1" ref="AM99" ca="1">INDEX($G$2:$G$173,MATCH(1,(AL99=$E$2:$E$173)*("EQU"=UPPER($F$2:$F$173)),0))</f>
        <v>#N/A</v>
      </c>
      <c r="AN99" s="1" t="str">
        <f t="shared" ca="1" si="74"/>
        <v/>
      </c>
      <c r="AO99" s="1" t="e">
        <f t="shared" ca="1" si="57"/>
        <v>#N/A</v>
      </c>
      <c r="AP99" s="1" t="str">
        <f t="shared" ca="1" si="58"/>
        <v/>
      </c>
      <c r="AQ99" s="1" t="str" cm="1">
        <f t="array" aca="1" ref="AQ99" ca="1">IF(LEFT(AL99,1)=".",INDEX($M$12:$M$173,MATCH(1,(AL99=$L$12:$L$173)*(S99=($S$12:$S$173)),0)),"")</f>
        <v/>
      </c>
      <c r="AR99" s="1">
        <f t="shared" ca="1" si="59"/>
        <v>0</v>
      </c>
      <c r="AS99" s="1">
        <f t="shared" ca="1" si="39"/>
        <v>0</v>
      </c>
      <c r="AT99" s="1" t="str">
        <f t="shared" ca="1" si="72"/>
        <v>00</v>
      </c>
      <c r="AU99" s="1" t="str">
        <f t="shared" ca="1" si="60"/>
        <v>00</v>
      </c>
      <c r="AV99" s="1" t="str">
        <f t="shared" ca="1" si="71"/>
        <v>00</v>
      </c>
      <c r="AW99" s="1" t="str">
        <f t="shared" ca="1" si="62"/>
        <v>ZP</v>
      </c>
      <c r="AX99" s="4" t="e">
        <f ca="1">VLOOKUP(UPPER(F99)&amp;"-"&amp;AW99,Opcodes!$D$3:$E$160,2,FALSE)</f>
        <v>#N/A</v>
      </c>
      <c r="AY99" s="1">
        <f t="shared" ca="1" si="66"/>
        <v>0</v>
      </c>
    </row>
    <row r="100" spans="3:51" x14ac:dyDescent="0.3">
      <c r="C100" s="10" t="str" cm="1">
        <f t="array" aca="1" ref="C100" ca="1">IF(AND(N100&amp;""&lt;&gt;"",K100&amp;""&lt;&gt;""),K100&amp;": "&amp;N100&amp;IF(O100&amp;""&lt;&gt;""," "&amp;O100,"")&amp;IF(P100&amp;""&lt;&gt;""," "&amp;P100,""),IF(Y100&amp;""&lt;&gt;"",K100&amp;": "&amp;TRIM(_xlfn.TEXTJOIN("",TRUE,MID(Y100,2*ROW(INDIRECT("1:"&amp;LEN(Y100)))-1,2)&amp;" ")),""))</f>
        <v/>
      </c>
      <c r="D100" s="15"/>
      <c r="E100" s="16"/>
      <c r="F100" s="17"/>
      <c r="G100" s="18"/>
      <c r="H100" s="23"/>
      <c r="I100" s="8"/>
      <c r="J100" s="8"/>
      <c r="K100" s="1" t="str">
        <f t="shared" ca="1" si="63"/>
        <v>34E</v>
      </c>
      <c r="L100" s="1" t="str">
        <f t="shared" si="64"/>
        <v/>
      </c>
      <c r="M100" s="1" t="str">
        <f t="shared" ca="1" si="40"/>
        <v>$034E</v>
      </c>
      <c r="N100" s="4" t="str">
        <f t="shared" ca="1" si="41"/>
        <v/>
      </c>
      <c r="O100" s="4" t="str">
        <f t="shared" ca="1" si="42"/>
        <v>00</v>
      </c>
      <c r="P100" s="4" t="str">
        <f t="shared" ca="1" si="43"/>
        <v/>
      </c>
      <c r="Q100" s="3">
        <f t="shared" si="44"/>
        <v>-1</v>
      </c>
      <c r="R100" s="3" t="str">
        <f t="shared" si="70"/>
        <v/>
      </c>
      <c r="S100" s="3" t="str">
        <f t="shared" si="65"/>
        <v>my_code</v>
      </c>
      <c r="T100" s="3" t="b">
        <f t="shared" si="45"/>
        <v>0</v>
      </c>
      <c r="U100" s="3" t="b">
        <f t="shared" si="46"/>
        <v>0</v>
      </c>
      <c r="V100" s="3" t="b">
        <f t="shared" si="47"/>
        <v>0</v>
      </c>
      <c r="W100" s="3" t="b">
        <f t="shared" si="48"/>
        <v>0</v>
      </c>
      <c r="X100" s="3" t="b">
        <f>IF(NOT(ISERROR(VLOOKUP(UPPER(F100),Opcodes!$O$3:$O$10,1,FALSE))),TRUE,FALSE)</f>
        <v>0</v>
      </c>
      <c r="Y100" s="1" t="str" cm="1">
        <f t="array" aca="1" ref="Y100" ca="1">IF(OR(UPPER(F100)="STR",UPPER(F100)="ASC"),_xlfn.TEXTJOIN("",TRUE,DEC2HEX(128*(UPPER(F100)="STR")+CODE(MID(G100,ABS(ROW(INDIRECT("1:"&amp;LEN(G100)))),1)))),IF(UPPER(F100)="HEX",UPPER(SUBSTITUTE(G100," ","")),""))</f>
        <v/>
      </c>
      <c r="Z100" s="1" t="str">
        <f t="shared" si="49"/>
        <v/>
      </c>
      <c r="AA100" s="1" t="str">
        <f t="shared" si="50"/>
        <v/>
      </c>
      <c r="AB100" s="1" t="str">
        <f t="shared" si="51"/>
        <v/>
      </c>
      <c r="AC100" s="1" t="str">
        <f t="shared" si="52"/>
        <v/>
      </c>
      <c r="AD100" s="1" t="str">
        <f t="shared" si="53"/>
        <v/>
      </c>
      <c r="AE100" s="1">
        <f t="shared" ca="1" si="54"/>
        <v>0</v>
      </c>
      <c r="AF100" s="1" t="str">
        <f t="shared" si="55"/>
        <v/>
      </c>
      <c r="AG100" s="1" t="str">
        <f ca="1">IF(Z100&amp;""&lt;&gt;"",Z$11,IF(AA100&amp;""&lt;&gt;"",AA$11,IF(AB100&amp;""&lt;&gt;"",AB$11,IF(AC100&amp;""&lt;&gt;"",AC$11,IF(AD100&amp;""&lt;&gt;"",AD$11,IF(AND(AE100&amp;""&lt;&gt;"",X100=FALSE),AE$11,IF(AF100&amp;""&lt;&gt;"","IMM",IF(X100,"PSO","DIR"))))))))</f>
        <v>mem</v>
      </c>
      <c r="AH100" s="1">
        <f t="shared" ca="1" si="56"/>
        <v>0</v>
      </c>
      <c r="AI100" s="1">
        <f t="shared" ca="1" si="67"/>
        <v>-1</v>
      </c>
      <c r="AJ100" s="1">
        <f t="shared" ca="1" si="73"/>
        <v>0</v>
      </c>
      <c r="AK100" s="1">
        <f t="shared" ca="1" si="68"/>
        <v>0</v>
      </c>
      <c r="AL100" s="1">
        <f t="shared" ca="1" si="69"/>
        <v>0</v>
      </c>
      <c r="AM100" s="1" t="e" cm="1">
        <f t="array" aca="1" ref="AM100" ca="1">INDEX($G$2:$G$173,MATCH(1,(AL100=$E$2:$E$173)*("EQU"=UPPER($F$2:$F$173)),0))</f>
        <v>#N/A</v>
      </c>
      <c r="AN100" s="1" t="str">
        <f t="shared" ca="1" si="74"/>
        <v/>
      </c>
      <c r="AO100" s="1" t="e">
        <f t="shared" ca="1" si="57"/>
        <v>#N/A</v>
      </c>
      <c r="AP100" s="1" t="str">
        <f t="shared" ca="1" si="58"/>
        <v/>
      </c>
      <c r="AQ100" s="1" t="str" cm="1">
        <f t="array" aca="1" ref="AQ100" ca="1">IF(LEFT(AL100,1)=".",INDEX($M$12:$M$173,MATCH(1,(AL100=$L$12:$L$173)*(S100=($S$12:$S$173)),0)),"")</f>
        <v/>
      </c>
      <c r="AR100" s="1">
        <f t="shared" ca="1" si="59"/>
        <v>0</v>
      </c>
      <c r="AS100" s="1">
        <f t="shared" ca="1" si="39"/>
        <v>0</v>
      </c>
      <c r="AT100" s="1" t="str">
        <f t="shared" ca="1" si="72"/>
        <v>00</v>
      </c>
      <c r="AU100" s="1" t="str">
        <f t="shared" ca="1" si="60"/>
        <v>00</v>
      </c>
      <c r="AV100" s="1" t="str">
        <f t="shared" ca="1" si="71"/>
        <v>00</v>
      </c>
      <c r="AW100" s="1" t="str">
        <f t="shared" ca="1" si="62"/>
        <v>ZP</v>
      </c>
      <c r="AX100" s="4" t="e">
        <f ca="1">VLOOKUP(UPPER(F100)&amp;"-"&amp;AW100,Opcodes!$D$3:$E$160,2,FALSE)</f>
        <v>#N/A</v>
      </c>
      <c r="AY100" s="1">
        <f t="shared" ca="1" si="66"/>
        <v>0</v>
      </c>
    </row>
    <row r="101" spans="3:51" x14ac:dyDescent="0.3">
      <c r="C101" s="10" t="str" cm="1">
        <f t="array" aca="1" ref="C101" ca="1">IF(AND(N101&amp;""&lt;&gt;"",K101&amp;""&lt;&gt;""),K101&amp;": "&amp;N101&amp;IF(O101&amp;""&lt;&gt;""," "&amp;O101,"")&amp;IF(P101&amp;""&lt;&gt;""," "&amp;P101,""),IF(Y101&amp;""&lt;&gt;"",K101&amp;": "&amp;TRIM(_xlfn.TEXTJOIN("",TRUE,MID(Y101,2*ROW(INDIRECT("1:"&amp;LEN(Y101)))-1,2)&amp;" ")),""))</f>
        <v/>
      </c>
      <c r="D101" s="15"/>
      <c r="E101" s="16"/>
      <c r="F101" s="17"/>
      <c r="G101" s="18"/>
      <c r="H101" s="23"/>
      <c r="I101" s="8"/>
      <c r="J101" s="8"/>
      <c r="K101" s="1" t="str">
        <f ca="1">DEC2HEX(HEX2DEC(K100)+IF(ISERROR(AY100),0,IF(ISNUMBER(AY100),AY100,0)))</f>
        <v>34E</v>
      </c>
      <c r="L101" s="1" t="str">
        <f t="shared" si="64"/>
        <v/>
      </c>
      <c r="M101" s="1" t="str">
        <f t="shared" ca="1" si="40"/>
        <v>$034E</v>
      </c>
      <c r="N101" s="4" t="str">
        <f t="shared" ca="1" si="41"/>
        <v/>
      </c>
      <c r="O101" s="4" t="str">
        <f t="shared" ca="1" si="42"/>
        <v>00</v>
      </c>
      <c r="P101" s="4" t="str">
        <f t="shared" ca="1" si="43"/>
        <v/>
      </c>
      <c r="Q101" s="3">
        <f t="shared" si="44"/>
        <v>-1</v>
      </c>
      <c r="R101" s="3" t="str">
        <f t="shared" si="70"/>
        <v/>
      </c>
      <c r="S101" s="3" t="str">
        <f t="shared" si="65"/>
        <v>my_code</v>
      </c>
      <c r="T101" s="3" t="b">
        <f t="shared" si="45"/>
        <v>0</v>
      </c>
      <c r="U101" s="3" t="b">
        <f t="shared" si="46"/>
        <v>0</v>
      </c>
      <c r="V101" s="3" t="b">
        <f t="shared" si="47"/>
        <v>0</v>
      </c>
      <c r="W101" s="3" t="b">
        <f t="shared" si="48"/>
        <v>0</v>
      </c>
      <c r="X101" s="3" t="b">
        <f>IF(NOT(ISERROR(VLOOKUP(UPPER(F101),Opcodes!$O$3:$O$10,1,FALSE))),TRUE,FALSE)</f>
        <v>0</v>
      </c>
      <c r="Y101" s="1" t="str" cm="1">
        <f t="array" aca="1" ref="Y101" ca="1">IF(OR(UPPER(F101)="STR",UPPER(F101)="ASC"),_xlfn.TEXTJOIN("",TRUE,DEC2HEX(128*(UPPER(F101)="STR")+CODE(MID(G101,ABS(ROW(INDIRECT("1:"&amp;LEN(G101)))),1)))),IF(UPPER(F101)="HEX",UPPER(SUBSTITUTE(G101," ","")),""))</f>
        <v/>
      </c>
      <c r="Z101" s="1" t="str">
        <f t="shared" si="49"/>
        <v/>
      </c>
      <c r="AA101" s="1" t="str">
        <f t="shared" si="50"/>
        <v/>
      </c>
      <c r="AB101" s="1" t="str">
        <f t="shared" si="51"/>
        <v/>
      </c>
      <c r="AC101" s="1" t="str">
        <f t="shared" si="52"/>
        <v/>
      </c>
      <c r="AD101" s="1" t="str">
        <f t="shared" si="53"/>
        <v/>
      </c>
      <c r="AE101" s="1">
        <f t="shared" ca="1" si="54"/>
        <v>0</v>
      </c>
      <c r="AF101" s="1" t="str">
        <f t="shared" si="55"/>
        <v/>
      </c>
      <c r="AG101" s="1" t="str">
        <f ca="1">IF(Z101&amp;""&lt;&gt;"",Z$11,IF(AA101&amp;""&lt;&gt;"",AA$11,IF(AB101&amp;""&lt;&gt;"",AB$11,IF(AC101&amp;""&lt;&gt;"",AC$11,IF(AD101&amp;""&lt;&gt;"",AD$11,IF(AND(AE101&amp;""&lt;&gt;"",X101=FALSE),AE$11,IF(AF101&amp;""&lt;&gt;"","IMM",IF(X101,"PSO","DIR"))))))))</f>
        <v>mem</v>
      </c>
      <c r="AH101" s="1">
        <f t="shared" ca="1" si="56"/>
        <v>0</v>
      </c>
      <c r="AI101" s="1">
        <f t="shared" ca="1" si="67"/>
        <v>-1</v>
      </c>
      <c r="AJ101" s="1">
        <f t="shared" ca="1" si="73"/>
        <v>0</v>
      </c>
      <c r="AK101" s="1">
        <f t="shared" ca="1" si="68"/>
        <v>0</v>
      </c>
      <c r="AL101" s="1">
        <f t="shared" ca="1" si="69"/>
        <v>0</v>
      </c>
      <c r="AM101" s="1" t="e" cm="1">
        <f t="array" aca="1" ref="AM101" ca="1">INDEX($G$2:$G$173,MATCH(1,(AL101=$E$2:$E$173)*("EQU"=UPPER($F$2:$F$173)),0))</f>
        <v>#N/A</v>
      </c>
      <c r="AN101" s="1" t="str">
        <f t="shared" ca="1" si="74"/>
        <v/>
      </c>
      <c r="AO101" s="1" t="e">
        <f t="shared" ca="1" si="57"/>
        <v>#N/A</v>
      </c>
      <c r="AP101" s="1" t="str">
        <f t="shared" ca="1" si="58"/>
        <v/>
      </c>
      <c r="AQ101" s="1" t="str" cm="1">
        <f t="array" aca="1" ref="AQ101" ca="1">IF(LEFT(AL101,1)=".",INDEX($M$12:$M$173,MATCH(1,(AL101=$L$12:$L$173)*(S101=($S$12:$S$173)),0)),"")</f>
        <v/>
      </c>
      <c r="AR101" s="1">
        <f t="shared" ca="1" si="59"/>
        <v>0</v>
      </c>
      <c r="AS101" s="1">
        <f t="shared" ca="1" si="39"/>
        <v>0</v>
      </c>
      <c r="AT101" s="1" t="str">
        <f t="shared" ca="1" si="72"/>
        <v>00</v>
      </c>
      <c r="AU101" s="1" t="str">
        <f t="shared" ca="1" si="60"/>
        <v>00</v>
      </c>
      <c r="AV101" s="1" t="str">
        <f t="shared" ca="1" si="71"/>
        <v>00</v>
      </c>
      <c r="AW101" s="1" t="str">
        <f t="shared" ca="1" si="62"/>
        <v>ZP</v>
      </c>
      <c r="AX101" s="4" t="e">
        <f ca="1">VLOOKUP(UPPER(F101)&amp;"-"&amp;AW101,Opcodes!$D$3:$E$160,2,FALSE)</f>
        <v>#N/A</v>
      </c>
      <c r="AY101" s="1">
        <f t="shared" ca="1" si="66"/>
        <v>0</v>
      </c>
    </row>
    <row r="102" spans="3:51" x14ac:dyDescent="0.3">
      <c r="C102" s="10" t="str" cm="1">
        <f t="array" aca="1" ref="C102" ca="1">IF(AND(N102&amp;""&lt;&gt;"",K102&amp;""&lt;&gt;""),K102&amp;": "&amp;N102&amp;IF(O102&amp;""&lt;&gt;""," "&amp;O102,"")&amp;IF(P102&amp;""&lt;&gt;""," "&amp;P102,""),IF(Y102&amp;""&lt;&gt;"",K102&amp;": "&amp;TRIM(_xlfn.TEXTJOIN("",TRUE,MID(Y102,2*ROW(INDIRECT("1:"&amp;LEN(Y102)))-1,2)&amp;" ")),""))</f>
        <v/>
      </c>
      <c r="D102" s="15"/>
      <c r="E102" s="16"/>
      <c r="F102" s="17"/>
      <c r="G102" s="18"/>
      <c r="H102" s="23"/>
      <c r="I102" s="8"/>
      <c r="J102" s="8"/>
      <c r="K102" s="1" t="str">
        <f t="shared" ref="K102:K165" ca="1" si="75">DEC2HEX(HEX2DEC(K101)+IF(ISERROR(AY101),0,IF(ISNUMBER(AY101),AY101,0)))</f>
        <v>34E</v>
      </c>
      <c r="L102" s="1" t="str">
        <f t="shared" si="64"/>
        <v/>
      </c>
      <c r="M102" s="1" t="str">
        <f t="shared" ca="1" si="40"/>
        <v>$034E</v>
      </c>
      <c r="N102" s="4" t="str">
        <f t="shared" ca="1" si="41"/>
        <v/>
      </c>
      <c r="O102" s="4" t="str">
        <f t="shared" ca="1" si="42"/>
        <v>00</v>
      </c>
      <c r="P102" s="4" t="str">
        <f t="shared" ca="1" si="43"/>
        <v/>
      </c>
      <c r="Q102" s="3">
        <f t="shared" si="44"/>
        <v>-1</v>
      </c>
      <c r="R102" s="3" t="str">
        <f t="shared" si="70"/>
        <v/>
      </c>
      <c r="S102" s="3" t="str">
        <f t="shared" si="65"/>
        <v>my_code</v>
      </c>
      <c r="T102" s="3" t="b">
        <f t="shared" si="45"/>
        <v>0</v>
      </c>
      <c r="U102" s="3" t="b">
        <f t="shared" si="46"/>
        <v>0</v>
      </c>
      <c r="V102" s="3" t="b">
        <f t="shared" si="47"/>
        <v>0</v>
      </c>
      <c r="W102" s="3" t="b">
        <f t="shared" si="48"/>
        <v>0</v>
      </c>
      <c r="X102" s="3" t="b">
        <f>IF(NOT(ISERROR(VLOOKUP(UPPER(F102),Opcodes!$O$3:$O$10,1,FALSE))),TRUE,FALSE)</f>
        <v>0</v>
      </c>
      <c r="Y102" s="1" t="str" cm="1">
        <f t="array" aca="1" ref="Y102" ca="1">IF(OR(UPPER(F102)="STR",UPPER(F102)="ASC"),_xlfn.TEXTJOIN("",TRUE,DEC2HEX(128*(UPPER(F102)="STR")+CODE(MID(G102,ABS(ROW(INDIRECT("1:"&amp;LEN(G102)))),1)))),IF(UPPER(F102)="HEX",UPPER(SUBSTITUTE(G102," ","")),""))</f>
        <v/>
      </c>
      <c r="Z102" s="1" t="str">
        <f t="shared" si="49"/>
        <v/>
      </c>
      <c r="AA102" s="1" t="str">
        <f t="shared" si="50"/>
        <v/>
      </c>
      <c r="AB102" s="1" t="str">
        <f t="shared" si="51"/>
        <v/>
      </c>
      <c r="AC102" s="1" t="str">
        <f t="shared" si="52"/>
        <v/>
      </c>
      <c r="AD102" s="1" t="str">
        <f t="shared" si="53"/>
        <v/>
      </c>
      <c r="AE102" s="1">
        <f t="shared" ca="1" si="54"/>
        <v>0</v>
      </c>
      <c r="AF102" s="1" t="str">
        <f t="shared" si="55"/>
        <v/>
      </c>
      <c r="AG102" s="1" t="str">
        <f ca="1">IF(Z102&amp;""&lt;&gt;"",Z$11,IF(AA102&amp;""&lt;&gt;"",AA$11,IF(AB102&amp;""&lt;&gt;"",AB$11,IF(AC102&amp;""&lt;&gt;"",AC$11,IF(AD102&amp;""&lt;&gt;"",AD$11,IF(AND(AE102&amp;""&lt;&gt;"",X102=FALSE),AE$11,IF(AF102&amp;""&lt;&gt;"","IMM",IF(X102,"PSO","DIR"))))))))</f>
        <v>mem</v>
      </c>
      <c r="AH102" s="1">
        <f t="shared" ca="1" si="56"/>
        <v>0</v>
      </c>
      <c r="AI102" s="1">
        <f t="shared" ca="1" si="67"/>
        <v>-1</v>
      </c>
      <c r="AJ102" s="1">
        <f t="shared" ca="1" si="73"/>
        <v>0</v>
      </c>
      <c r="AK102" s="1">
        <f t="shared" ca="1" si="68"/>
        <v>0</v>
      </c>
      <c r="AL102" s="1">
        <f t="shared" ca="1" si="69"/>
        <v>0</v>
      </c>
      <c r="AM102" s="1" t="e" cm="1">
        <f t="array" aca="1" ref="AM102" ca="1">INDEX($G$2:$G$173,MATCH(1,(AL102=$E$2:$E$173)*("EQU"=UPPER($F$2:$F$173)),0))</f>
        <v>#N/A</v>
      </c>
      <c r="AN102" s="1" t="str">
        <f t="shared" ca="1" si="74"/>
        <v/>
      </c>
      <c r="AO102" s="1" t="e">
        <f t="shared" ca="1" si="57"/>
        <v>#N/A</v>
      </c>
      <c r="AP102" s="1" t="str">
        <f t="shared" ca="1" si="58"/>
        <v/>
      </c>
      <c r="AQ102" s="1" t="str" cm="1">
        <f t="array" aca="1" ref="AQ102" ca="1">IF(LEFT(AL102,1)=".",INDEX($M$12:$M$173,MATCH(1,(AL102=$L$12:$L$173)*(S102=($S$12:$S$173)),0)),"")</f>
        <v/>
      </c>
      <c r="AR102" s="1">
        <f t="shared" ca="1" si="59"/>
        <v>0</v>
      </c>
      <c r="AS102" s="1">
        <f t="shared" ca="1" si="39"/>
        <v>0</v>
      </c>
      <c r="AT102" s="1" t="str">
        <f t="shared" ca="1" si="72"/>
        <v>00</v>
      </c>
      <c r="AU102" s="1" t="str">
        <f t="shared" ca="1" si="60"/>
        <v>00</v>
      </c>
      <c r="AV102" s="1" t="str">
        <f t="shared" ca="1" si="71"/>
        <v>00</v>
      </c>
      <c r="AW102" s="1" t="str">
        <f t="shared" ca="1" si="62"/>
        <v>ZP</v>
      </c>
      <c r="AX102" s="4" t="e">
        <f ca="1">VLOOKUP(UPPER(F102)&amp;"-"&amp;AW102,Opcodes!$D$3:$E$160,2,FALSE)</f>
        <v>#N/A</v>
      </c>
      <c r="AY102" s="1">
        <f t="shared" ca="1" si="66"/>
        <v>0</v>
      </c>
    </row>
    <row r="103" spans="3:51" x14ac:dyDescent="0.3">
      <c r="C103" s="10" t="str" cm="1">
        <f t="array" aca="1" ref="C103" ca="1">IF(AND(N103&amp;""&lt;&gt;"",K103&amp;""&lt;&gt;""),K103&amp;": "&amp;N103&amp;IF(O103&amp;""&lt;&gt;""," "&amp;O103,"")&amp;IF(P103&amp;""&lt;&gt;""," "&amp;P103,""),IF(Y103&amp;""&lt;&gt;"",K103&amp;": "&amp;TRIM(_xlfn.TEXTJOIN("",TRUE,MID(Y103,2*ROW(INDIRECT("1:"&amp;LEN(Y103)))-1,2)&amp;" ")),""))</f>
        <v/>
      </c>
      <c r="D103" s="15"/>
      <c r="E103" s="16"/>
      <c r="F103" s="17"/>
      <c r="G103" s="18"/>
      <c r="H103" s="23"/>
      <c r="I103" s="8"/>
      <c r="J103" s="8"/>
      <c r="K103" s="1" t="str">
        <f t="shared" ca="1" si="75"/>
        <v>34E</v>
      </c>
      <c r="L103" s="1" t="str">
        <f t="shared" si="64"/>
        <v/>
      </c>
      <c r="M103" s="1" t="str">
        <f t="shared" ca="1" si="40"/>
        <v>$034E</v>
      </c>
      <c r="N103" s="4" t="str">
        <f t="shared" ca="1" si="41"/>
        <v/>
      </c>
      <c r="O103" s="4" t="str">
        <f t="shared" ca="1" si="42"/>
        <v>00</v>
      </c>
      <c r="P103" s="4" t="str">
        <f t="shared" ca="1" si="43"/>
        <v/>
      </c>
      <c r="Q103" s="3">
        <f t="shared" si="44"/>
        <v>-1</v>
      </c>
      <c r="R103" s="3" t="str">
        <f t="shared" si="70"/>
        <v/>
      </c>
      <c r="S103" s="3" t="str">
        <f t="shared" si="65"/>
        <v>my_code</v>
      </c>
      <c r="T103" s="3" t="b">
        <f t="shared" si="45"/>
        <v>0</v>
      </c>
      <c r="U103" s="3" t="b">
        <f t="shared" si="46"/>
        <v>0</v>
      </c>
      <c r="V103" s="3" t="b">
        <f t="shared" si="47"/>
        <v>0</v>
      </c>
      <c r="W103" s="3" t="b">
        <f t="shared" si="48"/>
        <v>0</v>
      </c>
      <c r="X103" s="3" t="b">
        <f>IF(NOT(ISERROR(VLOOKUP(UPPER(F103),Opcodes!$O$3:$O$10,1,FALSE))),TRUE,FALSE)</f>
        <v>0</v>
      </c>
      <c r="Y103" s="1" t="str" cm="1">
        <f t="array" aca="1" ref="Y103" ca="1">IF(OR(UPPER(F103)="STR",UPPER(F103)="ASC"),_xlfn.TEXTJOIN("",TRUE,DEC2HEX(128*(UPPER(F103)="STR")+CODE(MID(G103,ABS(ROW(INDIRECT("1:"&amp;LEN(G103)))),1)))),IF(UPPER(F103)="HEX",UPPER(SUBSTITUTE(G103," ","")),""))</f>
        <v/>
      </c>
      <c r="Z103" s="1" t="str">
        <f t="shared" si="49"/>
        <v/>
      </c>
      <c r="AA103" s="1" t="str">
        <f t="shared" si="50"/>
        <v/>
      </c>
      <c r="AB103" s="1" t="str">
        <f t="shared" si="51"/>
        <v/>
      </c>
      <c r="AC103" s="1" t="str">
        <f t="shared" si="52"/>
        <v/>
      </c>
      <c r="AD103" s="1" t="str">
        <f t="shared" si="53"/>
        <v/>
      </c>
      <c r="AE103" s="1">
        <f t="shared" ca="1" si="54"/>
        <v>0</v>
      </c>
      <c r="AF103" s="1" t="str">
        <f t="shared" si="55"/>
        <v/>
      </c>
      <c r="AG103" s="1" t="str">
        <f ca="1">IF(Z103&amp;""&lt;&gt;"",Z$11,IF(AA103&amp;""&lt;&gt;"",AA$11,IF(AB103&amp;""&lt;&gt;"",AB$11,IF(AC103&amp;""&lt;&gt;"",AC$11,IF(AD103&amp;""&lt;&gt;"",AD$11,IF(AND(AE103&amp;""&lt;&gt;"",X103=FALSE),AE$11,IF(AF103&amp;""&lt;&gt;"","IMM",IF(X103,"PSO","DIR"))))))))</f>
        <v>mem</v>
      </c>
      <c r="AH103" s="1">
        <f t="shared" ca="1" si="56"/>
        <v>0</v>
      </c>
      <c r="AI103" s="1">
        <f t="shared" ca="1" si="67"/>
        <v>-1</v>
      </c>
      <c r="AJ103" s="1">
        <f t="shared" ca="1" si="73"/>
        <v>0</v>
      </c>
      <c r="AK103" s="1">
        <f t="shared" ca="1" si="68"/>
        <v>0</v>
      </c>
      <c r="AL103" s="1">
        <f t="shared" ca="1" si="69"/>
        <v>0</v>
      </c>
      <c r="AM103" s="1" t="e" cm="1">
        <f t="array" aca="1" ref="AM103" ca="1">INDEX($G$2:$G$173,MATCH(1,(AL103=$E$2:$E$173)*("EQU"=UPPER($F$2:$F$173)),0))</f>
        <v>#N/A</v>
      </c>
      <c r="AN103" s="1" t="str">
        <f t="shared" ca="1" si="74"/>
        <v/>
      </c>
      <c r="AO103" s="1" t="e">
        <f t="shared" ca="1" si="57"/>
        <v>#N/A</v>
      </c>
      <c r="AP103" s="1" t="str">
        <f t="shared" ca="1" si="58"/>
        <v/>
      </c>
      <c r="AQ103" s="1" t="str" cm="1">
        <f t="array" aca="1" ref="AQ103" ca="1">IF(LEFT(AL103,1)=".",INDEX($M$12:$M$173,MATCH(1,(AL103=$L$12:$L$173)*(S103=($S$12:$S$173)),0)),"")</f>
        <v/>
      </c>
      <c r="AR103" s="1">
        <f t="shared" ca="1" si="59"/>
        <v>0</v>
      </c>
      <c r="AS103" s="1">
        <f t="shared" ca="1" si="39"/>
        <v>0</v>
      </c>
      <c r="AT103" s="1" t="str">
        <f t="shared" ca="1" si="72"/>
        <v>00</v>
      </c>
      <c r="AU103" s="1" t="str">
        <f t="shared" ca="1" si="60"/>
        <v>00</v>
      </c>
      <c r="AV103" s="1" t="str">
        <f t="shared" ca="1" si="71"/>
        <v>00</v>
      </c>
      <c r="AW103" s="1" t="str">
        <f t="shared" ca="1" si="62"/>
        <v>ZP</v>
      </c>
      <c r="AX103" s="4" t="e">
        <f ca="1">VLOOKUP(UPPER(F103)&amp;"-"&amp;AW103,Opcodes!$D$3:$E$160,2,FALSE)</f>
        <v>#N/A</v>
      </c>
      <c r="AY103" s="1">
        <f t="shared" ca="1" si="66"/>
        <v>0</v>
      </c>
    </row>
    <row r="104" spans="3:51" x14ac:dyDescent="0.3">
      <c r="C104" s="10" t="str" cm="1">
        <f t="array" aca="1" ref="C104" ca="1">IF(AND(N104&amp;""&lt;&gt;"",K104&amp;""&lt;&gt;""),K104&amp;": "&amp;N104&amp;IF(O104&amp;""&lt;&gt;""," "&amp;O104,"")&amp;IF(P104&amp;""&lt;&gt;""," "&amp;P104,""),IF(Y104&amp;""&lt;&gt;"",K104&amp;": "&amp;TRIM(_xlfn.TEXTJOIN("",TRUE,MID(Y104,2*ROW(INDIRECT("1:"&amp;LEN(Y104)))-1,2)&amp;" ")),""))</f>
        <v/>
      </c>
      <c r="D104" s="15"/>
      <c r="E104" s="16"/>
      <c r="F104" s="17"/>
      <c r="G104" s="18"/>
      <c r="H104" s="23"/>
      <c r="I104" s="8"/>
      <c r="J104" s="8"/>
      <c r="K104" s="1" t="str">
        <f t="shared" ca="1" si="75"/>
        <v>34E</v>
      </c>
      <c r="L104" s="1" t="str">
        <f t="shared" si="64"/>
        <v/>
      </c>
      <c r="M104" s="1" t="str">
        <f t="shared" ca="1" si="40"/>
        <v>$034E</v>
      </c>
      <c r="N104" s="4" t="str">
        <f t="shared" ca="1" si="41"/>
        <v/>
      </c>
      <c r="O104" s="4" t="str">
        <f t="shared" ca="1" si="42"/>
        <v>00</v>
      </c>
      <c r="P104" s="4" t="str">
        <f t="shared" ca="1" si="43"/>
        <v/>
      </c>
      <c r="Q104" s="3">
        <f t="shared" si="44"/>
        <v>-1</v>
      </c>
      <c r="R104" s="3" t="str">
        <f t="shared" si="70"/>
        <v/>
      </c>
      <c r="S104" s="3" t="str">
        <f t="shared" si="65"/>
        <v>my_code</v>
      </c>
      <c r="T104" s="3" t="b">
        <f t="shared" si="45"/>
        <v>0</v>
      </c>
      <c r="U104" s="3" t="b">
        <f t="shared" si="46"/>
        <v>0</v>
      </c>
      <c r="V104" s="3" t="b">
        <f t="shared" si="47"/>
        <v>0</v>
      </c>
      <c r="W104" s="3" t="b">
        <f t="shared" si="48"/>
        <v>0</v>
      </c>
      <c r="X104" s="3" t="b">
        <f>IF(NOT(ISERROR(VLOOKUP(UPPER(F104),Opcodes!$O$3:$O$10,1,FALSE))),TRUE,FALSE)</f>
        <v>0</v>
      </c>
      <c r="Y104" s="1" t="str" cm="1">
        <f t="array" aca="1" ref="Y104" ca="1">IF(OR(UPPER(F104)="STR",UPPER(F104)="ASC"),_xlfn.TEXTJOIN("",TRUE,DEC2HEX(128*(UPPER(F104)="STR")+CODE(MID(G104,ABS(ROW(INDIRECT("1:"&amp;LEN(G104)))),1)))),IF(UPPER(F104)="HEX",UPPER(SUBSTITUTE(G104," ","")),""))</f>
        <v/>
      </c>
      <c r="Z104" s="1" t="str">
        <f t="shared" si="49"/>
        <v/>
      </c>
      <c r="AA104" s="1" t="str">
        <f t="shared" si="50"/>
        <v/>
      </c>
      <c r="AB104" s="1" t="str">
        <f t="shared" si="51"/>
        <v/>
      </c>
      <c r="AC104" s="1" t="str">
        <f t="shared" si="52"/>
        <v/>
      </c>
      <c r="AD104" s="1" t="str">
        <f t="shared" si="53"/>
        <v/>
      </c>
      <c r="AE104" s="1">
        <f t="shared" ca="1" si="54"/>
        <v>0</v>
      </c>
      <c r="AF104" s="1" t="str">
        <f t="shared" si="55"/>
        <v/>
      </c>
      <c r="AG104" s="1" t="str">
        <f ca="1">IF(Z104&amp;""&lt;&gt;"",Z$11,IF(AA104&amp;""&lt;&gt;"",AA$11,IF(AB104&amp;""&lt;&gt;"",AB$11,IF(AC104&amp;""&lt;&gt;"",AC$11,IF(AD104&amp;""&lt;&gt;"",AD$11,IF(AND(AE104&amp;""&lt;&gt;"",X104=FALSE),AE$11,IF(AF104&amp;""&lt;&gt;"","IMM",IF(X104,"PSO","DIR"))))))))</f>
        <v>mem</v>
      </c>
      <c r="AH104" s="1">
        <f t="shared" ca="1" si="56"/>
        <v>0</v>
      </c>
      <c r="AI104" s="1">
        <f t="shared" ca="1" si="67"/>
        <v>-1</v>
      </c>
      <c r="AJ104" s="1">
        <f t="shared" ca="1" si="73"/>
        <v>0</v>
      </c>
      <c r="AK104" s="1">
        <f t="shared" ca="1" si="68"/>
        <v>0</v>
      </c>
      <c r="AL104" s="1">
        <f t="shared" ca="1" si="69"/>
        <v>0</v>
      </c>
      <c r="AM104" s="1" t="e" cm="1">
        <f t="array" aca="1" ref="AM104" ca="1">INDEX($G$2:$G$173,MATCH(1,(AL104=$E$2:$E$173)*("EQU"=UPPER($F$2:$F$173)),0))</f>
        <v>#N/A</v>
      </c>
      <c r="AN104" s="1" t="str">
        <f t="shared" ca="1" si="74"/>
        <v/>
      </c>
      <c r="AO104" s="1" t="e">
        <f t="shared" ca="1" si="57"/>
        <v>#N/A</v>
      </c>
      <c r="AP104" s="1" t="str">
        <f t="shared" ca="1" si="58"/>
        <v/>
      </c>
      <c r="AQ104" s="1" t="str" cm="1">
        <f t="array" aca="1" ref="AQ104" ca="1">IF(LEFT(AL104,1)=".",INDEX($M$12:$M$173,MATCH(1,(AL104=$L$12:$L$173)*(S104=($S$12:$S$173)),0)),"")</f>
        <v/>
      </c>
      <c r="AR104" s="1">
        <f t="shared" ca="1" si="59"/>
        <v>0</v>
      </c>
      <c r="AS104" s="1">
        <f t="shared" ref="AS104:AS186" ca="1" si="76">IF(LEFT(AR104,1)="$",AJ104+HEX2DEC(RIGHT(AR104,LEN(AR104)-1)),IF(LEFT(AR104,1)="%",BIN2DEC(RIGHT(AR104,LEN(AR104)-1)),IF(AR104&amp;""&lt;&gt;"",AR104+AJ104,"")))</f>
        <v>0</v>
      </c>
      <c r="AT104" s="1" t="str">
        <f t="shared" ca="1" si="72"/>
        <v>00</v>
      </c>
      <c r="AU104" s="1" t="str">
        <f t="shared" ca="1" si="60"/>
        <v>00</v>
      </c>
      <c r="AV104" s="1" t="str">
        <f t="shared" ca="1" si="71"/>
        <v>00</v>
      </c>
      <c r="AW104" s="1" t="str">
        <f t="shared" ca="1" si="62"/>
        <v>ZP</v>
      </c>
      <c r="AX104" s="4" t="e">
        <f ca="1">VLOOKUP(UPPER(F104)&amp;"-"&amp;AW104,Opcodes!$D$3:$E$160,2,FALSE)</f>
        <v>#N/A</v>
      </c>
      <c r="AY104" s="1">
        <f t="shared" ca="1" si="66"/>
        <v>0</v>
      </c>
    </row>
    <row r="105" spans="3:51" x14ac:dyDescent="0.3">
      <c r="C105" s="10" t="str" cm="1">
        <f t="array" aca="1" ref="C105" ca="1">IF(AND(N105&amp;""&lt;&gt;"",K105&amp;""&lt;&gt;""),K105&amp;": "&amp;N105&amp;IF(O105&amp;""&lt;&gt;""," "&amp;O105,"")&amp;IF(P105&amp;""&lt;&gt;""," "&amp;P105,""),IF(Y105&amp;""&lt;&gt;"",K105&amp;": "&amp;TRIM(_xlfn.TEXTJOIN("",TRUE,MID(Y105,2*ROW(INDIRECT("1:"&amp;LEN(Y105)))-1,2)&amp;" ")),""))</f>
        <v/>
      </c>
      <c r="D105" s="15"/>
      <c r="E105" s="16"/>
      <c r="F105" s="17"/>
      <c r="G105" s="18"/>
      <c r="H105" s="23"/>
      <c r="I105" s="8"/>
      <c r="J105" s="8"/>
      <c r="K105" s="1" t="str">
        <f t="shared" ca="1" si="75"/>
        <v>34E</v>
      </c>
      <c r="L105" s="1" t="str">
        <f t="shared" si="64"/>
        <v/>
      </c>
      <c r="M105" s="1" t="str">
        <f t="shared" ca="1" si="40"/>
        <v>$034E</v>
      </c>
      <c r="N105" s="4" t="str">
        <f t="shared" ca="1" si="41"/>
        <v/>
      </c>
      <c r="O105" s="4" t="str">
        <f t="shared" ca="1" si="42"/>
        <v>00</v>
      </c>
      <c r="P105" s="4" t="str">
        <f t="shared" ca="1" si="43"/>
        <v/>
      </c>
      <c r="Q105" s="3">
        <f t="shared" si="44"/>
        <v>-1</v>
      </c>
      <c r="R105" s="3" t="str">
        <f t="shared" si="70"/>
        <v/>
      </c>
      <c r="S105" s="3" t="str">
        <f t="shared" si="65"/>
        <v>my_code</v>
      </c>
      <c r="T105" s="3" t="b">
        <f t="shared" si="45"/>
        <v>0</v>
      </c>
      <c r="U105" s="3" t="b">
        <f t="shared" si="46"/>
        <v>0</v>
      </c>
      <c r="V105" s="3" t="b">
        <f t="shared" si="47"/>
        <v>0</v>
      </c>
      <c r="W105" s="3" t="b">
        <f t="shared" si="48"/>
        <v>0</v>
      </c>
      <c r="X105" s="3" t="b">
        <f>IF(NOT(ISERROR(VLOOKUP(UPPER(F105),Opcodes!$O$3:$O$10,1,FALSE))),TRUE,FALSE)</f>
        <v>0</v>
      </c>
      <c r="Y105" s="1" t="str" cm="1">
        <f t="array" aca="1" ref="Y105" ca="1">IF(OR(UPPER(F105)="STR",UPPER(F105)="ASC"),_xlfn.TEXTJOIN("",TRUE,DEC2HEX(128*(UPPER(F105)="STR")+CODE(MID(G105,ABS(ROW(INDIRECT("1:"&amp;LEN(G105)))),1)))),IF(UPPER(F105)="HEX",UPPER(SUBSTITUTE(G105," ","")),""))</f>
        <v/>
      </c>
      <c r="Z105" s="1" t="str">
        <f t="shared" si="49"/>
        <v/>
      </c>
      <c r="AA105" s="1" t="str">
        <f t="shared" si="50"/>
        <v/>
      </c>
      <c r="AB105" s="1" t="str">
        <f t="shared" si="51"/>
        <v/>
      </c>
      <c r="AC105" s="1" t="str">
        <f t="shared" si="52"/>
        <v/>
      </c>
      <c r="AD105" s="1" t="str">
        <f t="shared" si="53"/>
        <v/>
      </c>
      <c r="AE105" s="1">
        <f t="shared" ca="1" si="54"/>
        <v>0</v>
      </c>
      <c r="AF105" s="1" t="str">
        <f t="shared" si="55"/>
        <v/>
      </c>
      <c r="AG105" s="1" t="str">
        <f ca="1">IF(Z105&amp;""&lt;&gt;"",Z$11,IF(AA105&amp;""&lt;&gt;"",AA$11,IF(AB105&amp;""&lt;&gt;"",AB$11,IF(AC105&amp;""&lt;&gt;"",AC$11,IF(AD105&amp;""&lt;&gt;"",AD$11,IF(AND(AE105&amp;""&lt;&gt;"",X105=FALSE),AE$11,IF(AF105&amp;""&lt;&gt;"","IMM",IF(X105,"PSO","DIR"))))))))</f>
        <v>mem</v>
      </c>
      <c r="AH105" s="1">
        <f t="shared" ca="1" si="56"/>
        <v>0</v>
      </c>
      <c r="AI105" s="1">
        <f t="shared" ca="1" si="67"/>
        <v>-1</v>
      </c>
      <c r="AJ105" s="1">
        <f t="shared" ca="1" si="73"/>
        <v>0</v>
      </c>
      <c r="AK105" s="1">
        <f t="shared" ca="1" si="68"/>
        <v>0</v>
      </c>
      <c r="AL105" s="1">
        <f t="shared" ca="1" si="69"/>
        <v>0</v>
      </c>
      <c r="AM105" s="1" t="e" cm="1">
        <f t="array" aca="1" ref="AM105" ca="1">INDEX($G$2:$G$173,MATCH(1,(AL105=$E$2:$E$173)*("EQU"=UPPER($F$2:$F$173)),0))</f>
        <v>#N/A</v>
      </c>
      <c r="AN105" s="1" t="str">
        <f t="shared" ca="1" si="74"/>
        <v/>
      </c>
      <c r="AO105" s="1" t="e">
        <f t="shared" ca="1" si="57"/>
        <v>#N/A</v>
      </c>
      <c r="AP105" s="1" t="str">
        <f t="shared" ca="1" si="58"/>
        <v/>
      </c>
      <c r="AQ105" s="1" t="str" cm="1">
        <f t="array" aca="1" ref="AQ105" ca="1">IF(LEFT(AL105,1)=".",INDEX($M$12:$M$173,MATCH(1,(AL105=$L$12:$L$173)*(S105=($S$12:$S$173)),0)),"")</f>
        <v/>
      </c>
      <c r="AR105" s="1">
        <f t="shared" ca="1" si="59"/>
        <v>0</v>
      </c>
      <c r="AS105" s="1">
        <f t="shared" ca="1" si="76"/>
        <v>0</v>
      </c>
      <c r="AT105" s="1" t="str">
        <f t="shared" ca="1" si="72"/>
        <v>00</v>
      </c>
      <c r="AU105" s="1" t="str">
        <f t="shared" ca="1" si="60"/>
        <v>00</v>
      </c>
      <c r="AV105" s="1" t="str">
        <f t="shared" ca="1" si="71"/>
        <v>00</v>
      </c>
      <c r="AW105" s="1" t="str">
        <f t="shared" ca="1" si="62"/>
        <v>ZP</v>
      </c>
      <c r="AX105" s="4" t="e">
        <f ca="1">VLOOKUP(UPPER(F105)&amp;"-"&amp;AW105,Opcodes!$D$3:$E$160,2,FALSE)</f>
        <v>#N/A</v>
      </c>
      <c r="AY105" s="1">
        <f t="shared" ca="1" si="66"/>
        <v>0</v>
      </c>
    </row>
    <row r="106" spans="3:51" x14ac:dyDescent="0.3">
      <c r="C106" s="10" t="str" cm="1">
        <f t="array" aca="1" ref="C106" ca="1">IF(AND(N106&amp;""&lt;&gt;"",K106&amp;""&lt;&gt;""),K106&amp;": "&amp;N106&amp;IF(O106&amp;""&lt;&gt;""," "&amp;O106,"")&amp;IF(P106&amp;""&lt;&gt;""," "&amp;P106,""),IF(Y106&amp;""&lt;&gt;"",K106&amp;": "&amp;TRIM(_xlfn.TEXTJOIN("",TRUE,MID(Y106,2*ROW(INDIRECT("1:"&amp;LEN(Y106)))-1,2)&amp;" ")),""))</f>
        <v/>
      </c>
      <c r="D106" s="15"/>
      <c r="E106" s="16"/>
      <c r="F106" s="17"/>
      <c r="G106" s="18"/>
      <c r="H106" s="23"/>
      <c r="I106" s="8"/>
      <c r="J106" s="8"/>
      <c r="K106" s="1" t="str">
        <f t="shared" ca="1" si="75"/>
        <v>34E</v>
      </c>
      <c r="L106" s="1" t="str">
        <f t="shared" si="64"/>
        <v/>
      </c>
      <c r="M106" s="1" t="str">
        <f t="shared" ca="1" si="40"/>
        <v>$034E</v>
      </c>
      <c r="N106" s="4" t="str">
        <f t="shared" ca="1" si="41"/>
        <v/>
      </c>
      <c r="O106" s="4" t="str">
        <f t="shared" ca="1" si="42"/>
        <v>00</v>
      </c>
      <c r="P106" s="4" t="str">
        <f t="shared" ca="1" si="43"/>
        <v/>
      </c>
      <c r="Q106" s="3">
        <f t="shared" si="44"/>
        <v>-1</v>
      </c>
      <c r="R106" s="3" t="str">
        <f t="shared" si="70"/>
        <v/>
      </c>
      <c r="S106" s="3" t="str">
        <f t="shared" si="65"/>
        <v>my_code</v>
      </c>
      <c r="T106" s="3" t="b">
        <f t="shared" si="45"/>
        <v>0</v>
      </c>
      <c r="U106" s="3" t="b">
        <f t="shared" si="46"/>
        <v>0</v>
      </c>
      <c r="V106" s="3" t="b">
        <f t="shared" si="47"/>
        <v>0</v>
      </c>
      <c r="W106" s="3" t="b">
        <f t="shared" si="48"/>
        <v>0</v>
      </c>
      <c r="X106" s="3" t="b">
        <f>IF(NOT(ISERROR(VLOOKUP(UPPER(F106),Opcodes!$O$3:$O$10,1,FALSE))),TRUE,FALSE)</f>
        <v>0</v>
      </c>
      <c r="Y106" s="1" t="str" cm="1">
        <f t="array" aca="1" ref="Y106" ca="1">IF(OR(UPPER(F106)="STR",UPPER(F106)="ASC"),_xlfn.TEXTJOIN("",TRUE,DEC2HEX(128*(UPPER(F106)="STR")+CODE(MID(G106,ABS(ROW(INDIRECT("1:"&amp;LEN(G106)))),1)))),IF(UPPER(F106)="HEX",UPPER(SUBSTITUTE(G106," ","")),""))</f>
        <v/>
      </c>
      <c r="Z106" s="1" t="str">
        <f t="shared" si="49"/>
        <v/>
      </c>
      <c r="AA106" s="1" t="str">
        <f t="shared" si="50"/>
        <v/>
      </c>
      <c r="AB106" s="1" t="str">
        <f t="shared" si="51"/>
        <v/>
      </c>
      <c r="AC106" s="1" t="str">
        <f t="shared" si="52"/>
        <v/>
      </c>
      <c r="AD106" s="1" t="str">
        <f t="shared" si="53"/>
        <v/>
      </c>
      <c r="AE106" s="1">
        <f t="shared" ca="1" si="54"/>
        <v>0</v>
      </c>
      <c r="AF106" s="1" t="str">
        <f t="shared" si="55"/>
        <v/>
      </c>
      <c r="AG106" s="1" t="str">
        <f ca="1">IF(Z106&amp;""&lt;&gt;"",Z$11,IF(AA106&amp;""&lt;&gt;"",AA$11,IF(AB106&amp;""&lt;&gt;"",AB$11,IF(AC106&amp;""&lt;&gt;"",AC$11,IF(AD106&amp;""&lt;&gt;"",AD$11,IF(AND(AE106&amp;""&lt;&gt;"",X106=FALSE),AE$11,IF(AF106&amp;""&lt;&gt;"","IMM",IF(X106,"PSO","DIR"))))))))</f>
        <v>mem</v>
      </c>
      <c r="AH106" s="1">
        <f t="shared" ca="1" si="56"/>
        <v>0</v>
      </c>
      <c r="AI106" s="1">
        <f t="shared" ca="1" si="67"/>
        <v>-1</v>
      </c>
      <c r="AJ106" s="1">
        <f t="shared" ca="1" si="73"/>
        <v>0</v>
      </c>
      <c r="AK106" s="1">
        <f t="shared" ca="1" si="68"/>
        <v>0</v>
      </c>
      <c r="AL106" s="1">
        <f t="shared" ca="1" si="69"/>
        <v>0</v>
      </c>
      <c r="AM106" s="1" t="e" cm="1">
        <f t="array" aca="1" ref="AM106" ca="1">INDEX($G$2:$G$173,MATCH(1,(AL106=$E$2:$E$173)*("EQU"=UPPER($F$2:$F$173)),0))</f>
        <v>#N/A</v>
      </c>
      <c r="AN106" s="1" t="str">
        <f t="shared" ca="1" si="74"/>
        <v/>
      </c>
      <c r="AO106" s="1" t="e">
        <f t="shared" ca="1" si="57"/>
        <v>#N/A</v>
      </c>
      <c r="AP106" s="1" t="str">
        <f t="shared" ca="1" si="58"/>
        <v/>
      </c>
      <c r="AQ106" s="1" t="str" cm="1">
        <f t="array" aca="1" ref="AQ106" ca="1">IF(LEFT(AL106,1)=".",INDEX($M$12:$M$173,MATCH(1,(AL106=$L$12:$L$173)*(S106=($S$12:$S$173)),0)),"")</f>
        <v/>
      </c>
      <c r="AR106" s="1">
        <f t="shared" ca="1" si="59"/>
        <v>0</v>
      </c>
      <c r="AS106" s="1">
        <f t="shared" ca="1" si="76"/>
        <v>0</v>
      </c>
      <c r="AT106" s="1" t="str">
        <f t="shared" ca="1" si="72"/>
        <v>00</v>
      </c>
      <c r="AU106" s="1" t="str">
        <f t="shared" ca="1" si="60"/>
        <v>00</v>
      </c>
      <c r="AV106" s="1" t="str">
        <f t="shared" ca="1" si="71"/>
        <v>00</v>
      </c>
      <c r="AW106" s="1" t="str">
        <f t="shared" ca="1" si="62"/>
        <v>ZP</v>
      </c>
      <c r="AX106" s="4" t="e">
        <f ca="1">VLOOKUP(UPPER(F106)&amp;"-"&amp;AW106,Opcodes!$D$3:$E$160,2,FALSE)</f>
        <v>#N/A</v>
      </c>
      <c r="AY106" s="1">
        <f t="shared" ca="1" si="66"/>
        <v>0</v>
      </c>
    </row>
    <row r="107" spans="3:51" x14ac:dyDescent="0.3">
      <c r="C107" s="10" t="str" cm="1">
        <f t="array" aca="1" ref="C107" ca="1">IF(AND(N107&amp;""&lt;&gt;"",K107&amp;""&lt;&gt;""),K107&amp;": "&amp;N107&amp;IF(O107&amp;""&lt;&gt;""," "&amp;O107,"")&amp;IF(P107&amp;""&lt;&gt;""," "&amp;P107,""),IF(Y107&amp;""&lt;&gt;"",K107&amp;": "&amp;TRIM(_xlfn.TEXTJOIN("",TRUE,MID(Y107,2*ROW(INDIRECT("1:"&amp;LEN(Y107)))-1,2)&amp;" ")),""))</f>
        <v/>
      </c>
      <c r="D107" s="15"/>
      <c r="E107" s="16"/>
      <c r="F107" s="17"/>
      <c r="G107" s="18"/>
      <c r="H107" s="23"/>
      <c r="I107" s="8"/>
      <c r="J107" s="8"/>
      <c r="K107" s="1" t="str">
        <f t="shared" ca="1" si="75"/>
        <v>34E</v>
      </c>
      <c r="L107" s="1" t="str">
        <f t="shared" si="64"/>
        <v/>
      </c>
      <c r="M107" s="1" t="str">
        <f t="shared" ca="1" si="40"/>
        <v>$034E</v>
      </c>
      <c r="N107" s="4" t="str">
        <f t="shared" ca="1" si="41"/>
        <v/>
      </c>
      <c r="O107" s="4" t="str">
        <f t="shared" ca="1" si="42"/>
        <v>00</v>
      </c>
      <c r="P107" s="4" t="str">
        <f t="shared" ca="1" si="43"/>
        <v/>
      </c>
      <c r="Q107" s="3">
        <f t="shared" si="44"/>
        <v>-1</v>
      </c>
      <c r="R107" s="3" t="str">
        <f t="shared" si="70"/>
        <v/>
      </c>
      <c r="S107" s="3" t="str">
        <f t="shared" si="65"/>
        <v>my_code</v>
      </c>
      <c r="T107" s="3" t="b">
        <f t="shared" si="45"/>
        <v>0</v>
      </c>
      <c r="U107" s="3" t="b">
        <f t="shared" si="46"/>
        <v>0</v>
      </c>
      <c r="V107" s="3" t="b">
        <f t="shared" si="47"/>
        <v>0</v>
      </c>
      <c r="W107" s="3" t="b">
        <f t="shared" si="48"/>
        <v>0</v>
      </c>
      <c r="X107" s="3" t="b">
        <f>IF(NOT(ISERROR(VLOOKUP(UPPER(F107),Opcodes!$O$3:$O$10,1,FALSE))),TRUE,FALSE)</f>
        <v>0</v>
      </c>
      <c r="Y107" s="1" t="str" cm="1">
        <f t="array" aca="1" ref="Y107" ca="1">IF(OR(UPPER(F107)="STR",UPPER(F107)="ASC"),_xlfn.TEXTJOIN("",TRUE,DEC2HEX(128*(UPPER(F107)="STR")+CODE(MID(G107,ABS(ROW(INDIRECT("1:"&amp;LEN(G107)))),1)))),IF(UPPER(F107)="HEX",UPPER(SUBSTITUTE(G107," ","")),""))</f>
        <v/>
      </c>
      <c r="Z107" s="1" t="str">
        <f t="shared" si="49"/>
        <v/>
      </c>
      <c r="AA107" s="1" t="str">
        <f t="shared" si="50"/>
        <v/>
      </c>
      <c r="AB107" s="1" t="str">
        <f t="shared" si="51"/>
        <v/>
      </c>
      <c r="AC107" s="1" t="str">
        <f t="shared" si="52"/>
        <v/>
      </c>
      <c r="AD107" s="1" t="str">
        <f t="shared" si="53"/>
        <v/>
      </c>
      <c r="AE107" s="1">
        <f t="shared" ca="1" si="54"/>
        <v>0</v>
      </c>
      <c r="AF107" s="1" t="str">
        <f t="shared" si="55"/>
        <v/>
      </c>
      <c r="AG107" s="1" t="str">
        <f ca="1">IF(Z107&amp;""&lt;&gt;"",Z$11,IF(AA107&amp;""&lt;&gt;"",AA$11,IF(AB107&amp;""&lt;&gt;"",AB$11,IF(AC107&amp;""&lt;&gt;"",AC$11,IF(AD107&amp;""&lt;&gt;"",AD$11,IF(AND(AE107&amp;""&lt;&gt;"",X107=FALSE),AE$11,IF(AF107&amp;""&lt;&gt;"","IMM",IF(X107,"PSO","DIR"))))))))</f>
        <v>mem</v>
      </c>
      <c r="AH107" s="1">
        <f t="shared" ca="1" si="56"/>
        <v>0</v>
      </c>
      <c r="AI107" s="1">
        <f t="shared" ca="1" si="67"/>
        <v>-1</v>
      </c>
      <c r="AJ107" s="1">
        <f t="shared" ca="1" si="73"/>
        <v>0</v>
      </c>
      <c r="AK107" s="1">
        <f t="shared" ca="1" si="68"/>
        <v>0</v>
      </c>
      <c r="AL107" s="1">
        <f t="shared" ca="1" si="69"/>
        <v>0</v>
      </c>
      <c r="AM107" s="1" t="e" cm="1">
        <f t="array" aca="1" ref="AM107" ca="1">INDEX($G$2:$G$173,MATCH(1,(AL107=$E$2:$E$173)*("EQU"=UPPER($F$2:$F$173)),0))</f>
        <v>#N/A</v>
      </c>
      <c r="AN107" s="1" t="str">
        <f t="shared" ca="1" si="74"/>
        <v/>
      </c>
      <c r="AO107" s="1" t="e">
        <f t="shared" ca="1" si="57"/>
        <v>#N/A</v>
      </c>
      <c r="AP107" s="1" t="str">
        <f t="shared" ca="1" si="58"/>
        <v/>
      </c>
      <c r="AQ107" s="1" t="str" cm="1">
        <f t="array" aca="1" ref="AQ107" ca="1">IF(LEFT(AL107,1)=".",INDEX($M$12:$M$173,MATCH(1,(AL107=$L$12:$L$173)*(S107=($S$12:$S$173)),0)),"")</f>
        <v/>
      </c>
      <c r="AR107" s="1">
        <f t="shared" ca="1" si="59"/>
        <v>0</v>
      </c>
      <c r="AS107" s="1">
        <f t="shared" ca="1" si="76"/>
        <v>0</v>
      </c>
      <c r="AT107" s="1" t="str">
        <f t="shared" ca="1" si="72"/>
        <v>00</v>
      </c>
      <c r="AU107" s="1" t="str">
        <f t="shared" ca="1" si="60"/>
        <v>00</v>
      </c>
      <c r="AV107" s="1" t="str">
        <f t="shared" ca="1" si="71"/>
        <v>00</v>
      </c>
      <c r="AW107" s="1" t="str">
        <f t="shared" ca="1" si="62"/>
        <v>ZP</v>
      </c>
      <c r="AX107" s="4" t="e">
        <f ca="1">VLOOKUP(UPPER(F107)&amp;"-"&amp;AW107,Opcodes!$D$3:$E$160,2,FALSE)</f>
        <v>#N/A</v>
      </c>
      <c r="AY107" s="1">
        <f t="shared" ca="1" si="66"/>
        <v>0</v>
      </c>
    </row>
    <row r="108" spans="3:51" x14ac:dyDescent="0.3">
      <c r="C108" s="10" t="str" cm="1">
        <f t="array" aca="1" ref="C108" ca="1">IF(AND(N108&amp;""&lt;&gt;"",K108&amp;""&lt;&gt;""),K108&amp;": "&amp;N108&amp;IF(O108&amp;""&lt;&gt;""," "&amp;O108,"")&amp;IF(P108&amp;""&lt;&gt;""," "&amp;P108,""),IF(Y108&amp;""&lt;&gt;"",K108&amp;": "&amp;TRIM(_xlfn.TEXTJOIN("",TRUE,MID(Y108,2*ROW(INDIRECT("1:"&amp;LEN(Y108)))-1,2)&amp;" ")),""))</f>
        <v/>
      </c>
      <c r="D108" s="15"/>
      <c r="E108" s="16"/>
      <c r="F108" s="17"/>
      <c r="G108" s="18"/>
      <c r="H108" s="23"/>
      <c r="I108" s="8"/>
      <c r="J108" s="8"/>
      <c r="K108" s="1" t="str">
        <f t="shared" ca="1" si="75"/>
        <v>34E</v>
      </c>
      <c r="L108" s="1" t="str">
        <f t="shared" si="64"/>
        <v/>
      </c>
      <c r="M108" s="1" t="str">
        <f t="shared" ca="1" si="40"/>
        <v>$034E</v>
      </c>
      <c r="N108" s="4" t="str">
        <f t="shared" ca="1" si="41"/>
        <v/>
      </c>
      <c r="O108" s="4" t="str">
        <f t="shared" ca="1" si="42"/>
        <v>00</v>
      </c>
      <c r="P108" s="4" t="str">
        <f t="shared" ca="1" si="43"/>
        <v/>
      </c>
      <c r="Q108" s="3">
        <f t="shared" si="44"/>
        <v>-1</v>
      </c>
      <c r="R108" s="3" t="str">
        <f t="shared" si="70"/>
        <v/>
      </c>
      <c r="S108" s="3" t="str">
        <f t="shared" si="65"/>
        <v>my_code</v>
      </c>
      <c r="T108" s="3" t="b">
        <f t="shared" si="45"/>
        <v>0</v>
      </c>
      <c r="U108" s="3" t="b">
        <f t="shared" si="46"/>
        <v>0</v>
      </c>
      <c r="V108" s="3" t="b">
        <f t="shared" si="47"/>
        <v>0</v>
      </c>
      <c r="W108" s="3" t="b">
        <f t="shared" si="48"/>
        <v>0</v>
      </c>
      <c r="X108" s="3" t="b">
        <f>IF(NOT(ISERROR(VLOOKUP(UPPER(F108),Opcodes!$O$3:$O$10,1,FALSE))),TRUE,FALSE)</f>
        <v>0</v>
      </c>
      <c r="Y108" s="1" t="str" cm="1">
        <f t="array" aca="1" ref="Y108" ca="1">IF(OR(UPPER(F108)="STR",UPPER(F108)="ASC"),_xlfn.TEXTJOIN("",TRUE,DEC2HEX(128*(UPPER(F108)="STR")+CODE(MID(G108,ABS(ROW(INDIRECT("1:"&amp;LEN(G108)))),1)))),IF(UPPER(F108)="HEX",UPPER(SUBSTITUTE(G108," ","")),""))</f>
        <v/>
      </c>
      <c r="Z108" s="1" t="str">
        <f t="shared" si="49"/>
        <v/>
      </c>
      <c r="AA108" s="1" t="str">
        <f t="shared" si="50"/>
        <v/>
      </c>
      <c r="AB108" s="1" t="str">
        <f t="shared" si="51"/>
        <v/>
      </c>
      <c r="AC108" s="1" t="str">
        <f t="shared" si="52"/>
        <v/>
      </c>
      <c r="AD108" s="1" t="str">
        <f t="shared" si="53"/>
        <v/>
      </c>
      <c r="AE108" s="1">
        <f t="shared" ca="1" si="54"/>
        <v>0</v>
      </c>
      <c r="AF108" s="1" t="str">
        <f t="shared" si="55"/>
        <v/>
      </c>
      <c r="AG108" s="1" t="str">
        <f ca="1">IF(Z108&amp;""&lt;&gt;"",Z$11,IF(AA108&amp;""&lt;&gt;"",AA$11,IF(AB108&amp;""&lt;&gt;"",AB$11,IF(AC108&amp;""&lt;&gt;"",AC$11,IF(AD108&amp;""&lt;&gt;"",AD$11,IF(AND(AE108&amp;""&lt;&gt;"",X108=FALSE),AE$11,IF(AF108&amp;""&lt;&gt;"","IMM",IF(X108,"PSO","DIR"))))))))</f>
        <v>mem</v>
      </c>
      <c r="AH108" s="1">
        <f t="shared" ca="1" si="56"/>
        <v>0</v>
      </c>
      <c r="AI108" s="1">
        <f t="shared" ca="1" si="67"/>
        <v>-1</v>
      </c>
      <c r="AJ108" s="1">
        <f t="shared" ca="1" si="73"/>
        <v>0</v>
      </c>
      <c r="AK108" s="1">
        <f t="shared" ca="1" si="68"/>
        <v>0</v>
      </c>
      <c r="AL108" s="1">
        <f t="shared" ca="1" si="69"/>
        <v>0</v>
      </c>
      <c r="AM108" s="1" t="e" cm="1">
        <f t="array" aca="1" ref="AM108" ca="1">INDEX($G$2:$G$173,MATCH(1,(AL108=$E$2:$E$173)*("EQU"=UPPER($F$2:$F$173)),0))</f>
        <v>#N/A</v>
      </c>
      <c r="AN108" s="1" t="str">
        <f t="shared" ca="1" si="74"/>
        <v/>
      </c>
      <c r="AO108" s="1" t="e">
        <f t="shared" ca="1" si="57"/>
        <v>#N/A</v>
      </c>
      <c r="AP108" s="1" t="str">
        <f t="shared" ca="1" si="58"/>
        <v/>
      </c>
      <c r="AQ108" s="1" t="str" cm="1">
        <f t="array" aca="1" ref="AQ108" ca="1">IF(LEFT(AL108,1)=".",INDEX($M$12:$M$173,MATCH(1,(AL108=$L$12:$L$173)*(S108=($S$12:$S$173)),0)),"")</f>
        <v/>
      </c>
      <c r="AR108" s="1">
        <f t="shared" ca="1" si="59"/>
        <v>0</v>
      </c>
      <c r="AS108" s="1">
        <f t="shared" ca="1" si="76"/>
        <v>0</v>
      </c>
      <c r="AT108" s="1" t="str">
        <f t="shared" ca="1" si="72"/>
        <v>00</v>
      </c>
      <c r="AU108" s="1" t="str">
        <f t="shared" ca="1" si="60"/>
        <v>00</v>
      </c>
      <c r="AV108" s="1" t="str">
        <f t="shared" ca="1" si="71"/>
        <v>00</v>
      </c>
      <c r="AW108" s="1" t="str">
        <f t="shared" ca="1" si="62"/>
        <v>ZP</v>
      </c>
      <c r="AX108" s="4" t="e">
        <f ca="1">VLOOKUP(UPPER(F108)&amp;"-"&amp;AW108,Opcodes!$D$3:$E$160,2,FALSE)</f>
        <v>#N/A</v>
      </c>
      <c r="AY108" s="1">
        <f t="shared" ca="1" si="66"/>
        <v>0</v>
      </c>
    </row>
    <row r="109" spans="3:51" x14ac:dyDescent="0.3">
      <c r="C109" s="10" t="str" cm="1">
        <f t="array" aca="1" ref="C109" ca="1">IF(AND(N109&amp;""&lt;&gt;"",K109&amp;""&lt;&gt;""),K109&amp;": "&amp;N109&amp;IF(O109&amp;""&lt;&gt;""," "&amp;O109,"")&amp;IF(P109&amp;""&lt;&gt;""," "&amp;P109,""),IF(Y109&amp;""&lt;&gt;"",K109&amp;": "&amp;TRIM(_xlfn.TEXTJOIN("",TRUE,MID(Y109,2*ROW(INDIRECT("1:"&amp;LEN(Y109)))-1,2)&amp;" ")),""))</f>
        <v/>
      </c>
      <c r="D109" s="15"/>
      <c r="E109" s="16"/>
      <c r="F109" s="17"/>
      <c r="G109" s="18"/>
      <c r="H109" s="23"/>
      <c r="I109" s="8"/>
      <c r="J109" s="8"/>
      <c r="K109" s="1" t="str">
        <f t="shared" ca="1" si="75"/>
        <v>34E</v>
      </c>
      <c r="L109" s="1" t="str">
        <f t="shared" si="64"/>
        <v/>
      </c>
      <c r="M109" s="1" t="str">
        <f t="shared" ca="1" si="40"/>
        <v>$034E</v>
      </c>
      <c r="N109" s="4" t="str">
        <f t="shared" ca="1" si="41"/>
        <v/>
      </c>
      <c r="O109" s="4" t="str">
        <f t="shared" ca="1" si="42"/>
        <v>00</v>
      </c>
      <c r="P109" s="4" t="str">
        <f t="shared" ca="1" si="43"/>
        <v/>
      </c>
      <c r="Q109" s="3">
        <f t="shared" si="44"/>
        <v>-1</v>
      </c>
      <c r="R109" s="3" t="str">
        <f t="shared" si="70"/>
        <v/>
      </c>
      <c r="S109" s="3" t="str">
        <f t="shared" si="65"/>
        <v>my_code</v>
      </c>
      <c r="T109" s="3" t="b">
        <f t="shared" si="45"/>
        <v>0</v>
      </c>
      <c r="U109" s="3" t="b">
        <f t="shared" si="46"/>
        <v>0</v>
      </c>
      <c r="V109" s="3" t="b">
        <f t="shared" si="47"/>
        <v>0</v>
      </c>
      <c r="W109" s="3" t="b">
        <f t="shared" si="48"/>
        <v>0</v>
      </c>
      <c r="X109" s="3" t="b">
        <f>IF(NOT(ISERROR(VLOOKUP(UPPER(F109),Opcodes!$O$3:$O$10,1,FALSE))),TRUE,FALSE)</f>
        <v>0</v>
      </c>
      <c r="Y109" s="1" t="str" cm="1">
        <f t="array" aca="1" ref="Y109" ca="1">IF(OR(UPPER(F109)="STR",UPPER(F109)="ASC"),_xlfn.TEXTJOIN("",TRUE,DEC2HEX(128*(UPPER(F109)="STR")+CODE(MID(G109,ABS(ROW(INDIRECT("1:"&amp;LEN(G109)))),1)))),IF(UPPER(F109)="HEX",UPPER(SUBSTITUTE(G109," ","")),""))</f>
        <v/>
      </c>
      <c r="Z109" s="1" t="str">
        <f t="shared" si="49"/>
        <v/>
      </c>
      <c r="AA109" s="1" t="str">
        <f t="shared" si="50"/>
        <v/>
      </c>
      <c r="AB109" s="1" t="str">
        <f t="shared" si="51"/>
        <v/>
      </c>
      <c r="AC109" s="1" t="str">
        <f t="shared" si="52"/>
        <v/>
      </c>
      <c r="AD109" s="1" t="str">
        <f t="shared" si="53"/>
        <v/>
      </c>
      <c r="AE109" s="1">
        <f t="shared" ca="1" si="54"/>
        <v>0</v>
      </c>
      <c r="AF109" s="1" t="str">
        <f t="shared" si="55"/>
        <v/>
      </c>
      <c r="AG109" s="1" t="str">
        <f ca="1">IF(Z109&amp;""&lt;&gt;"",Z$11,IF(AA109&amp;""&lt;&gt;"",AA$11,IF(AB109&amp;""&lt;&gt;"",AB$11,IF(AC109&amp;""&lt;&gt;"",AC$11,IF(AD109&amp;""&lt;&gt;"",AD$11,IF(AND(AE109&amp;""&lt;&gt;"",X109=FALSE),AE$11,IF(AF109&amp;""&lt;&gt;"","IMM",IF(X109,"PSO","DIR"))))))))</f>
        <v>mem</v>
      </c>
      <c r="AH109" s="1">
        <f t="shared" ca="1" si="56"/>
        <v>0</v>
      </c>
      <c r="AI109" s="1">
        <f t="shared" ca="1" si="67"/>
        <v>-1</v>
      </c>
      <c r="AJ109" s="1">
        <f t="shared" ca="1" si="73"/>
        <v>0</v>
      </c>
      <c r="AK109" s="1">
        <f t="shared" ca="1" si="68"/>
        <v>0</v>
      </c>
      <c r="AL109" s="1">
        <f t="shared" ca="1" si="69"/>
        <v>0</v>
      </c>
      <c r="AM109" s="1" t="e" cm="1">
        <f t="array" aca="1" ref="AM109" ca="1">INDEX($G$2:$G$173,MATCH(1,(AL109=$E$2:$E$173)*("EQU"=UPPER($F$2:$F$173)),0))</f>
        <v>#N/A</v>
      </c>
      <c r="AN109" s="1" t="str">
        <f t="shared" ca="1" si="74"/>
        <v/>
      </c>
      <c r="AO109" s="1" t="e">
        <f t="shared" ca="1" si="57"/>
        <v>#N/A</v>
      </c>
      <c r="AP109" s="1" t="str">
        <f t="shared" ca="1" si="58"/>
        <v/>
      </c>
      <c r="AQ109" s="1" t="str" cm="1">
        <f t="array" aca="1" ref="AQ109" ca="1">IF(LEFT(AL109,1)=".",INDEX($M$12:$M$173,MATCH(1,(AL109=$L$12:$L$173)*(S109=($S$12:$S$173)),0)),"")</f>
        <v/>
      </c>
      <c r="AR109" s="1">
        <f t="shared" ca="1" si="59"/>
        <v>0</v>
      </c>
      <c r="AS109" s="1">
        <f t="shared" ca="1" si="76"/>
        <v>0</v>
      </c>
      <c r="AT109" s="1" t="str">
        <f t="shared" ca="1" si="72"/>
        <v>00</v>
      </c>
      <c r="AU109" s="1" t="str">
        <f t="shared" ca="1" si="60"/>
        <v>00</v>
      </c>
      <c r="AV109" s="1" t="str">
        <f t="shared" ca="1" si="71"/>
        <v>00</v>
      </c>
      <c r="AW109" s="1" t="str">
        <f t="shared" ca="1" si="62"/>
        <v>ZP</v>
      </c>
      <c r="AX109" s="4" t="e">
        <f ca="1">VLOOKUP(UPPER(F109)&amp;"-"&amp;AW109,Opcodes!$D$3:$E$160,2,FALSE)</f>
        <v>#N/A</v>
      </c>
      <c r="AY109" s="1">
        <f t="shared" ca="1" si="66"/>
        <v>0</v>
      </c>
    </row>
    <row r="110" spans="3:51" x14ac:dyDescent="0.3">
      <c r="C110" s="10" t="str" cm="1">
        <f t="array" aca="1" ref="C110" ca="1">IF(AND(N110&amp;""&lt;&gt;"",K110&amp;""&lt;&gt;""),K110&amp;": "&amp;N110&amp;IF(O110&amp;""&lt;&gt;""," "&amp;O110,"")&amp;IF(P110&amp;""&lt;&gt;""," "&amp;P110,""),IF(Y110&amp;""&lt;&gt;"",K110&amp;": "&amp;TRIM(_xlfn.TEXTJOIN("",TRUE,MID(Y110,2*ROW(INDIRECT("1:"&amp;LEN(Y110)))-1,2)&amp;" ")),""))</f>
        <v/>
      </c>
      <c r="D110" s="15"/>
      <c r="E110" s="16"/>
      <c r="F110" s="17"/>
      <c r="G110" s="18"/>
      <c r="H110" s="23"/>
      <c r="I110" s="8"/>
      <c r="J110" s="8"/>
      <c r="K110" s="1" t="str">
        <f t="shared" ca="1" si="75"/>
        <v>34E</v>
      </c>
      <c r="L110" s="1" t="str">
        <f t="shared" si="64"/>
        <v/>
      </c>
      <c r="M110" s="1" t="str">
        <f t="shared" ca="1" si="40"/>
        <v>$034E</v>
      </c>
      <c r="N110" s="4" t="str">
        <f t="shared" ca="1" si="41"/>
        <v/>
      </c>
      <c r="O110" s="4" t="str">
        <f t="shared" ca="1" si="42"/>
        <v>00</v>
      </c>
      <c r="P110" s="4" t="str">
        <f t="shared" ca="1" si="43"/>
        <v/>
      </c>
      <c r="Q110" s="3">
        <f t="shared" si="44"/>
        <v>-1</v>
      </c>
      <c r="R110" s="3" t="str">
        <f t="shared" si="70"/>
        <v/>
      </c>
      <c r="S110" s="3" t="str">
        <f t="shared" si="65"/>
        <v>my_code</v>
      </c>
      <c r="T110" s="3" t="b">
        <f t="shared" si="45"/>
        <v>0</v>
      </c>
      <c r="U110" s="3" t="b">
        <f t="shared" si="46"/>
        <v>0</v>
      </c>
      <c r="V110" s="3" t="b">
        <f t="shared" si="47"/>
        <v>0</v>
      </c>
      <c r="W110" s="3" t="b">
        <f t="shared" si="48"/>
        <v>0</v>
      </c>
      <c r="X110" s="3" t="b">
        <f>IF(NOT(ISERROR(VLOOKUP(UPPER(F110),Opcodes!$O$3:$O$10,1,FALSE))),TRUE,FALSE)</f>
        <v>0</v>
      </c>
      <c r="Y110" s="1" t="str" cm="1">
        <f t="array" aca="1" ref="Y110" ca="1">IF(OR(UPPER(F110)="STR",UPPER(F110)="ASC"),_xlfn.TEXTJOIN("",TRUE,DEC2HEX(128*(UPPER(F110)="STR")+CODE(MID(G110,ABS(ROW(INDIRECT("1:"&amp;LEN(G110)))),1)))),IF(UPPER(F110)="HEX",UPPER(SUBSTITUTE(G110," ","")),""))</f>
        <v/>
      </c>
      <c r="Z110" s="1" t="str">
        <f t="shared" si="49"/>
        <v/>
      </c>
      <c r="AA110" s="1" t="str">
        <f t="shared" si="50"/>
        <v/>
      </c>
      <c r="AB110" s="1" t="str">
        <f t="shared" si="51"/>
        <v/>
      </c>
      <c r="AC110" s="1" t="str">
        <f t="shared" si="52"/>
        <v/>
      </c>
      <c r="AD110" s="1" t="str">
        <f t="shared" si="53"/>
        <v/>
      </c>
      <c r="AE110" s="1">
        <f t="shared" ca="1" si="54"/>
        <v>0</v>
      </c>
      <c r="AF110" s="1" t="str">
        <f t="shared" si="55"/>
        <v/>
      </c>
      <c r="AG110" s="1" t="str">
        <f ca="1">IF(Z110&amp;""&lt;&gt;"",Z$11,IF(AA110&amp;""&lt;&gt;"",AA$11,IF(AB110&amp;""&lt;&gt;"",AB$11,IF(AC110&amp;""&lt;&gt;"",AC$11,IF(AD110&amp;""&lt;&gt;"",AD$11,IF(AND(AE110&amp;""&lt;&gt;"",X110=FALSE),AE$11,IF(AF110&amp;""&lt;&gt;"","IMM",IF(X110,"PSO","DIR"))))))))</f>
        <v>mem</v>
      </c>
      <c r="AH110" s="1">
        <f t="shared" ca="1" si="56"/>
        <v>0</v>
      </c>
      <c r="AI110" s="1">
        <f t="shared" ca="1" si="67"/>
        <v>-1</v>
      </c>
      <c r="AJ110" s="1">
        <f t="shared" ca="1" si="73"/>
        <v>0</v>
      </c>
      <c r="AK110" s="1">
        <f t="shared" ca="1" si="68"/>
        <v>0</v>
      </c>
      <c r="AL110" s="1">
        <f t="shared" ca="1" si="69"/>
        <v>0</v>
      </c>
      <c r="AM110" s="1" t="e" cm="1">
        <f t="array" aca="1" ref="AM110" ca="1">INDEX($G$2:$G$173,MATCH(1,(AL110=$E$2:$E$173)*("EQU"=UPPER($F$2:$F$173)),0))</f>
        <v>#N/A</v>
      </c>
      <c r="AN110" s="1" t="str">
        <f t="shared" ca="1" si="74"/>
        <v/>
      </c>
      <c r="AO110" s="1" t="e">
        <f t="shared" ca="1" si="57"/>
        <v>#N/A</v>
      </c>
      <c r="AP110" s="1" t="str">
        <f t="shared" ca="1" si="58"/>
        <v/>
      </c>
      <c r="AQ110" s="1" t="str" cm="1">
        <f t="array" aca="1" ref="AQ110" ca="1">IF(LEFT(AL110,1)=".",INDEX($M$12:$M$173,MATCH(1,(AL110=$L$12:$L$173)*(S110=($S$12:$S$173)),0)),"")</f>
        <v/>
      </c>
      <c r="AR110" s="1">
        <f t="shared" ca="1" si="59"/>
        <v>0</v>
      </c>
      <c r="AS110" s="1">
        <f t="shared" ca="1" si="76"/>
        <v>0</v>
      </c>
      <c r="AT110" s="1" t="str">
        <f t="shared" ca="1" si="72"/>
        <v>00</v>
      </c>
      <c r="AU110" s="1" t="str">
        <f t="shared" ca="1" si="60"/>
        <v>00</v>
      </c>
      <c r="AV110" s="1" t="str">
        <f t="shared" ca="1" si="71"/>
        <v>00</v>
      </c>
      <c r="AW110" s="1" t="str">
        <f t="shared" ca="1" si="62"/>
        <v>ZP</v>
      </c>
      <c r="AX110" s="4" t="e">
        <f ca="1">VLOOKUP(UPPER(F110)&amp;"-"&amp;AW110,Opcodes!$D$3:$E$160,2,FALSE)</f>
        <v>#N/A</v>
      </c>
      <c r="AY110" s="1">
        <f t="shared" ca="1" si="66"/>
        <v>0</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75"/>
        <v>34E</v>
      </c>
      <c r="L111" s="1" t="str">
        <f t="shared" si="64"/>
        <v/>
      </c>
      <c r="M111" s="1" t="str">
        <f t="shared" ca="1" si="40"/>
        <v>$034E</v>
      </c>
      <c r="N111" s="4" t="str">
        <f t="shared" ca="1" si="41"/>
        <v/>
      </c>
      <c r="O111" s="4" t="str">
        <f t="shared" ca="1" si="42"/>
        <v>00</v>
      </c>
      <c r="P111" s="4" t="str">
        <f t="shared" ca="1" si="43"/>
        <v/>
      </c>
      <c r="Q111" s="3">
        <f t="shared" si="44"/>
        <v>-1</v>
      </c>
      <c r="R111" s="3" t="str">
        <f t="shared" si="70"/>
        <v/>
      </c>
      <c r="S111" s="3" t="str">
        <f t="shared" si="65"/>
        <v>my_code</v>
      </c>
      <c r="T111" s="3" t="b">
        <f t="shared" si="45"/>
        <v>0</v>
      </c>
      <c r="U111" s="3" t="b">
        <f t="shared" si="46"/>
        <v>0</v>
      </c>
      <c r="V111" s="3" t="b">
        <f t="shared" si="47"/>
        <v>0</v>
      </c>
      <c r="W111" s="3" t="b">
        <f t="shared" si="48"/>
        <v>0</v>
      </c>
      <c r="X111" s="3" t="b">
        <f>IF(NOT(ISERROR(VLOOKUP(UPPER(F111),Opcodes!$O$3:$O$10,1,FALSE))),TRUE,FALSE)</f>
        <v>0</v>
      </c>
      <c r="Y111" s="1" t="str" cm="1">
        <f t="array" aca="1" ref="Y111" ca="1">IF(OR(UPPER(F111)="STR",UPPER(F111)="ASC"),_xlfn.TEXTJOIN("",TRUE,DEC2HEX(128*(UPPER(F111)="STR")+CODE(MID(G111,ABS(ROW(INDIRECT("1:"&amp;LEN(G111)))),1)))),IF(UPPER(F111)="HEX",UPPER(SUBSTITUTE(G111," ","")),""))</f>
        <v/>
      </c>
      <c r="Z111" s="1" t="str">
        <f t="shared" si="49"/>
        <v/>
      </c>
      <c r="AA111" s="1" t="str">
        <f t="shared" si="50"/>
        <v/>
      </c>
      <c r="AB111" s="1" t="str">
        <f t="shared" si="51"/>
        <v/>
      </c>
      <c r="AC111" s="1" t="str">
        <f t="shared" si="52"/>
        <v/>
      </c>
      <c r="AD111" s="1" t="str">
        <f t="shared" si="53"/>
        <v/>
      </c>
      <c r="AE111" s="1">
        <f t="shared" ca="1" si="54"/>
        <v>0</v>
      </c>
      <c r="AF111" s="1" t="str">
        <f t="shared" si="55"/>
        <v/>
      </c>
      <c r="AG111" s="1" t="str">
        <f ca="1">IF(Z111&amp;""&lt;&gt;"",Z$11,IF(AA111&amp;""&lt;&gt;"",AA$11,IF(AB111&amp;""&lt;&gt;"",AB$11,IF(AC111&amp;""&lt;&gt;"",AC$11,IF(AD111&amp;""&lt;&gt;"",AD$11,IF(AND(AE111&amp;""&lt;&gt;"",X111=FALSE),AE$11,IF(AF111&amp;""&lt;&gt;"","IMM",IF(X111,"PSO","DIR"))))))))</f>
        <v>mem</v>
      </c>
      <c r="AH111" s="1">
        <f t="shared" ca="1" si="56"/>
        <v>0</v>
      </c>
      <c r="AI111" s="1">
        <f t="shared" ca="1" si="67"/>
        <v>-1</v>
      </c>
      <c r="AJ111" s="1">
        <f t="shared" ca="1" si="73"/>
        <v>0</v>
      </c>
      <c r="AK111" s="1">
        <f t="shared" ca="1" si="68"/>
        <v>0</v>
      </c>
      <c r="AL111" s="1">
        <f t="shared" ca="1" si="69"/>
        <v>0</v>
      </c>
      <c r="AM111" s="1" t="e" cm="1">
        <f t="array" aca="1" ref="AM111" ca="1">INDEX($G$2:$G$173,MATCH(1,(AL111=$E$2:$E$173)*("EQU"=UPPER($F$2:$F$173)),0))</f>
        <v>#N/A</v>
      </c>
      <c r="AN111" s="1" t="str">
        <f t="shared" ca="1" si="74"/>
        <v/>
      </c>
      <c r="AO111" s="1" t="e">
        <f t="shared" ca="1" si="57"/>
        <v>#N/A</v>
      </c>
      <c r="AP111" s="1" t="str">
        <f t="shared" ca="1" si="58"/>
        <v/>
      </c>
      <c r="AQ111" s="1" t="str" cm="1">
        <f t="array" aca="1" ref="AQ111" ca="1">IF(LEFT(AL111,1)=".",INDEX($M$12:$M$173,MATCH(1,(AL111=$L$12:$L$173)*(S111=($S$12:$S$173)),0)),"")</f>
        <v/>
      </c>
      <c r="AR111" s="1">
        <f t="shared" ca="1" si="59"/>
        <v>0</v>
      </c>
      <c r="AS111" s="1">
        <f t="shared" ca="1" si="76"/>
        <v>0</v>
      </c>
      <c r="AT111" s="1" t="str">
        <f t="shared" ca="1" si="72"/>
        <v>00</v>
      </c>
      <c r="AU111" s="1" t="str">
        <f t="shared" ca="1" si="60"/>
        <v>00</v>
      </c>
      <c r="AV111" s="1" t="str">
        <f t="shared" ca="1" si="71"/>
        <v>00</v>
      </c>
      <c r="AW111" s="1" t="str">
        <f t="shared" ca="1" si="62"/>
        <v>ZP</v>
      </c>
      <c r="AX111" s="4" t="e">
        <f ca="1">VLOOKUP(UPPER(F111)&amp;"-"&amp;AW111,Opcodes!$D$3:$E$160,2,FALSE)</f>
        <v>#N/A</v>
      </c>
      <c r="AY111" s="1">
        <f t="shared" ca="1" si="66"/>
        <v>0</v>
      </c>
    </row>
    <row r="112" spans="3:51" x14ac:dyDescent="0.3">
      <c r="C112" s="10" t="str" cm="1">
        <f t="array" aca="1" ref="C112" ca="1">IF(AND(N112&amp;""&lt;&gt;"",K112&amp;""&lt;&gt;""),K112&amp;": "&amp;N112&amp;IF(O112&amp;""&lt;&gt;""," "&amp;O112,"")&amp;IF(P112&amp;""&lt;&gt;""," "&amp;P112,""),IF(Y112&amp;""&lt;&gt;"",K112&amp;": "&amp;TRIM(_xlfn.TEXTJOIN("",TRUE,MID(Y112,2*ROW(INDIRECT("1:"&amp;LEN(Y112)))-1,2)&amp;" ")),""))</f>
        <v/>
      </c>
      <c r="D112" s="15"/>
      <c r="E112" s="16"/>
      <c r="F112" s="17"/>
      <c r="G112" s="18"/>
      <c r="H112" s="23"/>
      <c r="I112" s="8"/>
      <c r="J112" s="8"/>
      <c r="K112" s="1" t="str">
        <f t="shared" ca="1" si="75"/>
        <v>34E</v>
      </c>
      <c r="L112" s="1" t="str">
        <f t="shared" si="64"/>
        <v/>
      </c>
      <c r="M112" s="1" t="str">
        <f t="shared" ca="1" si="40"/>
        <v>$034E</v>
      </c>
      <c r="N112" s="4" t="str">
        <f t="shared" ca="1" si="41"/>
        <v/>
      </c>
      <c r="O112" s="4" t="str">
        <f t="shared" ca="1" si="42"/>
        <v>00</v>
      </c>
      <c r="P112" s="4" t="str">
        <f t="shared" ca="1" si="43"/>
        <v/>
      </c>
      <c r="Q112" s="3">
        <f t="shared" si="44"/>
        <v>-1</v>
      </c>
      <c r="R112" s="3" t="str">
        <f t="shared" si="70"/>
        <v/>
      </c>
      <c r="S112" s="3" t="str">
        <f t="shared" si="65"/>
        <v>my_code</v>
      </c>
      <c r="T112" s="3" t="b">
        <f t="shared" si="45"/>
        <v>0</v>
      </c>
      <c r="U112" s="3" t="b">
        <f t="shared" si="46"/>
        <v>0</v>
      </c>
      <c r="V112" s="3" t="b">
        <f t="shared" si="47"/>
        <v>0</v>
      </c>
      <c r="W112" s="3" t="b">
        <f t="shared" si="48"/>
        <v>0</v>
      </c>
      <c r="X112" s="3" t="b">
        <f>IF(NOT(ISERROR(VLOOKUP(UPPER(F112),Opcodes!$O$3:$O$10,1,FALSE))),TRUE,FALSE)</f>
        <v>0</v>
      </c>
      <c r="Y112" s="1" t="str" cm="1">
        <f t="array" aca="1" ref="Y112" ca="1">IF(OR(UPPER(F112)="STR",UPPER(F112)="ASC"),_xlfn.TEXTJOIN("",TRUE,DEC2HEX(128*(UPPER(F112)="STR")+CODE(MID(G112,ABS(ROW(INDIRECT("1:"&amp;LEN(G112)))),1)))),IF(UPPER(F112)="HEX",UPPER(SUBSTITUTE(G112," ","")),""))</f>
        <v/>
      </c>
      <c r="Z112" s="1" t="str">
        <f t="shared" si="49"/>
        <v/>
      </c>
      <c r="AA112" s="1" t="str">
        <f t="shared" si="50"/>
        <v/>
      </c>
      <c r="AB112" s="1" t="str">
        <f t="shared" si="51"/>
        <v/>
      </c>
      <c r="AC112" s="1" t="str">
        <f t="shared" si="52"/>
        <v/>
      </c>
      <c r="AD112" s="1" t="str">
        <f t="shared" si="53"/>
        <v/>
      </c>
      <c r="AE112" s="1">
        <f t="shared" ca="1" si="54"/>
        <v>0</v>
      </c>
      <c r="AF112" s="1" t="str">
        <f t="shared" si="55"/>
        <v/>
      </c>
      <c r="AG112" s="1" t="str">
        <f ca="1">IF(Z112&amp;""&lt;&gt;"",Z$11,IF(AA112&amp;""&lt;&gt;"",AA$11,IF(AB112&amp;""&lt;&gt;"",AB$11,IF(AC112&amp;""&lt;&gt;"",AC$11,IF(AD112&amp;""&lt;&gt;"",AD$11,IF(AND(AE112&amp;""&lt;&gt;"",X112=FALSE),AE$11,IF(AF112&amp;""&lt;&gt;"","IMM",IF(X112,"PSO","DIR"))))))))</f>
        <v>mem</v>
      </c>
      <c r="AH112" s="1">
        <f t="shared" ca="1" si="56"/>
        <v>0</v>
      </c>
      <c r="AI112" s="1">
        <f t="shared" ca="1" si="67"/>
        <v>-1</v>
      </c>
      <c r="AJ112" s="1">
        <f t="shared" ca="1" si="73"/>
        <v>0</v>
      </c>
      <c r="AK112" s="1">
        <f t="shared" ca="1" si="68"/>
        <v>0</v>
      </c>
      <c r="AL112" s="1">
        <f t="shared" ca="1" si="69"/>
        <v>0</v>
      </c>
      <c r="AM112" s="1" t="e" cm="1">
        <f t="array" aca="1" ref="AM112" ca="1">INDEX($G$2:$G$173,MATCH(1,(AL112=$E$2:$E$173)*("EQU"=UPPER($F$2:$F$173)),0))</f>
        <v>#N/A</v>
      </c>
      <c r="AN112" s="1" t="str">
        <f t="shared" ca="1" si="74"/>
        <v/>
      </c>
      <c r="AO112" s="1" t="e">
        <f t="shared" ca="1" si="57"/>
        <v>#N/A</v>
      </c>
      <c r="AP112" s="1" t="str">
        <f t="shared" ca="1" si="58"/>
        <v/>
      </c>
      <c r="AQ112" s="1" t="str" cm="1">
        <f t="array" aca="1" ref="AQ112" ca="1">IF(LEFT(AL112,1)=".",INDEX($M$12:$M$173,MATCH(1,(AL112=$L$12:$L$173)*(S112=($S$12:$S$173)),0)),"")</f>
        <v/>
      </c>
      <c r="AR112" s="1">
        <f t="shared" ca="1" si="59"/>
        <v>0</v>
      </c>
      <c r="AS112" s="1">
        <f t="shared" ca="1" si="76"/>
        <v>0</v>
      </c>
      <c r="AT112" s="1" t="str">
        <f t="shared" ca="1" si="72"/>
        <v>00</v>
      </c>
      <c r="AU112" s="1" t="str">
        <f t="shared" ca="1" si="60"/>
        <v>00</v>
      </c>
      <c r="AV112" s="1" t="str">
        <f t="shared" ca="1" si="71"/>
        <v>00</v>
      </c>
      <c r="AW112" s="1" t="str">
        <f t="shared" ca="1" si="62"/>
        <v>ZP</v>
      </c>
      <c r="AX112" s="4" t="e">
        <f ca="1">VLOOKUP(UPPER(F112)&amp;"-"&amp;AW112,Opcodes!$D$3:$E$160,2,FALSE)</f>
        <v>#N/A</v>
      </c>
      <c r="AY112" s="1">
        <f t="shared" ca="1" si="66"/>
        <v>0</v>
      </c>
    </row>
    <row r="113" spans="3:51" x14ac:dyDescent="0.3">
      <c r="C113" s="10" t="str" cm="1">
        <f t="array" aca="1" ref="C113" ca="1">IF(AND(N113&amp;""&lt;&gt;"",K113&amp;""&lt;&gt;""),K113&amp;": "&amp;N113&amp;IF(O113&amp;""&lt;&gt;""," "&amp;O113,"")&amp;IF(P113&amp;""&lt;&gt;""," "&amp;P113,""),IF(Y113&amp;""&lt;&gt;"",K113&amp;": "&amp;TRIM(_xlfn.TEXTJOIN("",TRUE,MID(Y113,2*ROW(INDIRECT("1:"&amp;LEN(Y113)))-1,2)&amp;" ")),""))</f>
        <v/>
      </c>
      <c r="D113" s="15"/>
      <c r="E113" s="16"/>
      <c r="F113" s="17"/>
      <c r="G113" s="18"/>
      <c r="H113" s="23"/>
      <c r="I113" s="8"/>
      <c r="J113" s="8"/>
      <c r="K113" s="1" t="str">
        <f t="shared" ca="1" si="75"/>
        <v>34E</v>
      </c>
      <c r="L113" s="1" t="str">
        <f t="shared" si="64"/>
        <v/>
      </c>
      <c r="M113" s="1" t="str">
        <f t="shared" ca="1" si="40"/>
        <v>$034E</v>
      </c>
      <c r="N113" s="4" t="str">
        <f t="shared" ca="1" si="41"/>
        <v/>
      </c>
      <c r="O113" s="4" t="str">
        <f t="shared" ca="1" si="42"/>
        <v>00</v>
      </c>
      <c r="P113" s="4" t="str">
        <f t="shared" ca="1" si="43"/>
        <v/>
      </c>
      <c r="Q113" s="3">
        <f t="shared" si="44"/>
        <v>-1</v>
      </c>
      <c r="R113" s="3" t="str">
        <f t="shared" si="70"/>
        <v/>
      </c>
      <c r="S113" s="3" t="str">
        <f t="shared" si="65"/>
        <v>my_code</v>
      </c>
      <c r="T113" s="3" t="b">
        <f t="shared" si="45"/>
        <v>0</v>
      </c>
      <c r="U113" s="3" t="b">
        <f t="shared" si="46"/>
        <v>0</v>
      </c>
      <c r="V113" s="3" t="b">
        <f t="shared" si="47"/>
        <v>0</v>
      </c>
      <c r="W113" s="3" t="b">
        <f t="shared" si="48"/>
        <v>0</v>
      </c>
      <c r="X113" s="3" t="b">
        <f>IF(NOT(ISERROR(VLOOKUP(UPPER(F113),Opcodes!$O$3:$O$10,1,FALSE))),TRUE,FALSE)</f>
        <v>0</v>
      </c>
      <c r="Y113" s="1" t="str" cm="1">
        <f t="array" aca="1" ref="Y113" ca="1">IF(OR(UPPER(F113)="STR",UPPER(F113)="ASC"),_xlfn.TEXTJOIN("",TRUE,DEC2HEX(128*(UPPER(F113)="STR")+CODE(MID(G113,ABS(ROW(INDIRECT("1:"&amp;LEN(G113)))),1)))),IF(UPPER(F113)="HEX",UPPER(SUBSTITUTE(G113," ","")),""))</f>
        <v/>
      </c>
      <c r="Z113" s="1" t="str">
        <f t="shared" si="49"/>
        <v/>
      </c>
      <c r="AA113" s="1" t="str">
        <f t="shared" si="50"/>
        <v/>
      </c>
      <c r="AB113" s="1" t="str">
        <f t="shared" si="51"/>
        <v/>
      </c>
      <c r="AC113" s="1" t="str">
        <f t="shared" si="52"/>
        <v/>
      </c>
      <c r="AD113" s="1" t="str">
        <f t="shared" si="53"/>
        <v/>
      </c>
      <c r="AE113" s="1">
        <f t="shared" ca="1" si="54"/>
        <v>0</v>
      </c>
      <c r="AF113" s="1" t="str">
        <f t="shared" si="55"/>
        <v/>
      </c>
      <c r="AG113" s="1" t="str">
        <f ca="1">IF(Z113&amp;""&lt;&gt;"",Z$11,IF(AA113&amp;""&lt;&gt;"",AA$11,IF(AB113&amp;""&lt;&gt;"",AB$11,IF(AC113&amp;""&lt;&gt;"",AC$11,IF(AD113&amp;""&lt;&gt;"",AD$11,IF(AND(AE113&amp;""&lt;&gt;"",X113=FALSE),AE$11,IF(AF113&amp;""&lt;&gt;"","IMM",IF(X113,"PSO","DIR"))))))))</f>
        <v>mem</v>
      </c>
      <c r="AH113" s="1">
        <f t="shared" ca="1" si="56"/>
        <v>0</v>
      </c>
      <c r="AI113" s="1">
        <f t="shared" ca="1" si="67"/>
        <v>-1</v>
      </c>
      <c r="AJ113" s="1">
        <f t="shared" ca="1" si="73"/>
        <v>0</v>
      </c>
      <c r="AK113" s="1">
        <f t="shared" ca="1" si="68"/>
        <v>0</v>
      </c>
      <c r="AL113" s="1">
        <f t="shared" ca="1" si="69"/>
        <v>0</v>
      </c>
      <c r="AM113" s="1" t="e" cm="1">
        <f t="array" aca="1" ref="AM113" ca="1">INDEX($G$2:$G$173,MATCH(1,(AL113=$E$2:$E$173)*("EQU"=UPPER($F$2:$F$173)),0))</f>
        <v>#N/A</v>
      </c>
      <c r="AN113" s="1" t="str">
        <f t="shared" ca="1" si="74"/>
        <v/>
      </c>
      <c r="AO113" s="1" t="e">
        <f t="shared" ca="1" si="57"/>
        <v>#N/A</v>
      </c>
      <c r="AP113" s="1" t="str">
        <f t="shared" ca="1" si="58"/>
        <v/>
      </c>
      <c r="AQ113" s="1" t="str" cm="1">
        <f t="array" aca="1" ref="AQ113" ca="1">IF(LEFT(AL113,1)=".",INDEX($M$12:$M$173,MATCH(1,(AL113=$L$12:$L$173)*(S113=($S$12:$S$173)),0)),"")</f>
        <v/>
      </c>
      <c r="AR113" s="1">
        <f t="shared" ca="1" si="59"/>
        <v>0</v>
      </c>
      <c r="AS113" s="1">
        <f t="shared" ca="1" si="76"/>
        <v>0</v>
      </c>
      <c r="AT113" s="1" t="str">
        <f t="shared" ca="1" si="72"/>
        <v>00</v>
      </c>
      <c r="AU113" s="1" t="str">
        <f t="shared" ca="1" si="60"/>
        <v>00</v>
      </c>
      <c r="AV113" s="1" t="str">
        <f t="shared" ca="1" si="71"/>
        <v>00</v>
      </c>
      <c r="AW113" s="1" t="str">
        <f t="shared" ca="1" si="62"/>
        <v>ZP</v>
      </c>
      <c r="AX113" s="4" t="e">
        <f ca="1">VLOOKUP(UPPER(F113)&amp;"-"&amp;AW113,Opcodes!$D$3:$E$160,2,FALSE)</f>
        <v>#N/A</v>
      </c>
      <c r="AY113" s="1">
        <f t="shared" ca="1" si="66"/>
        <v>0</v>
      </c>
    </row>
    <row r="114" spans="3:51" x14ac:dyDescent="0.3">
      <c r="C114" s="10" t="str" cm="1">
        <f t="array" aca="1" ref="C114" ca="1">IF(AND(N114&amp;""&lt;&gt;"",K114&amp;""&lt;&gt;""),K114&amp;": "&amp;N114&amp;IF(O114&amp;""&lt;&gt;""," "&amp;O114,"")&amp;IF(P114&amp;""&lt;&gt;""," "&amp;P114,""),IF(Y114&amp;""&lt;&gt;"",K114&amp;": "&amp;TRIM(_xlfn.TEXTJOIN("",TRUE,MID(Y114,2*ROW(INDIRECT("1:"&amp;LEN(Y114)))-1,2)&amp;" ")),""))</f>
        <v/>
      </c>
      <c r="D114" s="15"/>
      <c r="E114" s="16"/>
      <c r="F114" s="17"/>
      <c r="G114" s="18"/>
      <c r="H114" s="23"/>
      <c r="I114" s="8"/>
      <c r="J114" s="8"/>
      <c r="K114" s="1" t="str">
        <f t="shared" ca="1" si="75"/>
        <v>34E</v>
      </c>
      <c r="L114" s="1" t="str">
        <f t="shared" si="64"/>
        <v/>
      </c>
      <c r="M114" s="1" t="str">
        <f t="shared" ca="1" si="40"/>
        <v>$034E</v>
      </c>
      <c r="N114" s="4" t="str">
        <f t="shared" ca="1" si="41"/>
        <v/>
      </c>
      <c r="O114" s="4" t="str">
        <f t="shared" ca="1" si="42"/>
        <v>00</v>
      </c>
      <c r="P114" s="4" t="str">
        <f t="shared" ca="1" si="43"/>
        <v/>
      </c>
      <c r="Q114" s="3">
        <f t="shared" si="44"/>
        <v>-1</v>
      </c>
      <c r="R114" s="3" t="str">
        <f t="shared" si="70"/>
        <v/>
      </c>
      <c r="S114" s="3" t="str">
        <f t="shared" si="65"/>
        <v>my_code</v>
      </c>
      <c r="T114" s="3" t="b">
        <f t="shared" si="45"/>
        <v>0</v>
      </c>
      <c r="U114" s="3" t="b">
        <f t="shared" si="46"/>
        <v>0</v>
      </c>
      <c r="V114" s="3" t="b">
        <f t="shared" si="47"/>
        <v>0</v>
      </c>
      <c r="W114" s="3" t="b">
        <f t="shared" si="48"/>
        <v>0</v>
      </c>
      <c r="X114" s="3" t="b">
        <f>IF(NOT(ISERROR(VLOOKUP(UPPER(F114),Opcodes!$O$3:$O$10,1,FALSE))),TRUE,FALSE)</f>
        <v>0</v>
      </c>
      <c r="Y114" s="1" t="str" cm="1">
        <f t="array" aca="1" ref="Y114" ca="1">IF(OR(UPPER(F114)="STR",UPPER(F114)="ASC"),_xlfn.TEXTJOIN("",TRUE,DEC2HEX(128*(UPPER(F114)="STR")+CODE(MID(G114,ABS(ROW(INDIRECT("1:"&amp;LEN(G114)))),1)))),IF(UPPER(F114)="HEX",UPPER(SUBSTITUTE(G114," ","")),""))</f>
        <v/>
      </c>
      <c r="Z114" s="1" t="str">
        <f t="shared" si="49"/>
        <v/>
      </c>
      <c r="AA114" s="1" t="str">
        <f t="shared" si="50"/>
        <v/>
      </c>
      <c r="AB114" s="1" t="str">
        <f t="shared" si="51"/>
        <v/>
      </c>
      <c r="AC114" s="1" t="str">
        <f t="shared" si="52"/>
        <v/>
      </c>
      <c r="AD114" s="1" t="str">
        <f t="shared" si="53"/>
        <v/>
      </c>
      <c r="AE114" s="1">
        <f t="shared" ca="1" si="54"/>
        <v>0</v>
      </c>
      <c r="AF114" s="1" t="str">
        <f t="shared" si="55"/>
        <v/>
      </c>
      <c r="AG114" s="1" t="str">
        <f ca="1">IF(Z114&amp;""&lt;&gt;"",Z$11,IF(AA114&amp;""&lt;&gt;"",AA$11,IF(AB114&amp;""&lt;&gt;"",AB$11,IF(AC114&amp;""&lt;&gt;"",AC$11,IF(AD114&amp;""&lt;&gt;"",AD$11,IF(AND(AE114&amp;""&lt;&gt;"",X114=FALSE),AE$11,IF(AF114&amp;""&lt;&gt;"","IMM",IF(X114,"PSO","DIR"))))))))</f>
        <v>mem</v>
      </c>
      <c r="AH114" s="1">
        <f t="shared" ca="1" si="56"/>
        <v>0</v>
      </c>
      <c r="AI114" s="1">
        <f t="shared" ca="1" si="67"/>
        <v>-1</v>
      </c>
      <c r="AJ114" s="1">
        <f t="shared" ca="1" si="73"/>
        <v>0</v>
      </c>
      <c r="AK114" s="1">
        <f t="shared" ca="1" si="68"/>
        <v>0</v>
      </c>
      <c r="AL114" s="1">
        <f t="shared" ca="1" si="69"/>
        <v>0</v>
      </c>
      <c r="AM114" s="1" t="e" cm="1">
        <f t="array" aca="1" ref="AM114" ca="1">INDEX($G$2:$G$173,MATCH(1,(AL114=$E$2:$E$173)*("EQU"=UPPER($F$2:$F$173)),0))</f>
        <v>#N/A</v>
      </c>
      <c r="AN114" s="1" t="str">
        <f t="shared" ca="1" si="74"/>
        <v/>
      </c>
      <c r="AO114" s="1" t="e">
        <f t="shared" ca="1" si="57"/>
        <v>#N/A</v>
      </c>
      <c r="AP114" s="1" t="str">
        <f t="shared" ca="1" si="58"/>
        <v/>
      </c>
      <c r="AQ114" s="1" t="str" cm="1">
        <f t="array" aca="1" ref="AQ114" ca="1">IF(LEFT(AL114,1)=".",INDEX($M$12:$M$173,MATCH(1,(AL114=$L$12:$L$173)*(S114=($S$12:$S$173)),0)),"")</f>
        <v/>
      </c>
      <c r="AR114" s="1">
        <f t="shared" ca="1" si="59"/>
        <v>0</v>
      </c>
      <c r="AS114" s="1">
        <f t="shared" ca="1" si="76"/>
        <v>0</v>
      </c>
      <c r="AT114" s="1" t="str">
        <f t="shared" ca="1" si="72"/>
        <v>00</v>
      </c>
      <c r="AU114" s="1" t="str">
        <f t="shared" ca="1" si="60"/>
        <v>00</v>
      </c>
      <c r="AV114" s="1" t="str">
        <f t="shared" ca="1" si="71"/>
        <v>00</v>
      </c>
      <c r="AW114" s="1" t="str">
        <f t="shared" ca="1" si="62"/>
        <v>ZP</v>
      </c>
      <c r="AX114" s="4" t="e">
        <f ca="1">VLOOKUP(UPPER(F114)&amp;"-"&amp;AW114,Opcodes!$D$3:$E$160,2,FALSE)</f>
        <v>#N/A</v>
      </c>
      <c r="AY114" s="1">
        <f t="shared" ca="1" si="66"/>
        <v>0</v>
      </c>
    </row>
    <row r="115" spans="3:51" x14ac:dyDescent="0.3">
      <c r="C115" s="10" t="str" cm="1">
        <f t="array" aca="1" ref="C115" ca="1">IF(AND(N115&amp;""&lt;&gt;"",K115&amp;""&lt;&gt;""),K115&amp;": "&amp;N115&amp;IF(O115&amp;""&lt;&gt;""," "&amp;O115,"")&amp;IF(P115&amp;""&lt;&gt;""," "&amp;P115,""),IF(Y115&amp;""&lt;&gt;"",K115&amp;": "&amp;TRIM(_xlfn.TEXTJOIN("",TRUE,MID(Y115,2*ROW(INDIRECT("1:"&amp;LEN(Y115)))-1,2)&amp;" ")),""))</f>
        <v/>
      </c>
      <c r="D115" s="15"/>
      <c r="E115" s="16"/>
      <c r="F115" s="17"/>
      <c r="G115" s="18"/>
      <c r="H115" s="23"/>
      <c r="I115" s="8"/>
      <c r="J115" s="8"/>
      <c r="K115" s="1" t="str">
        <f t="shared" ca="1" si="75"/>
        <v>34E</v>
      </c>
      <c r="L115" s="1" t="str">
        <f t="shared" si="64"/>
        <v/>
      </c>
      <c r="M115" s="1" t="str">
        <f t="shared" ca="1" si="40"/>
        <v>$034E</v>
      </c>
      <c r="N115" s="4" t="str">
        <f t="shared" ca="1" si="41"/>
        <v/>
      </c>
      <c r="O115" s="4" t="str">
        <f t="shared" ca="1" si="42"/>
        <v>00</v>
      </c>
      <c r="P115" s="4" t="str">
        <f t="shared" ca="1" si="43"/>
        <v/>
      </c>
      <c r="Q115" s="3">
        <f t="shared" si="44"/>
        <v>-1</v>
      </c>
      <c r="R115" s="3" t="str">
        <f t="shared" si="70"/>
        <v/>
      </c>
      <c r="S115" s="3" t="str">
        <f t="shared" si="65"/>
        <v>my_code</v>
      </c>
      <c r="T115" s="3" t="b">
        <f t="shared" si="45"/>
        <v>0</v>
      </c>
      <c r="U115" s="3" t="b">
        <f t="shared" si="46"/>
        <v>0</v>
      </c>
      <c r="V115" s="3" t="b">
        <f t="shared" si="47"/>
        <v>0</v>
      </c>
      <c r="W115" s="3" t="b">
        <f t="shared" si="48"/>
        <v>0</v>
      </c>
      <c r="X115" s="3" t="b">
        <f>IF(NOT(ISERROR(VLOOKUP(UPPER(F115),Opcodes!$O$3:$O$10,1,FALSE))),TRUE,FALSE)</f>
        <v>0</v>
      </c>
      <c r="Y115" s="1" t="str" cm="1">
        <f t="array" aca="1" ref="Y115" ca="1">IF(OR(UPPER(F115)="STR",UPPER(F115)="ASC"),_xlfn.TEXTJOIN("",TRUE,DEC2HEX(128*(UPPER(F115)="STR")+CODE(MID(G115,ABS(ROW(INDIRECT("1:"&amp;LEN(G115)))),1)))),IF(UPPER(F115)="HEX",UPPER(SUBSTITUTE(G115," ","")),""))</f>
        <v/>
      </c>
      <c r="Z115" s="1" t="str">
        <f t="shared" si="49"/>
        <v/>
      </c>
      <c r="AA115" s="1" t="str">
        <f t="shared" si="50"/>
        <v/>
      </c>
      <c r="AB115" s="1" t="str">
        <f t="shared" si="51"/>
        <v/>
      </c>
      <c r="AC115" s="1" t="str">
        <f t="shared" si="52"/>
        <v/>
      </c>
      <c r="AD115" s="1" t="str">
        <f t="shared" si="53"/>
        <v/>
      </c>
      <c r="AE115" s="1">
        <f t="shared" ca="1" si="54"/>
        <v>0</v>
      </c>
      <c r="AF115" s="1" t="str">
        <f t="shared" si="55"/>
        <v/>
      </c>
      <c r="AG115" s="1" t="str">
        <f ca="1">IF(Z115&amp;""&lt;&gt;"",Z$11,IF(AA115&amp;""&lt;&gt;"",AA$11,IF(AB115&amp;""&lt;&gt;"",AB$11,IF(AC115&amp;""&lt;&gt;"",AC$11,IF(AD115&amp;""&lt;&gt;"",AD$11,IF(AND(AE115&amp;""&lt;&gt;"",X115=FALSE),AE$11,IF(AF115&amp;""&lt;&gt;"","IMM",IF(X115,"PSO","DIR"))))))))</f>
        <v>mem</v>
      </c>
      <c r="AH115" s="1">
        <f t="shared" ca="1" si="56"/>
        <v>0</v>
      </c>
      <c r="AI115" s="1">
        <f t="shared" ca="1" si="67"/>
        <v>-1</v>
      </c>
      <c r="AJ115" s="1">
        <f t="shared" ca="1" si="73"/>
        <v>0</v>
      </c>
      <c r="AK115" s="1">
        <f t="shared" ca="1" si="68"/>
        <v>0</v>
      </c>
      <c r="AL115" s="1">
        <f t="shared" ca="1" si="69"/>
        <v>0</v>
      </c>
      <c r="AM115" s="1" t="e" cm="1">
        <f t="array" aca="1" ref="AM115" ca="1">INDEX($G$2:$G$173,MATCH(1,(AL115=$E$2:$E$173)*("EQU"=UPPER($F$2:$F$173)),0))</f>
        <v>#N/A</v>
      </c>
      <c r="AN115" s="1" t="str">
        <f t="shared" ca="1" si="74"/>
        <v/>
      </c>
      <c r="AO115" s="1" t="e">
        <f t="shared" ca="1" si="57"/>
        <v>#N/A</v>
      </c>
      <c r="AP115" s="1" t="str">
        <f t="shared" ca="1" si="58"/>
        <v/>
      </c>
      <c r="AQ115" s="1" t="str" cm="1">
        <f t="array" aca="1" ref="AQ115" ca="1">IF(LEFT(AL115,1)=".",INDEX($M$12:$M$173,MATCH(1,(AL115=$L$12:$L$173)*(S115=($S$12:$S$173)),0)),"")</f>
        <v/>
      </c>
      <c r="AR115" s="1">
        <f t="shared" ca="1" si="59"/>
        <v>0</v>
      </c>
      <c r="AS115" s="1">
        <f t="shared" ca="1" si="76"/>
        <v>0</v>
      </c>
      <c r="AT115" s="1" t="str">
        <f t="shared" ca="1" si="72"/>
        <v>00</v>
      </c>
      <c r="AU115" s="1" t="str">
        <f t="shared" ca="1" si="60"/>
        <v>00</v>
      </c>
      <c r="AV115" s="1" t="str">
        <f t="shared" ca="1" si="71"/>
        <v>00</v>
      </c>
      <c r="AW115" s="1" t="str">
        <f t="shared" ca="1" si="62"/>
        <v>ZP</v>
      </c>
      <c r="AX115" s="4" t="e">
        <f ca="1">VLOOKUP(UPPER(F115)&amp;"-"&amp;AW115,Opcodes!$D$3:$E$160,2,FALSE)</f>
        <v>#N/A</v>
      </c>
      <c r="AY115" s="1">
        <f t="shared" ca="1" si="66"/>
        <v>0</v>
      </c>
    </row>
    <row r="116" spans="3:51" x14ac:dyDescent="0.3">
      <c r="C116" s="10" t="str" cm="1">
        <f t="array" aca="1" ref="C116" ca="1">IF(AND(N116&amp;""&lt;&gt;"",K116&amp;""&lt;&gt;""),K116&amp;": "&amp;N116&amp;IF(O116&amp;""&lt;&gt;""," "&amp;O116,"")&amp;IF(P116&amp;""&lt;&gt;""," "&amp;P116,""),IF(Y116&amp;""&lt;&gt;"",K116&amp;": "&amp;TRIM(_xlfn.TEXTJOIN("",TRUE,MID(Y116,2*ROW(INDIRECT("1:"&amp;LEN(Y116)))-1,2)&amp;" ")),""))</f>
        <v/>
      </c>
      <c r="D116" s="15"/>
      <c r="E116" s="16"/>
      <c r="F116" s="17"/>
      <c r="G116" s="18"/>
      <c r="H116" s="23"/>
      <c r="I116" s="8"/>
      <c r="J116" s="8"/>
      <c r="K116" s="1" t="str">
        <f t="shared" ca="1" si="75"/>
        <v>34E</v>
      </c>
      <c r="L116" s="1" t="str">
        <f t="shared" si="64"/>
        <v/>
      </c>
      <c r="M116" s="1" t="str">
        <f t="shared" ca="1" si="40"/>
        <v>$034E</v>
      </c>
      <c r="N116" s="4" t="str">
        <f t="shared" ca="1" si="41"/>
        <v/>
      </c>
      <c r="O116" s="4" t="str">
        <f t="shared" ca="1" si="42"/>
        <v>00</v>
      </c>
      <c r="P116" s="4" t="str">
        <f t="shared" ca="1" si="43"/>
        <v/>
      </c>
      <c r="Q116" s="3">
        <f t="shared" si="44"/>
        <v>-1</v>
      </c>
      <c r="R116" s="3" t="str">
        <f t="shared" si="70"/>
        <v/>
      </c>
      <c r="S116" s="3" t="str">
        <f t="shared" si="65"/>
        <v>my_code</v>
      </c>
      <c r="T116" s="3" t="b">
        <f t="shared" si="45"/>
        <v>0</v>
      </c>
      <c r="U116" s="3" t="b">
        <f t="shared" si="46"/>
        <v>0</v>
      </c>
      <c r="V116" s="3" t="b">
        <f t="shared" si="47"/>
        <v>0</v>
      </c>
      <c r="W116" s="3" t="b">
        <f t="shared" si="48"/>
        <v>0</v>
      </c>
      <c r="X116" s="3" t="b">
        <f>IF(NOT(ISERROR(VLOOKUP(UPPER(F116),Opcodes!$O$3:$O$10,1,FALSE))),TRUE,FALSE)</f>
        <v>0</v>
      </c>
      <c r="Y116" s="1" t="str" cm="1">
        <f t="array" aca="1" ref="Y116" ca="1">IF(OR(UPPER(F116)="STR",UPPER(F116)="ASC"),_xlfn.TEXTJOIN("",TRUE,DEC2HEX(128*(UPPER(F116)="STR")+CODE(MID(G116,ABS(ROW(INDIRECT("1:"&amp;LEN(G116)))),1)))),IF(UPPER(F116)="HEX",UPPER(SUBSTITUTE(G116," ","")),""))</f>
        <v/>
      </c>
      <c r="Z116" s="1" t="str">
        <f t="shared" si="49"/>
        <v/>
      </c>
      <c r="AA116" s="1" t="str">
        <f t="shared" si="50"/>
        <v/>
      </c>
      <c r="AB116" s="1" t="str">
        <f t="shared" si="51"/>
        <v/>
      </c>
      <c r="AC116" s="1" t="str">
        <f t="shared" si="52"/>
        <v/>
      </c>
      <c r="AD116" s="1" t="str">
        <f t="shared" si="53"/>
        <v/>
      </c>
      <c r="AE116" s="1">
        <f t="shared" ca="1" si="54"/>
        <v>0</v>
      </c>
      <c r="AF116" s="1" t="str">
        <f t="shared" si="55"/>
        <v/>
      </c>
      <c r="AG116" s="1" t="str">
        <f ca="1">IF(Z116&amp;""&lt;&gt;"",Z$11,IF(AA116&amp;""&lt;&gt;"",AA$11,IF(AB116&amp;""&lt;&gt;"",AB$11,IF(AC116&amp;""&lt;&gt;"",AC$11,IF(AD116&amp;""&lt;&gt;"",AD$11,IF(AND(AE116&amp;""&lt;&gt;"",X116=FALSE),AE$11,IF(AF116&amp;""&lt;&gt;"","IMM",IF(X116,"PSO","DIR"))))))))</f>
        <v>mem</v>
      </c>
      <c r="AH116" s="1">
        <f t="shared" ca="1" si="56"/>
        <v>0</v>
      </c>
      <c r="AI116" s="1">
        <f t="shared" ca="1" si="67"/>
        <v>-1</v>
      </c>
      <c r="AJ116" s="1">
        <f t="shared" ca="1" si="73"/>
        <v>0</v>
      </c>
      <c r="AK116" s="1">
        <f t="shared" ca="1" si="68"/>
        <v>0</v>
      </c>
      <c r="AL116" s="1">
        <f t="shared" ca="1" si="69"/>
        <v>0</v>
      </c>
      <c r="AM116" s="1" t="e" cm="1">
        <f t="array" aca="1" ref="AM116" ca="1">INDEX($G$2:$G$173,MATCH(1,(AL116=$E$2:$E$173)*("EQU"=UPPER($F$2:$F$173)),0))</f>
        <v>#N/A</v>
      </c>
      <c r="AN116" s="1" t="str">
        <f t="shared" ca="1" si="74"/>
        <v/>
      </c>
      <c r="AO116" s="1" t="e">
        <f t="shared" ca="1" si="57"/>
        <v>#N/A</v>
      </c>
      <c r="AP116" s="1" t="str">
        <f t="shared" ca="1" si="58"/>
        <v/>
      </c>
      <c r="AQ116" s="1" t="str" cm="1">
        <f t="array" aca="1" ref="AQ116" ca="1">IF(LEFT(AL116,1)=".",INDEX($M$12:$M$173,MATCH(1,(AL116=$L$12:$L$173)*(S116=($S$12:$S$173)),0)),"")</f>
        <v/>
      </c>
      <c r="AR116" s="1">
        <f t="shared" ca="1" si="59"/>
        <v>0</v>
      </c>
      <c r="AS116" s="1">
        <f t="shared" ca="1" si="76"/>
        <v>0</v>
      </c>
      <c r="AT116" s="1" t="str">
        <f t="shared" ca="1" si="72"/>
        <v>00</v>
      </c>
      <c r="AU116" s="1" t="str">
        <f t="shared" ca="1" si="60"/>
        <v>00</v>
      </c>
      <c r="AV116" s="1" t="str">
        <f t="shared" ca="1" si="71"/>
        <v>00</v>
      </c>
      <c r="AW116" s="1" t="str">
        <f t="shared" ca="1" si="62"/>
        <v>ZP</v>
      </c>
      <c r="AX116" s="4" t="e">
        <f ca="1">VLOOKUP(UPPER(F116)&amp;"-"&amp;AW116,Opcodes!$D$3:$E$160,2,FALSE)</f>
        <v>#N/A</v>
      </c>
      <c r="AY116" s="1">
        <f t="shared" ca="1" si="66"/>
        <v>0</v>
      </c>
    </row>
    <row r="117" spans="3:51" x14ac:dyDescent="0.3">
      <c r="C117" s="10" t="str" cm="1">
        <f t="array" aca="1" ref="C117" ca="1">IF(AND(N117&amp;""&lt;&gt;"",K117&amp;""&lt;&gt;""),K117&amp;": "&amp;N117&amp;IF(O117&amp;""&lt;&gt;""," "&amp;O117,"")&amp;IF(P117&amp;""&lt;&gt;""," "&amp;P117,""),IF(Y117&amp;""&lt;&gt;"",K117&amp;": "&amp;TRIM(_xlfn.TEXTJOIN("",TRUE,MID(Y117,2*ROW(INDIRECT("1:"&amp;LEN(Y117)))-1,2)&amp;" ")),""))</f>
        <v/>
      </c>
      <c r="D117" s="15"/>
      <c r="E117" s="16"/>
      <c r="F117" s="17"/>
      <c r="G117" s="18"/>
      <c r="H117" s="23"/>
      <c r="I117" s="8"/>
      <c r="J117" s="8"/>
      <c r="K117" s="1" t="str">
        <f t="shared" ca="1" si="75"/>
        <v>34E</v>
      </c>
      <c r="L117" s="1" t="str">
        <f t="shared" si="64"/>
        <v/>
      </c>
      <c r="M117" s="1" t="str">
        <f t="shared" ca="1" si="40"/>
        <v>$034E</v>
      </c>
      <c r="N117" s="4" t="str">
        <f t="shared" ca="1" si="41"/>
        <v/>
      </c>
      <c r="O117" s="4" t="str">
        <f t="shared" ca="1" si="42"/>
        <v>00</v>
      </c>
      <c r="P117" s="4" t="str">
        <f t="shared" ca="1" si="43"/>
        <v/>
      </c>
      <c r="Q117" s="3">
        <f t="shared" si="44"/>
        <v>-1</v>
      </c>
      <c r="R117" s="3" t="str">
        <f t="shared" si="70"/>
        <v/>
      </c>
      <c r="S117" s="3" t="str">
        <f t="shared" si="65"/>
        <v>my_code</v>
      </c>
      <c r="T117" s="3" t="b">
        <f t="shared" si="45"/>
        <v>0</v>
      </c>
      <c r="U117" s="3" t="b">
        <f t="shared" si="46"/>
        <v>0</v>
      </c>
      <c r="V117" s="3" t="b">
        <f t="shared" si="47"/>
        <v>0</v>
      </c>
      <c r="W117" s="3" t="b">
        <f t="shared" si="48"/>
        <v>0</v>
      </c>
      <c r="X117" s="3" t="b">
        <f>IF(NOT(ISERROR(VLOOKUP(UPPER(F117),Opcodes!$O$3:$O$10,1,FALSE))),TRUE,FALSE)</f>
        <v>0</v>
      </c>
      <c r="Y117" s="1" t="str" cm="1">
        <f t="array" aca="1" ref="Y117" ca="1">IF(OR(UPPER(F117)="STR",UPPER(F117)="ASC"),_xlfn.TEXTJOIN("",TRUE,DEC2HEX(128*(UPPER(F117)="STR")+CODE(MID(G117,ABS(ROW(INDIRECT("1:"&amp;LEN(G117)))),1)))),IF(UPPER(F117)="HEX",UPPER(SUBSTITUTE(G117," ","")),""))</f>
        <v/>
      </c>
      <c r="Z117" s="1" t="str">
        <f t="shared" si="49"/>
        <v/>
      </c>
      <c r="AA117" s="1" t="str">
        <f t="shared" si="50"/>
        <v/>
      </c>
      <c r="AB117" s="1" t="str">
        <f t="shared" si="51"/>
        <v/>
      </c>
      <c r="AC117" s="1" t="str">
        <f t="shared" si="52"/>
        <v/>
      </c>
      <c r="AD117" s="1" t="str">
        <f t="shared" si="53"/>
        <v/>
      </c>
      <c r="AE117" s="1">
        <f t="shared" ca="1" si="54"/>
        <v>0</v>
      </c>
      <c r="AF117" s="1" t="str">
        <f t="shared" si="55"/>
        <v/>
      </c>
      <c r="AG117" s="1" t="str">
        <f ca="1">IF(Z117&amp;""&lt;&gt;"",Z$11,IF(AA117&amp;""&lt;&gt;"",AA$11,IF(AB117&amp;""&lt;&gt;"",AB$11,IF(AC117&amp;""&lt;&gt;"",AC$11,IF(AD117&amp;""&lt;&gt;"",AD$11,IF(AND(AE117&amp;""&lt;&gt;"",X117=FALSE),AE$11,IF(AF117&amp;""&lt;&gt;"","IMM",IF(X117,"PSO","DIR"))))))))</f>
        <v>mem</v>
      </c>
      <c r="AH117" s="1">
        <f t="shared" ca="1" si="56"/>
        <v>0</v>
      </c>
      <c r="AI117" s="1">
        <f t="shared" ca="1" si="67"/>
        <v>-1</v>
      </c>
      <c r="AJ117" s="1">
        <f t="shared" ca="1" si="73"/>
        <v>0</v>
      </c>
      <c r="AK117" s="1">
        <f t="shared" ca="1" si="68"/>
        <v>0</v>
      </c>
      <c r="AL117" s="1">
        <f t="shared" ca="1" si="69"/>
        <v>0</v>
      </c>
      <c r="AM117" s="1" t="e" cm="1">
        <f t="array" aca="1" ref="AM117" ca="1">INDEX($G$2:$G$173,MATCH(1,(AL117=$E$2:$E$173)*("EQU"=UPPER($F$2:$F$173)),0))</f>
        <v>#N/A</v>
      </c>
      <c r="AN117" s="1" t="str">
        <f t="shared" ca="1" si="74"/>
        <v/>
      </c>
      <c r="AO117" s="1" t="e">
        <f t="shared" ca="1" si="57"/>
        <v>#N/A</v>
      </c>
      <c r="AP117" s="1" t="str">
        <f t="shared" ca="1" si="58"/>
        <v/>
      </c>
      <c r="AQ117" s="1" t="str" cm="1">
        <f t="array" aca="1" ref="AQ117" ca="1">IF(LEFT(AL117,1)=".",INDEX($M$12:$M$173,MATCH(1,(AL117=$L$12:$L$173)*(S117=($S$12:$S$173)),0)),"")</f>
        <v/>
      </c>
      <c r="AR117" s="1">
        <f t="shared" ca="1" si="59"/>
        <v>0</v>
      </c>
      <c r="AS117" s="1">
        <f t="shared" ca="1" si="76"/>
        <v>0</v>
      </c>
      <c r="AT117" s="1" t="str">
        <f t="shared" ca="1" si="72"/>
        <v>00</v>
      </c>
      <c r="AU117" s="1" t="str">
        <f t="shared" ca="1" si="60"/>
        <v>00</v>
      </c>
      <c r="AV117" s="1" t="str">
        <f t="shared" ca="1" si="71"/>
        <v>00</v>
      </c>
      <c r="AW117" s="1" t="str">
        <f t="shared" ca="1" si="62"/>
        <v>ZP</v>
      </c>
      <c r="AX117" s="4" t="e">
        <f ca="1">VLOOKUP(UPPER(F117)&amp;"-"&amp;AW117,Opcodes!$D$3:$E$160,2,FALSE)</f>
        <v>#N/A</v>
      </c>
      <c r="AY117" s="1">
        <f t="shared" ca="1" si="66"/>
        <v>0</v>
      </c>
    </row>
    <row r="118" spans="3:51" x14ac:dyDescent="0.3">
      <c r="C118" s="10" t="str" cm="1">
        <f t="array" aca="1" ref="C118" ca="1">IF(AND(N118&amp;""&lt;&gt;"",K118&amp;""&lt;&gt;""),K118&amp;": "&amp;N118&amp;IF(O118&amp;""&lt;&gt;""," "&amp;O118,"")&amp;IF(P118&amp;""&lt;&gt;""," "&amp;P118,""),IF(Y118&amp;""&lt;&gt;"",K118&amp;": "&amp;TRIM(_xlfn.TEXTJOIN("",TRUE,MID(Y118,2*ROW(INDIRECT("1:"&amp;LEN(Y118)))-1,2)&amp;" ")),""))</f>
        <v/>
      </c>
      <c r="D118" s="15"/>
      <c r="E118" s="16"/>
      <c r="F118" s="17"/>
      <c r="G118" s="18"/>
      <c r="H118" s="23"/>
      <c r="I118" s="8"/>
      <c r="J118" s="8"/>
      <c r="K118" s="1" t="str">
        <f t="shared" ca="1" si="75"/>
        <v>34E</v>
      </c>
      <c r="L118" s="1" t="str">
        <f t="shared" si="64"/>
        <v/>
      </c>
      <c r="M118" s="1" t="str">
        <f t="shared" ca="1" si="40"/>
        <v>$034E</v>
      </c>
      <c r="N118" s="4" t="str">
        <f t="shared" ca="1" si="41"/>
        <v/>
      </c>
      <c r="O118" s="4" t="str">
        <f t="shared" ca="1" si="42"/>
        <v>00</v>
      </c>
      <c r="P118" s="4" t="str">
        <f t="shared" ca="1" si="43"/>
        <v/>
      </c>
      <c r="Q118" s="3">
        <f t="shared" si="44"/>
        <v>-1</v>
      </c>
      <c r="R118" s="3" t="str">
        <f t="shared" si="70"/>
        <v/>
      </c>
      <c r="S118" s="3" t="str">
        <f t="shared" si="65"/>
        <v>my_code</v>
      </c>
      <c r="T118" s="3" t="b">
        <f t="shared" si="45"/>
        <v>0</v>
      </c>
      <c r="U118" s="3" t="b">
        <f t="shared" si="46"/>
        <v>0</v>
      </c>
      <c r="V118" s="3" t="b">
        <f t="shared" si="47"/>
        <v>0</v>
      </c>
      <c r="W118" s="3" t="b">
        <f t="shared" si="48"/>
        <v>0</v>
      </c>
      <c r="X118" s="3" t="b">
        <f>IF(NOT(ISERROR(VLOOKUP(UPPER(F118),Opcodes!$O$3:$O$10,1,FALSE))),TRUE,FALSE)</f>
        <v>0</v>
      </c>
      <c r="Y118" s="1" t="str" cm="1">
        <f t="array" aca="1" ref="Y118" ca="1">IF(OR(UPPER(F118)="STR",UPPER(F118)="ASC"),_xlfn.TEXTJOIN("",TRUE,DEC2HEX(128*(UPPER(F118)="STR")+CODE(MID(G118,ABS(ROW(INDIRECT("1:"&amp;LEN(G118)))),1)))),IF(UPPER(F118)="HEX",UPPER(SUBSTITUTE(G118," ","")),""))</f>
        <v/>
      </c>
      <c r="Z118" s="1" t="str">
        <f t="shared" si="49"/>
        <v/>
      </c>
      <c r="AA118" s="1" t="str">
        <f t="shared" si="50"/>
        <v/>
      </c>
      <c r="AB118" s="1" t="str">
        <f t="shared" si="51"/>
        <v/>
      </c>
      <c r="AC118" s="1" t="str">
        <f t="shared" si="52"/>
        <v/>
      </c>
      <c r="AD118" s="1" t="str">
        <f t="shared" si="53"/>
        <v/>
      </c>
      <c r="AE118" s="1">
        <f t="shared" ca="1" si="54"/>
        <v>0</v>
      </c>
      <c r="AF118" s="1" t="str">
        <f t="shared" si="55"/>
        <v/>
      </c>
      <c r="AG118" s="1" t="str">
        <f ca="1">IF(Z118&amp;""&lt;&gt;"",Z$11,IF(AA118&amp;""&lt;&gt;"",AA$11,IF(AB118&amp;""&lt;&gt;"",AB$11,IF(AC118&amp;""&lt;&gt;"",AC$11,IF(AD118&amp;""&lt;&gt;"",AD$11,IF(AND(AE118&amp;""&lt;&gt;"",X118=FALSE),AE$11,IF(AF118&amp;""&lt;&gt;"","IMM",IF(X118,"PSO","DIR"))))))))</f>
        <v>mem</v>
      </c>
      <c r="AH118" s="1">
        <f t="shared" ca="1" si="56"/>
        <v>0</v>
      </c>
      <c r="AI118" s="1">
        <f t="shared" ca="1" si="67"/>
        <v>-1</v>
      </c>
      <c r="AJ118" s="1">
        <f t="shared" ca="1" si="73"/>
        <v>0</v>
      </c>
      <c r="AK118" s="1">
        <f t="shared" ca="1" si="68"/>
        <v>0</v>
      </c>
      <c r="AL118" s="1">
        <f t="shared" ca="1" si="69"/>
        <v>0</v>
      </c>
      <c r="AM118" s="1" t="e" cm="1">
        <f t="array" aca="1" ref="AM118" ca="1">INDEX($G$2:$G$173,MATCH(1,(AL118=$E$2:$E$173)*("EQU"=UPPER($F$2:$F$173)),0))</f>
        <v>#N/A</v>
      </c>
      <c r="AN118" s="1" t="str">
        <f t="shared" ca="1" si="74"/>
        <v/>
      </c>
      <c r="AO118" s="1" t="e">
        <f t="shared" ca="1" si="57"/>
        <v>#N/A</v>
      </c>
      <c r="AP118" s="1" t="str">
        <f t="shared" ca="1" si="58"/>
        <v/>
      </c>
      <c r="AQ118" s="1" t="str" cm="1">
        <f t="array" aca="1" ref="AQ118" ca="1">IF(LEFT(AL118,1)=".",INDEX($M$12:$M$173,MATCH(1,(AL118=$L$12:$L$173)*(S118=($S$12:$S$173)),0)),"")</f>
        <v/>
      </c>
      <c r="AR118" s="1">
        <f t="shared" ca="1" si="59"/>
        <v>0</v>
      </c>
      <c r="AS118" s="1">
        <f t="shared" ca="1" si="76"/>
        <v>0</v>
      </c>
      <c r="AT118" s="1" t="str">
        <f t="shared" ca="1" si="72"/>
        <v>00</v>
      </c>
      <c r="AU118" s="1" t="str">
        <f t="shared" ca="1" si="60"/>
        <v>00</v>
      </c>
      <c r="AV118" s="1" t="str">
        <f t="shared" ca="1" si="71"/>
        <v>00</v>
      </c>
      <c r="AW118" s="1" t="str">
        <f t="shared" ca="1" si="62"/>
        <v>ZP</v>
      </c>
      <c r="AX118" s="4" t="e">
        <f ca="1">VLOOKUP(UPPER(F118)&amp;"-"&amp;AW118,Opcodes!$D$3:$E$160,2,FALSE)</f>
        <v>#N/A</v>
      </c>
      <c r="AY118" s="1">
        <f t="shared" ca="1" si="66"/>
        <v>0</v>
      </c>
    </row>
    <row r="119" spans="3:51" x14ac:dyDescent="0.3">
      <c r="C119" s="10" t="str" cm="1">
        <f t="array" aca="1" ref="C119" ca="1">IF(AND(N119&amp;""&lt;&gt;"",K119&amp;""&lt;&gt;""),K119&amp;": "&amp;N119&amp;IF(O119&amp;""&lt;&gt;""," "&amp;O119,"")&amp;IF(P119&amp;""&lt;&gt;""," "&amp;P119,""),IF(Y119&amp;""&lt;&gt;"",K119&amp;": "&amp;TRIM(_xlfn.TEXTJOIN("",TRUE,MID(Y119,2*ROW(INDIRECT("1:"&amp;LEN(Y119)))-1,2)&amp;" ")),""))</f>
        <v/>
      </c>
      <c r="D119" s="15"/>
      <c r="E119" s="16"/>
      <c r="F119" s="17"/>
      <c r="G119" s="18"/>
      <c r="H119" s="23"/>
      <c r="I119" s="8"/>
      <c r="J119" s="8"/>
      <c r="K119" s="1" t="str">
        <f t="shared" ca="1" si="75"/>
        <v>34E</v>
      </c>
      <c r="L119" s="1" t="str">
        <f t="shared" si="64"/>
        <v/>
      </c>
      <c r="M119" s="1" t="str">
        <f t="shared" ca="1" si="40"/>
        <v>$034E</v>
      </c>
      <c r="N119" s="4" t="str">
        <f t="shared" ca="1" si="41"/>
        <v/>
      </c>
      <c r="O119" s="4" t="str">
        <f t="shared" ca="1" si="42"/>
        <v>00</v>
      </c>
      <c r="P119" s="4" t="str">
        <f t="shared" ca="1" si="43"/>
        <v/>
      </c>
      <c r="Q119" s="3">
        <f t="shared" si="44"/>
        <v>-1</v>
      </c>
      <c r="R119" s="3" t="str">
        <f t="shared" si="70"/>
        <v/>
      </c>
      <c r="S119" s="3" t="str">
        <f t="shared" si="65"/>
        <v>my_code</v>
      </c>
      <c r="T119" s="3" t="b">
        <f t="shared" si="45"/>
        <v>0</v>
      </c>
      <c r="U119" s="3" t="b">
        <f t="shared" si="46"/>
        <v>0</v>
      </c>
      <c r="V119" s="3" t="b">
        <f t="shared" si="47"/>
        <v>0</v>
      </c>
      <c r="W119" s="3" t="b">
        <f t="shared" si="48"/>
        <v>0</v>
      </c>
      <c r="X119" s="3" t="b">
        <f>IF(NOT(ISERROR(VLOOKUP(UPPER(F119),Opcodes!$O$3:$O$10,1,FALSE))),TRUE,FALSE)</f>
        <v>0</v>
      </c>
      <c r="Y119" s="1" t="str" cm="1">
        <f t="array" aca="1" ref="Y119" ca="1">IF(OR(UPPER(F119)="STR",UPPER(F119)="ASC"),_xlfn.TEXTJOIN("",TRUE,DEC2HEX(128*(UPPER(F119)="STR")+CODE(MID(G119,ABS(ROW(INDIRECT("1:"&amp;LEN(G119)))),1)))),IF(UPPER(F119)="HEX",UPPER(SUBSTITUTE(G119," ","")),""))</f>
        <v/>
      </c>
      <c r="Z119" s="1" t="str">
        <f t="shared" si="49"/>
        <v/>
      </c>
      <c r="AA119" s="1" t="str">
        <f t="shared" si="50"/>
        <v/>
      </c>
      <c r="AB119" s="1" t="str">
        <f t="shared" si="51"/>
        <v/>
      </c>
      <c r="AC119" s="1" t="str">
        <f t="shared" si="52"/>
        <v/>
      </c>
      <c r="AD119" s="1" t="str">
        <f t="shared" si="53"/>
        <v/>
      </c>
      <c r="AE119" s="1">
        <f t="shared" ca="1" si="54"/>
        <v>0</v>
      </c>
      <c r="AF119" s="1" t="str">
        <f t="shared" si="55"/>
        <v/>
      </c>
      <c r="AG119" s="1" t="str">
        <f ca="1">IF(Z119&amp;""&lt;&gt;"",Z$11,IF(AA119&amp;""&lt;&gt;"",AA$11,IF(AB119&amp;""&lt;&gt;"",AB$11,IF(AC119&amp;""&lt;&gt;"",AC$11,IF(AD119&amp;""&lt;&gt;"",AD$11,IF(AND(AE119&amp;""&lt;&gt;"",X119=FALSE),AE$11,IF(AF119&amp;""&lt;&gt;"","IMM",IF(X119,"PSO","DIR"))))))))</f>
        <v>mem</v>
      </c>
      <c r="AH119" s="1">
        <f t="shared" ca="1" si="56"/>
        <v>0</v>
      </c>
      <c r="AI119" s="1">
        <f t="shared" ca="1" si="67"/>
        <v>-1</v>
      </c>
      <c r="AJ119" s="1">
        <f t="shared" ca="1" si="73"/>
        <v>0</v>
      </c>
      <c r="AK119" s="1">
        <f t="shared" ca="1" si="68"/>
        <v>0</v>
      </c>
      <c r="AL119" s="1">
        <f t="shared" ca="1" si="69"/>
        <v>0</v>
      </c>
      <c r="AM119" s="1" t="e" cm="1">
        <f t="array" aca="1" ref="AM119" ca="1">INDEX($G$2:$G$173,MATCH(1,(AL119=$E$2:$E$173)*("EQU"=UPPER($F$2:$F$173)),0))</f>
        <v>#N/A</v>
      </c>
      <c r="AN119" s="1" t="str">
        <f t="shared" ca="1" si="74"/>
        <v/>
      </c>
      <c r="AO119" s="1" t="e">
        <f t="shared" ca="1" si="57"/>
        <v>#N/A</v>
      </c>
      <c r="AP119" s="1" t="str">
        <f t="shared" ca="1" si="58"/>
        <v/>
      </c>
      <c r="AQ119" s="1" t="str" cm="1">
        <f t="array" aca="1" ref="AQ119" ca="1">IF(LEFT(AL119,1)=".",INDEX($M$12:$M$173,MATCH(1,(AL119=$L$12:$L$173)*(S119=($S$12:$S$173)),0)),"")</f>
        <v/>
      </c>
      <c r="AR119" s="1">
        <f t="shared" ca="1" si="59"/>
        <v>0</v>
      </c>
      <c r="AS119" s="1">
        <f t="shared" ca="1" si="76"/>
        <v>0</v>
      </c>
      <c r="AT119" s="1" t="str">
        <f t="shared" ca="1" si="72"/>
        <v>00</v>
      </c>
      <c r="AU119" s="1" t="str">
        <f t="shared" ca="1" si="60"/>
        <v>00</v>
      </c>
      <c r="AV119" s="1" t="str">
        <f t="shared" ca="1" si="71"/>
        <v>00</v>
      </c>
      <c r="AW119" s="1" t="str">
        <f t="shared" ca="1" si="62"/>
        <v>ZP</v>
      </c>
      <c r="AX119" s="4" t="e">
        <f ca="1">VLOOKUP(UPPER(F119)&amp;"-"&amp;AW119,Opcodes!$D$3:$E$160,2,FALSE)</f>
        <v>#N/A</v>
      </c>
      <c r="AY119" s="1">
        <f t="shared" ca="1" si="66"/>
        <v>0</v>
      </c>
    </row>
    <row r="120" spans="3:51" x14ac:dyDescent="0.3">
      <c r="C120" s="10" t="str" cm="1">
        <f t="array" aca="1" ref="C120" ca="1">IF(AND(N120&amp;""&lt;&gt;"",K120&amp;""&lt;&gt;""),K120&amp;": "&amp;N120&amp;IF(O120&amp;""&lt;&gt;""," "&amp;O120,"")&amp;IF(P120&amp;""&lt;&gt;""," "&amp;P120,""),IF(Y120&amp;""&lt;&gt;"",K120&amp;": "&amp;TRIM(_xlfn.TEXTJOIN("",TRUE,MID(Y120,2*ROW(INDIRECT("1:"&amp;LEN(Y120)))-1,2)&amp;" ")),""))</f>
        <v/>
      </c>
      <c r="D120" s="15"/>
      <c r="E120" s="16"/>
      <c r="F120" s="17"/>
      <c r="G120" s="18"/>
      <c r="H120" s="23"/>
      <c r="I120" s="8"/>
      <c r="J120" s="8"/>
      <c r="K120" s="1" t="str">
        <f t="shared" ca="1" si="75"/>
        <v>34E</v>
      </c>
      <c r="L120" s="1" t="str">
        <f t="shared" si="64"/>
        <v/>
      </c>
      <c r="M120" s="1" t="str">
        <f t="shared" ca="1" si="40"/>
        <v>$034E</v>
      </c>
      <c r="N120" s="4" t="str">
        <f t="shared" ca="1" si="41"/>
        <v/>
      </c>
      <c r="O120" s="4" t="str">
        <f t="shared" ca="1" si="42"/>
        <v>00</v>
      </c>
      <c r="P120" s="4" t="str">
        <f t="shared" ca="1" si="43"/>
        <v/>
      </c>
      <c r="Q120" s="3">
        <f t="shared" si="44"/>
        <v>-1</v>
      </c>
      <c r="R120" s="3" t="str">
        <f t="shared" si="70"/>
        <v/>
      </c>
      <c r="S120" s="3" t="str">
        <f t="shared" si="65"/>
        <v>my_code</v>
      </c>
      <c r="T120" s="3" t="b">
        <f t="shared" si="45"/>
        <v>0</v>
      </c>
      <c r="U120" s="3" t="b">
        <f t="shared" si="46"/>
        <v>0</v>
      </c>
      <c r="V120" s="3" t="b">
        <f t="shared" si="47"/>
        <v>0</v>
      </c>
      <c r="W120" s="3" t="b">
        <f t="shared" si="48"/>
        <v>0</v>
      </c>
      <c r="X120" s="3" t="b">
        <f>IF(NOT(ISERROR(VLOOKUP(UPPER(F120),Opcodes!$O$3:$O$10,1,FALSE))),TRUE,FALSE)</f>
        <v>0</v>
      </c>
      <c r="Y120" s="1" t="str" cm="1">
        <f t="array" aca="1" ref="Y120" ca="1">IF(OR(UPPER(F120)="STR",UPPER(F120)="ASC"),_xlfn.TEXTJOIN("",TRUE,DEC2HEX(128*(UPPER(F120)="STR")+CODE(MID(G120,ABS(ROW(INDIRECT("1:"&amp;LEN(G120)))),1)))),IF(UPPER(F120)="HEX",UPPER(SUBSTITUTE(G120," ","")),""))</f>
        <v/>
      </c>
      <c r="Z120" s="1" t="str">
        <f t="shared" si="49"/>
        <v/>
      </c>
      <c r="AA120" s="1" t="str">
        <f t="shared" si="50"/>
        <v/>
      </c>
      <c r="AB120" s="1" t="str">
        <f t="shared" si="51"/>
        <v/>
      </c>
      <c r="AC120" s="1" t="str">
        <f t="shared" si="52"/>
        <v/>
      </c>
      <c r="AD120" s="1" t="str">
        <f t="shared" si="53"/>
        <v/>
      </c>
      <c r="AE120" s="1">
        <f t="shared" ca="1" si="54"/>
        <v>0</v>
      </c>
      <c r="AF120" s="1" t="str">
        <f t="shared" si="55"/>
        <v/>
      </c>
      <c r="AG120" s="1" t="str">
        <f ca="1">IF(Z120&amp;""&lt;&gt;"",Z$11,IF(AA120&amp;""&lt;&gt;"",AA$11,IF(AB120&amp;""&lt;&gt;"",AB$11,IF(AC120&amp;""&lt;&gt;"",AC$11,IF(AD120&amp;""&lt;&gt;"",AD$11,IF(AND(AE120&amp;""&lt;&gt;"",X120=FALSE),AE$11,IF(AF120&amp;""&lt;&gt;"","IMM",IF(X120,"PSO","DIR"))))))))</f>
        <v>mem</v>
      </c>
      <c r="AH120" s="1">
        <f t="shared" ca="1" si="56"/>
        <v>0</v>
      </c>
      <c r="AI120" s="1">
        <f t="shared" ca="1" si="67"/>
        <v>-1</v>
      </c>
      <c r="AJ120" s="1">
        <f t="shared" ca="1" si="73"/>
        <v>0</v>
      </c>
      <c r="AK120" s="1">
        <f t="shared" ca="1" si="68"/>
        <v>0</v>
      </c>
      <c r="AL120" s="1">
        <f t="shared" ca="1" si="69"/>
        <v>0</v>
      </c>
      <c r="AM120" s="1" t="e" cm="1">
        <f t="array" aca="1" ref="AM120" ca="1">INDEX($G$2:$G$173,MATCH(1,(AL120=$E$2:$E$173)*("EQU"=UPPER($F$2:$F$173)),0))</f>
        <v>#N/A</v>
      </c>
      <c r="AN120" s="1" t="str">
        <f t="shared" ca="1" si="74"/>
        <v/>
      </c>
      <c r="AO120" s="1" t="e">
        <f t="shared" ca="1" si="57"/>
        <v>#N/A</v>
      </c>
      <c r="AP120" s="1" t="str">
        <f t="shared" ca="1" si="58"/>
        <v/>
      </c>
      <c r="AQ120" s="1" t="str" cm="1">
        <f t="array" aca="1" ref="AQ120" ca="1">IF(LEFT(AL120,1)=".",INDEX($M$12:$M$173,MATCH(1,(AL120=$L$12:$L$173)*(S120=($S$12:$S$173)),0)),"")</f>
        <v/>
      </c>
      <c r="AR120" s="1">
        <f t="shared" ca="1" si="59"/>
        <v>0</v>
      </c>
      <c r="AS120" s="1">
        <f t="shared" ca="1" si="76"/>
        <v>0</v>
      </c>
      <c r="AT120" s="1" t="str">
        <f t="shared" ca="1" si="72"/>
        <v>00</v>
      </c>
      <c r="AU120" s="1" t="str">
        <f t="shared" ca="1" si="60"/>
        <v>00</v>
      </c>
      <c r="AV120" s="1" t="str">
        <f t="shared" ca="1" si="71"/>
        <v>00</v>
      </c>
      <c r="AW120" s="1" t="str">
        <f t="shared" ca="1" si="62"/>
        <v>ZP</v>
      </c>
      <c r="AX120" s="4" t="e">
        <f ca="1">VLOOKUP(UPPER(F120)&amp;"-"&amp;AW120,Opcodes!$D$3:$E$160,2,FALSE)</f>
        <v>#N/A</v>
      </c>
      <c r="AY120" s="1">
        <f t="shared" ca="1" si="66"/>
        <v>0</v>
      </c>
    </row>
    <row r="121" spans="3:51" x14ac:dyDescent="0.3">
      <c r="C121" s="10" t="str" cm="1">
        <f t="array" aca="1" ref="C121" ca="1">IF(AND(N121&amp;""&lt;&gt;"",K121&amp;""&lt;&gt;""),K121&amp;": "&amp;N121&amp;IF(O121&amp;""&lt;&gt;""," "&amp;O121,"")&amp;IF(P121&amp;""&lt;&gt;""," "&amp;P121,""),IF(Y121&amp;""&lt;&gt;"",K121&amp;": "&amp;TRIM(_xlfn.TEXTJOIN("",TRUE,MID(Y121,2*ROW(INDIRECT("1:"&amp;LEN(Y121)))-1,2)&amp;" ")),""))</f>
        <v/>
      </c>
      <c r="D121" s="15"/>
      <c r="E121" s="16"/>
      <c r="F121" s="17"/>
      <c r="G121" s="18"/>
      <c r="H121" s="23"/>
      <c r="I121" s="8"/>
      <c r="J121" s="8"/>
      <c r="K121" s="1" t="str">
        <f t="shared" ca="1" si="75"/>
        <v>34E</v>
      </c>
      <c r="L121" s="1" t="str">
        <f t="shared" si="64"/>
        <v/>
      </c>
      <c r="M121" s="1" t="str">
        <f t="shared" ca="1" si="40"/>
        <v>$034E</v>
      </c>
      <c r="N121" s="4" t="str">
        <f t="shared" ca="1" si="41"/>
        <v/>
      </c>
      <c r="O121" s="4" t="str">
        <f t="shared" ca="1" si="42"/>
        <v>00</v>
      </c>
      <c r="P121" s="4" t="str">
        <f t="shared" ca="1" si="43"/>
        <v/>
      </c>
      <c r="Q121" s="3">
        <f t="shared" si="44"/>
        <v>-1</v>
      </c>
      <c r="R121" s="3" t="str">
        <f t="shared" si="70"/>
        <v/>
      </c>
      <c r="S121" s="3" t="str">
        <f t="shared" si="65"/>
        <v>my_code</v>
      </c>
      <c r="T121" s="3" t="b">
        <f t="shared" si="45"/>
        <v>0</v>
      </c>
      <c r="U121" s="3" t="b">
        <f t="shared" si="46"/>
        <v>0</v>
      </c>
      <c r="V121" s="3" t="b">
        <f t="shared" si="47"/>
        <v>0</v>
      </c>
      <c r="W121" s="3" t="b">
        <f t="shared" si="48"/>
        <v>0</v>
      </c>
      <c r="X121" s="3" t="b">
        <f>IF(NOT(ISERROR(VLOOKUP(UPPER(F121),Opcodes!$O$3:$O$10,1,FALSE))),TRUE,FALSE)</f>
        <v>0</v>
      </c>
      <c r="Y121" s="1" t="str" cm="1">
        <f t="array" aca="1" ref="Y121" ca="1">IF(OR(UPPER(F121)="STR",UPPER(F121)="ASC"),_xlfn.TEXTJOIN("",TRUE,DEC2HEX(128*(UPPER(F121)="STR")+CODE(MID(G121,ABS(ROW(INDIRECT("1:"&amp;LEN(G121)))),1)))),IF(UPPER(F121)="HEX",UPPER(SUBSTITUTE(G121," ","")),""))</f>
        <v/>
      </c>
      <c r="Z121" s="1" t="str">
        <f t="shared" si="49"/>
        <v/>
      </c>
      <c r="AA121" s="1" t="str">
        <f t="shared" si="50"/>
        <v/>
      </c>
      <c r="AB121" s="1" t="str">
        <f t="shared" si="51"/>
        <v/>
      </c>
      <c r="AC121" s="1" t="str">
        <f t="shared" si="52"/>
        <v/>
      </c>
      <c r="AD121" s="1" t="str">
        <f t="shared" si="53"/>
        <v/>
      </c>
      <c r="AE121" s="1">
        <f t="shared" ca="1" si="54"/>
        <v>0</v>
      </c>
      <c r="AF121" s="1" t="str">
        <f t="shared" si="55"/>
        <v/>
      </c>
      <c r="AG121" s="1" t="str">
        <f ca="1">IF(Z121&amp;""&lt;&gt;"",Z$11,IF(AA121&amp;""&lt;&gt;"",AA$11,IF(AB121&amp;""&lt;&gt;"",AB$11,IF(AC121&amp;""&lt;&gt;"",AC$11,IF(AD121&amp;""&lt;&gt;"",AD$11,IF(AND(AE121&amp;""&lt;&gt;"",X121=FALSE),AE$11,IF(AF121&amp;""&lt;&gt;"","IMM",IF(X121,"PSO","DIR"))))))))</f>
        <v>mem</v>
      </c>
      <c r="AH121" s="1">
        <f t="shared" ca="1" si="56"/>
        <v>0</v>
      </c>
      <c r="AI121" s="1">
        <f t="shared" ca="1" si="67"/>
        <v>-1</v>
      </c>
      <c r="AJ121" s="1">
        <f t="shared" ca="1" si="73"/>
        <v>0</v>
      </c>
      <c r="AK121" s="1">
        <f t="shared" ca="1" si="68"/>
        <v>0</v>
      </c>
      <c r="AL121" s="1">
        <f t="shared" ca="1" si="69"/>
        <v>0</v>
      </c>
      <c r="AM121" s="1" t="e" cm="1">
        <f t="array" aca="1" ref="AM121" ca="1">INDEX($G$2:$G$173,MATCH(1,(AL121=$E$2:$E$173)*("EQU"=UPPER($F$2:$F$173)),0))</f>
        <v>#N/A</v>
      </c>
      <c r="AN121" s="1" t="str">
        <f t="shared" ca="1" si="74"/>
        <v/>
      </c>
      <c r="AO121" s="1" t="e">
        <f t="shared" ca="1" si="57"/>
        <v>#N/A</v>
      </c>
      <c r="AP121" s="1" t="str">
        <f t="shared" ca="1" si="58"/>
        <v/>
      </c>
      <c r="AQ121" s="1" t="str" cm="1">
        <f t="array" aca="1" ref="AQ121" ca="1">IF(LEFT(AL121,1)=".",INDEX($M$12:$M$173,MATCH(1,(AL121=$L$12:$L$173)*(S121=($S$12:$S$173)),0)),"")</f>
        <v/>
      </c>
      <c r="AR121" s="1">
        <f t="shared" ca="1" si="59"/>
        <v>0</v>
      </c>
      <c r="AS121" s="1">
        <f t="shared" ca="1" si="76"/>
        <v>0</v>
      </c>
      <c r="AT121" s="1" t="str">
        <f t="shared" ca="1" si="72"/>
        <v>00</v>
      </c>
      <c r="AU121" s="1" t="str">
        <f t="shared" ca="1" si="60"/>
        <v>00</v>
      </c>
      <c r="AV121" s="1" t="str">
        <f t="shared" ca="1" si="71"/>
        <v>00</v>
      </c>
      <c r="AW121" s="1" t="str">
        <f t="shared" ca="1" si="62"/>
        <v>ZP</v>
      </c>
      <c r="AX121" s="4" t="e">
        <f ca="1">VLOOKUP(UPPER(F121)&amp;"-"&amp;AW121,Opcodes!$D$3:$E$160,2,FALSE)</f>
        <v>#N/A</v>
      </c>
      <c r="AY121" s="1">
        <f t="shared" ca="1" si="66"/>
        <v>0</v>
      </c>
    </row>
    <row r="122" spans="3:51" x14ac:dyDescent="0.3">
      <c r="C122" s="10" t="str" cm="1">
        <f t="array" aca="1" ref="C122" ca="1">IF(AND(N122&amp;""&lt;&gt;"",K122&amp;""&lt;&gt;""),K122&amp;": "&amp;N122&amp;IF(O122&amp;""&lt;&gt;""," "&amp;O122,"")&amp;IF(P122&amp;""&lt;&gt;""," "&amp;P122,""),IF(Y122&amp;""&lt;&gt;"",K122&amp;": "&amp;TRIM(_xlfn.TEXTJOIN("",TRUE,MID(Y122,2*ROW(INDIRECT("1:"&amp;LEN(Y122)))-1,2)&amp;" ")),""))</f>
        <v/>
      </c>
      <c r="D122" s="15"/>
      <c r="E122" s="16"/>
      <c r="F122" s="17"/>
      <c r="G122" s="18"/>
      <c r="H122" s="23"/>
      <c r="I122" s="8"/>
      <c r="J122" s="8"/>
      <c r="K122" s="1" t="str">
        <f t="shared" ca="1" si="75"/>
        <v>34E</v>
      </c>
      <c r="L122" s="1" t="str">
        <f t="shared" si="64"/>
        <v/>
      </c>
      <c r="M122" s="1" t="str">
        <f t="shared" ca="1" si="40"/>
        <v>$034E</v>
      </c>
      <c r="N122" s="4" t="str">
        <f t="shared" ca="1" si="41"/>
        <v/>
      </c>
      <c r="O122" s="4" t="str">
        <f t="shared" ca="1" si="42"/>
        <v>00</v>
      </c>
      <c r="P122" s="4" t="str">
        <f t="shared" ca="1" si="43"/>
        <v/>
      </c>
      <c r="Q122" s="3">
        <f t="shared" si="44"/>
        <v>-1</v>
      </c>
      <c r="R122" s="3" t="str">
        <f t="shared" si="70"/>
        <v/>
      </c>
      <c r="S122" s="3" t="str">
        <f t="shared" si="65"/>
        <v>my_code</v>
      </c>
      <c r="T122" s="3" t="b">
        <f t="shared" si="45"/>
        <v>0</v>
      </c>
      <c r="U122" s="3" t="b">
        <f t="shared" si="46"/>
        <v>0</v>
      </c>
      <c r="V122" s="3" t="b">
        <f t="shared" si="47"/>
        <v>0</v>
      </c>
      <c r="W122" s="3" t="b">
        <f t="shared" si="48"/>
        <v>0</v>
      </c>
      <c r="X122" s="3" t="b">
        <f>IF(NOT(ISERROR(VLOOKUP(UPPER(F122),Opcodes!$O$3:$O$10,1,FALSE))),TRUE,FALSE)</f>
        <v>0</v>
      </c>
      <c r="Y122" s="1" t="str" cm="1">
        <f t="array" aca="1" ref="Y122" ca="1">IF(OR(UPPER(F122)="STR",UPPER(F122)="ASC"),_xlfn.TEXTJOIN("",TRUE,DEC2HEX(128*(UPPER(F122)="STR")+CODE(MID(G122,ABS(ROW(INDIRECT("1:"&amp;LEN(G122)))),1)))),IF(UPPER(F122)="HEX",UPPER(SUBSTITUTE(G122," ","")),""))</f>
        <v/>
      </c>
      <c r="Z122" s="1" t="str">
        <f t="shared" si="49"/>
        <v/>
      </c>
      <c r="AA122" s="1" t="str">
        <f t="shared" si="50"/>
        <v/>
      </c>
      <c r="AB122" s="1" t="str">
        <f t="shared" si="51"/>
        <v/>
      </c>
      <c r="AC122" s="1" t="str">
        <f t="shared" si="52"/>
        <v/>
      </c>
      <c r="AD122" s="1" t="str">
        <f t="shared" si="53"/>
        <v/>
      </c>
      <c r="AE122" s="1">
        <f t="shared" ca="1" si="54"/>
        <v>0</v>
      </c>
      <c r="AF122" s="1" t="str">
        <f t="shared" si="55"/>
        <v/>
      </c>
      <c r="AG122" s="1" t="str">
        <f ca="1">IF(Z122&amp;""&lt;&gt;"",Z$11,IF(AA122&amp;""&lt;&gt;"",AA$11,IF(AB122&amp;""&lt;&gt;"",AB$11,IF(AC122&amp;""&lt;&gt;"",AC$11,IF(AD122&amp;""&lt;&gt;"",AD$11,IF(AND(AE122&amp;""&lt;&gt;"",X122=FALSE),AE$11,IF(AF122&amp;""&lt;&gt;"","IMM",IF(X122,"PSO","DIR"))))))))</f>
        <v>mem</v>
      </c>
      <c r="AH122" s="1">
        <f t="shared" ca="1" si="56"/>
        <v>0</v>
      </c>
      <c r="AI122" s="1">
        <f t="shared" ca="1" si="67"/>
        <v>-1</v>
      </c>
      <c r="AJ122" s="1">
        <f t="shared" ca="1" si="73"/>
        <v>0</v>
      </c>
      <c r="AK122" s="1">
        <f t="shared" ca="1" si="68"/>
        <v>0</v>
      </c>
      <c r="AL122" s="1">
        <f t="shared" ca="1" si="69"/>
        <v>0</v>
      </c>
      <c r="AM122" s="1" t="e" cm="1">
        <f t="array" aca="1" ref="AM122" ca="1">INDEX($G$2:$G$173,MATCH(1,(AL122=$E$2:$E$173)*("EQU"=UPPER($F$2:$F$173)),0))</f>
        <v>#N/A</v>
      </c>
      <c r="AN122" s="1" t="str">
        <f t="shared" ca="1" si="74"/>
        <v/>
      </c>
      <c r="AO122" s="1" t="e">
        <f t="shared" ca="1" si="57"/>
        <v>#N/A</v>
      </c>
      <c r="AP122" s="1" t="str">
        <f t="shared" ca="1" si="58"/>
        <v/>
      </c>
      <c r="AQ122" s="1" t="str" cm="1">
        <f t="array" aca="1" ref="AQ122" ca="1">IF(LEFT(AL122,1)=".",INDEX($M$12:$M$173,MATCH(1,(AL122=$L$12:$L$173)*(S122=($S$12:$S$173)),0)),"")</f>
        <v/>
      </c>
      <c r="AR122" s="1">
        <f t="shared" ca="1" si="59"/>
        <v>0</v>
      </c>
      <c r="AS122" s="1">
        <f t="shared" ca="1" si="76"/>
        <v>0</v>
      </c>
      <c r="AT122" s="1" t="str">
        <f t="shared" ca="1" si="72"/>
        <v>00</v>
      </c>
      <c r="AU122" s="1" t="str">
        <f t="shared" ca="1" si="60"/>
        <v>00</v>
      </c>
      <c r="AV122" s="1" t="str">
        <f t="shared" ca="1" si="71"/>
        <v>00</v>
      </c>
      <c r="AW122" s="1" t="str">
        <f t="shared" ca="1" si="62"/>
        <v>ZP</v>
      </c>
      <c r="AX122" s="4" t="e">
        <f ca="1">VLOOKUP(UPPER(F122)&amp;"-"&amp;AW122,Opcodes!$D$3:$E$160,2,FALSE)</f>
        <v>#N/A</v>
      </c>
      <c r="AY122" s="1">
        <f t="shared" ca="1" si="66"/>
        <v>0</v>
      </c>
    </row>
    <row r="123" spans="3:51" x14ac:dyDescent="0.3">
      <c r="C123" s="10" t="str" cm="1">
        <f t="array" aca="1" ref="C123" ca="1">IF(AND(N123&amp;""&lt;&gt;"",K123&amp;""&lt;&gt;""),K123&amp;": "&amp;N123&amp;IF(O123&amp;""&lt;&gt;""," "&amp;O123,"")&amp;IF(P123&amp;""&lt;&gt;""," "&amp;P123,""),IF(Y123&amp;""&lt;&gt;"",K123&amp;": "&amp;TRIM(_xlfn.TEXTJOIN("",TRUE,MID(Y123,2*ROW(INDIRECT("1:"&amp;LEN(Y123)))-1,2)&amp;" ")),""))</f>
        <v/>
      </c>
      <c r="D123" s="15"/>
      <c r="E123" s="16"/>
      <c r="F123" s="17"/>
      <c r="G123" s="18"/>
      <c r="H123" s="23"/>
      <c r="I123" s="8"/>
      <c r="J123" s="8"/>
      <c r="K123" s="1" t="str">
        <f t="shared" ca="1" si="75"/>
        <v>34E</v>
      </c>
      <c r="L123" s="1" t="str">
        <f t="shared" si="64"/>
        <v/>
      </c>
      <c r="M123" s="1" t="str">
        <f t="shared" ca="1" si="40"/>
        <v>$034E</v>
      </c>
      <c r="N123" s="4" t="str">
        <f t="shared" ca="1" si="41"/>
        <v/>
      </c>
      <c r="O123" s="4" t="str">
        <f t="shared" ca="1" si="42"/>
        <v>00</v>
      </c>
      <c r="P123" s="4" t="str">
        <f t="shared" ca="1" si="43"/>
        <v/>
      </c>
      <c r="Q123" s="3">
        <f t="shared" si="44"/>
        <v>-1</v>
      </c>
      <c r="R123" s="3" t="str">
        <f t="shared" si="70"/>
        <v/>
      </c>
      <c r="S123" s="3" t="str">
        <f t="shared" si="65"/>
        <v>my_code</v>
      </c>
      <c r="T123" s="3" t="b">
        <f t="shared" si="45"/>
        <v>0</v>
      </c>
      <c r="U123" s="3" t="b">
        <f t="shared" si="46"/>
        <v>0</v>
      </c>
      <c r="V123" s="3" t="b">
        <f t="shared" si="47"/>
        <v>0</v>
      </c>
      <c r="W123" s="3" t="b">
        <f t="shared" si="48"/>
        <v>0</v>
      </c>
      <c r="X123" s="3" t="b">
        <f>IF(NOT(ISERROR(VLOOKUP(UPPER(F123),Opcodes!$O$3:$O$10,1,FALSE))),TRUE,FALSE)</f>
        <v>0</v>
      </c>
      <c r="Y123" s="1" t="str" cm="1">
        <f t="array" aca="1" ref="Y123" ca="1">IF(OR(UPPER(F123)="STR",UPPER(F123)="ASC"),_xlfn.TEXTJOIN("",TRUE,DEC2HEX(128*(UPPER(F123)="STR")+CODE(MID(G123,ABS(ROW(INDIRECT("1:"&amp;LEN(G123)))),1)))),IF(UPPER(F123)="HEX",UPPER(SUBSTITUTE(G123," ","")),""))</f>
        <v/>
      </c>
      <c r="Z123" s="1" t="str">
        <f t="shared" si="49"/>
        <v/>
      </c>
      <c r="AA123" s="1" t="str">
        <f t="shared" si="50"/>
        <v/>
      </c>
      <c r="AB123" s="1" t="str">
        <f t="shared" si="51"/>
        <v/>
      </c>
      <c r="AC123" s="1" t="str">
        <f t="shared" si="52"/>
        <v/>
      </c>
      <c r="AD123" s="1" t="str">
        <f t="shared" si="53"/>
        <v/>
      </c>
      <c r="AE123" s="1">
        <f t="shared" ca="1" si="54"/>
        <v>0</v>
      </c>
      <c r="AF123" s="1" t="str">
        <f t="shared" si="55"/>
        <v/>
      </c>
      <c r="AG123" s="1" t="str">
        <f ca="1">IF(Z123&amp;""&lt;&gt;"",Z$11,IF(AA123&amp;""&lt;&gt;"",AA$11,IF(AB123&amp;""&lt;&gt;"",AB$11,IF(AC123&amp;""&lt;&gt;"",AC$11,IF(AD123&amp;""&lt;&gt;"",AD$11,IF(AND(AE123&amp;""&lt;&gt;"",X123=FALSE),AE$11,IF(AF123&amp;""&lt;&gt;"","IMM",IF(X123,"PSO","DIR"))))))))</f>
        <v>mem</v>
      </c>
      <c r="AH123" s="1">
        <f t="shared" ca="1" si="56"/>
        <v>0</v>
      </c>
      <c r="AI123" s="1">
        <f t="shared" ca="1" si="67"/>
        <v>-1</v>
      </c>
      <c r="AJ123" s="1">
        <f t="shared" ca="1" si="73"/>
        <v>0</v>
      </c>
      <c r="AK123" s="1">
        <f t="shared" ca="1" si="68"/>
        <v>0</v>
      </c>
      <c r="AL123" s="1">
        <f t="shared" ca="1" si="69"/>
        <v>0</v>
      </c>
      <c r="AM123" s="1" t="e" cm="1">
        <f t="array" aca="1" ref="AM123" ca="1">INDEX($G$2:$G$173,MATCH(1,(AL123=$E$2:$E$173)*("EQU"=UPPER($F$2:$F$173)),0))</f>
        <v>#N/A</v>
      </c>
      <c r="AN123" s="1" t="str">
        <f t="shared" ca="1" si="74"/>
        <v/>
      </c>
      <c r="AO123" s="1" t="e">
        <f t="shared" ca="1" si="57"/>
        <v>#N/A</v>
      </c>
      <c r="AP123" s="1" t="str">
        <f t="shared" ca="1" si="58"/>
        <v/>
      </c>
      <c r="AQ123" s="1" t="str" cm="1">
        <f t="array" aca="1" ref="AQ123" ca="1">IF(LEFT(AL123,1)=".",INDEX($M$12:$M$173,MATCH(1,(AL123=$L$12:$L$173)*(S123=($S$12:$S$173)),0)),"")</f>
        <v/>
      </c>
      <c r="AR123" s="1">
        <f t="shared" ca="1" si="59"/>
        <v>0</v>
      </c>
      <c r="AS123" s="1">
        <f t="shared" ca="1" si="76"/>
        <v>0</v>
      </c>
      <c r="AT123" s="1" t="str">
        <f t="shared" ca="1" si="72"/>
        <v>00</v>
      </c>
      <c r="AU123" s="1" t="str">
        <f t="shared" ca="1" si="60"/>
        <v>00</v>
      </c>
      <c r="AV123" s="1" t="str">
        <f t="shared" ca="1" si="71"/>
        <v>00</v>
      </c>
      <c r="AW123" s="1" t="str">
        <f t="shared" ca="1" si="62"/>
        <v>ZP</v>
      </c>
      <c r="AX123" s="4" t="e">
        <f ca="1">VLOOKUP(UPPER(F123)&amp;"-"&amp;AW123,Opcodes!$D$3:$E$160,2,FALSE)</f>
        <v>#N/A</v>
      </c>
      <c r="AY123" s="1">
        <f t="shared" ca="1" si="66"/>
        <v>0</v>
      </c>
    </row>
    <row r="124" spans="3:51" x14ac:dyDescent="0.3">
      <c r="C124" s="10" t="str" cm="1">
        <f t="array" aca="1" ref="C124" ca="1">IF(AND(N124&amp;""&lt;&gt;"",K124&amp;""&lt;&gt;""),K124&amp;": "&amp;N124&amp;IF(O124&amp;""&lt;&gt;""," "&amp;O124,"")&amp;IF(P124&amp;""&lt;&gt;""," "&amp;P124,""),IF(Y124&amp;""&lt;&gt;"",K124&amp;": "&amp;TRIM(_xlfn.TEXTJOIN("",TRUE,MID(Y124,2*ROW(INDIRECT("1:"&amp;LEN(Y124)))-1,2)&amp;" ")),""))</f>
        <v/>
      </c>
      <c r="D124" s="15"/>
      <c r="E124" s="16"/>
      <c r="F124" s="17"/>
      <c r="G124" s="18"/>
      <c r="H124" s="23"/>
      <c r="I124" s="8"/>
      <c r="J124" s="8"/>
      <c r="K124" s="1" t="str">
        <f t="shared" ca="1" si="75"/>
        <v>34E</v>
      </c>
      <c r="L124" s="1" t="str">
        <f t="shared" si="64"/>
        <v/>
      </c>
      <c r="M124" s="1" t="str">
        <f t="shared" ca="1" si="40"/>
        <v>$034E</v>
      </c>
      <c r="N124" s="4" t="str">
        <f t="shared" ca="1" si="41"/>
        <v/>
      </c>
      <c r="O124" s="4" t="str">
        <f t="shared" ca="1" si="42"/>
        <v>00</v>
      </c>
      <c r="P124" s="4" t="str">
        <f t="shared" ca="1" si="43"/>
        <v/>
      </c>
      <c r="Q124" s="3">
        <f t="shared" si="44"/>
        <v>-1</v>
      </c>
      <c r="R124" s="3" t="str">
        <f t="shared" si="70"/>
        <v/>
      </c>
      <c r="S124" s="3" t="str">
        <f t="shared" si="65"/>
        <v>my_code</v>
      </c>
      <c r="T124" s="3" t="b">
        <f t="shared" si="45"/>
        <v>0</v>
      </c>
      <c r="U124" s="3" t="b">
        <f t="shared" si="46"/>
        <v>0</v>
      </c>
      <c r="V124" s="3" t="b">
        <f t="shared" si="47"/>
        <v>0</v>
      </c>
      <c r="W124" s="3" t="b">
        <f t="shared" si="48"/>
        <v>0</v>
      </c>
      <c r="X124" s="3" t="b">
        <f>IF(NOT(ISERROR(VLOOKUP(UPPER(F124),Opcodes!$O$3:$O$10,1,FALSE))),TRUE,FALSE)</f>
        <v>0</v>
      </c>
      <c r="Y124" s="1" t="str" cm="1">
        <f t="array" aca="1" ref="Y124" ca="1">IF(OR(UPPER(F124)="STR",UPPER(F124)="ASC"),_xlfn.TEXTJOIN("",TRUE,DEC2HEX(128*(UPPER(F124)="STR")+CODE(MID(G124,ABS(ROW(INDIRECT("1:"&amp;LEN(G124)))),1)))),IF(UPPER(F124)="HEX",UPPER(SUBSTITUTE(G124," ","")),""))</f>
        <v/>
      </c>
      <c r="Z124" s="1" t="str">
        <f t="shared" si="49"/>
        <v/>
      </c>
      <c r="AA124" s="1" t="str">
        <f t="shared" si="50"/>
        <v/>
      </c>
      <c r="AB124" s="1" t="str">
        <f t="shared" si="51"/>
        <v/>
      </c>
      <c r="AC124" s="1" t="str">
        <f t="shared" si="52"/>
        <v/>
      </c>
      <c r="AD124" s="1" t="str">
        <f t="shared" si="53"/>
        <v/>
      </c>
      <c r="AE124" s="1">
        <f t="shared" ca="1" si="54"/>
        <v>0</v>
      </c>
      <c r="AF124" s="1" t="str">
        <f t="shared" si="55"/>
        <v/>
      </c>
      <c r="AG124" s="1" t="str">
        <f ca="1">IF(Z124&amp;""&lt;&gt;"",Z$11,IF(AA124&amp;""&lt;&gt;"",AA$11,IF(AB124&amp;""&lt;&gt;"",AB$11,IF(AC124&amp;""&lt;&gt;"",AC$11,IF(AD124&amp;""&lt;&gt;"",AD$11,IF(AND(AE124&amp;""&lt;&gt;"",X124=FALSE),AE$11,IF(AF124&amp;""&lt;&gt;"","IMM",IF(X124,"PSO","DIR"))))))))</f>
        <v>mem</v>
      </c>
      <c r="AH124" s="1">
        <f t="shared" ca="1" si="56"/>
        <v>0</v>
      </c>
      <c r="AI124" s="1">
        <f t="shared" ca="1" si="67"/>
        <v>-1</v>
      </c>
      <c r="AJ124" s="1">
        <f t="shared" ca="1" si="73"/>
        <v>0</v>
      </c>
      <c r="AK124" s="1">
        <f t="shared" ca="1" si="68"/>
        <v>0</v>
      </c>
      <c r="AL124" s="1">
        <f t="shared" ca="1" si="69"/>
        <v>0</v>
      </c>
      <c r="AM124" s="1" t="e" cm="1">
        <f t="array" aca="1" ref="AM124" ca="1">INDEX($G$2:$G$173,MATCH(1,(AL124=$E$2:$E$173)*("EQU"=UPPER($F$2:$F$173)),0))</f>
        <v>#N/A</v>
      </c>
      <c r="AN124" s="1" t="str">
        <f t="shared" ca="1" si="74"/>
        <v/>
      </c>
      <c r="AO124" s="1" t="e">
        <f t="shared" ca="1" si="57"/>
        <v>#N/A</v>
      </c>
      <c r="AP124" s="1" t="str">
        <f t="shared" ca="1" si="58"/>
        <v/>
      </c>
      <c r="AQ124" s="1" t="str" cm="1">
        <f t="array" aca="1" ref="AQ124" ca="1">IF(LEFT(AL124,1)=".",INDEX($M$12:$M$173,MATCH(1,(AL124=$L$12:$L$173)*(S124=($S$12:$S$173)),0)),"")</f>
        <v/>
      </c>
      <c r="AR124" s="1">
        <f t="shared" ca="1" si="59"/>
        <v>0</v>
      </c>
      <c r="AS124" s="1">
        <f t="shared" ca="1" si="76"/>
        <v>0</v>
      </c>
      <c r="AT124" s="1" t="str">
        <f t="shared" ca="1" si="72"/>
        <v>00</v>
      </c>
      <c r="AU124" s="1" t="str">
        <f t="shared" ca="1" si="60"/>
        <v>00</v>
      </c>
      <c r="AV124" s="1" t="str">
        <f t="shared" ca="1" si="71"/>
        <v>00</v>
      </c>
      <c r="AW124" s="1" t="str">
        <f t="shared" ca="1" si="62"/>
        <v>ZP</v>
      </c>
      <c r="AX124" s="4" t="e">
        <f ca="1">VLOOKUP(UPPER(F124)&amp;"-"&amp;AW124,Opcodes!$D$3:$E$160,2,FALSE)</f>
        <v>#N/A</v>
      </c>
      <c r="AY124" s="1">
        <f t="shared" ca="1" si="66"/>
        <v>0</v>
      </c>
    </row>
    <row r="125" spans="3:51" x14ac:dyDescent="0.3">
      <c r="C125" s="10" t="str" cm="1">
        <f t="array" aca="1" ref="C125" ca="1">IF(AND(N125&amp;""&lt;&gt;"",K125&amp;""&lt;&gt;""),K125&amp;": "&amp;N125&amp;IF(O125&amp;""&lt;&gt;""," "&amp;O125,"")&amp;IF(P125&amp;""&lt;&gt;""," "&amp;P125,""),IF(Y125&amp;""&lt;&gt;"",K125&amp;": "&amp;TRIM(_xlfn.TEXTJOIN("",TRUE,MID(Y125,2*ROW(INDIRECT("1:"&amp;LEN(Y125)))-1,2)&amp;" ")),""))</f>
        <v/>
      </c>
      <c r="D125" s="15"/>
      <c r="E125" s="16"/>
      <c r="F125" s="17"/>
      <c r="G125" s="18"/>
      <c r="H125" s="23"/>
      <c r="I125" s="8"/>
      <c r="J125" s="8"/>
      <c r="K125" s="1" t="str">
        <f t="shared" ca="1" si="75"/>
        <v>34E</v>
      </c>
      <c r="L125" s="1" t="str">
        <f t="shared" si="64"/>
        <v/>
      </c>
      <c r="M125" s="1" t="str">
        <f t="shared" ca="1" si="40"/>
        <v>$034E</v>
      </c>
      <c r="N125" s="4" t="str">
        <f t="shared" ca="1" si="41"/>
        <v/>
      </c>
      <c r="O125" s="4" t="str">
        <f t="shared" ca="1" si="42"/>
        <v>00</v>
      </c>
      <c r="P125" s="4" t="str">
        <f t="shared" ca="1" si="43"/>
        <v/>
      </c>
      <c r="Q125" s="3">
        <f t="shared" si="44"/>
        <v>-1</v>
      </c>
      <c r="R125" s="3" t="str">
        <f t="shared" si="70"/>
        <v/>
      </c>
      <c r="S125" s="3" t="str">
        <f t="shared" si="65"/>
        <v>my_code</v>
      </c>
      <c r="T125" s="3" t="b">
        <f t="shared" si="45"/>
        <v>0</v>
      </c>
      <c r="U125" s="3" t="b">
        <f t="shared" si="46"/>
        <v>0</v>
      </c>
      <c r="V125" s="3" t="b">
        <f t="shared" si="47"/>
        <v>0</v>
      </c>
      <c r="W125" s="3" t="b">
        <f t="shared" si="48"/>
        <v>0</v>
      </c>
      <c r="X125" s="3" t="b">
        <f>IF(NOT(ISERROR(VLOOKUP(UPPER(F125),Opcodes!$O$3:$O$10,1,FALSE))),TRUE,FALSE)</f>
        <v>0</v>
      </c>
      <c r="Y125" s="1" t="str" cm="1">
        <f t="array" aca="1" ref="Y125" ca="1">IF(OR(UPPER(F125)="STR",UPPER(F125)="ASC"),_xlfn.TEXTJOIN("",TRUE,DEC2HEX(128*(UPPER(F125)="STR")+CODE(MID(G125,ABS(ROW(INDIRECT("1:"&amp;LEN(G125)))),1)))),IF(UPPER(F125)="HEX",UPPER(SUBSTITUTE(G125," ","")),""))</f>
        <v/>
      </c>
      <c r="Z125" s="1" t="str">
        <f t="shared" si="49"/>
        <v/>
      </c>
      <c r="AA125" s="1" t="str">
        <f t="shared" si="50"/>
        <v/>
      </c>
      <c r="AB125" s="1" t="str">
        <f t="shared" si="51"/>
        <v/>
      </c>
      <c r="AC125" s="1" t="str">
        <f t="shared" si="52"/>
        <v/>
      </c>
      <c r="AD125" s="1" t="str">
        <f t="shared" si="53"/>
        <v/>
      </c>
      <c r="AE125" s="1">
        <f t="shared" ca="1" si="54"/>
        <v>0</v>
      </c>
      <c r="AF125" s="1" t="str">
        <f t="shared" si="55"/>
        <v/>
      </c>
      <c r="AG125" s="1" t="str">
        <f ca="1">IF(Z125&amp;""&lt;&gt;"",Z$11,IF(AA125&amp;""&lt;&gt;"",AA$11,IF(AB125&amp;""&lt;&gt;"",AB$11,IF(AC125&amp;""&lt;&gt;"",AC$11,IF(AD125&amp;""&lt;&gt;"",AD$11,IF(AND(AE125&amp;""&lt;&gt;"",X125=FALSE),AE$11,IF(AF125&amp;""&lt;&gt;"","IMM",IF(X125,"PSO","DIR"))))))))</f>
        <v>mem</v>
      </c>
      <c r="AH125" s="1">
        <f t="shared" ca="1" si="56"/>
        <v>0</v>
      </c>
      <c r="AI125" s="1">
        <f t="shared" ca="1" si="67"/>
        <v>-1</v>
      </c>
      <c r="AJ125" s="1">
        <f t="shared" ca="1" si="73"/>
        <v>0</v>
      </c>
      <c r="AK125" s="1">
        <f t="shared" ca="1" si="68"/>
        <v>0</v>
      </c>
      <c r="AL125" s="1">
        <f t="shared" ca="1" si="69"/>
        <v>0</v>
      </c>
      <c r="AM125" s="1" t="e" cm="1">
        <f t="array" aca="1" ref="AM125" ca="1">INDEX($G$2:$G$173,MATCH(1,(AL125=$E$2:$E$173)*("EQU"=UPPER($F$2:$F$173)),0))</f>
        <v>#N/A</v>
      </c>
      <c r="AN125" s="1" t="str">
        <f t="shared" ca="1" si="74"/>
        <v/>
      </c>
      <c r="AO125" s="1" t="e">
        <f t="shared" ca="1" si="57"/>
        <v>#N/A</v>
      </c>
      <c r="AP125" s="1" t="str">
        <f t="shared" ca="1" si="58"/>
        <v/>
      </c>
      <c r="AQ125" s="1" t="str" cm="1">
        <f t="array" aca="1" ref="AQ125" ca="1">IF(LEFT(AL125,1)=".",INDEX($M$12:$M$173,MATCH(1,(AL125=$L$12:$L$173)*(S125=($S$12:$S$173)),0)),"")</f>
        <v/>
      </c>
      <c r="AR125" s="1">
        <f t="shared" ca="1" si="59"/>
        <v>0</v>
      </c>
      <c r="AS125" s="1">
        <f t="shared" ca="1" si="76"/>
        <v>0</v>
      </c>
      <c r="AT125" s="1" t="str">
        <f t="shared" ca="1" si="72"/>
        <v>00</v>
      </c>
      <c r="AU125" s="1" t="str">
        <f t="shared" ca="1" si="60"/>
        <v>00</v>
      </c>
      <c r="AV125" s="1" t="str">
        <f t="shared" ca="1" si="71"/>
        <v>00</v>
      </c>
      <c r="AW125" s="1" t="str">
        <f t="shared" ca="1" si="62"/>
        <v>ZP</v>
      </c>
      <c r="AX125" s="4" t="e">
        <f ca="1">VLOOKUP(UPPER(F125)&amp;"-"&amp;AW125,Opcodes!$D$3:$E$160,2,FALSE)</f>
        <v>#N/A</v>
      </c>
      <c r="AY125" s="1">
        <f t="shared" ca="1" si="66"/>
        <v>0</v>
      </c>
    </row>
    <row r="126" spans="3:51" x14ac:dyDescent="0.3">
      <c r="C126" s="10" t="str" cm="1">
        <f t="array" aca="1" ref="C126" ca="1">IF(AND(N126&amp;""&lt;&gt;"",K126&amp;""&lt;&gt;""),K126&amp;": "&amp;N126&amp;IF(O126&amp;""&lt;&gt;""," "&amp;O126,"")&amp;IF(P126&amp;""&lt;&gt;""," "&amp;P126,""),IF(Y126&amp;""&lt;&gt;"",K126&amp;": "&amp;TRIM(_xlfn.TEXTJOIN("",TRUE,MID(Y126,2*ROW(INDIRECT("1:"&amp;LEN(Y126)))-1,2)&amp;" ")),""))</f>
        <v/>
      </c>
      <c r="D126" s="15"/>
      <c r="E126" s="16"/>
      <c r="F126" s="17"/>
      <c r="G126" s="18"/>
      <c r="H126" s="23"/>
      <c r="I126" s="8"/>
      <c r="J126" s="8"/>
      <c r="K126" s="1" t="str">
        <f t="shared" ca="1" si="75"/>
        <v>34E</v>
      </c>
      <c r="L126" s="1" t="str">
        <f t="shared" si="64"/>
        <v/>
      </c>
      <c r="M126" s="1" t="str">
        <f t="shared" ca="1" si="40"/>
        <v>$034E</v>
      </c>
      <c r="N126" s="4" t="str">
        <f t="shared" ca="1" si="41"/>
        <v/>
      </c>
      <c r="O126" s="4" t="str">
        <f t="shared" ca="1" si="42"/>
        <v>00</v>
      </c>
      <c r="P126" s="4" t="str">
        <f t="shared" ca="1" si="43"/>
        <v/>
      </c>
      <c r="Q126" s="3">
        <f t="shared" si="44"/>
        <v>-1</v>
      </c>
      <c r="R126" s="3" t="str">
        <f t="shared" si="70"/>
        <v/>
      </c>
      <c r="S126" s="3" t="str">
        <f t="shared" si="65"/>
        <v>my_code</v>
      </c>
      <c r="T126" s="3" t="b">
        <f t="shared" si="45"/>
        <v>0</v>
      </c>
      <c r="U126" s="3" t="b">
        <f t="shared" si="46"/>
        <v>0</v>
      </c>
      <c r="V126" s="3" t="b">
        <f t="shared" si="47"/>
        <v>0</v>
      </c>
      <c r="W126" s="3" t="b">
        <f t="shared" si="48"/>
        <v>0</v>
      </c>
      <c r="X126" s="3" t="b">
        <f>IF(NOT(ISERROR(VLOOKUP(UPPER(F126),Opcodes!$O$3:$O$10,1,FALSE))),TRUE,FALSE)</f>
        <v>0</v>
      </c>
      <c r="Y126" s="1" t="str" cm="1">
        <f t="array" aca="1" ref="Y126" ca="1">IF(OR(UPPER(F126)="STR",UPPER(F126)="ASC"),_xlfn.TEXTJOIN("",TRUE,DEC2HEX(128*(UPPER(F126)="STR")+CODE(MID(G126,ABS(ROW(INDIRECT("1:"&amp;LEN(G126)))),1)))),IF(UPPER(F126)="HEX",UPPER(SUBSTITUTE(G126," ","")),""))</f>
        <v/>
      </c>
      <c r="Z126" s="1" t="str">
        <f t="shared" si="49"/>
        <v/>
      </c>
      <c r="AA126" s="1" t="str">
        <f t="shared" si="50"/>
        <v/>
      </c>
      <c r="AB126" s="1" t="str">
        <f t="shared" si="51"/>
        <v/>
      </c>
      <c r="AC126" s="1" t="str">
        <f t="shared" si="52"/>
        <v/>
      </c>
      <c r="AD126" s="1" t="str">
        <f t="shared" si="53"/>
        <v/>
      </c>
      <c r="AE126" s="1">
        <f t="shared" ca="1" si="54"/>
        <v>0</v>
      </c>
      <c r="AF126" s="1" t="str">
        <f t="shared" si="55"/>
        <v/>
      </c>
      <c r="AG126" s="1" t="str">
        <f ca="1">IF(Z126&amp;""&lt;&gt;"",Z$11,IF(AA126&amp;""&lt;&gt;"",AA$11,IF(AB126&amp;""&lt;&gt;"",AB$11,IF(AC126&amp;""&lt;&gt;"",AC$11,IF(AD126&amp;""&lt;&gt;"",AD$11,IF(AND(AE126&amp;""&lt;&gt;"",X126=FALSE),AE$11,IF(AF126&amp;""&lt;&gt;"","IMM",IF(X126,"PSO","DIR"))))))))</f>
        <v>mem</v>
      </c>
      <c r="AH126" s="1">
        <f t="shared" ca="1" si="56"/>
        <v>0</v>
      </c>
      <c r="AI126" s="1">
        <f t="shared" ca="1" si="67"/>
        <v>-1</v>
      </c>
      <c r="AJ126" s="1">
        <f t="shared" ca="1" si="73"/>
        <v>0</v>
      </c>
      <c r="AK126" s="1">
        <f t="shared" ca="1" si="68"/>
        <v>0</v>
      </c>
      <c r="AL126" s="1">
        <f t="shared" ca="1" si="69"/>
        <v>0</v>
      </c>
      <c r="AM126" s="1" t="e" cm="1">
        <f t="array" aca="1" ref="AM126" ca="1">INDEX($G$2:$G$173,MATCH(1,(AL126=$E$2:$E$173)*("EQU"=UPPER($F$2:$F$173)),0))</f>
        <v>#N/A</v>
      </c>
      <c r="AN126" s="1" t="str">
        <f t="shared" ca="1" si="74"/>
        <v/>
      </c>
      <c r="AO126" s="1" t="e">
        <f t="shared" ca="1" si="57"/>
        <v>#N/A</v>
      </c>
      <c r="AP126" s="1" t="str">
        <f t="shared" ca="1" si="58"/>
        <v/>
      </c>
      <c r="AQ126" s="1" t="str" cm="1">
        <f t="array" aca="1" ref="AQ126" ca="1">IF(LEFT(AL126,1)=".",INDEX($M$12:$M$173,MATCH(1,(AL126=$L$12:$L$173)*(S126=($S$12:$S$173)),0)),"")</f>
        <v/>
      </c>
      <c r="AR126" s="1">
        <f t="shared" ca="1" si="59"/>
        <v>0</v>
      </c>
      <c r="AS126" s="1">
        <f t="shared" ca="1" si="76"/>
        <v>0</v>
      </c>
      <c r="AT126" s="1" t="str">
        <f t="shared" ca="1" si="72"/>
        <v>00</v>
      </c>
      <c r="AU126" s="1" t="str">
        <f t="shared" ca="1" si="60"/>
        <v>00</v>
      </c>
      <c r="AV126" s="1" t="str">
        <f t="shared" ca="1" si="71"/>
        <v>00</v>
      </c>
      <c r="AW126" s="1" t="str">
        <f t="shared" ca="1" si="62"/>
        <v>ZP</v>
      </c>
      <c r="AX126" s="4" t="e">
        <f ca="1">VLOOKUP(UPPER(F126)&amp;"-"&amp;AW126,Opcodes!$D$3:$E$160,2,FALSE)</f>
        <v>#N/A</v>
      </c>
      <c r="AY126" s="1">
        <f t="shared" ca="1" si="66"/>
        <v>0</v>
      </c>
    </row>
    <row r="127" spans="3:51" x14ac:dyDescent="0.3">
      <c r="C127" s="10" t="str" cm="1">
        <f t="array" aca="1" ref="C127" ca="1">IF(AND(N127&amp;""&lt;&gt;"",K127&amp;""&lt;&gt;""),K127&amp;": "&amp;N127&amp;IF(O127&amp;""&lt;&gt;""," "&amp;O127,"")&amp;IF(P127&amp;""&lt;&gt;""," "&amp;P127,""),IF(Y127&amp;""&lt;&gt;"",K127&amp;": "&amp;TRIM(_xlfn.TEXTJOIN("",TRUE,MID(Y127,2*ROW(INDIRECT("1:"&amp;LEN(Y127)))-1,2)&amp;" ")),""))</f>
        <v/>
      </c>
      <c r="D127" s="15"/>
      <c r="E127" s="16"/>
      <c r="F127" s="17"/>
      <c r="G127" s="18"/>
      <c r="H127" s="23"/>
      <c r="I127" s="8"/>
      <c r="J127" s="8"/>
      <c r="K127" s="1" t="str">
        <f t="shared" ca="1" si="75"/>
        <v>34E</v>
      </c>
      <c r="L127" s="1" t="str">
        <f t="shared" si="64"/>
        <v/>
      </c>
      <c r="M127" s="1" t="str">
        <f t="shared" ca="1" si="40"/>
        <v>$034E</v>
      </c>
      <c r="N127" s="4" t="str">
        <f t="shared" ca="1" si="41"/>
        <v/>
      </c>
      <c r="O127" s="4" t="str">
        <f t="shared" ca="1" si="42"/>
        <v>00</v>
      </c>
      <c r="P127" s="4" t="str">
        <f t="shared" ca="1" si="43"/>
        <v/>
      </c>
      <c r="Q127" s="3">
        <f t="shared" si="44"/>
        <v>-1</v>
      </c>
      <c r="R127" s="3" t="str">
        <f t="shared" si="70"/>
        <v/>
      </c>
      <c r="S127" s="3" t="str">
        <f t="shared" si="65"/>
        <v>my_code</v>
      </c>
      <c r="T127" s="3" t="b">
        <f t="shared" si="45"/>
        <v>0</v>
      </c>
      <c r="U127" s="3" t="b">
        <f t="shared" si="46"/>
        <v>0</v>
      </c>
      <c r="V127" s="3" t="b">
        <f t="shared" si="47"/>
        <v>0</v>
      </c>
      <c r="W127" s="3" t="b">
        <f t="shared" si="48"/>
        <v>0</v>
      </c>
      <c r="X127" s="3" t="b">
        <f>IF(NOT(ISERROR(VLOOKUP(UPPER(F127),Opcodes!$O$3:$O$10,1,FALSE))),TRUE,FALSE)</f>
        <v>0</v>
      </c>
      <c r="Y127" s="1" t="str" cm="1">
        <f t="array" aca="1" ref="Y127" ca="1">IF(OR(UPPER(F127)="STR",UPPER(F127)="ASC"),_xlfn.TEXTJOIN("",TRUE,DEC2HEX(128*(UPPER(F127)="STR")+CODE(MID(G127,ABS(ROW(INDIRECT("1:"&amp;LEN(G127)))),1)))),IF(UPPER(F127)="HEX",UPPER(SUBSTITUTE(G127," ","")),""))</f>
        <v/>
      </c>
      <c r="Z127" s="1" t="str">
        <f t="shared" si="49"/>
        <v/>
      </c>
      <c r="AA127" s="1" t="str">
        <f t="shared" si="50"/>
        <v/>
      </c>
      <c r="AB127" s="1" t="str">
        <f t="shared" si="51"/>
        <v/>
      </c>
      <c r="AC127" s="1" t="str">
        <f t="shared" si="52"/>
        <v/>
      </c>
      <c r="AD127" s="1" t="str">
        <f t="shared" si="53"/>
        <v/>
      </c>
      <c r="AE127" s="1">
        <f t="shared" ca="1" si="54"/>
        <v>0</v>
      </c>
      <c r="AF127" s="1" t="str">
        <f t="shared" si="55"/>
        <v/>
      </c>
      <c r="AG127" s="1" t="str">
        <f ca="1">IF(Z127&amp;""&lt;&gt;"",Z$11,IF(AA127&amp;""&lt;&gt;"",AA$11,IF(AB127&amp;""&lt;&gt;"",AB$11,IF(AC127&amp;""&lt;&gt;"",AC$11,IF(AD127&amp;""&lt;&gt;"",AD$11,IF(AND(AE127&amp;""&lt;&gt;"",X127=FALSE),AE$11,IF(AF127&amp;""&lt;&gt;"","IMM",IF(X127,"PSO","DIR"))))))))</f>
        <v>mem</v>
      </c>
      <c r="AH127" s="1">
        <f t="shared" ca="1" si="56"/>
        <v>0</v>
      </c>
      <c r="AI127" s="1">
        <f t="shared" ca="1" si="67"/>
        <v>-1</v>
      </c>
      <c r="AJ127" s="1">
        <f t="shared" ca="1" si="73"/>
        <v>0</v>
      </c>
      <c r="AK127" s="1">
        <f t="shared" ca="1" si="68"/>
        <v>0</v>
      </c>
      <c r="AL127" s="1">
        <f t="shared" ca="1" si="69"/>
        <v>0</v>
      </c>
      <c r="AM127" s="1" t="e" cm="1">
        <f t="array" aca="1" ref="AM127" ca="1">INDEX($G$2:$G$173,MATCH(1,(AL127=$E$2:$E$173)*("EQU"=UPPER($F$2:$F$173)),0))</f>
        <v>#N/A</v>
      </c>
      <c r="AN127" s="1" t="str">
        <f t="shared" ca="1" si="74"/>
        <v/>
      </c>
      <c r="AO127" s="1" t="e">
        <f t="shared" ca="1" si="57"/>
        <v>#N/A</v>
      </c>
      <c r="AP127" s="1" t="str">
        <f t="shared" ca="1" si="58"/>
        <v/>
      </c>
      <c r="AQ127" s="1" t="str" cm="1">
        <f t="array" aca="1" ref="AQ127" ca="1">IF(LEFT(AL127,1)=".",INDEX($M$12:$M$173,MATCH(1,(AL127=$L$12:$L$173)*(S127=($S$12:$S$173)),0)),"")</f>
        <v/>
      </c>
      <c r="AR127" s="1">
        <f t="shared" ca="1" si="59"/>
        <v>0</v>
      </c>
      <c r="AS127" s="1">
        <f t="shared" ca="1" si="76"/>
        <v>0</v>
      </c>
      <c r="AT127" s="1" t="str">
        <f t="shared" ca="1" si="72"/>
        <v>00</v>
      </c>
      <c r="AU127" s="1" t="str">
        <f t="shared" ca="1" si="60"/>
        <v>00</v>
      </c>
      <c r="AV127" s="1" t="str">
        <f t="shared" ca="1" si="71"/>
        <v>00</v>
      </c>
      <c r="AW127" s="1" t="str">
        <f t="shared" ca="1" si="62"/>
        <v>ZP</v>
      </c>
      <c r="AX127" s="4" t="e">
        <f ca="1">VLOOKUP(UPPER(F127)&amp;"-"&amp;AW127,Opcodes!$D$3:$E$160,2,FALSE)</f>
        <v>#N/A</v>
      </c>
      <c r="AY127" s="1">
        <f t="shared" ca="1" si="66"/>
        <v>0</v>
      </c>
    </row>
    <row r="128" spans="3:51" x14ac:dyDescent="0.3">
      <c r="C128" s="10" t="str" cm="1">
        <f t="array" aca="1" ref="C128" ca="1">IF(AND(N128&amp;""&lt;&gt;"",K128&amp;""&lt;&gt;""),K128&amp;": "&amp;N128&amp;IF(O128&amp;""&lt;&gt;""," "&amp;O128,"")&amp;IF(P128&amp;""&lt;&gt;""," "&amp;P128,""),IF(Y128&amp;""&lt;&gt;"",K128&amp;": "&amp;TRIM(_xlfn.TEXTJOIN("",TRUE,MID(Y128,2*ROW(INDIRECT("1:"&amp;LEN(Y128)))-1,2)&amp;" ")),""))</f>
        <v/>
      </c>
      <c r="D128" s="15"/>
      <c r="E128" s="16"/>
      <c r="F128" s="17"/>
      <c r="G128" s="18"/>
      <c r="H128" s="23"/>
      <c r="I128" s="8"/>
      <c r="J128" s="8"/>
      <c r="K128" s="1" t="str">
        <f t="shared" ca="1" si="75"/>
        <v>34E</v>
      </c>
      <c r="L128" s="1" t="str">
        <f t="shared" si="64"/>
        <v/>
      </c>
      <c r="M128" s="1" t="str">
        <f t="shared" ca="1" si="40"/>
        <v>$034E</v>
      </c>
      <c r="N128" s="4" t="str">
        <f t="shared" ca="1" si="41"/>
        <v/>
      </c>
      <c r="O128" s="4" t="str">
        <f t="shared" ca="1" si="42"/>
        <v>00</v>
      </c>
      <c r="P128" s="4" t="str">
        <f t="shared" ca="1" si="43"/>
        <v/>
      </c>
      <c r="Q128" s="3">
        <f t="shared" si="44"/>
        <v>-1</v>
      </c>
      <c r="R128" s="3" t="str">
        <f t="shared" si="70"/>
        <v/>
      </c>
      <c r="S128" s="3" t="str">
        <f t="shared" si="65"/>
        <v>my_code</v>
      </c>
      <c r="T128" s="3" t="b">
        <f t="shared" si="45"/>
        <v>0</v>
      </c>
      <c r="U128" s="3" t="b">
        <f t="shared" si="46"/>
        <v>0</v>
      </c>
      <c r="V128" s="3" t="b">
        <f t="shared" si="47"/>
        <v>0</v>
      </c>
      <c r="W128" s="3" t="b">
        <f t="shared" si="48"/>
        <v>0</v>
      </c>
      <c r="X128" s="3" t="b">
        <f>IF(NOT(ISERROR(VLOOKUP(UPPER(F128),Opcodes!$O$3:$O$10,1,FALSE))),TRUE,FALSE)</f>
        <v>0</v>
      </c>
      <c r="Y128" s="1" t="str" cm="1">
        <f t="array" aca="1" ref="Y128" ca="1">IF(OR(UPPER(F128)="STR",UPPER(F128)="ASC"),_xlfn.TEXTJOIN("",TRUE,DEC2HEX(128*(UPPER(F128)="STR")+CODE(MID(G128,ABS(ROW(INDIRECT("1:"&amp;LEN(G128)))),1)))),IF(UPPER(F128)="HEX",UPPER(SUBSTITUTE(G128," ","")),""))</f>
        <v/>
      </c>
      <c r="Z128" s="1" t="str">
        <f t="shared" si="49"/>
        <v/>
      </c>
      <c r="AA128" s="1" t="str">
        <f t="shared" si="50"/>
        <v/>
      </c>
      <c r="AB128" s="1" t="str">
        <f t="shared" si="51"/>
        <v/>
      </c>
      <c r="AC128" s="1" t="str">
        <f t="shared" si="52"/>
        <v/>
      </c>
      <c r="AD128" s="1" t="str">
        <f t="shared" si="53"/>
        <v/>
      </c>
      <c r="AE128" s="1">
        <f t="shared" ca="1" si="54"/>
        <v>0</v>
      </c>
      <c r="AF128" s="1" t="str">
        <f t="shared" si="55"/>
        <v/>
      </c>
      <c r="AG128" s="1" t="str">
        <f ca="1">IF(Z128&amp;""&lt;&gt;"",Z$11,IF(AA128&amp;""&lt;&gt;"",AA$11,IF(AB128&amp;""&lt;&gt;"",AB$11,IF(AC128&amp;""&lt;&gt;"",AC$11,IF(AD128&amp;""&lt;&gt;"",AD$11,IF(AND(AE128&amp;""&lt;&gt;"",X128=FALSE),AE$11,IF(AF128&amp;""&lt;&gt;"","IMM",IF(X128,"PSO","DIR"))))))))</f>
        <v>mem</v>
      </c>
      <c r="AH128" s="1">
        <f t="shared" ca="1" si="56"/>
        <v>0</v>
      </c>
      <c r="AI128" s="1">
        <f t="shared" ca="1" si="67"/>
        <v>-1</v>
      </c>
      <c r="AJ128" s="1">
        <f t="shared" ca="1" si="73"/>
        <v>0</v>
      </c>
      <c r="AK128" s="1">
        <f t="shared" ca="1" si="68"/>
        <v>0</v>
      </c>
      <c r="AL128" s="1">
        <f t="shared" ca="1" si="69"/>
        <v>0</v>
      </c>
      <c r="AM128" s="1" t="e" cm="1">
        <f t="array" aca="1" ref="AM128" ca="1">INDEX($G$2:$G$173,MATCH(1,(AL128=$E$2:$E$173)*("EQU"=UPPER($F$2:$F$173)),0))</f>
        <v>#N/A</v>
      </c>
      <c r="AN128" s="1" t="str">
        <f t="shared" ca="1" si="74"/>
        <v/>
      </c>
      <c r="AO128" s="1" t="e">
        <f t="shared" ca="1" si="57"/>
        <v>#N/A</v>
      </c>
      <c r="AP128" s="1" t="str">
        <f t="shared" ca="1" si="58"/>
        <v/>
      </c>
      <c r="AQ128" s="1" t="str" cm="1">
        <f t="array" aca="1" ref="AQ128" ca="1">IF(LEFT(AL128,1)=".",INDEX($M$12:$M$173,MATCH(1,(AL128=$L$12:$L$173)*(S128=($S$12:$S$173)),0)),"")</f>
        <v/>
      </c>
      <c r="AR128" s="1">
        <f t="shared" ca="1" si="59"/>
        <v>0</v>
      </c>
      <c r="AS128" s="1">
        <f t="shared" ca="1" si="76"/>
        <v>0</v>
      </c>
      <c r="AT128" s="1" t="str">
        <f t="shared" ca="1" si="72"/>
        <v>00</v>
      </c>
      <c r="AU128" s="1" t="str">
        <f t="shared" ca="1" si="60"/>
        <v>00</v>
      </c>
      <c r="AV128" s="1" t="str">
        <f t="shared" ca="1" si="71"/>
        <v>00</v>
      </c>
      <c r="AW128" s="1" t="str">
        <f t="shared" ca="1" si="62"/>
        <v>ZP</v>
      </c>
      <c r="AX128" s="4" t="e">
        <f ca="1">VLOOKUP(UPPER(F128)&amp;"-"&amp;AW128,Opcodes!$D$3:$E$160,2,FALSE)</f>
        <v>#N/A</v>
      </c>
      <c r="AY128" s="1">
        <f t="shared" ca="1" si="66"/>
        <v>0</v>
      </c>
    </row>
    <row r="129" spans="3:51" x14ac:dyDescent="0.3">
      <c r="C129" s="10" t="str" cm="1">
        <f t="array" aca="1" ref="C129" ca="1">IF(AND(N129&amp;""&lt;&gt;"",K129&amp;""&lt;&gt;""),K129&amp;": "&amp;N129&amp;IF(O129&amp;""&lt;&gt;""," "&amp;O129,"")&amp;IF(P129&amp;""&lt;&gt;""," "&amp;P129,""),IF(Y129&amp;""&lt;&gt;"",K129&amp;": "&amp;TRIM(_xlfn.TEXTJOIN("",TRUE,MID(Y129,2*ROW(INDIRECT("1:"&amp;LEN(Y129)))-1,2)&amp;" ")),""))</f>
        <v/>
      </c>
      <c r="D129" s="15"/>
      <c r="E129" s="16"/>
      <c r="F129" s="17"/>
      <c r="G129" s="18"/>
      <c r="H129" s="23"/>
      <c r="I129" s="8"/>
      <c r="J129" s="8"/>
      <c r="K129" s="1" t="str">
        <f t="shared" ca="1" si="75"/>
        <v>34E</v>
      </c>
      <c r="L129" s="1" t="str">
        <f t="shared" si="64"/>
        <v/>
      </c>
      <c r="M129" s="1" t="str">
        <f t="shared" ca="1" si="40"/>
        <v>$034E</v>
      </c>
      <c r="N129" s="4" t="str">
        <f t="shared" ca="1" si="41"/>
        <v/>
      </c>
      <c r="O129" s="4" t="str">
        <f t="shared" ca="1" si="42"/>
        <v>00</v>
      </c>
      <c r="P129" s="4" t="str">
        <f t="shared" ca="1" si="43"/>
        <v/>
      </c>
      <c r="Q129" s="3">
        <f t="shared" si="44"/>
        <v>-1</v>
      </c>
      <c r="R129" s="3" t="str">
        <f t="shared" si="70"/>
        <v/>
      </c>
      <c r="S129" s="3" t="str">
        <f t="shared" si="65"/>
        <v>my_code</v>
      </c>
      <c r="T129" s="3" t="b">
        <f t="shared" si="45"/>
        <v>0</v>
      </c>
      <c r="U129" s="3" t="b">
        <f t="shared" si="46"/>
        <v>0</v>
      </c>
      <c r="V129" s="3" t="b">
        <f t="shared" si="47"/>
        <v>0</v>
      </c>
      <c r="W129" s="3" t="b">
        <f t="shared" si="48"/>
        <v>0</v>
      </c>
      <c r="X129" s="3" t="b">
        <f>IF(NOT(ISERROR(VLOOKUP(UPPER(F129),Opcodes!$O$3:$O$10,1,FALSE))),TRUE,FALSE)</f>
        <v>0</v>
      </c>
      <c r="Y129" s="1" t="str" cm="1">
        <f t="array" aca="1" ref="Y129" ca="1">IF(OR(UPPER(F129)="STR",UPPER(F129)="ASC"),_xlfn.TEXTJOIN("",TRUE,DEC2HEX(128*(UPPER(F129)="STR")+CODE(MID(G129,ABS(ROW(INDIRECT("1:"&amp;LEN(G129)))),1)))),IF(UPPER(F129)="HEX",UPPER(SUBSTITUTE(G129," ","")),""))</f>
        <v/>
      </c>
      <c r="Z129" s="1" t="str">
        <f t="shared" si="49"/>
        <v/>
      </c>
      <c r="AA129" s="1" t="str">
        <f t="shared" si="50"/>
        <v/>
      </c>
      <c r="AB129" s="1" t="str">
        <f t="shared" si="51"/>
        <v/>
      </c>
      <c r="AC129" s="1" t="str">
        <f t="shared" si="52"/>
        <v/>
      </c>
      <c r="AD129" s="1" t="str">
        <f t="shared" si="53"/>
        <v/>
      </c>
      <c r="AE129" s="1">
        <f t="shared" ca="1" si="54"/>
        <v>0</v>
      </c>
      <c r="AF129" s="1" t="str">
        <f t="shared" si="55"/>
        <v/>
      </c>
      <c r="AG129" s="1" t="str">
        <f ca="1">IF(Z129&amp;""&lt;&gt;"",Z$11,IF(AA129&amp;""&lt;&gt;"",AA$11,IF(AB129&amp;""&lt;&gt;"",AB$11,IF(AC129&amp;""&lt;&gt;"",AC$11,IF(AD129&amp;""&lt;&gt;"",AD$11,IF(AND(AE129&amp;""&lt;&gt;"",X129=FALSE),AE$11,IF(AF129&amp;""&lt;&gt;"","IMM",IF(X129,"PSO","DIR"))))))))</f>
        <v>mem</v>
      </c>
      <c r="AH129" s="1">
        <f t="shared" ca="1" si="56"/>
        <v>0</v>
      </c>
      <c r="AI129" s="1">
        <f t="shared" ca="1" si="67"/>
        <v>-1</v>
      </c>
      <c r="AJ129" s="1">
        <f t="shared" ca="1" si="73"/>
        <v>0</v>
      </c>
      <c r="AK129" s="1">
        <f t="shared" ca="1" si="68"/>
        <v>0</v>
      </c>
      <c r="AL129" s="1">
        <f t="shared" ca="1" si="69"/>
        <v>0</v>
      </c>
      <c r="AM129" s="1" t="e" cm="1">
        <f t="array" aca="1" ref="AM129" ca="1">INDEX($G$2:$G$173,MATCH(1,(AL129=$E$2:$E$173)*("EQU"=UPPER($F$2:$F$173)),0))</f>
        <v>#N/A</v>
      </c>
      <c r="AN129" s="1" t="str">
        <f t="shared" ca="1" si="74"/>
        <v/>
      </c>
      <c r="AO129" s="1" t="e">
        <f t="shared" ca="1" si="57"/>
        <v>#N/A</v>
      </c>
      <c r="AP129" s="1" t="str">
        <f t="shared" ca="1" si="58"/>
        <v/>
      </c>
      <c r="AQ129" s="1" t="str" cm="1">
        <f t="array" aca="1" ref="AQ129" ca="1">IF(LEFT(AL129,1)=".",INDEX($M$12:$M$173,MATCH(1,(AL129=$L$12:$L$173)*(S129=($S$12:$S$173)),0)),"")</f>
        <v/>
      </c>
      <c r="AR129" s="1">
        <f t="shared" ca="1" si="59"/>
        <v>0</v>
      </c>
      <c r="AS129" s="1">
        <f t="shared" ca="1" si="76"/>
        <v>0</v>
      </c>
      <c r="AT129" s="1" t="str">
        <f t="shared" ca="1" si="72"/>
        <v>00</v>
      </c>
      <c r="AU129" s="1" t="str">
        <f t="shared" ca="1" si="60"/>
        <v>00</v>
      </c>
      <c r="AV129" s="1" t="str">
        <f t="shared" ca="1" si="71"/>
        <v>00</v>
      </c>
      <c r="AW129" s="1" t="str">
        <f t="shared" ca="1" si="62"/>
        <v>ZP</v>
      </c>
      <c r="AX129" s="4" t="e">
        <f ca="1">VLOOKUP(UPPER(F129)&amp;"-"&amp;AW129,Opcodes!$D$3:$E$160,2,FALSE)</f>
        <v>#N/A</v>
      </c>
      <c r="AY129" s="1">
        <f t="shared" ca="1" si="66"/>
        <v>0</v>
      </c>
    </row>
    <row r="130" spans="3:51" x14ac:dyDescent="0.3">
      <c r="C130" s="10" t="str" cm="1">
        <f t="array" aca="1" ref="C130" ca="1">IF(AND(N130&amp;""&lt;&gt;"",K130&amp;""&lt;&gt;""),K130&amp;": "&amp;N130&amp;IF(O130&amp;""&lt;&gt;""," "&amp;O130,"")&amp;IF(P130&amp;""&lt;&gt;""," "&amp;P130,""),IF(Y130&amp;""&lt;&gt;"",K130&amp;": "&amp;TRIM(_xlfn.TEXTJOIN("",TRUE,MID(Y130,2*ROW(INDIRECT("1:"&amp;LEN(Y130)))-1,2)&amp;" ")),""))</f>
        <v/>
      </c>
      <c r="D130" s="15"/>
      <c r="E130" s="16"/>
      <c r="F130" s="17"/>
      <c r="G130" s="18"/>
      <c r="H130" s="23"/>
      <c r="I130" s="8"/>
      <c r="J130" s="8"/>
      <c r="K130" s="1" t="str">
        <f t="shared" ca="1" si="75"/>
        <v>34E</v>
      </c>
      <c r="L130" s="1" t="str">
        <f t="shared" si="64"/>
        <v/>
      </c>
      <c r="M130" s="1" t="str">
        <f t="shared" ca="1" si="40"/>
        <v>$034E</v>
      </c>
      <c r="N130" s="4" t="str">
        <f t="shared" ca="1" si="41"/>
        <v/>
      </c>
      <c r="O130" s="4" t="str">
        <f t="shared" ca="1" si="42"/>
        <v>00</v>
      </c>
      <c r="P130" s="4" t="str">
        <f t="shared" ca="1" si="43"/>
        <v/>
      </c>
      <c r="Q130" s="3">
        <f t="shared" si="44"/>
        <v>-1</v>
      </c>
      <c r="R130" s="3" t="str">
        <f t="shared" si="70"/>
        <v/>
      </c>
      <c r="S130" s="3" t="str">
        <f t="shared" si="65"/>
        <v>my_code</v>
      </c>
      <c r="T130" s="3" t="b">
        <f t="shared" si="45"/>
        <v>0</v>
      </c>
      <c r="U130" s="3" t="b">
        <f t="shared" si="46"/>
        <v>0</v>
      </c>
      <c r="V130" s="3" t="b">
        <f t="shared" si="47"/>
        <v>0</v>
      </c>
      <c r="W130" s="3" t="b">
        <f t="shared" si="48"/>
        <v>0</v>
      </c>
      <c r="X130" s="3" t="b">
        <f>IF(NOT(ISERROR(VLOOKUP(UPPER(F130),Opcodes!$O$3:$O$10,1,FALSE))),TRUE,FALSE)</f>
        <v>0</v>
      </c>
      <c r="Y130" s="1" t="str" cm="1">
        <f t="array" aca="1" ref="Y130" ca="1">IF(OR(UPPER(F130)="STR",UPPER(F130)="ASC"),_xlfn.TEXTJOIN("",TRUE,DEC2HEX(128*(UPPER(F130)="STR")+CODE(MID(G130,ABS(ROW(INDIRECT("1:"&amp;LEN(G130)))),1)))),IF(UPPER(F130)="HEX",UPPER(SUBSTITUTE(G130," ","")),""))</f>
        <v/>
      </c>
      <c r="Z130" s="1" t="str">
        <f t="shared" si="49"/>
        <v/>
      </c>
      <c r="AA130" s="1" t="str">
        <f t="shared" si="50"/>
        <v/>
      </c>
      <c r="AB130" s="1" t="str">
        <f t="shared" si="51"/>
        <v/>
      </c>
      <c r="AC130" s="1" t="str">
        <f t="shared" si="52"/>
        <v/>
      </c>
      <c r="AD130" s="1" t="str">
        <f t="shared" si="53"/>
        <v/>
      </c>
      <c r="AE130" s="1">
        <f t="shared" ca="1" si="54"/>
        <v>0</v>
      </c>
      <c r="AF130" s="1" t="str">
        <f t="shared" si="55"/>
        <v/>
      </c>
      <c r="AG130" s="1" t="str">
        <f ca="1">IF(Z130&amp;""&lt;&gt;"",Z$11,IF(AA130&amp;""&lt;&gt;"",AA$11,IF(AB130&amp;""&lt;&gt;"",AB$11,IF(AC130&amp;""&lt;&gt;"",AC$11,IF(AD130&amp;""&lt;&gt;"",AD$11,IF(AND(AE130&amp;""&lt;&gt;"",X130=FALSE),AE$11,IF(AF130&amp;""&lt;&gt;"","IMM",IF(X130,"PSO","DIR"))))))))</f>
        <v>mem</v>
      </c>
      <c r="AH130" s="1">
        <f t="shared" ca="1" si="56"/>
        <v>0</v>
      </c>
      <c r="AI130" s="1">
        <f t="shared" ca="1" si="67"/>
        <v>-1</v>
      </c>
      <c r="AJ130" s="1">
        <f t="shared" ca="1" si="73"/>
        <v>0</v>
      </c>
      <c r="AK130" s="1">
        <f t="shared" ca="1" si="68"/>
        <v>0</v>
      </c>
      <c r="AL130" s="1">
        <f t="shared" ca="1" si="69"/>
        <v>0</v>
      </c>
      <c r="AM130" s="1" t="e" cm="1">
        <f t="array" aca="1" ref="AM130" ca="1">INDEX($G$2:$G$173,MATCH(1,(AL130=$E$2:$E$173)*("EQU"=UPPER($F$2:$F$173)),0))</f>
        <v>#N/A</v>
      </c>
      <c r="AN130" s="1" t="str">
        <f t="shared" ca="1" si="74"/>
        <v/>
      </c>
      <c r="AO130" s="1" t="e">
        <f t="shared" ca="1" si="57"/>
        <v>#N/A</v>
      </c>
      <c r="AP130" s="1" t="str">
        <f t="shared" ca="1" si="58"/>
        <v/>
      </c>
      <c r="AQ130" s="1" t="str" cm="1">
        <f t="array" aca="1" ref="AQ130" ca="1">IF(LEFT(AL130,1)=".",INDEX($M$12:$M$173,MATCH(1,(AL130=$L$12:$L$173)*(S130=($S$12:$S$173)),0)),"")</f>
        <v/>
      </c>
      <c r="AR130" s="1">
        <f t="shared" ca="1" si="59"/>
        <v>0</v>
      </c>
      <c r="AS130" s="1">
        <f t="shared" ca="1" si="76"/>
        <v>0</v>
      </c>
      <c r="AT130" s="1" t="str">
        <f t="shared" ca="1" si="72"/>
        <v>00</v>
      </c>
      <c r="AU130" s="1" t="str">
        <f t="shared" ca="1" si="60"/>
        <v>00</v>
      </c>
      <c r="AV130" s="1" t="str">
        <f t="shared" ca="1" si="71"/>
        <v>00</v>
      </c>
      <c r="AW130" s="1" t="str">
        <f t="shared" ca="1" si="62"/>
        <v>ZP</v>
      </c>
      <c r="AX130" s="4" t="e">
        <f ca="1">VLOOKUP(UPPER(F130)&amp;"-"&amp;AW130,Opcodes!$D$3:$E$160,2,FALSE)</f>
        <v>#N/A</v>
      </c>
      <c r="AY130" s="1">
        <f t="shared" ca="1" si="66"/>
        <v>0</v>
      </c>
    </row>
    <row r="131" spans="3:51" x14ac:dyDescent="0.3">
      <c r="C131" s="10" t="str" cm="1">
        <f t="array" aca="1" ref="C131" ca="1">IF(AND(N131&amp;""&lt;&gt;"",K131&amp;""&lt;&gt;""),K131&amp;": "&amp;N131&amp;IF(O131&amp;""&lt;&gt;""," "&amp;O131,"")&amp;IF(P131&amp;""&lt;&gt;""," "&amp;P131,""),IF(Y131&amp;""&lt;&gt;"",K131&amp;": "&amp;TRIM(_xlfn.TEXTJOIN("",TRUE,MID(Y131,2*ROW(INDIRECT("1:"&amp;LEN(Y131)))-1,2)&amp;" ")),""))</f>
        <v/>
      </c>
      <c r="D131" s="15"/>
      <c r="E131" s="16"/>
      <c r="F131" s="17"/>
      <c r="G131" s="18"/>
      <c r="H131" s="23"/>
      <c r="I131" s="8"/>
      <c r="J131" s="8"/>
      <c r="K131" s="1" t="str">
        <f t="shared" ca="1" si="75"/>
        <v>34E</v>
      </c>
      <c r="L131" s="1" t="str">
        <f t="shared" si="64"/>
        <v/>
      </c>
      <c r="M131" s="1" t="str">
        <f t="shared" ca="1" si="40"/>
        <v>$034E</v>
      </c>
      <c r="N131" s="4" t="str">
        <f t="shared" ca="1" si="41"/>
        <v/>
      </c>
      <c r="O131" s="4" t="str">
        <f t="shared" ca="1" si="42"/>
        <v>00</v>
      </c>
      <c r="P131" s="4" t="str">
        <f t="shared" ca="1" si="43"/>
        <v/>
      </c>
      <c r="Q131" s="3">
        <f t="shared" si="44"/>
        <v>-1</v>
      </c>
      <c r="R131" s="3" t="str">
        <f t="shared" si="70"/>
        <v/>
      </c>
      <c r="S131" s="3" t="str">
        <f t="shared" si="65"/>
        <v>my_code</v>
      </c>
      <c r="T131" s="3" t="b">
        <f t="shared" si="45"/>
        <v>0</v>
      </c>
      <c r="U131" s="3" t="b">
        <f t="shared" si="46"/>
        <v>0</v>
      </c>
      <c r="V131" s="3" t="b">
        <f t="shared" si="47"/>
        <v>0</v>
      </c>
      <c r="W131" s="3" t="b">
        <f t="shared" si="48"/>
        <v>0</v>
      </c>
      <c r="X131" s="3" t="b">
        <f>IF(NOT(ISERROR(VLOOKUP(UPPER(F131),Opcodes!$O$3:$O$10,1,FALSE))),TRUE,FALSE)</f>
        <v>0</v>
      </c>
      <c r="Y131" s="1" t="str" cm="1">
        <f t="array" aca="1" ref="Y131" ca="1">IF(OR(UPPER(F131)="STR",UPPER(F131)="ASC"),_xlfn.TEXTJOIN("",TRUE,DEC2HEX(128*(UPPER(F131)="STR")+CODE(MID(G131,ABS(ROW(INDIRECT("1:"&amp;LEN(G131)))),1)))),IF(UPPER(F131)="HEX",UPPER(SUBSTITUTE(G131," ","")),""))</f>
        <v/>
      </c>
      <c r="Z131" s="1" t="str">
        <f t="shared" si="49"/>
        <v/>
      </c>
      <c r="AA131" s="1" t="str">
        <f t="shared" si="50"/>
        <v/>
      </c>
      <c r="AB131" s="1" t="str">
        <f t="shared" si="51"/>
        <v/>
      </c>
      <c r="AC131" s="1" t="str">
        <f t="shared" si="52"/>
        <v/>
      </c>
      <c r="AD131" s="1" t="str">
        <f t="shared" si="53"/>
        <v/>
      </c>
      <c r="AE131" s="1">
        <f t="shared" ca="1" si="54"/>
        <v>0</v>
      </c>
      <c r="AF131" s="1" t="str">
        <f t="shared" si="55"/>
        <v/>
      </c>
      <c r="AG131" s="1" t="str">
        <f ca="1">IF(Z131&amp;""&lt;&gt;"",Z$11,IF(AA131&amp;""&lt;&gt;"",AA$11,IF(AB131&amp;""&lt;&gt;"",AB$11,IF(AC131&amp;""&lt;&gt;"",AC$11,IF(AD131&amp;""&lt;&gt;"",AD$11,IF(AND(AE131&amp;""&lt;&gt;"",X131=FALSE),AE$11,IF(AF131&amp;""&lt;&gt;"","IMM",IF(X131,"PSO","DIR"))))))))</f>
        <v>mem</v>
      </c>
      <c r="AH131" s="1">
        <f t="shared" ca="1" si="56"/>
        <v>0</v>
      </c>
      <c r="AI131" s="1">
        <f t="shared" ca="1" si="67"/>
        <v>-1</v>
      </c>
      <c r="AJ131" s="1">
        <f t="shared" ca="1" si="73"/>
        <v>0</v>
      </c>
      <c r="AK131" s="1">
        <f t="shared" ca="1" si="68"/>
        <v>0</v>
      </c>
      <c r="AL131" s="1">
        <f t="shared" ca="1" si="69"/>
        <v>0</v>
      </c>
      <c r="AM131" s="1" t="e" cm="1">
        <f t="array" aca="1" ref="AM131" ca="1">INDEX($G$2:$G$173,MATCH(1,(AL131=$E$2:$E$173)*("EQU"=UPPER($F$2:$F$173)),0))</f>
        <v>#N/A</v>
      </c>
      <c r="AN131" s="1" t="str">
        <f t="shared" ca="1" si="74"/>
        <v/>
      </c>
      <c r="AO131" s="1" t="e">
        <f t="shared" ca="1" si="57"/>
        <v>#N/A</v>
      </c>
      <c r="AP131" s="1" t="str">
        <f t="shared" ca="1" si="58"/>
        <v/>
      </c>
      <c r="AQ131" s="1" t="str" cm="1">
        <f t="array" aca="1" ref="AQ131" ca="1">IF(LEFT(AL131,1)=".",INDEX($M$12:$M$173,MATCH(1,(AL131=$L$12:$L$173)*(S131=($S$12:$S$173)),0)),"")</f>
        <v/>
      </c>
      <c r="AR131" s="1">
        <f t="shared" ca="1" si="59"/>
        <v>0</v>
      </c>
      <c r="AS131" s="1">
        <f t="shared" ca="1" si="76"/>
        <v>0</v>
      </c>
      <c r="AT131" s="1" t="str">
        <f t="shared" ca="1" si="72"/>
        <v>00</v>
      </c>
      <c r="AU131" s="1" t="str">
        <f t="shared" ca="1" si="60"/>
        <v>00</v>
      </c>
      <c r="AV131" s="1" t="str">
        <f t="shared" ca="1" si="71"/>
        <v>00</v>
      </c>
      <c r="AW131" s="1" t="str">
        <f t="shared" ca="1" si="62"/>
        <v>ZP</v>
      </c>
      <c r="AX131" s="4" t="e">
        <f ca="1">VLOOKUP(UPPER(F131)&amp;"-"&amp;AW131,Opcodes!$D$3:$E$160,2,FALSE)</f>
        <v>#N/A</v>
      </c>
      <c r="AY131" s="1">
        <f t="shared" ca="1" si="66"/>
        <v>0</v>
      </c>
    </row>
    <row r="132" spans="3:51" x14ac:dyDescent="0.3">
      <c r="C132" s="10" t="str" cm="1">
        <f t="array" aca="1" ref="C132" ca="1">IF(AND(N132&amp;""&lt;&gt;"",K132&amp;""&lt;&gt;""),K132&amp;": "&amp;N132&amp;IF(O132&amp;""&lt;&gt;""," "&amp;O132,"")&amp;IF(P132&amp;""&lt;&gt;""," "&amp;P132,""),IF(Y132&amp;""&lt;&gt;"",K132&amp;": "&amp;TRIM(_xlfn.TEXTJOIN("",TRUE,MID(Y132,2*ROW(INDIRECT("1:"&amp;LEN(Y132)))-1,2)&amp;" ")),""))</f>
        <v/>
      </c>
      <c r="D132" s="15"/>
      <c r="E132" s="16"/>
      <c r="F132" s="17"/>
      <c r="G132" s="18"/>
      <c r="H132" s="23"/>
      <c r="I132" s="8"/>
      <c r="J132" s="8"/>
      <c r="K132" s="1" t="str">
        <f t="shared" ca="1" si="75"/>
        <v>34E</v>
      </c>
      <c r="L132" s="1" t="str">
        <f t="shared" si="64"/>
        <v/>
      </c>
      <c r="M132" s="1" t="str">
        <f t="shared" ca="1" si="40"/>
        <v>$034E</v>
      </c>
      <c r="N132" s="4" t="str">
        <f t="shared" ca="1" si="41"/>
        <v/>
      </c>
      <c r="O132" s="4" t="str">
        <f t="shared" ca="1" si="42"/>
        <v>00</v>
      </c>
      <c r="P132" s="4" t="str">
        <f t="shared" ca="1" si="43"/>
        <v/>
      </c>
      <c r="Q132" s="3">
        <f t="shared" si="44"/>
        <v>-1</v>
      </c>
      <c r="R132" s="3" t="str">
        <f t="shared" si="70"/>
        <v/>
      </c>
      <c r="S132" s="3" t="str">
        <f t="shared" si="65"/>
        <v>my_code</v>
      </c>
      <c r="T132" s="3" t="b">
        <f t="shared" si="45"/>
        <v>0</v>
      </c>
      <c r="U132" s="3" t="b">
        <f t="shared" si="46"/>
        <v>0</v>
      </c>
      <c r="V132" s="3" t="b">
        <f t="shared" si="47"/>
        <v>0</v>
      </c>
      <c r="W132" s="3" t="b">
        <f t="shared" si="48"/>
        <v>0</v>
      </c>
      <c r="X132" s="3" t="b">
        <f>IF(NOT(ISERROR(VLOOKUP(UPPER(F132),Opcodes!$O$3:$O$10,1,FALSE))),TRUE,FALSE)</f>
        <v>0</v>
      </c>
      <c r="Y132" s="1" t="str" cm="1">
        <f t="array" aca="1" ref="Y132" ca="1">IF(OR(UPPER(F132)="STR",UPPER(F132)="ASC"),_xlfn.TEXTJOIN("",TRUE,DEC2HEX(128*(UPPER(F132)="STR")+CODE(MID(G132,ABS(ROW(INDIRECT("1:"&amp;LEN(G132)))),1)))),IF(UPPER(F132)="HEX",UPPER(SUBSTITUTE(G132," ","")),""))</f>
        <v/>
      </c>
      <c r="Z132" s="1" t="str">
        <f t="shared" si="49"/>
        <v/>
      </c>
      <c r="AA132" s="1" t="str">
        <f t="shared" si="50"/>
        <v/>
      </c>
      <c r="AB132" s="1" t="str">
        <f t="shared" si="51"/>
        <v/>
      </c>
      <c r="AC132" s="1" t="str">
        <f t="shared" si="52"/>
        <v/>
      </c>
      <c r="AD132" s="1" t="str">
        <f t="shared" si="53"/>
        <v/>
      </c>
      <c r="AE132" s="1">
        <f t="shared" ca="1" si="54"/>
        <v>0</v>
      </c>
      <c r="AF132" s="1" t="str">
        <f t="shared" si="55"/>
        <v/>
      </c>
      <c r="AG132" s="1" t="str">
        <f ca="1">IF(Z132&amp;""&lt;&gt;"",Z$11,IF(AA132&amp;""&lt;&gt;"",AA$11,IF(AB132&amp;""&lt;&gt;"",AB$11,IF(AC132&amp;""&lt;&gt;"",AC$11,IF(AD132&amp;""&lt;&gt;"",AD$11,IF(AND(AE132&amp;""&lt;&gt;"",X132=FALSE),AE$11,IF(AF132&amp;""&lt;&gt;"","IMM",IF(X132,"PSO","DIR"))))))))</f>
        <v>mem</v>
      </c>
      <c r="AH132" s="1">
        <f t="shared" ca="1" si="56"/>
        <v>0</v>
      </c>
      <c r="AI132" s="1">
        <f t="shared" ca="1" si="67"/>
        <v>-1</v>
      </c>
      <c r="AJ132" s="1">
        <f t="shared" ca="1" si="73"/>
        <v>0</v>
      </c>
      <c r="AK132" s="1">
        <f t="shared" ca="1" si="68"/>
        <v>0</v>
      </c>
      <c r="AL132" s="1">
        <f t="shared" ca="1" si="69"/>
        <v>0</v>
      </c>
      <c r="AM132" s="1" t="e" cm="1">
        <f t="array" aca="1" ref="AM132" ca="1">INDEX($G$2:$G$173,MATCH(1,(AL132=$E$2:$E$173)*("EQU"=UPPER($F$2:$F$173)),0))</f>
        <v>#N/A</v>
      </c>
      <c r="AN132" s="1" t="str">
        <f t="shared" ca="1" si="74"/>
        <v/>
      </c>
      <c r="AO132" s="1" t="e">
        <f t="shared" ca="1" si="57"/>
        <v>#N/A</v>
      </c>
      <c r="AP132" s="1" t="str">
        <f t="shared" ca="1" si="58"/>
        <v/>
      </c>
      <c r="AQ132" s="1" t="str" cm="1">
        <f t="array" aca="1" ref="AQ132" ca="1">IF(LEFT(AL132,1)=".",INDEX($M$12:$M$173,MATCH(1,(AL132=$L$12:$L$173)*(S132=($S$12:$S$173)),0)),"")</f>
        <v/>
      </c>
      <c r="AR132" s="1">
        <f t="shared" ca="1" si="59"/>
        <v>0</v>
      </c>
      <c r="AS132" s="1">
        <f t="shared" ca="1" si="76"/>
        <v>0</v>
      </c>
      <c r="AT132" s="1" t="str">
        <f t="shared" ca="1" si="72"/>
        <v>00</v>
      </c>
      <c r="AU132" s="1" t="str">
        <f t="shared" ca="1" si="60"/>
        <v>00</v>
      </c>
      <c r="AV132" s="1" t="str">
        <f t="shared" ca="1" si="71"/>
        <v>00</v>
      </c>
      <c r="AW132" s="1" t="str">
        <f t="shared" ca="1" si="62"/>
        <v>ZP</v>
      </c>
      <c r="AX132" s="4" t="e">
        <f ca="1">VLOOKUP(UPPER(F132)&amp;"-"&amp;AW132,Opcodes!$D$3:$E$160,2,FALSE)</f>
        <v>#N/A</v>
      </c>
      <c r="AY132" s="1">
        <f t="shared" ca="1" si="66"/>
        <v>0</v>
      </c>
    </row>
    <row r="133" spans="3:51" x14ac:dyDescent="0.3">
      <c r="C133" s="10" t="str" cm="1">
        <f t="array" aca="1" ref="C133" ca="1">IF(AND(N133&amp;""&lt;&gt;"",K133&amp;""&lt;&gt;""),K133&amp;": "&amp;N133&amp;IF(O133&amp;""&lt;&gt;""," "&amp;O133,"")&amp;IF(P133&amp;""&lt;&gt;""," "&amp;P133,""),IF(Y133&amp;""&lt;&gt;"",K133&amp;": "&amp;TRIM(_xlfn.TEXTJOIN("",TRUE,MID(Y133,2*ROW(INDIRECT("1:"&amp;LEN(Y133)))-1,2)&amp;" ")),""))</f>
        <v/>
      </c>
      <c r="D133" s="15"/>
      <c r="E133" s="16"/>
      <c r="F133" s="17"/>
      <c r="G133" s="18"/>
      <c r="H133" s="23"/>
      <c r="I133" s="8"/>
      <c r="J133" s="8"/>
      <c r="K133" s="1" t="str">
        <f t="shared" ca="1" si="75"/>
        <v>34E</v>
      </c>
      <c r="L133" s="1" t="str">
        <f t="shared" si="64"/>
        <v/>
      </c>
      <c r="M133" s="1" t="str">
        <f t="shared" ca="1" si="40"/>
        <v>$034E</v>
      </c>
      <c r="N133" s="4" t="str">
        <f t="shared" ca="1" si="41"/>
        <v/>
      </c>
      <c r="O133" s="4" t="str">
        <f t="shared" ca="1" si="42"/>
        <v>00</v>
      </c>
      <c r="P133" s="4" t="str">
        <f t="shared" ca="1" si="43"/>
        <v/>
      </c>
      <c r="Q133" s="3">
        <f t="shared" si="44"/>
        <v>-1</v>
      </c>
      <c r="R133" s="3" t="str">
        <f t="shared" si="70"/>
        <v/>
      </c>
      <c r="S133" s="3" t="str">
        <f t="shared" si="65"/>
        <v>my_code</v>
      </c>
      <c r="T133" s="3" t="b">
        <f t="shared" si="45"/>
        <v>0</v>
      </c>
      <c r="U133" s="3" t="b">
        <f t="shared" si="46"/>
        <v>0</v>
      </c>
      <c r="V133" s="3" t="b">
        <f t="shared" si="47"/>
        <v>0</v>
      </c>
      <c r="W133" s="3" t="b">
        <f t="shared" si="48"/>
        <v>0</v>
      </c>
      <c r="X133" s="3" t="b">
        <f>IF(NOT(ISERROR(VLOOKUP(UPPER(F133),Opcodes!$O$3:$O$10,1,FALSE))),TRUE,FALSE)</f>
        <v>0</v>
      </c>
      <c r="Y133" s="1" t="str" cm="1">
        <f t="array" aca="1" ref="Y133" ca="1">IF(OR(UPPER(F133)="STR",UPPER(F133)="ASC"),_xlfn.TEXTJOIN("",TRUE,DEC2HEX(128*(UPPER(F133)="STR")+CODE(MID(G133,ABS(ROW(INDIRECT("1:"&amp;LEN(G133)))),1)))),IF(UPPER(F133)="HEX",UPPER(SUBSTITUTE(G133," ","")),""))</f>
        <v/>
      </c>
      <c r="Z133" s="1" t="str">
        <f t="shared" si="49"/>
        <v/>
      </c>
      <c r="AA133" s="1" t="str">
        <f t="shared" si="50"/>
        <v/>
      </c>
      <c r="AB133" s="1" t="str">
        <f t="shared" si="51"/>
        <v/>
      </c>
      <c r="AC133" s="1" t="str">
        <f t="shared" si="52"/>
        <v/>
      </c>
      <c r="AD133" s="1" t="str">
        <f t="shared" si="53"/>
        <v/>
      </c>
      <c r="AE133" s="1">
        <f t="shared" ca="1" si="54"/>
        <v>0</v>
      </c>
      <c r="AF133" s="1" t="str">
        <f t="shared" si="55"/>
        <v/>
      </c>
      <c r="AG133" s="1" t="str">
        <f ca="1">IF(Z133&amp;""&lt;&gt;"",Z$11,IF(AA133&amp;""&lt;&gt;"",AA$11,IF(AB133&amp;""&lt;&gt;"",AB$11,IF(AC133&amp;""&lt;&gt;"",AC$11,IF(AD133&amp;""&lt;&gt;"",AD$11,IF(AND(AE133&amp;""&lt;&gt;"",X133=FALSE),AE$11,IF(AF133&amp;""&lt;&gt;"","IMM",IF(X133,"PSO","DIR"))))))))</f>
        <v>mem</v>
      </c>
      <c r="AH133" s="1">
        <f t="shared" ca="1" si="56"/>
        <v>0</v>
      </c>
      <c r="AI133" s="1">
        <f t="shared" ca="1" si="67"/>
        <v>-1</v>
      </c>
      <c r="AJ133" s="1">
        <f t="shared" ca="1" si="73"/>
        <v>0</v>
      </c>
      <c r="AK133" s="1">
        <f t="shared" ca="1" si="68"/>
        <v>0</v>
      </c>
      <c r="AL133" s="1">
        <f t="shared" ca="1" si="69"/>
        <v>0</v>
      </c>
      <c r="AM133" s="1" t="e" cm="1">
        <f t="array" aca="1" ref="AM133" ca="1">INDEX($G$2:$G$173,MATCH(1,(AL133=$E$2:$E$173)*("EQU"=UPPER($F$2:$F$173)),0))</f>
        <v>#N/A</v>
      </c>
      <c r="AN133" s="1" t="str">
        <f t="shared" ca="1" si="74"/>
        <v/>
      </c>
      <c r="AO133" s="1" t="e">
        <f t="shared" ca="1" si="57"/>
        <v>#N/A</v>
      </c>
      <c r="AP133" s="1" t="str">
        <f t="shared" ca="1" si="58"/>
        <v/>
      </c>
      <c r="AQ133" s="1" t="str" cm="1">
        <f t="array" aca="1" ref="AQ133" ca="1">IF(LEFT(AL133,1)=".",INDEX($M$12:$M$173,MATCH(1,(AL133=$L$12:$L$173)*(S133=($S$12:$S$173)),0)),"")</f>
        <v/>
      </c>
      <c r="AR133" s="1">
        <f t="shared" ca="1" si="59"/>
        <v>0</v>
      </c>
      <c r="AS133" s="1">
        <f t="shared" ca="1" si="76"/>
        <v>0</v>
      </c>
      <c r="AT133" s="1" t="str">
        <f t="shared" ca="1" si="72"/>
        <v>00</v>
      </c>
      <c r="AU133" s="1" t="str">
        <f t="shared" ca="1" si="60"/>
        <v>00</v>
      </c>
      <c r="AV133" s="1" t="str">
        <f t="shared" ca="1" si="71"/>
        <v>00</v>
      </c>
      <c r="AW133" s="1" t="str">
        <f t="shared" ca="1" si="62"/>
        <v>ZP</v>
      </c>
      <c r="AX133" s="4" t="e">
        <f ca="1">VLOOKUP(UPPER(F133)&amp;"-"&amp;AW133,Opcodes!$D$3:$E$160,2,FALSE)</f>
        <v>#N/A</v>
      </c>
      <c r="AY133" s="1">
        <f t="shared" ca="1" si="66"/>
        <v>0</v>
      </c>
    </row>
    <row r="134" spans="3:51" x14ac:dyDescent="0.3">
      <c r="C134" s="10" t="str" cm="1">
        <f t="array" aca="1" ref="C134" ca="1">IF(AND(N134&amp;""&lt;&gt;"",K134&amp;""&lt;&gt;""),K134&amp;": "&amp;N134&amp;IF(O134&amp;""&lt;&gt;""," "&amp;O134,"")&amp;IF(P134&amp;""&lt;&gt;""," "&amp;P134,""),IF(Y134&amp;""&lt;&gt;"",K134&amp;": "&amp;TRIM(_xlfn.TEXTJOIN("",TRUE,MID(Y134,2*ROW(INDIRECT("1:"&amp;LEN(Y134)))-1,2)&amp;" ")),""))</f>
        <v/>
      </c>
      <c r="D134" s="15"/>
      <c r="E134" s="16"/>
      <c r="F134" s="17"/>
      <c r="G134" s="18"/>
      <c r="H134" s="23"/>
      <c r="I134" s="8"/>
      <c r="J134" s="8"/>
      <c r="K134" s="1" t="str">
        <f t="shared" ca="1" si="75"/>
        <v>34E</v>
      </c>
      <c r="L134" s="1" t="str">
        <f t="shared" si="64"/>
        <v/>
      </c>
      <c r="M134" s="1" t="str">
        <f t="shared" ca="1" si="40"/>
        <v>$034E</v>
      </c>
      <c r="N134" s="4" t="str">
        <f t="shared" ca="1" si="41"/>
        <v/>
      </c>
      <c r="O134" s="4" t="str">
        <f t="shared" ca="1" si="42"/>
        <v>00</v>
      </c>
      <c r="P134" s="4" t="str">
        <f t="shared" ca="1" si="43"/>
        <v/>
      </c>
      <c r="Q134" s="3">
        <f t="shared" si="44"/>
        <v>-1</v>
      </c>
      <c r="R134" s="3" t="str">
        <f t="shared" si="70"/>
        <v/>
      </c>
      <c r="S134" s="3" t="str">
        <f t="shared" si="65"/>
        <v>my_code</v>
      </c>
      <c r="T134" s="3" t="b">
        <f t="shared" si="45"/>
        <v>0</v>
      </c>
      <c r="U134" s="3" t="b">
        <f t="shared" si="46"/>
        <v>0</v>
      </c>
      <c r="V134" s="3" t="b">
        <f t="shared" si="47"/>
        <v>0</v>
      </c>
      <c r="W134" s="3" t="b">
        <f t="shared" si="48"/>
        <v>0</v>
      </c>
      <c r="X134" s="3" t="b">
        <f>IF(NOT(ISERROR(VLOOKUP(UPPER(F134),Opcodes!$O$3:$O$10,1,FALSE))),TRUE,FALSE)</f>
        <v>0</v>
      </c>
      <c r="Y134" s="1" t="str" cm="1">
        <f t="array" aca="1" ref="Y134" ca="1">IF(OR(UPPER(F134)="STR",UPPER(F134)="ASC"),_xlfn.TEXTJOIN("",TRUE,DEC2HEX(128*(UPPER(F134)="STR")+CODE(MID(G134,ABS(ROW(INDIRECT("1:"&amp;LEN(G134)))),1)))),IF(UPPER(F134)="HEX",UPPER(SUBSTITUTE(G134," ","")),""))</f>
        <v/>
      </c>
      <c r="Z134" s="1" t="str">
        <f t="shared" si="49"/>
        <v/>
      </c>
      <c r="AA134" s="1" t="str">
        <f t="shared" si="50"/>
        <v/>
      </c>
      <c r="AB134" s="1" t="str">
        <f t="shared" si="51"/>
        <v/>
      </c>
      <c r="AC134" s="1" t="str">
        <f t="shared" si="52"/>
        <v/>
      </c>
      <c r="AD134" s="1" t="str">
        <f t="shared" si="53"/>
        <v/>
      </c>
      <c r="AE134" s="1">
        <f t="shared" ca="1" si="54"/>
        <v>0</v>
      </c>
      <c r="AF134" s="1" t="str">
        <f t="shared" si="55"/>
        <v/>
      </c>
      <c r="AG134" s="1" t="str">
        <f ca="1">IF(Z134&amp;""&lt;&gt;"",Z$11,IF(AA134&amp;""&lt;&gt;"",AA$11,IF(AB134&amp;""&lt;&gt;"",AB$11,IF(AC134&amp;""&lt;&gt;"",AC$11,IF(AD134&amp;""&lt;&gt;"",AD$11,IF(AND(AE134&amp;""&lt;&gt;"",X134=FALSE),AE$11,IF(AF134&amp;""&lt;&gt;"","IMM",IF(X134,"PSO","DIR"))))))))</f>
        <v>mem</v>
      </c>
      <c r="AH134" s="1">
        <f t="shared" ca="1" si="56"/>
        <v>0</v>
      </c>
      <c r="AI134" s="1">
        <f t="shared" ca="1" si="67"/>
        <v>-1</v>
      </c>
      <c r="AJ134" s="1">
        <f t="shared" ca="1" si="73"/>
        <v>0</v>
      </c>
      <c r="AK134" s="1">
        <f t="shared" ca="1" si="68"/>
        <v>0</v>
      </c>
      <c r="AL134" s="1">
        <f t="shared" ca="1" si="69"/>
        <v>0</v>
      </c>
      <c r="AM134" s="1" t="e" cm="1">
        <f t="array" aca="1" ref="AM134" ca="1">INDEX($G$2:$G$173,MATCH(1,(AL134=$E$2:$E$173)*("EQU"=UPPER($F$2:$F$173)),0))</f>
        <v>#N/A</v>
      </c>
      <c r="AN134" s="1" t="str">
        <f t="shared" ca="1" si="74"/>
        <v/>
      </c>
      <c r="AO134" s="1" t="e">
        <f t="shared" ca="1" si="57"/>
        <v>#N/A</v>
      </c>
      <c r="AP134" s="1" t="str">
        <f t="shared" ca="1" si="58"/>
        <v/>
      </c>
      <c r="AQ134" s="1" t="str" cm="1">
        <f t="array" aca="1" ref="AQ134" ca="1">IF(LEFT(AL134,1)=".",INDEX($M$12:$M$173,MATCH(1,(AL134=$L$12:$L$173)*(S134=($S$12:$S$173)),0)),"")</f>
        <v/>
      </c>
      <c r="AR134" s="1">
        <f t="shared" ca="1" si="59"/>
        <v>0</v>
      </c>
      <c r="AS134" s="1">
        <f t="shared" ca="1" si="76"/>
        <v>0</v>
      </c>
      <c r="AT134" s="1" t="str">
        <f t="shared" ca="1" si="72"/>
        <v>00</v>
      </c>
      <c r="AU134" s="1" t="str">
        <f t="shared" ca="1" si="60"/>
        <v>00</v>
      </c>
      <c r="AV134" s="1" t="str">
        <f t="shared" ca="1" si="71"/>
        <v>00</v>
      </c>
      <c r="AW134" s="1" t="str">
        <f t="shared" ca="1" si="62"/>
        <v>ZP</v>
      </c>
      <c r="AX134" s="4" t="e">
        <f ca="1">VLOOKUP(UPPER(F134)&amp;"-"&amp;AW134,Opcodes!$D$3:$E$160,2,FALSE)</f>
        <v>#N/A</v>
      </c>
      <c r="AY134" s="1">
        <f t="shared" ca="1" si="66"/>
        <v>0</v>
      </c>
    </row>
    <row r="135" spans="3:51" x14ac:dyDescent="0.3">
      <c r="C135" s="10" t="str" cm="1">
        <f t="array" aca="1" ref="C135" ca="1">IF(AND(N135&amp;""&lt;&gt;"",K135&amp;""&lt;&gt;""),K135&amp;": "&amp;N135&amp;IF(O135&amp;""&lt;&gt;""," "&amp;O135,"")&amp;IF(P135&amp;""&lt;&gt;""," "&amp;P135,""),IF(Y135&amp;""&lt;&gt;"",K135&amp;": "&amp;TRIM(_xlfn.TEXTJOIN("",TRUE,MID(Y135,2*ROW(INDIRECT("1:"&amp;LEN(Y135)))-1,2)&amp;" ")),""))</f>
        <v/>
      </c>
      <c r="D135" s="15"/>
      <c r="E135" s="16"/>
      <c r="F135" s="17"/>
      <c r="G135" s="18"/>
      <c r="H135" s="23"/>
      <c r="I135" s="8"/>
      <c r="J135" s="8"/>
      <c r="K135" s="1" t="str">
        <f t="shared" ca="1" si="75"/>
        <v>34E</v>
      </c>
      <c r="L135" s="1" t="str">
        <f t="shared" si="64"/>
        <v/>
      </c>
      <c r="M135" s="1" t="str">
        <f t="shared" ca="1" si="40"/>
        <v>$034E</v>
      </c>
      <c r="N135" s="4" t="str">
        <f t="shared" ca="1" si="41"/>
        <v/>
      </c>
      <c r="O135" s="4" t="str">
        <f t="shared" ca="1" si="42"/>
        <v>00</v>
      </c>
      <c r="P135" s="4" t="str">
        <f t="shared" ca="1" si="43"/>
        <v/>
      </c>
      <c r="Q135" s="3">
        <f t="shared" si="44"/>
        <v>-1</v>
      </c>
      <c r="R135" s="3" t="str">
        <f t="shared" si="70"/>
        <v/>
      </c>
      <c r="S135" s="3" t="str">
        <f t="shared" si="65"/>
        <v>my_code</v>
      </c>
      <c r="T135" s="3" t="b">
        <f t="shared" si="45"/>
        <v>0</v>
      </c>
      <c r="U135" s="3" t="b">
        <f t="shared" si="46"/>
        <v>0</v>
      </c>
      <c r="V135" s="3" t="b">
        <f t="shared" si="47"/>
        <v>0</v>
      </c>
      <c r="W135" s="3" t="b">
        <f t="shared" si="48"/>
        <v>0</v>
      </c>
      <c r="X135" s="3" t="b">
        <f>IF(NOT(ISERROR(VLOOKUP(UPPER(F135),Opcodes!$O$3:$O$10,1,FALSE))),TRUE,FALSE)</f>
        <v>0</v>
      </c>
      <c r="Y135" s="1" t="str" cm="1">
        <f t="array" aca="1" ref="Y135" ca="1">IF(OR(UPPER(F135)="STR",UPPER(F135)="ASC"),_xlfn.TEXTJOIN("",TRUE,DEC2HEX(128*(UPPER(F135)="STR")+CODE(MID(G135,ABS(ROW(INDIRECT("1:"&amp;LEN(G135)))),1)))),IF(UPPER(F135)="HEX",UPPER(SUBSTITUTE(G135," ","")),""))</f>
        <v/>
      </c>
      <c r="Z135" s="1" t="str">
        <f t="shared" si="49"/>
        <v/>
      </c>
      <c r="AA135" s="1" t="str">
        <f t="shared" si="50"/>
        <v/>
      </c>
      <c r="AB135" s="1" t="str">
        <f t="shared" si="51"/>
        <v/>
      </c>
      <c r="AC135" s="1" t="str">
        <f t="shared" si="52"/>
        <v/>
      </c>
      <c r="AD135" s="1" t="str">
        <f t="shared" si="53"/>
        <v/>
      </c>
      <c r="AE135" s="1">
        <f t="shared" ca="1" si="54"/>
        <v>0</v>
      </c>
      <c r="AF135" s="1" t="str">
        <f t="shared" si="55"/>
        <v/>
      </c>
      <c r="AG135" s="1" t="str">
        <f ca="1">IF(Z135&amp;""&lt;&gt;"",Z$11,IF(AA135&amp;""&lt;&gt;"",AA$11,IF(AB135&amp;""&lt;&gt;"",AB$11,IF(AC135&amp;""&lt;&gt;"",AC$11,IF(AD135&amp;""&lt;&gt;"",AD$11,IF(AND(AE135&amp;""&lt;&gt;"",X135=FALSE),AE$11,IF(AF135&amp;""&lt;&gt;"","IMM",IF(X135,"PSO","DIR"))))))))</f>
        <v>mem</v>
      </c>
      <c r="AH135" s="1">
        <f t="shared" ca="1" si="56"/>
        <v>0</v>
      </c>
      <c r="AI135" s="1">
        <f t="shared" ca="1" si="67"/>
        <v>-1</v>
      </c>
      <c r="AJ135" s="1">
        <f t="shared" ca="1" si="73"/>
        <v>0</v>
      </c>
      <c r="AK135" s="1">
        <f t="shared" ca="1" si="68"/>
        <v>0</v>
      </c>
      <c r="AL135" s="1">
        <f t="shared" ca="1" si="69"/>
        <v>0</v>
      </c>
      <c r="AM135" s="1" t="e" cm="1">
        <f t="array" aca="1" ref="AM135" ca="1">INDEX($G$2:$G$173,MATCH(1,(AL135=$E$2:$E$173)*("EQU"=UPPER($F$2:$F$173)),0))</f>
        <v>#N/A</v>
      </c>
      <c r="AN135" s="1" t="str">
        <f t="shared" ca="1" si="74"/>
        <v/>
      </c>
      <c r="AO135" s="1" t="e">
        <f t="shared" ca="1" si="57"/>
        <v>#N/A</v>
      </c>
      <c r="AP135" s="1" t="str">
        <f t="shared" ca="1" si="58"/>
        <v/>
      </c>
      <c r="AQ135" s="1" t="str" cm="1">
        <f t="array" aca="1" ref="AQ135" ca="1">IF(LEFT(AL135,1)=".",INDEX($M$12:$M$173,MATCH(1,(AL135=$L$12:$L$173)*(S135=($S$12:$S$173)),0)),"")</f>
        <v/>
      </c>
      <c r="AR135" s="1">
        <f t="shared" ca="1" si="59"/>
        <v>0</v>
      </c>
      <c r="AS135" s="1">
        <f t="shared" ca="1" si="76"/>
        <v>0</v>
      </c>
      <c r="AT135" s="1" t="str">
        <f t="shared" ca="1" si="72"/>
        <v>00</v>
      </c>
      <c r="AU135" s="1" t="str">
        <f t="shared" ca="1" si="60"/>
        <v>00</v>
      </c>
      <c r="AV135" s="1" t="str">
        <f t="shared" ca="1" si="71"/>
        <v>00</v>
      </c>
      <c r="AW135" s="1" t="str">
        <f t="shared" ca="1" si="62"/>
        <v>ZP</v>
      </c>
      <c r="AX135" s="4" t="e">
        <f ca="1">VLOOKUP(UPPER(F135)&amp;"-"&amp;AW135,Opcodes!$D$3:$E$160,2,FALSE)</f>
        <v>#N/A</v>
      </c>
      <c r="AY135" s="1">
        <f t="shared" ca="1" si="66"/>
        <v>0</v>
      </c>
    </row>
    <row r="136" spans="3:51" x14ac:dyDescent="0.3">
      <c r="C136" s="10" t="str" cm="1">
        <f t="array" aca="1" ref="C136" ca="1">IF(AND(N136&amp;""&lt;&gt;"",K136&amp;""&lt;&gt;""),K136&amp;": "&amp;N136&amp;IF(O136&amp;""&lt;&gt;""," "&amp;O136,"")&amp;IF(P136&amp;""&lt;&gt;""," "&amp;P136,""),IF(Y136&amp;""&lt;&gt;"",K136&amp;": "&amp;TRIM(_xlfn.TEXTJOIN("",TRUE,MID(Y136,2*ROW(INDIRECT("1:"&amp;LEN(Y136)))-1,2)&amp;" ")),""))</f>
        <v/>
      </c>
      <c r="D136" s="15"/>
      <c r="E136" s="16"/>
      <c r="F136" s="17"/>
      <c r="G136" s="18"/>
      <c r="H136" s="23"/>
      <c r="I136" s="8"/>
      <c r="J136" s="8"/>
      <c r="K136" s="1" t="str">
        <f t="shared" ca="1" si="75"/>
        <v>34E</v>
      </c>
      <c r="L136" s="1" t="str">
        <f t="shared" si="64"/>
        <v/>
      </c>
      <c r="M136" s="1" t="str">
        <f t="shared" ca="1" si="40"/>
        <v>$034E</v>
      </c>
      <c r="N136" s="4" t="str">
        <f t="shared" ca="1" si="41"/>
        <v/>
      </c>
      <c r="O136" s="4" t="str">
        <f t="shared" ca="1" si="42"/>
        <v>00</v>
      </c>
      <c r="P136" s="4" t="str">
        <f t="shared" ca="1" si="43"/>
        <v/>
      </c>
      <c r="Q136" s="3">
        <f t="shared" si="44"/>
        <v>-1</v>
      </c>
      <c r="R136" s="3" t="str">
        <f t="shared" si="70"/>
        <v/>
      </c>
      <c r="S136" s="3" t="str">
        <f t="shared" si="65"/>
        <v>my_code</v>
      </c>
      <c r="T136" s="3" t="b">
        <f t="shared" si="45"/>
        <v>0</v>
      </c>
      <c r="U136" s="3" t="b">
        <f t="shared" si="46"/>
        <v>0</v>
      </c>
      <c r="V136" s="3" t="b">
        <f t="shared" si="47"/>
        <v>0</v>
      </c>
      <c r="W136" s="3" t="b">
        <f t="shared" si="48"/>
        <v>0</v>
      </c>
      <c r="X136" s="3" t="b">
        <f>IF(NOT(ISERROR(VLOOKUP(UPPER(F136),Opcodes!$O$3:$O$10,1,FALSE))),TRUE,FALSE)</f>
        <v>0</v>
      </c>
      <c r="Y136" s="1" t="str" cm="1">
        <f t="array" aca="1" ref="Y136" ca="1">IF(OR(UPPER(F136)="STR",UPPER(F136)="ASC"),_xlfn.TEXTJOIN("",TRUE,DEC2HEX(128*(UPPER(F136)="STR")+CODE(MID(G136,ABS(ROW(INDIRECT("1:"&amp;LEN(G136)))),1)))),IF(UPPER(F136)="HEX",UPPER(SUBSTITUTE(G136," ","")),""))</f>
        <v/>
      </c>
      <c r="Z136" s="1" t="str">
        <f t="shared" si="49"/>
        <v/>
      </c>
      <c r="AA136" s="1" t="str">
        <f t="shared" si="50"/>
        <v/>
      </c>
      <c r="AB136" s="1" t="str">
        <f t="shared" si="51"/>
        <v/>
      </c>
      <c r="AC136" s="1" t="str">
        <f t="shared" si="52"/>
        <v/>
      </c>
      <c r="AD136" s="1" t="str">
        <f t="shared" si="53"/>
        <v/>
      </c>
      <c r="AE136" s="1">
        <f t="shared" ca="1" si="54"/>
        <v>0</v>
      </c>
      <c r="AF136" s="1" t="str">
        <f t="shared" si="55"/>
        <v/>
      </c>
      <c r="AG136" s="1" t="str">
        <f ca="1">IF(Z136&amp;""&lt;&gt;"",Z$11,IF(AA136&amp;""&lt;&gt;"",AA$11,IF(AB136&amp;""&lt;&gt;"",AB$11,IF(AC136&amp;""&lt;&gt;"",AC$11,IF(AD136&amp;""&lt;&gt;"",AD$11,IF(AND(AE136&amp;""&lt;&gt;"",X136=FALSE),AE$11,IF(AF136&amp;""&lt;&gt;"","IMM",IF(X136,"PSO","DIR"))))))))</f>
        <v>mem</v>
      </c>
      <c r="AH136" s="1">
        <f t="shared" ca="1" si="56"/>
        <v>0</v>
      </c>
      <c r="AI136" s="1">
        <f t="shared" ca="1" si="67"/>
        <v>-1</v>
      </c>
      <c r="AJ136" s="1">
        <f t="shared" ca="1" si="73"/>
        <v>0</v>
      </c>
      <c r="AK136" s="1">
        <f t="shared" ca="1" si="68"/>
        <v>0</v>
      </c>
      <c r="AL136" s="1">
        <f t="shared" ca="1" si="69"/>
        <v>0</v>
      </c>
      <c r="AM136" s="1" t="e" cm="1">
        <f t="array" aca="1" ref="AM136" ca="1">INDEX($G$2:$G$173,MATCH(1,(AL136=$E$2:$E$173)*("EQU"=UPPER($F$2:$F$173)),0))</f>
        <v>#N/A</v>
      </c>
      <c r="AN136" s="1" t="str">
        <f t="shared" ca="1" si="74"/>
        <v/>
      </c>
      <c r="AO136" s="1" t="e">
        <f t="shared" ca="1" si="57"/>
        <v>#N/A</v>
      </c>
      <c r="AP136" s="1" t="str">
        <f t="shared" ca="1" si="58"/>
        <v/>
      </c>
      <c r="AQ136" s="1" t="str" cm="1">
        <f t="array" aca="1" ref="AQ136" ca="1">IF(LEFT(AL136,1)=".",INDEX($M$12:$M$173,MATCH(1,(AL136=$L$12:$L$173)*(S136=($S$12:$S$173)),0)),"")</f>
        <v/>
      </c>
      <c r="AR136" s="1">
        <f t="shared" ca="1" si="59"/>
        <v>0</v>
      </c>
      <c r="AS136" s="1">
        <f t="shared" ca="1" si="76"/>
        <v>0</v>
      </c>
      <c r="AT136" s="1" t="str">
        <f t="shared" ca="1" si="72"/>
        <v>00</v>
      </c>
      <c r="AU136" s="1" t="str">
        <f t="shared" ca="1" si="60"/>
        <v>00</v>
      </c>
      <c r="AV136" s="1" t="str">
        <f t="shared" ca="1" si="71"/>
        <v>00</v>
      </c>
      <c r="AW136" s="1" t="str">
        <f t="shared" ca="1" si="62"/>
        <v>ZP</v>
      </c>
      <c r="AX136" s="4" t="e">
        <f ca="1">VLOOKUP(UPPER(F136)&amp;"-"&amp;AW136,Opcodes!$D$3:$E$160,2,FALSE)</f>
        <v>#N/A</v>
      </c>
      <c r="AY136" s="1">
        <f t="shared" ca="1" si="66"/>
        <v>0</v>
      </c>
    </row>
    <row r="137" spans="3:51" x14ac:dyDescent="0.3">
      <c r="C137" s="10" t="str" cm="1">
        <f t="array" aca="1" ref="C137" ca="1">IF(AND(N137&amp;""&lt;&gt;"",K137&amp;""&lt;&gt;""),K137&amp;": "&amp;N137&amp;IF(O137&amp;""&lt;&gt;""," "&amp;O137,"")&amp;IF(P137&amp;""&lt;&gt;""," "&amp;P137,""),IF(Y137&amp;""&lt;&gt;"",K137&amp;": "&amp;TRIM(_xlfn.TEXTJOIN("",TRUE,MID(Y137,2*ROW(INDIRECT("1:"&amp;LEN(Y137)))-1,2)&amp;" ")),""))</f>
        <v/>
      </c>
      <c r="D137" s="15"/>
      <c r="E137" s="16"/>
      <c r="F137" s="17"/>
      <c r="G137" s="18"/>
      <c r="H137" s="23"/>
      <c r="I137" s="8"/>
      <c r="J137" s="8"/>
      <c r="K137" s="1" t="str">
        <f t="shared" ca="1" si="75"/>
        <v>34E</v>
      </c>
      <c r="L137" s="1" t="str">
        <f t="shared" si="64"/>
        <v/>
      </c>
      <c r="M137" s="1" t="str">
        <f t="shared" ca="1" si="40"/>
        <v>$034E</v>
      </c>
      <c r="N137" s="4" t="str">
        <f t="shared" ca="1" si="41"/>
        <v/>
      </c>
      <c r="O137" s="4" t="str">
        <f t="shared" ca="1" si="42"/>
        <v>00</v>
      </c>
      <c r="P137" s="4" t="str">
        <f t="shared" ca="1" si="43"/>
        <v/>
      </c>
      <c r="Q137" s="3">
        <f t="shared" si="44"/>
        <v>-1</v>
      </c>
      <c r="R137" s="3" t="str">
        <f t="shared" si="70"/>
        <v/>
      </c>
      <c r="S137" s="3" t="str">
        <f t="shared" si="65"/>
        <v>my_code</v>
      </c>
      <c r="T137" s="3" t="b">
        <f t="shared" si="45"/>
        <v>0</v>
      </c>
      <c r="U137" s="3" t="b">
        <f t="shared" si="46"/>
        <v>0</v>
      </c>
      <c r="V137" s="3" t="b">
        <f t="shared" si="47"/>
        <v>0</v>
      </c>
      <c r="W137" s="3" t="b">
        <f t="shared" si="48"/>
        <v>0</v>
      </c>
      <c r="X137" s="3" t="b">
        <f>IF(NOT(ISERROR(VLOOKUP(UPPER(F137),Opcodes!$O$3:$O$10,1,FALSE))),TRUE,FALSE)</f>
        <v>0</v>
      </c>
      <c r="Y137" s="1" t="str" cm="1">
        <f t="array" aca="1" ref="Y137" ca="1">IF(OR(UPPER(F137)="STR",UPPER(F137)="ASC"),_xlfn.TEXTJOIN("",TRUE,DEC2HEX(128*(UPPER(F137)="STR")+CODE(MID(G137,ABS(ROW(INDIRECT("1:"&amp;LEN(G137)))),1)))),IF(UPPER(F137)="HEX",UPPER(SUBSTITUTE(G137," ","")),""))</f>
        <v/>
      </c>
      <c r="Z137" s="1" t="str">
        <f t="shared" si="49"/>
        <v/>
      </c>
      <c r="AA137" s="1" t="str">
        <f t="shared" si="50"/>
        <v/>
      </c>
      <c r="AB137" s="1" t="str">
        <f t="shared" si="51"/>
        <v/>
      </c>
      <c r="AC137" s="1" t="str">
        <f t="shared" si="52"/>
        <v/>
      </c>
      <c r="AD137" s="1" t="str">
        <f t="shared" si="53"/>
        <v/>
      </c>
      <c r="AE137" s="1">
        <f t="shared" ca="1" si="54"/>
        <v>0</v>
      </c>
      <c r="AF137" s="1" t="str">
        <f t="shared" si="55"/>
        <v/>
      </c>
      <c r="AG137" s="1" t="str">
        <f ca="1">IF(Z137&amp;""&lt;&gt;"",Z$11,IF(AA137&amp;""&lt;&gt;"",AA$11,IF(AB137&amp;""&lt;&gt;"",AB$11,IF(AC137&amp;""&lt;&gt;"",AC$11,IF(AD137&amp;""&lt;&gt;"",AD$11,IF(AND(AE137&amp;""&lt;&gt;"",X137=FALSE),AE$11,IF(AF137&amp;""&lt;&gt;"","IMM",IF(X137,"PSO","DIR"))))))))</f>
        <v>mem</v>
      </c>
      <c r="AH137" s="1">
        <f t="shared" ca="1" si="56"/>
        <v>0</v>
      </c>
      <c r="AI137" s="1">
        <f t="shared" ca="1" si="67"/>
        <v>-1</v>
      </c>
      <c r="AJ137" s="1">
        <f t="shared" ca="1" si="73"/>
        <v>0</v>
      </c>
      <c r="AK137" s="1">
        <f t="shared" ca="1" si="68"/>
        <v>0</v>
      </c>
      <c r="AL137" s="1">
        <f t="shared" ca="1" si="69"/>
        <v>0</v>
      </c>
      <c r="AM137" s="1" t="e" cm="1">
        <f t="array" aca="1" ref="AM137" ca="1">INDEX($G$2:$G$173,MATCH(1,(AL137=$E$2:$E$173)*("EQU"=UPPER($F$2:$F$173)),0))</f>
        <v>#N/A</v>
      </c>
      <c r="AN137" s="1" t="str">
        <f t="shared" ca="1" si="74"/>
        <v/>
      </c>
      <c r="AO137" s="1" t="e">
        <f t="shared" ca="1" si="57"/>
        <v>#N/A</v>
      </c>
      <c r="AP137" s="1" t="str">
        <f t="shared" ca="1" si="58"/>
        <v/>
      </c>
      <c r="AQ137" s="1" t="str" cm="1">
        <f t="array" aca="1" ref="AQ137" ca="1">IF(LEFT(AL137,1)=".",INDEX($M$12:$M$173,MATCH(1,(AL137=$L$12:$L$173)*(S137=($S$12:$S$173)),0)),"")</f>
        <v/>
      </c>
      <c r="AR137" s="1">
        <f t="shared" ca="1" si="59"/>
        <v>0</v>
      </c>
      <c r="AS137" s="1">
        <f t="shared" ca="1" si="76"/>
        <v>0</v>
      </c>
      <c r="AT137" s="1" t="str">
        <f t="shared" ca="1" si="72"/>
        <v>00</v>
      </c>
      <c r="AU137" s="1" t="str">
        <f t="shared" ca="1" si="60"/>
        <v>00</v>
      </c>
      <c r="AV137" s="1" t="str">
        <f t="shared" ca="1" si="71"/>
        <v>00</v>
      </c>
      <c r="AW137" s="1" t="str">
        <f t="shared" ca="1" si="62"/>
        <v>ZP</v>
      </c>
      <c r="AX137" s="4" t="e">
        <f ca="1">VLOOKUP(UPPER(F137)&amp;"-"&amp;AW137,Opcodes!$D$3:$E$160,2,FALSE)</f>
        <v>#N/A</v>
      </c>
      <c r="AY137" s="1">
        <f t="shared" ca="1" si="66"/>
        <v>0</v>
      </c>
    </row>
    <row r="138" spans="3:51" x14ac:dyDescent="0.3">
      <c r="C138" s="10" t="str" cm="1">
        <f t="array" aca="1" ref="C138" ca="1">IF(AND(N138&amp;""&lt;&gt;"",K138&amp;""&lt;&gt;""),K138&amp;": "&amp;N138&amp;IF(O138&amp;""&lt;&gt;""," "&amp;O138,"")&amp;IF(P138&amp;""&lt;&gt;""," "&amp;P138,""),IF(Y138&amp;""&lt;&gt;"",K138&amp;": "&amp;TRIM(_xlfn.TEXTJOIN("",TRUE,MID(Y138,2*ROW(INDIRECT("1:"&amp;LEN(Y138)))-1,2)&amp;" ")),""))</f>
        <v/>
      </c>
      <c r="D138" s="15"/>
      <c r="E138" s="16"/>
      <c r="F138" s="17"/>
      <c r="G138" s="18"/>
      <c r="H138" s="23"/>
      <c r="I138" s="8"/>
      <c r="J138" s="8"/>
      <c r="K138" s="1" t="str">
        <f t="shared" ca="1" si="75"/>
        <v>34E</v>
      </c>
      <c r="L138" s="1" t="str">
        <f t="shared" si="64"/>
        <v/>
      </c>
      <c r="M138" s="1" t="str">
        <f t="shared" ca="1" si="40"/>
        <v>$034E</v>
      </c>
      <c r="N138" s="4" t="str">
        <f t="shared" ca="1" si="41"/>
        <v/>
      </c>
      <c r="O138" s="4" t="str">
        <f t="shared" ca="1" si="42"/>
        <v>00</v>
      </c>
      <c r="P138" s="4" t="str">
        <f t="shared" ca="1" si="43"/>
        <v/>
      </c>
      <c r="Q138" s="3">
        <f t="shared" si="44"/>
        <v>-1</v>
      </c>
      <c r="R138" s="3" t="str">
        <f t="shared" si="70"/>
        <v/>
      </c>
      <c r="S138" s="3" t="str">
        <f t="shared" si="65"/>
        <v>my_code</v>
      </c>
      <c r="T138" s="3" t="b">
        <f t="shared" si="45"/>
        <v>0</v>
      </c>
      <c r="U138" s="3" t="b">
        <f t="shared" si="46"/>
        <v>0</v>
      </c>
      <c r="V138" s="3" t="b">
        <f t="shared" si="47"/>
        <v>0</v>
      </c>
      <c r="W138" s="3" t="b">
        <f t="shared" si="48"/>
        <v>0</v>
      </c>
      <c r="X138" s="3" t="b">
        <f>IF(NOT(ISERROR(VLOOKUP(UPPER(F138),Opcodes!$O$3:$O$10,1,FALSE))),TRUE,FALSE)</f>
        <v>0</v>
      </c>
      <c r="Y138" s="1" t="str" cm="1">
        <f t="array" aca="1" ref="Y138" ca="1">IF(OR(UPPER(F138)="STR",UPPER(F138)="ASC"),_xlfn.TEXTJOIN("",TRUE,DEC2HEX(128*(UPPER(F138)="STR")+CODE(MID(G138,ABS(ROW(INDIRECT("1:"&amp;LEN(G138)))),1)))),IF(UPPER(F138)="HEX",UPPER(SUBSTITUTE(G138," ","")),""))</f>
        <v/>
      </c>
      <c r="Z138" s="1" t="str">
        <f t="shared" si="49"/>
        <v/>
      </c>
      <c r="AA138" s="1" t="str">
        <f t="shared" si="50"/>
        <v/>
      </c>
      <c r="AB138" s="1" t="str">
        <f t="shared" si="51"/>
        <v/>
      </c>
      <c r="AC138" s="1" t="str">
        <f t="shared" si="52"/>
        <v/>
      </c>
      <c r="AD138" s="1" t="str">
        <f t="shared" si="53"/>
        <v/>
      </c>
      <c r="AE138" s="1">
        <f t="shared" ca="1" si="54"/>
        <v>0</v>
      </c>
      <c r="AF138" s="1" t="str">
        <f t="shared" si="55"/>
        <v/>
      </c>
      <c r="AG138" s="1" t="str">
        <f ca="1">IF(Z138&amp;""&lt;&gt;"",Z$11,IF(AA138&amp;""&lt;&gt;"",AA$11,IF(AB138&amp;""&lt;&gt;"",AB$11,IF(AC138&amp;""&lt;&gt;"",AC$11,IF(AD138&amp;""&lt;&gt;"",AD$11,IF(AND(AE138&amp;""&lt;&gt;"",X138=FALSE),AE$11,IF(AF138&amp;""&lt;&gt;"","IMM",IF(X138,"PSO","DIR"))))))))</f>
        <v>mem</v>
      </c>
      <c r="AH138" s="1">
        <f t="shared" ca="1" si="56"/>
        <v>0</v>
      </c>
      <c r="AI138" s="1">
        <f t="shared" ca="1" si="67"/>
        <v>-1</v>
      </c>
      <c r="AJ138" s="1">
        <f t="shared" ca="1" si="73"/>
        <v>0</v>
      </c>
      <c r="AK138" s="1">
        <f t="shared" ca="1" si="68"/>
        <v>0</v>
      </c>
      <c r="AL138" s="1">
        <f t="shared" ca="1" si="69"/>
        <v>0</v>
      </c>
      <c r="AM138" s="1" t="e" cm="1">
        <f t="array" aca="1" ref="AM138" ca="1">INDEX($G$2:$G$173,MATCH(1,(AL138=$E$2:$E$173)*("EQU"=UPPER($F$2:$F$173)),0))</f>
        <v>#N/A</v>
      </c>
      <c r="AN138" s="1" t="str">
        <f t="shared" ca="1" si="74"/>
        <v/>
      </c>
      <c r="AO138" s="1" t="e">
        <f t="shared" ca="1" si="57"/>
        <v>#N/A</v>
      </c>
      <c r="AP138" s="1" t="str">
        <f t="shared" ca="1" si="58"/>
        <v/>
      </c>
      <c r="AQ138" s="1" t="str" cm="1">
        <f t="array" aca="1" ref="AQ138" ca="1">IF(LEFT(AL138,1)=".",INDEX($M$12:$M$173,MATCH(1,(AL138=$L$12:$L$173)*(S138=($S$12:$S$173)),0)),"")</f>
        <v/>
      </c>
      <c r="AR138" s="1">
        <f t="shared" ca="1" si="59"/>
        <v>0</v>
      </c>
      <c r="AS138" s="1">
        <f t="shared" ca="1" si="76"/>
        <v>0</v>
      </c>
      <c r="AT138" s="1" t="str">
        <f t="shared" ca="1" si="72"/>
        <v>00</v>
      </c>
      <c r="AU138" s="1" t="str">
        <f t="shared" ca="1" si="60"/>
        <v>00</v>
      </c>
      <c r="AV138" s="1" t="str">
        <f t="shared" ca="1" si="71"/>
        <v>00</v>
      </c>
      <c r="AW138" s="1" t="str">
        <f t="shared" ca="1" si="62"/>
        <v>ZP</v>
      </c>
      <c r="AX138" s="4" t="e">
        <f ca="1">VLOOKUP(UPPER(F138)&amp;"-"&amp;AW138,Opcodes!$D$3:$E$160,2,FALSE)</f>
        <v>#N/A</v>
      </c>
      <c r="AY138" s="1">
        <f t="shared" ca="1" si="66"/>
        <v>0</v>
      </c>
    </row>
    <row r="139" spans="3:51" x14ac:dyDescent="0.3">
      <c r="C139" s="10" t="str" cm="1">
        <f t="array" aca="1" ref="C139" ca="1">IF(AND(N139&amp;""&lt;&gt;"",K139&amp;""&lt;&gt;""),K139&amp;": "&amp;N139&amp;IF(O139&amp;""&lt;&gt;""," "&amp;O139,"")&amp;IF(P139&amp;""&lt;&gt;""," "&amp;P139,""),IF(Y139&amp;""&lt;&gt;"",K139&amp;": "&amp;TRIM(_xlfn.TEXTJOIN("",TRUE,MID(Y139,2*ROW(INDIRECT("1:"&amp;LEN(Y139)))-1,2)&amp;" ")),""))</f>
        <v/>
      </c>
      <c r="D139" s="15"/>
      <c r="E139" s="16"/>
      <c r="F139" s="17"/>
      <c r="G139" s="18"/>
      <c r="H139" s="23"/>
      <c r="I139" s="8"/>
      <c r="J139" s="8"/>
      <c r="K139" s="1" t="str">
        <f t="shared" ca="1" si="75"/>
        <v>34E</v>
      </c>
      <c r="L139" s="1" t="str">
        <f t="shared" si="64"/>
        <v/>
      </c>
      <c r="M139" s="1" t="str">
        <f t="shared" ca="1" si="40"/>
        <v>$034E</v>
      </c>
      <c r="N139" s="4" t="str">
        <f t="shared" ca="1" si="41"/>
        <v/>
      </c>
      <c r="O139" s="4" t="str">
        <f t="shared" ca="1" si="42"/>
        <v>00</v>
      </c>
      <c r="P139" s="4" t="str">
        <f t="shared" ca="1" si="43"/>
        <v/>
      </c>
      <c r="Q139" s="3">
        <f t="shared" si="44"/>
        <v>-1</v>
      </c>
      <c r="R139" s="3" t="str">
        <f t="shared" si="70"/>
        <v/>
      </c>
      <c r="S139" s="3" t="str">
        <f t="shared" si="65"/>
        <v>my_code</v>
      </c>
      <c r="T139" s="3" t="b">
        <f t="shared" si="45"/>
        <v>0</v>
      </c>
      <c r="U139" s="3" t="b">
        <f t="shared" si="46"/>
        <v>0</v>
      </c>
      <c r="V139" s="3" t="b">
        <f t="shared" si="47"/>
        <v>0</v>
      </c>
      <c r="W139" s="3" t="b">
        <f t="shared" si="48"/>
        <v>0</v>
      </c>
      <c r="X139" s="3" t="b">
        <f>IF(NOT(ISERROR(VLOOKUP(UPPER(F139),Opcodes!$O$3:$O$10,1,FALSE))),TRUE,FALSE)</f>
        <v>0</v>
      </c>
      <c r="Y139" s="1" t="str" cm="1">
        <f t="array" aca="1" ref="Y139" ca="1">IF(OR(UPPER(F139)="STR",UPPER(F139)="ASC"),_xlfn.TEXTJOIN("",TRUE,DEC2HEX(128*(UPPER(F139)="STR")+CODE(MID(G139,ABS(ROW(INDIRECT("1:"&amp;LEN(G139)))),1)))),IF(UPPER(F139)="HEX",UPPER(SUBSTITUTE(G139," ","")),""))</f>
        <v/>
      </c>
      <c r="Z139" s="1" t="str">
        <f t="shared" si="49"/>
        <v/>
      </c>
      <c r="AA139" s="1" t="str">
        <f t="shared" si="50"/>
        <v/>
      </c>
      <c r="AB139" s="1" t="str">
        <f t="shared" si="51"/>
        <v/>
      </c>
      <c r="AC139" s="1" t="str">
        <f t="shared" si="52"/>
        <v/>
      </c>
      <c r="AD139" s="1" t="str">
        <f t="shared" si="53"/>
        <v/>
      </c>
      <c r="AE139" s="1">
        <f t="shared" ca="1" si="54"/>
        <v>0</v>
      </c>
      <c r="AF139" s="1" t="str">
        <f t="shared" si="55"/>
        <v/>
      </c>
      <c r="AG139" s="1" t="str">
        <f ca="1">IF(Z139&amp;""&lt;&gt;"",Z$11,IF(AA139&amp;""&lt;&gt;"",AA$11,IF(AB139&amp;""&lt;&gt;"",AB$11,IF(AC139&amp;""&lt;&gt;"",AC$11,IF(AD139&amp;""&lt;&gt;"",AD$11,IF(AND(AE139&amp;""&lt;&gt;"",X139=FALSE),AE$11,IF(AF139&amp;""&lt;&gt;"","IMM",IF(X139,"PSO","DIR"))))))))</f>
        <v>mem</v>
      </c>
      <c r="AH139" s="1">
        <f t="shared" ca="1" si="56"/>
        <v>0</v>
      </c>
      <c r="AI139" s="1">
        <f t="shared" ca="1" si="67"/>
        <v>-1</v>
      </c>
      <c r="AJ139" s="1">
        <f t="shared" ca="1" si="73"/>
        <v>0</v>
      </c>
      <c r="AK139" s="1">
        <f t="shared" ca="1" si="68"/>
        <v>0</v>
      </c>
      <c r="AL139" s="1">
        <f t="shared" ca="1" si="69"/>
        <v>0</v>
      </c>
      <c r="AM139" s="1" t="e" cm="1">
        <f t="array" aca="1" ref="AM139" ca="1">INDEX($G$2:$G$173,MATCH(1,(AL139=$E$2:$E$173)*("EQU"=UPPER($F$2:$F$173)),0))</f>
        <v>#N/A</v>
      </c>
      <c r="AN139" s="1" t="str">
        <f t="shared" ca="1" si="74"/>
        <v/>
      </c>
      <c r="AO139" s="1" t="e">
        <f t="shared" ca="1" si="57"/>
        <v>#N/A</v>
      </c>
      <c r="AP139" s="1" t="str">
        <f t="shared" ca="1" si="58"/>
        <v/>
      </c>
      <c r="AQ139" s="1" t="str" cm="1">
        <f t="array" aca="1" ref="AQ139" ca="1">IF(LEFT(AL139,1)=".",INDEX($M$12:$M$173,MATCH(1,(AL139=$L$12:$L$173)*(S139=($S$12:$S$173)),0)),"")</f>
        <v/>
      </c>
      <c r="AR139" s="1">
        <f t="shared" ca="1" si="59"/>
        <v>0</v>
      </c>
      <c r="AS139" s="1">
        <f t="shared" ca="1" si="76"/>
        <v>0</v>
      </c>
      <c r="AT139" s="1" t="str">
        <f t="shared" ca="1" si="72"/>
        <v>00</v>
      </c>
      <c r="AU139" s="1" t="str">
        <f t="shared" ca="1" si="60"/>
        <v>00</v>
      </c>
      <c r="AV139" s="1" t="str">
        <f t="shared" ca="1" si="71"/>
        <v>00</v>
      </c>
      <c r="AW139" s="1" t="str">
        <f t="shared" ca="1" si="62"/>
        <v>ZP</v>
      </c>
      <c r="AX139" s="4" t="e">
        <f ca="1">VLOOKUP(UPPER(F139)&amp;"-"&amp;AW139,Opcodes!$D$3:$E$160,2,FALSE)</f>
        <v>#N/A</v>
      </c>
      <c r="AY139" s="1">
        <f t="shared" ca="1" si="66"/>
        <v>0</v>
      </c>
    </row>
    <row r="140" spans="3:51" x14ac:dyDescent="0.3">
      <c r="C140" s="10" t="str" cm="1">
        <f t="array" aca="1" ref="C140" ca="1">IF(AND(N140&amp;""&lt;&gt;"",K140&amp;""&lt;&gt;""),K140&amp;": "&amp;N140&amp;IF(O140&amp;""&lt;&gt;""," "&amp;O140,"")&amp;IF(P140&amp;""&lt;&gt;""," "&amp;P140,""),IF(Y140&amp;""&lt;&gt;"",K140&amp;": "&amp;TRIM(_xlfn.TEXTJOIN("",TRUE,MID(Y140,2*ROW(INDIRECT("1:"&amp;LEN(Y140)))-1,2)&amp;" ")),""))</f>
        <v/>
      </c>
      <c r="D140" s="15"/>
      <c r="E140" s="16"/>
      <c r="F140" s="17"/>
      <c r="G140" s="18"/>
      <c r="H140" s="23"/>
      <c r="I140" s="8"/>
      <c r="J140" s="8"/>
      <c r="K140" s="1" t="str">
        <f t="shared" ca="1" si="75"/>
        <v>34E</v>
      </c>
      <c r="L140" s="1" t="str">
        <f t="shared" si="64"/>
        <v/>
      </c>
      <c r="M140" s="1" t="str">
        <f t="shared" ca="1" si="40"/>
        <v>$034E</v>
      </c>
      <c r="N140" s="4" t="str">
        <f t="shared" ca="1" si="41"/>
        <v/>
      </c>
      <c r="O140" s="4" t="str">
        <f t="shared" ca="1" si="42"/>
        <v>00</v>
      </c>
      <c r="P140" s="4" t="str">
        <f t="shared" ca="1" si="43"/>
        <v/>
      </c>
      <c r="Q140" s="3">
        <f t="shared" si="44"/>
        <v>-1</v>
      </c>
      <c r="R140" s="3" t="str">
        <f t="shared" si="70"/>
        <v/>
      </c>
      <c r="S140" s="3" t="str">
        <f t="shared" si="65"/>
        <v>my_code</v>
      </c>
      <c r="T140" s="3" t="b">
        <f t="shared" ref="T140:T173" si="77">IF(ISERROR(MATCH(UPPER(F140),BRANCH,0)),FALSE,TRUE)</f>
        <v>0</v>
      </c>
      <c r="U140" s="3" t="b">
        <f t="shared" si="46"/>
        <v>0</v>
      </c>
      <c r="V140" s="3" t="b">
        <f t="shared" si="47"/>
        <v>0</v>
      </c>
      <c r="W140" s="3" t="b">
        <f t="shared" si="48"/>
        <v>0</v>
      </c>
      <c r="X140" s="3" t="b">
        <f>IF(NOT(ISERROR(VLOOKUP(UPPER(F140),Opcodes!$O$3:$O$10,1,FALSE))),TRUE,FALSE)</f>
        <v>0</v>
      </c>
      <c r="Y140" s="1" t="str" cm="1">
        <f t="array" aca="1" ref="Y140" ca="1">IF(OR(UPPER(F140)="STR",UPPER(F140)="ASC"),_xlfn.TEXTJOIN("",TRUE,DEC2HEX(128*(UPPER(F140)="STR")+CODE(MID(G140,ABS(ROW(INDIRECT("1:"&amp;LEN(G140)))),1)))),IF(UPPER(F140)="HEX",UPPER(SUBSTITUTE(G140," ","")),""))</f>
        <v/>
      </c>
      <c r="Z140" s="1" t="str">
        <f t="shared" si="49"/>
        <v/>
      </c>
      <c r="AA140" s="1" t="str">
        <f t="shared" si="50"/>
        <v/>
      </c>
      <c r="AB140" s="1" t="str">
        <f t="shared" si="51"/>
        <v/>
      </c>
      <c r="AC140" s="1" t="str">
        <f t="shared" si="52"/>
        <v/>
      </c>
      <c r="AD140" s="1" t="str">
        <f t="shared" si="53"/>
        <v/>
      </c>
      <c r="AE140" s="1">
        <f t="shared" ca="1" si="54"/>
        <v>0</v>
      </c>
      <c r="AF140" s="1" t="str">
        <f t="shared" si="55"/>
        <v/>
      </c>
      <c r="AG140" s="1" t="str">
        <f ca="1">IF(Z140&amp;""&lt;&gt;"",Z$11,IF(AA140&amp;""&lt;&gt;"",AA$11,IF(AB140&amp;""&lt;&gt;"",AB$11,IF(AC140&amp;""&lt;&gt;"",AC$11,IF(AD140&amp;""&lt;&gt;"",AD$11,IF(AND(AE140&amp;""&lt;&gt;"",X140=FALSE),AE$11,IF(AF140&amp;""&lt;&gt;"","IMM",IF(X140,"PSO","DIR"))))))))</f>
        <v>mem</v>
      </c>
      <c r="AH140" s="1">
        <f t="shared" ca="1" si="56"/>
        <v>0</v>
      </c>
      <c r="AI140" s="1">
        <f t="shared" ca="1" si="67"/>
        <v>-1</v>
      </c>
      <c r="AJ140" s="1">
        <f t="shared" ca="1" si="73"/>
        <v>0</v>
      </c>
      <c r="AK140" s="1">
        <f t="shared" ca="1" si="68"/>
        <v>0</v>
      </c>
      <c r="AL140" s="1">
        <f t="shared" ca="1" si="69"/>
        <v>0</v>
      </c>
      <c r="AM140" s="1" t="e" cm="1">
        <f t="array" aca="1" ref="AM140" ca="1">INDEX($G$2:$G$173,MATCH(1,(AL140=$E$2:$E$173)*("EQU"=UPPER($F$2:$F$173)),0))</f>
        <v>#N/A</v>
      </c>
      <c r="AN140" s="1" t="str">
        <f t="shared" ca="1" si="74"/>
        <v/>
      </c>
      <c r="AO140" s="1" t="e">
        <f t="shared" ref="AO140:AO173" ca="1" si="78">IF(LEFT(AL140,1)&lt;&gt;".",VLOOKUP(AL140,$L$12:$M$173,2,FALSE),"")</f>
        <v>#N/A</v>
      </c>
      <c r="AP140" s="1" t="str">
        <f t="shared" ca="1" si="58"/>
        <v/>
      </c>
      <c r="AQ140" s="1" t="str" cm="1">
        <f t="array" aca="1" ref="AQ140" ca="1">IF(LEFT(AL140,1)=".",INDEX($M$12:$M$173,MATCH(1,(AL140=$L$12:$L$173)*(S140=($S$12:$S$173)),0)),"")</f>
        <v/>
      </c>
      <c r="AR140" s="1">
        <f t="shared" ca="1" si="59"/>
        <v>0</v>
      </c>
      <c r="AS140" s="1">
        <f t="shared" ca="1" si="76"/>
        <v>0</v>
      </c>
      <c r="AT140" s="1" t="str">
        <f t="shared" ca="1" si="72"/>
        <v>00</v>
      </c>
      <c r="AU140" s="1" t="str">
        <f t="shared" ca="1" si="60"/>
        <v>00</v>
      </c>
      <c r="AV140" s="1" t="str">
        <f t="shared" ca="1" si="71"/>
        <v>00</v>
      </c>
      <c r="AW140" s="1" t="str">
        <f t="shared" ca="1" si="62"/>
        <v>ZP</v>
      </c>
      <c r="AX140" s="4" t="e">
        <f ca="1">VLOOKUP(UPPER(F140)&amp;"-"&amp;AW140,Opcodes!$D$3:$E$160,2,FALSE)</f>
        <v>#N/A</v>
      </c>
      <c r="AY140" s="1">
        <f t="shared" ca="1" si="66"/>
        <v>0</v>
      </c>
    </row>
    <row r="141" spans="3:51" x14ac:dyDescent="0.3">
      <c r="C141" s="10" t="str" cm="1">
        <f t="array" aca="1" ref="C141" ca="1">IF(AND(N141&amp;""&lt;&gt;"",K141&amp;""&lt;&gt;""),K141&amp;": "&amp;N141&amp;IF(O141&amp;""&lt;&gt;""," "&amp;O141,"")&amp;IF(P141&amp;""&lt;&gt;""," "&amp;P141,""),IF(Y141&amp;""&lt;&gt;"",K141&amp;": "&amp;TRIM(_xlfn.TEXTJOIN("",TRUE,MID(Y141,2*ROW(INDIRECT("1:"&amp;LEN(Y141)))-1,2)&amp;" ")),""))</f>
        <v/>
      </c>
      <c r="D141" s="15"/>
      <c r="E141" s="16"/>
      <c r="F141" s="17"/>
      <c r="G141" s="18"/>
      <c r="H141" s="23"/>
      <c r="I141" s="8"/>
      <c r="J141" s="8"/>
      <c r="K141" s="1" t="str">
        <f t="shared" ca="1" si="75"/>
        <v>34E</v>
      </c>
      <c r="L141" s="1" t="str">
        <f t="shared" si="64"/>
        <v/>
      </c>
      <c r="M141" s="1" t="str">
        <f t="shared" ca="1" si="40"/>
        <v>$034E</v>
      </c>
      <c r="N141" s="4" t="str">
        <f t="shared" ca="1" si="41"/>
        <v/>
      </c>
      <c r="O141" s="4" t="str">
        <f t="shared" ca="1" si="42"/>
        <v>00</v>
      </c>
      <c r="P141" s="4" t="str">
        <f t="shared" ca="1" si="43"/>
        <v/>
      </c>
      <c r="Q141" s="3">
        <f t="shared" si="44"/>
        <v>-1</v>
      </c>
      <c r="R141" s="3" t="str">
        <f t="shared" si="70"/>
        <v/>
      </c>
      <c r="S141" s="3" t="str">
        <f t="shared" ref="S141:S173" si="79">IF(UPPER(F141)="SUB",E141,S140)</f>
        <v>my_code</v>
      </c>
      <c r="T141" s="3" t="b">
        <f t="shared" si="77"/>
        <v>0</v>
      </c>
      <c r="U141" s="3" t="b">
        <f t="shared" si="46"/>
        <v>0</v>
      </c>
      <c r="V141" s="3" t="b">
        <f t="shared" si="47"/>
        <v>0</v>
      </c>
      <c r="W141" s="3" t="b">
        <f t="shared" si="48"/>
        <v>0</v>
      </c>
      <c r="X141" s="3" t="b">
        <f>IF(NOT(ISERROR(VLOOKUP(UPPER(F141),Opcodes!$O$3:$O$10,1,FALSE))),TRUE,FALSE)</f>
        <v>0</v>
      </c>
      <c r="Y141" s="1" t="str" cm="1">
        <f t="array" aca="1" ref="Y141" ca="1">IF(OR(UPPER(F141)="STR",UPPER(F141)="ASC"),_xlfn.TEXTJOIN("",TRUE,DEC2HEX(128*(UPPER(F141)="STR")+CODE(MID(G141,ABS(ROW(INDIRECT("1:"&amp;LEN(G141)))),1)))),IF(UPPER(F141)="HEX",UPPER(SUBSTITUTE(G141," ","")),""))</f>
        <v/>
      </c>
      <c r="Z141" s="1" t="str">
        <f t="shared" si="49"/>
        <v/>
      </c>
      <c r="AA141" s="1" t="str">
        <f t="shared" si="50"/>
        <v/>
      </c>
      <c r="AB141" s="1" t="str">
        <f t="shared" si="51"/>
        <v/>
      </c>
      <c r="AC141" s="1" t="str">
        <f t="shared" si="52"/>
        <v/>
      </c>
      <c r="AD141" s="1" t="str">
        <f t="shared" si="53"/>
        <v/>
      </c>
      <c r="AE141" s="1">
        <f t="shared" ca="1" si="54"/>
        <v>0</v>
      </c>
      <c r="AF141" s="1" t="str">
        <f t="shared" si="55"/>
        <v/>
      </c>
      <c r="AG141" s="1" t="str">
        <f ca="1">IF(Z141&amp;""&lt;&gt;"",Z$11,IF(AA141&amp;""&lt;&gt;"",AA$11,IF(AB141&amp;""&lt;&gt;"",AB$11,IF(AC141&amp;""&lt;&gt;"",AC$11,IF(AD141&amp;""&lt;&gt;"",AD$11,IF(AND(AE141&amp;""&lt;&gt;"",X141=FALSE),AE$11,IF(AF141&amp;""&lt;&gt;"","IMM",IF(X141,"PSO","DIR"))))))))</f>
        <v>mem</v>
      </c>
      <c r="AH141" s="1">
        <f t="shared" ca="1" si="56"/>
        <v>0</v>
      </c>
      <c r="AI141" s="1">
        <f t="shared" ca="1" si="67"/>
        <v>-1</v>
      </c>
      <c r="AJ141" s="1">
        <f t="shared" ca="1" si="73"/>
        <v>0</v>
      </c>
      <c r="AK141" s="1">
        <f t="shared" ca="1" si="68"/>
        <v>0</v>
      </c>
      <c r="AL141" s="1">
        <f t="shared" ca="1" si="69"/>
        <v>0</v>
      </c>
      <c r="AM141" s="1" t="e" cm="1">
        <f t="array" aca="1" ref="AM141" ca="1">INDEX($G$2:$G$173,MATCH(1,(AL141=$E$2:$E$173)*("EQU"=UPPER($F$2:$F$173)),0))</f>
        <v>#N/A</v>
      </c>
      <c r="AN141" s="1" t="str">
        <f t="shared" ca="1" si="74"/>
        <v/>
      </c>
      <c r="AO141" s="1" t="e">
        <f t="shared" ca="1" si="78"/>
        <v>#N/A</v>
      </c>
      <c r="AP141" s="1" t="str">
        <f t="shared" ca="1" si="58"/>
        <v/>
      </c>
      <c r="AQ141" s="1" t="str" cm="1">
        <f t="array" aca="1" ref="AQ141" ca="1">IF(LEFT(AL141,1)=".",INDEX($M$12:$M$173,MATCH(1,(AL141=$L$12:$L$173)*(S141=($S$12:$S$173)),0)),"")</f>
        <v/>
      </c>
      <c r="AR141" s="1">
        <f t="shared" ca="1" si="59"/>
        <v>0</v>
      </c>
      <c r="AS141" s="1">
        <f t="shared" ca="1" si="76"/>
        <v>0</v>
      </c>
      <c r="AT141" s="1" t="str">
        <f t="shared" ca="1" si="72"/>
        <v>00</v>
      </c>
      <c r="AU141" s="1" t="str">
        <f t="shared" ca="1" si="60"/>
        <v>00</v>
      </c>
      <c r="AV141" s="1" t="str">
        <f t="shared" ca="1" si="71"/>
        <v>00</v>
      </c>
      <c r="AW141" s="1" t="str">
        <f t="shared" ca="1" si="62"/>
        <v>ZP</v>
      </c>
      <c r="AX141" s="4" t="e">
        <f ca="1">VLOOKUP(UPPER(F141)&amp;"-"&amp;AW141,Opcodes!$D$3:$E$160,2,FALSE)</f>
        <v>#N/A</v>
      </c>
      <c r="AY141" s="1">
        <f t="shared" ref="AY141:AY173" ca="1" si="80">IF(OR(UPPER(F141)="JMP",UPPER(F141)="JSR"),3,IF(T141,2,1+IF(LEFT(AL141,1)=".",1,IF(OR(AND(Y141&amp;""="",AW141="PSO"),ISERROR(AX141)),-1,IF(Y141&amp;""&lt;&gt;"",LEN(Y141)/2-1,LEN(AV141)/2)))))</f>
        <v>0</v>
      </c>
    </row>
    <row r="142" spans="3:51" x14ac:dyDescent="0.3">
      <c r="C142" s="10" t="str" cm="1">
        <f t="array" aca="1" ref="C142" ca="1">IF(AND(N142&amp;""&lt;&gt;"",K142&amp;""&lt;&gt;""),K142&amp;": "&amp;N142&amp;IF(O142&amp;""&lt;&gt;""," "&amp;O142,"")&amp;IF(P142&amp;""&lt;&gt;""," "&amp;P142,""),IF(Y142&amp;""&lt;&gt;"",K142&amp;": "&amp;TRIM(_xlfn.TEXTJOIN("",TRUE,MID(Y142,2*ROW(INDIRECT("1:"&amp;LEN(Y142)))-1,2)&amp;" ")),""))</f>
        <v/>
      </c>
      <c r="D142" s="15"/>
      <c r="E142" s="16"/>
      <c r="F142" s="17"/>
      <c r="G142" s="18"/>
      <c r="H142" s="23"/>
      <c r="I142" s="8"/>
      <c r="J142" s="8"/>
      <c r="K142" s="1" t="str">
        <f t="shared" ca="1" si="75"/>
        <v>34E</v>
      </c>
      <c r="L142" s="1" t="str">
        <f t="shared" si="64"/>
        <v/>
      </c>
      <c r="M142" s="1" t="str">
        <f t="shared" ca="1" si="40"/>
        <v>$034E</v>
      </c>
      <c r="N142" s="4" t="str">
        <f t="shared" ca="1" si="41"/>
        <v/>
      </c>
      <c r="O142" s="4" t="str">
        <f t="shared" ca="1" si="42"/>
        <v>00</v>
      </c>
      <c r="P142" s="4" t="str">
        <f t="shared" ca="1" si="43"/>
        <v/>
      </c>
      <c r="Q142" s="3">
        <f t="shared" si="44"/>
        <v>-1</v>
      </c>
      <c r="R142" s="3" t="str">
        <f t="shared" si="70"/>
        <v/>
      </c>
      <c r="S142" s="3" t="str">
        <f t="shared" si="79"/>
        <v>my_code</v>
      </c>
      <c r="T142" s="3" t="b">
        <f t="shared" si="77"/>
        <v>0</v>
      </c>
      <c r="U142" s="3" t="b">
        <f t="shared" si="46"/>
        <v>0</v>
      </c>
      <c r="V142" s="3" t="b">
        <f t="shared" si="47"/>
        <v>0</v>
      </c>
      <c r="W142" s="3" t="b">
        <f t="shared" si="48"/>
        <v>0</v>
      </c>
      <c r="X142" s="3" t="b">
        <f>IF(NOT(ISERROR(VLOOKUP(UPPER(F142),Opcodes!$O$3:$O$10,1,FALSE))),TRUE,FALSE)</f>
        <v>0</v>
      </c>
      <c r="Y142" s="1" t="str" cm="1">
        <f t="array" aca="1" ref="Y142" ca="1">IF(OR(UPPER(F142)="STR",UPPER(F142)="ASC"),_xlfn.TEXTJOIN("",TRUE,DEC2HEX(128*(UPPER(F142)="STR")+CODE(MID(G142,ABS(ROW(INDIRECT("1:"&amp;LEN(G142)))),1)))),IF(UPPER(F142)="HEX",UPPER(SUBSTITUTE(G142," ","")),""))</f>
        <v/>
      </c>
      <c r="Z142" s="1" t="str">
        <f t="shared" si="49"/>
        <v/>
      </c>
      <c r="AA142" s="1" t="str">
        <f t="shared" si="50"/>
        <v/>
      </c>
      <c r="AB142" s="1" t="str">
        <f t="shared" si="51"/>
        <v/>
      </c>
      <c r="AC142" s="1" t="str">
        <f t="shared" si="52"/>
        <v/>
      </c>
      <c r="AD142" s="1" t="str">
        <f t="shared" si="53"/>
        <v/>
      </c>
      <c r="AE142" s="1">
        <f t="shared" ca="1" si="54"/>
        <v>0</v>
      </c>
      <c r="AF142" s="1" t="str">
        <f t="shared" si="55"/>
        <v/>
      </c>
      <c r="AG142" s="1" t="str">
        <f ca="1">IF(Z142&amp;""&lt;&gt;"",Z$11,IF(AA142&amp;""&lt;&gt;"",AA$11,IF(AB142&amp;""&lt;&gt;"",AB$11,IF(AC142&amp;""&lt;&gt;"",AC$11,IF(AD142&amp;""&lt;&gt;"",AD$11,IF(AND(AE142&amp;""&lt;&gt;"",X142=FALSE),AE$11,IF(AF142&amp;""&lt;&gt;"","IMM",IF(X142,"PSO","DIR"))))))))</f>
        <v>mem</v>
      </c>
      <c r="AH142" s="1">
        <f t="shared" ca="1" si="56"/>
        <v>0</v>
      </c>
      <c r="AI142" s="1">
        <f t="shared" ca="1" si="67"/>
        <v>-1</v>
      </c>
      <c r="AJ142" s="1">
        <f t="shared" ca="1" si="73"/>
        <v>0</v>
      </c>
      <c r="AK142" s="1">
        <f t="shared" ca="1" si="68"/>
        <v>0</v>
      </c>
      <c r="AL142" s="1">
        <f t="shared" ca="1" si="69"/>
        <v>0</v>
      </c>
      <c r="AM142" s="1" t="e" cm="1">
        <f t="array" aca="1" ref="AM142" ca="1">INDEX($G$2:$G$173,MATCH(1,(AL142=$E$2:$E$173)*("EQU"=UPPER($F$2:$F$173)),0))</f>
        <v>#N/A</v>
      </c>
      <c r="AN142" s="1" t="str">
        <f t="shared" ca="1" si="74"/>
        <v/>
      </c>
      <c r="AO142" s="1" t="e">
        <f t="shared" ca="1" si="78"/>
        <v>#N/A</v>
      </c>
      <c r="AP142" s="1" t="str">
        <f t="shared" ca="1" si="58"/>
        <v/>
      </c>
      <c r="AQ142" s="1" t="str" cm="1">
        <f t="array" aca="1" ref="AQ142" ca="1">IF(LEFT(AL142,1)=".",INDEX($M$12:$M$173,MATCH(1,(AL142=$L$12:$L$173)*(S142=($S$12:$S$173)),0)),"")</f>
        <v/>
      </c>
      <c r="AR142" s="1">
        <f t="shared" ca="1" si="59"/>
        <v>0</v>
      </c>
      <c r="AS142" s="1">
        <f t="shared" ca="1" si="76"/>
        <v>0</v>
      </c>
      <c r="AT142" s="1" t="str">
        <f t="shared" ca="1" si="72"/>
        <v>00</v>
      </c>
      <c r="AU142" s="1" t="str">
        <f t="shared" ca="1" si="60"/>
        <v>00</v>
      </c>
      <c r="AV142" s="1" t="str">
        <f t="shared" ca="1" si="71"/>
        <v>00</v>
      </c>
      <c r="AW142" s="1" t="str">
        <f t="shared" ca="1" si="62"/>
        <v>ZP</v>
      </c>
      <c r="AX142" s="4" t="e">
        <f ca="1">VLOOKUP(UPPER(F142)&amp;"-"&amp;AW142,Opcodes!$D$3:$E$160,2,FALSE)</f>
        <v>#N/A</v>
      </c>
      <c r="AY142" s="1">
        <f t="shared" ca="1" si="80"/>
        <v>0</v>
      </c>
    </row>
    <row r="143" spans="3:51" x14ac:dyDescent="0.3">
      <c r="C143" s="10" t="str" cm="1">
        <f t="array" aca="1" ref="C143" ca="1">IF(AND(N143&amp;""&lt;&gt;"",K143&amp;""&lt;&gt;""),K143&amp;": "&amp;N143&amp;IF(O143&amp;""&lt;&gt;""," "&amp;O143,"")&amp;IF(P143&amp;""&lt;&gt;""," "&amp;P143,""),IF(Y143&amp;""&lt;&gt;"",K143&amp;": "&amp;TRIM(_xlfn.TEXTJOIN("",TRUE,MID(Y143,2*ROW(INDIRECT("1:"&amp;LEN(Y143)))-1,2)&amp;" ")),""))</f>
        <v/>
      </c>
      <c r="D143" s="15"/>
      <c r="E143" s="16"/>
      <c r="F143" s="17"/>
      <c r="G143" s="18"/>
      <c r="H143" s="23"/>
      <c r="I143" s="8"/>
      <c r="J143" s="8"/>
      <c r="K143" s="1" t="str">
        <f t="shared" ca="1" si="75"/>
        <v>34E</v>
      </c>
      <c r="L143" s="1" t="str">
        <f t="shared" si="64"/>
        <v/>
      </c>
      <c r="M143" s="1" t="str">
        <f t="shared" ca="1" si="40"/>
        <v>$034E</v>
      </c>
      <c r="N143" s="4" t="str">
        <f t="shared" ca="1" si="41"/>
        <v/>
      </c>
      <c r="O143" s="4" t="str">
        <f t="shared" ca="1" si="42"/>
        <v>00</v>
      </c>
      <c r="P143" s="4" t="str">
        <f t="shared" ca="1" si="43"/>
        <v/>
      </c>
      <c r="Q143" s="3">
        <f t="shared" si="44"/>
        <v>-1</v>
      </c>
      <c r="R143" s="3" t="str">
        <f t="shared" si="70"/>
        <v/>
      </c>
      <c r="S143" s="3" t="str">
        <f t="shared" si="79"/>
        <v>my_code</v>
      </c>
      <c r="T143" s="3" t="b">
        <f t="shared" si="77"/>
        <v>0</v>
      </c>
      <c r="U143" s="3" t="b">
        <f t="shared" si="46"/>
        <v>0</v>
      </c>
      <c r="V143" s="3" t="b">
        <f t="shared" si="47"/>
        <v>0</v>
      </c>
      <c r="W143" s="3" t="b">
        <f t="shared" si="48"/>
        <v>0</v>
      </c>
      <c r="X143" s="3" t="b">
        <f>IF(NOT(ISERROR(VLOOKUP(UPPER(F143),Opcodes!$O$3:$O$10,1,FALSE))),TRUE,FALSE)</f>
        <v>0</v>
      </c>
      <c r="Y143" s="1" t="str" cm="1">
        <f t="array" aca="1" ref="Y143" ca="1">IF(OR(UPPER(F143)="STR",UPPER(F143)="ASC"),_xlfn.TEXTJOIN("",TRUE,DEC2HEX(128*(UPPER(F143)="STR")+CODE(MID(G143,ABS(ROW(INDIRECT("1:"&amp;LEN(G143)))),1)))),IF(UPPER(F143)="HEX",UPPER(SUBSTITUTE(G143," ","")),""))</f>
        <v/>
      </c>
      <c r="Z143" s="1" t="str">
        <f t="shared" si="49"/>
        <v/>
      </c>
      <c r="AA143" s="1" t="str">
        <f t="shared" si="50"/>
        <v/>
      </c>
      <c r="AB143" s="1" t="str">
        <f t="shared" si="51"/>
        <v/>
      </c>
      <c r="AC143" s="1" t="str">
        <f t="shared" si="52"/>
        <v/>
      </c>
      <c r="AD143" s="1" t="str">
        <f t="shared" si="53"/>
        <v/>
      </c>
      <c r="AE143" s="1">
        <f t="shared" ca="1" si="54"/>
        <v>0</v>
      </c>
      <c r="AF143" s="1" t="str">
        <f t="shared" si="55"/>
        <v/>
      </c>
      <c r="AG143" s="1" t="str">
        <f ca="1">IF(Z143&amp;""&lt;&gt;"",Z$11,IF(AA143&amp;""&lt;&gt;"",AA$11,IF(AB143&amp;""&lt;&gt;"",AB$11,IF(AC143&amp;""&lt;&gt;"",AC$11,IF(AD143&amp;""&lt;&gt;"",AD$11,IF(AND(AE143&amp;""&lt;&gt;"",X143=FALSE),AE$11,IF(AF143&amp;""&lt;&gt;"","IMM",IF(X143,"PSO","DIR"))))))))</f>
        <v>mem</v>
      </c>
      <c r="AH143" s="1">
        <f t="shared" ca="1" si="56"/>
        <v>0</v>
      </c>
      <c r="AI143" s="1">
        <f t="shared" ca="1" si="67"/>
        <v>-1</v>
      </c>
      <c r="AJ143" s="1">
        <f t="shared" ca="1" si="73"/>
        <v>0</v>
      </c>
      <c r="AK143" s="1">
        <f t="shared" ca="1" si="68"/>
        <v>0</v>
      </c>
      <c r="AL143" s="1">
        <f t="shared" ca="1" si="69"/>
        <v>0</v>
      </c>
      <c r="AM143" s="1" t="e" cm="1">
        <f t="array" aca="1" ref="AM143" ca="1">INDEX($G$2:$G$173,MATCH(1,(AL143=$E$2:$E$173)*("EQU"=UPPER($F$2:$F$173)),0))</f>
        <v>#N/A</v>
      </c>
      <c r="AN143" s="1" t="str">
        <f t="shared" ca="1" si="74"/>
        <v/>
      </c>
      <c r="AO143" s="1" t="e">
        <f t="shared" ca="1" si="78"/>
        <v>#N/A</v>
      </c>
      <c r="AP143" s="1" t="str">
        <f t="shared" ca="1" si="58"/>
        <v/>
      </c>
      <c r="AQ143" s="1" t="str" cm="1">
        <f t="array" aca="1" ref="AQ143" ca="1">IF(LEFT(AL143,1)=".",INDEX($M$12:$M$173,MATCH(1,(AL143=$L$12:$L$173)*(S143=($S$12:$S$173)),0)),"")</f>
        <v/>
      </c>
      <c r="AR143" s="1">
        <f t="shared" ca="1" si="59"/>
        <v>0</v>
      </c>
      <c r="AS143" s="1">
        <f t="shared" ca="1" si="76"/>
        <v>0</v>
      </c>
      <c r="AT143" s="1" t="str">
        <f t="shared" ca="1" si="72"/>
        <v>00</v>
      </c>
      <c r="AU143" s="1" t="str">
        <f t="shared" ca="1" si="60"/>
        <v>00</v>
      </c>
      <c r="AV143" s="1" t="str">
        <f t="shared" ca="1" si="71"/>
        <v>00</v>
      </c>
      <c r="AW143" s="1" t="str">
        <f t="shared" ca="1" si="62"/>
        <v>ZP</v>
      </c>
      <c r="AX143" s="4" t="e">
        <f ca="1">VLOOKUP(UPPER(F143)&amp;"-"&amp;AW143,Opcodes!$D$3:$E$160,2,FALSE)</f>
        <v>#N/A</v>
      </c>
      <c r="AY143" s="1">
        <f t="shared" ca="1" si="80"/>
        <v>0</v>
      </c>
    </row>
    <row r="144" spans="3:51" x14ac:dyDescent="0.3">
      <c r="C144" s="10" t="str" cm="1">
        <f t="array" aca="1" ref="C144" ca="1">IF(AND(N144&amp;""&lt;&gt;"",K144&amp;""&lt;&gt;""),K144&amp;": "&amp;N144&amp;IF(O144&amp;""&lt;&gt;""," "&amp;O144,"")&amp;IF(P144&amp;""&lt;&gt;""," "&amp;P144,""),IF(Y144&amp;""&lt;&gt;"",K144&amp;": "&amp;TRIM(_xlfn.TEXTJOIN("",TRUE,MID(Y144,2*ROW(INDIRECT("1:"&amp;LEN(Y144)))-1,2)&amp;" ")),""))</f>
        <v/>
      </c>
      <c r="D144" s="15"/>
      <c r="E144" s="16"/>
      <c r="F144" s="17"/>
      <c r="G144" s="18"/>
      <c r="H144" s="23"/>
      <c r="I144" s="8"/>
      <c r="J144" s="8"/>
      <c r="K144" s="1" t="str">
        <f t="shared" ca="1" si="75"/>
        <v>34E</v>
      </c>
      <c r="L144" s="1" t="str">
        <f t="shared" si="64"/>
        <v/>
      </c>
      <c r="M144" s="1" t="str">
        <f t="shared" ca="1" si="40"/>
        <v>$034E</v>
      </c>
      <c r="N144" s="4" t="str">
        <f t="shared" ca="1" si="41"/>
        <v/>
      </c>
      <c r="O144" s="4" t="str">
        <f t="shared" ca="1" si="42"/>
        <v>00</v>
      </c>
      <c r="P144" s="4" t="str">
        <f t="shared" ca="1" si="43"/>
        <v/>
      </c>
      <c r="Q144" s="3">
        <f t="shared" si="44"/>
        <v>-1</v>
      </c>
      <c r="R144" s="3" t="str">
        <f t="shared" si="70"/>
        <v/>
      </c>
      <c r="S144" s="3" t="str">
        <f t="shared" si="79"/>
        <v>my_code</v>
      </c>
      <c r="T144" s="3" t="b">
        <f t="shared" si="77"/>
        <v>0</v>
      </c>
      <c r="U144" s="3" t="b">
        <f t="shared" si="46"/>
        <v>0</v>
      </c>
      <c r="V144" s="3" t="b">
        <f t="shared" si="47"/>
        <v>0</v>
      </c>
      <c r="W144" s="3" t="b">
        <f t="shared" si="48"/>
        <v>0</v>
      </c>
      <c r="X144" s="3" t="b">
        <f>IF(NOT(ISERROR(VLOOKUP(UPPER(F144),Opcodes!$O$3:$O$10,1,FALSE))),TRUE,FALSE)</f>
        <v>0</v>
      </c>
      <c r="Y144" s="1" t="str" cm="1">
        <f t="array" aca="1" ref="Y144" ca="1">IF(OR(UPPER(F144)="STR",UPPER(F144)="ASC"),_xlfn.TEXTJOIN("",TRUE,DEC2HEX(128*(UPPER(F144)="STR")+CODE(MID(G144,ABS(ROW(INDIRECT("1:"&amp;LEN(G144)))),1)))),IF(UPPER(F144)="HEX",UPPER(SUBSTITUTE(G144," ","")),""))</f>
        <v/>
      </c>
      <c r="Z144" s="1" t="str">
        <f t="shared" si="49"/>
        <v/>
      </c>
      <c r="AA144" s="1" t="str">
        <f t="shared" si="50"/>
        <v/>
      </c>
      <c r="AB144" s="1" t="str">
        <f t="shared" si="51"/>
        <v/>
      </c>
      <c r="AC144" s="1" t="str">
        <f t="shared" si="52"/>
        <v/>
      </c>
      <c r="AD144" s="1" t="str">
        <f t="shared" si="53"/>
        <v/>
      </c>
      <c r="AE144" s="1">
        <f t="shared" ca="1" si="54"/>
        <v>0</v>
      </c>
      <c r="AF144" s="1" t="str">
        <f t="shared" si="55"/>
        <v/>
      </c>
      <c r="AG144" s="1" t="str">
        <f ca="1">IF(Z144&amp;""&lt;&gt;"",Z$11,IF(AA144&amp;""&lt;&gt;"",AA$11,IF(AB144&amp;""&lt;&gt;"",AB$11,IF(AC144&amp;""&lt;&gt;"",AC$11,IF(AD144&amp;""&lt;&gt;"",AD$11,IF(AND(AE144&amp;""&lt;&gt;"",X144=FALSE),AE$11,IF(AF144&amp;""&lt;&gt;"","IMM",IF(X144,"PSO","DIR"))))))))</f>
        <v>mem</v>
      </c>
      <c r="AH144" s="1">
        <f t="shared" ca="1" si="56"/>
        <v>0</v>
      </c>
      <c r="AI144" s="1">
        <f t="shared" ca="1" si="67"/>
        <v>-1</v>
      </c>
      <c r="AJ144" s="1">
        <f t="shared" ca="1" si="73"/>
        <v>0</v>
      </c>
      <c r="AK144" s="1">
        <f t="shared" ca="1" si="68"/>
        <v>0</v>
      </c>
      <c r="AL144" s="1">
        <f t="shared" ca="1" si="69"/>
        <v>0</v>
      </c>
      <c r="AM144" s="1" t="e" cm="1">
        <f t="array" aca="1" ref="AM144" ca="1">INDEX($G$2:$G$173,MATCH(1,(AL144=$E$2:$E$173)*("EQU"=UPPER($F$2:$F$173)),0))</f>
        <v>#N/A</v>
      </c>
      <c r="AN144" s="1" t="str">
        <f t="shared" ca="1" si="74"/>
        <v/>
      </c>
      <c r="AO144" s="1" t="e">
        <f t="shared" ca="1" si="78"/>
        <v>#N/A</v>
      </c>
      <c r="AP144" s="1" t="str">
        <f t="shared" ca="1" si="58"/>
        <v/>
      </c>
      <c r="AQ144" s="1" t="str" cm="1">
        <f t="array" aca="1" ref="AQ144" ca="1">IF(LEFT(AL144,1)=".",INDEX($M$12:$M$173,MATCH(1,(AL144=$L$12:$L$173)*(S144=($S$12:$S$173)),0)),"")</f>
        <v/>
      </c>
      <c r="AR144" s="1">
        <f t="shared" ca="1" si="59"/>
        <v>0</v>
      </c>
      <c r="AS144" s="1">
        <f t="shared" ca="1" si="76"/>
        <v>0</v>
      </c>
      <c r="AT144" s="1" t="str">
        <f t="shared" ca="1" si="72"/>
        <v>00</v>
      </c>
      <c r="AU144" s="1" t="str">
        <f t="shared" ca="1" si="60"/>
        <v>00</v>
      </c>
      <c r="AV144" s="1" t="str">
        <f t="shared" ca="1" si="71"/>
        <v>00</v>
      </c>
      <c r="AW144" s="1" t="str">
        <f t="shared" ca="1" si="62"/>
        <v>ZP</v>
      </c>
      <c r="AX144" s="4" t="e">
        <f ca="1">VLOOKUP(UPPER(F144)&amp;"-"&amp;AW144,Opcodes!$D$3:$E$160,2,FALSE)</f>
        <v>#N/A</v>
      </c>
      <c r="AY144" s="1">
        <f t="shared" ca="1" si="80"/>
        <v>0</v>
      </c>
    </row>
    <row r="145" spans="3:51" x14ac:dyDescent="0.3">
      <c r="C145" s="10" t="str" cm="1">
        <f t="array" aca="1" ref="C145" ca="1">IF(AND(N145&amp;""&lt;&gt;"",K145&amp;""&lt;&gt;""),K145&amp;": "&amp;N145&amp;IF(O145&amp;""&lt;&gt;""," "&amp;O145,"")&amp;IF(P145&amp;""&lt;&gt;""," "&amp;P145,""),IF(Y145&amp;""&lt;&gt;"",K145&amp;": "&amp;TRIM(_xlfn.TEXTJOIN("",TRUE,MID(Y145,2*ROW(INDIRECT("1:"&amp;LEN(Y145)))-1,2)&amp;" ")),""))</f>
        <v/>
      </c>
      <c r="D145" s="15"/>
      <c r="E145" s="16"/>
      <c r="F145" s="17"/>
      <c r="G145" s="18"/>
      <c r="H145" s="23"/>
      <c r="I145" s="8"/>
      <c r="J145" s="8"/>
      <c r="K145" s="1" t="str">
        <f t="shared" ca="1" si="75"/>
        <v>34E</v>
      </c>
      <c r="L145" s="1" t="str">
        <f t="shared" si="64"/>
        <v/>
      </c>
      <c r="M145" s="1" t="str">
        <f t="shared" ca="1" si="40"/>
        <v>$034E</v>
      </c>
      <c r="N145" s="4" t="str">
        <f t="shared" ca="1" si="41"/>
        <v/>
      </c>
      <c r="O145" s="4" t="str">
        <f t="shared" ca="1" si="42"/>
        <v>00</v>
      </c>
      <c r="P145" s="4" t="str">
        <f t="shared" ca="1" si="43"/>
        <v/>
      </c>
      <c r="Q145" s="3">
        <f t="shared" si="44"/>
        <v>-1</v>
      </c>
      <c r="R145" s="3" t="str">
        <f t="shared" si="70"/>
        <v/>
      </c>
      <c r="S145" s="3" t="str">
        <f t="shared" si="79"/>
        <v>my_code</v>
      </c>
      <c r="T145" s="3" t="b">
        <f t="shared" si="77"/>
        <v>0</v>
      </c>
      <c r="U145" s="3" t="b">
        <f t="shared" si="46"/>
        <v>0</v>
      </c>
      <c r="V145" s="3" t="b">
        <f t="shared" si="47"/>
        <v>0</v>
      </c>
      <c r="W145" s="3" t="b">
        <f t="shared" si="48"/>
        <v>0</v>
      </c>
      <c r="X145" s="3" t="b">
        <f>IF(NOT(ISERROR(VLOOKUP(UPPER(F145),Opcodes!$O$3:$O$10,1,FALSE))),TRUE,FALSE)</f>
        <v>0</v>
      </c>
      <c r="Y145" s="1" t="str" cm="1">
        <f t="array" aca="1" ref="Y145" ca="1">IF(OR(UPPER(F145)="STR",UPPER(F145)="ASC"),_xlfn.TEXTJOIN("",TRUE,DEC2HEX(128*(UPPER(F145)="STR")+CODE(MID(G145,ABS(ROW(INDIRECT("1:"&amp;LEN(G145)))),1)))),IF(UPPER(F145)="HEX",UPPER(SUBSTITUTE(G145," ","")),""))</f>
        <v/>
      </c>
      <c r="Z145" s="1" t="str">
        <f t="shared" si="49"/>
        <v/>
      </c>
      <c r="AA145" s="1" t="str">
        <f t="shared" si="50"/>
        <v/>
      </c>
      <c r="AB145" s="1" t="str">
        <f t="shared" si="51"/>
        <v/>
      </c>
      <c r="AC145" s="1" t="str">
        <f t="shared" si="52"/>
        <v/>
      </c>
      <c r="AD145" s="1" t="str">
        <f t="shared" si="53"/>
        <v/>
      </c>
      <c r="AE145" s="1">
        <f t="shared" ca="1" si="54"/>
        <v>0</v>
      </c>
      <c r="AF145" s="1" t="str">
        <f t="shared" si="55"/>
        <v/>
      </c>
      <c r="AG145" s="1" t="str">
        <f ca="1">IF(Z145&amp;""&lt;&gt;"",Z$11,IF(AA145&amp;""&lt;&gt;"",AA$11,IF(AB145&amp;""&lt;&gt;"",AB$11,IF(AC145&amp;""&lt;&gt;"",AC$11,IF(AD145&amp;""&lt;&gt;"",AD$11,IF(AND(AE145&amp;""&lt;&gt;"",X145=FALSE),AE$11,IF(AF145&amp;""&lt;&gt;"","IMM",IF(X145,"PSO","DIR"))))))))</f>
        <v>mem</v>
      </c>
      <c r="AH145" s="1">
        <f t="shared" ca="1" si="56"/>
        <v>0</v>
      </c>
      <c r="AI145" s="1">
        <f t="shared" ca="1" si="67"/>
        <v>-1</v>
      </c>
      <c r="AJ145" s="1">
        <f t="shared" ca="1" si="73"/>
        <v>0</v>
      </c>
      <c r="AK145" s="1">
        <f t="shared" ca="1" si="68"/>
        <v>0</v>
      </c>
      <c r="AL145" s="1">
        <f t="shared" ca="1" si="69"/>
        <v>0</v>
      </c>
      <c r="AM145" s="1" t="e" cm="1">
        <f t="array" aca="1" ref="AM145" ca="1">INDEX($G$2:$G$173,MATCH(1,(AL145=$E$2:$E$173)*("EQU"=UPPER($F$2:$F$173)),0))</f>
        <v>#N/A</v>
      </c>
      <c r="AN145" s="1" t="str">
        <f t="shared" ca="1" si="74"/>
        <v/>
      </c>
      <c r="AO145" s="1" t="e">
        <f t="shared" ca="1" si="78"/>
        <v>#N/A</v>
      </c>
      <c r="AP145" s="1" t="str">
        <f t="shared" ca="1" si="58"/>
        <v/>
      </c>
      <c r="AQ145" s="1" t="str" cm="1">
        <f t="array" aca="1" ref="AQ145" ca="1">IF(LEFT(AL145,1)=".",INDEX($M$12:$M$173,MATCH(1,(AL145=$L$12:$L$173)*(S145=($S$12:$S$173)),0)),"")</f>
        <v/>
      </c>
      <c r="AR145" s="1">
        <f t="shared" ca="1" si="59"/>
        <v>0</v>
      </c>
      <c r="AS145" s="1">
        <f t="shared" ca="1" si="76"/>
        <v>0</v>
      </c>
      <c r="AT145" s="1" t="str">
        <f t="shared" ca="1" si="72"/>
        <v>00</v>
      </c>
      <c r="AU145" s="1" t="str">
        <f t="shared" ca="1" si="60"/>
        <v>00</v>
      </c>
      <c r="AV145" s="1" t="str">
        <f t="shared" ca="1" si="71"/>
        <v>00</v>
      </c>
      <c r="AW145" s="1" t="str">
        <f t="shared" ca="1" si="62"/>
        <v>ZP</v>
      </c>
      <c r="AX145" s="4" t="e">
        <f ca="1">VLOOKUP(UPPER(F145)&amp;"-"&amp;AW145,Opcodes!$D$3:$E$160,2,FALSE)</f>
        <v>#N/A</v>
      </c>
      <c r="AY145" s="1">
        <f t="shared" ca="1" si="80"/>
        <v>0</v>
      </c>
    </row>
    <row r="146" spans="3:51" x14ac:dyDescent="0.3">
      <c r="C146" s="10" t="str" cm="1">
        <f t="array" aca="1" ref="C146" ca="1">IF(AND(N146&amp;""&lt;&gt;"",K146&amp;""&lt;&gt;""),K146&amp;": "&amp;N146&amp;IF(O146&amp;""&lt;&gt;""," "&amp;O146,"")&amp;IF(P146&amp;""&lt;&gt;""," "&amp;P146,""),IF(Y146&amp;""&lt;&gt;"",K146&amp;": "&amp;TRIM(_xlfn.TEXTJOIN("",TRUE,MID(Y146,2*ROW(INDIRECT("1:"&amp;LEN(Y146)))-1,2)&amp;" ")),""))</f>
        <v/>
      </c>
      <c r="D146" s="15"/>
      <c r="E146" s="16"/>
      <c r="F146" s="17"/>
      <c r="G146" s="18"/>
      <c r="H146" s="23"/>
      <c r="I146" s="8"/>
      <c r="J146" s="8"/>
      <c r="K146" s="1" t="str">
        <f t="shared" ca="1" si="75"/>
        <v>34E</v>
      </c>
      <c r="L146" s="1" t="str">
        <f t="shared" si="64"/>
        <v/>
      </c>
      <c r="M146" s="1" t="str">
        <f t="shared" ca="1" si="40"/>
        <v>$034E</v>
      </c>
      <c r="N146" s="4" t="str">
        <f t="shared" ca="1" si="41"/>
        <v/>
      </c>
      <c r="O146" s="4" t="str">
        <f t="shared" ca="1" si="42"/>
        <v>00</v>
      </c>
      <c r="P146" s="4" t="str">
        <f t="shared" ca="1" si="43"/>
        <v/>
      </c>
      <c r="Q146" s="3">
        <f t="shared" si="44"/>
        <v>-1</v>
      </c>
      <c r="R146" s="3" t="str">
        <f t="shared" si="70"/>
        <v/>
      </c>
      <c r="S146" s="3" t="str">
        <f t="shared" si="79"/>
        <v>my_code</v>
      </c>
      <c r="T146" s="3" t="b">
        <f t="shared" si="77"/>
        <v>0</v>
      </c>
      <c r="U146" s="3" t="b">
        <f t="shared" si="46"/>
        <v>0</v>
      </c>
      <c r="V146" s="3" t="b">
        <f t="shared" si="47"/>
        <v>0</v>
      </c>
      <c r="W146" s="3" t="b">
        <f t="shared" si="48"/>
        <v>0</v>
      </c>
      <c r="X146" s="3" t="b">
        <f>IF(NOT(ISERROR(VLOOKUP(UPPER(F146),Opcodes!$O$3:$O$10,1,FALSE))),TRUE,FALSE)</f>
        <v>0</v>
      </c>
      <c r="Y146" s="1" t="str" cm="1">
        <f t="array" aca="1" ref="Y146" ca="1">IF(OR(UPPER(F146)="STR",UPPER(F146)="ASC"),_xlfn.TEXTJOIN("",TRUE,DEC2HEX(128*(UPPER(F146)="STR")+CODE(MID(G146,ABS(ROW(INDIRECT("1:"&amp;LEN(G146)))),1)))),IF(UPPER(F146)="HEX",UPPER(SUBSTITUTE(G146," ","")),""))</f>
        <v/>
      </c>
      <c r="Z146" s="1" t="str">
        <f t="shared" si="49"/>
        <v/>
      </c>
      <c r="AA146" s="1" t="str">
        <f t="shared" si="50"/>
        <v/>
      </c>
      <c r="AB146" s="1" t="str">
        <f t="shared" si="51"/>
        <v/>
      </c>
      <c r="AC146" s="1" t="str">
        <f t="shared" si="52"/>
        <v/>
      </c>
      <c r="AD146" s="1" t="str">
        <f t="shared" si="53"/>
        <v/>
      </c>
      <c r="AE146" s="1">
        <f t="shared" ca="1" si="54"/>
        <v>0</v>
      </c>
      <c r="AF146" s="1" t="str">
        <f t="shared" si="55"/>
        <v/>
      </c>
      <c r="AG146" s="1" t="str">
        <f ca="1">IF(Z146&amp;""&lt;&gt;"",Z$11,IF(AA146&amp;""&lt;&gt;"",AA$11,IF(AB146&amp;""&lt;&gt;"",AB$11,IF(AC146&amp;""&lt;&gt;"",AC$11,IF(AD146&amp;""&lt;&gt;"",AD$11,IF(AND(AE146&amp;""&lt;&gt;"",X146=FALSE),AE$11,IF(AF146&amp;""&lt;&gt;"","IMM",IF(X146,"PSO","DIR"))))))))</f>
        <v>mem</v>
      </c>
      <c r="AH146" s="1">
        <f t="shared" ca="1" si="56"/>
        <v>0</v>
      </c>
      <c r="AI146" s="1">
        <f t="shared" ca="1" si="67"/>
        <v>-1</v>
      </c>
      <c r="AJ146" s="1">
        <f t="shared" ca="1" si="73"/>
        <v>0</v>
      </c>
      <c r="AK146" s="1">
        <f t="shared" ca="1" si="68"/>
        <v>0</v>
      </c>
      <c r="AL146" s="1">
        <f t="shared" ca="1" si="69"/>
        <v>0</v>
      </c>
      <c r="AM146" s="1" t="e" cm="1">
        <f t="array" aca="1" ref="AM146" ca="1">INDEX($G$2:$G$173,MATCH(1,(AL146=$E$2:$E$173)*("EQU"=UPPER($F$2:$F$173)),0))</f>
        <v>#N/A</v>
      </c>
      <c r="AN146" s="1" t="str">
        <f t="shared" ca="1" si="74"/>
        <v/>
      </c>
      <c r="AO146" s="1" t="e">
        <f t="shared" ca="1" si="78"/>
        <v>#N/A</v>
      </c>
      <c r="AP146" s="1" t="str">
        <f t="shared" ca="1" si="58"/>
        <v/>
      </c>
      <c r="AQ146" s="1" t="str" cm="1">
        <f t="array" aca="1" ref="AQ146" ca="1">IF(LEFT(AL146,1)=".",INDEX($M$12:$M$173,MATCH(1,(AL146=$L$12:$L$173)*(S146=($S$12:$S$173)),0)),"")</f>
        <v/>
      </c>
      <c r="AR146" s="1">
        <f t="shared" ca="1" si="59"/>
        <v>0</v>
      </c>
      <c r="AS146" s="1">
        <f t="shared" ca="1" si="76"/>
        <v>0</v>
      </c>
      <c r="AT146" s="1" t="str">
        <f t="shared" ca="1" si="72"/>
        <v>00</v>
      </c>
      <c r="AU146" s="1" t="str">
        <f t="shared" ca="1" si="60"/>
        <v>00</v>
      </c>
      <c r="AV146" s="1" t="str">
        <f t="shared" ca="1" si="71"/>
        <v>00</v>
      </c>
      <c r="AW146" s="1" t="str">
        <f t="shared" ca="1" si="62"/>
        <v>ZP</v>
      </c>
      <c r="AX146" s="4" t="e">
        <f ca="1">VLOOKUP(UPPER(F146)&amp;"-"&amp;AW146,Opcodes!$D$3:$E$160,2,FALSE)</f>
        <v>#N/A</v>
      </c>
      <c r="AY146" s="1">
        <f t="shared" ca="1" si="80"/>
        <v>0</v>
      </c>
    </row>
    <row r="147" spans="3:51" x14ac:dyDescent="0.3">
      <c r="C147" s="10" t="str" cm="1">
        <f t="array" aca="1" ref="C147" ca="1">IF(AND(N147&amp;""&lt;&gt;"",K147&amp;""&lt;&gt;""),K147&amp;": "&amp;N147&amp;IF(O147&amp;""&lt;&gt;""," "&amp;O147,"")&amp;IF(P147&amp;""&lt;&gt;""," "&amp;P147,""),IF(Y147&amp;""&lt;&gt;"",K147&amp;": "&amp;TRIM(_xlfn.TEXTJOIN("",TRUE,MID(Y147,2*ROW(INDIRECT("1:"&amp;LEN(Y147)))-1,2)&amp;" ")),""))</f>
        <v/>
      </c>
      <c r="D147" s="15"/>
      <c r="E147" s="16"/>
      <c r="F147" s="17"/>
      <c r="G147" s="18"/>
      <c r="H147" s="23"/>
      <c r="I147" s="8"/>
      <c r="J147" s="8"/>
      <c r="K147" s="1" t="str">
        <f t="shared" ca="1" si="75"/>
        <v>34E</v>
      </c>
      <c r="L147" s="1" t="str">
        <f t="shared" si="64"/>
        <v/>
      </c>
      <c r="M147" s="1" t="str">
        <f t="shared" ca="1" si="40"/>
        <v>$034E</v>
      </c>
      <c r="N147" s="4" t="str">
        <f t="shared" ca="1" si="41"/>
        <v/>
      </c>
      <c r="O147" s="4" t="str">
        <f t="shared" ca="1" si="42"/>
        <v>00</v>
      </c>
      <c r="P147" s="4" t="str">
        <f t="shared" ca="1" si="43"/>
        <v/>
      </c>
      <c r="Q147" s="3">
        <f t="shared" si="44"/>
        <v>-1</v>
      </c>
      <c r="R147" s="3" t="str">
        <f t="shared" si="70"/>
        <v/>
      </c>
      <c r="S147" s="3" t="str">
        <f t="shared" si="79"/>
        <v>my_code</v>
      </c>
      <c r="T147" s="3" t="b">
        <f t="shared" si="77"/>
        <v>0</v>
      </c>
      <c r="U147" s="3" t="b">
        <f t="shared" si="46"/>
        <v>0</v>
      </c>
      <c r="V147" s="3" t="b">
        <f t="shared" si="47"/>
        <v>0</v>
      </c>
      <c r="W147" s="3" t="b">
        <f t="shared" si="48"/>
        <v>0</v>
      </c>
      <c r="X147" s="3" t="b">
        <f>IF(NOT(ISERROR(VLOOKUP(UPPER(F147),Opcodes!$O$3:$O$10,1,FALSE))),TRUE,FALSE)</f>
        <v>0</v>
      </c>
      <c r="Y147" s="1" t="str" cm="1">
        <f t="array" aca="1" ref="Y147" ca="1">IF(OR(UPPER(F147)="STR",UPPER(F147)="ASC"),_xlfn.TEXTJOIN("",TRUE,DEC2HEX(128*(UPPER(F147)="STR")+CODE(MID(G147,ABS(ROW(INDIRECT("1:"&amp;LEN(G147)))),1)))),IF(UPPER(F147)="HEX",UPPER(SUBSTITUTE(G147," ","")),""))</f>
        <v/>
      </c>
      <c r="Z147" s="1" t="str">
        <f t="shared" si="49"/>
        <v/>
      </c>
      <c r="AA147" s="1" t="str">
        <f t="shared" si="50"/>
        <v/>
      </c>
      <c r="AB147" s="1" t="str">
        <f t="shared" si="51"/>
        <v/>
      </c>
      <c r="AC147" s="1" t="str">
        <f t="shared" si="52"/>
        <v/>
      </c>
      <c r="AD147" s="1" t="str">
        <f t="shared" si="53"/>
        <v/>
      </c>
      <c r="AE147" s="1">
        <f t="shared" ca="1" si="54"/>
        <v>0</v>
      </c>
      <c r="AF147" s="1" t="str">
        <f t="shared" si="55"/>
        <v/>
      </c>
      <c r="AG147" s="1" t="str">
        <f ca="1">IF(Z147&amp;""&lt;&gt;"",Z$11,IF(AA147&amp;""&lt;&gt;"",AA$11,IF(AB147&amp;""&lt;&gt;"",AB$11,IF(AC147&amp;""&lt;&gt;"",AC$11,IF(AD147&amp;""&lt;&gt;"",AD$11,IF(AND(AE147&amp;""&lt;&gt;"",X147=FALSE),AE$11,IF(AF147&amp;""&lt;&gt;"","IMM",IF(X147,"PSO","DIR"))))))))</f>
        <v>mem</v>
      </c>
      <c r="AH147" s="1">
        <f t="shared" ca="1" si="56"/>
        <v>0</v>
      </c>
      <c r="AI147" s="1">
        <f t="shared" ca="1" si="67"/>
        <v>-1</v>
      </c>
      <c r="AJ147" s="1">
        <f t="shared" ca="1" si="73"/>
        <v>0</v>
      </c>
      <c r="AK147" s="1">
        <f t="shared" ca="1" si="68"/>
        <v>0</v>
      </c>
      <c r="AL147" s="1">
        <f t="shared" ca="1" si="69"/>
        <v>0</v>
      </c>
      <c r="AM147" s="1" t="e" cm="1">
        <f t="array" aca="1" ref="AM147" ca="1">INDEX($G$2:$G$173,MATCH(1,(AL147=$E$2:$E$173)*("EQU"=UPPER($F$2:$F$173)),0))</f>
        <v>#N/A</v>
      </c>
      <c r="AN147" s="1" t="str">
        <f t="shared" ca="1" si="74"/>
        <v/>
      </c>
      <c r="AO147" s="1" t="e">
        <f t="shared" ca="1" si="78"/>
        <v>#N/A</v>
      </c>
      <c r="AP147" s="1" t="str">
        <f t="shared" ca="1" si="58"/>
        <v/>
      </c>
      <c r="AQ147" s="1" t="str" cm="1">
        <f t="array" aca="1" ref="AQ147" ca="1">IF(LEFT(AL147,1)=".",INDEX($M$12:$M$173,MATCH(1,(AL147=$L$12:$L$173)*(S147=($S$12:$S$173)),0)),"")</f>
        <v/>
      </c>
      <c r="AR147" s="1">
        <f t="shared" ca="1" si="59"/>
        <v>0</v>
      </c>
      <c r="AS147" s="1">
        <f t="shared" ca="1" si="76"/>
        <v>0</v>
      </c>
      <c r="AT147" s="1" t="str">
        <f t="shared" ca="1" si="72"/>
        <v>00</v>
      </c>
      <c r="AU147" s="1" t="str">
        <f t="shared" ca="1" si="60"/>
        <v>00</v>
      </c>
      <c r="AV147" s="1" t="str">
        <f t="shared" ca="1" si="71"/>
        <v>00</v>
      </c>
      <c r="AW147" s="1" t="str">
        <f t="shared" ca="1" si="62"/>
        <v>ZP</v>
      </c>
      <c r="AX147" s="4" t="e">
        <f ca="1">VLOOKUP(UPPER(F147)&amp;"-"&amp;AW147,Opcodes!$D$3:$E$160,2,FALSE)</f>
        <v>#N/A</v>
      </c>
      <c r="AY147" s="1">
        <f t="shared" ca="1" si="80"/>
        <v>0</v>
      </c>
    </row>
    <row r="148" spans="3:51" x14ac:dyDescent="0.3">
      <c r="C148" s="10" t="str" cm="1">
        <f t="array" aca="1" ref="C148" ca="1">IF(AND(N148&amp;""&lt;&gt;"",K148&amp;""&lt;&gt;""),K148&amp;": "&amp;N148&amp;IF(O148&amp;""&lt;&gt;""," "&amp;O148,"")&amp;IF(P148&amp;""&lt;&gt;""," "&amp;P148,""),IF(Y148&amp;""&lt;&gt;"",K148&amp;": "&amp;TRIM(_xlfn.TEXTJOIN("",TRUE,MID(Y148,2*ROW(INDIRECT("1:"&amp;LEN(Y148)))-1,2)&amp;" ")),""))</f>
        <v/>
      </c>
      <c r="D148" s="15"/>
      <c r="E148" s="16"/>
      <c r="F148" s="17"/>
      <c r="G148" s="18"/>
      <c r="H148" s="23"/>
      <c r="I148" s="8"/>
      <c r="J148" s="8"/>
      <c r="K148" s="1" t="str">
        <f t="shared" ca="1" si="75"/>
        <v>34E</v>
      </c>
      <c r="L148" s="1" t="str">
        <f t="shared" si="64"/>
        <v/>
      </c>
      <c r="M148" s="1" t="str">
        <f t="shared" ca="1" si="40"/>
        <v>$034E</v>
      </c>
      <c r="N148" s="4" t="str">
        <f t="shared" ca="1" si="41"/>
        <v/>
      </c>
      <c r="O148" s="4" t="str">
        <f t="shared" ca="1" si="42"/>
        <v>00</v>
      </c>
      <c r="P148" s="4" t="str">
        <f t="shared" ca="1" si="43"/>
        <v/>
      </c>
      <c r="Q148" s="3">
        <f t="shared" si="44"/>
        <v>-1</v>
      </c>
      <c r="R148" s="3" t="str">
        <f t="shared" si="70"/>
        <v/>
      </c>
      <c r="S148" s="3" t="str">
        <f t="shared" si="79"/>
        <v>my_code</v>
      </c>
      <c r="T148" s="3" t="b">
        <f t="shared" si="77"/>
        <v>0</v>
      </c>
      <c r="U148" s="3" t="b">
        <f t="shared" si="46"/>
        <v>0</v>
      </c>
      <c r="V148" s="3" t="b">
        <f t="shared" si="47"/>
        <v>0</v>
      </c>
      <c r="W148" s="3" t="b">
        <f t="shared" si="48"/>
        <v>0</v>
      </c>
      <c r="X148" s="3" t="b">
        <f>IF(NOT(ISERROR(VLOOKUP(UPPER(F148),Opcodes!$O$3:$O$10,1,FALSE))),TRUE,FALSE)</f>
        <v>0</v>
      </c>
      <c r="Y148" s="1" t="str" cm="1">
        <f t="array" aca="1" ref="Y148" ca="1">IF(OR(UPPER(F148)="STR",UPPER(F148)="ASC"),_xlfn.TEXTJOIN("",TRUE,DEC2HEX(128*(UPPER(F148)="STR")+CODE(MID(G148,ABS(ROW(INDIRECT("1:"&amp;LEN(G148)))),1)))),IF(UPPER(F148)="HEX",UPPER(SUBSTITUTE(G148," ","")),""))</f>
        <v/>
      </c>
      <c r="Z148" s="1" t="str">
        <f t="shared" si="49"/>
        <v/>
      </c>
      <c r="AA148" s="1" t="str">
        <f t="shared" si="50"/>
        <v/>
      </c>
      <c r="AB148" s="1" t="str">
        <f t="shared" si="51"/>
        <v/>
      </c>
      <c r="AC148" s="1" t="str">
        <f t="shared" si="52"/>
        <v/>
      </c>
      <c r="AD148" s="1" t="str">
        <f t="shared" si="53"/>
        <v/>
      </c>
      <c r="AE148" s="1">
        <f t="shared" ca="1" si="54"/>
        <v>0</v>
      </c>
      <c r="AF148" s="1" t="str">
        <f t="shared" si="55"/>
        <v/>
      </c>
      <c r="AG148" s="1" t="str">
        <f ca="1">IF(Z148&amp;""&lt;&gt;"",Z$11,IF(AA148&amp;""&lt;&gt;"",AA$11,IF(AB148&amp;""&lt;&gt;"",AB$11,IF(AC148&amp;""&lt;&gt;"",AC$11,IF(AD148&amp;""&lt;&gt;"",AD$11,IF(AND(AE148&amp;""&lt;&gt;"",X148=FALSE),AE$11,IF(AF148&amp;""&lt;&gt;"","IMM",IF(X148,"PSO","DIR"))))))))</f>
        <v>mem</v>
      </c>
      <c r="AH148" s="1">
        <f t="shared" ca="1" si="56"/>
        <v>0</v>
      </c>
      <c r="AI148" s="1">
        <f t="shared" ca="1" si="67"/>
        <v>-1</v>
      </c>
      <c r="AJ148" s="1">
        <f t="shared" ca="1" si="73"/>
        <v>0</v>
      </c>
      <c r="AK148" s="1">
        <f t="shared" ca="1" si="68"/>
        <v>0</v>
      </c>
      <c r="AL148" s="1">
        <f t="shared" ca="1" si="69"/>
        <v>0</v>
      </c>
      <c r="AM148" s="1" t="e" cm="1">
        <f t="array" aca="1" ref="AM148" ca="1">INDEX($G$2:$G$173,MATCH(1,(AL148=$E$2:$E$173)*("EQU"=UPPER($F$2:$F$173)),0))</f>
        <v>#N/A</v>
      </c>
      <c r="AN148" s="1" t="str">
        <f t="shared" ca="1" si="74"/>
        <v/>
      </c>
      <c r="AO148" s="1" t="e">
        <f t="shared" ca="1" si="78"/>
        <v>#N/A</v>
      </c>
      <c r="AP148" s="1" t="str">
        <f t="shared" ca="1" si="58"/>
        <v/>
      </c>
      <c r="AQ148" s="1" t="str" cm="1">
        <f t="array" aca="1" ref="AQ148" ca="1">IF(LEFT(AL148,1)=".",INDEX($M$12:$M$173,MATCH(1,(AL148=$L$12:$L$173)*(S148=($S$12:$S$173)),0)),"")</f>
        <v/>
      </c>
      <c r="AR148" s="1">
        <f t="shared" ca="1" si="59"/>
        <v>0</v>
      </c>
      <c r="AS148" s="1">
        <f t="shared" ca="1" si="76"/>
        <v>0</v>
      </c>
      <c r="AT148" s="1" t="str">
        <f t="shared" ca="1" si="72"/>
        <v>00</v>
      </c>
      <c r="AU148" s="1" t="str">
        <f t="shared" ca="1" si="60"/>
        <v>00</v>
      </c>
      <c r="AV148" s="1" t="str">
        <f t="shared" ca="1" si="71"/>
        <v>00</v>
      </c>
      <c r="AW148" s="1" t="str">
        <f t="shared" ca="1" si="62"/>
        <v>ZP</v>
      </c>
      <c r="AX148" s="4" t="e">
        <f ca="1">VLOOKUP(UPPER(F148)&amp;"-"&amp;AW148,Opcodes!$D$3:$E$160,2,FALSE)</f>
        <v>#N/A</v>
      </c>
      <c r="AY148" s="1">
        <f t="shared" ca="1" si="80"/>
        <v>0</v>
      </c>
    </row>
    <row r="149" spans="3:51" x14ac:dyDescent="0.3">
      <c r="C149" s="10" t="str" cm="1">
        <f t="array" aca="1" ref="C149" ca="1">IF(AND(N149&amp;""&lt;&gt;"",K149&amp;""&lt;&gt;""),K149&amp;": "&amp;N149&amp;IF(O149&amp;""&lt;&gt;""," "&amp;O149,"")&amp;IF(P149&amp;""&lt;&gt;""," "&amp;P149,""),IF(Y149&amp;""&lt;&gt;"",K149&amp;": "&amp;TRIM(_xlfn.TEXTJOIN("",TRUE,MID(Y149,2*ROW(INDIRECT("1:"&amp;LEN(Y149)))-1,2)&amp;" ")),""))</f>
        <v/>
      </c>
      <c r="D149" s="15"/>
      <c r="E149" s="16"/>
      <c r="F149" s="17"/>
      <c r="G149" s="18"/>
      <c r="H149" s="23"/>
      <c r="I149" s="8"/>
      <c r="J149" s="8"/>
      <c r="K149" s="1" t="str">
        <f t="shared" ca="1" si="75"/>
        <v>34E</v>
      </c>
      <c r="L149" s="1" t="str">
        <f t="shared" si="64"/>
        <v/>
      </c>
      <c r="M149" s="1" t="str">
        <f t="shared" ca="1" si="40"/>
        <v>$034E</v>
      </c>
      <c r="N149" s="4" t="str">
        <f t="shared" ca="1" si="41"/>
        <v/>
      </c>
      <c r="O149" s="4" t="str">
        <f t="shared" ca="1" si="42"/>
        <v>00</v>
      </c>
      <c r="P149" s="4" t="str">
        <f t="shared" ca="1" si="43"/>
        <v/>
      </c>
      <c r="Q149" s="3">
        <f t="shared" si="44"/>
        <v>-1</v>
      </c>
      <c r="R149" s="3" t="str">
        <f t="shared" si="70"/>
        <v/>
      </c>
      <c r="S149" s="3" t="str">
        <f t="shared" si="79"/>
        <v>my_code</v>
      </c>
      <c r="T149" s="3" t="b">
        <f t="shared" si="77"/>
        <v>0</v>
      </c>
      <c r="U149" s="3" t="b">
        <f t="shared" si="46"/>
        <v>0</v>
      </c>
      <c r="V149" s="3" t="b">
        <f t="shared" si="47"/>
        <v>0</v>
      </c>
      <c r="W149" s="3" t="b">
        <f t="shared" si="48"/>
        <v>0</v>
      </c>
      <c r="X149" s="3" t="b">
        <f>IF(NOT(ISERROR(VLOOKUP(UPPER(F149),Opcodes!$O$3:$O$10,1,FALSE))),TRUE,FALSE)</f>
        <v>0</v>
      </c>
      <c r="Y149" s="1" t="str" cm="1">
        <f t="array" aca="1" ref="Y149" ca="1">IF(OR(UPPER(F149)="STR",UPPER(F149)="ASC"),_xlfn.TEXTJOIN("",TRUE,DEC2HEX(128*(UPPER(F149)="STR")+CODE(MID(G149,ABS(ROW(INDIRECT("1:"&amp;LEN(G149)))),1)))),IF(UPPER(F149)="HEX",UPPER(SUBSTITUTE(G149," ","")),""))</f>
        <v/>
      </c>
      <c r="Z149" s="1" t="str">
        <f t="shared" si="49"/>
        <v/>
      </c>
      <c r="AA149" s="1" t="str">
        <f t="shared" si="50"/>
        <v/>
      </c>
      <c r="AB149" s="1" t="str">
        <f t="shared" si="51"/>
        <v/>
      </c>
      <c r="AC149" s="1" t="str">
        <f t="shared" si="52"/>
        <v/>
      </c>
      <c r="AD149" s="1" t="str">
        <f t="shared" si="53"/>
        <v/>
      </c>
      <c r="AE149" s="1">
        <f t="shared" ca="1" si="54"/>
        <v>0</v>
      </c>
      <c r="AF149" s="1" t="str">
        <f t="shared" si="55"/>
        <v/>
      </c>
      <c r="AG149" s="1" t="str">
        <f ca="1">IF(Z149&amp;""&lt;&gt;"",Z$11,IF(AA149&amp;""&lt;&gt;"",AA$11,IF(AB149&amp;""&lt;&gt;"",AB$11,IF(AC149&amp;""&lt;&gt;"",AC$11,IF(AD149&amp;""&lt;&gt;"",AD$11,IF(AND(AE149&amp;""&lt;&gt;"",X149=FALSE),AE$11,IF(AF149&amp;""&lt;&gt;"","IMM",IF(X149,"PSO","DIR"))))))))</f>
        <v>mem</v>
      </c>
      <c r="AH149" s="1">
        <f t="shared" ca="1" si="56"/>
        <v>0</v>
      </c>
      <c r="AI149" s="1">
        <f t="shared" ca="1" si="67"/>
        <v>-1</v>
      </c>
      <c r="AJ149" s="1">
        <f t="shared" ca="1" si="73"/>
        <v>0</v>
      </c>
      <c r="AK149" s="1">
        <f t="shared" ca="1" si="68"/>
        <v>0</v>
      </c>
      <c r="AL149" s="1">
        <f t="shared" ca="1" si="69"/>
        <v>0</v>
      </c>
      <c r="AM149" s="1" t="e" cm="1">
        <f t="array" aca="1" ref="AM149" ca="1">INDEX($G$2:$G$173,MATCH(1,(AL149=$E$2:$E$173)*("EQU"=UPPER($F$2:$F$173)),0))</f>
        <v>#N/A</v>
      </c>
      <c r="AN149" s="1" t="str">
        <f t="shared" ca="1" si="74"/>
        <v/>
      </c>
      <c r="AO149" s="1" t="e">
        <f t="shared" ca="1" si="78"/>
        <v>#N/A</v>
      </c>
      <c r="AP149" s="1" t="str">
        <f t="shared" ca="1" si="58"/>
        <v/>
      </c>
      <c r="AQ149" s="1" t="str" cm="1">
        <f t="array" aca="1" ref="AQ149" ca="1">IF(LEFT(AL149,1)=".",INDEX($M$12:$M$173,MATCH(1,(AL149=$L$12:$L$173)*(S149=($S$12:$S$173)),0)),"")</f>
        <v/>
      </c>
      <c r="AR149" s="1">
        <f t="shared" ca="1" si="59"/>
        <v>0</v>
      </c>
      <c r="AS149" s="1">
        <f t="shared" ca="1" si="76"/>
        <v>0</v>
      </c>
      <c r="AT149" s="1" t="str">
        <f t="shared" ca="1" si="72"/>
        <v>00</v>
      </c>
      <c r="AU149" s="1" t="str">
        <f t="shared" ca="1" si="60"/>
        <v>00</v>
      </c>
      <c r="AV149" s="1" t="str">
        <f t="shared" ca="1" si="71"/>
        <v>00</v>
      </c>
      <c r="AW149" s="1" t="str">
        <f t="shared" ca="1" si="62"/>
        <v>ZP</v>
      </c>
      <c r="AX149" s="4" t="e">
        <f ca="1">VLOOKUP(UPPER(F149)&amp;"-"&amp;AW149,Opcodes!$D$3:$E$160,2,FALSE)</f>
        <v>#N/A</v>
      </c>
      <c r="AY149" s="1">
        <f t="shared" ca="1" si="80"/>
        <v>0</v>
      </c>
    </row>
    <row r="150" spans="3:51" x14ac:dyDescent="0.3">
      <c r="C150" s="10" t="str" cm="1">
        <f t="array" aca="1" ref="C150" ca="1">IF(AND(N150&amp;""&lt;&gt;"",K150&amp;""&lt;&gt;""),K150&amp;": "&amp;N150&amp;IF(O150&amp;""&lt;&gt;""," "&amp;O150,"")&amp;IF(P150&amp;""&lt;&gt;""," "&amp;P150,""),IF(Y150&amp;""&lt;&gt;"",K150&amp;": "&amp;TRIM(_xlfn.TEXTJOIN("",TRUE,MID(Y150,2*ROW(INDIRECT("1:"&amp;LEN(Y150)))-1,2)&amp;" ")),""))</f>
        <v/>
      </c>
      <c r="D150" s="15"/>
      <c r="E150" s="16"/>
      <c r="F150" s="17"/>
      <c r="G150" s="18"/>
      <c r="H150" s="23"/>
      <c r="I150" s="8"/>
      <c r="J150" s="8"/>
      <c r="K150" s="1" t="str">
        <f t="shared" ca="1" si="75"/>
        <v>34E</v>
      </c>
      <c r="L150" s="1" t="str">
        <f t="shared" si="64"/>
        <v/>
      </c>
      <c r="M150" s="1" t="str">
        <f t="shared" ca="1" si="40"/>
        <v>$034E</v>
      </c>
      <c r="N150" s="4" t="str">
        <f t="shared" ca="1" si="41"/>
        <v/>
      </c>
      <c r="O150" s="4" t="str">
        <f t="shared" ca="1" si="42"/>
        <v>00</v>
      </c>
      <c r="P150" s="4" t="str">
        <f t="shared" ca="1" si="43"/>
        <v/>
      </c>
      <c r="Q150" s="3">
        <f t="shared" si="44"/>
        <v>-1</v>
      </c>
      <c r="R150" s="3" t="str">
        <f t="shared" si="70"/>
        <v/>
      </c>
      <c r="S150" s="3" t="str">
        <f t="shared" si="79"/>
        <v>my_code</v>
      </c>
      <c r="T150" s="3" t="b">
        <f t="shared" si="77"/>
        <v>0</v>
      </c>
      <c r="U150" s="3" t="b">
        <f t="shared" si="46"/>
        <v>0</v>
      </c>
      <c r="V150" s="3" t="b">
        <f t="shared" si="47"/>
        <v>0</v>
      </c>
      <c r="W150" s="3" t="b">
        <f t="shared" si="48"/>
        <v>0</v>
      </c>
      <c r="X150" s="3" t="b">
        <f>IF(NOT(ISERROR(VLOOKUP(UPPER(F150),Opcodes!$O$3:$O$10,1,FALSE))),TRUE,FALSE)</f>
        <v>0</v>
      </c>
      <c r="Y150" s="1" t="str" cm="1">
        <f t="array" aca="1" ref="Y150" ca="1">IF(OR(UPPER(F150)="STR",UPPER(F150)="ASC"),_xlfn.TEXTJOIN("",TRUE,DEC2HEX(128*(UPPER(F150)="STR")+CODE(MID(G150,ABS(ROW(INDIRECT("1:"&amp;LEN(G150)))),1)))),IF(UPPER(F150)="HEX",UPPER(SUBSTITUTE(G150," ","")),""))</f>
        <v/>
      </c>
      <c r="Z150" s="1" t="str">
        <f t="shared" si="49"/>
        <v/>
      </c>
      <c r="AA150" s="1" t="str">
        <f t="shared" si="50"/>
        <v/>
      </c>
      <c r="AB150" s="1" t="str">
        <f t="shared" si="51"/>
        <v/>
      </c>
      <c r="AC150" s="1" t="str">
        <f t="shared" si="52"/>
        <v/>
      </c>
      <c r="AD150" s="1" t="str">
        <f t="shared" si="53"/>
        <v/>
      </c>
      <c r="AE150" s="1">
        <f t="shared" ca="1" si="54"/>
        <v>0</v>
      </c>
      <c r="AF150" s="1" t="str">
        <f t="shared" si="55"/>
        <v/>
      </c>
      <c r="AG150" s="1" t="str">
        <f ca="1">IF(Z150&amp;""&lt;&gt;"",Z$11,IF(AA150&amp;""&lt;&gt;"",AA$11,IF(AB150&amp;""&lt;&gt;"",AB$11,IF(AC150&amp;""&lt;&gt;"",AC$11,IF(AD150&amp;""&lt;&gt;"",AD$11,IF(AND(AE150&amp;""&lt;&gt;"",X150=FALSE),AE$11,IF(AF150&amp;""&lt;&gt;"","IMM",IF(X150,"PSO","DIR"))))))))</f>
        <v>mem</v>
      </c>
      <c r="AH150" s="1">
        <f t="shared" ca="1" si="56"/>
        <v>0</v>
      </c>
      <c r="AI150" s="1">
        <f t="shared" ca="1" si="67"/>
        <v>-1</v>
      </c>
      <c r="AJ150" s="1">
        <f t="shared" ca="1" si="73"/>
        <v>0</v>
      </c>
      <c r="AK150" s="1">
        <f t="shared" ca="1" si="68"/>
        <v>0</v>
      </c>
      <c r="AL150" s="1">
        <f t="shared" ca="1" si="69"/>
        <v>0</v>
      </c>
      <c r="AM150" s="1" t="e" cm="1">
        <f t="array" aca="1" ref="AM150" ca="1">INDEX($G$2:$G$173,MATCH(1,(AL150=$E$2:$E$173)*("EQU"=UPPER($F$2:$F$173)),0))</f>
        <v>#N/A</v>
      </c>
      <c r="AN150" s="1" t="str">
        <f t="shared" ca="1" si="74"/>
        <v/>
      </c>
      <c r="AO150" s="1" t="e">
        <f t="shared" ca="1" si="78"/>
        <v>#N/A</v>
      </c>
      <c r="AP150" s="1" t="str">
        <f t="shared" ca="1" si="58"/>
        <v/>
      </c>
      <c r="AQ150" s="1" t="str" cm="1">
        <f t="array" aca="1" ref="AQ150" ca="1">IF(LEFT(AL150,1)=".",INDEX($M$12:$M$173,MATCH(1,(AL150=$L$12:$L$173)*(S150=($S$12:$S$173)),0)),"")</f>
        <v/>
      </c>
      <c r="AR150" s="1">
        <f t="shared" ca="1" si="59"/>
        <v>0</v>
      </c>
      <c r="AS150" s="1">
        <f t="shared" ca="1" si="76"/>
        <v>0</v>
      </c>
      <c r="AT150" s="1" t="str">
        <f t="shared" ca="1" si="72"/>
        <v>00</v>
      </c>
      <c r="AU150" s="1" t="str">
        <f t="shared" ca="1" si="60"/>
        <v>00</v>
      </c>
      <c r="AV150" s="1" t="str">
        <f t="shared" ca="1" si="71"/>
        <v>00</v>
      </c>
      <c r="AW150" s="1" t="str">
        <f t="shared" ca="1" si="62"/>
        <v>ZP</v>
      </c>
      <c r="AX150" s="4" t="e">
        <f ca="1">VLOOKUP(UPPER(F150)&amp;"-"&amp;AW150,Opcodes!$D$3:$E$160,2,FALSE)</f>
        <v>#N/A</v>
      </c>
      <c r="AY150" s="1">
        <f t="shared" ca="1" si="80"/>
        <v>0</v>
      </c>
    </row>
    <row r="151" spans="3:51" x14ac:dyDescent="0.3">
      <c r="C151" s="10" t="str" cm="1">
        <f t="array" aca="1" ref="C151" ca="1">IF(AND(N151&amp;""&lt;&gt;"",K151&amp;""&lt;&gt;""),K151&amp;": "&amp;N151&amp;IF(O151&amp;""&lt;&gt;""," "&amp;O151,"")&amp;IF(P151&amp;""&lt;&gt;""," "&amp;P151,""),IF(Y151&amp;""&lt;&gt;"",K151&amp;": "&amp;TRIM(_xlfn.TEXTJOIN("",TRUE,MID(Y151,2*ROW(INDIRECT("1:"&amp;LEN(Y151)))-1,2)&amp;" ")),""))</f>
        <v/>
      </c>
      <c r="D151" s="15"/>
      <c r="E151" s="16"/>
      <c r="F151" s="17"/>
      <c r="G151" s="18"/>
      <c r="H151" s="23"/>
      <c r="I151" s="8"/>
      <c r="J151" s="8"/>
      <c r="K151" s="1" t="str">
        <f t="shared" ca="1" si="75"/>
        <v>34E</v>
      </c>
      <c r="L151" s="1" t="str">
        <f t="shared" si="64"/>
        <v/>
      </c>
      <c r="M151" s="1" t="str">
        <f t="shared" ca="1" si="40"/>
        <v>$034E</v>
      </c>
      <c r="N151" s="4" t="str">
        <f t="shared" ca="1" si="41"/>
        <v/>
      </c>
      <c r="O151" s="4" t="str">
        <f t="shared" ca="1" si="42"/>
        <v>00</v>
      </c>
      <c r="P151" s="4" t="str">
        <f t="shared" ca="1" si="43"/>
        <v/>
      </c>
      <c r="Q151" s="3">
        <f t="shared" si="44"/>
        <v>-1</v>
      </c>
      <c r="R151" s="3" t="str">
        <f t="shared" si="70"/>
        <v/>
      </c>
      <c r="S151" s="3" t="str">
        <f t="shared" si="79"/>
        <v>my_code</v>
      </c>
      <c r="T151" s="3" t="b">
        <f t="shared" si="77"/>
        <v>0</v>
      </c>
      <c r="U151" s="3" t="b">
        <f t="shared" si="46"/>
        <v>0</v>
      </c>
      <c r="V151" s="3" t="b">
        <f t="shared" si="47"/>
        <v>0</v>
      </c>
      <c r="W151" s="3" t="b">
        <f t="shared" si="48"/>
        <v>0</v>
      </c>
      <c r="X151" s="3" t="b">
        <f>IF(NOT(ISERROR(VLOOKUP(UPPER(F151),Opcodes!$O$3:$O$10,1,FALSE))),TRUE,FALSE)</f>
        <v>0</v>
      </c>
      <c r="Y151" s="1" t="str" cm="1">
        <f t="array" aca="1" ref="Y151" ca="1">IF(OR(UPPER(F151)="STR",UPPER(F151)="ASC"),_xlfn.TEXTJOIN("",TRUE,DEC2HEX(128*(UPPER(F151)="STR")+CODE(MID(G151,ABS(ROW(INDIRECT("1:"&amp;LEN(G151)))),1)))),IF(UPPER(F151)="HEX",UPPER(SUBSTITUTE(G151," ","")),""))</f>
        <v/>
      </c>
      <c r="Z151" s="1" t="str">
        <f t="shared" si="49"/>
        <v/>
      </c>
      <c r="AA151" s="1" t="str">
        <f t="shared" si="50"/>
        <v/>
      </c>
      <c r="AB151" s="1" t="str">
        <f t="shared" si="51"/>
        <v/>
      </c>
      <c r="AC151" s="1" t="str">
        <f t="shared" si="52"/>
        <v/>
      </c>
      <c r="AD151" s="1" t="str">
        <f t="shared" si="53"/>
        <v/>
      </c>
      <c r="AE151" s="1">
        <f t="shared" ca="1" si="54"/>
        <v>0</v>
      </c>
      <c r="AF151" s="1" t="str">
        <f t="shared" si="55"/>
        <v/>
      </c>
      <c r="AG151" s="1" t="str">
        <f ca="1">IF(Z151&amp;""&lt;&gt;"",Z$11,IF(AA151&amp;""&lt;&gt;"",AA$11,IF(AB151&amp;""&lt;&gt;"",AB$11,IF(AC151&amp;""&lt;&gt;"",AC$11,IF(AD151&amp;""&lt;&gt;"",AD$11,IF(AND(AE151&amp;""&lt;&gt;"",X151=FALSE),AE$11,IF(AF151&amp;""&lt;&gt;"","IMM",IF(X151,"PSO","DIR"))))))))</f>
        <v>mem</v>
      </c>
      <c r="AH151" s="1">
        <f t="shared" ca="1" si="56"/>
        <v>0</v>
      </c>
      <c r="AI151" s="1">
        <f t="shared" ca="1" si="67"/>
        <v>-1</v>
      </c>
      <c r="AJ151" s="1">
        <f t="shared" ca="1" si="73"/>
        <v>0</v>
      </c>
      <c r="AK151" s="1">
        <f t="shared" ca="1" si="68"/>
        <v>0</v>
      </c>
      <c r="AL151" s="1">
        <f t="shared" ca="1" si="69"/>
        <v>0</v>
      </c>
      <c r="AM151" s="1" t="e" cm="1">
        <f t="array" aca="1" ref="AM151" ca="1">INDEX($G$2:$G$173,MATCH(1,(AL151=$E$2:$E$173)*("EQU"=UPPER($F$2:$F$173)),0))</f>
        <v>#N/A</v>
      </c>
      <c r="AN151" s="1" t="str">
        <f t="shared" ca="1" si="74"/>
        <v/>
      </c>
      <c r="AO151" s="1" t="e">
        <f t="shared" ca="1" si="78"/>
        <v>#N/A</v>
      </c>
      <c r="AP151" s="1" t="str">
        <f t="shared" ca="1" si="58"/>
        <v/>
      </c>
      <c r="AQ151" s="1" t="str" cm="1">
        <f t="array" aca="1" ref="AQ151" ca="1">IF(LEFT(AL151,1)=".",INDEX($M$12:$M$173,MATCH(1,(AL151=$L$12:$L$173)*(S151=($S$12:$S$173)),0)),"")</f>
        <v/>
      </c>
      <c r="AR151" s="1">
        <f t="shared" ca="1" si="59"/>
        <v>0</v>
      </c>
      <c r="AS151" s="1">
        <f t="shared" ca="1" si="76"/>
        <v>0</v>
      </c>
      <c r="AT151" s="1" t="str">
        <f t="shared" ca="1" si="72"/>
        <v>00</v>
      </c>
      <c r="AU151" s="1" t="str">
        <f t="shared" ca="1" si="60"/>
        <v>00</v>
      </c>
      <c r="AV151" s="1" t="str">
        <f t="shared" ca="1" si="71"/>
        <v>00</v>
      </c>
      <c r="AW151" s="1" t="str">
        <f t="shared" ca="1" si="62"/>
        <v>ZP</v>
      </c>
      <c r="AX151" s="4" t="e">
        <f ca="1">VLOOKUP(UPPER(F151)&amp;"-"&amp;AW151,Opcodes!$D$3:$E$160,2,FALSE)</f>
        <v>#N/A</v>
      </c>
      <c r="AY151" s="1">
        <f t="shared" ca="1" si="80"/>
        <v>0</v>
      </c>
    </row>
    <row r="152" spans="3:51" x14ac:dyDescent="0.3">
      <c r="C152" s="10" t="str" cm="1">
        <f t="array" aca="1" ref="C152" ca="1">IF(AND(N152&amp;""&lt;&gt;"",K152&amp;""&lt;&gt;""),K152&amp;": "&amp;N152&amp;IF(O152&amp;""&lt;&gt;""," "&amp;O152,"")&amp;IF(P152&amp;""&lt;&gt;""," "&amp;P152,""),IF(Y152&amp;""&lt;&gt;"",K152&amp;": "&amp;TRIM(_xlfn.TEXTJOIN("",TRUE,MID(Y152,2*ROW(INDIRECT("1:"&amp;LEN(Y152)))-1,2)&amp;" ")),""))</f>
        <v/>
      </c>
      <c r="D152" s="15"/>
      <c r="E152" s="16"/>
      <c r="F152" s="17"/>
      <c r="G152" s="18"/>
      <c r="H152" s="23"/>
      <c r="I152" s="8"/>
      <c r="J152" s="8"/>
      <c r="K152" s="1" t="str">
        <f t="shared" ca="1" si="75"/>
        <v>34E</v>
      </c>
      <c r="L152" s="1" t="str">
        <f t="shared" si="64"/>
        <v/>
      </c>
      <c r="M152" s="1" t="str">
        <f t="shared" ca="1" si="40"/>
        <v>$034E</v>
      </c>
      <c r="N152" s="4" t="str">
        <f t="shared" ca="1" si="41"/>
        <v/>
      </c>
      <c r="O152" s="4" t="str">
        <f t="shared" ca="1" si="42"/>
        <v>00</v>
      </c>
      <c r="P152" s="4" t="str">
        <f t="shared" ca="1" si="43"/>
        <v/>
      </c>
      <c r="Q152" s="3">
        <f t="shared" si="44"/>
        <v>-1</v>
      </c>
      <c r="R152" s="3" t="str">
        <f t="shared" si="70"/>
        <v/>
      </c>
      <c r="S152" s="3" t="str">
        <f t="shared" si="79"/>
        <v>my_code</v>
      </c>
      <c r="T152" s="3" t="b">
        <f t="shared" si="77"/>
        <v>0</v>
      </c>
      <c r="U152" s="3" t="b">
        <f t="shared" si="46"/>
        <v>0</v>
      </c>
      <c r="V152" s="3" t="b">
        <f t="shared" si="47"/>
        <v>0</v>
      </c>
      <c r="W152" s="3" t="b">
        <f t="shared" si="48"/>
        <v>0</v>
      </c>
      <c r="X152" s="3" t="b">
        <f>IF(NOT(ISERROR(VLOOKUP(UPPER(F152),Opcodes!$O$3:$O$10,1,FALSE))),TRUE,FALSE)</f>
        <v>0</v>
      </c>
      <c r="Y152" s="1" t="str" cm="1">
        <f t="array" aca="1" ref="Y152" ca="1">IF(OR(UPPER(F152)="STR",UPPER(F152)="ASC"),_xlfn.TEXTJOIN("",TRUE,DEC2HEX(128*(UPPER(F152)="STR")+CODE(MID(G152,ABS(ROW(INDIRECT("1:"&amp;LEN(G152)))),1)))),IF(UPPER(F152)="HEX",UPPER(SUBSTITUTE(G152," ","")),""))</f>
        <v/>
      </c>
      <c r="Z152" s="1" t="str">
        <f t="shared" si="49"/>
        <v/>
      </c>
      <c r="AA152" s="1" t="str">
        <f t="shared" si="50"/>
        <v/>
      </c>
      <c r="AB152" s="1" t="str">
        <f t="shared" si="51"/>
        <v/>
      </c>
      <c r="AC152" s="1" t="str">
        <f t="shared" si="52"/>
        <v/>
      </c>
      <c r="AD152" s="1" t="str">
        <f t="shared" si="53"/>
        <v/>
      </c>
      <c r="AE152" s="1">
        <f t="shared" ca="1" si="54"/>
        <v>0</v>
      </c>
      <c r="AF152" s="1" t="str">
        <f t="shared" si="55"/>
        <v/>
      </c>
      <c r="AG152" s="1" t="str">
        <f ca="1">IF(Z152&amp;""&lt;&gt;"",Z$11,IF(AA152&amp;""&lt;&gt;"",AA$11,IF(AB152&amp;""&lt;&gt;"",AB$11,IF(AC152&amp;""&lt;&gt;"",AC$11,IF(AD152&amp;""&lt;&gt;"",AD$11,IF(AND(AE152&amp;""&lt;&gt;"",X152=FALSE),AE$11,IF(AF152&amp;""&lt;&gt;"","IMM",IF(X152,"PSO","DIR"))))))))</f>
        <v>mem</v>
      </c>
      <c r="AH152" s="1">
        <f t="shared" ca="1" si="56"/>
        <v>0</v>
      </c>
      <c r="AI152" s="1">
        <f t="shared" ca="1" si="67"/>
        <v>-1</v>
      </c>
      <c r="AJ152" s="1">
        <f t="shared" ca="1" si="73"/>
        <v>0</v>
      </c>
      <c r="AK152" s="1">
        <f t="shared" ca="1" si="68"/>
        <v>0</v>
      </c>
      <c r="AL152" s="1">
        <f t="shared" ca="1" si="69"/>
        <v>0</v>
      </c>
      <c r="AM152" s="1" t="e" cm="1">
        <f t="array" aca="1" ref="AM152" ca="1">INDEX($G$2:$G$173,MATCH(1,(AL152=$E$2:$E$173)*("EQU"=UPPER($F$2:$F$173)),0))</f>
        <v>#N/A</v>
      </c>
      <c r="AN152" s="1" t="str">
        <f t="shared" ca="1" si="74"/>
        <v/>
      </c>
      <c r="AO152" s="1" t="e">
        <f t="shared" ca="1" si="78"/>
        <v>#N/A</v>
      </c>
      <c r="AP152" s="1" t="str">
        <f t="shared" ca="1" si="58"/>
        <v/>
      </c>
      <c r="AQ152" s="1" t="str" cm="1">
        <f t="array" aca="1" ref="AQ152" ca="1">IF(LEFT(AL152,1)=".",INDEX($M$12:$M$173,MATCH(1,(AL152=$L$12:$L$173)*(S152=($S$12:$S$173)),0)),"")</f>
        <v/>
      </c>
      <c r="AR152" s="1">
        <f t="shared" ca="1" si="59"/>
        <v>0</v>
      </c>
      <c r="AS152" s="1">
        <f t="shared" ca="1" si="76"/>
        <v>0</v>
      </c>
      <c r="AT152" s="1" t="str">
        <f t="shared" ca="1" si="72"/>
        <v>00</v>
      </c>
      <c r="AU152" s="1" t="str">
        <f t="shared" ca="1" si="60"/>
        <v>00</v>
      </c>
      <c r="AV152" s="1" t="str">
        <f t="shared" ca="1" si="71"/>
        <v>00</v>
      </c>
      <c r="AW152" s="1" t="str">
        <f t="shared" ca="1" si="62"/>
        <v>ZP</v>
      </c>
      <c r="AX152" s="4" t="e">
        <f ca="1">VLOOKUP(UPPER(F152)&amp;"-"&amp;AW152,Opcodes!$D$3:$E$160,2,FALSE)</f>
        <v>#N/A</v>
      </c>
      <c r="AY152" s="1">
        <f t="shared" ca="1" si="80"/>
        <v>0</v>
      </c>
    </row>
    <row r="153" spans="3:51" x14ac:dyDescent="0.3">
      <c r="C153" s="10" t="str" cm="1">
        <f t="array" aca="1" ref="C153" ca="1">IF(AND(N153&amp;""&lt;&gt;"",K153&amp;""&lt;&gt;""),K153&amp;": "&amp;N153&amp;IF(O153&amp;""&lt;&gt;""," "&amp;O153,"")&amp;IF(P153&amp;""&lt;&gt;""," "&amp;P153,""),IF(Y153&amp;""&lt;&gt;"",K153&amp;": "&amp;TRIM(_xlfn.TEXTJOIN("",TRUE,MID(Y153,2*ROW(INDIRECT("1:"&amp;LEN(Y153)))-1,2)&amp;" ")),""))</f>
        <v/>
      </c>
      <c r="D153" s="15"/>
      <c r="E153" s="16"/>
      <c r="F153" s="17"/>
      <c r="G153" s="18"/>
      <c r="H153" s="23"/>
      <c r="I153" s="8"/>
      <c r="J153" s="8"/>
      <c r="K153" s="1" t="str">
        <f t="shared" ca="1" si="75"/>
        <v>34E</v>
      </c>
      <c r="L153" s="1" t="str">
        <f t="shared" si="64"/>
        <v/>
      </c>
      <c r="M153" s="1" t="str">
        <f t="shared" ca="1" si="40"/>
        <v>$034E</v>
      </c>
      <c r="N153" s="4" t="str">
        <f t="shared" ca="1" si="41"/>
        <v/>
      </c>
      <c r="O153" s="4" t="str">
        <f t="shared" ca="1" si="42"/>
        <v>00</v>
      </c>
      <c r="P153" s="4" t="str">
        <f t="shared" ca="1" si="43"/>
        <v/>
      </c>
      <c r="Q153" s="3">
        <f t="shared" si="44"/>
        <v>-1</v>
      </c>
      <c r="R153" s="3" t="str">
        <f t="shared" si="70"/>
        <v/>
      </c>
      <c r="S153" s="3" t="str">
        <f t="shared" si="79"/>
        <v>my_code</v>
      </c>
      <c r="T153" s="3" t="b">
        <f t="shared" si="77"/>
        <v>0</v>
      </c>
      <c r="U153" s="3" t="b">
        <f t="shared" si="46"/>
        <v>0</v>
      </c>
      <c r="V153" s="3" t="b">
        <f t="shared" si="47"/>
        <v>0</v>
      </c>
      <c r="W153" s="3" t="b">
        <f t="shared" si="48"/>
        <v>0</v>
      </c>
      <c r="X153" s="3" t="b">
        <f>IF(NOT(ISERROR(VLOOKUP(UPPER(F153),Opcodes!$O$3:$O$10,1,FALSE))),TRUE,FALSE)</f>
        <v>0</v>
      </c>
      <c r="Y153" s="1" t="str" cm="1">
        <f t="array" aca="1" ref="Y153" ca="1">IF(OR(UPPER(F153)="STR",UPPER(F153)="ASC"),_xlfn.TEXTJOIN("",TRUE,DEC2HEX(128*(UPPER(F153)="STR")+CODE(MID(G153,ABS(ROW(INDIRECT("1:"&amp;LEN(G153)))),1)))),IF(UPPER(F153)="HEX",UPPER(SUBSTITUTE(G153," ","")),""))</f>
        <v/>
      </c>
      <c r="Z153" s="1" t="str">
        <f t="shared" si="49"/>
        <v/>
      </c>
      <c r="AA153" s="1" t="str">
        <f t="shared" si="50"/>
        <v/>
      </c>
      <c r="AB153" s="1" t="str">
        <f t="shared" si="51"/>
        <v/>
      </c>
      <c r="AC153" s="1" t="str">
        <f t="shared" si="52"/>
        <v/>
      </c>
      <c r="AD153" s="1" t="str">
        <f t="shared" si="53"/>
        <v/>
      </c>
      <c r="AE153" s="1">
        <f t="shared" ca="1" si="54"/>
        <v>0</v>
      </c>
      <c r="AF153" s="1" t="str">
        <f t="shared" si="55"/>
        <v/>
      </c>
      <c r="AG153" s="1" t="str">
        <f ca="1">IF(Z153&amp;""&lt;&gt;"",Z$11,IF(AA153&amp;""&lt;&gt;"",AA$11,IF(AB153&amp;""&lt;&gt;"",AB$11,IF(AC153&amp;""&lt;&gt;"",AC$11,IF(AD153&amp;""&lt;&gt;"",AD$11,IF(AND(AE153&amp;""&lt;&gt;"",X153=FALSE),AE$11,IF(AF153&amp;""&lt;&gt;"","IMM",IF(X153,"PSO","DIR"))))))))</f>
        <v>mem</v>
      </c>
      <c r="AH153" s="1">
        <f t="shared" ca="1" si="56"/>
        <v>0</v>
      </c>
      <c r="AI153" s="1">
        <f t="shared" ca="1" si="67"/>
        <v>-1</v>
      </c>
      <c r="AJ153" s="1">
        <f t="shared" ca="1" si="73"/>
        <v>0</v>
      </c>
      <c r="AK153" s="1">
        <f t="shared" ca="1" si="68"/>
        <v>0</v>
      </c>
      <c r="AL153" s="1">
        <f t="shared" ca="1" si="69"/>
        <v>0</v>
      </c>
      <c r="AM153" s="1" t="e" cm="1">
        <f t="array" aca="1" ref="AM153" ca="1">INDEX($G$2:$G$173,MATCH(1,(AL153=$E$2:$E$173)*("EQU"=UPPER($F$2:$F$173)),0))</f>
        <v>#N/A</v>
      </c>
      <c r="AN153" s="1" t="str">
        <f t="shared" ca="1" si="74"/>
        <v/>
      </c>
      <c r="AO153" s="1" t="e">
        <f t="shared" ca="1" si="78"/>
        <v>#N/A</v>
      </c>
      <c r="AP153" s="1" t="str">
        <f t="shared" ca="1" si="58"/>
        <v/>
      </c>
      <c r="AQ153" s="1" t="str" cm="1">
        <f t="array" aca="1" ref="AQ153" ca="1">IF(LEFT(AL153,1)=".",INDEX($M$12:$M$173,MATCH(1,(AL153=$L$12:$L$173)*(S153=($S$12:$S$173)),0)),"")</f>
        <v/>
      </c>
      <c r="AR153" s="1">
        <f t="shared" ca="1" si="59"/>
        <v>0</v>
      </c>
      <c r="AS153" s="1">
        <f t="shared" ca="1" si="76"/>
        <v>0</v>
      </c>
      <c r="AT153" s="1" t="str">
        <f t="shared" ca="1" si="72"/>
        <v>00</v>
      </c>
      <c r="AU153" s="1" t="str">
        <f t="shared" ca="1" si="60"/>
        <v>00</v>
      </c>
      <c r="AV153" s="1" t="str">
        <f t="shared" ca="1" si="71"/>
        <v>00</v>
      </c>
      <c r="AW153" s="1" t="str">
        <f t="shared" ca="1" si="62"/>
        <v>ZP</v>
      </c>
      <c r="AX153" s="4" t="e">
        <f ca="1">VLOOKUP(UPPER(F153)&amp;"-"&amp;AW153,Opcodes!$D$3:$E$160,2,FALSE)</f>
        <v>#N/A</v>
      </c>
      <c r="AY153" s="1">
        <f t="shared" ca="1" si="80"/>
        <v>0</v>
      </c>
    </row>
    <row r="154" spans="3:51" x14ac:dyDescent="0.3">
      <c r="C154" s="10" t="str" cm="1">
        <f t="array" aca="1" ref="C154" ca="1">IF(AND(N154&amp;""&lt;&gt;"",K154&amp;""&lt;&gt;""),K154&amp;": "&amp;N154&amp;IF(O154&amp;""&lt;&gt;""," "&amp;O154,"")&amp;IF(P154&amp;""&lt;&gt;""," "&amp;P154,""),IF(Y154&amp;""&lt;&gt;"",K154&amp;": "&amp;TRIM(_xlfn.TEXTJOIN("",TRUE,MID(Y154,2*ROW(INDIRECT("1:"&amp;LEN(Y154)))-1,2)&amp;" ")),""))</f>
        <v/>
      </c>
      <c r="D154" s="15"/>
      <c r="E154" s="16"/>
      <c r="F154" s="17"/>
      <c r="G154" s="18"/>
      <c r="H154" s="23"/>
      <c r="I154" s="8"/>
      <c r="J154" s="8"/>
      <c r="K154" s="1" t="str">
        <f t="shared" ca="1" si="75"/>
        <v>34E</v>
      </c>
      <c r="L154" s="1" t="str">
        <f t="shared" si="64"/>
        <v/>
      </c>
      <c r="M154" s="1" t="str">
        <f t="shared" ca="1" si="40"/>
        <v>$034E</v>
      </c>
      <c r="N154" s="4" t="str">
        <f t="shared" ca="1" si="41"/>
        <v/>
      </c>
      <c r="O154" s="4" t="str">
        <f t="shared" ca="1" si="42"/>
        <v>00</v>
      </c>
      <c r="P154" s="4" t="str">
        <f t="shared" ca="1" si="43"/>
        <v/>
      </c>
      <c r="Q154" s="3">
        <f t="shared" si="44"/>
        <v>-1</v>
      </c>
      <c r="R154" s="3" t="str">
        <f t="shared" si="70"/>
        <v/>
      </c>
      <c r="S154" s="3" t="str">
        <f t="shared" si="79"/>
        <v>my_code</v>
      </c>
      <c r="T154" s="3" t="b">
        <f t="shared" si="77"/>
        <v>0</v>
      </c>
      <c r="U154" s="3" t="b">
        <f t="shared" si="46"/>
        <v>0</v>
      </c>
      <c r="V154" s="3" t="b">
        <f t="shared" si="47"/>
        <v>0</v>
      </c>
      <c r="W154" s="3" t="b">
        <f t="shared" si="48"/>
        <v>0</v>
      </c>
      <c r="X154" s="3" t="b">
        <f>IF(NOT(ISERROR(VLOOKUP(UPPER(F154),Opcodes!$O$3:$O$10,1,FALSE))),TRUE,FALSE)</f>
        <v>0</v>
      </c>
      <c r="Y154" s="1" t="str" cm="1">
        <f t="array" aca="1" ref="Y154" ca="1">IF(OR(UPPER(F154)="STR",UPPER(F154)="ASC"),_xlfn.TEXTJOIN("",TRUE,DEC2HEX(128*(UPPER(F154)="STR")+CODE(MID(G154,ABS(ROW(INDIRECT("1:"&amp;LEN(G154)))),1)))),IF(UPPER(F154)="HEX",UPPER(SUBSTITUTE(G154," ","")),""))</f>
        <v/>
      </c>
      <c r="Z154" s="1" t="str">
        <f t="shared" si="49"/>
        <v/>
      </c>
      <c r="AA154" s="1" t="str">
        <f t="shared" si="50"/>
        <v/>
      </c>
      <c r="AB154" s="1" t="str">
        <f t="shared" si="51"/>
        <v/>
      </c>
      <c r="AC154" s="1" t="str">
        <f t="shared" si="52"/>
        <v/>
      </c>
      <c r="AD154" s="1" t="str">
        <f t="shared" si="53"/>
        <v/>
      </c>
      <c r="AE154" s="1">
        <f t="shared" ca="1" si="54"/>
        <v>0</v>
      </c>
      <c r="AF154" s="1" t="str">
        <f t="shared" si="55"/>
        <v/>
      </c>
      <c r="AG154" s="1" t="str">
        <f ca="1">IF(Z154&amp;""&lt;&gt;"",Z$11,IF(AA154&amp;""&lt;&gt;"",AA$11,IF(AB154&amp;""&lt;&gt;"",AB$11,IF(AC154&amp;""&lt;&gt;"",AC$11,IF(AD154&amp;""&lt;&gt;"",AD$11,IF(AND(AE154&amp;""&lt;&gt;"",X154=FALSE),AE$11,IF(AF154&amp;""&lt;&gt;"","IMM",IF(X154,"PSO","DIR"))))))))</f>
        <v>mem</v>
      </c>
      <c r="AH154" s="1">
        <f t="shared" ca="1" si="56"/>
        <v>0</v>
      </c>
      <c r="AI154" s="1">
        <f t="shared" ca="1" si="67"/>
        <v>-1</v>
      </c>
      <c r="AJ154" s="1">
        <f t="shared" ca="1" si="73"/>
        <v>0</v>
      </c>
      <c r="AK154" s="1">
        <f t="shared" ca="1" si="68"/>
        <v>0</v>
      </c>
      <c r="AL154" s="1">
        <f t="shared" ca="1" si="69"/>
        <v>0</v>
      </c>
      <c r="AM154" s="1" t="e" cm="1">
        <f t="array" aca="1" ref="AM154" ca="1">INDEX($G$2:$G$173,MATCH(1,(AL154=$E$2:$E$173)*("EQU"=UPPER($F$2:$F$173)),0))</f>
        <v>#N/A</v>
      </c>
      <c r="AN154" s="1" t="str">
        <f t="shared" ca="1" si="74"/>
        <v/>
      </c>
      <c r="AO154" s="1" t="e">
        <f t="shared" ca="1" si="78"/>
        <v>#N/A</v>
      </c>
      <c r="AP154" s="1" t="str">
        <f t="shared" ca="1" si="58"/>
        <v/>
      </c>
      <c r="AQ154" s="1" t="str" cm="1">
        <f t="array" aca="1" ref="AQ154" ca="1">IF(LEFT(AL154,1)=".",INDEX($M$12:$M$173,MATCH(1,(AL154=$L$12:$L$173)*(S154=($S$12:$S$173)),0)),"")</f>
        <v/>
      </c>
      <c r="AR154" s="1">
        <f t="shared" ca="1" si="59"/>
        <v>0</v>
      </c>
      <c r="AS154" s="1">
        <f t="shared" ca="1" si="76"/>
        <v>0</v>
      </c>
      <c r="AT154" s="1" t="str">
        <f t="shared" ca="1" si="72"/>
        <v>00</v>
      </c>
      <c r="AU154" s="1" t="str">
        <f t="shared" ca="1" si="60"/>
        <v>00</v>
      </c>
      <c r="AV154" s="1" t="str">
        <f t="shared" ca="1" si="71"/>
        <v>00</v>
      </c>
      <c r="AW154" s="1" t="str">
        <f t="shared" ca="1" si="62"/>
        <v>ZP</v>
      </c>
      <c r="AX154" s="4" t="e">
        <f ca="1">VLOOKUP(UPPER(F154)&amp;"-"&amp;AW154,Opcodes!$D$3:$E$160,2,FALSE)</f>
        <v>#N/A</v>
      </c>
      <c r="AY154" s="1">
        <f t="shared" ca="1" si="80"/>
        <v>0</v>
      </c>
    </row>
    <row r="155" spans="3:51" x14ac:dyDescent="0.3">
      <c r="C155" s="10" t="str" cm="1">
        <f t="array" aca="1" ref="C155" ca="1">IF(AND(N155&amp;""&lt;&gt;"",K155&amp;""&lt;&gt;""),K155&amp;": "&amp;N155&amp;IF(O155&amp;""&lt;&gt;""," "&amp;O155,"")&amp;IF(P155&amp;""&lt;&gt;""," "&amp;P155,""),IF(Y155&amp;""&lt;&gt;"",K155&amp;": "&amp;TRIM(_xlfn.TEXTJOIN("",TRUE,MID(Y155,2*ROW(INDIRECT("1:"&amp;LEN(Y155)))-1,2)&amp;" ")),""))</f>
        <v/>
      </c>
      <c r="D155" s="15"/>
      <c r="E155" s="16"/>
      <c r="F155" s="17"/>
      <c r="G155" s="18"/>
      <c r="H155" s="23"/>
      <c r="I155" s="8"/>
      <c r="J155" s="8"/>
      <c r="K155" s="1" t="str">
        <f t="shared" ca="1" si="75"/>
        <v>34E</v>
      </c>
      <c r="L155" s="1" t="str">
        <f t="shared" si="64"/>
        <v/>
      </c>
      <c r="M155" s="1" t="str">
        <f t="shared" ca="1" si="40"/>
        <v>$034E</v>
      </c>
      <c r="N155" s="4" t="str">
        <f t="shared" ca="1" si="41"/>
        <v/>
      </c>
      <c r="O155" s="4" t="str">
        <f t="shared" ca="1" si="42"/>
        <v>00</v>
      </c>
      <c r="P155" s="4" t="str">
        <f t="shared" ca="1" si="43"/>
        <v/>
      </c>
      <c r="Q155" s="3">
        <f t="shared" si="44"/>
        <v>-1</v>
      </c>
      <c r="R155" s="3" t="str">
        <f t="shared" si="70"/>
        <v/>
      </c>
      <c r="S155" s="3" t="str">
        <f t="shared" si="79"/>
        <v>my_code</v>
      </c>
      <c r="T155" s="3" t="b">
        <f t="shared" si="77"/>
        <v>0</v>
      </c>
      <c r="U155" s="3" t="b">
        <f t="shared" si="46"/>
        <v>0</v>
      </c>
      <c r="V155" s="3" t="b">
        <f t="shared" si="47"/>
        <v>0</v>
      </c>
      <c r="W155" s="3" t="b">
        <f t="shared" si="48"/>
        <v>0</v>
      </c>
      <c r="X155" s="3" t="b">
        <f>IF(NOT(ISERROR(VLOOKUP(UPPER(F155),Opcodes!$O$3:$O$10,1,FALSE))),TRUE,FALSE)</f>
        <v>0</v>
      </c>
      <c r="Y155" s="1" t="str" cm="1">
        <f t="array" aca="1" ref="Y155" ca="1">IF(OR(UPPER(F155)="STR",UPPER(F155)="ASC"),_xlfn.TEXTJOIN("",TRUE,DEC2HEX(128*(UPPER(F155)="STR")+CODE(MID(G155,ABS(ROW(INDIRECT("1:"&amp;LEN(G155)))),1)))),IF(UPPER(F155)="HEX",UPPER(SUBSTITUTE(G155," ","")),""))</f>
        <v/>
      </c>
      <c r="Z155" s="1" t="str">
        <f t="shared" si="49"/>
        <v/>
      </c>
      <c r="AA155" s="1" t="str">
        <f t="shared" si="50"/>
        <v/>
      </c>
      <c r="AB155" s="1" t="str">
        <f t="shared" si="51"/>
        <v/>
      </c>
      <c r="AC155" s="1" t="str">
        <f t="shared" si="52"/>
        <v/>
      </c>
      <c r="AD155" s="1" t="str">
        <f t="shared" si="53"/>
        <v/>
      </c>
      <c r="AE155" s="1">
        <f t="shared" ca="1" si="54"/>
        <v>0</v>
      </c>
      <c r="AF155" s="1" t="str">
        <f t="shared" si="55"/>
        <v/>
      </c>
      <c r="AG155" s="1" t="str">
        <f ca="1">IF(Z155&amp;""&lt;&gt;"",Z$11,IF(AA155&amp;""&lt;&gt;"",AA$11,IF(AB155&amp;""&lt;&gt;"",AB$11,IF(AC155&amp;""&lt;&gt;"",AC$11,IF(AD155&amp;""&lt;&gt;"",AD$11,IF(AND(AE155&amp;""&lt;&gt;"",X155=FALSE),AE$11,IF(AF155&amp;""&lt;&gt;"","IMM",IF(X155,"PSO","DIR"))))))))</f>
        <v>mem</v>
      </c>
      <c r="AH155" s="1">
        <f t="shared" ca="1" si="56"/>
        <v>0</v>
      </c>
      <c r="AI155" s="1">
        <f t="shared" ca="1" si="67"/>
        <v>-1</v>
      </c>
      <c r="AJ155" s="1">
        <f t="shared" ca="1" si="73"/>
        <v>0</v>
      </c>
      <c r="AK155" s="1">
        <f t="shared" ca="1" si="68"/>
        <v>0</v>
      </c>
      <c r="AL155" s="1">
        <f t="shared" ca="1" si="69"/>
        <v>0</v>
      </c>
      <c r="AM155" s="1" t="e" cm="1">
        <f t="array" aca="1" ref="AM155" ca="1">INDEX($G$2:$G$173,MATCH(1,(AL155=$E$2:$E$173)*("EQU"=UPPER($F$2:$F$173)),0))</f>
        <v>#N/A</v>
      </c>
      <c r="AN155" s="1" t="str">
        <f t="shared" ca="1" si="74"/>
        <v/>
      </c>
      <c r="AO155" s="1" t="e">
        <f t="shared" ca="1" si="78"/>
        <v>#N/A</v>
      </c>
      <c r="AP155" s="1" t="str">
        <f t="shared" ca="1" si="58"/>
        <v/>
      </c>
      <c r="AQ155" s="1" t="str" cm="1">
        <f t="array" aca="1" ref="AQ155" ca="1">IF(LEFT(AL155,1)=".",INDEX($M$12:$M$173,MATCH(1,(AL155=$L$12:$L$173)*(S155=($S$12:$S$173)),0)),"")</f>
        <v/>
      </c>
      <c r="AR155" s="1">
        <f t="shared" ca="1" si="59"/>
        <v>0</v>
      </c>
      <c r="AS155" s="1">
        <f t="shared" ca="1" si="76"/>
        <v>0</v>
      </c>
      <c r="AT155" s="1" t="str">
        <f t="shared" ca="1" si="72"/>
        <v>00</v>
      </c>
      <c r="AU155" s="1" t="str">
        <f t="shared" ca="1" si="60"/>
        <v>00</v>
      </c>
      <c r="AV155" s="1" t="str">
        <f t="shared" ca="1" si="71"/>
        <v>00</v>
      </c>
      <c r="AW155" s="1" t="str">
        <f t="shared" ca="1" si="62"/>
        <v>ZP</v>
      </c>
      <c r="AX155" s="4" t="e">
        <f ca="1">VLOOKUP(UPPER(F155)&amp;"-"&amp;AW155,Opcodes!$D$3:$E$160,2,FALSE)</f>
        <v>#N/A</v>
      </c>
      <c r="AY155" s="1">
        <f t="shared" ca="1" si="80"/>
        <v>0</v>
      </c>
    </row>
    <row r="156" spans="3:51" x14ac:dyDescent="0.3">
      <c r="C156" s="10" t="str" cm="1">
        <f t="array" aca="1" ref="C156" ca="1">IF(AND(N156&amp;""&lt;&gt;"",K156&amp;""&lt;&gt;""),K156&amp;": "&amp;N156&amp;IF(O156&amp;""&lt;&gt;""," "&amp;O156,"")&amp;IF(P156&amp;""&lt;&gt;""," "&amp;P156,""),IF(Y156&amp;""&lt;&gt;"",K156&amp;": "&amp;TRIM(_xlfn.TEXTJOIN("",TRUE,MID(Y156,2*ROW(INDIRECT("1:"&amp;LEN(Y156)))-1,2)&amp;" ")),""))</f>
        <v/>
      </c>
      <c r="D156" s="15"/>
      <c r="E156" s="16"/>
      <c r="F156" s="17"/>
      <c r="G156" s="18"/>
      <c r="H156" s="23"/>
      <c r="I156" s="8"/>
      <c r="J156" s="8"/>
      <c r="K156" s="1" t="str">
        <f t="shared" ca="1" si="75"/>
        <v>34E</v>
      </c>
      <c r="L156" s="1" t="str">
        <f t="shared" si="64"/>
        <v/>
      </c>
      <c r="M156" s="1" t="str">
        <f t="shared" ca="1" si="40"/>
        <v>$034E</v>
      </c>
      <c r="N156" s="4" t="str">
        <f t="shared" ca="1" si="41"/>
        <v/>
      </c>
      <c r="O156" s="4" t="str">
        <f t="shared" ca="1" si="42"/>
        <v>00</v>
      </c>
      <c r="P156" s="4" t="str">
        <f t="shared" ca="1" si="43"/>
        <v/>
      </c>
      <c r="Q156" s="3">
        <f t="shared" si="44"/>
        <v>-1</v>
      </c>
      <c r="R156" s="3" t="str">
        <f t="shared" si="70"/>
        <v/>
      </c>
      <c r="S156" s="3" t="str">
        <f t="shared" si="79"/>
        <v>my_code</v>
      </c>
      <c r="T156" s="3" t="b">
        <f t="shared" si="77"/>
        <v>0</v>
      </c>
      <c r="U156" s="3" t="b">
        <f t="shared" si="46"/>
        <v>0</v>
      </c>
      <c r="V156" s="3" t="b">
        <f t="shared" si="47"/>
        <v>0</v>
      </c>
      <c r="W156" s="3" t="b">
        <f t="shared" si="48"/>
        <v>0</v>
      </c>
      <c r="X156" s="3" t="b">
        <f>IF(NOT(ISERROR(VLOOKUP(UPPER(F156),Opcodes!$O$3:$O$10,1,FALSE))),TRUE,FALSE)</f>
        <v>0</v>
      </c>
      <c r="Y156" s="1" t="str" cm="1">
        <f t="array" aca="1" ref="Y156" ca="1">IF(OR(UPPER(F156)="STR",UPPER(F156)="ASC"),_xlfn.TEXTJOIN("",TRUE,DEC2HEX(128*(UPPER(F156)="STR")+CODE(MID(G156,ABS(ROW(INDIRECT("1:"&amp;LEN(G156)))),1)))),IF(UPPER(F156)="HEX",UPPER(SUBSTITUTE(G156," ","")),""))</f>
        <v/>
      </c>
      <c r="Z156" s="1" t="str">
        <f t="shared" si="49"/>
        <v/>
      </c>
      <c r="AA156" s="1" t="str">
        <f t="shared" si="50"/>
        <v/>
      </c>
      <c r="AB156" s="1" t="str">
        <f t="shared" si="51"/>
        <v/>
      </c>
      <c r="AC156" s="1" t="str">
        <f t="shared" si="52"/>
        <v/>
      </c>
      <c r="AD156" s="1" t="str">
        <f t="shared" si="53"/>
        <v/>
      </c>
      <c r="AE156" s="1">
        <f t="shared" ca="1" si="54"/>
        <v>0</v>
      </c>
      <c r="AF156" s="1" t="str">
        <f t="shared" si="55"/>
        <v/>
      </c>
      <c r="AG156" s="1" t="str">
        <f ca="1">IF(Z156&amp;""&lt;&gt;"",Z$11,IF(AA156&amp;""&lt;&gt;"",AA$11,IF(AB156&amp;""&lt;&gt;"",AB$11,IF(AC156&amp;""&lt;&gt;"",AC$11,IF(AD156&amp;""&lt;&gt;"",AD$11,IF(AND(AE156&amp;""&lt;&gt;"",X156=FALSE),AE$11,IF(AF156&amp;""&lt;&gt;"","IMM",IF(X156,"PSO","DIR"))))))))</f>
        <v>mem</v>
      </c>
      <c r="AH156" s="1">
        <f t="shared" ca="1" si="56"/>
        <v>0</v>
      </c>
      <c r="AI156" s="1">
        <f t="shared" ca="1" si="67"/>
        <v>-1</v>
      </c>
      <c r="AJ156" s="1">
        <f t="shared" ca="1" si="73"/>
        <v>0</v>
      </c>
      <c r="AK156" s="1">
        <f t="shared" ca="1" si="68"/>
        <v>0</v>
      </c>
      <c r="AL156" s="1">
        <f t="shared" ca="1" si="69"/>
        <v>0</v>
      </c>
      <c r="AM156" s="1" t="e" cm="1">
        <f t="array" aca="1" ref="AM156" ca="1">INDEX($G$2:$G$173,MATCH(1,(AL156=$E$2:$E$173)*("EQU"=UPPER($F$2:$F$173)),0))</f>
        <v>#N/A</v>
      </c>
      <c r="AN156" s="1" t="str">
        <f t="shared" ca="1" si="74"/>
        <v/>
      </c>
      <c r="AO156" s="1" t="e">
        <f t="shared" ca="1" si="78"/>
        <v>#N/A</v>
      </c>
      <c r="AP156" s="1" t="str">
        <f t="shared" ca="1" si="58"/>
        <v/>
      </c>
      <c r="AQ156" s="1" t="str" cm="1">
        <f t="array" aca="1" ref="AQ156" ca="1">IF(LEFT(AL156,1)=".",INDEX($M$12:$M$173,MATCH(1,(AL156=$L$12:$L$173)*(S156=($S$12:$S$173)),0)),"")</f>
        <v/>
      </c>
      <c r="AR156" s="1">
        <f t="shared" ca="1" si="59"/>
        <v>0</v>
      </c>
      <c r="AS156" s="1">
        <f t="shared" ca="1" si="76"/>
        <v>0</v>
      </c>
      <c r="AT156" s="1" t="str">
        <f t="shared" ca="1" si="72"/>
        <v>00</v>
      </c>
      <c r="AU156" s="1" t="str">
        <f t="shared" ca="1" si="60"/>
        <v>00</v>
      </c>
      <c r="AV156" s="1" t="str">
        <f t="shared" ca="1" si="71"/>
        <v>00</v>
      </c>
      <c r="AW156" s="1" t="str">
        <f t="shared" ca="1" si="62"/>
        <v>ZP</v>
      </c>
      <c r="AX156" s="4" t="e">
        <f ca="1">VLOOKUP(UPPER(F156)&amp;"-"&amp;AW156,Opcodes!$D$3:$E$160,2,FALSE)</f>
        <v>#N/A</v>
      </c>
      <c r="AY156" s="1">
        <f t="shared" ca="1" si="80"/>
        <v>0</v>
      </c>
    </row>
    <row r="157" spans="3:51" x14ac:dyDescent="0.3">
      <c r="C157" s="10" t="str" cm="1">
        <f t="array" aca="1" ref="C157" ca="1">IF(AND(N157&amp;""&lt;&gt;"",K157&amp;""&lt;&gt;""),K157&amp;": "&amp;N157&amp;IF(O157&amp;""&lt;&gt;""," "&amp;O157,"")&amp;IF(P157&amp;""&lt;&gt;""," "&amp;P157,""),IF(Y157&amp;""&lt;&gt;"",K157&amp;": "&amp;TRIM(_xlfn.TEXTJOIN("",TRUE,MID(Y157,2*ROW(INDIRECT("1:"&amp;LEN(Y157)))-1,2)&amp;" ")),""))</f>
        <v/>
      </c>
      <c r="D157" s="15"/>
      <c r="E157" s="16"/>
      <c r="F157" s="17"/>
      <c r="G157" s="18"/>
      <c r="H157" s="23"/>
      <c r="I157" s="8"/>
      <c r="J157" s="8"/>
      <c r="K157" s="1" t="str">
        <f t="shared" ca="1" si="75"/>
        <v>34E</v>
      </c>
      <c r="L157" s="1" t="str">
        <f t="shared" si="64"/>
        <v/>
      </c>
      <c r="M157" s="1" t="str">
        <f t="shared" ca="1" si="40"/>
        <v>$034E</v>
      </c>
      <c r="N157" s="4" t="str">
        <f t="shared" ca="1" si="41"/>
        <v/>
      </c>
      <c r="O157" s="4" t="str">
        <f t="shared" ca="1" si="42"/>
        <v>00</v>
      </c>
      <c r="P157" s="4" t="str">
        <f t="shared" ca="1" si="43"/>
        <v/>
      </c>
      <c r="Q157" s="3">
        <f t="shared" si="44"/>
        <v>-1</v>
      </c>
      <c r="R157" s="3" t="str">
        <f t="shared" si="70"/>
        <v/>
      </c>
      <c r="S157" s="3" t="str">
        <f t="shared" si="79"/>
        <v>my_code</v>
      </c>
      <c r="T157" s="3" t="b">
        <f t="shared" si="77"/>
        <v>0</v>
      </c>
      <c r="U157" s="3" t="b">
        <f t="shared" si="46"/>
        <v>0</v>
      </c>
      <c r="V157" s="3" t="b">
        <f t="shared" si="47"/>
        <v>0</v>
      </c>
      <c r="W157" s="3" t="b">
        <f t="shared" si="48"/>
        <v>0</v>
      </c>
      <c r="X157" s="3" t="b">
        <f>IF(NOT(ISERROR(VLOOKUP(UPPER(F157),Opcodes!$O$3:$O$10,1,FALSE))),TRUE,FALSE)</f>
        <v>0</v>
      </c>
      <c r="Y157" s="1" t="str" cm="1">
        <f t="array" aca="1" ref="Y157" ca="1">IF(OR(UPPER(F157)="STR",UPPER(F157)="ASC"),_xlfn.TEXTJOIN("",TRUE,DEC2HEX(128*(UPPER(F157)="STR")+CODE(MID(G157,ABS(ROW(INDIRECT("1:"&amp;LEN(G157)))),1)))),IF(UPPER(F157)="HEX",UPPER(SUBSTITUTE(G157," ","")),""))</f>
        <v/>
      </c>
      <c r="Z157" s="1" t="str">
        <f t="shared" si="49"/>
        <v/>
      </c>
      <c r="AA157" s="1" t="str">
        <f t="shared" si="50"/>
        <v/>
      </c>
      <c r="AB157" s="1" t="str">
        <f t="shared" si="51"/>
        <v/>
      </c>
      <c r="AC157" s="1" t="str">
        <f t="shared" si="52"/>
        <v/>
      </c>
      <c r="AD157" s="1" t="str">
        <f t="shared" si="53"/>
        <v/>
      </c>
      <c r="AE157" s="1">
        <f t="shared" ca="1" si="54"/>
        <v>0</v>
      </c>
      <c r="AF157" s="1" t="str">
        <f t="shared" si="55"/>
        <v/>
      </c>
      <c r="AG157" s="1" t="str">
        <f ca="1">IF(Z157&amp;""&lt;&gt;"",Z$11,IF(AA157&amp;""&lt;&gt;"",AA$11,IF(AB157&amp;""&lt;&gt;"",AB$11,IF(AC157&amp;""&lt;&gt;"",AC$11,IF(AD157&amp;""&lt;&gt;"",AD$11,IF(AND(AE157&amp;""&lt;&gt;"",X157=FALSE),AE$11,IF(AF157&amp;""&lt;&gt;"","IMM",IF(X157,"PSO","DIR"))))))))</f>
        <v>mem</v>
      </c>
      <c r="AH157" s="1">
        <f t="shared" ca="1" si="56"/>
        <v>0</v>
      </c>
      <c r="AI157" s="1">
        <f t="shared" ca="1" si="67"/>
        <v>-1</v>
      </c>
      <c r="AJ157" s="1">
        <f t="shared" ca="1" si="73"/>
        <v>0</v>
      </c>
      <c r="AK157" s="1">
        <f t="shared" ca="1" si="68"/>
        <v>0</v>
      </c>
      <c r="AL157" s="1">
        <f t="shared" ca="1" si="69"/>
        <v>0</v>
      </c>
      <c r="AM157" s="1" t="e" cm="1">
        <f t="array" aca="1" ref="AM157" ca="1">INDEX($G$2:$G$173,MATCH(1,(AL157=$E$2:$E$173)*("EQU"=UPPER($F$2:$F$173)),0))</f>
        <v>#N/A</v>
      </c>
      <c r="AN157" s="1" t="str">
        <f t="shared" ca="1" si="74"/>
        <v/>
      </c>
      <c r="AO157" s="1" t="e">
        <f t="shared" ca="1" si="78"/>
        <v>#N/A</v>
      </c>
      <c r="AP157" s="1" t="str">
        <f t="shared" ca="1" si="58"/>
        <v/>
      </c>
      <c r="AQ157" s="1" t="str" cm="1">
        <f t="array" aca="1" ref="AQ157" ca="1">IF(LEFT(AL157,1)=".",INDEX($M$12:$M$173,MATCH(1,(AL157=$L$12:$L$173)*(S157=($S$12:$S$173)),0)),"")</f>
        <v/>
      </c>
      <c r="AR157" s="1">
        <f t="shared" ca="1" si="59"/>
        <v>0</v>
      </c>
      <c r="AS157" s="1">
        <f t="shared" ca="1" si="76"/>
        <v>0</v>
      </c>
      <c r="AT157" s="1" t="str">
        <f t="shared" ca="1" si="72"/>
        <v>00</v>
      </c>
      <c r="AU157" s="1" t="str">
        <f t="shared" ca="1" si="60"/>
        <v>00</v>
      </c>
      <c r="AV157" s="1" t="str">
        <f t="shared" ca="1" si="71"/>
        <v>00</v>
      </c>
      <c r="AW157" s="1" t="str">
        <f t="shared" ca="1" si="62"/>
        <v>ZP</v>
      </c>
      <c r="AX157" s="4" t="e">
        <f ca="1">VLOOKUP(UPPER(F157)&amp;"-"&amp;AW157,Opcodes!$D$3:$E$160,2,FALSE)</f>
        <v>#N/A</v>
      </c>
      <c r="AY157" s="1">
        <f t="shared" ca="1" si="80"/>
        <v>0</v>
      </c>
    </row>
    <row r="158" spans="3:51" x14ac:dyDescent="0.3">
      <c r="C158" s="10" t="str" cm="1">
        <f t="array" aca="1" ref="C158" ca="1">IF(AND(N158&amp;""&lt;&gt;"",K158&amp;""&lt;&gt;""),K158&amp;": "&amp;N158&amp;IF(O158&amp;""&lt;&gt;""," "&amp;O158,"")&amp;IF(P158&amp;""&lt;&gt;""," "&amp;P158,""),IF(Y158&amp;""&lt;&gt;"",K158&amp;": "&amp;TRIM(_xlfn.TEXTJOIN("",TRUE,MID(Y158,2*ROW(INDIRECT("1:"&amp;LEN(Y158)))-1,2)&amp;" ")),""))</f>
        <v/>
      </c>
      <c r="D158" s="15"/>
      <c r="E158" s="16"/>
      <c r="F158" s="17"/>
      <c r="G158" s="18"/>
      <c r="H158" s="23"/>
      <c r="I158" s="8"/>
      <c r="J158" s="8"/>
      <c r="K158" s="1" t="str">
        <f t="shared" ca="1" si="75"/>
        <v>34E</v>
      </c>
      <c r="L158" s="1" t="str">
        <f t="shared" si="64"/>
        <v/>
      </c>
      <c r="M158" s="1" t="str">
        <f t="shared" ca="1" si="40"/>
        <v>$034E</v>
      </c>
      <c r="N158" s="4" t="str">
        <f t="shared" ca="1" si="41"/>
        <v/>
      </c>
      <c r="O158" s="4" t="str">
        <f t="shared" ca="1" si="42"/>
        <v>00</v>
      </c>
      <c r="P158" s="4" t="str">
        <f t="shared" ca="1" si="43"/>
        <v/>
      </c>
      <c r="Q158" s="3">
        <f t="shared" si="44"/>
        <v>-1</v>
      </c>
      <c r="R158" s="3" t="str">
        <f t="shared" si="70"/>
        <v/>
      </c>
      <c r="S158" s="3" t="str">
        <f t="shared" si="79"/>
        <v>my_code</v>
      </c>
      <c r="T158" s="3" t="b">
        <f t="shared" si="77"/>
        <v>0</v>
      </c>
      <c r="U158" s="3" t="b">
        <f t="shared" si="46"/>
        <v>0</v>
      </c>
      <c r="V158" s="3" t="b">
        <f t="shared" si="47"/>
        <v>0</v>
      </c>
      <c r="W158" s="3" t="b">
        <f t="shared" si="48"/>
        <v>0</v>
      </c>
      <c r="X158" s="3" t="b">
        <f>IF(NOT(ISERROR(VLOOKUP(UPPER(F158),Opcodes!$O$3:$O$10,1,FALSE))),TRUE,FALSE)</f>
        <v>0</v>
      </c>
      <c r="Y158" s="1" t="str" cm="1">
        <f t="array" aca="1" ref="Y158" ca="1">IF(OR(UPPER(F158)="STR",UPPER(F158)="ASC"),_xlfn.TEXTJOIN("",TRUE,DEC2HEX(128*(UPPER(F158)="STR")+CODE(MID(G158,ABS(ROW(INDIRECT("1:"&amp;LEN(G158)))),1)))),IF(UPPER(F158)="HEX",UPPER(SUBSTITUTE(G158," ","")),""))</f>
        <v/>
      </c>
      <c r="Z158" s="1" t="str">
        <f t="shared" si="49"/>
        <v/>
      </c>
      <c r="AA158" s="1" t="str">
        <f t="shared" si="50"/>
        <v/>
      </c>
      <c r="AB158" s="1" t="str">
        <f t="shared" si="51"/>
        <v/>
      </c>
      <c r="AC158" s="1" t="str">
        <f t="shared" si="52"/>
        <v/>
      </c>
      <c r="AD158" s="1" t="str">
        <f t="shared" si="53"/>
        <v/>
      </c>
      <c r="AE158" s="1">
        <f t="shared" ca="1" si="54"/>
        <v>0</v>
      </c>
      <c r="AF158" s="1" t="str">
        <f t="shared" si="55"/>
        <v/>
      </c>
      <c r="AG158" s="1" t="str">
        <f ca="1">IF(Z158&amp;""&lt;&gt;"",Z$11,IF(AA158&amp;""&lt;&gt;"",AA$11,IF(AB158&amp;""&lt;&gt;"",AB$11,IF(AC158&amp;""&lt;&gt;"",AC$11,IF(AD158&amp;""&lt;&gt;"",AD$11,IF(AND(AE158&amp;""&lt;&gt;"",X158=FALSE),AE$11,IF(AF158&amp;""&lt;&gt;"","IMM",IF(X158,"PSO","DIR"))))))))</f>
        <v>mem</v>
      </c>
      <c r="AH158" s="1">
        <f t="shared" ca="1" si="56"/>
        <v>0</v>
      </c>
      <c r="AI158" s="1">
        <f t="shared" ca="1" si="67"/>
        <v>-1</v>
      </c>
      <c r="AJ158" s="1">
        <f t="shared" ca="1" si="73"/>
        <v>0</v>
      </c>
      <c r="AK158" s="1">
        <f t="shared" ca="1" si="68"/>
        <v>0</v>
      </c>
      <c r="AL158" s="1">
        <f t="shared" ca="1" si="69"/>
        <v>0</v>
      </c>
      <c r="AM158" s="1" t="e" cm="1">
        <f t="array" aca="1" ref="AM158" ca="1">INDEX($G$2:$G$173,MATCH(1,(AL158=$E$2:$E$173)*("EQU"=UPPER($F$2:$F$173)),0))</f>
        <v>#N/A</v>
      </c>
      <c r="AN158" s="1" t="str">
        <f t="shared" ca="1" si="74"/>
        <v/>
      </c>
      <c r="AO158" s="1" t="e">
        <f t="shared" ca="1" si="78"/>
        <v>#N/A</v>
      </c>
      <c r="AP158" s="1" t="str">
        <f t="shared" ca="1" si="58"/>
        <v/>
      </c>
      <c r="AQ158" s="1" t="str" cm="1">
        <f t="array" aca="1" ref="AQ158" ca="1">IF(LEFT(AL158,1)=".",INDEX($M$12:$M$173,MATCH(1,(AL158=$L$12:$L$173)*(S158=($S$12:$S$173)),0)),"")</f>
        <v/>
      </c>
      <c r="AR158" s="1">
        <f t="shared" ca="1" si="59"/>
        <v>0</v>
      </c>
      <c r="AS158" s="1">
        <f t="shared" ca="1" si="76"/>
        <v>0</v>
      </c>
      <c r="AT158" s="1" t="str">
        <f t="shared" ca="1" si="72"/>
        <v>00</v>
      </c>
      <c r="AU158" s="1" t="str">
        <f t="shared" ca="1" si="60"/>
        <v>00</v>
      </c>
      <c r="AV158" s="1" t="str">
        <f t="shared" ca="1" si="71"/>
        <v>00</v>
      </c>
      <c r="AW158" s="1" t="str">
        <f t="shared" ca="1" si="62"/>
        <v>ZP</v>
      </c>
      <c r="AX158" s="4" t="e">
        <f ca="1">VLOOKUP(UPPER(F158)&amp;"-"&amp;AW158,Opcodes!$D$3:$E$160,2,FALSE)</f>
        <v>#N/A</v>
      </c>
      <c r="AY158" s="1">
        <f t="shared" ca="1" si="80"/>
        <v>0</v>
      </c>
    </row>
    <row r="159" spans="3:51" x14ac:dyDescent="0.3">
      <c r="C159" s="10" t="str" cm="1">
        <f t="array" aca="1" ref="C159" ca="1">IF(AND(N159&amp;""&lt;&gt;"",K159&amp;""&lt;&gt;""),K159&amp;": "&amp;N159&amp;IF(O159&amp;""&lt;&gt;""," "&amp;O159,"")&amp;IF(P159&amp;""&lt;&gt;""," "&amp;P159,""),IF(Y159&amp;""&lt;&gt;"",K159&amp;": "&amp;TRIM(_xlfn.TEXTJOIN("",TRUE,MID(Y159,2*ROW(INDIRECT("1:"&amp;LEN(Y159)))-1,2)&amp;" ")),""))</f>
        <v/>
      </c>
      <c r="D159" s="15"/>
      <c r="E159" s="16"/>
      <c r="F159" s="17"/>
      <c r="G159" s="18"/>
      <c r="H159" s="23"/>
      <c r="I159" s="8"/>
      <c r="J159" s="8"/>
      <c r="K159" s="1" t="str">
        <f t="shared" ca="1" si="75"/>
        <v>34E</v>
      </c>
      <c r="L159" s="1" t="str">
        <f t="shared" si="64"/>
        <v/>
      </c>
      <c r="M159" s="1" t="str">
        <f t="shared" ca="1" si="40"/>
        <v>$034E</v>
      </c>
      <c r="N159" s="4" t="str">
        <f t="shared" ca="1" si="41"/>
        <v/>
      </c>
      <c r="O159" s="4" t="str">
        <f t="shared" ca="1" si="42"/>
        <v>00</v>
      </c>
      <c r="P159" s="4" t="str">
        <f t="shared" ca="1" si="43"/>
        <v/>
      </c>
      <c r="Q159" s="3">
        <f t="shared" si="44"/>
        <v>-1</v>
      </c>
      <c r="R159" s="3" t="str">
        <f t="shared" si="70"/>
        <v/>
      </c>
      <c r="S159" s="3" t="str">
        <f t="shared" si="79"/>
        <v>my_code</v>
      </c>
      <c r="T159" s="3" t="b">
        <f t="shared" si="77"/>
        <v>0</v>
      </c>
      <c r="U159" s="3" t="b">
        <f t="shared" si="46"/>
        <v>0</v>
      </c>
      <c r="V159" s="3" t="b">
        <f t="shared" si="47"/>
        <v>0</v>
      </c>
      <c r="W159" s="3" t="b">
        <f t="shared" si="48"/>
        <v>0</v>
      </c>
      <c r="X159" s="3" t="b">
        <f>IF(NOT(ISERROR(VLOOKUP(UPPER(F159),Opcodes!$O$3:$O$10,1,FALSE))),TRUE,FALSE)</f>
        <v>0</v>
      </c>
      <c r="Y159" s="1" t="str" cm="1">
        <f t="array" aca="1" ref="Y159" ca="1">IF(OR(UPPER(F159)="STR",UPPER(F159)="ASC"),_xlfn.TEXTJOIN("",TRUE,DEC2HEX(128*(UPPER(F159)="STR")+CODE(MID(G159,ABS(ROW(INDIRECT("1:"&amp;LEN(G159)))),1)))),IF(UPPER(F159)="HEX",UPPER(SUBSTITUTE(G159," ","")),""))</f>
        <v/>
      </c>
      <c r="Z159" s="1" t="str">
        <f t="shared" si="49"/>
        <v/>
      </c>
      <c r="AA159" s="1" t="str">
        <f t="shared" si="50"/>
        <v/>
      </c>
      <c r="AB159" s="1" t="str">
        <f t="shared" si="51"/>
        <v/>
      </c>
      <c r="AC159" s="1" t="str">
        <f t="shared" si="52"/>
        <v/>
      </c>
      <c r="AD159" s="1" t="str">
        <f t="shared" si="53"/>
        <v/>
      </c>
      <c r="AE159" s="1">
        <f t="shared" ca="1" si="54"/>
        <v>0</v>
      </c>
      <c r="AF159" s="1" t="str">
        <f t="shared" si="55"/>
        <v/>
      </c>
      <c r="AG159" s="1" t="str">
        <f ca="1">IF(Z159&amp;""&lt;&gt;"",Z$11,IF(AA159&amp;""&lt;&gt;"",AA$11,IF(AB159&amp;""&lt;&gt;"",AB$11,IF(AC159&amp;""&lt;&gt;"",AC$11,IF(AD159&amp;""&lt;&gt;"",AD$11,IF(AND(AE159&amp;""&lt;&gt;"",X159=FALSE),AE$11,IF(AF159&amp;""&lt;&gt;"","IMM",IF(X159,"PSO","DIR"))))))))</f>
        <v>mem</v>
      </c>
      <c r="AH159" s="1">
        <f t="shared" ca="1" si="56"/>
        <v>0</v>
      </c>
      <c r="AI159" s="1">
        <f t="shared" ca="1" si="67"/>
        <v>-1</v>
      </c>
      <c r="AJ159" s="1">
        <f t="shared" ca="1" si="73"/>
        <v>0</v>
      </c>
      <c r="AK159" s="1">
        <f t="shared" ca="1" si="68"/>
        <v>0</v>
      </c>
      <c r="AL159" s="1">
        <f t="shared" ca="1" si="69"/>
        <v>0</v>
      </c>
      <c r="AM159" s="1" t="e" cm="1">
        <f t="array" aca="1" ref="AM159" ca="1">INDEX($G$2:$G$173,MATCH(1,(AL159=$E$2:$E$173)*("EQU"=UPPER($F$2:$F$173)),0))</f>
        <v>#N/A</v>
      </c>
      <c r="AN159" s="1" t="str">
        <f t="shared" ca="1" si="74"/>
        <v/>
      </c>
      <c r="AO159" s="1" t="e">
        <f t="shared" ca="1" si="78"/>
        <v>#N/A</v>
      </c>
      <c r="AP159" s="1" t="str">
        <f t="shared" ca="1" si="58"/>
        <v/>
      </c>
      <c r="AQ159" s="1" t="str" cm="1">
        <f t="array" aca="1" ref="AQ159" ca="1">IF(LEFT(AL159,1)=".",INDEX($M$12:$M$173,MATCH(1,(AL159=$L$12:$L$173)*(S159=($S$12:$S$173)),0)),"")</f>
        <v/>
      </c>
      <c r="AR159" s="1">
        <f t="shared" ca="1" si="59"/>
        <v>0</v>
      </c>
      <c r="AS159" s="1">
        <f t="shared" ca="1" si="76"/>
        <v>0</v>
      </c>
      <c r="AT159" s="1" t="str">
        <f t="shared" ca="1" si="72"/>
        <v>00</v>
      </c>
      <c r="AU159" s="1" t="str">
        <f t="shared" ca="1" si="60"/>
        <v>00</v>
      </c>
      <c r="AV159" s="1" t="str">
        <f t="shared" ca="1" si="71"/>
        <v>00</v>
      </c>
      <c r="AW159" s="1" t="str">
        <f t="shared" ca="1" si="62"/>
        <v>ZP</v>
      </c>
      <c r="AX159" s="4" t="e">
        <f ca="1">VLOOKUP(UPPER(F159)&amp;"-"&amp;AW159,Opcodes!$D$3:$E$160,2,FALSE)</f>
        <v>#N/A</v>
      </c>
      <c r="AY159" s="1">
        <f t="shared" ca="1" si="80"/>
        <v>0</v>
      </c>
    </row>
    <row r="160" spans="3:51" x14ac:dyDescent="0.3">
      <c r="C160" s="10" t="str" cm="1">
        <f t="array" aca="1" ref="C160" ca="1">IF(AND(N160&amp;""&lt;&gt;"",K160&amp;""&lt;&gt;""),K160&amp;": "&amp;N160&amp;IF(O160&amp;""&lt;&gt;""," "&amp;O160,"")&amp;IF(P160&amp;""&lt;&gt;""," "&amp;P160,""),IF(Y160&amp;""&lt;&gt;"",K160&amp;": "&amp;TRIM(_xlfn.TEXTJOIN("",TRUE,MID(Y160,2*ROW(INDIRECT("1:"&amp;LEN(Y160)))-1,2)&amp;" ")),""))</f>
        <v/>
      </c>
      <c r="D160" s="15"/>
      <c r="E160" s="16"/>
      <c r="F160" s="17"/>
      <c r="G160" s="18"/>
      <c r="H160" s="23"/>
      <c r="I160" s="8"/>
      <c r="J160" s="8"/>
      <c r="K160" s="1" t="str">
        <f t="shared" ca="1" si="75"/>
        <v>34E</v>
      </c>
      <c r="L160" s="1" t="str">
        <f t="shared" si="64"/>
        <v/>
      </c>
      <c r="M160" s="1" t="str">
        <f t="shared" ca="1" si="40"/>
        <v>$034E</v>
      </c>
      <c r="N160" s="4" t="str">
        <f t="shared" ca="1" si="41"/>
        <v/>
      </c>
      <c r="O160" s="4" t="str">
        <f t="shared" ca="1" si="42"/>
        <v>00</v>
      </c>
      <c r="P160" s="4" t="str">
        <f t="shared" ca="1" si="43"/>
        <v/>
      </c>
      <c r="Q160" s="3">
        <f t="shared" si="44"/>
        <v>-1</v>
      </c>
      <c r="R160" s="3" t="str">
        <f t="shared" si="70"/>
        <v/>
      </c>
      <c r="S160" s="3" t="str">
        <f t="shared" si="79"/>
        <v>my_code</v>
      </c>
      <c r="T160" s="3" t="b">
        <f t="shared" si="77"/>
        <v>0</v>
      </c>
      <c r="U160" s="3" t="b">
        <f t="shared" si="46"/>
        <v>0</v>
      </c>
      <c r="V160" s="3" t="b">
        <f t="shared" si="47"/>
        <v>0</v>
      </c>
      <c r="W160" s="3" t="b">
        <f t="shared" si="48"/>
        <v>0</v>
      </c>
      <c r="X160" s="3" t="b">
        <f>IF(NOT(ISERROR(VLOOKUP(UPPER(F160),Opcodes!$O$3:$O$10,1,FALSE))),TRUE,FALSE)</f>
        <v>0</v>
      </c>
      <c r="Y160" s="1" t="str" cm="1">
        <f t="array" aca="1" ref="Y160" ca="1">IF(OR(UPPER(F160)="STR",UPPER(F160)="ASC"),_xlfn.TEXTJOIN("",TRUE,DEC2HEX(128*(UPPER(F160)="STR")+CODE(MID(G160,ABS(ROW(INDIRECT("1:"&amp;LEN(G160)))),1)))),IF(UPPER(F160)="HEX",UPPER(SUBSTITUTE(G160," ","")),""))</f>
        <v/>
      </c>
      <c r="Z160" s="1" t="str">
        <f t="shared" si="49"/>
        <v/>
      </c>
      <c r="AA160" s="1" t="str">
        <f t="shared" si="50"/>
        <v/>
      </c>
      <c r="AB160" s="1" t="str">
        <f t="shared" si="51"/>
        <v/>
      </c>
      <c r="AC160" s="1" t="str">
        <f t="shared" si="52"/>
        <v/>
      </c>
      <c r="AD160" s="1" t="str">
        <f t="shared" si="53"/>
        <v/>
      </c>
      <c r="AE160" s="1">
        <f t="shared" ca="1" si="54"/>
        <v>0</v>
      </c>
      <c r="AF160" s="1" t="str">
        <f t="shared" si="55"/>
        <v/>
      </c>
      <c r="AG160" s="1" t="str">
        <f ca="1">IF(Z160&amp;""&lt;&gt;"",Z$11,IF(AA160&amp;""&lt;&gt;"",AA$11,IF(AB160&amp;""&lt;&gt;"",AB$11,IF(AC160&amp;""&lt;&gt;"",AC$11,IF(AD160&amp;""&lt;&gt;"",AD$11,IF(AND(AE160&amp;""&lt;&gt;"",X160=FALSE),AE$11,IF(AF160&amp;""&lt;&gt;"","IMM",IF(X160,"PSO","DIR"))))))))</f>
        <v>mem</v>
      </c>
      <c r="AH160" s="1">
        <f t="shared" ca="1" si="56"/>
        <v>0</v>
      </c>
      <c r="AI160" s="1">
        <f t="shared" ca="1" si="67"/>
        <v>-1</v>
      </c>
      <c r="AJ160" s="1">
        <f t="shared" ca="1" si="73"/>
        <v>0</v>
      </c>
      <c r="AK160" s="1">
        <f t="shared" ca="1" si="68"/>
        <v>0</v>
      </c>
      <c r="AL160" s="1">
        <f t="shared" ca="1" si="69"/>
        <v>0</v>
      </c>
      <c r="AM160" s="1" t="e" cm="1">
        <f t="array" aca="1" ref="AM160" ca="1">INDEX($G$2:$G$173,MATCH(1,(AL160=$E$2:$E$173)*("EQU"=UPPER($F$2:$F$173)),0))</f>
        <v>#N/A</v>
      </c>
      <c r="AN160" s="1" t="str">
        <f t="shared" ca="1" si="74"/>
        <v/>
      </c>
      <c r="AO160" s="1" t="e">
        <f t="shared" ca="1" si="78"/>
        <v>#N/A</v>
      </c>
      <c r="AP160" s="1" t="str">
        <f t="shared" ca="1" si="58"/>
        <v/>
      </c>
      <c r="AQ160" s="1" t="str" cm="1">
        <f t="array" aca="1" ref="AQ160" ca="1">IF(LEFT(AL160,1)=".",INDEX($M$12:$M$173,MATCH(1,(AL160=$L$12:$L$173)*(S160=($S$12:$S$173)),0)),"")</f>
        <v/>
      </c>
      <c r="AR160" s="1">
        <f t="shared" ca="1" si="59"/>
        <v>0</v>
      </c>
      <c r="AS160" s="1">
        <f t="shared" ca="1" si="76"/>
        <v>0</v>
      </c>
      <c r="AT160" s="1" t="str">
        <f t="shared" ca="1" si="72"/>
        <v>00</v>
      </c>
      <c r="AU160" s="1" t="str">
        <f t="shared" ca="1" si="60"/>
        <v>00</v>
      </c>
      <c r="AV160" s="1" t="str">
        <f t="shared" ca="1" si="71"/>
        <v>00</v>
      </c>
      <c r="AW160" s="1" t="str">
        <f t="shared" ca="1" si="62"/>
        <v>ZP</v>
      </c>
      <c r="AX160" s="4" t="e">
        <f ca="1">VLOOKUP(UPPER(F160)&amp;"-"&amp;AW160,Opcodes!$D$3:$E$160,2,FALSE)</f>
        <v>#N/A</v>
      </c>
      <c r="AY160" s="1">
        <f t="shared" ca="1" si="80"/>
        <v>0</v>
      </c>
    </row>
    <row r="161" spans="3:51" x14ac:dyDescent="0.3">
      <c r="C161" s="10" t="str" cm="1">
        <f t="array" aca="1" ref="C161" ca="1">IF(AND(N161&amp;""&lt;&gt;"",K161&amp;""&lt;&gt;""),K161&amp;": "&amp;N161&amp;IF(O161&amp;""&lt;&gt;""," "&amp;O161,"")&amp;IF(P161&amp;""&lt;&gt;""," "&amp;P161,""),IF(Y161&amp;""&lt;&gt;"",K161&amp;": "&amp;TRIM(_xlfn.TEXTJOIN("",TRUE,MID(Y161,2*ROW(INDIRECT("1:"&amp;LEN(Y161)))-1,2)&amp;" ")),""))</f>
        <v/>
      </c>
      <c r="D161" s="15"/>
      <c r="E161" s="16"/>
      <c r="F161" s="17"/>
      <c r="G161" s="18"/>
      <c r="H161" s="23"/>
      <c r="I161" s="8"/>
      <c r="J161" s="8"/>
      <c r="K161" s="1" t="str">
        <f t="shared" ca="1" si="75"/>
        <v>34E</v>
      </c>
      <c r="L161" s="1" t="str">
        <f t="shared" si="64"/>
        <v/>
      </c>
      <c r="M161" s="1" t="str">
        <f t="shared" ca="1" si="40"/>
        <v>$034E</v>
      </c>
      <c r="N161" s="4" t="str">
        <f t="shared" ca="1" si="41"/>
        <v/>
      </c>
      <c r="O161" s="4" t="str">
        <f t="shared" ca="1" si="42"/>
        <v>00</v>
      </c>
      <c r="P161" s="4" t="str">
        <f t="shared" ca="1" si="43"/>
        <v/>
      </c>
      <c r="Q161" s="3">
        <f t="shared" si="44"/>
        <v>-1</v>
      </c>
      <c r="R161" s="3" t="str">
        <f t="shared" si="70"/>
        <v/>
      </c>
      <c r="S161" s="3" t="str">
        <f t="shared" si="79"/>
        <v>my_code</v>
      </c>
      <c r="T161" s="3" t="b">
        <f t="shared" si="77"/>
        <v>0</v>
      </c>
      <c r="U161" s="3" t="b">
        <f t="shared" si="46"/>
        <v>0</v>
      </c>
      <c r="V161" s="3" t="b">
        <f t="shared" si="47"/>
        <v>0</v>
      </c>
      <c r="W161" s="3" t="b">
        <f t="shared" si="48"/>
        <v>0</v>
      </c>
      <c r="X161" s="3" t="b">
        <f>IF(NOT(ISERROR(VLOOKUP(UPPER(F161),Opcodes!$O$3:$O$10,1,FALSE))),TRUE,FALSE)</f>
        <v>0</v>
      </c>
      <c r="Y161" s="1" t="str" cm="1">
        <f t="array" aca="1" ref="Y161" ca="1">IF(OR(UPPER(F161)="STR",UPPER(F161)="ASC"),_xlfn.TEXTJOIN("",TRUE,DEC2HEX(128*(UPPER(F161)="STR")+CODE(MID(G161,ABS(ROW(INDIRECT("1:"&amp;LEN(G161)))),1)))),IF(UPPER(F161)="HEX",UPPER(SUBSTITUTE(G161," ","")),""))</f>
        <v/>
      </c>
      <c r="Z161" s="1" t="str">
        <f t="shared" si="49"/>
        <v/>
      </c>
      <c r="AA161" s="1" t="str">
        <f t="shared" si="50"/>
        <v/>
      </c>
      <c r="AB161" s="1" t="str">
        <f t="shared" si="51"/>
        <v/>
      </c>
      <c r="AC161" s="1" t="str">
        <f t="shared" si="52"/>
        <v/>
      </c>
      <c r="AD161" s="1" t="str">
        <f t="shared" si="53"/>
        <v/>
      </c>
      <c r="AE161" s="1">
        <f t="shared" ca="1" si="54"/>
        <v>0</v>
      </c>
      <c r="AF161" s="1" t="str">
        <f t="shared" si="55"/>
        <v/>
      </c>
      <c r="AG161" s="1" t="str">
        <f ca="1">IF(Z161&amp;""&lt;&gt;"",Z$11,IF(AA161&amp;""&lt;&gt;"",AA$11,IF(AB161&amp;""&lt;&gt;"",AB$11,IF(AC161&amp;""&lt;&gt;"",AC$11,IF(AD161&amp;""&lt;&gt;"",AD$11,IF(AND(AE161&amp;""&lt;&gt;"",X161=FALSE),AE$11,IF(AF161&amp;""&lt;&gt;"","IMM",IF(X161,"PSO","DIR"))))))))</f>
        <v>mem</v>
      </c>
      <c r="AH161" s="1">
        <f t="shared" ca="1" si="56"/>
        <v>0</v>
      </c>
      <c r="AI161" s="1">
        <f t="shared" ca="1" si="67"/>
        <v>-1</v>
      </c>
      <c r="AJ161" s="1">
        <f t="shared" ca="1" si="73"/>
        <v>0</v>
      </c>
      <c r="AK161" s="1">
        <f t="shared" ca="1" si="68"/>
        <v>0</v>
      </c>
      <c r="AL161" s="1">
        <f t="shared" ca="1" si="69"/>
        <v>0</v>
      </c>
      <c r="AM161" s="1" t="e" cm="1">
        <f t="array" aca="1" ref="AM161" ca="1">INDEX($G$2:$G$173,MATCH(1,(AL161=$E$2:$E$173)*("EQU"=UPPER($F$2:$F$173)),0))</f>
        <v>#N/A</v>
      </c>
      <c r="AN161" s="1" t="str">
        <f t="shared" ca="1" si="74"/>
        <v/>
      </c>
      <c r="AO161" s="1" t="e">
        <f t="shared" ca="1" si="78"/>
        <v>#N/A</v>
      </c>
      <c r="AP161" s="1" t="str">
        <f t="shared" ca="1" si="58"/>
        <v/>
      </c>
      <c r="AQ161" s="1" t="str" cm="1">
        <f t="array" aca="1" ref="AQ161" ca="1">IF(LEFT(AL161,1)=".",INDEX($M$12:$M$173,MATCH(1,(AL161=$L$12:$L$173)*(S161=($S$12:$S$173)),0)),"")</f>
        <v/>
      </c>
      <c r="AR161" s="1">
        <f t="shared" ca="1" si="59"/>
        <v>0</v>
      </c>
      <c r="AS161" s="1">
        <f t="shared" ca="1" si="76"/>
        <v>0</v>
      </c>
      <c r="AT161" s="1" t="str">
        <f t="shared" ca="1" si="72"/>
        <v>00</v>
      </c>
      <c r="AU161" s="1" t="str">
        <f t="shared" ca="1" si="60"/>
        <v>00</v>
      </c>
      <c r="AV161" s="1" t="str">
        <f t="shared" ca="1" si="71"/>
        <v>00</v>
      </c>
      <c r="AW161" s="1" t="str">
        <f t="shared" ca="1" si="62"/>
        <v>ZP</v>
      </c>
      <c r="AX161" s="4" t="e">
        <f ca="1">VLOOKUP(UPPER(F161)&amp;"-"&amp;AW161,Opcodes!$D$3:$E$160,2,FALSE)</f>
        <v>#N/A</v>
      </c>
      <c r="AY161" s="1">
        <f t="shared" ca="1" si="80"/>
        <v>0</v>
      </c>
    </row>
    <row r="162" spans="3:51" x14ac:dyDescent="0.3">
      <c r="C162" s="10" t="str" cm="1">
        <f t="array" aca="1" ref="C162" ca="1">IF(AND(N162&amp;""&lt;&gt;"",K162&amp;""&lt;&gt;""),K162&amp;": "&amp;N162&amp;IF(O162&amp;""&lt;&gt;""," "&amp;O162,"")&amp;IF(P162&amp;""&lt;&gt;""," "&amp;P162,""),IF(Y162&amp;""&lt;&gt;"",K162&amp;": "&amp;TRIM(_xlfn.TEXTJOIN("",TRUE,MID(Y162,2*ROW(INDIRECT("1:"&amp;LEN(Y162)))-1,2)&amp;" ")),""))</f>
        <v/>
      </c>
      <c r="D162" s="15"/>
      <c r="E162" s="16"/>
      <c r="F162" s="17"/>
      <c r="G162" s="18"/>
      <c r="H162" s="23"/>
      <c r="I162" s="8"/>
      <c r="J162" s="8"/>
      <c r="K162" s="1" t="str">
        <f t="shared" ca="1" si="75"/>
        <v>34E</v>
      </c>
      <c r="L162" s="1" t="str">
        <f t="shared" si="64"/>
        <v/>
      </c>
      <c r="M162" s="1" t="str">
        <f t="shared" ca="1" si="40"/>
        <v>$034E</v>
      </c>
      <c r="N162" s="4" t="str">
        <f t="shared" ca="1" si="41"/>
        <v/>
      </c>
      <c r="O162" s="4" t="str">
        <f t="shared" ca="1" si="42"/>
        <v>00</v>
      </c>
      <c r="P162" s="4" t="str">
        <f t="shared" ca="1" si="43"/>
        <v/>
      </c>
      <c r="Q162" s="3">
        <f t="shared" si="44"/>
        <v>-1</v>
      </c>
      <c r="R162" s="3" t="str">
        <f t="shared" si="70"/>
        <v/>
      </c>
      <c r="S162" s="3" t="str">
        <f t="shared" si="79"/>
        <v>my_code</v>
      </c>
      <c r="T162" s="3" t="b">
        <f t="shared" si="77"/>
        <v>0</v>
      </c>
      <c r="U162" s="3" t="b">
        <f t="shared" si="46"/>
        <v>0</v>
      </c>
      <c r="V162" s="3" t="b">
        <f t="shared" si="47"/>
        <v>0</v>
      </c>
      <c r="W162" s="3" t="b">
        <f t="shared" si="48"/>
        <v>0</v>
      </c>
      <c r="X162" s="3" t="b">
        <f>IF(NOT(ISERROR(VLOOKUP(UPPER(F162),Opcodes!$O$3:$O$10,1,FALSE))),TRUE,FALSE)</f>
        <v>0</v>
      </c>
      <c r="Y162" s="1" t="str" cm="1">
        <f t="array" aca="1" ref="Y162" ca="1">IF(OR(UPPER(F162)="STR",UPPER(F162)="ASC"),_xlfn.TEXTJOIN("",TRUE,DEC2HEX(128*(UPPER(F162)="STR")+CODE(MID(G162,ABS(ROW(INDIRECT("1:"&amp;LEN(G162)))),1)))),IF(UPPER(F162)="HEX",UPPER(SUBSTITUTE(G162," ","")),""))</f>
        <v/>
      </c>
      <c r="Z162" s="1" t="str">
        <f t="shared" si="49"/>
        <v/>
      </c>
      <c r="AA162" s="1" t="str">
        <f t="shared" si="50"/>
        <v/>
      </c>
      <c r="AB162" s="1" t="str">
        <f t="shared" si="51"/>
        <v/>
      </c>
      <c r="AC162" s="1" t="str">
        <f t="shared" si="52"/>
        <v/>
      </c>
      <c r="AD162" s="1" t="str">
        <f t="shared" si="53"/>
        <v/>
      </c>
      <c r="AE162" s="1">
        <f t="shared" ca="1" si="54"/>
        <v>0</v>
      </c>
      <c r="AF162" s="1" t="str">
        <f t="shared" si="55"/>
        <v/>
      </c>
      <c r="AG162" s="1" t="str">
        <f ca="1">IF(Z162&amp;""&lt;&gt;"",Z$11,IF(AA162&amp;""&lt;&gt;"",AA$11,IF(AB162&amp;""&lt;&gt;"",AB$11,IF(AC162&amp;""&lt;&gt;"",AC$11,IF(AD162&amp;""&lt;&gt;"",AD$11,IF(AND(AE162&amp;""&lt;&gt;"",X162=FALSE),AE$11,IF(AF162&amp;""&lt;&gt;"","IMM",IF(X162,"PSO","DIR"))))))))</f>
        <v>mem</v>
      </c>
      <c r="AH162" s="1">
        <f t="shared" ca="1" si="56"/>
        <v>0</v>
      </c>
      <c r="AI162" s="1">
        <f t="shared" ca="1" si="67"/>
        <v>-1</v>
      </c>
      <c r="AJ162" s="1">
        <f t="shared" ca="1" si="73"/>
        <v>0</v>
      </c>
      <c r="AK162" s="1">
        <f t="shared" ca="1" si="68"/>
        <v>0</v>
      </c>
      <c r="AL162" s="1">
        <f t="shared" ca="1" si="69"/>
        <v>0</v>
      </c>
      <c r="AM162" s="1" t="e" cm="1">
        <f t="array" aca="1" ref="AM162" ca="1">INDEX($G$2:$G$173,MATCH(1,(AL162=$E$2:$E$173)*("EQU"=UPPER($F$2:$F$173)),0))</f>
        <v>#N/A</v>
      </c>
      <c r="AN162" s="1" t="str">
        <f t="shared" ca="1" si="74"/>
        <v/>
      </c>
      <c r="AO162" s="1" t="e">
        <f t="shared" ca="1" si="78"/>
        <v>#N/A</v>
      </c>
      <c r="AP162" s="1" t="str">
        <f t="shared" ca="1" si="58"/>
        <v/>
      </c>
      <c r="AQ162" s="1" t="str" cm="1">
        <f t="array" aca="1" ref="AQ162" ca="1">IF(LEFT(AL162,1)=".",INDEX($M$12:$M$173,MATCH(1,(AL162=$L$12:$L$173)*(S162=($S$12:$S$173)),0)),"")</f>
        <v/>
      </c>
      <c r="AR162" s="1">
        <f t="shared" ca="1" si="59"/>
        <v>0</v>
      </c>
      <c r="AS162" s="1">
        <f t="shared" ca="1" si="76"/>
        <v>0</v>
      </c>
      <c r="AT162" s="1" t="str">
        <f t="shared" ca="1" si="72"/>
        <v>00</v>
      </c>
      <c r="AU162" s="1" t="str">
        <f t="shared" ca="1" si="60"/>
        <v>00</v>
      </c>
      <c r="AV162" s="1" t="str">
        <f t="shared" ca="1" si="71"/>
        <v>00</v>
      </c>
      <c r="AW162" s="1" t="str">
        <f t="shared" ca="1" si="62"/>
        <v>ZP</v>
      </c>
      <c r="AX162" s="4" t="e">
        <f ca="1">VLOOKUP(UPPER(F162)&amp;"-"&amp;AW162,Opcodes!$D$3:$E$160,2,FALSE)</f>
        <v>#N/A</v>
      </c>
      <c r="AY162" s="1">
        <f t="shared" ca="1" si="80"/>
        <v>0</v>
      </c>
    </row>
    <row r="163" spans="3:51" x14ac:dyDescent="0.3">
      <c r="C163" s="10" t="str" cm="1">
        <f t="array" aca="1" ref="C163" ca="1">IF(AND(N163&amp;""&lt;&gt;"",K163&amp;""&lt;&gt;""),K163&amp;": "&amp;N163&amp;IF(O163&amp;""&lt;&gt;""," "&amp;O163,"")&amp;IF(P163&amp;""&lt;&gt;""," "&amp;P163,""),IF(Y163&amp;""&lt;&gt;"",K163&amp;": "&amp;TRIM(_xlfn.TEXTJOIN("",TRUE,MID(Y163,2*ROW(INDIRECT("1:"&amp;LEN(Y163)))-1,2)&amp;" ")),""))</f>
        <v/>
      </c>
      <c r="D163" s="15"/>
      <c r="E163" s="16"/>
      <c r="F163" s="17"/>
      <c r="G163" s="18"/>
      <c r="H163" s="23"/>
      <c r="I163" s="8"/>
      <c r="J163" s="8"/>
      <c r="K163" s="1" t="str">
        <f t="shared" ca="1" si="75"/>
        <v>34E</v>
      </c>
      <c r="L163" s="1" t="str">
        <f t="shared" si="64"/>
        <v/>
      </c>
      <c r="M163" s="1" t="str">
        <f t="shared" ca="1" si="40"/>
        <v>$034E</v>
      </c>
      <c r="N163" s="4" t="str">
        <f t="shared" ca="1" si="41"/>
        <v/>
      </c>
      <c r="O163" s="4" t="str">
        <f t="shared" ca="1" si="42"/>
        <v>00</v>
      </c>
      <c r="P163" s="4" t="str">
        <f t="shared" ca="1" si="43"/>
        <v/>
      </c>
      <c r="Q163" s="3">
        <f t="shared" si="44"/>
        <v>-1</v>
      </c>
      <c r="R163" s="3" t="str">
        <f t="shared" si="70"/>
        <v/>
      </c>
      <c r="S163" s="3" t="str">
        <f t="shared" si="79"/>
        <v>my_code</v>
      </c>
      <c r="T163" s="3" t="b">
        <f t="shared" si="77"/>
        <v>0</v>
      </c>
      <c r="U163" s="3" t="b">
        <f t="shared" si="46"/>
        <v>0</v>
      </c>
      <c r="V163" s="3" t="b">
        <f t="shared" si="47"/>
        <v>0</v>
      </c>
      <c r="W163" s="3" t="b">
        <f t="shared" si="48"/>
        <v>0</v>
      </c>
      <c r="X163" s="3" t="b">
        <f>IF(NOT(ISERROR(VLOOKUP(UPPER(F163),Opcodes!$O$3:$O$10,1,FALSE))),TRUE,FALSE)</f>
        <v>0</v>
      </c>
      <c r="Y163" s="1" t="str" cm="1">
        <f t="array" aca="1" ref="Y163" ca="1">IF(OR(UPPER(F163)="STR",UPPER(F163)="ASC"),_xlfn.TEXTJOIN("",TRUE,DEC2HEX(128*(UPPER(F163)="STR")+CODE(MID(G163,ABS(ROW(INDIRECT("1:"&amp;LEN(G163)))),1)))),IF(UPPER(F163)="HEX",UPPER(SUBSTITUTE(G163," ","")),""))</f>
        <v/>
      </c>
      <c r="Z163" s="1" t="str">
        <f t="shared" si="49"/>
        <v/>
      </c>
      <c r="AA163" s="1" t="str">
        <f t="shared" si="50"/>
        <v/>
      </c>
      <c r="AB163" s="1" t="str">
        <f t="shared" si="51"/>
        <v/>
      </c>
      <c r="AC163" s="1" t="str">
        <f t="shared" si="52"/>
        <v/>
      </c>
      <c r="AD163" s="1" t="str">
        <f t="shared" si="53"/>
        <v/>
      </c>
      <c r="AE163" s="1">
        <f t="shared" ca="1" si="54"/>
        <v>0</v>
      </c>
      <c r="AF163" s="1" t="str">
        <f t="shared" si="55"/>
        <v/>
      </c>
      <c r="AG163" s="1" t="str">
        <f ca="1">IF(Z163&amp;""&lt;&gt;"",Z$11,IF(AA163&amp;""&lt;&gt;"",AA$11,IF(AB163&amp;""&lt;&gt;"",AB$11,IF(AC163&amp;""&lt;&gt;"",AC$11,IF(AD163&amp;""&lt;&gt;"",AD$11,IF(AND(AE163&amp;""&lt;&gt;"",X163=FALSE),AE$11,IF(AF163&amp;""&lt;&gt;"","IMM",IF(X163,"PSO","DIR"))))))))</f>
        <v>mem</v>
      </c>
      <c r="AH163" s="1">
        <f t="shared" ca="1" si="56"/>
        <v>0</v>
      </c>
      <c r="AI163" s="1">
        <f t="shared" ca="1" si="67"/>
        <v>-1</v>
      </c>
      <c r="AJ163" s="1">
        <f t="shared" ca="1" si="73"/>
        <v>0</v>
      </c>
      <c r="AK163" s="1">
        <f t="shared" ca="1" si="68"/>
        <v>0</v>
      </c>
      <c r="AL163" s="1">
        <f t="shared" ca="1" si="69"/>
        <v>0</v>
      </c>
      <c r="AM163" s="1" t="e" cm="1">
        <f t="array" aca="1" ref="AM163" ca="1">INDEX($G$2:$G$173,MATCH(1,(AL163=$E$2:$E$173)*("EQU"=UPPER($F$2:$F$173)),0))</f>
        <v>#N/A</v>
      </c>
      <c r="AN163" s="1" t="str">
        <f t="shared" ca="1" si="74"/>
        <v/>
      </c>
      <c r="AO163" s="1" t="e">
        <f t="shared" ca="1" si="78"/>
        <v>#N/A</v>
      </c>
      <c r="AP163" s="1" t="str">
        <f t="shared" ca="1" si="58"/>
        <v/>
      </c>
      <c r="AQ163" s="1" t="str" cm="1">
        <f t="array" aca="1" ref="AQ163" ca="1">IF(LEFT(AL163,1)=".",INDEX($M$12:$M$173,MATCH(1,(AL163=$L$12:$L$173)*(S163=($S$12:$S$173)),0)),"")</f>
        <v/>
      </c>
      <c r="AR163" s="1">
        <f t="shared" ca="1" si="59"/>
        <v>0</v>
      </c>
      <c r="AS163" s="1">
        <f t="shared" ca="1" si="76"/>
        <v>0</v>
      </c>
      <c r="AT163" s="1" t="str">
        <f t="shared" ca="1" si="72"/>
        <v>00</v>
      </c>
      <c r="AU163" s="1" t="str">
        <f t="shared" ca="1" si="60"/>
        <v>00</v>
      </c>
      <c r="AV163" s="1" t="str">
        <f t="shared" ca="1" si="71"/>
        <v>00</v>
      </c>
      <c r="AW163" s="1" t="str">
        <f t="shared" ca="1" si="62"/>
        <v>ZP</v>
      </c>
      <c r="AX163" s="4" t="e">
        <f ca="1">VLOOKUP(UPPER(F163)&amp;"-"&amp;AW163,Opcodes!$D$3:$E$160,2,FALSE)</f>
        <v>#N/A</v>
      </c>
      <c r="AY163" s="1">
        <f t="shared" ca="1" si="80"/>
        <v>0</v>
      </c>
    </row>
    <row r="164" spans="3:51" x14ac:dyDescent="0.3">
      <c r="C164" s="10" t="str" cm="1">
        <f t="array" aca="1" ref="C164" ca="1">IF(AND(N164&amp;""&lt;&gt;"",K164&amp;""&lt;&gt;""),K164&amp;": "&amp;N164&amp;IF(O164&amp;""&lt;&gt;""," "&amp;O164,"")&amp;IF(P164&amp;""&lt;&gt;""," "&amp;P164,""),IF(Y164&amp;""&lt;&gt;"",K164&amp;": "&amp;TRIM(_xlfn.TEXTJOIN("",TRUE,MID(Y164,2*ROW(INDIRECT("1:"&amp;LEN(Y164)))-1,2)&amp;" ")),""))</f>
        <v/>
      </c>
      <c r="D164" s="15"/>
      <c r="E164" s="16"/>
      <c r="F164" s="17"/>
      <c r="G164" s="18"/>
      <c r="H164" s="23"/>
      <c r="I164" s="8"/>
      <c r="J164" s="8"/>
      <c r="K164" s="1" t="str">
        <f t="shared" ca="1" si="75"/>
        <v>34E</v>
      </c>
      <c r="L164" s="1" t="str">
        <f t="shared" si="64"/>
        <v/>
      </c>
      <c r="M164" s="1" t="str">
        <f t="shared" ca="1" si="40"/>
        <v>$034E</v>
      </c>
      <c r="N164" s="4" t="str">
        <f t="shared" ca="1" si="41"/>
        <v/>
      </c>
      <c r="O164" s="4" t="str">
        <f t="shared" ca="1" si="42"/>
        <v>00</v>
      </c>
      <c r="P164" s="4" t="str">
        <f t="shared" ca="1" si="43"/>
        <v/>
      </c>
      <c r="Q164" s="3">
        <f t="shared" si="44"/>
        <v>-1</v>
      </c>
      <c r="R164" s="3" t="str">
        <f t="shared" si="70"/>
        <v/>
      </c>
      <c r="S164" s="3" t="str">
        <f t="shared" si="79"/>
        <v>my_code</v>
      </c>
      <c r="T164" s="3" t="b">
        <f t="shared" si="77"/>
        <v>0</v>
      </c>
      <c r="U164" s="3" t="b">
        <f t="shared" si="46"/>
        <v>0</v>
      </c>
      <c r="V164" s="3" t="b">
        <f t="shared" si="47"/>
        <v>0</v>
      </c>
      <c r="W164" s="3" t="b">
        <f t="shared" si="48"/>
        <v>0</v>
      </c>
      <c r="X164" s="3" t="b">
        <f>IF(NOT(ISERROR(VLOOKUP(UPPER(F164),Opcodes!$O$3:$O$10,1,FALSE))),TRUE,FALSE)</f>
        <v>0</v>
      </c>
      <c r="Y164" s="1" t="str" cm="1">
        <f t="array" aca="1" ref="Y164" ca="1">IF(OR(UPPER(F164)="STR",UPPER(F164)="ASC"),_xlfn.TEXTJOIN("",TRUE,DEC2HEX(128*(UPPER(F164)="STR")+CODE(MID(G164,ABS(ROW(INDIRECT("1:"&amp;LEN(G164)))),1)))),IF(UPPER(F164)="HEX",UPPER(SUBSTITUTE(G164," ","")),""))</f>
        <v/>
      </c>
      <c r="Z164" s="1" t="str">
        <f t="shared" si="49"/>
        <v/>
      </c>
      <c r="AA164" s="1" t="str">
        <f t="shared" si="50"/>
        <v/>
      </c>
      <c r="AB164" s="1" t="str">
        <f t="shared" si="51"/>
        <v/>
      </c>
      <c r="AC164" s="1" t="str">
        <f t="shared" si="52"/>
        <v/>
      </c>
      <c r="AD164" s="1" t="str">
        <f t="shared" si="53"/>
        <v/>
      </c>
      <c r="AE164" s="1">
        <f t="shared" ca="1" si="54"/>
        <v>0</v>
      </c>
      <c r="AF164" s="1" t="str">
        <f t="shared" si="55"/>
        <v/>
      </c>
      <c r="AG164" s="1" t="str">
        <f ca="1">IF(Z164&amp;""&lt;&gt;"",Z$11,IF(AA164&amp;""&lt;&gt;"",AA$11,IF(AB164&amp;""&lt;&gt;"",AB$11,IF(AC164&amp;""&lt;&gt;"",AC$11,IF(AD164&amp;""&lt;&gt;"",AD$11,IF(AND(AE164&amp;""&lt;&gt;"",X164=FALSE),AE$11,IF(AF164&amp;""&lt;&gt;"","IMM",IF(X164,"PSO","DIR"))))))))</f>
        <v>mem</v>
      </c>
      <c r="AH164" s="1">
        <f t="shared" ca="1" si="56"/>
        <v>0</v>
      </c>
      <c r="AI164" s="1">
        <f t="shared" ca="1" si="67"/>
        <v>-1</v>
      </c>
      <c r="AJ164" s="1">
        <f t="shared" ca="1" si="73"/>
        <v>0</v>
      </c>
      <c r="AK164" s="1">
        <f t="shared" ca="1" si="68"/>
        <v>0</v>
      </c>
      <c r="AL164" s="1">
        <f t="shared" ca="1" si="69"/>
        <v>0</v>
      </c>
      <c r="AM164" s="1" t="e" cm="1">
        <f t="array" aca="1" ref="AM164" ca="1">INDEX($G$2:$G$173,MATCH(1,(AL164=$E$2:$E$173)*("EQU"=UPPER($F$2:$F$173)),0))</f>
        <v>#N/A</v>
      </c>
      <c r="AN164" s="1" t="str">
        <f t="shared" ca="1" si="74"/>
        <v/>
      </c>
      <c r="AO164" s="1" t="e">
        <f t="shared" ca="1" si="78"/>
        <v>#N/A</v>
      </c>
      <c r="AP164" s="1" t="str">
        <f t="shared" ca="1" si="58"/>
        <v/>
      </c>
      <c r="AQ164" s="1" t="str" cm="1">
        <f t="array" aca="1" ref="AQ164" ca="1">IF(LEFT(AL164,1)=".",INDEX($M$12:$M$173,MATCH(1,(AL164=$L$12:$L$173)*(S164=($S$12:$S$173)),0)),"")</f>
        <v/>
      </c>
      <c r="AR164" s="1">
        <f t="shared" ca="1" si="59"/>
        <v>0</v>
      </c>
      <c r="AS164" s="1">
        <f t="shared" ca="1" si="76"/>
        <v>0</v>
      </c>
      <c r="AT164" s="1" t="str">
        <f t="shared" ca="1" si="72"/>
        <v>00</v>
      </c>
      <c r="AU164" s="1" t="str">
        <f t="shared" ca="1" si="60"/>
        <v>00</v>
      </c>
      <c r="AV164" s="1" t="str">
        <f t="shared" ca="1" si="71"/>
        <v>00</v>
      </c>
      <c r="AW164" s="1" t="str">
        <f t="shared" ca="1" si="62"/>
        <v>ZP</v>
      </c>
      <c r="AX164" s="4" t="e">
        <f ca="1">VLOOKUP(UPPER(F164)&amp;"-"&amp;AW164,Opcodes!$D$3:$E$160,2,FALSE)</f>
        <v>#N/A</v>
      </c>
      <c r="AY164" s="1">
        <f t="shared" ca="1" si="80"/>
        <v>0</v>
      </c>
    </row>
    <row r="165" spans="3:51" x14ac:dyDescent="0.3">
      <c r="C165" s="10" t="str" cm="1">
        <f t="array" aca="1" ref="C165" ca="1">IF(AND(N165&amp;""&lt;&gt;"",K165&amp;""&lt;&gt;""),K165&amp;": "&amp;N165&amp;IF(O165&amp;""&lt;&gt;""," "&amp;O165,"")&amp;IF(P165&amp;""&lt;&gt;""," "&amp;P165,""),IF(Y165&amp;""&lt;&gt;"",K165&amp;": "&amp;TRIM(_xlfn.TEXTJOIN("",TRUE,MID(Y165,2*ROW(INDIRECT("1:"&amp;LEN(Y165)))-1,2)&amp;" ")),""))</f>
        <v/>
      </c>
      <c r="D165" s="15"/>
      <c r="E165" s="16"/>
      <c r="F165" s="17"/>
      <c r="G165" s="18"/>
      <c r="H165" s="23"/>
      <c r="I165" s="8"/>
      <c r="J165" s="8"/>
      <c r="K165" s="1" t="str">
        <f t="shared" ca="1" si="75"/>
        <v>34E</v>
      </c>
      <c r="L165" s="1" t="str">
        <f t="shared" si="64"/>
        <v/>
      </c>
      <c r="M165" s="1" t="str">
        <f t="shared" ca="1" si="40"/>
        <v>$034E</v>
      </c>
      <c r="N165" s="4" t="str">
        <f t="shared" ca="1" si="41"/>
        <v/>
      </c>
      <c r="O165" s="4" t="str">
        <f t="shared" ca="1" si="42"/>
        <v>00</v>
      </c>
      <c r="P165" s="4" t="str">
        <f t="shared" ca="1" si="43"/>
        <v/>
      </c>
      <c r="Q165" s="3">
        <f t="shared" si="44"/>
        <v>-1</v>
      </c>
      <c r="R165" s="3" t="str">
        <f t="shared" si="70"/>
        <v/>
      </c>
      <c r="S165" s="3" t="str">
        <f t="shared" si="79"/>
        <v>my_code</v>
      </c>
      <c r="T165" s="3" t="b">
        <f t="shared" si="77"/>
        <v>0</v>
      </c>
      <c r="U165" s="3" t="b">
        <f t="shared" si="46"/>
        <v>0</v>
      </c>
      <c r="V165" s="3" t="b">
        <f t="shared" si="47"/>
        <v>0</v>
      </c>
      <c r="W165" s="3" t="b">
        <f t="shared" si="48"/>
        <v>0</v>
      </c>
      <c r="X165" s="3" t="b">
        <f>IF(NOT(ISERROR(VLOOKUP(UPPER(F165),Opcodes!$O$3:$O$10,1,FALSE))),TRUE,FALSE)</f>
        <v>0</v>
      </c>
      <c r="Y165" s="1" t="str" cm="1">
        <f t="array" aca="1" ref="Y165" ca="1">IF(OR(UPPER(F165)="STR",UPPER(F165)="ASC"),_xlfn.TEXTJOIN("",TRUE,DEC2HEX(128*(UPPER(F165)="STR")+CODE(MID(G165,ABS(ROW(INDIRECT("1:"&amp;LEN(G165)))),1)))),IF(UPPER(F165)="HEX",UPPER(SUBSTITUTE(G165," ","")),""))</f>
        <v/>
      </c>
      <c r="Z165" s="1" t="str">
        <f t="shared" si="49"/>
        <v/>
      </c>
      <c r="AA165" s="1" t="str">
        <f t="shared" si="50"/>
        <v/>
      </c>
      <c r="AB165" s="1" t="str">
        <f t="shared" si="51"/>
        <v/>
      </c>
      <c r="AC165" s="1" t="str">
        <f t="shared" si="52"/>
        <v/>
      </c>
      <c r="AD165" s="1" t="str">
        <f t="shared" si="53"/>
        <v/>
      </c>
      <c r="AE165" s="1">
        <f t="shared" ca="1" si="54"/>
        <v>0</v>
      </c>
      <c r="AF165" s="1" t="str">
        <f t="shared" si="55"/>
        <v/>
      </c>
      <c r="AG165" s="1" t="str">
        <f ca="1">IF(Z165&amp;""&lt;&gt;"",Z$11,IF(AA165&amp;""&lt;&gt;"",AA$11,IF(AB165&amp;""&lt;&gt;"",AB$11,IF(AC165&amp;""&lt;&gt;"",AC$11,IF(AD165&amp;""&lt;&gt;"",AD$11,IF(AND(AE165&amp;""&lt;&gt;"",X165=FALSE),AE$11,IF(AF165&amp;""&lt;&gt;"","IMM",IF(X165,"PSO","DIR"))))))))</f>
        <v>mem</v>
      </c>
      <c r="AH165" s="1">
        <f t="shared" ca="1" si="56"/>
        <v>0</v>
      </c>
      <c r="AI165" s="1">
        <f t="shared" ca="1" si="67"/>
        <v>-1</v>
      </c>
      <c r="AJ165" s="1">
        <f t="shared" ca="1" si="73"/>
        <v>0</v>
      </c>
      <c r="AK165" s="1">
        <f t="shared" ca="1" si="68"/>
        <v>0</v>
      </c>
      <c r="AL165" s="1">
        <f t="shared" ca="1" si="69"/>
        <v>0</v>
      </c>
      <c r="AM165" s="1" t="e" cm="1">
        <f t="array" aca="1" ref="AM165" ca="1">INDEX($G$2:$G$173,MATCH(1,(AL165=$E$2:$E$173)*("EQU"=UPPER($F$2:$F$173)),0))</f>
        <v>#N/A</v>
      </c>
      <c r="AN165" s="1" t="str">
        <f t="shared" ca="1" si="74"/>
        <v/>
      </c>
      <c r="AO165" s="1" t="e">
        <f t="shared" ca="1" si="78"/>
        <v>#N/A</v>
      </c>
      <c r="AP165" s="1" t="str">
        <f t="shared" ca="1" si="58"/>
        <v/>
      </c>
      <c r="AQ165" s="1" t="str" cm="1">
        <f t="array" aca="1" ref="AQ165" ca="1">IF(LEFT(AL165,1)=".",INDEX($M$12:$M$173,MATCH(1,(AL165=$L$12:$L$173)*(S165=($S$12:$S$173)),0)),"")</f>
        <v/>
      </c>
      <c r="AR165" s="1">
        <f t="shared" ca="1" si="59"/>
        <v>0</v>
      </c>
      <c r="AS165" s="1">
        <f t="shared" ca="1" si="76"/>
        <v>0</v>
      </c>
      <c r="AT165" s="1" t="str">
        <f t="shared" ca="1" si="72"/>
        <v>00</v>
      </c>
      <c r="AU165" s="1" t="str">
        <f t="shared" ca="1" si="60"/>
        <v>00</v>
      </c>
      <c r="AV165" s="1" t="str">
        <f t="shared" ca="1" si="71"/>
        <v>00</v>
      </c>
      <c r="AW165" s="1" t="str">
        <f t="shared" ca="1" si="62"/>
        <v>ZP</v>
      </c>
      <c r="AX165" s="4" t="e">
        <f ca="1">VLOOKUP(UPPER(F165)&amp;"-"&amp;AW165,Opcodes!$D$3:$E$160,2,FALSE)</f>
        <v>#N/A</v>
      </c>
      <c r="AY165" s="1">
        <f t="shared" ca="1" si="80"/>
        <v>0</v>
      </c>
    </row>
    <row r="166" spans="3:51" x14ac:dyDescent="0.3">
      <c r="C166" s="10" t="str" cm="1">
        <f t="array" aca="1" ref="C166" ca="1">IF(AND(N166&amp;""&lt;&gt;"",K166&amp;""&lt;&gt;""),K166&amp;": "&amp;N166&amp;IF(O166&amp;""&lt;&gt;""," "&amp;O166,"")&amp;IF(P166&amp;""&lt;&gt;""," "&amp;P166,""),IF(Y166&amp;""&lt;&gt;"",K166&amp;": "&amp;TRIM(_xlfn.TEXTJOIN("",TRUE,MID(Y166,2*ROW(INDIRECT("1:"&amp;LEN(Y166)))-1,2)&amp;" ")),""))</f>
        <v/>
      </c>
      <c r="D166" s="15"/>
      <c r="E166" s="16"/>
      <c r="F166" s="17"/>
      <c r="G166" s="18"/>
      <c r="H166" s="23"/>
      <c r="I166" s="8"/>
      <c r="J166" s="8"/>
      <c r="K166" s="1" t="str">
        <f t="shared" ref="K166:K173" ca="1" si="81">DEC2HEX(HEX2DEC(K165)+IF(ISERROR(AY165),0,IF(ISNUMBER(AY165),AY165,0)))</f>
        <v>34E</v>
      </c>
      <c r="L166" s="1" t="str">
        <f t="shared" si="64"/>
        <v/>
      </c>
      <c r="M166" s="1" t="str">
        <f t="shared" ca="1" si="40"/>
        <v>$034E</v>
      </c>
      <c r="N166" s="4" t="str">
        <f t="shared" ca="1" si="41"/>
        <v/>
      </c>
      <c r="O166" s="4" t="str">
        <f t="shared" ca="1" si="42"/>
        <v>00</v>
      </c>
      <c r="P166" s="4" t="str">
        <f t="shared" ca="1" si="43"/>
        <v/>
      </c>
      <c r="Q166" s="3">
        <f t="shared" si="44"/>
        <v>-1</v>
      </c>
      <c r="R166" s="3" t="str">
        <f t="shared" si="70"/>
        <v/>
      </c>
      <c r="S166" s="3" t="str">
        <f t="shared" si="79"/>
        <v>my_code</v>
      </c>
      <c r="T166" s="3" t="b">
        <f t="shared" si="77"/>
        <v>0</v>
      </c>
      <c r="U166" s="3" t="b">
        <f t="shared" si="46"/>
        <v>0</v>
      </c>
      <c r="V166" s="3" t="b">
        <f t="shared" si="47"/>
        <v>0</v>
      </c>
      <c r="W166" s="3" t="b">
        <f t="shared" si="48"/>
        <v>0</v>
      </c>
      <c r="X166" s="3" t="b">
        <f>IF(NOT(ISERROR(VLOOKUP(UPPER(F166),Opcodes!$O$3:$O$10,1,FALSE))),TRUE,FALSE)</f>
        <v>0</v>
      </c>
      <c r="Y166" s="1" t="str" cm="1">
        <f t="array" aca="1" ref="Y166" ca="1">IF(OR(UPPER(F166)="STR",UPPER(F166)="ASC"),_xlfn.TEXTJOIN("",TRUE,DEC2HEX(128*(UPPER(F166)="STR")+CODE(MID(G166,ABS(ROW(INDIRECT("1:"&amp;LEN(G166)))),1)))),IF(UPPER(F166)="HEX",UPPER(SUBSTITUTE(G166," ","")),""))</f>
        <v/>
      </c>
      <c r="Z166" s="1" t="str">
        <f t="shared" si="49"/>
        <v/>
      </c>
      <c r="AA166" s="1" t="str">
        <f t="shared" si="50"/>
        <v/>
      </c>
      <c r="AB166" s="1" t="str">
        <f t="shared" si="51"/>
        <v/>
      </c>
      <c r="AC166" s="1" t="str">
        <f t="shared" si="52"/>
        <v/>
      </c>
      <c r="AD166" s="1" t="str">
        <f t="shared" si="53"/>
        <v/>
      </c>
      <c r="AE166" s="1">
        <f t="shared" ca="1" si="54"/>
        <v>0</v>
      </c>
      <c r="AF166" s="1" t="str">
        <f t="shared" si="55"/>
        <v/>
      </c>
      <c r="AG166" s="1" t="str">
        <f ca="1">IF(Z166&amp;""&lt;&gt;"",Z$11,IF(AA166&amp;""&lt;&gt;"",AA$11,IF(AB166&amp;""&lt;&gt;"",AB$11,IF(AC166&amp;""&lt;&gt;"",AC$11,IF(AD166&amp;""&lt;&gt;"",AD$11,IF(AND(AE166&amp;""&lt;&gt;"",X166=FALSE),AE$11,IF(AF166&amp;""&lt;&gt;"","IMM",IF(X166,"PSO","DIR"))))))))</f>
        <v>mem</v>
      </c>
      <c r="AH166" s="1">
        <f t="shared" ca="1" si="56"/>
        <v>0</v>
      </c>
      <c r="AI166" s="1">
        <f t="shared" ca="1" si="67"/>
        <v>-1</v>
      </c>
      <c r="AJ166" s="1">
        <f t="shared" ca="1" si="73"/>
        <v>0</v>
      </c>
      <c r="AK166" s="1">
        <f t="shared" ca="1" si="68"/>
        <v>0</v>
      </c>
      <c r="AL166" s="1">
        <f t="shared" ca="1" si="69"/>
        <v>0</v>
      </c>
      <c r="AM166" s="1" t="e" cm="1">
        <f t="array" aca="1" ref="AM166" ca="1">INDEX($G$2:$G$173,MATCH(1,(AL166=$E$2:$E$173)*("EQU"=UPPER($F$2:$F$173)),0))</f>
        <v>#N/A</v>
      </c>
      <c r="AN166" s="1" t="str">
        <f t="shared" ca="1" si="74"/>
        <v/>
      </c>
      <c r="AO166" s="1" t="e">
        <f t="shared" ca="1" si="78"/>
        <v>#N/A</v>
      </c>
      <c r="AP166" s="1" t="str">
        <f t="shared" ca="1" si="58"/>
        <v/>
      </c>
      <c r="AQ166" s="1" t="str" cm="1">
        <f t="array" aca="1" ref="AQ166" ca="1">IF(LEFT(AL166,1)=".",INDEX($M$12:$M$173,MATCH(1,(AL166=$L$12:$L$173)*(S166=($S$12:$S$173)),0)),"")</f>
        <v/>
      </c>
      <c r="AR166" s="1">
        <f t="shared" ca="1" si="59"/>
        <v>0</v>
      </c>
      <c r="AS166" s="1">
        <f t="shared" ca="1" si="76"/>
        <v>0</v>
      </c>
      <c r="AT166" s="1" t="str">
        <f t="shared" ca="1" si="72"/>
        <v>00</v>
      </c>
      <c r="AU166" s="1" t="str">
        <f t="shared" ca="1" si="60"/>
        <v>00</v>
      </c>
      <c r="AV166" s="1" t="str">
        <f t="shared" ca="1" si="71"/>
        <v>00</v>
      </c>
      <c r="AW166" s="1" t="str">
        <f t="shared" ca="1" si="62"/>
        <v>ZP</v>
      </c>
      <c r="AX166" s="4" t="e">
        <f ca="1">VLOOKUP(UPPER(F166)&amp;"-"&amp;AW166,Opcodes!$D$3:$E$160,2,FALSE)</f>
        <v>#N/A</v>
      </c>
      <c r="AY166" s="1">
        <f t="shared" ca="1" si="80"/>
        <v>0</v>
      </c>
    </row>
    <row r="167" spans="3:51" x14ac:dyDescent="0.3">
      <c r="C167" s="10" t="str" cm="1">
        <f t="array" aca="1" ref="C167" ca="1">IF(AND(N167&amp;""&lt;&gt;"",K167&amp;""&lt;&gt;""),K167&amp;": "&amp;N167&amp;IF(O167&amp;""&lt;&gt;""," "&amp;O167,"")&amp;IF(P167&amp;""&lt;&gt;""," "&amp;P167,""),IF(Y167&amp;""&lt;&gt;"",K167&amp;": "&amp;TRIM(_xlfn.TEXTJOIN("",TRUE,MID(Y167,2*ROW(INDIRECT("1:"&amp;LEN(Y167)))-1,2)&amp;" ")),""))</f>
        <v/>
      </c>
      <c r="D167" s="15"/>
      <c r="E167" s="16"/>
      <c r="F167" s="17"/>
      <c r="G167" s="18"/>
      <c r="H167" s="23"/>
      <c r="I167" s="8"/>
      <c r="J167" s="8"/>
      <c r="K167" s="1" t="str">
        <f t="shared" ca="1" si="81"/>
        <v>34E</v>
      </c>
      <c r="L167" s="1" t="str">
        <f t="shared" si="64"/>
        <v/>
      </c>
      <c r="M167" s="1" t="str">
        <f t="shared" ca="1" si="40"/>
        <v>$034E</v>
      </c>
      <c r="N167" s="4" t="str">
        <f t="shared" ca="1" si="41"/>
        <v/>
      </c>
      <c r="O167" s="4" t="str">
        <f t="shared" ca="1" si="42"/>
        <v>00</v>
      </c>
      <c r="P167" s="4" t="str">
        <f t="shared" ca="1" si="43"/>
        <v/>
      </c>
      <c r="Q167" s="3">
        <f t="shared" si="44"/>
        <v>-1</v>
      </c>
      <c r="R167" s="3" t="str">
        <f t="shared" si="70"/>
        <v/>
      </c>
      <c r="S167" s="3" t="str">
        <f t="shared" si="79"/>
        <v>my_code</v>
      </c>
      <c r="T167" s="3" t="b">
        <f t="shared" si="77"/>
        <v>0</v>
      </c>
      <c r="U167" s="3" t="b">
        <f t="shared" si="46"/>
        <v>0</v>
      </c>
      <c r="V167" s="3" t="b">
        <f t="shared" si="47"/>
        <v>0</v>
      </c>
      <c r="W167" s="3" t="b">
        <f t="shared" si="48"/>
        <v>0</v>
      </c>
      <c r="X167" s="3" t="b">
        <f>IF(NOT(ISERROR(VLOOKUP(UPPER(F167),Opcodes!$O$3:$O$10,1,FALSE))),TRUE,FALSE)</f>
        <v>0</v>
      </c>
      <c r="Y167" s="1" t="str" cm="1">
        <f t="array" aca="1" ref="Y167" ca="1">IF(OR(UPPER(F167)="STR",UPPER(F167)="ASC"),_xlfn.TEXTJOIN("",TRUE,DEC2HEX(128*(UPPER(F167)="STR")+CODE(MID(G167,ABS(ROW(INDIRECT("1:"&amp;LEN(G167)))),1)))),IF(UPPER(F167)="HEX",UPPER(SUBSTITUTE(G167," ","")),""))</f>
        <v/>
      </c>
      <c r="Z167" s="1" t="str">
        <f t="shared" si="49"/>
        <v/>
      </c>
      <c r="AA167" s="1" t="str">
        <f t="shared" si="50"/>
        <v/>
      </c>
      <c r="AB167" s="1" t="str">
        <f t="shared" si="51"/>
        <v/>
      </c>
      <c r="AC167" s="1" t="str">
        <f t="shared" si="52"/>
        <v/>
      </c>
      <c r="AD167" s="1" t="str">
        <f t="shared" si="53"/>
        <v/>
      </c>
      <c r="AE167" s="1">
        <f t="shared" ca="1" si="54"/>
        <v>0</v>
      </c>
      <c r="AF167" s="1" t="str">
        <f t="shared" si="55"/>
        <v/>
      </c>
      <c r="AG167" s="1" t="str">
        <f ca="1">IF(Z167&amp;""&lt;&gt;"",Z$11,IF(AA167&amp;""&lt;&gt;"",AA$11,IF(AB167&amp;""&lt;&gt;"",AB$11,IF(AC167&amp;""&lt;&gt;"",AC$11,IF(AD167&amp;""&lt;&gt;"",AD$11,IF(AND(AE167&amp;""&lt;&gt;"",X167=FALSE),AE$11,IF(AF167&amp;""&lt;&gt;"","IMM",IF(X167,"PSO","DIR"))))))))</f>
        <v>mem</v>
      </c>
      <c r="AH167" s="1">
        <f t="shared" ca="1" si="56"/>
        <v>0</v>
      </c>
      <c r="AI167" s="1">
        <f t="shared" ca="1" si="67"/>
        <v>-1</v>
      </c>
      <c r="AJ167" s="1">
        <f t="shared" ca="1" si="73"/>
        <v>0</v>
      </c>
      <c r="AK167" s="1">
        <f t="shared" ca="1" si="68"/>
        <v>0</v>
      </c>
      <c r="AL167" s="1">
        <f t="shared" ca="1" si="69"/>
        <v>0</v>
      </c>
      <c r="AM167" s="1" t="e" cm="1">
        <f t="array" aca="1" ref="AM167" ca="1">INDEX($G$2:$G$173,MATCH(1,(AL167=$E$2:$E$173)*("EQU"=UPPER($F$2:$F$173)),0))</f>
        <v>#N/A</v>
      </c>
      <c r="AN167" s="1" t="str">
        <f t="shared" ca="1" si="74"/>
        <v/>
      </c>
      <c r="AO167" s="1" t="e">
        <f t="shared" ca="1" si="78"/>
        <v>#N/A</v>
      </c>
      <c r="AP167" s="1" t="str">
        <f t="shared" ca="1" si="58"/>
        <v/>
      </c>
      <c r="AQ167" s="1" t="str" cm="1">
        <f t="array" aca="1" ref="AQ167" ca="1">IF(LEFT(AL167,1)=".",INDEX($M$12:$M$173,MATCH(1,(AL167=$L$12:$L$173)*(S167=($S$12:$S$173)),0)),"")</f>
        <v/>
      </c>
      <c r="AR167" s="1">
        <f t="shared" ca="1" si="59"/>
        <v>0</v>
      </c>
      <c r="AS167" s="1">
        <f t="shared" ca="1" si="76"/>
        <v>0</v>
      </c>
      <c r="AT167" s="1" t="str">
        <f t="shared" ca="1" si="72"/>
        <v>00</v>
      </c>
      <c r="AU167" s="1" t="str">
        <f t="shared" ca="1" si="60"/>
        <v>00</v>
      </c>
      <c r="AV167" s="1" t="str">
        <f t="shared" ca="1" si="71"/>
        <v>00</v>
      </c>
      <c r="AW167" s="1" t="str">
        <f t="shared" ca="1" si="62"/>
        <v>ZP</v>
      </c>
      <c r="AX167" s="4" t="e">
        <f ca="1">VLOOKUP(UPPER(F167)&amp;"-"&amp;AW167,Opcodes!$D$3:$E$160,2,FALSE)</f>
        <v>#N/A</v>
      </c>
      <c r="AY167" s="1">
        <f t="shared" ca="1" si="80"/>
        <v>0</v>
      </c>
    </row>
    <row r="168" spans="3:51" x14ac:dyDescent="0.3">
      <c r="C168" s="10" t="str" cm="1">
        <f t="array" aca="1" ref="C168" ca="1">IF(AND(N168&amp;""&lt;&gt;"",K168&amp;""&lt;&gt;""),K168&amp;": "&amp;N168&amp;IF(O168&amp;""&lt;&gt;""," "&amp;O168,"")&amp;IF(P168&amp;""&lt;&gt;""," "&amp;P168,""),IF(Y168&amp;""&lt;&gt;"",K168&amp;": "&amp;TRIM(_xlfn.TEXTJOIN("",TRUE,MID(Y168,2*ROW(INDIRECT("1:"&amp;LEN(Y168)))-1,2)&amp;" ")),""))</f>
        <v/>
      </c>
      <c r="D168" s="15"/>
      <c r="E168" s="16"/>
      <c r="F168" s="17"/>
      <c r="G168" s="18"/>
      <c r="H168" s="23"/>
      <c r="I168" s="8"/>
      <c r="J168" s="8"/>
      <c r="K168" s="1" t="str">
        <f t="shared" ca="1" si="81"/>
        <v>34E</v>
      </c>
      <c r="L168" s="1" t="str">
        <f t="shared" si="64"/>
        <v/>
      </c>
      <c r="M168" s="1" t="str">
        <f t="shared" ca="1" si="40"/>
        <v>$034E</v>
      </c>
      <c r="N168" s="4" t="str">
        <f t="shared" ca="1" si="41"/>
        <v/>
      </c>
      <c r="O168" s="4" t="str">
        <f t="shared" ca="1" si="42"/>
        <v>00</v>
      </c>
      <c r="P168" s="4" t="str">
        <f t="shared" ca="1" si="43"/>
        <v/>
      </c>
      <c r="Q168" s="3">
        <f t="shared" si="44"/>
        <v>-1</v>
      </c>
      <c r="R168" s="3" t="str">
        <f t="shared" si="70"/>
        <v/>
      </c>
      <c r="S168" s="3" t="str">
        <f t="shared" si="79"/>
        <v>my_code</v>
      </c>
      <c r="T168" s="3" t="b">
        <f t="shared" si="77"/>
        <v>0</v>
      </c>
      <c r="U168" s="3" t="b">
        <f t="shared" si="46"/>
        <v>0</v>
      </c>
      <c r="V168" s="3" t="b">
        <f t="shared" si="47"/>
        <v>0</v>
      </c>
      <c r="W168" s="3" t="b">
        <f t="shared" si="48"/>
        <v>0</v>
      </c>
      <c r="X168" s="3" t="b">
        <f>IF(NOT(ISERROR(VLOOKUP(UPPER(F168),Opcodes!$O$3:$O$10,1,FALSE))),TRUE,FALSE)</f>
        <v>0</v>
      </c>
      <c r="Y168" s="1" t="str" cm="1">
        <f t="array" aca="1" ref="Y168" ca="1">IF(OR(UPPER(F168)="STR",UPPER(F168)="ASC"),_xlfn.TEXTJOIN("",TRUE,DEC2HEX(128*(UPPER(F168)="STR")+CODE(MID(G168,ABS(ROW(INDIRECT("1:"&amp;LEN(G168)))),1)))),IF(UPPER(F168)="HEX",UPPER(SUBSTITUTE(G168," ","")),""))</f>
        <v/>
      </c>
      <c r="Z168" s="1" t="str">
        <f t="shared" si="49"/>
        <v/>
      </c>
      <c r="AA168" s="1" t="str">
        <f t="shared" si="50"/>
        <v/>
      </c>
      <c r="AB168" s="1" t="str">
        <f t="shared" si="51"/>
        <v/>
      </c>
      <c r="AC168" s="1" t="str">
        <f t="shared" si="52"/>
        <v/>
      </c>
      <c r="AD168" s="1" t="str">
        <f t="shared" si="53"/>
        <v/>
      </c>
      <c r="AE168" s="1">
        <f t="shared" ca="1" si="54"/>
        <v>0</v>
      </c>
      <c r="AF168" s="1" t="str">
        <f t="shared" si="55"/>
        <v/>
      </c>
      <c r="AG168" s="1" t="str">
        <f ca="1">IF(Z168&amp;""&lt;&gt;"",Z$11,IF(AA168&amp;""&lt;&gt;"",AA$11,IF(AB168&amp;""&lt;&gt;"",AB$11,IF(AC168&amp;""&lt;&gt;"",AC$11,IF(AD168&amp;""&lt;&gt;"",AD$11,IF(AND(AE168&amp;""&lt;&gt;"",X168=FALSE),AE$11,IF(AF168&amp;""&lt;&gt;"","IMM",IF(X168,"PSO","DIR"))))))))</f>
        <v>mem</v>
      </c>
      <c r="AH168" s="1">
        <f t="shared" ca="1" si="56"/>
        <v>0</v>
      </c>
      <c r="AI168" s="1">
        <f t="shared" ca="1" si="67"/>
        <v>-1</v>
      </c>
      <c r="AJ168" s="1">
        <f t="shared" ca="1" si="73"/>
        <v>0</v>
      </c>
      <c r="AK168" s="1">
        <f t="shared" ca="1" si="68"/>
        <v>0</v>
      </c>
      <c r="AL168" s="1">
        <f t="shared" ca="1" si="69"/>
        <v>0</v>
      </c>
      <c r="AM168" s="1" t="e" cm="1">
        <f t="array" aca="1" ref="AM168" ca="1">INDEX($G$2:$G$173,MATCH(1,(AL168=$E$2:$E$173)*("EQU"=UPPER($F$2:$F$173)),0))</f>
        <v>#N/A</v>
      </c>
      <c r="AN168" s="1" t="str">
        <f t="shared" ca="1" si="74"/>
        <v/>
      </c>
      <c r="AO168" s="1" t="e">
        <f t="shared" ca="1" si="78"/>
        <v>#N/A</v>
      </c>
      <c r="AP168" s="1" t="str">
        <f t="shared" ca="1" si="58"/>
        <v/>
      </c>
      <c r="AQ168" s="1" t="str" cm="1">
        <f t="array" aca="1" ref="AQ168" ca="1">IF(LEFT(AL168,1)=".",INDEX($M$12:$M$173,MATCH(1,(AL168=$L$12:$L$173)*(S168=($S$12:$S$173)),0)),"")</f>
        <v/>
      </c>
      <c r="AR168" s="1">
        <f t="shared" ca="1" si="59"/>
        <v>0</v>
      </c>
      <c r="AS168" s="1">
        <f t="shared" ca="1" si="76"/>
        <v>0</v>
      </c>
      <c r="AT168" s="1" t="str">
        <f t="shared" ca="1" si="72"/>
        <v>00</v>
      </c>
      <c r="AU168" s="1" t="str">
        <f t="shared" ca="1" si="60"/>
        <v>00</v>
      </c>
      <c r="AV168" s="1" t="str">
        <f t="shared" ca="1" si="71"/>
        <v>00</v>
      </c>
      <c r="AW168" s="1" t="str">
        <f t="shared" ca="1" si="62"/>
        <v>ZP</v>
      </c>
      <c r="AX168" s="4" t="e">
        <f ca="1">VLOOKUP(UPPER(F168)&amp;"-"&amp;AW168,Opcodes!$D$3:$E$160,2,FALSE)</f>
        <v>#N/A</v>
      </c>
      <c r="AY168" s="1">
        <f t="shared" ca="1" si="80"/>
        <v>0</v>
      </c>
    </row>
    <row r="169" spans="3:51" x14ac:dyDescent="0.3">
      <c r="C169" s="10" t="str" cm="1">
        <f t="array" aca="1" ref="C169" ca="1">IF(AND(N169&amp;""&lt;&gt;"",K169&amp;""&lt;&gt;""),K169&amp;": "&amp;N169&amp;IF(O169&amp;""&lt;&gt;""," "&amp;O169,"")&amp;IF(P169&amp;""&lt;&gt;""," "&amp;P169,""),IF(Y169&amp;""&lt;&gt;"",K169&amp;": "&amp;TRIM(_xlfn.TEXTJOIN("",TRUE,MID(Y169,2*ROW(INDIRECT("1:"&amp;LEN(Y169)))-1,2)&amp;" ")),""))</f>
        <v/>
      </c>
      <c r="D169" s="15"/>
      <c r="E169" s="16"/>
      <c r="F169" s="17"/>
      <c r="G169" s="18"/>
      <c r="H169" s="23"/>
      <c r="I169" s="8"/>
      <c r="J169" s="8"/>
      <c r="K169" s="1" t="str">
        <f t="shared" ca="1" si="81"/>
        <v>34E</v>
      </c>
      <c r="L169" s="1" t="str">
        <f t="shared" si="64"/>
        <v/>
      </c>
      <c r="M169" s="1" t="str">
        <f t="shared" ca="1" si="40"/>
        <v>$034E</v>
      </c>
      <c r="N169" s="4" t="str">
        <f t="shared" ca="1" si="41"/>
        <v/>
      </c>
      <c r="O169" s="4" t="str">
        <f t="shared" ca="1" si="42"/>
        <v>00</v>
      </c>
      <c r="P169" s="4" t="str">
        <f t="shared" ca="1" si="43"/>
        <v/>
      </c>
      <c r="Q169" s="3">
        <f t="shared" si="44"/>
        <v>-1</v>
      </c>
      <c r="R169" s="3" t="str">
        <f t="shared" si="70"/>
        <v/>
      </c>
      <c r="S169" s="3" t="str">
        <f t="shared" si="79"/>
        <v>my_code</v>
      </c>
      <c r="T169" s="3" t="b">
        <f t="shared" si="77"/>
        <v>0</v>
      </c>
      <c r="U169" s="3" t="b">
        <f t="shared" si="46"/>
        <v>0</v>
      </c>
      <c r="V169" s="3" t="b">
        <f t="shared" si="47"/>
        <v>0</v>
      </c>
      <c r="W169" s="3" t="b">
        <f t="shared" si="48"/>
        <v>0</v>
      </c>
      <c r="X169" s="3" t="b">
        <f>IF(NOT(ISERROR(VLOOKUP(UPPER(F169),Opcodes!$O$3:$O$10,1,FALSE))),TRUE,FALSE)</f>
        <v>0</v>
      </c>
      <c r="Y169" s="1" t="str" cm="1">
        <f t="array" aca="1" ref="Y169" ca="1">IF(OR(UPPER(F169)="STR",UPPER(F169)="ASC"),_xlfn.TEXTJOIN("",TRUE,DEC2HEX(128*(UPPER(F169)="STR")+CODE(MID(G169,ABS(ROW(INDIRECT("1:"&amp;LEN(G169)))),1)))),IF(UPPER(F169)="HEX",UPPER(SUBSTITUTE(G169," ","")),""))</f>
        <v/>
      </c>
      <c r="Z169" s="1" t="str">
        <f t="shared" si="49"/>
        <v/>
      </c>
      <c r="AA169" s="1" t="str">
        <f t="shared" si="50"/>
        <v/>
      </c>
      <c r="AB169" s="1" t="str">
        <f t="shared" si="51"/>
        <v/>
      </c>
      <c r="AC169" s="1" t="str">
        <f t="shared" si="52"/>
        <v/>
      </c>
      <c r="AD169" s="1" t="str">
        <f t="shared" si="53"/>
        <v/>
      </c>
      <c r="AE169" s="1">
        <f t="shared" ca="1" si="54"/>
        <v>0</v>
      </c>
      <c r="AF169" s="1" t="str">
        <f t="shared" si="55"/>
        <v/>
      </c>
      <c r="AG169" s="1" t="str">
        <f ca="1">IF(Z169&amp;""&lt;&gt;"",Z$11,IF(AA169&amp;""&lt;&gt;"",AA$11,IF(AB169&amp;""&lt;&gt;"",AB$11,IF(AC169&amp;""&lt;&gt;"",AC$11,IF(AD169&amp;""&lt;&gt;"",AD$11,IF(AND(AE169&amp;""&lt;&gt;"",X169=FALSE),AE$11,IF(AF169&amp;""&lt;&gt;"","IMM",IF(X169,"PSO","DIR"))))))))</f>
        <v>mem</v>
      </c>
      <c r="AH169" s="1">
        <f t="shared" ca="1" si="56"/>
        <v>0</v>
      </c>
      <c r="AI169" s="1">
        <f t="shared" ca="1" si="67"/>
        <v>-1</v>
      </c>
      <c r="AJ169" s="1">
        <f t="shared" ca="1" si="73"/>
        <v>0</v>
      </c>
      <c r="AK169" s="1">
        <f t="shared" ca="1" si="68"/>
        <v>0</v>
      </c>
      <c r="AL169" s="1">
        <f t="shared" ca="1" si="69"/>
        <v>0</v>
      </c>
      <c r="AM169" s="1" t="e" cm="1">
        <f t="array" aca="1" ref="AM169" ca="1">INDEX($G$2:$G$173,MATCH(1,(AL169=$E$2:$E$173)*("EQU"=UPPER($F$2:$F$173)),0))</f>
        <v>#N/A</v>
      </c>
      <c r="AN169" s="1" t="str">
        <f t="shared" ca="1" si="74"/>
        <v/>
      </c>
      <c r="AO169" s="1" t="e">
        <f t="shared" ca="1" si="78"/>
        <v>#N/A</v>
      </c>
      <c r="AP169" s="1" t="str">
        <f t="shared" ca="1" si="58"/>
        <v/>
      </c>
      <c r="AQ169" s="1" t="str" cm="1">
        <f t="array" aca="1" ref="AQ169" ca="1">IF(LEFT(AL169,1)=".",INDEX($M$12:$M$173,MATCH(1,(AL169=$L$12:$L$173)*(S169=($S$12:$S$173)),0)),"")</f>
        <v/>
      </c>
      <c r="AR169" s="1">
        <f t="shared" ca="1" si="59"/>
        <v>0</v>
      </c>
      <c r="AS169" s="1">
        <f t="shared" ca="1" si="76"/>
        <v>0</v>
      </c>
      <c r="AT169" s="1" t="str">
        <f t="shared" ca="1" si="72"/>
        <v>00</v>
      </c>
      <c r="AU169" s="1" t="str">
        <f t="shared" ca="1" si="60"/>
        <v>00</v>
      </c>
      <c r="AV169" s="1" t="str">
        <f t="shared" ca="1" si="71"/>
        <v>00</v>
      </c>
      <c r="AW169" s="1" t="str">
        <f t="shared" ca="1" si="62"/>
        <v>ZP</v>
      </c>
      <c r="AX169" s="4" t="e">
        <f ca="1">VLOOKUP(UPPER(F169)&amp;"-"&amp;AW169,Opcodes!$D$3:$E$160,2,FALSE)</f>
        <v>#N/A</v>
      </c>
      <c r="AY169" s="1">
        <f t="shared" ca="1" si="80"/>
        <v>0</v>
      </c>
    </row>
    <row r="170" spans="3:51" x14ac:dyDescent="0.3">
      <c r="C170" s="10" t="str" cm="1">
        <f t="array" aca="1" ref="C170" ca="1">IF(AND(N170&amp;""&lt;&gt;"",K170&amp;""&lt;&gt;""),K170&amp;": "&amp;N170&amp;IF(O170&amp;""&lt;&gt;""," "&amp;O170,"")&amp;IF(P170&amp;""&lt;&gt;""," "&amp;P170,""),IF(Y170&amp;""&lt;&gt;"",K170&amp;": "&amp;TRIM(_xlfn.TEXTJOIN("",TRUE,MID(Y170,2*ROW(INDIRECT("1:"&amp;LEN(Y170)))-1,2)&amp;" ")),""))</f>
        <v/>
      </c>
      <c r="D170" s="15"/>
      <c r="E170" s="16"/>
      <c r="F170" s="17"/>
      <c r="G170" s="18"/>
      <c r="H170" s="23"/>
      <c r="I170" s="8"/>
      <c r="J170" s="8"/>
      <c r="K170" s="1" t="str">
        <f t="shared" ca="1" si="81"/>
        <v>34E</v>
      </c>
      <c r="L170" s="1" t="str">
        <f t="shared" si="64"/>
        <v/>
      </c>
      <c r="M170" s="1" t="str">
        <f t="shared" ca="1" si="40"/>
        <v>$034E</v>
      </c>
      <c r="N170" s="4" t="str">
        <f t="shared" ca="1" si="41"/>
        <v/>
      </c>
      <c r="O170" s="4" t="str">
        <f t="shared" ca="1" si="42"/>
        <v>00</v>
      </c>
      <c r="P170" s="4" t="str">
        <f t="shared" ca="1" si="43"/>
        <v/>
      </c>
      <c r="Q170" s="3">
        <f t="shared" si="44"/>
        <v>-1</v>
      </c>
      <c r="R170" s="3" t="str">
        <f t="shared" si="70"/>
        <v/>
      </c>
      <c r="S170" s="3" t="str">
        <f t="shared" si="79"/>
        <v>my_code</v>
      </c>
      <c r="T170" s="3" t="b">
        <f t="shared" si="77"/>
        <v>0</v>
      </c>
      <c r="U170" s="3" t="b">
        <f t="shared" si="46"/>
        <v>0</v>
      </c>
      <c r="V170" s="3" t="b">
        <f t="shared" si="47"/>
        <v>0</v>
      </c>
      <c r="W170" s="3" t="b">
        <f t="shared" si="48"/>
        <v>0</v>
      </c>
      <c r="X170" s="3" t="b">
        <f>IF(NOT(ISERROR(VLOOKUP(UPPER(F170),Opcodes!$O$3:$O$10,1,FALSE))),TRUE,FALSE)</f>
        <v>0</v>
      </c>
      <c r="Y170" s="1" t="str" cm="1">
        <f t="array" aca="1" ref="Y170" ca="1">IF(OR(UPPER(F170)="STR",UPPER(F170)="ASC"),_xlfn.TEXTJOIN("",TRUE,DEC2HEX(128*(UPPER(F170)="STR")+CODE(MID(G170,ABS(ROW(INDIRECT("1:"&amp;LEN(G170)))),1)))),IF(UPPER(F170)="HEX",UPPER(SUBSTITUTE(G170," ","")),""))</f>
        <v/>
      </c>
      <c r="Z170" s="1" t="str">
        <f t="shared" si="49"/>
        <v/>
      </c>
      <c r="AA170" s="1" t="str">
        <f t="shared" si="50"/>
        <v/>
      </c>
      <c r="AB170" s="1" t="str">
        <f t="shared" si="51"/>
        <v/>
      </c>
      <c r="AC170" s="1" t="str">
        <f t="shared" si="52"/>
        <v/>
      </c>
      <c r="AD170" s="1" t="str">
        <f t="shared" si="53"/>
        <v/>
      </c>
      <c r="AE170" s="1">
        <f t="shared" ca="1" si="54"/>
        <v>0</v>
      </c>
      <c r="AF170" s="1" t="str">
        <f t="shared" si="55"/>
        <v/>
      </c>
      <c r="AG170" s="1" t="str">
        <f ca="1">IF(Z170&amp;""&lt;&gt;"",Z$11,IF(AA170&amp;""&lt;&gt;"",AA$11,IF(AB170&amp;""&lt;&gt;"",AB$11,IF(AC170&amp;""&lt;&gt;"",AC$11,IF(AD170&amp;""&lt;&gt;"",AD$11,IF(AND(AE170&amp;""&lt;&gt;"",X170=FALSE),AE$11,IF(AF170&amp;""&lt;&gt;"","IMM",IF(X170,"PSO","DIR"))))))))</f>
        <v>mem</v>
      </c>
      <c r="AH170" s="1">
        <f t="shared" ca="1" si="56"/>
        <v>0</v>
      </c>
      <c r="AI170" s="1">
        <f t="shared" ca="1" si="67"/>
        <v>-1</v>
      </c>
      <c r="AJ170" s="1">
        <f t="shared" ca="1" si="73"/>
        <v>0</v>
      </c>
      <c r="AK170" s="1">
        <f t="shared" ca="1" si="68"/>
        <v>0</v>
      </c>
      <c r="AL170" s="1">
        <f t="shared" ca="1" si="69"/>
        <v>0</v>
      </c>
      <c r="AM170" s="1" t="e" cm="1">
        <f t="array" aca="1" ref="AM170" ca="1">INDEX($G$2:$G$173,MATCH(1,(AL170=$E$2:$E$173)*("EQU"=UPPER($F$2:$F$173)),0))</f>
        <v>#N/A</v>
      </c>
      <c r="AN170" s="1" t="str">
        <f t="shared" ca="1" si="74"/>
        <v/>
      </c>
      <c r="AO170" s="1" t="e">
        <f t="shared" ca="1" si="78"/>
        <v>#N/A</v>
      </c>
      <c r="AP170" s="1" t="str">
        <f t="shared" ca="1" si="58"/>
        <v/>
      </c>
      <c r="AQ170" s="1" t="str" cm="1">
        <f t="array" aca="1" ref="AQ170" ca="1">IF(LEFT(AL170,1)=".",INDEX($M$12:$M$173,MATCH(1,(AL170=$L$12:$L$173)*(S170=($S$12:$S$173)),0)),"")</f>
        <v/>
      </c>
      <c r="AR170" s="1">
        <f t="shared" ca="1" si="59"/>
        <v>0</v>
      </c>
      <c r="AS170" s="1">
        <f t="shared" ca="1" si="76"/>
        <v>0</v>
      </c>
      <c r="AT170" s="1" t="str">
        <f t="shared" ca="1" si="72"/>
        <v>00</v>
      </c>
      <c r="AU170" s="1" t="str">
        <f t="shared" ca="1" si="60"/>
        <v>00</v>
      </c>
      <c r="AV170" s="1" t="str">
        <f t="shared" ca="1" si="71"/>
        <v>00</v>
      </c>
      <c r="AW170" s="1" t="str">
        <f t="shared" ca="1" si="62"/>
        <v>ZP</v>
      </c>
      <c r="AX170" s="4" t="e">
        <f ca="1">VLOOKUP(UPPER(F170)&amp;"-"&amp;AW170,Opcodes!$D$3:$E$160,2,FALSE)</f>
        <v>#N/A</v>
      </c>
      <c r="AY170" s="1">
        <f t="shared" ca="1" si="80"/>
        <v>0</v>
      </c>
    </row>
    <row r="171" spans="3:51" x14ac:dyDescent="0.3">
      <c r="C171" s="10" t="str" cm="1">
        <f t="array" aca="1" ref="C171" ca="1">IF(AND(N171&amp;""&lt;&gt;"",K171&amp;""&lt;&gt;""),K171&amp;": "&amp;N171&amp;IF(O171&amp;""&lt;&gt;""," "&amp;O171,"")&amp;IF(P171&amp;""&lt;&gt;""," "&amp;P171,""),IF(Y171&amp;""&lt;&gt;"",K171&amp;": "&amp;TRIM(_xlfn.TEXTJOIN("",TRUE,MID(Y171,2*ROW(INDIRECT("1:"&amp;LEN(Y171)))-1,2)&amp;" ")),""))</f>
        <v/>
      </c>
      <c r="D171" s="15"/>
      <c r="E171" s="16"/>
      <c r="F171" s="17"/>
      <c r="G171" s="18"/>
      <c r="H171" s="23"/>
      <c r="I171" s="8"/>
      <c r="J171" s="8"/>
      <c r="K171" s="1" t="str">
        <f t="shared" ca="1" si="81"/>
        <v>34E</v>
      </c>
      <c r="L171" s="1" t="str">
        <f t="shared" si="64"/>
        <v/>
      </c>
      <c r="M171" s="1" t="str">
        <f t="shared" ca="1" si="40"/>
        <v>$034E</v>
      </c>
      <c r="N171" s="4" t="str">
        <f t="shared" ca="1" si="41"/>
        <v/>
      </c>
      <c r="O171" s="4" t="str">
        <f t="shared" ca="1" si="42"/>
        <v>00</v>
      </c>
      <c r="P171" s="4" t="str">
        <f t="shared" ca="1" si="43"/>
        <v/>
      </c>
      <c r="Q171" s="3">
        <f t="shared" si="44"/>
        <v>-1</v>
      </c>
      <c r="R171" s="3" t="str">
        <f t="shared" si="70"/>
        <v/>
      </c>
      <c r="S171" s="3" t="str">
        <f t="shared" si="79"/>
        <v>my_code</v>
      </c>
      <c r="T171" s="3" t="b">
        <f t="shared" si="77"/>
        <v>0</v>
      </c>
      <c r="U171" s="3" t="b">
        <f t="shared" si="46"/>
        <v>0</v>
      </c>
      <c r="V171" s="3" t="b">
        <f t="shared" si="47"/>
        <v>0</v>
      </c>
      <c r="W171" s="3" t="b">
        <f t="shared" si="48"/>
        <v>0</v>
      </c>
      <c r="X171" s="3" t="b">
        <f>IF(NOT(ISERROR(VLOOKUP(UPPER(F171),Opcodes!$O$3:$O$10,1,FALSE))),TRUE,FALSE)</f>
        <v>0</v>
      </c>
      <c r="Y171" s="1" t="str" cm="1">
        <f t="array" aca="1" ref="Y171" ca="1">IF(OR(UPPER(F171)="STR",UPPER(F171)="ASC"),_xlfn.TEXTJOIN("",TRUE,DEC2HEX(128*(UPPER(F171)="STR")+CODE(MID(G171,ABS(ROW(INDIRECT("1:"&amp;LEN(G171)))),1)))),IF(UPPER(F171)="HEX",UPPER(SUBSTITUTE(G171," ","")),""))</f>
        <v/>
      </c>
      <c r="Z171" s="1" t="str">
        <f t="shared" si="49"/>
        <v/>
      </c>
      <c r="AA171" s="1" t="str">
        <f t="shared" si="50"/>
        <v/>
      </c>
      <c r="AB171" s="1" t="str">
        <f t="shared" si="51"/>
        <v/>
      </c>
      <c r="AC171" s="1" t="str">
        <f t="shared" si="52"/>
        <v/>
      </c>
      <c r="AD171" s="1" t="str">
        <f t="shared" si="53"/>
        <v/>
      </c>
      <c r="AE171" s="1">
        <f t="shared" ca="1" si="54"/>
        <v>0</v>
      </c>
      <c r="AF171" s="1" t="str">
        <f t="shared" si="55"/>
        <v/>
      </c>
      <c r="AG171" s="1" t="str">
        <f ca="1">IF(Z171&amp;""&lt;&gt;"",Z$11,IF(AA171&amp;""&lt;&gt;"",AA$11,IF(AB171&amp;""&lt;&gt;"",AB$11,IF(AC171&amp;""&lt;&gt;"",AC$11,IF(AD171&amp;""&lt;&gt;"",AD$11,IF(AND(AE171&amp;""&lt;&gt;"",X171=FALSE),AE$11,IF(AF171&amp;""&lt;&gt;"","IMM",IF(X171,"PSO","DIR"))))))))</f>
        <v>mem</v>
      </c>
      <c r="AH171" s="1">
        <f t="shared" ca="1" si="56"/>
        <v>0</v>
      </c>
      <c r="AI171" s="1">
        <f t="shared" ca="1" si="67"/>
        <v>-1</v>
      </c>
      <c r="AJ171" s="1">
        <f t="shared" ca="1" si="73"/>
        <v>0</v>
      </c>
      <c r="AK171" s="1">
        <f t="shared" ca="1" si="68"/>
        <v>0</v>
      </c>
      <c r="AL171" s="1">
        <f t="shared" ca="1" si="69"/>
        <v>0</v>
      </c>
      <c r="AM171" s="1" t="e" cm="1">
        <f t="array" aca="1" ref="AM171" ca="1">INDEX($G$2:$G$173,MATCH(1,(AL171=$E$2:$E$173)*("EQU"=UPPER($F$2:$F$173)),0))</f>
        <v>#N/A</v>
      </c>
      <c r="AN171" s="1" t="str">
        <f t="shared" ca="1" si="74"/>
        <v/>
      </c>
      <c r="AO171" s="1" t="e">
        <f t="shared" ca="1" si="78"/>
        <v>#N/A</v>
      </c>
      <c r="AP171" s="1" t="str">
        <f t="shared" ca="1" si="58"/>
        <v/>
      </c>
      <c r="AQ171" s="1" t="str" cm="1">
        <f t="array" aca="1" ref="AQ171" ca="1">IF(LEFT(AL171,1)=".",INDEX($M$12:$M$173,MATCH(1,(AL171=$L$12:$L$173)*(S171=($S$12:$S$173)),0)),"")</f>
        <v/>
      </c>
      <c r="AR171" s="1">
        <f t="shared" ca="1" si="59"/>
        <v>0</v>
      </c>
      <c r="AS171" s="1">
        <f t="shared" ca="1" si="76"/>
        <v>0</v>
      </c>
      <c r="AT171" s="1" t="str">
        <f t="shared" ca="1" si="72"/>
        <v>00</v>
      </c>
      <c r="AU171" s="1" t="str">
        <f t="shared" ca="1" si="60"/>
        <v>00</v>
      </c>
      <c r="AV171" s="1" t="str">
        <f t="shared" ca="1" si="71"/>
        <v>00</v>
      </c>
      <c r="AW171" s="1" t="str">
        <f t="shared" ca="1" si="62"/>
        <v>ZP</v>
      </c>
      <c r="AX171" s="4" t="e">
        <f ca="1">VLOOKUP(UPPER(F171)&amp;"-"&amp;AW171,Opcodes!$D$3:$E$160,2,FALSE)</f>
        <v>#N/A</v>
      </c>
      <c r="AY171" s="1">
        <f t="shared" ca="1" si="80"/>
        <v>0</v>
      </c>
    </row>
    <row r="172" spans="3:51" x14ac:dyDescent="0.3">
      <c r="C172" s="10" t="str" cm="1">
        <f t="array" aca="1" ref="C172" ca="1">IF(AND(N172&amp;""&lt;&gt;"",K172&amp;""&lt;&gt;""),K172&amp;": "&amp;N172&amp;IF(O172&amp;""&lt;&gt;""," "&amp;O172,"")&amp;IF(P172&amp;""&lt;&gt;""," "&amp;P172,""),IF(Y172&amp;""&lt;&gt;"",K172&amp;": "&amp;TRIM(_xlfn.TEXTJOIN("",TRUE,MID(Y172,2*ROW(INDIRECT("1:"&amp;LEN(Y172)))-1,2)&amp;" ")),""))</f>
        <v/>
      </c>
      <c r="D172" s="15"/>
      <c r="E172" s="16"/>
      <c r="F172" s="17"/>
      <c r="G172" s="18"/>
      <c r="H172" s="23"/>
      <c r="I172" s="8"/>
      <c r="J172" s="8"/>
      <c r="K172" s="1" t="str">
        <f t="shared" ca="1" si="81"/>
        <v>34E</v>
      </c>
      <c r="L172" s="1" t="str">
        <f t="shared" si="64"/>
        <v/>
      </c>
      <c r="M172" s="1" t="str">
        <f t="shared" ca="1" si="40"/>
        <v>$034E</v>
      </c>
      <c r="N172" s="4" t="str">
        <f t="shared" ca="1" si="41"/>
        <v/>
      </c>
      <c r="O172" s="4" t="str">
        <f t="shared" ca="1" si="42"/>
        <v>00</v>
      </c>
      <c r="P172" s="4" t="str">
        <f t="shared" ca="1" si="43"/>
        <v/>
      </c>
      <c r="Q172" s="3">
        <f t="shared" si="44"/>
        <v>-1</v>
      </c>
      <c r="R172" s="3" t="str">
        <f t="shared" si="70"/>
        <v/>
      </c>
      <c r="S172" s="3" t="str">
        <f t="shared" si="79"/>
        <v>my_code</v>
      </c>
      <c r="T172" s="3" t="b">
        <f t="shared" si="77"/>
        <v>0</v>
      </c>
      <c r="U172" s="3" t="b">
        <f t="shared" si="46"/>
        <v>0</v>
      </c>
      <c r="V172" s="3" t="b">
        <f t="shared" si="47"/>
        <v>0</v>
      </c>
      <c r="W172" s="3" t="b">
        <f t="shared" si="48"/>
        <v>0</v>
      </c>
      <c r="X172" s="3" t="b">
        <f>IF(NOT(ISERROR(VLOOKUP(UPPER(F172),Opcodes!$O$3:$O$10,1,FALSE))),TRUE,FALSE)</f>
        <v>0</v>
      </c>
      <c r="Y172" s="1" t="str" cm="1">
        <f t="array" aca="1" ref="Y172" ca="1">IF(OR(UPPER(F172)="STR",UPPER(F172)="ASC"),_xlfn.TEXTJOIN("",TRUE,DEC2HEX(128*(UPPER(F172)="STR")+CODE(MID(G172,ABS(ROW(INDIRECT("1:"&amp;LEN(G172)))),1)))),IF(UPPER(F172)="HEX",UPPER(SUBSTITUTE(G172," ","")),""))</f>
        <v/>
      </c>
      <c r="Z172" s="1" t="str">
        <f t="shared" si="49"/>
        <v/>
      </c>
      <c r="AA172" s="1" t="str">
        <f t="shared" si="50"/>
        <v/>
      </c>
      <c r="AB172" s="1" t="str">
        <f t="shared" si="51"/>
        <v/>
      </c>
      <c r="AC172" s="1" t="str">
        <f t="shared" si="52"/>
        <v/>
      </c>
      <c r="AD172" s="1" t="str">
        <f t="shared" si="53"/>
        <v/>
      </c>
      <c r="AE172" s="1">
        <f t="shared" ca="1" si="54"/>
        <v>0</v>
      </c>
      <c r="AF172" s="1" t="str">
        <f t="shared" si="55"/>
        <v/>
      </c>
      <c r="AG172" s="1" t="str">
        <f ca="1">IF(Z172&amp;""&lt;&gt;"",Z$11,IF(AA172&amp;""&lt;&gt;"",AA$11,IF(AB172&amp;""&lt;&gt;"",AB$11,IF(AC172&amp;""&lt;&gt;"",AC$11,IF(AD172&amp;""&lt;&gt;"",AD$11,IF(AND(AE172&amp;""&lt;&gt;"",X172=FALSE),AE$11,IF(AF172&amp;""&lt;&gt;"","IMM",IF(X172,"PSO","DIR"))))))))</f>
        <v>mem</v>
      </c>
      <c r="AH172" s="1">
        <f t="shared" ca="1" si="56"/>
        <v>0</v>
      </c>
      <c r="AI172" s="1">
        <f t="shared" ca="1" si="67"/>
        <v>-1</v>
      </c>
      <c r="AJ172" s="1">
        <f t="shared" ca="1" si="73"/>
        <v>0</v>
      </c>
      <c r="AK172" s="1">
        <f t="shared" ca="1" si="68"/>
        <v>0</v>
      </c>
      <c r="AL172" s="1">
        <f t="shared" ca="1" si="69"/>
        <v>0</v>
      </c>
      <c r="AM172" s="1" t="e" cm="1">
        <f t="array" aca="1" ref="AM172" ca="1">INDEX($G$2:$G$173,MATCH(1,(AL172=$E$2:$E$173)*("EQU"=UPPER($F$2:$F$173)),0))</f>
        <v>#N/A</v>
      </c>
      <c r="AN172" s="1" t="str">
        <f t="shared" ca="1" si="74"/>
        <v/>
      </c>
      <c r="AO172" s="1" t="e">
        <f t="shared" ca="1" si="78"/>
        <v>#N/A</v>
      </c>
      <c r="AP172" s="1" t="str">
        <f t="shared" ca="1" si="58"/>
        <v/>
      </c>
      <c r="AQ172" s="1" t="str" cm="1">
        <f t="array" aca="1" ref="AQ172" ca="1">IF(LEFT(AL172,1)=".",INDEX($M$12:$M$173,MATCH(1,(AL172=$L$12:$L$173)*(S172=($S$12:$S$173)),0)),"")</f>
        <v/>
      </c>
      <c r="AR172" s="1">
        <f t="shared" ca="1" si="59"/>
        <v>0</v>
      </c>
      <c r="AS172" s="1">
        <f t="shared" ca="1" si="76"/>
        <v>0</v>
      </c>
      <c r="AT172" s="1" t="str">
        <f t="shared" ca="1" si="72"/>
        <v>00</v>
      </c>
      <c r="AU172" s="1" t="str">
        <f t="shared" ca="1" si="60"/>
        <v>00</v>
      </c>
      <c r="AV172" s="1" t="str">
        <f t="shared" ca="1" si="71"/>
        <v>00</v>
      </c>
      <c r="AW172" s="1" t="str">
        <f t="shared" ca="1" si="62"/>
        <v>ZP</v>
      </c>
      <c r="AX172" s="4" t="e">
        <f ca="1">VLOOKUP(UPPER(F172)&amp;"-"&amp;AW172,Opcodes!$D$3:$E$160,2,FALSE)</f>
        <v>#N/A</v>
      </c>
      <c r="AY172" s="1">
        <f t="shared" ca="1" si="80"/>
        <v>0</v>
      </c>
    </row>
    <row r="173" spans="3:51" s="52" customFormat="1" x14ac:dyDescent="0.3">
      <c r="C173" s="11" t="str" cm="1">
        <f t="array" aca="1" ref="C173" ca="1">IF(AND(N173&amp;""&lt;&gt;"",K173&amp;""&lt;&gt;""),K173&amp;": "&amp;N173&amp;IF(O173&amp;""&lt;&gt;""," "&amp;O173,"")&amp;IF(P173&amp;""&lt;&gt;""," "&amp;P173,""),IF(Y173&amp;""&lt;&gt;"",K173&amp;": "&amp;TRIM(_xlfn.TEXTJOIN("",TRUE,MID(Y173,2*ROW(INDIRECT("1:"&amp;LEN(Y173)))-1,2)&amp;" ")),""))</f>
        <v/>
      </c>
      <c r="D173" s="20"/>
      <c r="E173" s="21"/>
      <c r="F173" s="22"/>
      <c r="G173" s="55"/>
      <c r="H173" s="56"/>
      <c r="I173" s="51"/>
      <c r="J173" s="51"/>
      <c r="K173" s="52" t="str">
        <f t="shared" ca="1" si="81"/>
        <v>34E</v>
      </c>
      <c r="L173" s="52" t="str">
        <f t="shared" si="64"/>
        <v/>
      </c>
      <c r="M173" s="52" t="str">
        <f t="shared" ca="1" si="40"/>
        <v>$034E</v>
      </c>
      <c r="N173" s="53" t="str">
        <f t="shared" ca="1" si="41"/>
        <v/>
      </c>
      <c r="O173" s="53" t="str">
        <f t="shared" ca="1" si="42"/>
        <v>00</v>
      </c>
      <c r="P173" s="53" t="str">
        <f t="shared" ca="1" si="43"/>
        <v/>
      </c>
      <c r="Q173" s="54">
        <f t="shared" si="44"/>
        <v>-1</v>
      </c>
      <c r="R173" s="54" t="str">
        <f t="shared" si="70"/>
        <v/>
      </c>
      <c r="S173" s="3" t="str">
        <f t="shared" si="79"/>
        <v>my_code</v>
      </c>
      <c r="T173" s="54" t="b">
        <f t="shared" si="77"/>
        <v>0</v>
      </c>
      <c r="U173" s="54" t="b">
        <f t="shared" si="46"/>
        <v>0</v>
      </c>
      <c r="V173" s="54" t="b">
        <f t="shared" si="47"/>
        <v>0</v>
      </c>
      <c r="W173" s="54" t="b">
        <f t="shared" si="48"/>
        <v>0</v>
      </c>
      <c r="X173" s="54" t="b">
        <f>IF(NOT(ISERROR(VLOOKUP(UPPER(F173),Opcodes!$O$3:$O$10,1,FALSE))),TRUE,FALSE)</f>
        <v>0</v>
      </c>
      <c r="Y173" s="1" t="str" cm="1">
        <f t="array" aca="1" ref="Y173" ca="1">IF(OR(UPPER(F173)="STR",UPPER(F173)="ASC"),_xlfn.TEXTJOIN("",TRUE,DEC2HEX(128*(UPPER(F173)="STR")+CODE(MID(G173,ABS(ROW(INDIRECT("1:"&amp;LEN(G173)))),1)))),IF(UPPER(F173)="HEX",UPPER(SUBSTITUTE(G173," ","")),""))</f>
        <v/>
      </c>
      <c r="Z173" s="52" t="str">
        <f t="shared" si="49"/>
        <v/>
      </c>
      <c r="AA173" s="52" t="str">
        <f t="shared" si="50"/>
        <v/>
      </c>
      <c r="AB173" s="52" t="str">
        <f t="shared" si="51"/>
        <v/>
      </c>
      <c r="AC173" s="52" t="str">
        <f t="shared" si="52"/>
        <v/>
      </c>
      <c r="AD173" s="52" t="str">
        <f t="shared" si="53"/>
        <v/>
      </c>
      <c r="AE173" s="52">
        <f t="shared" ca="1" si="54"/>
        <v>0</v>
      </c>
      <c r="AF173" s="52" t="str">
        <f t="shared" si="55"/>
        <v/>
      </c>
      <c r="AG173" s="52" t="str">
        <f ca="1">IF(Z173&amp;""&lt;&gt;"",Z$11,IF(AA173&amp;""&lt;&gt;"",AA$11,IF(AB173&amp;""&lt;&gt;"",AB$11,IF(AC173&amp;""&lt;&gt;"",AC$11,IF(AD173&amp;""&lt;&gt;"",AD$11,IF(AND(AE173&amp;""&lt;&gt;"",X173=FALSE),AE$11,IF(AF173&amp;""&lt;&gt;"","IMM",IF(X173,"PSO","DIR"))))))))</f>
        <v>mem</v>
      </c>
      <c r="AH173" s="52">
        <f t="shared" ca="1" si="56"/>
        <v>0</v>
      </c>
      <c r="AI173" s="52">
        <f t="shared" ca="1" si="67"/>
        <v>-1</v>
      </c>
      <c r="AJ173" s="52">
        <f t="shared" ca="1" si="73"/>
        <v>0</v>
      </c>
      <c r="AK173" s="52">
        <f t="shared" ca="1" si="68"/>
        <v>0</v>
      </c>
      <c r="AL173" s="52">
        <f t="shared" ca="1" si="69"/>
        <v>0</v>
      </c>
      <c r="AM173" s="52" t="e" cm="1">
        <f t="array" aca="1" ref="AM173" ca="1">INDEX($G$2:$G$173,MATCH(1,(AL173=$E$2:$E$173)*("EQU"=UPPER($F$2:$F$173)),0))</f>
        <v>#N/A</v>
      </c>
      <c r="AN173" s="52" t="str">
        <f t="shared" ca="1" si="74"/>
        <v/>
      </c>
      <c r="AO173" s="52" t="e">
        <f t="shared" ca="1" si="78"/>
        <v>#N/A</v>
      </c>
      <c r="AP173" s="52" t="str">
        <f t="shared" ca="1" si="58"/>
        <v/>
      </c>
      <c r="AQ173" s="52" t="str" cm="1">
        <f t="array" aca="1" ref="AQ173" ca="1">IF(LEFT(AL173,1)=".",INDEX($M$12:$M$173,MATCH(1,(AL173=$L$12:$L$173)*(S173=($S$12:$S$173)),0)),"")</f>
        <v/>
      </c>
      <c r="AR173" s="52">
        <f t="shared" ca="1" si="59"/>
        <v>0</v>
      </c>
      <c r="AS173" s="52">
        <f t="shared" ca="1" si="76"/>
        <v>0</v>
      </c>
      <c r="AT173" s="52" t="str">
        <f t="shared" ca="1" si="72"/>
        <v>00</v>
      </c>
      <c r="AU173" s="52" t="str">
        <f t="shared" ca="1" si="60"/>
        <v>00</v>
      </c>
      <c r="AV173" s="52" t="str">
        <f t="shared" ca="1" si="71"/>
        <v>00</v>
      </c>
      <c r="AW173" s="52" t="str">
        <f t="shared" ca="1" si="62"/>
        <v>ZP</v>
      </c>
      <c r="AX173" s="53" t="e">
        <f ca="1">VLOOKUP(UPPER(F173)&amp;"-"&amp;AW173,Opcodes!$D$3:$E$160,2,FALSE)</f>
        <v>#N/A</v>
      </c>
      <c r="AY173" s="1">
        <f t="shared" ca="1" si="80"/>
        <v>0</v>
      </c>
    </row>
    <row r="174" spans="3:51" x14ac:dyDescent="0.3">
      <c r="C174" s="25"/>
      <c r="D174" s="26"/>
      <c r="E174" s="34"/>
      <c r="F174" s="27"/>
      <c r="G174" s="35"/>
      <c r="H174" s="36"/>
    </row>
    <row r="175" spans="3:51" x14ac:dyDescent="0.3">
      <c r="C175" s="28"/>
      <c r="D175" s="29"/>
      <c r="E175" s="30"/>
      <c r="F175" s="31"/>
      <c r="G175" s="32"/>
      <c r="H175" s="33"/>
    </row>
    <row r="176" spans="3:51" x14ac:dyDescent="0.3">
      <c r="C176" s="28"/>
      <c r="D176" s="29"/>
      <c r="E176" s="30"/>
      <c r="F176" s="31"/>
      <c r="G176" s="32"/>
      <c r="H176" s="33"/>
    </row>
    <row r="177" spans="3:51" x14ac:dyDescent="0.3">
      <c r="C177" s="28"/>
      <c r="D177" s="29"/>
      <c r="E177" s="30"/>
      <c r="F177" s="31"/>
      <c r="G177" s="32"/>
      <c r="H177" s="33"/>
    </row>
    <row r="178" spans="3:51" x14ac:dyDescent="0.3">
      <c r="C178" s="28"/>
      <c r="D178" s="29"/>
      <c r="E178" s="30"/>
      <c r="F178" s="31"/>
      <c r="G178" s="32"/>
      <c r="H178" s="33"/>
    </row>
    <row r="179" spans="3:51" x14ac:dyDescent="0.3">
      <c r="C179" s="28"/>
      <c r="D179" s="29"/>
      <c r="E179" s="30"/>
      <c r="F179" s="31"/>
      <c r="G179" s="32"/>
      <c r="H179" s="33"/>
    </row>
    <row r="180" spans="3:51" x14ac:dyDescent="0.3">
      <c r="C180" s="28"/>
      <c r="D180" s="29"/>
      <c r="E180" s="30"/>
      <c r="F180" s="31"/>
      <c r="G180" s="32"/>
      <c r="H180" s="33"/>
    </row>
    <row r="181" spans="3:51" x14ac:dyDescent="0.3">
      <c r="C181" s="28"/>
      <c r="D181" s="29"/>
      <c r="E181" s="30"/>
      <c r="F181" s="31"/>
      <c r="G181" s="32"/>
      <c r="H181" s="33"/>
    </row>
    <row r="182" spans="3:51" x14ac:dyDescent="0.3">
      <c r="C182" s="28"/>
      <c r="D182" s="29"/>
      <c r="E182" s="30"/>
      <c r="F182" s="31"/>
      <c r="G182" s="32"/>
      <c r="H182" s="33"/>
    </row>
    <row r="183" spans="3:51" x14ac:dyDescent="0.3">
      <c r="C183" s="28"/>
      <c r="D183" s="29"/>
      <c r="E183" s="30"/>
      <c r="F183" s="31"/>
      <c r="G183" s="32"/>
      <c r="H183" s="33"/>
    </row>
    <row r="184" spans="3:51" x14ac:dyDescent="0.3">
      <c r="C184" s="28"/>
      <c r="D184" s="29"/>
      <c r="E184" s="30"/>
      <c r="F184" s="31"/>
      <c r="G184" s="32"/>
      <c r="H184" s="33"/>
    </row>
    <row r="185" spans="3:51" x14ac:dyDescent="0.3">
      <c r="C185" s="28"/>
      <c r="D185" s="29"/>
      <c r="E185" s="30"/>
      <c r="F185" s="31"/>
      <c r="G185" s="32"/>
      <c r="H185" s="33"/>
    </row>
    <row r="186" spans="3:51" x14ac:dyDescent="0.3">
      <c r="C186" s="28"/>
      <c r="D186" s="29"/>
      <c r="E186" s="30"/>
      <c r="F186" s="31"/>
      <c r="G186" s="32"/>
      <c r="H186" s="33"/>
    </row>
    <row r="187" spans="3:51" s="6" customFormat="1" x14ac:dyDescent="0.3">
      <c r="C187" s="28"/>
      <c r="D187" s="29"/>
      <c r="E187" s="30"/>
      <c r="F187" s="31"/>
      <c r="G187" s="32"/>
      <c r="H187" s="33"/>
      <c r="K187" s="1"/>
      <c r="L187" s="1"/>
      <c r="M187" s="1"/>
      <c r="N187" s="4"/>
      <c r="O187" s="4"/>
      <c r="P187" s="4"/>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4"/>
      <c r="AY187" s="1"/>
    </row>
    <row r="188" spans="3:51" s="6" customFormat="1" x14ac:dyDescent="0.3">
      <c r="C188" s="28"/>
      <c r="D188" s="29"/>
      <c r="E188" s="30"/>
      <c r="F188" s="31"/>
      <c r="G188" s="32"/>
      <c r="H188" s="33"/>
      <c r="K188" s="1"/>
      <c r="L188" s="1"/>
      <c r="M188" s="1"/>
      <c r="N188" s="4"/>
      <c r="O188" s="4"/>
      <c r="P188" s="4"/>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4"/>
      <c r="AY188" s="1"/>
    </row>
    <row r="189" spans="3:51" s="6" customFormat="1" x14ac:dyDescent="0.3">
      <c r="C189" s="28"/>
      <c r="D189" s="29"/>
      <c r="E189" s="30"/>
      <c r="F189" s="31"/>
      <c r="G189" s="32"/>
      <c r="H189" s="33"/>
      <c r="K189" s="1"/>
      <c r="L189" s="1"/>
      <c r="M189" s="1"/>
      <c r="N189" s="4"/>
      <c r="O189" s="4"/>
      <c r="P189" s="4"/>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4"/>
      <c r="AY189" s="1"/>
    </row>
    <row r="190" spans="3:51" s="6" customFormat="1" x14ac:dyDescent="0.3">
      <c r="C190" s="28"/>
      <c r="D190" s="29"/>
      <c r="E190" s="30"/>
      <c r="F190" s="31"/>
      <c r="G190" s="32"/>
      <c r="H190" s="33"/>
      <c r="K190" s="1"/>
      <c r="L190" s="1"/>
      <c r="M190" s="1"/>
      <c r="N190" s="4"/>
      <c r="O190" s="4"/>
      <c r="P190" s="4"/>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4"/>
      <c r="AY190" s="1"/>
    </row>
    <row r="191" spans="3:51" s="6" customFormat="1" x14ac:dyDescent="0.3">
      <c r="C191" s="28"/>
      <c r="D191" s="29"/>
      <c r="E191" s="30"/>
      <c r="F191" s="31"/>
      <c r="G191" s="32"/>
      <c r="H191" s="33"/>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8"/>
      <c r="D192" s="29"/>
      <c r="E192" s="30"/>
      <c r="F192" s="31"/>
      <c r="G192" s="32"/>
      <c r="H192" s="33"/>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8"/>
      <c r="D193" s="29"/>
      <c r="E193" s="30"/>
      <c r="F193" s="31"/>
      <c r="G193" s="32"/>
      <c r="H193" s="33"/>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8"/>
      <c r="D194" s="29"/>
      <c r="E194" s="30"/>
      <c r="F194" s="31"/>
      <c r="G194" s="32"/>
      <c r="H194" s="33"/>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8"/>
      <c r="D195" s="29"/>
      <c r="E195" s="30"/>
      <c r="F195" s="31"/>
      <c r="G195" s="32"/>
      <c r="H195" s="33"/>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8"/>
      <c r="D196" s="29"/>
      <c r="E196" s="30"/>
      <c r="F196" s="31"/>
      <c r="G196" s="32"/>
      <c r="H196" s="33"/>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8"/>
      <c r="D197" s="29"/>
      <c r="E197" s="30"/>
      <c r="F197" s="31"/>
      <c r="G197" s="32"/>
      <c r="H197" s="33"/>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8"/>
      <c r="D198" s="29"/>
      <c r="E198" s="30"/>
      <c r="F198" s="31"/>
      <c r="G198" s="32"/>
      <c r="H198" s="33"/>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8"/>
      <c r="D199" s="29"/>
      <c r="E199" s="30"/>
      <c r="F199" s="31"/>
      <c r="G199" s="32"/>
      <c r="H199" s="33"/>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8"/>
      <c r="D200" s="29"/>
      <c r="E200" s="30"/>
      <c r="F200" s="31"/>
      <c r="G200" s="32"/>
      <c r="H200" s="33"/>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8"/>
      <c r="D201" s="29"/>
      <c r="E201" s="30"/>
      <c r="F201" s="31"/>
      <c r="G201" s="32"/>
      <c r="H201" s="33"/>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8"/>
      <c r="D202" s="29"/>
      <c r="E202" s="30"/>
      <c r="F202" s="31"/>
      <c r="G202" s="32"/>
      <c r="H202" s="33"/>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8"/>
      <c r="D203" s="29"/>
      <c r="E203" s="30"/>
      <c r="F203" s="31"/>
      <c r="G203" s="32"/>
      <c r="H203" s="33"/>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8"/>
      <c r="D204" s="29"/>
      <c r="E204" s="30"/>
      <c r="F204" s="31"/>
      <c r="G204" s="32"/>
      <c r="H204" s="33"/>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8"/>
      <c r="D205" s="29"/>
      <c r="E205" s="30"/>
      <c r="F205" s="31"/>
      <c r="G205" s="32"/>
      <c r="H205" s="33"/>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8"/>
      <c r="D206" s="29"/>
      <c r="E206" s="30"/>
      <c r="F206" s="31"/>
      <c r="G206" s="32"/>
      <c r="H206" s="33"/>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8"/>
      <c r="D207" s="29"/>
      <c r="E207" s="30"/>
      <c r="F207" s="31"/>
      <c r="G207" s="32"/>
      <c r="H207" s="33"/>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8"/>
      <c r="D208" s="29"/>
      <c r="E208" s="30"/>
      <c r="F208" s="31"/>
      <c r="G208" s="32"/>
      <c r="H208" s="33"/>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8"/>
      <c r="D209" s="29"/>
      <c r="E209" s="30"/>
      <c r="F209" s="31"/>
      <c r="G209" s="32"/>
      <c r="H209" s="33"/>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8"/>
      <c r="D210" s="29"/>
      <c r="E210" s="30"/>
      <c r="F210" s="31"/>
      <c r="G210" s="32"/>
      <c r="H210" s="33"/>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8"/>
      <c r="D211" s="29"/>
      <c r="E211" s="30"/>
      <c r="F211" s="31"/>
      <c r="G211" s="32"/>
      <c r="H211" s="33"/>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8"/>
      <c r="D212" s="29"/>
      <c r="E212" s="30"/>
      <c r="F212" s="31"/>
      <c r="G212" s="32"/>
      <c r="H212" s="33"/>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8"/>
      <c r="D213" s="29"/>
      <c r="E213" s="30"/>
      <c r="F213" s="31"/>
      <c r="G213" s="32"/>
      <c r="H213" s="33"/>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8"/>
      <c r="D214" s="29"/>
      <c r="E214" s="30"/>
      <c r="F214" s="31"/>
      <c r="G214" s="32"/>
      <c r="H214" s="33"/>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8"/>
      <c r="D215" s="29"/>
      <c r="E215" s="30"/>
      <c r="F215" s="31"/>
      <c r="G215" s="32"/>
      <c r="H215" s="33"/>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8"/>
      <c r="D216" s="29"/>
      <c r="E216" s="30"/>
      <c r="F216" s="31"/>
      <c r="G216" s="32"/>
      <c r="H216" s="33"/>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8"/>
      <c r="D217" s="29"/>
      <c r="E217" s="30"/>
      <c r="F217" s="31"/>
      <c r="G217" s="32"/>
      <c r="H217" s="33"/>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8"/>
      <c r="D218" s="29"/>
      <c r="E218" s="30"/>
      <c r="F218" s="31"/>
      <c r="G218" s="32"/>
      <c r="H218" s="33"/>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8"/>
      <c r="D219" s="29"/>
      <c r="E219" s="30"/>
      <c r="F219" s="31"/>
      <c r="G219" s="32"/>
      <c r="H219" s="33"/>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8"/>
      <c r="D220" s="29"/>
      <c r="E220" s="30"/>
      <c r="F220" s="31"/>
      <c r="G220" s="32"/>
      <c r="H220" s="33"/>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8"/>
      <c r="D221" s="29"/>
      <c r="E221" s="30"/>
      <c r="F221" s="31"/>
      <c r="G221" s="32"/>
      <c r="H221" s="33"/>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8"/>
      <c r="D222" s="29"/>
      <c r="E222" s="30"/>
      <c r="F222" s="31"/>
      <c r="G222" s="32"/>
      <c r="H222" s="33"/>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8"/>
      <c r="D223" s="29"/>
      <c r="E223" s="30"/>
      <c r="F223" s="31"/>
      <c r="G223" s="32"/>
      <c r="H223" s="33"/>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8"/>
      <c r="D224" s="29"/>
      <c r="E224" s="30"/>
      <c r="F224" s="31"/>
      <c r="G224" s="32"/>
      <c r="H224" s="33"/>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8"/>
      <c r="D225" s="29"/>
      <c r="E225" s="30"/>
      <c r="F225" s="31"/>
      <c r="G225" s="32"/>
      <c r="H225" s="33"/>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8"/>
      <c r="D226" s="29"/>
      <c r="E226" s="30"/>
      <c r="F226" s="31"/>
      <c r="G226" s="32"/>
      <c r="H226" s="33"/>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8"/>
      <c r="D227" s="29"/>
      <c r="E227" s="30"/>
      <c r="F227" s="31"/>
      <c r="G227" s="32"/>
      <c r="H227" s="33"/>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8"/>
      <c r="D228" s="29"/>
      <c r="E228" s="30"/>
      <c r="F228" s="31"/>
      <c r="G228" s="32"/>
      <c r="H228" s="33"/>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8"/>
      <c r="D229" s="29"/>
      <c r="E229" s="30"/>
      <c r="F229" s="31"/>
      <c r="G229" s="32"/>
      <c r="H229" s="33"/>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8"/>
      <c r="D230" s="29"/>
      <c r="E230" s="30"/>
      <c r="F230" s="31"/>
      <c r="G230" s="32"/>
      <c r="H230" s="33"/>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8"/>
      <c r="D231" s="29"/>
      <c r="E231" s="30"/>
      <c r="F231" s="31"/>
      <c r="G231" s="32"/>
      <c r="H231" s="33"/>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8"/>
      <c r="D232" s="29"/>
      <c r="E232" s="30"/>
      <c r="F232" s="31"/>
      <c r="G232" s="32"/>
      <c r="H232" s="33"/>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8"/>
      <c r="D233" s="29"/>
      <c r="E233" s="30"/>
      <c r="F233" s="31"/>
      <c r="G233" s="32"/>
      <c r="H233" s="33"/>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8"/>
      <c r="D234" s="29"/>
      <c r="E234" s="30"/>
      <c r="F234" s="31"/>
      <c r="G234" s="32"/>
      <c r="H234" s="33"/>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8"/>
      <c r="D235" s="29"/>
      <c r="E235" s="30"/>
      <c r="F235" s="31"/>
      <c r="G235" s="32"/>
      <c r="H235" s="33"/>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8"/>
      <c r="D236" s="29"/>
      <c r="E236" s="30"/>
      <c r="F236" s="31"/>
      <c r="G236" s="32"/>
      <c r="H236" s="33"/>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8"/>
      <c r="D237" s="29"/>
      <c r="E237" s="30"/>
      <c r="F237" s="31"/>
      <c r="G237" s="32"/>
      <c r="H237" s="33"/>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8"/>
      <c r="D238" s="29"/>
      <c r="E238" s="30"/>
      <c r="F238" s="31"/>
      <c r="G238" s="32"/>
      <c r="H238" s="33"/>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8"/>
      <c r="D239" s="29"/>
      <c r="E239" s="30"/>
      <c r="F239" s="31"/>
      <c r="G239" s="32"/>
      <c r="H239" s="33"/>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8"/>
      <c r="D240" s="29"/>
      <c r="E240" s="30"/>
      <c r="F240" s="31"/>
      <c r="G240" s="32"/>
      <c r="H240" s="33"/>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8"/>
      <c r="D241" s="29"/>
      <c r="E241" s="30"/>
      <c r="F241" s="31"/>
      <c r="G241" s="32"/>
      <c r="H241" s="33"/>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8"/>
      <c r="D242" s="29"/>
      <c r="E242" s="30"/>
      <c r="F242" s="31"/>
      <c r="G242" s="32"/>
      <c r="H242" s="33"/>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8"/>
      <c r="D243" s="29"/>
      <c r="E243" s="30"/>
      <c r="F243" s="31"/>
      <c r="G243" s="32"/>
      <c r="H243" s="33"/>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8"/>
      <c r="D244" s="29"/>
      <c r="E244" s="30"/>
      <c r="F244" s="31"/>
      <c r="G244" s="32"/>
      <c r="H244" s="33"/>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8"/>
      <c r="D245" s="29"/>
      <c r="E245" s="30"/>
      <c r="F245" s="31"/>
      <c r="G245" s="32"/>
      <c r="H245" s="33"/>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8"/>
      <c r="D246" s="29"/>
      <c r="E246" s="30"/>
      <c r="F246" s="31"/>
      <c r="G246" s="32"/>
      <c r="H246" s="33"/>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8"/>
      <c r="D247" s="29"/>
      <c r="E247" s="30"/>
      <c r="F247" s="31"/>
      <c r="G247" s="32"/>
      <c r="H247" s="33"/>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8"/>
      <c r="D248" s="29"/>
      <c r="E248" s="30"/>
      <c r="F248" s="31"/>
      <c r="G248" s="32"/>
      <c r="H248" s="33"/>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8"/>
      <c r="D249" s="29"/>
      <c r="E249" s="30"/>
      <c r="F249" s="31"/>
      <c r="G249" s="32"/>
      <c r="H249" s="33"/>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8"/>
      <c r="D250" s="29"/>
      <c r="E250" s="30"/>
      <c r="F250" s="31"/>
      <c r="G250" s="32"/>
      <c r="H250" s="33"/>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8"/>
      <c r="D251" s="29"/>
      <c r="E251" s="30"/>
      <c r="F251" s="31"/>
      <c r="G251" s="32"/>
      <c r="H251" s="33"/>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8"/>
      <c r="D252" s="29"/>
      <c r="E252" s="30"/>
      <c r="F252" s="31"/>
      <c r="G252" s="32"/>
      <c r="H252" s="33"/>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8"/>
      <c r="D253" s="29"/>
      <c r="E253" s="30"/>
      <c r="F253" s="31"/>
      <c r="G253" s="32"/>
      <c r="H253" s="33"/>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8"/>
      <c r="D254" s="29"/>
      <c r="E254" s="30"/>
      <c r="F254" s="31"/>
      <c r="G254" s="32"/>
      <c r="H254" s="33"/>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8"/>
      <c r="D255" s="29"/>
      <c r="E255" s="30"/>
      <c r="F255" s="31"/>
      <c r="G255" s="32"/>
      <c r="H255" s="33"/>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8"/>
      <c r="D256" s="29"/>
      <c r="E256" s="30"/>
      <c r="F256" s="31"/>
      <c r="G256" s="32"/>
      <c r="H256" s="33"/>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8"/>
      <c r="D257" s="29"/>
      <c r="E257" s="30"/>
      <c r="F257" s="31"/>
      <c r="G257" s="32"/>
      <c r="H257" s="33"/>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8"/>
      <c r="D258" s="29"/>
      <c r="E258" s="30"/>
      <c r="F258" s="31"/>
      <c r="G258" s="32"/>
      <c r="H258" s="33"/>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8"/>
      <c r="D259" s="29"/>
      <c r="E259" s="30"/>
      <c r="F259" s="31"/>
      <c r="G259" s="32"/>
      <c r="H259" s="33"/>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8"/>
      <c r="D260" s="29"/>
      <c r="E260" s="30"/>
      <c r="F260" s="31"/>
      <c r="G260" s="32"/>
      <c r="H260" s="33"/>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8"/>
      <c r="D261" s="29"/>
      <c r="E261" s="30"/>
      <c r="F261" s="31"/>
      <c r="G261" s="32"/>
      <c r="H261" s="33"/>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8"/>
      <c r="D262" s="29"/>
      <c r="E262" s="30"/>
      <c r="F262" s="31"/>
      <c r="G262" s="32"/>
      <c r="H262" s="33"/>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8"/>
      <c r="D263" s="29"/>
      <c r="E263" s="30"/>
      <c r="F263" s="31"/>
      <c r="G263" s="32"/>
      <c r="H263" s="33"/>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8"/>
      <c r="D264" s="29"/>
      <c r="E264" s="30"/>
      <c r="F264" s="31"/>
      <c r="G264" s="32"/>
      <c r="H264" s="33"/>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8"/>
      <c r="D265" s="29"/>
      <c r="E265" s="30"/>
      <c r="F265" s="31"/>
      <c r="G265" s="32"/>
      <c r="H265" s="33"/>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8"/>
      <c r="D266" s="29"/>
      <c r="E266" s="30"/>
      <c r="F266" s="31"/>
      <c r="G266" s="32"/>
      <c r="H266" s="33"/>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8"/>
      <c r="D267" s="29"/>
      <c r="E267" s="30"/>
      <c r="F267" s="31"/>
      <c r="G267" s="32"/>
      <c r="H267" s="33"/>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8"/>
      <c r="D268" s="29"/>
      <c r="E268" s="30"/>
      <c r="F268" s="31"/>
      <c r="G268" s="32"/>
      <c r="H268" s="33"/>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8"/>
      <c r="D269" s="29"/>
      <c r="E269" s="30"/>
      <c r="F269" s="31"/>
      <c r="G269" s="32"/>
      <c r="H269" s="33"/>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8"/>
      <c r="D270" s="29"/>
      <c r="E270" s="30"/>
      <c r="F270" s="31"/>
      <c r="G270" s="32"/>
      <c r="H270" s="33"/>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8"/>
      <c r="D271" s="29"/>
      <c r="E271" s="30"/>
      <c r="F271" s="31"/>
      <c r="G271" s="32"/>
      <c r="H271" s="33"/>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8"/>
      <c r="D272" s="29"/>
      <c r="E272" s="30"/>
      <c r="F272" s="31"/>
      <c r="G272" s="32"/>
      <c r="H272" s="33"/>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8"/>
      <c r="D273" s="29"/>
      <c r="E273" s="30"/>
      <c r="F273" s="31"/>
      <c r="G273" s="32"/>
      <c r="H273" s="33"/>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8"/>
      <c r="D274" s="29"/>
      <c r="E274" s="30"/>
      <c r="F274" s="31"/>
      <c r="G274" s="32"/>
      <c r="H274" s="33"/>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8"/>
      <c r="D275" s="29"/>
      <c r="E275" s="30"/>
      <c r="F275" s="31"/>
      <c r="G275" s="32"/>
      <c r="H275" s="33"/>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8"/>
      <c r="D276" s="29"/>
      <c r="E276" s="30"/>
      <c r="F276" s="31"/>
      <c r="G276" s="32"/>
      <c r="H276" s="33"/>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8"/>
      <c r="D277" s="29"/>
      <c r="E277" s="30"/>
      <c r="F277" s="31"/>
      <c r="G277" s="32"/>
      <c r="H277" s="33"/>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8"/>
      <c r="D278" s="29"/>
      <c r="E278" s="30"/>
      <c r="F278" s="31"/>
      <c r="G278" s="32"/>
      <c r="H278" s="33"/>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8"/>
      <c r="D279" s="29"/>
      <c r="E279" s="30"/>
      <c r="F279" s="31"/>
      <c r="G279" s="32"/>
      <c r="H279" s="33"/>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8"/>
      <c r="D280" s="29"/>
      <c r="E280" s="30"/>
      <c r="F280" s="31"/>
      <c r="G280" s="32"/>
      <c r="H280" s="33"/>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8"/>
      <c r="D281" s="29"/>
      <c r="E281" s="30"/>
      <c r="F281" s="31"/>
      <c r="G281" s="32"/>
      <c r="H281" s="33"/>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8"/>
      <c r="D282" s="29"/>
      <c r="E282" s="30"/>
      <c r="F282" s="31"/>
      <c r="G282" s="32"/>
      <c r="H282" s="33"/>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8"/>
      <c r="D283" s="29"/>
      <c r="E283" s="30"/>
      <c r="F283" s="31"/>
      <c r="G283" s="32"/>
      <c r="H283" s="33"/>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8"/>
      <c r="D284" s="29"/>
      <c r="E284" s="30"/>
      <c r="F284" s="31"/>
      <c r="G284" s="32"/>
      <c r="H284" s="33"/>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8"/>
      <c r="D285" s="29"/>
      <c r="E285" s="30"/>
      <c r="F285" s="31"/>
      <c r="G285" s="32"/>
      <c r="H285" s="33"/>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8"/>
      <c r="D286" s="29"/>
      <c r="E286" s="30"/>
      <c r="F286" s="31"/>
      <c r="G286" s="32"/>
      <c r="H286" s="33"/>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8"/>
      <c r="D287" s="29"/>
      <c r="E287" s="30"/>
      <c r="F287" s="31"/>
      <c r="G287" s="32"/>
      <c r="H287" s="33"/>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8"/>
      <c r="D288" s="29"/>
      <c r="E288" s="30"/>
      <c r="F288" s="31"/>
      <c r="G288" s="32"/>
      <c r="H288" s="33"/>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8"/>
      <c r="D289" s="29"/>
      <c r="E289" s="30"/>
      <c r="F289" s="31"/>
      <c r="G289" s="32"/>
      <c r="H289" s="33"/>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8"/>
      <c r="D290" s="29"/>
      <c r="E290" s="30"/>
      <c r="F290" s="31"/>
      <c r="G290" s="32"/>
      <c r="H290" s="33"/>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8"/>
      <c r="D291" s="29"/>
      <c r="E291" s="30"/>
      <c r="F291" s="31"/>
      <c r="G291" s="32"/>
      <c r="H291" s="33"/>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8"/>
      <c r="D292" s="29"/>
      <c r="E292" s="30"/>
      <c r="F292" s="31"/>
      <c r="G292" s="32"/>
      <c r="H292" s="33"/>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8"/>
      <c r="D293" s="29"/>
      <c r="E293" s="30"/>
      <c r="F293" s="31"/>
      <c r="G293" s="32"/>
      <c r="H293" s="33"/>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8"/>
      <c r="D294" s="29"/>
      <c r="E294" s="30"/>
      <c r="F294" s="31"/>
      <c r="G294" s="32"/>
      <c r="H294" s="33"/>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8"/>
      <c r="D295" s="29"/>
      <c r="E295" s="30"/>
      <c r="F295" s="31"/>
      <c r="G295" s="32"/>
      <c r="H295" s="33"/>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8"/>
      <c r="D296" s="29"/>
      <c r="E296" s="30"/>
      <c r="F296" s="31"/>
      <c r="G296" s="32"/>
      <c r="H296" s="33"/>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8"/>
      <c r="D297" s="29"/>
      <c r="E297" s="30"/>
      <c r="F297" s="31"/>
      <c r="G297" s="32"/>
      <c r="H297" s="33"/>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8"/>
      <c r="D298" s="29"/>
      <c r="E298" s="30"/>
      <c r="F298" s="31"/>
      <c r="G298" s="32"/>
      <c r="H298" s="33"/>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8"/>
      <c r="D299" s="29"/>
      <c r="E299" s="30"/>
      <c r="F299" s="31"/>
      <c r="G299" s="32"/>
      <c r="H299" s="33"/>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8"/>
      <c r="D300" s="29"/>
      <c r="E300" s="30"/>
      <c r="F300" s="31"/>
      <c r="G300" s="32"/>
      <c r="H300" s="33"/>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8"/>
      <c r="D301" s="29"/>
      <c r="E301" s="30"/>
      <c r="F301" s="31"/>
      <c r="G301" s="32"/>
      <c r="H301" s="33"/>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8"/>
      <c r="D302" s="29"/>
      <c r="E302" s="30"/>
      <c r="F302" s="31"/>
      <c r="G302" s="32"/>
      <c r="H302" s="33"/>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8"/>
      <c r="D303" s="29"/>
      <c r="E303" s="30"/>
      <c r="F303" s="31"/>
      <c r="G303" s="32"/>
      <c r="H303" s="33"/>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8"/>
      <c r="D304" s="29"/>
      <c r="E304" s="30"/>
      <c r="F304" s="31"/>
      <c r="G304" s="32"/>
      <c r="H304" s="33"/>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8"/>
      <c r="D305" s="29"/>
      <c r="E305" s="30"/>
      <c r="F305" s="31"/>
      <c r="G305" s="32"/>
      <c r="H305" s="33"/>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8"/>
      <c r="D306" s="29"/>
      <c r="E306" s="30"/>
      <c r="F306" s="31"/>
      <c r="G306" s="32"/>
      <c r="H306" s="33"/>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8"/>
      <c r="D307" s="29"/>
      <c r="E307" s="30"/>
      <c r="F307" s="31"/>
      <c r="G307" s="32"/>
      <c r="H307" s="33"/>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8"/>
      <c r="D308" s="29"/>
      <c r="E308" s="30"/>
      <c r="F308" s="31"/>
      <c r="G308" s="32"/>
      <c r="H308" s="33"/>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8"/>
      <c r="D309" s="29"/>
      <c r="E309" s="30"/>
      <c r="F309" s="31"/>
      <c r="G309" s="32"/>
      <c r="H309" s="33"/>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8"/>
      <c r="D310" s="29"/>
      <c r="E310" s="30"/>
      <c r="F310" s="31"/>
      <c r="G310" s="32"/>
      <c r="H310" s="33"/>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8"/>
      <c r="D311" s="29"/>
      <c r="E311" s="30"/>
      <c r="F311" s="31"/>
      <c r="G311" s="32"/>
      <c r="H311" s="33"/>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8"/>
      <c r="D312" s="29"/>
      <c r="E312" s="30"/>
      <c r="F312" s="31"/>
      <c r="G312" s="32"/>
      <c r="H312" s="33"/>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8"/>
      <c r="D313" s="29"/>
      <c r="E313" s="30"/>
      <c r="F313" s="31"/>
      <c r="G313" s="32"/>
      <c r="H313" s="33"/>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8"/>
      <c r="D314" s="29"/>
      <c r="E314" s="30"/>
      <c r="F314" s="31"/>
      <c r="G314" s="32"/>
      <c r="H314" s="33"/>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8"/>
      <c r="D315" s="29"/>
      <c r="E315" s="30"/>
      <c r="F315" s="31"/>
      <c r="G315" s="32"/>
      <c r="H315" s="33"/>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8"/>
      <c r="D316" s="29"/>
      <c r="E316" s="30"/>
      <c r="F316" s="31"/>
      <c r="G316" s="32"/>
      <c r="H316" s="33"/>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8"/>
      <c r="D317" s="29"/>
      <c r="E317" s="30"/>
      <c r="F317" s="31"/>
      <c r="G317" s="32"/>
      <c r="H317" s="33"/>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8"/>
      <c r="D318" s="29"/>
      <c r="E318" s="30"/>
      <c r="F318" s="31"/>
      <c r="G318" s="32"/>
      <c r="H318" s="33"/>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8"/>
      <c r="D319" s="29"/>
      <c r="E319" s="30"/>
      <c r="F319" s="31"/>
      <c r="G319" s="32"/>
      <c r="H319" s="33"/>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8"/>
      <c r="D320" s="29"/>
      <c r="E320" s="30"/>
      <c r="F320" s="31"/>
      <c r="G320" s="32"/>
      <c r="H320" s="33"/>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8"/>
      <c r="D321" s="29"/>
      <c r="E321" s="30"/>
      <c r="F321" s="31"/>
      <c r="G321" s="32"/>
      <c r="H321" s="33"/>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8"/>
      <c r="D322" s="29"/>
      <c r="E322" s="30"/>
      <c r="F322" s="31"/>
      <c r="G322" s="32"/>
      <c r="H322" s="33"/>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8"/>
      <c r="D323" s="29"/>
      <c r="E323" s="30"/>
      <c r="F323" s="31"/>
      <c r="G323" s="32"/>
      <c r="H323" s="33"/>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8"/>
      <c r="D324" s="29"/>
      <c r="E324" s="30"/>
      <c r="F324" s="31"/>
      <c r="G324" s="32"/>
      <c r="H324" s="33"/>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8"/>
      <c r="D325" s="29"/>
      <c r="E325" s="30"/>
      <c r="F325" s="31"/>
      <c r="G325" s="32"/>
      <c r="H325" s="33"/>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8"/>
      <c r="D326" s="29"/>
      <c r="E326" s="30"/>
      <c r="F326" s="31"/>
      <c r="G326" s="32"/>
      <c r="H326" s="33"/>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8"/>
      <c r="D327" s="29"/>
      <c r="E327" s="30"/>
      <c r="F327" s="31"/>
      <c r="G327" s="32"/>
      <c r="H327" s="33"/>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8"/>
      <c r="D328" s="29"/>
      <c r="E328" s="30"/>
      <c r="F328" s="31"/>
      <c r="G328" s="32"/>
      <c r="H328" s="33"/>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8"/>
      <c r="D329" s="29"/>
      <c r="E329" s="30"/>
      <c r="F329" s="31"/>
      <c r="G329" s="32"/>
      <c r="H329" s="33"/>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8"/>
      <c r="D330" s="29"/>
      <c r="E330" s="30"/>
      <c r="F330" s="31"/>
      <c r="G330" s="32"/>
      <c r="H330" s="33"/>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8"/>
      <c r="D331" s="29"/>
      <c r="E331" s="30"/>
      <c r="F331" s="31"/>
      <c r="G331" s="32"/>
      <c r="H331" s="33"/>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8"/>
      <c r="D332" s="29"/>
      <c r="E332" s="30"/>
      <c r="F332" s="31"/>
      <c r="G332" s="32"/>
      <c r="H332" s="33"/>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8"/>
      <c r="D333" s="29"/>
      <c r="E333" s="30"/>
      <c r="F333" s="31"/>
      <c r="G333" s="32"/>
      <c r="H333" s="33"/>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8"/>
      <c r="D334" s="29"/>
      <c r="E334" s="30"/>
      <c r="F334" s="31"/>
      <c r="G334" s="32"/>
      <c r="H334" s="33"/>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8"/>
      <c r="D335" s="29"/>
      <c r="E335" s="30"/>
      <c r="F335" s="31"/>
      <c r="G335" s="32"/>
      <c r="H335" s="33"/>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8"/>
      <c r="D336" s="29"/>
      <c r="E336" s="30"/>
      <c r="F336" s="31"/>
      <c r="G336" s="32"/>
      <c r="H336" s="33"/>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8"/>
      <c r="D337" s="29"/>
      <c r="E337" s="30"/>
      <c r="F337" s="31"/>
      <c r="G337" s="32"/>
      <c r="H337" s="33"/>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8"/>
      <c r="D338" s="29"/>
      <c r="E338" s="30"/>
      <c r="F338" s="31"/>
      <c r="G338" s="32"/>
      <c r="H338" s="33"/>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8"/>
      <c r="D339" s="29"/>
      <c r="E339" s="30"/>
      <c r="F339" s="31"/>
      <c r="G339" s="32"/>
      <c r="H339" s="33"/>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8"/>
      <c r="D340" s="29"/>
      <c r="E340" s="30"/>
      <c r="F340" s="31"/>
      <c r="G340" s="32"/>
      <c r="H340" s="33"/>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8"/>
      <c r="D341" s="29"/>
      <c r="E341" s="30"/>
      <c r="F341" s="31"/>
      <c r="G341" s="32"/>
      <c r="H341" s="33"/>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8"/>
      <c r="D342" s="29"/>
      <c r="E342" s="30"/>
      <c r="F342" s="31"/>
      <c r="G342" s="32"/>
      <c r="H342" s="33"/>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8"/>
      <c r="D343" s="29"/>
      <c r="E343" s="30"/>
      <c r="F343" s="31"/>
      <c r="G343" s="32"/>
      <c r="H343" s="33"/>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8"/>
      <c r="D344" s="29"/>
      <c r="E344" s="30"/>
      <c r="F344" s="31"/>
      <c r="G344" s="32"/>
      <c r="H344" s="33"/>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8"/>
      <c r="D345" s="29"/>
      <c r="E345" s="30"/>
      <c r="F345" s="31"/>
      <c r="G345" s="32"/>
      <c r="H345" s="33"/>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8"/>
      <c r="D346" s="29"/>
      <c r="E346" s="30"/>
      <c r="F346" s="31"/>
      <c r="G346" s="32"/>
      <c r="H346" s="33"/>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8"/>
      <c r="D347" s="29"/>
      <c r="E347" s="30"/>
      <c r="F347" s="31"/>
      <c r="G347" s="32"/>
      <c r="H347" s="33"/>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8"/>
      <c r="D348" s="29"/>
      <c r="E348" s="30"/>
      <c r="F348" s="31"/>
      <c r="G348" s="32"/>
      <c r="H348" s="33"/>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8"/>
      <c r="D349" s="29"/>
      <c r="E349" s="30"/>
      <c r="F349" s="31"/>
      <c r="G349" s="32"/>
      <c r="H349" s="33"/>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8"/>
      <c r="D350" s="29"/>
      <c r="E350" s="30"/>
      <c r="F350" s="31"/>
      <c r="G350" s="32"/>
      <c r="H350" s="33"/>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8"/>
      <c r="D351" s="29"/>
      <c r="E351" s="30"/>
      <c r="F351" s="31"/>
      <c r="G351" s="32"/>
      <c r="H351" s="33"/>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8"/>
      <c r="D352" s="29"/>
      <c r="E352" s="30"/>
      <c r="F352" s="31"/>
      <c r="G352" s="32"/>
      <c r="H352" s="33"/>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8"/>
      <c r="D353" s="29"/>
      <c r="E353" s="30"/>
      <c r="F353" s="31"/>
      <c r="G353" s="32"/>
      <c r="H353" s="33"/>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8"/>
      <c r="D354" s="29"/>
      <c r="E354" s="30"/>
      <c r="F354" s="31"/>
      <c r="G354" s="32"/>
      <c r="H354" s="33"/>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8"/>
      <c r="D355" s="29"/>
      <c r="E355" s="30"/>
      <c r="F355" s="31"/>
      <c r="G355" s="32"/>
      <c r="H355" s="33"/>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8"/>
      <c r="D356" s="29"/>
      <c r="E356" s="30"/>
      <c r="F356" s="31"/>
      <c r="G356" s="32"/>
      <c r="H356" s="33"/>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8"/>
      <c r="D357" s="29"/>
      <c r="E357" s="30"/>
      <c r="F357" s="31"/>
      <c r="G357" s="32"/>
      <c r="H357" s="33"/>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8"/>
      <c r="D358" s="29"/>
      <c r="E358" s="30"/>
      <c r="F358" s="31"/>
      <c r="G358" s="32"/>
      <c r="H358" s="33"/>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8"/>
      <c r="D359" s="29"/>
      <c r="E359" s="30"/>
      <c r="F359" s="31"/>
      <c r="G359" s="32"/>
      <c r="H359" s="33"/>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8"/>
      <c r="D360" s="29"/>
      <c r="E360" s="30"/>
      <c r="F360" s="31"/>
      <c r="G360" s="32"/>
      <c r="H360" s="33"/>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8"/>
      <c r="D361" s="29"/>
      <c r="E361" s="30"/>
      <c r="F361" s="31"/>
      <c r="G361" s="32"/>
      <c r="H361" s="33"/>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8"/>
      <c r="D362" s="29"/>
      <c r="E362" s="30"/>
      <c r="F362" s="31"/>
      <c r="G362" s="32"/>
      <c r="H362" s="33"/>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8"/>
      <c r="D363" s="29"/>
      <c r="E363" s="30"/>
      <c r="F363" s="31"/>
      <c r="G363" s="32"/>
      <c r="H363" s="33"/>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8"/>
      <c r="D364" s="29"/>
      <c r="E364" s="30"/>
      <c r="F364" s="31"/>
      <c r="G364" s="32"/>
      <c r="H364" s="33"/>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8"/>
      <c r="D365" s="29"/>
      <c r="E365" s="30"/>
      <c r="F365" s="31"/>
      <c r="G365" s="32"/>
      <c r="H365" s="33"/>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8"/>
      <c r="D366" s="29"/>
      <c r="E366" s="30"/>
      <c r="F366" s="31"/>
      <c r="G366" s="32"/>
      <c r="H366" s="33"/>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8"/>
      <c r="D367" s="29"/>
      <c r="E367" s="30"/>
      <c r="F367" s="31"/>
      <c r="G367" s="32"/>
      <c r="H367" s="33"/>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8"/>
      <c r="D368" s="29"/>
      <c r="E368" s="30"/>
      <c r="F368" s="31"/>
      <c r="G368" s="32"/>
      <c r="H368" s="33"/>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8"/>
      <c r="D369" s="29"/>
      <c r="E369" s="30"/>
      <c r="F369" s="31"/>
      <c r="G369" s="32"/>
      <c r="H369" s="33"/>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8"/>
      <c r="D370" s="29"/>
      <c r="E370" s="30"/>
      <c r="F370" s="31"/>
      <c r="G370" s="32"/>
      <c r="H370" s="33"/>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8"/>
      <c r="D371" s="29"/>
      <c r="E371" s="30"/>
      <c r="F371" s="31"/>
      <c r="G371" s="32"/>
      <c r="H371" s="33"/>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8"/>
      <c r="D372" s="29"/>
      <c r="E372" s="30"/>
      <c r="F372" s="31"/>
      <c r="G372" s="32"/>
      <c r="H372" s="33"/>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8"/>
      <c r="D373" s="29"/>
      <c r="E373" s="30"/>
      <c r="F373" s="31"/>
      <c r="G373" s="32"/>
      <c r="H373" s="33"/>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8"/>
      <c r="D374" s="29"/>
      <c r="E374" s="30"/>
      <c r="F374" s="31"/>
      <c r="G374" s="32"/>
      <c r="H374" s="33"/>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8"/>
      <c r="D375" s="29"/>
      <c r="E375" s="30"/>
      <c r="F375" s="31"/>
      <c r="G375" s="32"/>
      <c r="H375" s="33"/>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8"/>
      <c r="D376" s="29"/>
      <c r="E376" s="30"/>
      <c r="F376" s="31"/>
      <c r="G376" s="32"/>
      <c r="H376" s="33"/>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8"/>
      <c r="D377" s="29"/>
      <c r="E377" s="30"/>
      <c r="F377" s="31"/>
      <c r="G377" s="32"/>
      <c r="H377" s="33"/>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8"/>
      <c r="D378" s="29"/>
      <c r="E378" s="30"/>
      <c r="F378" s="31"/>
      <c r="G378" s="32"/>
      <c r="H378" s="33"/>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8"/>
      <c r="D379" s="29"/>
      <c r="E379" s="30"/>
      <c r="F379" s="31"/>
      <c r="G379" s="32"/>
      <c r="H379" s="33"/>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8"/>
      <c r="D380" s="29"/>
      <c r="E380" s="30"/>
      <c r="F380" s="31"/>
      <c r="G380" s="32"/>
      <c r="H380" s="33"/>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8"/>
      <c r="D381" s="29"/>
      <c r="E381" s="30"/>
      <c r="F381" s="31"/>
      <c r="G381" s="32"/>
      <c r="H381" s="33"/>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8"/>
      <c r="D382" s="29"/>
      <c r="E382" s="30"/>
      <c r="F382" s="31"/>
      <c r="G382" s="32"/>
      <c r="H382" s="33"/>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8"/>
      <c r="D383" s="29"/>
      <c r="E383" s="30"/>
      <c r="F383" s="31"/>
      <c r="G383" s="32"/>
      <c r="H383" s="33"/>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8"/>
      <c r="D384" s="29"/>
      <c r="E384" s="30"/>
      <c r="F384" s="31"/>
      <c r="G384" s="32"/>
      <c r="H384" s="33"/>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8"/>
      <c r="D385" s="29"/>
      <c r="E385" s="30"/>
      <c r="F385" s="31"/>
      <c r="G385" s="32"/>
      <c r="H385" s="33"/>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8"/>
      <c r="D386" s="29"/>
      <c r="E386" s="30"/>
      <c r="F386" s="31"/>
      <c r="G386" s="32"/>
      <c r="H386" s="33"/>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8"/>
      <c r="D387" s="29"/>
      <c r="E387" s="30"/>
      <c r="F387" s="31"/>
      <c r="G387" s="32"/>
      <c r="H387" s="33"/>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8"/>
      <c r="D388" s="29"/>
      <c r="E388" s="30"/>
      <c r="F388" s="31"/>
      <c r="G388" s="32"/>
      <c r="H388" s="33"/>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8"/>
      <c r="D389" s="29"/>
      <c r="E389" s="30"/>
      <c r="F389" s="31"/>
      <c r="G389" s="32"/>
      <c r="H389" s="33"/>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8"/>
      <c r="D390" s="29"/>
      <c r="E390" s="30"/>
      <c r="F390" s="31"/>
      <c r="G390" s="32"/>
      <c r="H390" s="33"/>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8"/>
      <c r="D391" s="29"/>
      <c r="E391" s="30"/>
      <c r="F391" s="31"/>
      <c r="G391" s="32"/>
      <c r="H391" s="33"/>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8"/>
      <c r="D392" s="29"/>
      <c r="E392" s="30"/>
      <c r="F392" s="31"/>
      <c r="G392" s="32"/>
      <c r="H392" s="33"/>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8"/>
      <c r="D393" s="29"/>
      <c r="E393" s="30"/>
      <c r="F393" s="31"/>
      <c r="G393" s="32"/>
      <c r="H393" s="33"/>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8"/>
      <c r="D394" s="29"/>
      <c r="E394" s="30"/>
      <c r="F394" s="31"/>
      <c r="G394" s="32"/>
      <c r="H394" s="33"/>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8"/>
      <c r="D395" s="29"/>
      <c r="E395" s="30"/>
      <c r="F395" s="31"/>
      <c r="G395" s="32"/>
      <c r="H395" s="33"/>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8"/>
      <c r="D396" s="29"/>
      <c r="E396" s="30"/>
      <c r="F396" s="31"/>
      <c r="G396" s="32"/>
      <c r="H396" s="33"/>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8"/>
      <c r="D397" s="29"/>
      <c r="E397" s="30"/>
      <c r="F397" s="31"/>
      <c r="G397" s="32"/>
      <c r="H397" s="33"/>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8"/>
      <c r="D398" s="29"/>
      <c r="E398" s="30"/>
      <c r="F398" s="31"/>
      <c r="G398" s="32"/>
      <c r="H398" s="33"/>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8"/>
      <c r="D399" s="29"/>
      <c r="E399" s="30"/>
      <c r="F399" s="31"/>
      <c r="G399" s="32"/>
      <c r="H399" s="33"/>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8"/>
      <c r="D400" s="29"/>
      <c r="E400" s="30"/>
      <c r="F400" s="31"/>
      <c r="G400" s="32"/>
      <c r="H400" s="33"/>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8"/>
      <c r="D401" s="29"/>
      <c r="E401" s="30"/>
      <c r="F401" s="31"/>
      <c r="G401" s="32"/>
      <c r="H401" s="33"/>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8"/>
      <c r="D402" s="29"/>
      <c r="E402" s="30"/>
      <c r="F402" s="31"/>
      <c r="G402" s="32"/>
      <c r="H402" s="33"/>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8"/>
      <c r="D403" s="29"/>
      <c r="E403" s="30"/>
      <c r="F403" s="31"/>
      <c r="G403" s="32"/>
      <c r="H403" s="33"/>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8"/>
      <c r="D404" s="29"/>
      <c r="E404" s="30"/>
      <c r="F404" s="31"/>
      <c r="G404" s="32"/>
      <c r="H404" s="33"/>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8"/>
      <c r="D405" s="29"/>
      <c r="E405" s="30"/>
      <c r="F405" s="31"/>
      <c r="G405" s="32"/>
      <c r="H405" s="33"/>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8"/>
      <c r="D406" s="29"/>
      <c r="E406" s="30"/>
      <c r="F406" s="31"/>
      <c r="G406" s="32"/>
      <c r="H406" s="33"/>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8"/>
      <c r="D407" s="29"/>
      <c r="E407" s="30"/>
      <c r="F407" s="31"/>
      <c r="G407" s="32"/>
      <c r="H407" s="33"/>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8"/>
      <c r="D408" s="29"/>
      <c r="E408" s="30"/>
      <c r="F408" s="31"/>
      <c r="G408" s="32"/>
      <c r="H408" s="33"/>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8"/>
      <c r="D409" s="29"/>
      <c r="E409" s="30"/>
      <c r="F409" s="31"/>
      <c r="G409" s="32"/>
      <c r="H409" s="33"/>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8"/>
      <c r="D410" s="29"/>
      <c r="E410" s="30"/>
      <c r="F410" s="31"/>
      <c r="G410" s="32"/>
      <c r="H410" s="33"/>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8"/>
      <c r="D411" s="29"/>
      <c r="E411" s="30"/>
      <c r="F411" s="31"/>
      <c r="G411" s="32"/>
      <c r="H411" s="33"/>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8"/>
      <c r="D412" s="29"/>
      <c r="E412" s="30"/>
      <c r="F412" s="31"/>
      <c r="G412" s="32"/>
      <c r="H412" s="33"/>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8"/>
      <c r="D413" s="29"/>
      <c r="E413" s="30"/>
      <c r="F413" s="31"/>
      <c r="G413" s="32"/>
      <c r="H413" s="33"/>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8"/>
      <c r="D414" s="29"/>
      <c r="E414" s="30"/>
      <c r="F414" s="31"/>
      <c r="G414" s="32"/>
      <c r="H414" s="33"/>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8"/>
      <c r="D415" s="29"/>
      <c r="E415" s="30"/>
      <c r="F415" s="31"/>
      <c r="G415" s="32"/>
      <c r="H415" s="33"/>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8"/>
      <c r="D416" s="29"/>
      <c r="E416" s="30"/>
      <c r="F416" s="31"/>
      <c r="G416" s="32"/>
      <c r="H416" s="33"/>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8"/>
      <c r="D417" s="29"/>
      <c r="E417" s="30"/>
      <c r="F417" s="31"/>
      <c r="G417" s="32"/>
      <c r="H417" s="33"/>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8"/>
      <c r="D418" s="29"/>
      <c r="E418" s="30"/>
      <c r="F418" s="31"/>
      <c r="G418" s="32"/>
      <c r="H418" s="33"/>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8"/>
      <c r="D419" s="29"/>
      <c r="E419" s="30"/>
      <c r="F419" s="31"/>
      <c r="G419" s="32"/>
      <c r="H419" s="33"/>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8"/>
      <c r="D420" s="29"/>
      <c r="E420" s="30"/>
      <c r="F420" s="31"/>
      <c r="G420" s="32"/>
      <c r="H420" s="33"/>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8"/>
      <c r="D421" s="29"/>
      <c r="E421" s="30"/>
      <c r="F421" s="31"/>
      <c r="G421" s="32"/>
      <c r="H421" s="33"/>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8"/>
      <c r="D422" s="29"/>
      <c r="E422" s="30"/>
      <c r="F422" s="31"/>
      <c r="G422" s="32"/>
      <c r="H422" s="33"/>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8"/>
      <c r="D423" s="29"/>
      <c r="E423" s="30"/>
      <c r="F423" s="31"/>
      <c r="G423" s="32"/>
      <c r="H423" s="33"/>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8"/>
      <c r="D424" s="29"/>
      <c r="E424" s="30"/>
      <c r="F424" s="31"/>
      <c r="G424" s="32"/>
      <c r="H424" s="33"/>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8"/>
      <c r="D425" s="29"/>
      <c r="E425" s="30"/>
      <c r="F425" s="31"/>
      <c r="G425" s="32"/>
      <c r="H425" s="33"/>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8"/>
      <c r="D426" s="29"/>
      <c r="E426" s="30"/>
      <c r="F426" s="31"/>
      <c r="G426" s="32"/>
      <c r="H426" s="33"/>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8"/>
      <c r="D427" s="29"/>
      <c r="E427" s="30"/>
      <c r="F427" s="31"/>
      <c r="G427" s="32"/>
      <c r="H427" s="33"/>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8"/>
      <c r="D428" s="29"/>
      <c r="E428" s="30"/>
      <c r="F428" s="31"/>
      <c r="G428" s="32"/>
      <c r="H428" s="33"/>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8"/>
      <c r="D429" s="29"/>
      <c r="E429" s="30"/>
      <c r="F429" s="31"/>
      <c r="G429" s="32"/>
      <c r="H429" s="33"/>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8"/>
      <c r="D430" s="29"/>
      <c r="E430" s="30"/>
      <c r="F430" s="31"/>
      <c r="G430" s="32"/>
      <c r="H430" s="33"/>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8"/>
      <c r="D431" s="29"/>
      <c r="E431" s="30"/>
      <c r="F431" s="31"/>
      <c r="G431" s="32"/>
      <c r="H431" s="33"/>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8"/>
      <c r="D432" s="29"/>
      <c r="E432" s="30"/>
      <c r="F432" s="31"/>
      <c r="G432" s="32"/>
      <c r="H432" s="33"/>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8"/>
      <c r="D433" s="29"/>
      <c r="E433" s="30"/>
      <c r="F433" s="31"/>
      <c r="G433" s="32"/>
      <c r="H433" s="33"/>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8"/>
      <c r="D434" s="29"/>
      <c r="E434" s="30"/>
      <c r="F434" s="31"/>
      <c r="G434" s="32"/>
      <c r="H434" s="33"/>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8"/>
      <c r="D435" s="29"/>
      <c r="E435" s="30"/>
      <c r="F435" s="31"/>
      <c r="G435" s="32"/>
      <c r="H435" s="33"/>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8"/>
      <c r="D436" s="29"/>
      <c r="E436" s="30"/>
      <c r="F436" s="31"/>
      <c r="G436" s="32"/>
      <c r="H436" s="33"/>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8"/>
      <c r="D437" s="29"/>
      <c r="E437" s="30"/>
      <c r="F437" s="31"/>
      <c r="G437" s="32"/>
      <c r="H437" s="33"/>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8"/>
      <c r="D438" s="29"/>
      <c r="E438" s="30"/>
      <c r="F438" s="31"/>
      <c r="G438" s="32"/>
      <c r="H438" s="33"/>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8"/>
      <c r="D439" s="29"/>
      <c r="E439" s="30"/>
      <c r="F439" s="31"/>
      <c r="G439" s="32"/>
      <c r="H439" s="33"/>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8"/>
      <c r="D440" s="29"/>
      <c r="E440" s="30"/>
      <c r="F440" s="31"/>
      <c r="G440" s="32"/>
      <c r="H440" s="33"/>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8"/>
      <c r="D441" s="29"/>
      <c r="E441" s="30"/>
      <c r="F441" s="31"/>
      <c r="G441" s="32"/>
      <c r="H441" s="33"/>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8"/>
      <c r="D442" s="29"/>
      <c r="E442" s="30"/>
      <c r="F442" s="31"/>
      <c r="G442" s="32"/>
      <c r="H442" s="33"/>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8"/>
      <c r="D443" s="29"/>
      <c r="E443" s="30"/>
      <c r="F443" s="31"/>
      <c r="G443" s="32"/>
      <c r="H443" s="33"/>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8"/>
      <c r="D444" s="29"/>
      <c r="E444" s="30"/>
      <c r="F444" s="31"/>
      <c r="G444" s="32"/>
      <c r="H444" s="33"/>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8"/>
      <c r="D445" s="29"/>
      <c r="E445" s="30"/>
      <c r="F445" s="31"/>
      <c r="G445" s="32"/>
      <c r="H445" s="33"/>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8"/>
      <c r="D446" s="29"/>
      <c r="E446" s="30"/>
      <c r="F446" s="31"/>
      <c r="G446" s="32"/>
      <c r="H446" s="33"/>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8"/>
      <c r="D447" s="29"/>
      <c r="E447" s="30"/>
      <c r="F447" s="31"/>
      <c r="G447" s="32"/>
      <c r="H447" s="33"/>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8"/>
      <c r="D448" s="29"/>
      <c r="E448" s="30"/>
      <c r="F448" s="31"/>
      <c r="G448" s="32"/>
      <c r="H448" s="33"/>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8"/>
      <c r="D449" s="29"/>
      <c r="E449" s="30"/>
      <c r="F449" s="31"/>
      <c r="G449" s="32"/>
      <c r="H449" s="33"/>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8"/>
      <c r="D450" s="29"/>
      <c r="E450" s="30"/>
      <c r="F450" s="31"/>
      <c r="G450" s="32"/>
      <c r="H450" s="33"/>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8"/>
      <c r="D451" s="29"/>
      <c r="E451" s="30"/>
      <c r="F451" s="31"/>
      <c r="G451" s="32"/>
      <c r="H451" s="33"/>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8"/>
      <c r="D452" s="29"/>
      <c r="E452" s="30"/>
      <c r="F452" s="31"/>
      <c r="G452" s="32"/>
      <c r="H452" s="33"/>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8"/>
      <c r="D453" s="29"/>
      <c r="E453" s="30"/>
      <c r="F453" s="31"/>
      <c r="G453" s="32"/>
      <c r="H453" s="33"/>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8"/>
      <c r="D454" s="29"/>
      <c r="E454" s="30"/>
      <c r="F454" s="31"/>
      <c r="G454" s="32"/>
      <c r="H454" s="33"/>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8"/>
      <c r="D455" s="29"/>
      <c r="E455" s="30"/>
      <c r="F455" s="31"/>
      <c r="G455" s="32"/>
      <c r="H455" s="33"/>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8"/>
      <c r="D456" s="29"/>
      <c r="E456" s="30"/>
      <c r="F456" s="31"/>
      <c r="G456" s="32"/>
      <c r="H456" s="33"/>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8"/>
      <c r="D457" s="29"/>
      <c r="E457" s="30"/>
      <c r="F457" s="31"/>
      <c r="G457" s="32"/>
      <c r="H457" s="33"/>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8"/>
      <c r="D458" s="29"/>
      <c r="E458" s="30"/>
      <c r="F458" s="31"/>
      <c r="G458" s="32"/>
      <c r="H458" s="33"/>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8"/>
      <c r="D459" s="29"/>
      <c r="E459" s="30"/>
      <c r="F459" s="31"/>
      <c r="G459" s="32"/>
      <c r="H459" s="33"/>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8"/>
      <c r="D460" s="29"/>
      <c r="E460" s="30"/>
      <c r="F460" s="31"/>
      <c r="G460" s="32"/>
      <c r="H460" s="33"/>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8"/>
      <c r="D461" s="29"/>
      <c r="E461" s="30"/>
      <c r="F461" s="31"/>
      <c r="G461" s="32"/>
      <c r="H461" s="33"/>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8"/>
      <c r="D462" s="29"/>
      <c r="E462" s="30"/>
      <c r="F462" s="31"/>
      <c r="G462" s="32"/>
      <c r="H462" s="33"/>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8"/>
      <c r="D463" s="29"/>
      <c r="E463" s="30"/>
      <c r="F463" s="31"/>
      <c r="G463" s="32"/>
      <c r="H463" s="33"/>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8"/>
      <c r="D464" s="29"/>
      <c r="E464" s="30"/>
      <c r="F464" s="31"/>
      <c r="G464" s="32"/>
      <c r="H464" s="33"/>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8"/>
      <c r="D465" s="29"/>
      <c r="E465" s="30"/>
      <c r="F465" s="31"/>
      <c r="G465" s="32"/>
      <c r="H465" s="33"/>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8"/>
      <c r="D466" s="29"/>
      <c r="E466" s="30"/>
      <c r="F466" s="31"/>
      <c r="G466" s="32"/>
      <c r="H466" s="33"/>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8"/>
      <c r="D467" s="29"/>
      <c r="E467" s="30"/>
      <c r="F467" s="31"/>
      <c r="G467" s="32"/>
      <c r="H467" s="33"/>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8"/>
      <c r="D468" s="29"/>
      <c r="E468" s="30"/>
      <c r="F468" s="31"/>
      <c r="G468" s="32"/>
      <c r="H468" s="33"/>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8"/>
      <c r="D469" s="29"/>
      <c r="E469" s="30"/>
      <c r="F469" s="31"/>
      <c r="G469" s="32"/>
      <c r="H469" s="33"/>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8"/>
      <c r="D470" s="29"/>
      <c r="E470" s="30"/>
      <c r="F470" s="31"/>
      <c r="G470" s="32"/>
      <c r="H470" s="33"/>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8"/>
      <c r="D471" s="29"/>
      <c r="E471" s="30"/>
      <c r="F471" s="31"/>
      <c r="G471" s="32"/>
      <c r="H471" s="33"/>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8"/>
      <c r="D472" s="29"/>
      <c r="E472" s="30"/>
      <c r="F472" s="31"/>
      <c r="G472" s="32"/>
      <c r="H472" s="33"/>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8"/>
      <c r="D473" s="29"/>
      <c r="E473" s="30"/>
      <c r="F473" s="31"/>
      <c r="G473" s="32"/>
      <c r="H473" s="33"/>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8"/>
      <c r="D474" s="29"/>
      <c r="E474" s="30"/>
      <c r="F474" s="31"/>
      <c r="G474" s="32"/>
      <c r="H474" s="33"/>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8"/>
      <c r="D475" s="29"/>
      <c r="E475" s="30"/>
      <c r="F475" s="31"/>
      <c r="G475" s="32"/>
      <c r="H475" s="33"/>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8"/>
      <c r="D476" s="29"/>
      <c r="E476" s="30"/>
      <c r="F476" s="31"/>
      <c r="G476" s="32"/>
      <c r="H476" s="33"/>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8"/>
      <c r="D477" s="29"/>
      <c r="E477" s="30"/>
      <c r="F477" s="31"/>
      <c r="G477" s="32"/>
      <c r="H477" s="33"/>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8"/>
      <c r="D478" s="29"/>
      <c r="E478" s="30"/>
      <c r="F478" s="31"/>
      <c r="G478" s="32"/>
      <c r="H478" s="33"/>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8"/>
      <c r="D479" s="29"/>
      <c r="E479" s="30"/>
      <c r="F479" s="31"/>
      <c r="G479" s="32"/>
      <c r="H479" s="33"/>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8"/>
      <c r="D480" s="29"/>
      <c r="E480" s="30"/>
      <c r="F480" s="31"/>
      <c r="G480" s="32"/>
      <c r="H480" s="33"/>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8"/>
      <c r="D481" s="29"/>
      <c r="E481" s="30"/>
      <c r="F481" s="31"/>
      <c r="G481" s="32"/>
      <c r="H481" s="33"/>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8"/>
      <c r="D482" s="29"/>
      <c r="E482" s="30"/>
      <c r="F482" s="31"/>
      <c r="G482" s="32"/>
      <c r="H482" s="33"/>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8"/>
      <c r="D483" s="29"/>
      <c r="E483" s="30"/>
      <c r="F483" s="31"/>
      <c r="G483" s="32"/>
      <c r="H483" s="33"/>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8"/>
      <c r="D484" s="29"/>
      <c r="E484" s="30"/>
      <c r="F484" s="31"/>
      <c r="G484" s="32"/>
      <c r="H484" s="33"/>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8"/>
      <c r="D485" s="29"/>
      <c r="E485" s="30"/>
      <c r="F485" s="31"/>
      <c r="G485" s="32"/>
      <c r="H485" s="33"/>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8"/>
      <c r="D486" s="29"/>
      <c r="E486" s="30"/>
      <c r="F486" s="31"/>
      <c r="G486" s="32"/>
      <c r="H486" s="33"/>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8"/>
      <c r="D487" s="29"/>
      <c r="E487" s="30"/>
      <c r="F487" s="31"/>
      <c r="G487" s="32"/>
      <c r="H487" s="33"/>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8"/>
      <c r="D488" s="29"/>
      <c r="E488" s="30"/>
      <c r="F488" s="31"/>
      <c r="G488" s="32"/>
      <c r="H488" s="33"/>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8"/>
      <c r="D489" s="29"/>
      <c r="E489" s="30"/>
      <c r="F489" s="31"/>
      <c r="G489" s="32"/>
      <c r="H489" s="33"/>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8"/>
      <c r="D490" s="29"/>
      <c r="E490" s="30"/>
      <c r="F490" s="31"/>
      <c r="G490" s="32"/>
      <c r="H490" s="33"/>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8"/>
      <c r="D491" s="29"/>
      <c r="E491" s="30"/>
      <c r="F491" s="31"/>
      <c r="G491" s="32"/>
      <c r="H491" s="33"/>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8"/>
      <c r="D492" s="29"/>
      <c r="E492" s="30"/>
      <c r="F492" s="31"/>
      <c r="G492" s="32"/>
      <c r="H492" s="33"/>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8"/>
      <c r="D493" s="29"/>
      <c r="E493" s="30"/>
      <c r="F493" s="31"/>
      <c r="G493" s="32"/>
      <c r="H493" s="33"/>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8"/>
      <c r="D494" s="29"/>
      <c r="E494" s="30"/>
      <c r="F494" s="31"/>
      <c r="G494" s="32"/>
      <c r="H494" s="33"/>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8"/>
      <c r="D495" s="29"/>
      <c r="E495" s="30"/>
      <c r="F495" s="31"/>
      <c r="G495" s="32"/>
      <c r="H495" s="33"/>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8"/>
      <c r="D496" s="29"/>
      <c r="E496" s="30"/>
      <c r="F496" s="31"/>
      <c r="G496" s="32"/>
      <c r="H496" s="33"/>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8"/>
      <c r="D497" s="29"/>
      <c r="E497" s="30"/>
      <c r="F497" s="31"/>
      <c r="G497" s="32"/>
      <c r="H497" s="33"/>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8"/>
      <c r="D498" s="29"/>
      <c r="E498" s="30"/>
      <c r="F498" s="31"/>
      <c r="G498" s="32"/>
      <c r="H498" s="33"/>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8"/>
      <c r="D499" s="29"/>
      <c r="E499" s="30"/>
      <c r="F499" s="31"/>
      <c r="G499" s="32"/>
      <c r="H499" s="33"/>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8"/>
      <c r="D500" s="29"/>
      <c r="E500" s="30"/>
      <c r="F500" s="31"/>
      <c r="G500" s="32"/>
      <c r="H500" s="33"/>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8"/>
      <c r="D501" s="29"/>
      <c r="E501" s="30"/>
      <c r="F501" s="31"/>
      <c r="G501" s="32"/>
      <c r="H501" s="33"/>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8"/>
      <c r="D502" s="29"/>
      <c r="E502" s="30"/>
      <c r="F502" s="31"/>
      <c r="G502" s="32"/>
      <c r="H502" s="33"/>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8"/>
      <c r="D503" s="29"/>
      <c r="E503" s="30"/>
      <c r="F503" s="31"/>
      <c r="G503" s="32"/>
      <c r="H503" s="33"/>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8"/>
      <c r="D504" s="29"/>
      <c r="E504" s="30"/>
      <c r="F504" s="31"/>
      <c r="G504" s="32"/>
      <c r="H504" s="33"/>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8"/>
      <c r="D505" s="29"/>
      <c r="E505" s="30"/>
      <c r="F505" s="31"/>
      <c r="G505" s="32"/>
      <c r="H505" s="33"/>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8"/>
      <c r="D506" s="29"/>
      <c r="E506" s="30"/>
      <c r="F506" s="31"/>
      <c r="G506" s="32"/>
      <c r="H506" s="33"/>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8"/>
      <c r="D507" s="29"/>
      <c r="E507" s="30"/>
      <c r="F507" s="31"/>
      <c r="G507" s="32"/>
      <c r="H507" s="33"/>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8"/>
      <c r="D508" s="29"/>
      <c r="E508" s="30"/>
      <c r="F508" s="31"/>
      <c r="G508" s="32"/>
      <c r="H508" s="33"/>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8"/>
      <c r="D509" s="29"/>
      <c r="E509" s="30"/>
      <c r="F509" s="31"/>
      <c r="G509" s="32"/>
      <c r="H509" s="33"/>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8"/>
      <c r="D510" s="29"/>
      <c r="E510" s="30"/>
      <c r="F510" s="31"/>
      <c r="G510" s="32"/>
      <c r="H510" s="33"/>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8"/>
      <c r="D511" s="29"/>
      <c r="E511" s="30"/>
      <c r="F511" s="31"/>
      <c r="G511" s="32"/>
      <c r="H511" s="33"/>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8"/>
      <c r="D512" s="29"/>
      <c r="E512" s="30"/>
      <c r="F512" s="31"/>
      <c r="G512" s="32"/>
      <c r="H512" s="33"/>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8"/>
      <c r="D513" s="29"/>
      <c r="E513" s="30"/>
      <c r="F513" s="31"/>
      <c r="G513" s="32"/>
      <c r="H513" s="33"/>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8"/>
      <c r="D514" s="29"/>
      <c r="E514" s="30"/>
      <c r="F514" s="31"/>
      <c r="G514" s="32"/>
      <c r="H514" s="33"/>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8"/>
      <c r="D515" s="29"/>
      <c r="E515" s="30"/>
      <c r="F515" s="31"/>
      <c r="G515" s="32"/>
      <c r="H515" s="33"/>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8"/>
      <c r="D516" s="29"/>
      <c r="E516" s="30"/>
      <c r="F516" s="31"/>
      <c r="G516" s="32"/>
      <c r="H516" s="33"/>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8"/>
      <c r="D517" s="29"/>
      <c r="E517" s="30"/>
      <c r="F517" s="31"/>
      <c r="G517" s="32"/>
      <c r="H517" s="33"/>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8"/>
      <c r="D518" s="29"/>
      <c r="E518" s="30"/>
      <c r="F518" s="31"/>
      <c r="G518" s="32"/>
      <c r="H518" s="33"/>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8"/>
      <c r="D519" s="29"/>
      <c r="E519" s="30"/>
      <c r="F519" s="31"/>
      <c r="G519" s="32"/>
      <c r="H519" s="33"/>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8"/>
      <c r="D520" s="29"/>
      <c r="E520" s="30"/>
      <c r="F520" s="31"/>
      <c r="G520" s="32"/>
      <c r="H520" s="33"/>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8"/>
      <c r="D521" s="29"/>
      <c r="E521" s="30"/>
      <c r="F521" s="31"/>
      <c r="G521" s="32"/>
      <c r="H521" s="33"/>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8"/>
      <c r="D522" s="29"/>
      <c r="E522" s="30"/>
      <c r="F522" s="31"/>
      <c r="G522" s="32"/>
      <c r="H522" s="33"/>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8"/>
      <c r="D523" s="29"/>
      <c r="E523" s="30"/>
      <c r="F523" s="31"/>
      <c r="G523" s="32"/>
      <c r="H523" s="33"/>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8"/>
      <c r="D524" s="29"/>
      <c r="E524" s="30"/>
      <c r="F524" s="31"/>
      <c r="G524" s="32"/>
      <c r="H524" s="33"/>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8"/>
      <c r="D525" s="29"/>
      <c r="E525" s="30"/>
      <c r="F525" s="31"/>
      <c r="G525" s="32"/>
      <c r="H525" s="33"/>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8"/>
      <c r="D526" s="29"/>
      <c r="E526" s="30"/>
      <c r="F526" s="31"/>
      <c r="G526" s="32"/>
      <c r="H526" s="33"/>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8"/>
      <c r="D527" s="29"/>
      <c r="E527" s="30"/>
      <c r="F527" s="31"/>
      <c r="G527" s="32"/>
      <c r="H527" s="33"/>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8"/>
      <c r="D528" s="29"/>
      <c r="E528" s="30"/>
      <c r="F528" s="31"/>
      <c r="G528" s="32"/>
      <c r="H528" s="33"/>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8"/>
      <c r="D529" s="29"/>
      <c r="E529" s="30"/>
      <c r="F529" s="31"/>
      <c r="G529" s="32"/>
      <c r="H529" s="33"/>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8"/>
      <c r="D530" s="29"/>
      <c r="E530" s="30"/>
      <c r="F530" s="31"/>
      <c r="G530" s="32"/>
      <c r="H530" s="33"/>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8"/>
      <c r="D531" s="29"/>
      <c r="E531" s="30"/>
      <c r="F531" s="31"/>
      <c r="G531" s="32"/>
      <c r="H531" s="33"/>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8"/>
      <c r="D532" s="29"/>
      <c r="E532" s="30"/>
      <c r="F532" s="31"/>
      <c r="G532" s="32"/>
      <c r="H532" s="33"/>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8"/>
      <c r="D533" s="29"/>
      <c r="E533" s="30"/>
      <c r="F533" s="31"/>
      <c r="G533" s="32"/>
      <c r="H533" s="33"/>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8"/>
      <c r="D534" s="29"/>
      <c r="E534" s="30"/>
      <c r="F534" s="31"/>
      <c r="G534" s="32"/>
      <c r="H534" s="33"/>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8"/>
      <c r="D535" s="29"/>
      <c r="E535" s="30"/>
      <c r="F535" s="31"/>
      <c r="G535" s="32"/>
      <c r="H535" s="33"/>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8"/>
      <c r="D536" s="29"/>
      <c r="E536" s="30"/>
      <c r="F536" s="31"/>
      <c r="G536" s="32"/>
      <c r="H536" s="33"/>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8"/>
      <c r="D537" s="29"/>
      <c r="E537" s="30"/>
      <c r="F537" s="31"/>
      <c r="G537" s="32"/>
      <c r="H537" s="33"/>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8"/>
      <c r="D538" s="29"/>
      <c r="E538" s="30"/>
      <c r="F538" s="31"/>
      <c r="G538" s="32"/>
      <c r="H538" s="33"/>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8"/>
      <c r="D539" s="29"/>
      <c r="E539" s="30"/>
      <c r="F539" s="31"/>
      <c r="G539" s="32"/>
      <c r="H539" s="33"/>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8"/>
      <c r="D540" s="29"/>
      <c r="E540" s="30"/>
      <c r="F540" s="31"/>
      <c r="G540" s="32"/>
      <c r="H540" s="33"/>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8"/>
      <c r="D541" s="29"/>
      <c r="E541" s="30"/>
      <c r="F541" s="31"/>
      <c r="G541" s="32"/>
      <c r="H541" s="33"/>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8"/>
      <c r="D542" s="29"/>
      <c r="E542" s="30"/>
      <c r="F542" s="31"/>
      <c r="G542" s="32"/>
      <c r="H542" s="33"/>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8"/>
      <c r="D543" s="29"/>
      <c r="E543" s="30"/>
      <c r="F543" s="31"/>
      <c r="G543" s="32"/>
      <c r="H543" s="33"/>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8"/>
      <c r="D544" s="29"/>
      <c r="E544" s="30"/>
      <c r="F544" s="31"/>
      <c r="G544" s="32"/>
      <c r="H544" s="33"/>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8"/>
      <c r="D545" s="29"/>
      <c r="E545" s="30"/>
      <c r="F545" s="31"/>
      <c r="G545" s="32"/>
      <c r="H545" s="33"/>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8"/>
      <c r="D546" s="29"/>
      <c r="E546" s="30"/>
      <c r="F546" s="31"/>
      <c r="G546" s="32"/>
      <c r="H546" s="33"/>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8"/>
      <c r="D547" s="29"/>
      <c r="E547" s="30"/>
      <c r="F547" s="31"/>
      <c r="G547" s="32"/>
      <c r="H547" s="33"/>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8"/>
      <c r="D548" s="29"/>
      <c r="E548" s="30"/>
      <c r="F548" s="31"/>
      <c r="G548" s="32"/>
      <c r="H548" s="33"/>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8"/>
      <c r="D549" s="29"/>
      <c r="E549" s="30"/>
      <c r="F549" s="31"/>
      <c r="G549" s="32"/>
      <c r="H549" s="33"/>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8"/>
      <c r="D550" s="29"/>
      <c r="E550" s="30"/>
      <c r="F550" s="31"/>
      <c r="G550" s="32"/>
      <c r="H550" s="33"/>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8"/>
      <c r="D551" s="29"/>
      <c r="E551" s="30"/>
      <c r="F551" s="31"/>
      <c r="G551" s="32"/>
      <c r="H551" s="33"/>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8"/>
      <c r="D552" s="29"/>
      <c r="E552" s="30"/>
      <c r="F552" s="31"/>
      <c r="G552" s="32"/>
      <c r="H552" s="33"/>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8"/>
      <c r="D553" s="29"/>
      <c r="E553" s="30"/>
      <c r="F553" s="31"/>
      <c r="G553" s="32"/>
      <c r="H553" s="33"/>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8"/>
      <c r="D554" s="29"/>
      <c r="E554" s="30"/>
      <c r="F554" s="31"/>
      <c r="G554" s="32"/>
      <c r="H554" s="33"/>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8"/>
      <c r="D555" s="29"/>
      <c r="E555" s="30"/>
      <c r="F555" s="31"/>
      <c r="G555" s="32"/>
      <c r="H555" s="33"/>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8"/>
      <c r="D556" s="29"/>
      <c r="E556" s="30"/>
      <c r="F556" s="31"/>
      <c r="G556" s="32"/>
      <c r="H556" s="33"/>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8"/>
      <c r="D557" s="29"/>
      <c r="E557" s="30"/>
      <c r="F557" s="31"/>
      <c r="G557" s="32"/>
      <c r="H557" s="33"/>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8"/>
      <c r="D558" s="29"/>
      <c r="E558" s="30"/>
      <c r="F558" s="31"/>
      <c r="G558" s="32"/>
      <c r="H558" s="33"/>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8"/>
      <c r="D559" s="29"/>
      <c r="E559" s="30"/>
      <c r="F559" s="31"/>
      <c r="G559" s="32"/>
      <c r="H559" s="33"/>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8"/>
      <c r="D560" s="29"/>
      <c r="E560" s="30"/>
      <c r="F560" s="31"/>
      <c r="G560" s="32"/>
      <c r="H560" s="33"/>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8"/>
      <c r="D561" s="29"/>
      <c r="E561" s="30"/>
      <c r="F561" s="31"/>
      <c r="G561" s="32"/>
      <c r="H561" s="33"/>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8"/>
      <c r="D562" s="29"/>
      <c r="E562" s="30"/>
      <c r="F562" s="31"/>
      <c r="G562" s="32"/>
      <c r="H562" s="33"/>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8"/>
      <c r="D563" s="29"/>
      <c r="E563" s="30"/>
      <c r="F563" s="31"/>
      <c r="G563" s="32"/>
      <c r="H563" s="33"/>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8"/>
      <c r="D564" s="29"/>
      <c r="E564" s="30"/>
      <c r="F564" s="31"/>
      <c r="G564" s="32"/>
      <c r="H564" s="33"/>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8"/>
      <c r="D565" s="29"/>
      <c r="E565" s="30"/>
      <c r="F565" s="31"/>
      <c r="G565" s="32"/>
      <c r="H565" s="33"/>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8"/>
      <c r="D566" s="29"/>
      <c r="E566" s="30"/>
      <c r="F566" s="31"/>
      <c r="G566" s="32"/>
      <c r="H566" s="33"/>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8"/>
      <c r="D567" s="29"/>
      <c r="E567" s="30"/>
      <c r="F567" s="31"/>
      <c r="G567" s="32"/>
      <c r="H567" s="33"/>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8"/>
      <c r="D568" s="29"/>
      <c r="E568" s="30"/>
      <c r="F568" s="31"/>
      <c r="G568" s="32"/>
      <c r="H568" s="33"/>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8"/>
      <c r="D569" s="29"/>
      <c r="E569" s="30"/>
      <c r="F569" s="31"/>
      <c r="G569" s="32"/>
      <c r="H569" s="33"/>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8"/>
      <c r="D570" s="29"/>
      <c r="E570" s="30"/>
      <c r="F570" s="31"/>
      <c r="G570" s="32"/>
      <c r="H570" s="33"/>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8"/>
      <c r="D571" s="29"/>
      <c r="E571" s="30"/>
      <c r="F571" s="31"/>
      <c r="G571" s="32"/>
      <c r="H571" s="33"/>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8"/>
      <c r="D572" s="29"/>
      <c r="E572" s="30"/>
      <c r="F572" s="31"/>
      <c r="G572" s="32"/>
      <c r="H572" s="33"/>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8"/>
      <c r="D573" s="29"/>
      <c r="E573" s="30"/>
      <c r="F573" s="31"/>
      <c r="G573" s="32"/>
      <c r="H573" s="33"/>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8"/>
      <c r="D574" s="29"/>
      <c r="E574" s="30"/>
      <c r="F574" s="31"/>
      <c r="G574" s="32"/>
      <c r="H574" s="33"/>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8"/>
      <c r="D575" s="29"/>
      <c r="E575" s="30"/>
      <c r="F575" s="31"/>
      <c r="G575" s="32"/>
      <c r="H575" s="33"/>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8"/>
      <c r="D576" s="29"/>
      <c r="E576" s="30"/>
      <c r="F576" s="31"/>
      <c r="G576" s="32"/>
      <c r="H576" s="33"/>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8"/>
      <c r="D577" s="29"/>
      <c r="E577" s="30"/>
      <c r="F577" s="31"/>
      <c r="G577" s="32"/>
      <c r="H577" s="33"/>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8"/>
      <c r="D578" s="29"/>
      <c r="E578" s="30"/>
      <c r="F578" s="31"/>
      <c r="G578" s="32"/>
      <c r="H578" s="33"/>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8"/>
      <c r="D579" s="29"/>
      <c r="E579" s="30"/>
      <c r="F579" s="31"/>
      <c r="G579" s="32"/>
      <c r="H579" s="33"/>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8"/>
      <c r="D580" s="29"/>
      <c r="E580" s="30"/>
      <c r="F580" s="31"/>
      <c r="G580" s="32"/>
      <c r="H580" s="33"/>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8"/>
      <c r="D581" s="29"/>
      <c r="E581" s="30"/>
      <c r="F581" s="31"/>
      <c r="G581" s="32"/>
      <c r="H581" s="33"/>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8"/>
      <c r="D582" s="29"/>
      <c r="E582" s="30"/>
      <c r="F582" s="31"/>
      <c r="G582" s="32"/>
      <c r="H582" s="33"/>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8"/>
      <c r="D583" s="29"/>
      <c r="E583" s="30"/>
      <c r="F583" s="31"/>
      <c r="G583" s="32"/>
      <c r="H583" s="33"/>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8"/>
      <c r="D584" s="29"/>
      <c r="E584" s="30"/>
      <c r="F584" s="31"/>
      <c r="G584" s="32"/>
      <c r="H584" s="33"/>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8"/>
      <c r="D585" s="29"/>
      <c r="E585" s="30"/>
      <c r="F585" s="31"/>
      <c r="G585" s="32"/>
      <c r="H585" s="33"/>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8"/>
      <c r="D586" s="29"/>
      <c r="E586" s="30"/>
      <c r="F586" s="31"/>
      <c r="G586" s="32"/>
      <c r="H586" s="33"/>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8"/>
      <c r="D587" s="29"/>
      <c r="E587" s="30"/>
      <c r="F587" s="31"/>
      <c r="G587" s="32"/>
      <c r="H587" s="33"/>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8"/>
      <c r="D588" s="29"/>
      <c r="E588" s="30"/>
      <c r="F588" s="31"/>
      <c r="G588" s="32"/>
      <c r="H588" s="33"/>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8"/>
      <c r="D589" s="29"/>
      <c r="E589" s="30"/>
      <c r="F589" s="31"/>
      <c r="G589" s="32"/>
      <c r="H589" s="33"/>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8"/>
      <c r="D590" s="29"/>
      <c r="E590" s="30"/>
      <c r="F590" s="31"/>
      <c r="G590" s="32"/>
      <c r="H590" s="33"/>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8"/>
      <c r="D591" s="29"/>
      <c r="E591" s="30"/>
      <c r="F591" s="31"/>
      <c r="G591" s="32"/>
      <c r="H591" s="33"/>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8"/>
      <c r="D592" s="29"/>
      <c r="E592" s="30"/>
      <c r="F592" s="31"/>
      <c r="G592" s="32"/>
      <c r="H592" s="33"/>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8"/>
      <c r="D593" s="29"/>
      <c r="E593" s="30"/>
      <c r="F593" s="31"/>
      <c r="G593" s="32"/>
      <c r="H593" s="33"/>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8"/>
      <c r="D594" s="29"/>
      <c r="E594" s="30"/>
      <c r="F594" s="31"/>
      <c r="G594" s="32"/>
      <c r="H594" s="33"/>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8"/>
      <c r="D595" s="29"/>
      <c r="E595" s="30"/>
      <c r="F595" s="31"/>
      <c r="G595" s="32"/>
      <c r="H595" s="33"/>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8"/>
      <c r="D596" s="29"/>
      <c r="E596" s="30"/>
      <c r="F596" s="31"/>
      <c r="G596" s="32"/>
      <c r="H596" s="33"/>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8"/>
      <c r="D597" s="29"/>
      <c r="E597" s="30"/>
      <c r="F597" s="31"/>
      <c r="G597" s="32"/>
      <c r="H597" s="33"/>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8"/>
      <c r="D598" s="29"/>
      <c r="E598" s="30"/>
      <c r="F598" s="31"/>
      <c r="G598" s="32"/>
      <c r="H598" s="33"/>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8"/>
      <c r="D599" s="29"/>
      <c r="E599" s="30"/>
      <c r="F599" s="31"/>
      <c r="G599" s="32"/>
      <c r="H599" s="33"/>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8"/>
      <c r="D600" s="29"/>
      <c r="E600" s="30"/>
      <c r="F600" s="31"/>
      <c r="G600" s="32"/>
      <c r="H600" s="33"/>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8"/>
      <c r="D601" s="29"/>
      <c r="E601" s="30"/>
      <c r="F601" s="31"/>
      <c r="G601" s="32"/>
      <c r="H601" s="33"/>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8"/>
      <c r="D602" s="29"/>
      <c r="E602" s="30"/>
      <c r="F602" s="31"/>
      <c r="G602" s="32"/>
      <c r="H602" s="33"/>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8"/>
      <c r="D603" s="29"/>
      <c r="E603" s="30"/>
      <c r="F603" s="31"/>
      <c r="G603" s="32"/>
      <c r="H603" s="33"/>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8"/>
      <c r="D604" s="29"/>
      <c r="E604" s="30"/>
      <c r="F604" s="31"/>
      <c r="G604" s="32"/>
      <c r="H604" s="33"/>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8"/>
      <c r="D605" s="29"/>
      <c r="E605" s="30"/>
      <c r="F605" s="31"/>
      <c r="G605" s="32"/>
      <c r="H605" s="33"/>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8"/>
      <c r="D606" s="29"/>
      <c r="E606" s="30"/>
      <c r="F606" s="31"/>
      <c r="G606" s="32"/>
      <c r="H606" s="33"/>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8"/>
      <c r="D607" s="29"/>
      <c r="E607" s="30"/>
      <c r="F607" s="31"/>
      <c r="G607" s="32"/>
      <c r="H607" s="33"/>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8"/>
      <c r="D608" s="29"/>
      <c r="E608" s="30"/>
      <c r="F608" s="31"/>
      <c r="G608" s="32"/>
      <c r="H608" s="33"/>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8"/>
      <c r="D609" s="29"/>
      <c r="E609" s="30"/>
      <c r="F609" s="31"/>
      <c r="G609" s="32"/>
      <c r="H609" s="33"/>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8"/>
      <c r="D610" s="29"/>
      <c r="E610" s="30"/>
      <c r="F610" s="31"/>
      <c r="G610" s="32"/>
      <c r="H610" s="33"/>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8"/>
      <c r="D611" s="29"/>
      <c r="E611" s="30"/>
      <c r="F611" s="31"/>
      <c r="G611" s="32"/>
      <c r="H611" s="33"/>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8"/>
      <c r="D612" s="29"/>
      <c r="E612" s="30"/>
      <c r="F612" s="31"/>
      <c r="G612" s="32"/>
      <c r="H612" s="33"/>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8"/>
      <c r="D613" s="29"/>
      <c r="E613" s="30"/>
      <c r="F613" s="31"/>
      <c r="G613" s="32"/>
      <c r="H613" s="33"/>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8"/>
      <c r="D614" s="29"/>
      <c r="E614" s="30"/>
      <c r="F614" s="31"/>
      <c r="G614" s="32"/>
      <c r="H614" s="33"/>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8"/>
      <c r="D615" s="29"/>
      <c r="E615" s="30"/>
      <c r="F615" s="31"/>
      <c r="G615" s="32"/>
      <c r="H615" s="33"/>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8"/>
      <c r="D616" s="29"/>
      <c r="E616" s="30"/>
      <c r="F616" s="31"/>
      <c r="G616" s="32"/>
      <c r="H616" s="33"/>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8"/>
      <c r="D617" s="29"/>
      <c r="E617" s="30"/>
      <c r="F617" s="31"/>
      <c r="G617" s="32"/>
      <c r="H617" s="33"/>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8"/>
      <c r="D618" s="29"/>
      <c r="E618" s="30"/>
      <c r="F618" s="31"/>
      <c r="G618" s="32"/>
      <c r="H618" s="33"/>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8"/>
      <c r="D619" s="29"/>
      <c r="E619" s="30"/>
      <c r="F619" s="31"/>
      <c r="G619" s="32"/>
      <c r="H619" s="33"/>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8"/>
      <c r="D620" s="29"/>
      <c r="E620" s="30"/>
      <c r="F620" s="31"/>
      <c r="G620" s="32"/>
      <c r="H620" s="33"/>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8"/>
      <c r="D621" s="29"/>
      <c r="E621" s="30"/>
      <c r="F621" s="31"/>
      <c r="G621" s="32"/>
      <c r="H621" s="33"/>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8"/>
      <c r="D622" s="29"/>
      <c r="E622" s="30"/>
      <c r="F622" s="31"/>
      <c r="G622" s="32"/>
      <c r="H622" s="33"/>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8"/>
      <c r="D623" s="29"/>
      <c r="E623" s="30"/>
      <c r="F623" s="31"/>
      <c r="G623" s="32"/>
      <c r="H623" s="33"/>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8"/>
      <c r="D624" s="29"/>
      <c r="E624" s="30"/>
      <c r="F624" s="31"/>
      <c r="G624" s="32"/>
      <c r="H624" s="33"/>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8"/>
      <c r="D625" s="29"/>
      <c r="E625" s="30"/>
      <c r="F625" s="31"/>
      <c r="G625" s="32"/>
      <c r="H625" s="33"/>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8"/>
      <c r="D626" s="29"/>
      <c r="E626" s="30"/>
      <c r="F626" s="31"/>
      <c r="G626" s="32"/>
      <c r="H626" s="33"/>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8"/>
      <c r="D627" s="29"/>
      <c r="E627" s="30"/>
      <c r="F627" s="31"/>
      <c r="G627" s="32"/>
      <c r="H627" s="33"/>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8"/>
      <c r="D628" s="29"/>
      <c r="E628" s="30"/>
      <c r="F628" s="31"/>
      <c r="G628" s="32"/>
      <c r="H628" s="33"/>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8"/>
      <c r="D629" s="29"/>
      <c r="E629" s="30"/>
      <c r="F629" s="31"/>
      <c r="G629" s="32"/>
      <c r="H629" s="33"/>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8"/>
      <c r="D630" s="29"/>
      <c r="E630" s="30"/>
      <c r="F630" s="31"/>
      <c r="G630" s="32"/>
      <c r="H630" s="33"/>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8"/>
      <c r="D631" s="29"/>
      <c r="E631" s="30"/>
      <c r="F631" s="31"/>
      <c r="G631" s="32"/>
      <c r="H631" s="33"/>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8"/>
      <c r="D632" s="29"/>
      <c r="E632" s="30"/>
      <c r="F632" s="31"/>
      <c r="G632" s="32"/>
      <c r="H632" s="33"/>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8"/>
      <c r="D633" s="29"/>
      <c r="E633" s="30"/>
      <c r="F633" s="31"/>
      <c r="G633" s="32"/>
      <c r="H633" s="33"/>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8"/>
      <c r="D634" s="29"/>
      <c r="E634" s="30"/>
      <c r="F634" s="31"/>
      <c r="G634" s="32"/>
      <c r="H634" s="33"/>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8"/>
      <c r="D635" s="29"/>
      <c r="E635" s="30"/>
      <c r="F635" s="31"/>
      <c r="G635" s="32"/>
      <c r="H635" s="33"/>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8"/>
      <c r="D636" s="29"/>
      <c r="E636" s="30"/>
      <c r="F636" s="31"/>
      <c r="G636" s="32"/>
      <c r="H636" s="33"/>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8"/>
      <c r="D637" s="29"/>
      <c r="E637" s="30"/>
      <c r="F637" s="31"/>
      <c r="G637" s="32"/>
      <c r="H637" s="33"/>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8"/>
      <c r="D638" s="29"/>
      <c r="E638" s="30"/>
      <c r="F638" s="31"/>
      <c r="G638" s="32"/>
      <c r="H638" s="33"/>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8"/>
      <c r="D639" s="29"/>
      <c r="E639" s="30"/>
      <c r="F639" s="31"/>
      <c r="G639" s="32"/>
      <c r="H639" s="33"/>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8"/>
      <c r="D640" s="29"/>
      <c r="E640" s="30"/>
      <c r="F640" s="31"/>
      <c r="G640" s="32"/>
      <c r="H640" s="33"/>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8"/>
      <c r="D641" s="29"/>
      <c r="E641" s="30"/>
      <c r="F641" s="31"/>
      <c r="G641" s="32"/>
      <c r="H641" s="33"/>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8"/>
      <c r="D642" s="29"/>
      <c r="E642" s="30"/>
      <c r="F642" s="31"/>
      <c r="G642" s="32"/>
      <c r="H642" s="33"/>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8"/>
      <c r="D643" s="29"/>
      <c r="E643" s="30"/>
      <c r="F643" s="31"/>
      <c r="G643" s="32"/>
      <c r="H643" s="33"/>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8"/>
      <c r="D644" s="29"/>
      <c r="E644" s="30"/>
      <c r="F644" s="31"/>
      <c r="G644" s="32"/>
      <c r="H644" s="33"/>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8"/>
      <c r="D645" s="29"/>
      <c r="E645" s="30"/>
      <c r="F645" s="31"/>
      <c r="G645" s="32"/>
      <c r="H645" s="33"/>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8"/>
      <c r="D646" s="29"/>
      <c r="E646" s="30"/>
      <c r="F646" s="31"/>
      <c r="G646" s="32"/>
      <c r="H646" s="33"/>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8"/>
      <c r="D647" s="29"/>
      <c r="E647" s="30"/>
      <c r="F647" s="31"/>
      <c r="G647" s="32"/>
      <c r="H647" s="33"/>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8"/>
      <c r="D648" s="29"/>
      <c r="E648" s="30"/>
      <c r="F648" s="31"/>
      <c r="G648" s="32"/>
      <c r="H648" s="33"/>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8"/>
      <c r="D649" s="29"/>
      <c r="E649" s="30"/>
      <c r="F649" s="31"/>
      <c r="G649" s="32"/>
      <c r="H649" s="33"/>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8"/>
      <c r="D650" s="29"/>
      <c r="E650" s="30"/>
      <c r="F650" s="31"/>
      <c r="G650" s="32"/>
      <c r="H650" s="33"/>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8"/>
      <c r="D651" s="29"/>
      <c r="E651" s="30"/>
      <c r="F651" s="31"/>
      <c r="G651" s="32"/>
      <c r="H651" s="33"/>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8"/>
      <c r="D652" s="29"/>
      <c r="E652" s="30"/>
      <c r="F652" s="31"/>
      <c r="G652" s="32"/>
      <c r="H652" s="33"/>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8"/>
      <c r="D653" s="29"/>
      <c r="E653" s="30"/>
      <c r="F653" s="31"/>
      <c r="G653" s="32"/>
      <c r="H653" s="33"/>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8"/>
      <c r="D654" s="29"/>
      <c r="E654" s="30"/>
      <c r="F654" s="31"/>
      <c r="G654" s="32"/>
      <c r="H654" s="33"/>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8"/>
      <c r="D655" s="29"/>
      <c r="E655" s="30"/>
      <c r="F655" s="31"/>
      <c r="G655" s="32"/>
      <c r="H655" s="33"/>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8"/>
      <c r="D656" s="29"/>
      <c r="E656" s="30"/>
      <c r="F656" s="31"/>
      <c r="G656" s="32"/>
      <c r="H656" s="33"/>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8"/>
      <c r="D657" s="29"/>
      <c r="E657" s="30"/>
      <c r="F657" s="31"/>
      <c r="G657" s="32"/>
      <c r="H657" s="33"/>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8"/>
      <c r="D658" s="29"/>
      <c r="E658" s="30"/>
      <c r="F658" s="31"/>
      <c r="G658" s="32"/>
      <c r="H658" s="33"/>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8"/>
      <c r="D659" s="29"/>
      <c r="E659" s="30"/>
      <c r="F659" s="31"/>
      <c r="G659" s="32"/>
      <c r="H659" s="33"/>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8"/>
      <c r="D660" s="29"/>
      <c r="E660" s="30"/>
      <c r="F660" s="31"/>
      <c r="G660" s="32"/>
      <c r="H660" s="33"/>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8"/>
      <c r="D661" s="29"/>
      <c r="E661" s="30"/>
      <c r="F661" s="31"/>
      <c r="G661" s="32"/>
      <c r="H661" s="33"/>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8"/>
      <c r="D662" s="29"/>
      <c r="E662" s="30"/>
      <c r="F662" s="31"/>
      <c r="G662" s="32"/>
      <c r="H662" s="33"/>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8"/>
      <c r="D663" s="29"/>
      <c r="E663" s="30"/>
      <c r="F663" s="31"/>
      <c r="G663" s="32"/>
      <c r="H663" s="33"/>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8"/>
      <c r="D664" s="29"/>
      <c r="E664" s="30"/>
      <c r="F664" s="31"/>
      <c r="G664" s="32"/>
      <c r="H664" s="33"/>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8"/>
      <c r="D665" s="29"/>
      <c r="E665" s="30"/>
      <c r="F665" s="31"/>
      <c r="G665" s="32"/>
      <c r="H665" s="33"/>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8"/>
      <c r="D666" s="29"/>
      <c r="E666" s="30"/>
      <c r="F666" s="31"/>
      <c r="G666" s="32"/>
      <c r="H666" s="33"/>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8"/>
      <c r="D667" s="29"/>
      <c r="E667" s="30"/>
      <c r="F667" s="31"/>
      <c r="G667" s="32"/>
      <c r="H667" s="33"/>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8"/>
      <c r="D668" s="29"/>
      <c r="E668" s="30"/>
      <c r="F668" s="31"/>
      <c r="G668" s="32"/>
      <c r="H668" s="33"/>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8"/>
      <c r="D669" s="29"/>
      <c r="E669" s="30"/>
      <c r="F669" s="31"/>
      <c r="G669" s="32"/>
      <c r="H669" s="33"/>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8"/>
      <c r="D670" s="29"/>
      <c r="E670" s="30"/>
      <c r="F670" s="31"/>
      <c r="G670" s="32"/>
      <c r="H670" s="33"/>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8"/>
      <c r="D671" s="29"/>
      <c r="E671" s="30"/>
      <c r="F671" s="31"/>
      <c r="G671" s="32"/>
      <c r="H671" s="33"/>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8"/>
      <c r="D672" s="29"/>
      <c r="E672" s="30"/>
      <c r="F672" s="31"/>
      <c r="G672" s="32"/>
      <c r="H672" s="33"/>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8"/>
      <c r="D673" s="29"/>
      <c r="E673" s="30"/>
      <c r="F673" s="31"/>
      <c r="G673" s="32"/>
      <c r="H673" s="33"/>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8"/>
      <c r="D674" s="29"/>
      <c r="E674" s="30"/>
      <c r="F674" s="31"/>
      <c r="G674" s="32"/>
      <c r="H674" s="33"/>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8"/>
      <c r="D675" s="29"/>
      <c r="E675" s="30"/>
      <c r="F675" s="31"/>
      <c r="G675" s="32"/>
      <c r="H675" s="33"/>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8"/>
      <c r="D676" s="29"/>
      <c r="E676" s="30"/>
      <c r="F676" s="31"/>
      <c r="G676" s="32"/>
      <c r="H676" s="33"/>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8"/>
      <c r="D677" s="29"/>
      <c r="E677" s="30"/>
      <c r="F677" s="31"/>
      <c r="G677" s="32"/>
      <c r="H677" s="33"/>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8"/>
      <c r="D678" s="29"/>
      <c r="E678" s="30"/>
      <c r="F678" s="31"/>
      <c r="G678" s="32"/>
      <c r="H678" s="33"/>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8"/>
      <c r="D679" s="29"/>
      <c r="E679" s="30"/>
      <c r="F679" s="31"/>
      <c r="G679" s="32"/>
      <c r="H679" s="33"/>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8"/>
      <c r="D680" s="29"/>
      <c r="E680" s="30"/>
      <c r="F680" s="31"/>
      <c r="G680" s="32"/>
      <c r="H680" s="33"/>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8"/>
      <c r="D681" s="29"/>
      <c r="E681" s="30"/>
      <c r="F681" s="31"/>
      <c r="G681" s="32"/>
      <c r="H681" s="33"/>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8"/>
      <c r="D682" s="29"/>
      <c r="E682" s="30"/>
      <c r="F682" s="31"/>
      <c r="G682" s="32"/>
      <c r="H682" s="33"/>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8"/>
      <c r="D683" s="29"/>
      <c r="E683" s="30"/>
      <c r="F683" s="31"/>
      <c r="G683" s="32"/>
      <c r="H683" s="33"/>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8"/>
      <c r="D684" s="29"/>
      <c r="E684" s="30"/>
      <c r="F684" s="31"/>
      <c r="G684" s="32"/>
      <c r="H684" s="33"/>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8"/>
      <c r="D685" s="29"/>
      <c r="E685" s="30"/>
      <c r="F685" s="31"/>
      <c r="G685" s="32"/>
      <c r="H685" s="33"/>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8"/>
      <c r="D686" s="29"/>
      <c r="E686" s="30"/>
      <c r="F686" s="31"/>
      <c r="G686" s="32"/>
      <c r="H686" s="33"/>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8"/>
      <c r="D687" s="29"/>
      <c r="E687" s="30"/>
      <c r="F687" s="31"/>
      <c r="G687" s="32"/>
      <c r="H687" s="33"/>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8"/>
      <c r="D688" s="29"/>
      <c r="E688" s="30"/>
      <c r="F688" s="31"/>
      <c r="G688" s="32"/>
      <c r="H688" s="33"/>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8"/>
      <c r="D689" s="29"/>
      <c r="E689" s="30"/>
      <c r="F689" s="31"/>
      <c r="G689" s="32"/>
      <c r="H689" s="33"/>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8"/>
      <c r="D690" s="29"/>
      <c r="E690" s="30"/>
      <c r="F690" s="31"/>
      <c r="G690" s="32"/>
      <c r="H690" s="33"/>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8"/>
      <c r="D691" s="29"/>
      <c r="E691" s="30"/>
      <c r="F691" s="31"/>
      <c r="G691" s="32"/>
      <c r="H691" s="33"/>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8"/>
      <c r="D692" s="29"/>
      <c r="E692" s="30"/>
      <c r="F692" s="31"/>
      <c r="G692" s="32"/>
      <c r="H692" s="33"/>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8"/>
      <c r="D693" s="29"/>
      <c r="E693" s="30"/>
      <c r="F693" s="31"/>
      <c r="G693" s="32"/>
      <c r="H693" s="33"/>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8"/>
      <c r="D694" s="29"/>
      <c r="E694" s="30"/>
      <c r="F694" s="31"/>
      <c r="G694" s="32"/>
      <c r="H694" s="33"/>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8"/>
      <c r="D695" s="29"/>
      <c r="E695" s="30"/>
      <c r="F695" s="31"/>
      <c r="G695" s="32"/>
      <c r="H695" s="33"/>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8"/>
      <c r="D696" s="29"/>
      <c r="E696" s="30"/>
      <c r="F696" s="31"/>
      <c r="G696" s="32"/>
      <c r="H696" s="33"/>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8"/>
      <c r="D697" s="29"/>
      <c r="E697" s="30"/>
      <c r="F697" s="31"/>
      <c r="G697" s="32"/>
      <c r="H697" s="33"/>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8"/>
      <c r="D698" s="29"/>
      <c r="E698" s="30"/>
      <c r="F698" s="31"/>
      <c r="G698" s="32"/>
      <c r="H698" s="33"/>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8"/>
      <c r="D699" s="29"/>
      <c r="E699" s="30"/>
      <c r="F699" s="31"/>
      <c r="G699" s="32"/>
      <c r="H699" s="33"/>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8"/>
      <c r="D700" s="29"/>
      <c r="E700" s="30"/>
      <c r="F700" s="31"/>
      <c r="G700" s="32"/>
      <c r="H700" s="33"/>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8"/>
      <c r="D701" s="29"/>
      <c r="E701" s="30"/>
      <c r="F701" s="31"/>
      <c r="G701" s="32"/>
      <c r="H701" s="33"/>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8"/>
      <c r="D702" s="29"/>
      <c r="E702" s="30"/>
      <c r="F702" s="31"/>
      <c r="G702" s="32"/>
      <c r="H702" s="33"/>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8"/>
      <c r="D703" s="29"/>
      <c r="E703" s="30"/>
      <c r="F703" s="31"/>
      <c r="G703" s="32"/>
      <c r="H703" s="33"/>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8"/>
      <c r="D704" s="29"/>
      <c r="E704" s="30"/>
      <c r="F704" s="31"/>
      <c r="G704" s="32"/>
      <c r="H704" s="33"/>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8"/>
      <c r="D705" s="29"/>
      <c r="E705" s="30"/>
      <c r="F705" s="31"/>
      <c r="G705" s="32"/>
      <c r="H705" s="33"/>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8"/>
      <c r="D706" s="29"/>
      <c r="E706" s="30"/>
      <c r="F706" s="31"/>
      <c r="G706" s="32"/>
      <c r="H706" s="33"/>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8"/>
      <c r="D707" s="29"/>
      <c r="E707" s="30"/>
      <c r="F707" s="31"/>
      <c r="G707" s="32"/>
      <c r="H707" s="33"/>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8"/>
      <c r="D708" s="29"/>
      <c r="E708" s="30"/>
      <c r="F708" s="31"/>
      <c r="G708" s="32"/>
      <c r="H708" s="33"/>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8"/>
      <c r="D709" s="29"/>
      <c r="E709" s="30"/>
      <c r="F709" s="31"/>
      <c r="G709" s="32"/>
      <c r="H709" s="33"/>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8"/>
      <c r="D710" s="29"/>
      <c r="E710" s="30"/>
      <c r="F710" s="31"/>
      <c r="G710" s="32"/>
      <c r="H710" s="33"/>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8"/>
      <c r="D711" s="29"/>
      <c r="E711" s="30"/>
      <c r="F711" s="31"/>
      <c r="G711" s="32"/>
      <c r="H711" s="33"/>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8"/>
      <c r="D712" s="29"/>
      <c r="E712" s="30"/>
      <c r="F712" s="31"/>
      <c r="G712" s="32"/>
      <c r="H712" s="33"/>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8"/>
      <c r="D713" s="29"/>
      <c r="E713" s="30"/>
      <c r="F713" s="31"/>
      <c r="G713" s="32"/>
      <c r="H713" s="33"/>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8"/>
      <c r="D714" s="29"/>
      <c r="E714" s="30"/>
      <c r="F714" s="31"/>
      <c r="G714" s="32"/>
      <c r="H714" s="33"/>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8"/>
      <c r="D715" s="29"/>
      <c r="E715" s="30"/>
      <c r="F715" s="31"/>
      <c r="G715" s="32"/>
      <c r="H715" s="33"/>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8"/>
      <c r="D716" s="29"/>
      <c r="E716" s="30"/>
      <c r="F716" s="31"/>
      <c r="G716" s="32"/>
      <c r="H716" s="33"/>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8"/>
      <c r="D717" s="29"/>
      <c r="E717" s="30"/>
      <c r="F717" s="31"/>
      <c r="G717" s="32"/>
      <c r="H717" s="33"/>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8"/>
      <c r="D718" s="29"/>
      <c r="E718" s="30"/>
      <c r="F718" s="31"/>
      <c r="G718" s="32"/>
      <c r="H718" s="33"/>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8"/>
      <c r="D719" s="29"/>
      <c r="E719" s="30"/>
      <c r="F719" s="31"/>
      <c r="G719" s="32"/>
      <c r="H719" s="33"/>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8"/>
      <c r="D720" s="29"/>
      <c r="E720" s="30"/>
      <c r="F720" s="31"/>
      <c r="G720" s="32"/>
      <c r="H720" s="33"/>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8"/>
      <c r="D721" s="29"/>
      <c r="E721" s="30"/>
      <c r="F721" s="31"/>
      <c r="G721" s="32"/>
      <c r="H721" s="33"/>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8"/>
      <c r="D722" s="29"/>
      <c r="E722" s="30"/>
      <c r="F722" s="31"/>
      <c r="G722" s="32"/>
      <c r="H722" s="33"/>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8"/>
      <c r="D723" s="29"/>
      <c r="E723" s="30"/>
      <c r="F723" s="31"/>
      <c r="G723" s="32"/>
      <c r="H723" s="33"/>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8"/>
      <c r="D724" s="29"/>
      <c r="E724" s="30"/>
      <c r="F724" s="31"/>
      <c r="G724" s="32"/>
      <c r="H724" s="33"/>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8"/>
      <c r="D725" s="29"/>
      <c r="E725" s="30"/>
      <c r="F725" s="31"/>
      <c r="G725" s="32"/>
      <c r="H725" s="33"/>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8"/>
      <c r="D726" s="29"/>
      <c r="E726" s="30"/>
      <c r="F726" s="31"/>
      <c r="G726" s="32"/>
      <c r="H726" s="33"/>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8"/>
      <c r="D727" s="29"/>
      <c r="E727" s="30"/>
      <c r="F727" s="31"/>
      <c r="G727" s="32"/>
      <c r="H727" s="33"/>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8"/>
      <c r="D728" s="29"/>
      <c r="E728" s="30"/>
      <c r="F728" s="31"/>
      <c r="G728" s="32"/>
      <c r="H728" s="33"/>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8"/>
      <c r="D729" s="29"/>
      <c r="E729" s="30"/>
      <c r="F729" s="31"/>
      <c r="G729" s="32"/>
      <c r="H729" s="33"/>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8"/>
      <c r="D730" s="29"/>
      <c r="E730" s="30"/>
      <c r="F730" s="31"/>
      <c r="G730" s="32"/>
      <c r="H730" s="33"/>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8"/>
      <c r="D731" s="29"/>
      <c r="E731" s="30"/>
      <c r="F731" s="31"/>
      <c r="G731" s="32"/>
      <c r="H731" s="33"/>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8"/>
      <c r="D732" s="29"/>
      <c r="E732" s="30"/>
      <c r="F732" s="31"/>
      <c r="G732" s="32"/>
      <c r="H732" s="33"/>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8"/>
      <c r="D733" s="29"/>
      <c r="E733" s="30"/>
      <c r="F733" s="31"/>
      <c r="G733" s="32"/>
      <c r="H733" s="33"/>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8"/>
      <c r="D734" s="29"/>
      <c r="E734" s="30"/>
      <c r="F734" s="31"/>
      <c r="G734" s="32"/>
      <c r="H734" s="33"/>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8"/>
      <c r="D735" s="29"/>
      <c r="E735" s="30"/>
      <c r="F735" s="31"/>
      <c r="G735" s="32"/>
      <c r="H735" s="33"/>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8"/>
      <c r="D736" s="29"/>
      <c r="E736" s="30"/>
      <c r="F736" s="31"/>
      <c r="G736" s="32"/>
      <c r="H736" s="33"/>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8"/>
      <c r="D737" s="29"/>
      <c r="E737" s="30"/>
      <c r="F737" s="31"/>
      <c r="G737" s="32"/>
      <c r="H737" s="33"/>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8"/>
      <c r="D738" s="29"/>
      <c r="E738" s="30"/>
      <c r="F738" s="31"/>
      <c r="G738" s="32"/>
      <c r="H738" s="33"/>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8"/>
      <c r="D739" s="29"/>
      <c r="E739" s="30"/>
      <c r="F739" s="31"/>
      <c r="G739" s="32"/>
      <c r="H739" s="33"/>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8"/>
      <c r="D740" s="29"/>
      <c r="E740" s="30"/>
      <c r="F740" s="31"/>
      <c r="G740" s="32"/>
      <c r="H740" s="33"/>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8"/>
      <c r="D741" s="29"/>
      <c r="E741" s="30"/>
      <c r="F741" s="31"/>
      <c r="G741" s="32"/>
      <c r="H741" s="33"/>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8"/>
      <c r="D742" s="29"/>
      <c r="E742" s="30"/>
      <c r="F742" s="31"/>
      <c r="G742" s="32"/>
      <c r="H742" s="33"/>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8"/>
      <c r="D743" s="29"/>
      <c r="E743" s="30"/>
      <c r="F743" s="31"/>
      <c r="G743" s="32"/>
      <c r="H743" s="33"/>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8"/>
      <c r="D744" s="29"/>
      <c r="E744" s="30"/>
      <c r="F744" s="31"/>
      <c r="G744" s="32"/>
      <c r="H744" s="33"/>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8"/>
      <c r="D745" s="29"/>
      <c r="E745" s="30"/>
      <c r="F745" s="31"/>
      <c r="G745" s="32"/>
      <c r="H745" s="33"/>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8"/>
      <c r="D746" s="29"/>
      <c r="E746" s="30"/>
      <c r="F746" s="31"/>
      <c r="G746" s="32"/>
      <c r="H746" s="33"/>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8"/>
      <c r="D747" s="29"/>
      <c r="E747" s="30"/>
      <c r="F747" s="31"/>
      <c r="G747" s="32"/>
      <c r="H747" s="33"/>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8"/>
      <c r="D748" s="29"/>
      <c r="E748" s="30"/>
      <c r="F748" s="31"/>
      <c r="G748" s="32"/>
      <c r="H748" s="33"/>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8"/>
      <c r="D749" s="29"/>
      <c r="E749" s="30"/>
      <c r="F749" s="31"/>
      <c r="G749" s="32"/>
      <c r="H749" s="33"/>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8"/>
      <c r="D750" s="29"/>
      <c r="E750" s="30"/>
      <c r="F750" s="31"/>
      <c r="G750" s="32"/>
      <c r="H750" s="33"/>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8"/>
      <c r="D751" s="29"/>
      <c r="E751" s="30"/>
      <c r="F751" s="31"/>
      <c r="G751" s="32"/>
      <c r="H751" s="33"/>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8"/>
      <c r="D752" s="29"/>
      <c r="E752" s="30"/>
      <c r="F752" s="31"/>
      <c r="G752" s="32"/>
      <c r="H752" s="33"/>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8"/>
      <c r="D753" s="29"/>
      <c r="E753" s="30"/>
      <c r="F753" s="31"/>
      <c r="G753" s="32"/>
      <c r="H753" s="33"/>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8"/>
      <c r="D754" s="29"/>
      <c r="E754" s="30"/>
      <c r="F754" s="31"/>
      <c r="G754" s="32"/>
      <c r="H754" s="33"/>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8"/>
      <c r="D755" s="29"/>
      <c r="E755" s="30"/>
      <c r="F755" s="31"/>
      <c r="G755" s="32"/>
      <c r="H755" s="33"/>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8"/>
      <c r="D756" s="29"/>
      <c r="E756" s="30"/>
      <c r="F756" s="31"/>
      <c r="G756" s="32"/>
      <c r="H756" s="33"/>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8"/>
      <c r="D757" s="29"/>
      <c r="E757" s="30"/>
      <c r="F757" s="31"/>
      <c r="G757" s="32"/>
      <c r="H757" s="33"/>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8"/>
      <c r="D758" s="29"/>
      <c r="E758" s="30"/>
      <c r="F758" s="31"/>
      <c r="G758" s="32"/>
      <c r="H758" s="33"/>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8"/>
      <c r="D759" s="29"/>
      <c r="E759" s="30"/>
      <c r="F759" s="31"/>
      <c r="G759" s="32"/>
      <c r="H759" s="33"/>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8"/>
      <c r="D760" s="29"/>
      <c r="E760" s="30"/>
      <c r="F760" s="31"/>
      <c r="G760" s="32"/>
      <c r="H760" s="33"/>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8"/>
      <c r="D761" s="29"/>
      <c r="E761" s="30"/>
      <c r="F761" s="31"/>
      <c r="G761" s="32"/>
      <c r="H761" s="33"/>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8"/>
      <c r="D762" s="29"/>
      <c r="E762" s="30"/>
      <c r="F762" s="31"/>
      <c r="G762" s="32"/>
      <c r="H762" s="33"/>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8"/>
      <c r="D763" s="29"/>
      <c r="E763" s="30"/>
      <c r="F763" s="31"/>
      <c r="G763" s="32"/>
      <c r="H763" s="33"/>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8"/>
      <c r="D764" s="29"/>
      <c r="E764" s="30"/>
      <c r="F764" s="31"/>
      <c r="G764" s="32"/>
      <c r="H764" s="33"/>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8"/>
      <c r="D765" s="29"/>
      <c r="E765" s="30"/>
      <c r="F765" s="31"/>
      <c r="G765" s="32"/>
      <c r="H765" s="33"/>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8"/>
      <c r="D766" s="29"/>
      <c r="E766" s="30"/>
      <c r="F766" s="31"/>
      <c r="G766" s="32"/>
      <c r="H766" s="33"/>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8"/>
      <c r="D767" s="29"/>
      <c r="E767" s="30"/>
      <c r="F767" s="31"/>
      <c r="G767" s="32"/>
      <c r="H767" s="33"/>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8"/>
      <c r="D768" s="29"/>
      <c r="E768" s="30"/>
      <c r="F768" s="31"/>
      <c r="G768" s="32"/>
      <c r="H768" s="33"/>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8"/>
      <c r="D769" s="29"/>
      <c r="E769" s="30"/>
      <c r="F769" s="31"/>
      <c r="G769" s="32"/>
      <c r="H769" s="33"/>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8"/>
      <c r="D770" s="29"/>
      <c r="E770" s="30"/>
      <c r="F770" s="31"/>
      <c r="G770" s="32"/>
      <c r="H770" s="33"/>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8"/>
      <c r="D771" s="29"/>
      <c r="E771" s="30"/>
      <c r="F771" s="31"/>
      <c r="G771" s="32"/>
      <c r="H771" s="33"/>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8"/>
      <c r="D772" s="29"/>
      <c r="E772" s="30"/>
      <c r="F772" s="31"/>
      <c r="G772" s="32"/>
      <c r="H772" s="33"/>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8"/>
      <c r="D773" s="29"/>
      <c r="E773" s="30"/>
      <c r="F773" s="31"/>
      <c r="G773" s="32"/>
      <c r="H773" s="33"/>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8"/>
      <c r="D774" s="29"/>
      <c r="E774" s="30"/>
      <c r="F774" s="31"/>
      <c r="G774" s="32"/>
      <c r="H774" s="33"/>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8"/>
      <c r="D775" s="29"/>
      <c r="E775" s="30"/>
      <c r="F775" s="31"/>
      <c r="G775" s="32"/>
      <c r="H775" s="33"/>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8"/>
      <c r="D776" s="29"/>
      <c r="E776" s="30"/>
      <c r="F776" s="31"/>
      <c r="G776" s="32"/>
      <c r="H776" s="33"/>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8"/>
      <c r="D777" s="29"/>
      <c r="E777" s="30"/>
      <c r="F777" s="31"/>
      <c r="G777" s="32"/>
      <c r="H777" s="33"/>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8"/>
      <c r="D778" s="29"/>
      <c r="E778" s="30"/>
      <c r="F778" s="31"/>
      <c r="G778" s="32"/>
      <c r="H778" s="33"/>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8"/>
      <c r="D779" s="29"/>
      <c r="E779" s="30"/>
      <c r="F779" s="31"/>
      <c r="G779" s="32"/>
      <c r="H779" s="33"/>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8"/>
      <c r="D780" s="29"/>
      <c r="E780" s="30"/>
      <c r="F780" s="31"/>
      <c r="G780" s="32"/>
      <c r="H780" s="33"/>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8"/>
      <c r="D781" s="29"/>
      <c r="E781" s="30"/>
      <c r="F781" s="31"/>
      <c r="G781" s="32"/>
      <c r="H781" s="33"/>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8"/>
      <c r="D782" s="29"/>
      <c r="E782" s="30"/>
      <c r="F782" s="31"/>
      <c r="G782" s="32"/>
      <c r="H782" s="33"/>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8"/>
      <c r="D783" s="29"/>
      <c r="E783" s="30"/>
      <c r="F783" s="31"/>
      <c r="G783" s="32"/>
      <c r="H783" s="33"/>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8"/>
      <c r="D784" s="29"/>
      <c r="E784" s="30"/>
      <c r="F784" s="31"/>
      <c r="G784" s="32"/>
      <c r="H784" s="33"/>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8"/>
      <c r="D785" s="29"/>
      <c r="E785" s="30"/>
      <c r="F785" s="31"/>
      <c r="G785" s="32"/>
      <c r="H785" s="33"/>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8"/>
      <c r="D786" s="29"/>
      <c r="E786" s="30"/>
      <c r="F786" s="31"/>
      <c r="G786" s="32"/>
      <c r="H786" s="33"/>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8"/>
      <c r="D787" s="29"/>
      <c r="E787" s="30"/>
      <c r="F787" s="31"/>
      <c r="G787" s="32"/>
      <c r="H787" s="33"/>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8"/>
      <c r="D788" s="29"/>
      <c r="E788" s="30"/>
      <c r="F788" s="31"/>
      <c r="G788" s="32"/>
      <c r="H788" s="33"/>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8"/>
      <c r="D789" s="29"/>
      <c r="E789" s="30"/>
      <c r="F789" s="31"/>
      <c r="G789" s="32"/>
      <c r="H789" s="33"/>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8"/>
      <c r="D790" s="29"/>
      <c r="E790" s="30"/>
      <c r="F790" s="31"/>
      <c r="G790" s="32"/>
      <c r="H790" s="33"/>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8"/>
      <c r="D791" s="29"/>
      <c r="E791" s="30"/>
      <c r="F791" s="31"/>
      <c r="G791" s="32"/>
      <c r="H791" s="33"/>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8"/>
      <c r="D792" s="29"/>
      <c r="E792" s="30"/>
      <c r="F792" s="31"/>
      <c r="G792" s="32"/>
      <c r="H792" s="33"/>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8"/>
      <c r="D793" s="29"/>
      <c r="E793" s="30"/>
      <c r="F793" s="31"/>
      <c r="G793" s="32"/>
      <c r="H793" s="33"/>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8"/>
      <c r="D794" s="29"/>
      <c r="E794" s="30"/>
      <c r="F794" s="31"/>
      <c r="G794" s="32"/>
      <c r="H794" s="33"/>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8"/>
      <c r="D795" s="29"/>
      <c r="E795" s="30"/>
      <c r="F795" s="31"/>
      <c r="G795" s="32"/>
      <c r="H795" s="33"/>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8"/>
      <c r="D796" s="29"/>
      <c r="E796" s="30"/>
      <c r="F796" s="31"/>
      <c r="G796" s="32"/>
      <c r="H796" s="33"/>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8"/>
      <c r="D797" s="29"/>
      <c r="E797" s="30"/>
      <c r="F797" s="31"/>
      <c r="G797" s="32"/>
      <c r="H797" s="33"/>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8"/>
      <c r="D798" s="29"/>
      <c r="E798" s="30"/>
      <c r="F798" s="31"/>
      <c r="G798" s="32"/>
      <c r="H798" s="33"/>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8"/>
      <c r="D799" s="29"/>
      <c r="E799" s="30"/>
      <c r="F799" s="31"/>
      <c r="G799" s="32"/>
      <c r="H799" s="33"/>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8"/>
      <c r="D800" s="29"/>
      <c r="E800" s="30"/>
      <c r="F800" s="31"/>
      <c r="G800" s="32"/>
      <c r="H800" s="33"/>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8"/>
      <c r="D801" s="29"/>
      <c r="E801" s="30"/>
      <c r="F801" s="31"/>
      <c r="G801" s="32"/>
      <c r="H801" s="33"/>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8"/>
      <c r="D802" s="29"/>
      <c r="E802" s="30"/>
      <c r="F802" s="31"/>
      <c r="G802" s="32"/>
      <c r="H802" s="33"/>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8"/>
      <c r="D803" s="29"/>
      <c r="E803" s="30"/>
      <c r="F803" s="31"/>
      <c r="G803" s="32"/>
      <c r="H803" s="33"/>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8"/>
      <c r="D804" s="29"/>
      <c r="E804" s="30"/>
      <c r="F804" s="31"/>
      <c r="G804" s="32"/>
      <c r="H804" s="33"/>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8"/>
      <c r="D805" s="29"/>
      <c r="E805" s="30"/>
      <c r="F805" s="31"/>
      <c r="G805" s="32"/>
      <c r="H805" s="33"/>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8"/>
      <c r="D806" s="29"/>
      <c r="E806" s="30"/>
      <c r="F806" s="31"/>
      <c r="G806" s="32"/>
      <c r="H806" s="33"/>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8"/>
      <c r="D807" s="29"/>
      <c r="E807" s="30"/>
      <c r="F807" s="31"/>
      <c r="G807" s="32"/>
      <c r="H807" s="33"/>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8"/>
      <c r="D808" s="29"/>
      <c r="E808" s="30"/>
      <c r="F808" s="31"/>
      <c r="G808" s="32"/>
      <c r="H808" s="33"/>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8"/>
      <c r="D809" s="29"/>
      <c r="E809" s="30"/>
      <c r="F809" s="31"/>
      <c r="G809" s="32"/>
      <c r="H809" s="33"/>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8"/>
      <c r="D810" s="29"/>
      <c r="E810" s="30"/>
      <c r="F810" s="31"/>
      <c r="G810" s="32"/>
      <c r="H810" s="33"/>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8"/>
      <c r="D811" s="29"/>
      <c r="E811" s="30"/>
      <c r="F811" s="31"/>
      <c r="G811" s="32"/>
      <c r="H811" s="33"/>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8"/>
      <c r="D812" s="29"/>
      <c r="E812" s="30"/>
      <c r="F812" s="31"/>
      <c r="G812" s="32"/>
      <c r="H812" s="33"/>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8"/>
      <c r="D813" s="29"/>
      <c r="E813" s="30"/>
      <c r="F813" s="31"/>
      <c r="G813" s="32"/>
      <c r="H813" s="33"/>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8"/>
      <c r="D814" s="29"/>
      <c r="E814" s="30"/>
      <c r="F814" s="31"/>
      <c r="G814" s="32"/>
      <c r="H814" s="33"/>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8"/>
      <c r="D815" s="29"/>
      <c r="E815" s="30"/>
      <c r="F815" s="31"/>
      <c r="G815" s="32"/>
      <c r="H815" s="33"/>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8"/>
      <c r="D816" s="29"/>
      <c r="E816" s="30"/>
      <c r="F816" s="31"/>
      <c r="G816" s="32"/>
      <c r="H816" s="33"/>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8"/>
      <c r="D817" s="29"/>
      <c r="E817" s="30"/>
      <c r="F817" s="31"/>
      <c r="G817" s="32"/>
      <c r="H817" s="33"/>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8"/>
      <c r="D818" s="29"/>
      <c r="E818" s="30"/>
      <c r="F818" s="31"/>
      <c r="G818" s="32"/>
      <c r="H818" s="33"/>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8"/>
      <c r="D819" s="29"/>
      <c r="E819" s="30"/>
      <c r="F819" s="31"/>
      <c r="G819" s="32"/>
      <c r="H819" s="33"/>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8"/>
      <c r="D820" s="29"/>
      <c r="E820" s="30"/>
      <c r="F820" s="31"/>
      <c r="G820" s="32"/>
      <c r="H820" s="33"/>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8"/>
      <c r="D821" s="29"/>
      <c r="E821" s="30"/>
      <c r="F821" s="31"/>
      <c r="G821" s="32"/>
      <c r="H821" s="33"/>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8"/>
      <c r="D822" s="29"/>
      <c r="E822" s="30"/>
      <c r="F822" s="31"/>
      <c r="G822" s="32"/>
      <c r="H822" s="33"/>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8"/>
      <c r="D823" s="29"/>
      <c r="E823" s="30"/>
      <c r="F823" s="31"/>
      <c r="G823" s="32"/>
      <c r="H823" s="33"/>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8"/>
      <c r="D824" s="29"/>
      <c r="E824" s="30"/>
      <c r="F824" s="31"/>
      <c r="G824" s="32"/>
      <c r="H824" s="33"/>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8"/>
      <c r="D825" s="29"/>
      <c r="E825" s="30"/>
      <c r="F825" s="31"/>
      <c r="G825" s="32"/>
      <c r="H825" s="33"/>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8"/>
      <c r="D826" s="29"/>
      <c r="E826" s="30"/>
      <c r="F826" s="31"/>
      <c r="G826" s="32"/>
      <c r="H826" s="33"/>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8"/>
      <c r="D827" s="29"/>
      <c r="E827" s="30"/>
      <c r="F827" s="31"/>
      <c r="G827" s="32"/>
      <c r="H827" s="33"/>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8"/>
      <c r="D828" s="29"/>
      <c r="E828" s="30"/>
      <c r="F828" s="31"/>
      <c r="G828" s="32"/>
      <c r="H828" s="33"/>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8"/>
      <c r="D829" s="29"/>
      <c r="E829" s="30"/>
      <c r="F829" s="31"/>
      <c r="G829" s="32"/>
      <c r="H829" s="33"/>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8"/>
      <c r="D830" s="29"/>
      <c r="E830" s="30"/>
      <c r="F830" s="31"/>
      <c r="G830" s="32"/>
      <c r="H830" s="33"/>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8"/>
      <c r="D831" s="29"/>
      <c r="E831" s="30"/>
      <c r="F831" s="31"/>
      <c r="G831" s="32"/>
      <c r="H831" s="33"/>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8"/>
      <c r="D832" s="29"/>
      <c r="E832" s="30"/>
      <c r="F832" s="31"/>
      <c r="G832" s="32"/>
      <c r="H832" s="33"/>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8"/>
      <c r="D833" s="29"/>
      <c r="E833" s="30"/>
      <c r="F833" s="31"/>
      <c r="G833" s="32"/>
      <c r="H833" s="33"/>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8"/>
      <c r="D834" s="29"/>
      <c r="E834" s="30"/>
      <c r="F834" s="31"/>
      <c r="G834" s="32"/>
      <c r="H834" s="33"/>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8"/>
      <c r="D835" s="29"/>
      <c r="E835" s="30"/>
      <c r="F835" s="31"/>
      <c r="G835" s="32"/>
      <c r="H835" s="33"/>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8"/>
      <c r="D836" s="29"/>
      <c r="E836" s="30"/>
      <c r="F836" s="31"/>
      <c r="G836" s="32"/>
      <c r="H836" s="33"/>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8"/>
      <c r="D837" s="29"/>
      <c r="E837" s="30"/>
      <c r="F837" s="31"/>
      <c r="G837" s="32"/>
      <c r="H837" s="33"/>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8"/>
      <c r="D838" s="29"/>
      <c r="E838" s="30"/>
      <c r="F838" s="31"/>
      <c r="G838" s="32"/>
      <c r="H838" s="33"/>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8"/>
      <c r="D839" s="29"/>
      <c r="E839" s="30"/>
      <c r="F839" s="31"/>
      <c r="G839" s="32"/>
      <c r="H839" s="33"/>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8"/>
      <c r="D840" s="29"/>
      <c r="E840" s="30"/>
      <c r="F840" s="31"/>
      <c r="G840" s="32"/>
      <c r="H840" s="33"/>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8"/>
      <c r="D841" s="29"/>
      <c r="E841" s="30"/>
      <c r="F841" s="31"/>
      <c r="G841" s="32"/>
      <c r="H841" s="33"/>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8"/>
      <c r="D842" s="29"/>
      <c r="E842" s="30"/>
      <c r="F842" s="31"/>
      <c r="G842" s="32"/>
      <c r="H842" s="33"/>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8"/>
      <c r="D843" s="29"/>
      <c r="E843" s="30"/>
      <c r="F843" s="31"/>
      <c r="G843" s="32"/>
      <c r="H843" s="33"/>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8"/>
      <c r="D844" s="29"/>
      <c r="E844" s="30"/>
      <c r="F844" s="31"/>
      <c r="G844" s="32"/>
      <c r="H844" s="33"/>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8"/>
      <c r="D845" s="29"/>
      <c r="E845" s="30"/>
      <c r="F845" s="31"/>
      <c r="G845" s="32"/>
      <c r="H845" s="33"/>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8"/>
      <c r="D846" s="29"/>
      <c r="E846" s="30"/>
      <c r="F846" s="31"/>
      <c r="G846" s="32"/>
      <c r="H846" s="33"/>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8"/>
      <c r="D847" s="29"/>
      <c r="E847" s="30"/>
      <c r="F847" s="31"/>
      <c r="G847" s="32"/>
      <c r="H847" s="33"/>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8"/>
      <c r="D848" s="29"/>
      <c r="E848" s="30"/>
      <c r="F848" s="31"/>
      <c r="G848" s="32"/>
      <c r="H848" s="33"/>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8"/>
      <c r="D849" s="29"/>
      <c r="E849" s="30"/>
      <c r="F849" s="31"/>
      <c r="G849" s="32"/>
      <c r="H849" s="33"/>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8"/>
      <c r="D850" s="29"/>
      <c r="E850" s="30"/>
      <c r="F850" s="31"/>
      <c r="G850" s="32"/>
      <c r="H850" s="33"/>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8"/>
      <c r="D851" s="29"/>
      <c r="E851" s="30"/>
      <c r="F851" s="31"/>
      <c r="G851" s="32"/>
      <c r="H851" s="33"/>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8"/>
      <c r="D852" s="29"/>
      <c r="E852" s="30"/>
      <c r="F852" s="31"/>
      <c r="G852" s="32"/>
      <c r="H852" s="33"/>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8"/>
      <c r="D853" s="29"/>
      <c r="E853" s="30"/>
      <c r="F853" s="31"/>
      <c r="G853" s="32"/>
      <c r="H853" s="33"/>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8"/>
      <c r="D854" s="29"/>
      <c r="E854" s="30"/>
      <c r="F854" s="31"/>
      <c r="G854" s="32"/>
      <c r="H854" s="33"/>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8"/>
      <c r="D855" s="29"/>
      <c r="E855" s="30"/>
      <c r="F855" s="31"/>
      <c r="G855" s="32"/>
      <c r="H855" s="33"/>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8"/>
      <c r="D856" s="29"/>
      <c r="E856" s="30"/>
      <c r="F856" s="31"/>
      <c r="G856" s="32"/>
      <c r="H856" s="33"/>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8"/>
      <c r="D857" s="29"/>
      <c r="E857" s="30"/>
      <c r="F857" s="31"/>
      <c r="G857" s="32"/>
      <c r="H857" s="33"/>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8"/>
      <c r="D858" s="29"/>
      <c r="E858" s="30"/>
      <c r="F858" s="31"/>
      <c r="G858" s="32"/>
      <c r="H858" s="33"/>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8"/>
      <c r="D859" s="29"/>
      <c r="E859" s="30"/>
      <c r="F859" s="31"/>
      <c r="G859" s="32"/>
      <c r="H859" s="33"/>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8"/>
      <c r="D860" s="29"/>
      <c r="E860" s="30"/>
      <c r="F860" s="31"/>
      <c r="G860" s="32"/>
      <c r="H860" s="33"/>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8"/>
      <c r="D861" s="29"/>
      <c r="E861" s="30"/>
      <c r="F861" s="31"/>
      <c r="G861" s="32"/>
      <c r="H861" s="33"/>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8"/>
      <c r="D862" s="29"/>
      <c r="E862" s="30"/>
      <c r="F862" s="31"/>
      <c r="G862" s="32"/>
      <c r="H862" s="33"/>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8"/>
      <c r="D863" s="29"/>
      <c r="E863" s="30"/>
      <c r="F863" s="31"/>
      <c r="G863" s="32"/>
      <c r="H863" s="33"/>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8"/>
      <c r="D864" s="29"/>
      <c r="E864" s="30"/>
      <c r="F864" s="31"/>
      <c r="G864" s="32"/>
      <c r="H864" s="33"/>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8"/>
      <c r="D865" s="29"/>
      <c r="E865" s="30"/>
      <c r="F865" s="31"/>
      <c r="G865" s="32"/>
      <c r="H865" s="33"/>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8"/>
      <c r="D866" s="29"/>
      <c r="E866" s="30"/>
      <c r="F866" s="31"/>
      <c r="G866" s="32"/>
      <c r="H866" s="33"/>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8"/>
      <c r="D867" s="29"/>
      <c r="E867" s="30"/>
      <c r="F867" s="31"/>
      <c r="G867" s="32"/>
      <c r="H867" s="33"/>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8"/>
      <c r="D868" s="29"/>
      <c r="E868" s="30"/>
      <c r="F868" s="31"/>
      <c r="G868" s="32"/>
      <c r="H868" s="33"/>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8"/>
      <c r="D869" s="29"/>
      <c r="E869" s="30"/>
      <c r="F869" s="31"/>
      <c r="G869" s="32"/>
      <c r="H869" s="33"/>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8"/>
      <c r="D870" s="29"/>
      <c r="E870" s="30"/>
      <c r="F870" s="31"/>
      <c r="G870" s="32"/>
      <c r="H870" s="33"/>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8"/>
      <c r="D871" s="29"/>
      <c r="E871" s="30"/>
      <c r="F871" s="31"/>
      <c r="G871" s="32"/>
      <c r="H871" s="33"/>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8"/>
      <c r="D872" s="29"/>
      <c r="E872" s="30"/>
      <c r="F872" s="31"/>
      <c r="G872" s="32"/>
      <c r="H872" s="33"/>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8"/>
      <c r="D873" s="29"/>
      <c r="E873" s="30"/>
      <c r="F873" s="31"/>
      <c r="G873" s="32"/>
      <c r="H873" s="33"/>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8"/>
      <c r="D874" s="29"/>
      <c r="E874" s="30"/>
      <c r="F874" s="31"/>
      <c r="G874" s="32"/>
      <c r="H874" s="33"/>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8"/>
      <c r="D875" s="29"/>
      <c r="E875" s="30"/>
      <c r="F875" s="31"/>
      <c r="G875" s="32"/>
      <c r="H875" s="33"/>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8"/>
      <c r="D876" s="29"/>
      <c r="E876" s="30"/>
      <c r="F876" s="31"/>
      <c r="G876" s="32"/>
      <c r="H876" s="33"/>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8"/>
      <c r="D877" s="29"/>
      <c r="E877" s="30"/>
      <c r="F877" s="31"/>
      <c r="G877" s="32"/>
      <c r="H877" s="33"/>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8"/>
      <c r="D878" s="29"/>
      <c r="E878" s="30"/>
      <c r="F878" s="31"/>
      <c r="G878" s="32"/>
      <c r="H878" s="33"/>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8"/>
      <c r="D879" s="29"/>
      <c r="E879" s="30"/>
      <c r="F879" s="31"/>
      <c r="G879" s="32"/>
      <c r="H879" s="33"/>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8"/>
      <c r="D880" s="29"/>
      <c r="E880" s="30"/>
      <c r="F880" s="31"/>
      <c r="G880" s="32"/>
      <c r="H880" s="33"/>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8"/>
      <c r="D881" s="29"/>
      <c r="E881" s="30"/>
      <c r="F881" s="31"/>
      <c r="G881" s="32"/>
      <c r="H881" s="33"/>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8"/>
      <c r="D882" s="29"/>
      <c r="E882" s="30"/>
      <c r="F882" s="31"/>
      <c r="G882" s="32"/>
      <c r="H882" s="33"/>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8"/>
      <c r="D883" s="29"/>
      <c r="E883" s="30"/>
      <c r="F883" s="31"/>
      <c r="G883" s="32"/>
      <c r="H883" s="33"/>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8"/>
      <c r="D884" s="29"/>
      <c r="E884" s="30"/>
      <c r="F884" s="31"/>
      <c r="G884" s="32"/>
      <c r="H884" s="33"/>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8"/>
      <c r="D885" s="29"/>
      <c r="E885" s="30"/>
      <c r="F885" s="31"/>
      <c r="G885" s="32"/>
      <c r="H885" s="33"/>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8"/>
      <c r="D886" s="29"/>
      <c r="E886" s="30"/>
      <c r="F886" s="31"/>
      <c r="G886" s="32"/>
      <c r="H886" s="33"/>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8"/>
      <c r="D887" s="29"/>
      <c r="E887" s="30"/>
      <c r="F887" s="31"/>
      <c r="G887" s="32"/>
      <c r="H887" s="33"/>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8"/>
      <c r="D888" s="29"/>
      <c r="E888" s="30"/>
      <c r="F888" s="31"/>
      <c r="G888" s="32"/>
      <c r="H888" s="33"/>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8"/>
      <c r="D889" s="29"/>
      <c r="E889" s="30"/>
      <c r="F889" s="31"/>
      <c r="G889" s="32"/>
      <c r="H889" s="33"/>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8"/>
      <c r="D890" s="29"/>
      <c r="E890" s="30"/>
      <c r="F890" s="31"/>
      <c r="G890" s="32"/>
      <c r="H890" s="33"/>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8"/>
      <c r="D891" s="29"/>
      <c r="E891" s="30"/>
      <c r="F891" s="31"/>
      <c r="G891" s="32"/>
      <c r="H891" s="33"/>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8"/>
      <c r="D892" s="29"/>
      <c r="E892" s="30"/>
      <c r="F892" s="31"/>
      <c r="G892" s="32"/>
      <c r="H892" s="33"/>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8"/>
      <c r="D893" s="29"/>
      <c r="E893" s="30"/>
      <c r="F893" s="31"/>
      <c r="G893" s="32"/>
      <c r="H893" s="33"/>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8"/>
      <c r="D894" s="29"/>
      <c r="E894" s="30"/>
      <c r="F894" s="31"/>
      <c r="G894" s="32"/>
      <c r="H894" s="33"/>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8"/>
      <c r="D895" s="29"/>
      <c r="E895" s="30"/>
      <c r="F895" s="31"/>
      <c r="G895" s="32"/>
      <c r="H895" s="33"/>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8"/>
      <c r="D896" s="29"/>
      <c r="E896" s="30"/>
      <c r="F896" s="31"/>
      <c r="G896" s="32"/>
      <c r="H896" s="33"/>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8"/>
      <c r="D897" s="29"/>
      <c r="E897" s="30"/>
      <c r="F897" s="31"/>
      <c r="G897" s="32"/>
      <c r="H897" s="33"/>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8"/>
      <c r="D898" s="29"/>
      <c r="E898" s="30"/>
      <c r="F898" s="31"/>
      <c r="G898" s="32"/>
      <c r="H898" s="33"/>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8"/>
      <c r="D899" s="29"/>
      <c r="E899" s="30"/>
      <c r="F899" s="31"/>
      <c r="G899" s="32"/>
      <c r="H899" s="33"/>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8"/>
      <c r="D900" s="29"/>
      <c r="E900" s="30"/>
      <c r="F900" s="31"/>
      <c r="G900" s="32"/>
      <c r="H900" s="33"/>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8"/>
      <c r="D901" s="29"/>
      <c r="E901" s="30"/>
      <c r="F901" s="31"/>
      <c r="G901" s="32"/>
      <c r="H901" s="33"/>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8"/>
      <c r="D902" s="29"/>
      <c r="E902" s="30"/>
      <c r="F902" s="31"/>
      <c r="G902" s="32"/>
      <c r="H902" s="33"/>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8"/>
      <c r="D903" s="29"/>
      <c r="E903" s="30"/>
      <c r="F903" s="31"/>
      <c r="G903" s="32"/>
      <c r="H903" s="33"/>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8"/>
      <c r="D904" s="29"/>
      <c r="E904" s="30"/>
      <c r="F904" s="31"/>
      <c r="G904" s="32"/>
      <c r="H904" s="33"/>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8"/>
      <c r="D905" s="29"/>
      <c r="E905" s="30"/>
      <c r="F905" s="31"/>
      <c r="G905" s="32"/>
      <c r="H905" s="33"/>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8"/>
      <c r="D906" s="29"/>
      <c r="E906" s="30"/>
      <c r="F906" s="31"/>
      <c r="G906" s="32"/>
      <c r="H906" s="33"/>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8"/>
      <c r="D907" s="29"/>
      <c r="E907" s="30"/>
      <c r="F907" s="31"/>
      <c r="G907" s="32"/>
      <c r="H907" s="33"/>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8"/>
      <c r="D908" s="29"/>
      <c r="E908" s="30"/>
      <c r="F908" s="31"/>
      <c r="G908" s="32"/>
      <c r="H908" s="33"/>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8"/>
      <c r="D909" s="29"/>
      <c r="E909" s="30"/>
      <c r="F909" s="31"/>
      <c r="G909" s="32"/>
      <c r="H909" s="33"/>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8"/>
      <c r="D910" s="29"/>
      <c r="E910" s="30"/>
      <c r="F910" s="31"/>
      <c r="G910" s="32"/>
      <c r="H910" s="33"/>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8"/>
      <c r="D911" s="29"/>
      <c r="E911" s="30"/>
      <c r="F911" s="31"/>
      <c r="G911" s="32"/>
      <c r="H911" s="33"/>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8"/>
      <c r="D912" s="29"/>
      <c r="E912" s="30"/>
      <c r="F912" s="31"/>
      <c r="G912" s="32"/>
      <c r="H912" s="33"/>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8"/>
      <c r="D913" s="29"/>
      <c r="E913" s="30"/>
      <c r="F913" s="31"/>
      <c r="G913" s="32"/>
      <c r="H913" s="33"/>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8"/>
      <c r="D914" s="29"/>
      <c r="E914" s="30"/>
      <c r="F914" s="31"/>
      <c r="G914" s="32"/>
      <c r="H914" s="33"/>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8"/>
      <c r="D915" s="29"/>
      <c r="E915" s="30"/>
      <c r="F915" s="31"/>
      <c r="G915" s="32"/>
      <c r="H915" s="33"/>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8"/>
      <c r="D916" s="29"/>
      <c r="E916" s="30"/>
      <c r="F916" s="31"/>
      <c r="G916" s="32"/>
      <c r="H916" s="33"/>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8"/>
      <c r="D917" s="29"/>
      <c r="E917" s="30"/>
      <c r="F917" s="31"/>
      <c r="G917" s="32"/>
      <c r="H917" s="33"/>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8"/>
      <c r="D918" s="29"/>
      <c r="E918" s="30"/>
      <c r="F918" s="31"/>
      <c r="G918" s="32"/>
      <c r="H918" s="33"/>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8"/>
      <c r="D919" s="29"/>
      <c r="E919" s="30"/>
      <c r="F919" s="31"/>
      <c r="G919" s="32"/>
      <c r="H919" s="33"/>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8"/>
      <c r="D920" s="29"/>
      <c r="E920" s="30"/>
      <c r="F920" s="31"/>
      <c r="G920" s="32"/>
      <c r="H920" s="33"/>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8"/>
      <c r="D921" s="29"/>
      <c r="E921" s="30"/>
      <c r="F921" s="31"/>
      <c r="G921" s="32"/>
      <c r="H921" s="33"/>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8"/>
      <c r="D922" s="29"/>
      <c r="E922" s="30"/>
      <c r="F922" s="31"/>
      <c r="G922" s="32"/>
      <c r="H922" s="33"/>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8"/>
      <c r="D923" s="29"/>
      <c r="E923" s="30"/>
      <c r="F923" s="31"/>
      <c r="G923" s="32"/>
      <c r="H923" s="33"/>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8"/>
      <c r="D924" s="29"/>
      <c r="E924" s="30"/>
      <c r="F924" s="31"/>
      <c r="G924" s="32"/>
      <c r="H924" s="33"/>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8"/>
      <c r="D925" s="29"/>
      <c r="E925" s="30"/>
      <c r="F925" s="31"/>
      <c r="G925" s="32"/>
      <c r="H925" s="33"/>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8"/>
      <c r="D926" s="29"/>
      <c r="E926" s="30"/>
      <c r="F926" s="31"/>
      <c r="G926" s="32"/>
      <c r="H926" s="33"/>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8"/>
      <c r="D927" s="29"/>
      <c r="E927" s="30"/>
      <c r="F927" s="31"/>
      <c r="G927" s="32"/>
      <c r="H927" s="33"/>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8"/>
      <c r="D928" s="29"/>
      <c r="E928" s="30"/>
      <c r="F928" s="31"/>
      <c r="G928" s="32"/>
      <c r="H928" s="33"/>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8"/>
      <c r="D929" s="29"/>
      <c r="E929" s="30"/>
      <c r="F929" s="31"/>
      <c r="G929" s="32"/>
      <c r="H929" s="33"/>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8"/>
      <c r="D930" s="29"/>
      <c r="E930" s="30"/>
      <c r="F930" s="31"/>
      <c r="G930" s="32"/>
      <c r="H930" s="33"/>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8"/>
      <c r="D931" s="29"/>
      <c r="E931" s="30"/>
      <c r="F931" s="31"/>
      <c r="G931" s="32"/>
      <c r="H931" s="33"/>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8"/>
      <c r="D932" s="29"/>
      <c r="E932" s="30"/>
      <c r="F932" s="31"/>
      <c r="G932" s="32"/>
      <c r="H932" s="33"/>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8"/>
      <c r="D933" s="29"/>
      <c r="E933" s="30"/>
      <c r="F933" s="31"/>
      <c r="G933" s="32"/>
      <c r="H933" s="33"/>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8"/>
      <c r="D934" s="29"/>
      <c r="E934" s="30"/>
      <c r="F934" s="31"/>
      <c r="G934" s="32"/>
      <c r="H934" s="33"/>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8"/>
      <c r="D935" s="29"/>
      <c r="E935" s="30"/>
      <c r="F935" s="31"/>
      <c r="G935" s="32"/>
      <c r="H935" s="33"/>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8"/>
      <c r="D936" s="29"/>
      <c r="E936" s="30"/>
      <c r="F936" s="31"/>
      <c r="G936" s="32"/>
      <c r="H936" s="33"/>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8"/>
      <c r="D937" s="29"/>
      <c r="E937" s="30"/>
      <c r="F937" s="31"/>
      <c r="G937" s="32"/>
      <c r="H937" s="33"/>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8"/>
      <c r="D938" s="29"/>
      <c r="E938" s="30"/>
      <c r="F938" s="31"/>
      <c r="G938" s="32"/>
      <c r="H938" s="33"/>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8"/>
      <c r="D939" s="29"/>
      <c r="E939" s="30"/>
      <c r="F939" s="31"/>
      <c r="G939" s="32"/>
      <c r="H939" s="33"/>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8"/>
      <c r="D940" s="29"/>
      <c r="E940" s="30"/>
      <c r="F940" s="31"/>
      <c r="G940" s="32"/>
      <c r="H940" s="33"/>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8"/>
      <c r="D941" s="29"/>
      <c r="E941" s="30"/>
      <c r="F941" s="31"/>
      <c r="G941" s="32"/>
      <c r="H941" s="33"/>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8"/>
      <c r="D942" s="29"/>
      <c r="E942" s="30"/>
      <c r="F942" s="31"/>
      <c r="G942" s="32"/>
      <c r="H942" s="33"/>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8"/>
      <c r="D943" s="29"/>
      <c r="E943" s="30"/>
      <c r="F943" s="31"/>
      <c r="G943" s="32"/>
      <c r="H943" s="33"/>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8"/>
      <c r="D944" s="29"/>
      <c r="E944" s="30"/>
      <c r="F944" s="31"/>
      <c r="G944" s="32"/>
      <c r="H944" s="33"/>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8"/>
      <c r="D945" s="29"/>
      <c r="E945" s="30"/>
      <c r="F945" s="31"/>
      <c r="G945" s="32"/>
      <c r="H945" s="33"/>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8"/>
      <c r="D946" s="29"/>
      <c r="E946" s="30"/>
      <c r="F946" s="31"/>
      <c r="G946" s="32"/>
      <c r="H946" s="33"/>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8"/>
      <c r="D947" s="29"/>
      <c r="E947" s="30"/>
      <c r="F947" s="31"/>
      <c r="G947" s="32"/>
      <c r="H947" s="33"/>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8"/>
      <c r="D948" s="29"/>
      <c r="E948" s="30"/>
      <c r="F948" s="31"/>
      <c r="G948" s="32"/>
      <c r="H948" s="33"/>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8"/>
      <c r="D949" s="29"/>
      <c r="E949" s="30"/>
      <c r="F949" s="31"/>
      <c r="G949" s="32"/>
      <c r="H949" s="33"/>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8"/>
      <c r="D950" s="29"/>
      <c r="E950" s="30"/>
      <c r="F950" s="31"/>
      <c r="G950" s="32"/>
      <c r="H950" s="33"/>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8"/>
      <c r="D951" s="29"/>
      <c r="E951" s="30"/>
      <c r="F951" s="31"/>
      <c r="G951" s="32"/>
      <c r="H951" s="33"/>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8"/>
      <c r="D952" s="29"/>
      <c r="E952" s="30"/>
      <c r="F952" s="31"/>
      <c r="G952" s="32"/>
      <c r="H952" s="33"/>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8"/>
      <c r="D953" s="29"/>
      <c r="E953" s="30"/>
      <c r="F953" s="31"/>
      <c r="G953" s="32"/>
      <c r="H953" s="33"/>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8"/>
      <c r="D954" s="29"/>
      <c r="E954" s="30"/>
      <c r="F954" s="31"/>
      <c r="G954" s="32"/>
      <c r="H954" s="33"/>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8"/>
      <c r="D955" s="29"/>
      <c r="E955" s="30"/>
      <c r="F955" s="31"/>
      <c r="G955" s="32"/>
      <c r="H955" s="33"/>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8"/>
      <c r="D956" s="29"/>
      <c r="E956" s="30"/>
      <c r="F956" s="31"/>
      <c r="G956" s="32"/>
      <c r="H956" s="33"/>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8"/>
      <c r="D957" s="29"/>
      <c r="E957" s="30"/>
      <c r="F957" s="31"/>
      <c r="G957" s="32"/>
      <c r="H957" s="33"/>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8"/>
      <c r="D958" s="29"/>
      <c r="E958" s="30"/>
      <c r="F958" s="31"/>
      <c r="G958" s="32"/>
      <c r="H958" s="33"/>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8"/>
      <c r="D959" s="29"/>
      <c r="E959" s="30"/>
      <c r="F959" s="31"/>
      <c r="G959" s="32"/>
      <c r="H959" s="33"/>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8"/>
      <c r="D960" s="29"/>
      <c r="E960" s="30"/>
      <c r="F960" s="31"/>
      <c r="G960" s="32"/>
      <c r="H960" s="33"/>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8"/>
      <c r="D961" s="29"/>
      <c r="E961" s="30"/>
      <c r="F961" s="31"/>
      <c r="G961" s="32"/>
      <c r="H961" s="33"/>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8"/>
      <c r="D962" s="29"/>
      <c r="E962" s="30"/>
      <c r="F962" s="31"/>
      <c r="G962" s="32"/>
      <c r="H962" s="33"/>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8"/>
      <c r="D963" s="29"/>
      <c r="E963" s="30"/>
      <c r="F963" s="31"/>
      <c r="G963" s="32"/>
      <c r="H963" s="33"/>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8"/>
      <c r="D964" s="29"/>
      <c r="E964" s="30"/>
      <c r="F964" s="31"/>
      <c r="G964" s="32"/>
      <c r="H964" s="33"/>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8"/>
      <c r="D965" s="29"/>
      <c r="E965" s="30"/>
      <c r="F965" s="31"/>
      <c r="G965" s="32"/>
      <c r="H965" s="33"/>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8"/>
      <c r="D966" s="29"/>
      <c r="E966" s="30"/>
      <c r="F966" s="31"/>
      <c r="G966" s="32"/>
      <c r="H966" s="33"/>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8"/>
      <c r="D967" s="29"/>
      <c r="E967" s="30"/>
      <c r="F967" s="31"/>
      <c r="G967" s="32"/>
      <c r="H967" s="33"/>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8"/>
      <c r="D968" s="29"/>
      <c r="E968" s="30"/>
      <c r="F968" s="31"/>
      <c r="G968" s="32"/>
      <c r="H968" s="33"/>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8"/>
      <c r="D969" s="29"/>
      <c r="E969" s="30"/>
      <c r="F969" s="31"/>
      <c r="G969" s="32"/>
      <c r="H969" s="33"/>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8"/>
      <c r="D970" s="29"/>
      <c r="E970" s="30"/>
      <c r="F970" s="31"/>
      <c r="G970" s="32"/>
      <c r="H970" s="33"/>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8"/>
      <c r="D971" s="29"/>
      <c r="E971" s="30"/>
      <c r="F971" s="31"/>
      <c r="G971" s="32"/>
      <c r="H971" s="33"/>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8"/>
      <c r="D972" s="29"/>
      <c r="E972" s="30"/>
      <c r="F972" s="31"/>
      <c r="G972" s="32"/>
      <c r="H972" s="33"/>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8"/>
      <c r="D973" s="29"/>
      <c r="E973" s="30"/>
      <c r="F973" s="31"/>
      <c r="G973" s="32"/>
      <c r="H973" s="33"/>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8"/>
      <c r="D974" s="29"/>
      <c r="E974" s="30"/>
      <c r="F974" s="31"/>
      <c r="G974" s="32"/>
      <c r="H974" s="33"/>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8"/>
      <c r="D975" s="29"/>
      <c r="E975" s="30"/>
      <c r="F975" s="31"/>
      <c r="G975" s="32"/>
      <c r="H975" s="33"/>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8"/>
      <c r="D976" s="29"/>
      <c r="E976" s="30"/>
      <c r="F976" s="31"/>
      <c r="G976" s="32"/>
      <c r="H976" s="33"/>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8"/>
      <c r="D977" s="29"/>
      <c r="E977" s="30"/>
      <c r="F977" s="31"/>
      <c r="G977" s="32"/>
      <c r="H977" s="33"/>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8"/>
      <c r="D978" s="29"/>
      <c r="E978" s="30"/>
      <c r="F978" s="31"/>
      <c r="G978" s="32"/>
      <c r="H978" s="33"/>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8"/>
      <c r="D979" s="29"/>
      <c r="E979" s="30"/>
      <c r="F979" s="31"/>
      <c r="G979" s="32"/>
      <c r="H979" s="33"/>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8"/>
      <c r="D980" s="29"/>
      <c r="E980" s="30"/>
      <c r="F980" s="31"/>
      <c r="G980" s="32"/>
      <c r="H980" s="33"/>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8"/>
      <c r="D981" s="29"/>
      <c r="E981" s="30"/>
      <c r="F981" s="31"/>
      <c r="G981" s="32"/>
      <c r="H981" s="33"/>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8"/>
      <c r="D982" s="29"/>
      <c r="E982" s="30"/>
      <c r="F982" s="31"/>
      <c r="G982" s="32"/>
      <c r="H982" s="33"/>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8"/>
      <c r="D983" s="29"/>
      <c r="E983" s="30"/>
      <c r="F983" s="31"/>
      <c r="G983" s="32"/>
      <c r="H983" s="33"/>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8"/>
      <c r="D984" s="29"/>
      <c r="E984" s="30"/>
      <c r="F984" s="31"/>
      <c r="G984" s="32"/>
      <c r="H984" s="33"/>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8"/>
      <c r="D985" s="29"/>
      <c r="E985" s="30"/>
      <c r="F985" s="31"/>
      <c r="G985" s="32"/>
      <c r="H985" s="33"/>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8"/>
      <c r="D986" s="29"/>
      <c r="E986" s="30"/>
      <c r="F986" s="31"/>
      <c r="G986" s="32"/>
      <c r="H986" s="33"/>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8"/>
      <c r="D987" s="29"/>
      <c r="E987" s="30"/>
      <c r="F987" s="31"/>
      <c r="G987" s="32"/>
      <c r="H987" s="33"/>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8"/>
      <c r="D988" s="29"/>
      <c r="E988" s="30"/>
      <c r="F988" s="31"/>
      <c r="G988" s="32"/>
      <c r="H988" s="33"/>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8"/>
      <c r="D989" s="29"/>
      <c r="E989" s="30"/>
      <c r="F989" s="31"/>
      <c r="G989" s="32"/>
      <c r="H989" s="33"/>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8"/>
      <c r="D990" s="29"/>
      <c r="E990" s="30"/>
      <c r="F990" s="31"/>
      <c r="G990" s="32"/>
      <c r="H990" s="33"/>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8"/>
      <c r="D991" s="29"/>
      <c r="E991" s="30"/>
      <c r="F991" s="31"/>
      <c r="G991" s="32"/>
      <c r="H991" s="33"/>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8"/>
      <c r="D992" s="29"/>
      <c r="E992" s="30"/>
      <c r="F992" s="31"/>
      <c r="G992" s="32"/>
      <c r="H992" s="33"/>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8"/>
      <c r="D993" s="29"/>
      <c r="E993" s="30"/>
      <c r="F993" s="31"/>
      <c r="G993" s="32"/>
      <c r="H993" s="33"/>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8"/>
      <c r="D994" s="29"/>
      <c r="E994" s="30"/>
      <c r="F994" s="31"/>
      <c r="G994" s="32"/>
      <c r="H994" s="33"/>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8"/>
      <c r="D995" s="29"/>
      <c r="E995" s="30"/>
      <c r="F995" s="31"/>
      <c r="G995" s="32"/>
      <c r="H995" s="33"/>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8"/>
      <c r="D996" s="29"/>
      <c r="E996" s="30"/>
      <c r="F996" s="31"/>
      <c r="G996" s="32"/>
      <c r="H996" s="33"/>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8"/>
      <c r="D997" s="29"/>
      <c r="E997" s="30"/>
      <c r="F997" s="31"/>
      <c r="G997" s="32"/>
      <c r="H997" s="33"/>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8"/>
      <c r="D998" s="29"/>
      <c r="E998" s="30"/>
      <c r="F998" s="31"/>
      <c r="G998" s="32"/>
      <c r="H998" s="33"/>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8"/>
      <c r="D999" s="29"/>
      <c r="E999" s="30"/>
      <c r="F999" s="31"/>
      <c r="G999" s="32"/>
      <c r="H999" s="33"/>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8"/>
      <c r="D1000" s="29"/>
      <c r="E1000" s="30"/>
      <c r="F1000" s="31"/>
      <c r="G1000" s="32"/>
      <c r="H1000" s="33"/>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8"/>
      <c r="D1001" s="29"/>
      <c r="E1001" s="30"/>
      <c r="F1001" s="31"/>
      <c r="G1001" s="32"/>
      <c r="H1001" s="33"/>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8"/>
      <c r="D1002" s="29"/>
      <c r="E1002" s="30"/>
      <c r="F1002" s="31"/>
      <c r="G1002" s="32"/>
      <c r="H1002" s="33"/>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8"/>
      <c r="D1003" s="29"/>
      <c r="E1003" s="30"/>
      <c r="F1003" s="31"/>
      <c r="G1003" s="32"/>
      <c r="H1003" s="33"/>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8"/>
      <c r="D1004" s="29"/>
      <c r="E1004" s="30"/>
      <c r="F1004" s="31"/>
      <c r="G1004" s="32"/>
      <c r="H1004" s="33"/>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8"/>
      <c r="D1005" s="29"/>
      <c r="E1005" s="30"/>
      <c r="F1005" s="31"/>
      <c r="G1005" s="32"/>
      <c r="H1005" s="33"/>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8"/>
      <c r="D1006" s="29"/>
      <c r="E1006" s="30"/>
      <c r="F1006" s="31"/>
      <c r="G1006" s="32"/>
      <c r="H1006" s="33"/>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8"/>
      <c r="D1007" s="29"/>
      <c r="E1007" s="30"/>
      <c r="F1007" s="31"/>
      <c r="G1007" s="32"/>
      <c r="H1007" s="33"/>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8"/>
      <c r="D1008" s="29"/>
      <c r="E1008" s="30"/>
      <c r="F1008" s="31"/>
      <c r="G1008" s="32"/>
      <c r="H1008" s="33"/>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8"/>
      <c r="D1009" s="29"/>
      <c r="E1009" s="30"/>
      <c r="F1009" s="31"/>
      <c r="G1009" s="32"/>
      <c r="H1009" s="33"/>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8"/>
      <c r="D1010" s="29"/>
      <c r="E1010" s="30"/>
      <c r="F1010" s="31"/>
      <c r="G1010" s="32"/>
      <c r="H1010" s="33"/>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8"/>
      <c r="D1011" s="29"/>
      <c r="E1011" s="30"/>
      <c r="F1011" s="31"/>
      <c r="G1011" s="32"/>
      <c r="H1011" s="33"/>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8"/>
      <c r="D1012" s="29"/>
      <c r="E1012" s="30"/>
      <c r="F1012" s="31"/>
      <c r="G1012" s="32"/>
      <c r="H1012" s="33"/>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8"/>
      <c r="D1013" s="29"/>
      <c r="E1013" s="30"/>
      <c r="F1013" s="31"/>
      <c r="G1013" s="32"/>
      <c r="H1013" s="33"/>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8"/>
      <c r="D1014" s="29"/>
      <c r="E1014" s="30"/>
      <c r="F1014" s="31"/>
      <c r="G1014" s="32"/>
      <c r="H1014" s="33"/>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8"/>
      <c r="D1015" s="29"/>
      <c r="E1015" s="30"/>
      <c r="F1015" s="31"/>
      <c r="G1015" s="32"/>
      <c r="H1015" s="33"/>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8"/>
      <c r="D1016" s="29"/>
      <c r="E1016" s="30"/>
      <c r="F1016" s="31"/>
      <c r="G1016" s="32"/>
      <c r="H1016" s="33"/>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8"/>
      <c r="D1017" s="29"/>
      <c r="E1017" s="30"/>
      <c r="F1017" s="31"/>
      <c r="G1017" s="32"/>
      <c r="H1017" s="33"/>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8"/>
      <c r="D1018" s="29"/>
      <c r="E1018" s="30"/>
      <c r="F1018" s="31"/>
      <c r="G1018" s="32"/>
      <c r="H1018" s="33"/>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8"/>
      <c r="D1019" s="29"/>
      <c r="E1019" s="30"/>
      <c r="F1019" s="31"/>
      <c r="G1019" s="32"/>
      <c r="H1019" s="33"/>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8"/>
      <c r="D1020" s="29"/>
      <c r="E1020" s="30"/>
      <c r="F1020" s="31"/>
      <c r="G1020" s="32"/>
      <c r="H1020" s="33"/>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8"/>
      <c r="D1021" s="29"/>
      <c r="E1021" s="30"/>
      <c r="F1021" s="31"/>
      <c r="G1021" s="32"/>
      <c r="H1021" s="33"/>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8"/>
      <c r="D1022" s="29"/>
      <c r="E1022" s="30"/>
      <c r="F1022" s="31"/>
      <c r="G1022" s="32"/>
      <c r="H1022" s="33"/>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8"/>
      <c r="D1023" s="29"/>
      <c r="E1023" s="30"/>
      <c r="F1023" s="31"/>
      <c r="G1023" s="32"/>
      <c r="H1023" s="33"/>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8"/>
      <c r="D1024" s="29"/>
      <c r="E1024" s="30"/>
      <c r="F1024" s="31"/>
      <c r="G1024" s="32"/>
      <c r="H1024" s="33"/>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8"/>
      <c r="D1025" s="29"/>
      <c r="E1025" s="30"/>
      <c r="F1025" s="31"/>
      <c r="G1025" s="32"/>
      <c r="H1025" s="33"/>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8"/>
      <c r="D1026" s="29"/>
      <c r="E1026" s="30"/>
      <c r="F1026" s="31"/>
      <c r="G1026" s="32"/>
      <c r="H1026" s="33"/>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8"/>
      <c r="D1027" s="29"/>
      <c r="E1027" s="30"/>
      <c r="F1027" s="31"/>
      <c r="G1027" s="32"/>
      <c r="H1027" s="33"/>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8"/>
      <c r="D1028" s="29"/>
      <c r="E1028" s="30"/>
      <c r="F1028" s="31"/>
      <c r="G1028" s="32"/>
      <c r="H1028" s="33"/>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8"/>
      <c r="D1029" s="29"/>
      <c r="E1029" s="30"/>
      <c r="F1029" s="31"/>
      <c r="G1029" s="32"/>
      <c r="H1029" s="33"/>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8"/>
      <c r="D1030" s="29"/>
      <c r="E1030" s="30"/>
      <c r="F1030" s="31"/>
      <c r="G1030" s="32"/>
      <c r="H1030" s="33"/>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8"/>
      <c r="D1031" s="29"/>
      <c r="E1031" s="30"/>
      <c r="F1031" s="31"/>
      <c r="G1031" s="32"/>
      <c r="H1031" s="33"/>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8"/>
      <c r="D1032" s="29"/>
      <c r="E1032" s="30"/>
      <c r="F1032" s="31"/>
      <c r="G1032" s="32"/>
      <c r="H1032" s="33"/>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8"/>
      <c r="D1033" s="29"/>
      <c r="E1033" s="30"/>
      <c r="F1033" s="31"/>
      <c r="G1033" s="32"/>
      <c r="H1033" s="33"/>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8"/>
      <c r="D1034" s="29"/>
      <c r="E1034" s="30"/>
      <c r="F1034" s="31"/>
      <c r="G1034" s="32"/>
      <c r="H1034" s="33"/>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8"/>
      <c r="D1035" s="29"/>
      <c r="E1035" s="30"/>
      <c r="F1035" s="31"/>
      <c r="G1035" s="32"/>
      <c r="H1035" s="33"/>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8"/>
      <c r="D1036" s="29"/>
      <c r="E1036" s="30"/>
      <c r="F1036" s="31"/>
      <c r="G1036" s="32"/>
      <c r="H1036" s="33"/>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8"/>
      <c r="D1037" s="29"/>
      <c r="E1037" s="30"/>
      <c r="F1037" s="31"/>
      <c r="G1037" s="32"/>
      <c r="H1037" s="33"/>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8"/>
      <c r="D1038" s="29"/>
      <c r="E1038" s="30"/>
      <c r="F1038" s="31"/>
      <c r="G1038" s="32"/>
      <c r="H1038" s="33"/>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8"/>
      <c r="D1039" s="29"/>
      <c r="E1039" s="30"/>
      <c r="F1039" s="31"/>
      <c r="G1039" s="32"/>
      <c r="H1039" s="33"/>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8"/>
      <c r="D1040" s="29"/>
      <c r="E1040" s="30"/>
      <c r="F1040" s="31"/>
      <c r="G1040" s="32"/>
      <c r="H1040" s="33"/>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8"/>
      <c r="D1041" s="29"/>
      <c r="E1041" s="30"/>
      <c r="F1041" s="31"/>
      <c r="G1041" s="32"/>
      <c r="H1041" s="33"/>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8"/>
      <c r="D1042" s="29"/>
      <c r="E1042" s="30"/>
      <c r="F1042" s="31"/>
      <c r="G1042" s="32"/>
      <c r="H1042" s="33"/>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8"/>
      <c r="D1043" s="29"/>
      <c r="E1043" s="30"/>
      <c r="F1043" s="31"/>
      <c r="G1043" s="32"/>
      <c r="H1043" s="33"/>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8"/>
      <c r="D1044" s="29"/>
      <c r="E1044" s="30"/>
      <c r="F1044" s="31"/>
      <c r="G1044" s="32"/>
      <c r="H1044" s="33"/>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8"/>
      <c r="D1045" s="29"/>
      <c r="E1045" s="30"/>
      <c r="F1045" s="31"/>
      <c r="G1045" s="32"/>
      <c r="H1045" s="33"/>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8"/>
      <c r="D1046" s="29"/>
      <c r="E1046" s="30"/>
      <c r="F1046" s="31"/>
      <c r="G1046" s="32"/>
      <c r="H1046" s="33"/>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8"/>
      <c r="D1047" s="29"/>
      <c r="E1047" s="30"/>
      <c r="F1047" s="31"/>
      <c r="G1047" s="32"/>
      <c r="H1047" s="33"/>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8"/>
      <c r="D1048" s="29"/>
      <c r="E1048" s="30"/>
      <c r="F1048" s="31"/>
      <c r="G1048" s="32"/>
      <c r="H1048" s="33"/>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8"/>
      <c r="D1049" s="29"/>
      <c r="E1049" s="30"/>
      <c r="F1049" s="31"/>
      <c r="G1049" s="32"/>
      <c r="H1049" s="33"/>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8"/>
      <c r="D1050" s="29"/>
      <c r="E1050" s="30"/>
      <c r="F1050" s="31"/>
      <c r="G1050" s="32"/>
      <c r="H1050" s="33"/>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8"/>
      <c r="D1051" s="29"/>
      <c r="E1051" s="30"/>
      <c r="F1051" s="31"/>
      <c r="G1051" s="32"/>
      <c r="H1051" s="33"/>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8"/>
      <c r="D1052" s="29"/>
      <c r="E1052" s="30"/>
      <c r="F1052" s="31"/>
      <c r="G1052" s="32"/>
      <c r="H1052" s="33"/>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8"/>
      <c r="D1053" s="29"/>
      <c r="E1053" s="30"/>
      <c r="F1053" s="31"/>
      <c r="G1053" s="32"/>
      <c r="H1053" s="33"/>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8"/>
      <c r="D1054" s="29"/>
      <c r="E1054" s="30"/>
      <c r="F1054" s="31"/>
      <c r="G1054" s="32"/>
      <c r="H1054" s="33"/>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8"/>
      <c r="D1055" s="29"/>
      <c r="E1055" s="30"/>
      <c r="F1055" s="31"/>
      <c r="G1055" s="32"/>
      <c r="H1055" s="33"/>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8"/>
      <c r="D1056" s="29"/>
      <c r="E1056" s="30"/>
      <c r="F1056" s="31"/>
      <c r="G1056" s="32"/>
      <c r="H1056" s="33"/>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8"/>
      <c r="D1057" s="29"/>
      <c r="E1057" s="30"/>
      <c r="F1057" s="31"/>
      <c r="G1057" s="32"/>
      <c r="H1057" s="33"/>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8"/>
      <c r="D1058" s="29"/>
      <c r="E1058" s="30"/>
      <c r="F1058" s="31"/>
      <c r="G1058" s="32"/>
      <c r="H1058" s="33"/>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8"/>
      <c r="D1059" s="29"/>
      <c r="E1059" s="30"/>
      <c r="F1059" s="31"/>
      <c r="G1059" s="32"/>
      <c r="H1059" s="33"/>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8"/>
      <c r="D1060" s="29"/>
      <c r="E1060" s="30"/>
      <c r="F1060" s="31"/>
      <c r="G1060" s="32"/>
      <c r="H1060" s="33"/>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8"/>
      <c r="D1061" s="29"/>
      <c r="E1061" s="30"/>
      <c r="F1061" s="31"/>
      <c r="G1061" s="32"/>
      <c r="H1061" s="33"/>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8"/>
      <c r="D1062" s="29"/>
      <c r="E1062" s="30"/>
      <c r="F1062" s="31"/>
      <c r="G1062" s="32"/>
      <c r="H1062" s="33"/>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8"/>
      <c r="D1063" s="29"/>
      <c r="E1063" s="30"/>
      <c r="F1063" s="31"/>
      <c r="G1063" s="32"/>
      <c r="H1063" s="33"/>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8"/>
      <c r="D1064" s="29"/>
      <c r="E1064" s="30"/>
      <c r="F1064" s="31"/>
      <c r="G1064" s="32"/>
      <c r="H1064" s="33"/>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7"/>
      <c r="H1555" s="38"/>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7"/>
      <c r="H1556" s="38"/>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7"/>
      <c r="H1557" s="38"/>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7"/>
      <c r="H1558" s="38"/>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7"/>
      <c r="H1559" s="38"/>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7"/>
      <c r="H1560" s="38"/>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7"/>
      <c r="H1561" s="38"/>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7"/>
      <c r="H1562" s="38"/>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7"/>
      <c r="H1563" s="38"/>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7"/>
      <c r="H1564" s="38"/>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7"/>
      <c r="H1565" s="38"/>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7"/>
      <c r="H1566" s="38"/>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7"/>
      <c r="H1567" s="38"/>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7"/>
      <c r="H1568" s="38"/>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7"/>
      <c r="H1569" s="38"/>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7"/>
      <c r="H1570" s="38"/>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7"/>
      <c r="H1571" s="38"/>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7"/>
      <c r="H1572" s="38"/>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7"/>
      <c r="H1573" s="38"/>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7"/>
      <c r="H1574" s="38"/>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7"/>
      <c r="H1575" s="38"/>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7"/>
      <c r="H1576" s="38"/>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7"/>
      <c r="H1577" s="38"/>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7"/>
      <c r="H1578" s="38"/>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7"/>
      <c r="H1579" s="38"/>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7"/>
      <c r="H1580" s="38"/>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7"/>
      <c r="H1581" s="38"/>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7"/>
      <c r="H1582" s="38"/>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7"/>
      <c r="H1583" s="38"/>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7"/>
      <c r="H1584" s="38"/>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7"/>
      <c r="H1585" s="38"/>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7"/>
      <c r="H1586" s="38"/>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7"/>
      <c r="H1587" s="38"/>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7"/>
      <c r="H1588" s="38"/>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7"/>
      <c r="H1589" s="38"/>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7"/>
      <c r="H1590" s="38"/>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7"/>
      <c r="H1591" s="38"/>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7"/>
      <c r="H1592" s="38"/>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7"/>
      <c r="H1593" s="38"/>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7"/>
      <c r="H1594" s="38"/>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7"/>
      <c r="H1595" s="38"/>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7"/>
      <c r="H1596" s="38"/>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7"/>
      <c r="H1597" s="38"/>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7"/>
      <c r="H1598" s="38"/>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7"/>
      <c r="H1599" s="38"/>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7"/>
      <c r="H1600" s="38"/>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7"/>
      <c r="H1601" s="38"/>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7"/>
      <c r="H1602" s="38"/>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7"/>
      <c r="H1603" s="38"/>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7"/>
      <c r="H1604" s="38"/>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7"/>
      <c r="H1605" s="38"/>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7"/>
      <c r="H1606" s="38"/>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7"/>
      <c r="H1607" s="38"/>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7"/>
      <c r="H1608" s="38"/>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7"/>
      <c r="H1609" s="38"/>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7"/>
      <c r="H1610" s="38"/>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7"/>
      <c r="H1611" s="38"/>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7"/>
      <c r="H1612" s="38"/>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7"/>
      <c r="H1613" s="38"/>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7"/>
      <c r="H1614" s="38"/>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7"/>
      <c r="H1615" s="38"/>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7"/>
      <c r="H1616" s="38"/>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7"/>
      <c r="H1617" s="38"/>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7"/>
      <c r="H1618" s="38"/>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7"/>
      <c r="H1619" s="38"/>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7"/>
      <c r="H1620" s="38"/>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7"/>
      <c r="H1621" s="38"/>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7"/>
      <c r="H1622" s="38"/>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7"/>
      <c r="H1623" s="38"/>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7"/>
      <c r="H1624" s="38"/>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7"/>
      <c r="H1625" s="38"/>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7"/>
      <c r="H1626" s="38"/>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7"/>
      <c r="H1627" s="38"/>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7"/>
      <c r="H1628" s="38"/>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7"/>
      <c r="H1629" s="38"/>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7"/>
      <c r="H1630" s="38"/>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7"/>
      <c r="H1631" s="38"/>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7"/>
      <c r="H1632" s="38"/>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7"/>
      <c r="H1633" s="38"/>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7"/>
      <c r="H1634" s="38"/>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7"/>
      <c r="H1635" s="38"/>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7"/>
      <c r="H1636" s="38"/>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7"/>
      <c r="H1637" s="38"/>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7"/>
      <c r="H1638" s="38"/>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7"/>
      <c r="H1639" s="38"/>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7"/>
      <c r="H1640" s="38"/>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7"/>
      <c r="H1641" s="38"/>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7"/>
      <c r="H1642" s="38"/>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7"/>
      <c r="H1643" s="38"/>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7"/>
      <c r="H1644" s="38"/>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7"/>
      <c r="H1645" s="38"/>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7"/>
      <c r="H1646" s="38"/>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7"/>
      <c r="H1647" s="38"/>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7"/>
      <c r="H1648" s="38"/>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7"/>
      <c r="H1649" s="38"/>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7"/>
      <c r="H1650" s="38"/>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7"/>
      <c r="H1651" s="38"/>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7"/>
      <c r="H1652" s="38"/>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7"/>
      <c r="H1653" s="38"/>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7"/>
      <c r="H1654" s="38"/>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7"/>
      <c r="H1655" s="38"/>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7"/>
      <c r="H1656" s="38"/>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7"/>
      <c r="H1657" s="38"/>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7"/>
      <c r="H1658" s="38"/>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7"/>
      <c r="H1659" s="38"/>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7"/>
      <c r="H1660" s="38"/>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7"/>
      <c r="H1661" s="38"/>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7"/>
      <c r="H1662" s="38"/>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7"/>
      <c r="H1663" s="38"/>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7"/>
      <c r="H1664" s="38"/>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7"/>
      <c r="H1665" s="38"/>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7"/>
      <c r="H1666" s="38"/>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7"/>
      <c r="H1667" s="38"/>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7"/>
      <c r="H1668" s="38"/>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7"/>
      <c r="H1669" s="38"/>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7"/>
      <c r="H1670" s="38"/>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7"/>
      <c r="H1671" s="38"/>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7"/>
      <c r="H1672" s="38"/>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7"/>
      <c r="H1673" s="38"/>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7"/>
      <c r="H1674" s="38"/>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7"/>
      <c r="H1675" s="38"/>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7"/>
      <c r="H1676" s="38"/>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7"/>
      <c r="H1677" s="38"/>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7"/>
      <c r="H1678" s="38"/>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7"/>
      <c r="H1679" s="38"/>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7"/>
      <c r="H1680" s="38"/>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7"/>
      <c r="H1681" s="38"/>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7"/>
      <c r="H1682" s="38"/>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7"/>
      <c r="H1683" s="38"/>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7"/>
      <c r="H1684" s="38"/>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7"/>
      <c r="H1685" s="38"/>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7"/>
      <c r="H1686" s="38"/>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7"/>
      <c r="H1687" s="38"/>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7"/>
      <c r="H1688" s="38"/>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7"/>
      <c r="H1689" s="38"/>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7"/>
      <c r="H1690" s="38"/>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7"/>
      <c r="H1691" s="38"/>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7"/>
      <c r="H1692" s="38"/>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7"/>
      <c r="H1693" s="38"/>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7"/>
      <c r="H1694" s="38"/>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7"/>
      <c r="H1695" s="38"/>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7"/>
      <c r="H1696" s="38"/>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7"/>
      <c r="H1697" s="38"/>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7"/>
      <c r="H1698" s="38"/>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7"/>
      <c r="H1699" s="38"/>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7"/>
      <c r="H1700" s="38"/>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7"/>
      <c r="H1701" s="38"/>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7"/>
      <c r="H1702" s="38"/>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7"/>
      <c r="H1703" s="38"/>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7"/>
      <c r="H1704" s="38"/>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7"/>
      <c r="H1705" s="38"/>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7"/>
      <c r="H1706" s="38"/>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7"/>
      <c r="H1707" s="38"/>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7"/>
      <c r="H1708" s="38"/>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7"/>
      <c r="H1709" s="38"/>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7"/>
      <c r="H1710" s="38"/>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7"/>
      <c r="H1711" s="38"/>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7"/>
      <c r="H1712" s="38"/>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7"/>
      <c r="H1713" s="38"/>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7"/>
      <c r="H1714" s="38"/>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7"/>
      <c r="H1715" s="38"/>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7"/>
      <c r="H1716" s="38"/>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7"/>
      <c r="H1717" s="38"/>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7"/>
      <c r="H1718" s="38"/>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7"/>
      <c r="H1719" s="38"/>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7"/>
      <c r="H1720" s="38"/>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7"/>
      <c r="H1721" s="38"/>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7"/>
      <c r="H1722" s="38"/>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7"/>
      <c r="H1723" s="38"/>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7"/>
      <c r="H1724" s="38"/>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7"/>
      <c r="H1725" s="38"/>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7"/>
      <c r="H1726" s="38"/>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7"/>
      <c r="H1727" s="38"/>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7"/>
      <c r="H1728" s="38"/>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7"/>
      <c r="H1729" s="38"/>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7"/>
      <c r="H1730" s="38"/>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7"/>
      <c r="H1731" s="38"/>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7"/>
      <c r="H1732" s="38"/>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7"/>
      <c r="H1733" s="38"/>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7"/>
      <c r="H1734" s="38"/>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7"/>
      <c r="H1735" s="38"/>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7"/>
      <c r="H1736" s="38"/>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7"/>
      <c r="H1737" s="38"/>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7"/>
      <c r="H1738" s="38"/>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7"/>
      <c r="H1739" s="38"/>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7"/>
      <c r="H1740" s="38"/>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7"/>
      <c r="H1741" s="38"/>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7"/>
      <c r="H1742" s="38"/>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7"/>
      <c r="H1743" s="38"/>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7"/>
      <c r="H1744" s="38"/>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7"/>
      <c r="H1745" s="38"/>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7"/>
      <c r="H1746" s="38"/>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7"/>
      <c r="H1747" s="38"/>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7"/>
      <c r="H1748" s="38"/>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7"/>
      <c r="H1749" s="38"/>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7"/>
      <c r="H1750" s="38"/>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7"/>
      <c r="H1751" s="38"/>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7"/>
      <c r="H1752" s="38"/>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7"/>
      <c r="H1753" s="38"/>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7"/>
      <c r="H1754" s="38"/>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7"/>
      <c r="H1755" s="38"/>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7"/>
      <c r="H1756" s="38"/>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7"/>
      <c r="H1757" s="38"/>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7"/>
      <c r="H1758" s="38"/>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7"/>
      <c r="H1759" s="38"/>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7"/>
      <c r="H1760" s="38"/>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7"/>
      <c r="H1761" s="38"/>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7"/>
      <c r="H1762" s="38"/>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7"/>
      <c r="H1763" s="38"/>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7"/>
      <c r="H1764" s="38"/>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7"/>
      <c r="H1765" s="38"/>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7"/>
      <c r="H1766" s="38"/>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7"/>
      <c r="H1767" s="38"/>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7"/>
      <c r="H1768" s="38"/>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7"/>
      <c r="H1769" s="38"/>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7"/>
      <c r="H1770" s="38"/>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7"/>
      <c r="H1771" s="38"/>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7"/>
      <c r="H1772" s="38"/>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7"/>
      <c r="H1773" s="38"/>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7"/>
      <c r="H1774" s="38"/>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7"/>
      <c r="H1775" s="38"/>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7"/>
      <c r="H1776" s="38"/>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7"/>
      <c r="H1777" s="38"/>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7"/>
      <c r="H1778" s="38"/>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7"/>
      <c r="H1779" s="38"/>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7"/>
      <c r="H1780" s="38"/>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7"/>
      <c r="H1781" s="38"/>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7"/>
      <c r="H1782" s="38"/>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7"/>
      <c r="H1783" s="38"/>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7"/>
      <c r="H1784" s="38"/>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7"/>
      <c r="H1785" s="38"/>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7"/>
      <c r="H1786" s="38"/>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7"/>
      <c r="H1787" s="38"/>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7"/>
      <c r="H1788" s="38"/>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7"/>
      <c r="H1789" s="38"/>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7"/>
      <c r="H1790" s="38"/>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7"/>
      <c r="H1791" s="38"/>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7"/>
      <c r="H1792" s="38"/>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7"/>
      <c r="H1793" s="38"/>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7"/>
      <c r="H1794" s="38"/>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7"/>
      <c r="H1795" s="38"/>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7"/>
      <c r="H1796" s="38"/>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7"/>
      <c r="H1797" s="38"/>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7"/>
      <c r="H1798" s="38"/>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7"/>
      <c r="H1799" s="38"/>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7"/>
      <c r="H1800" s="38"/>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7"/>
      <c r="H1801" s="38"/>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7"/>
      <c r="H1802" s="38"/>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7"/>
      <c r="H1803" s="38"/>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7"/>
      <c r="H1804" s="38"/>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7"/>
      <c r="H1805" s="38"/>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7"/>
      <c r="H1806" s="38"/>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7"/>
      <c r="H1807" s="38"/>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7"/>
      <c r="H1808" s="38"/>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7"/>
      <c r="H1809" s="38"/>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7"/>
      <c r="H1810" s="38"/>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7"/>
      <c r="H1811" s="38"/>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7"/>
      <c r="H1812" s="38"/>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7"/>
      <c r="H1813" s="38"/>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7"/>
      <c r="H1814" s="38"/>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7"/>
      <c r="H1815" s="38"/>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7"/>
      <c r="H1816" s="38"/>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7"/>
      <c r="H1817" s="38"/>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7"/>
      <c r="H1818" s="38"/>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7"/>
      <c r="H1819" s="38"/>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7"/>
      <c r="H1820" s="38"/>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7"/>
      <c r="H1821" s="38"/>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7"/>
      <c r="H1822" s="38"/>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7"/>
      <c r="H1823" s="38"/>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7"/>
      <c r="H1824" s="38"/>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7"/>
      <c r="H1825" s="38"/>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7"/>
      <c r="H1826" s="38"/>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7"/>
      <c r="H1827" s="38"/>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7"/>
      <c r="H1828" s="38"/>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7"/>
      <c r="H1829" s="38"/>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7"/>
      <c r="H1830" s="38"/>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7"/>
      <c r="H1831" s="38"/>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7"/>
      <c r="H1832" s="38"/>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7"/>
      <c r="H1833" s="38"/>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7"/>
      <c r="H1834" s="38"/>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7"/>
      <c r="H1835" s="38"/>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7"/>
      <c r="H1836" s="38"/>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7"/>
      <c r="H1837" s="38"/>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7"/>
      <c r="H1838" s="38"/>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7"/>
      <c r="H1839" s="38"/>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7"/>
      <c r="H1840" s="38"/>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7"/>
      <c r="H1841" s="38"/>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7"/>
      <c r="H1842" s="38"/>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7"/>
      <c r="H1843" s="38"/>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7"/>
      <c r="H1844" s="38"/>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7"/>
      <c r="H1845" s="38"/>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7"/>
      <c r="H1846" s="38"/>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7"/>
      <c r="H1847" s="38"/>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7"/>
      <c r="H1848" s="38"/>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7"/>
      <c r="H1849" s="38"/>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7"/>
      <c r="H1850" s="38"/>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7"/>
      <c r="H1851" s="38"/>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7"/>
      <c r="H1852" s="38"/>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7"/>
      <c r="H1853" s="38"/>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7"/>
      <c r="H1854" s="38"/>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7"/>
      <c r="H1855" s="38"/>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7"/>
      <c r="H1856" s="38"/>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7"/>
      <c r="H1857" s="38"/>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7"/>
      <c r="H1858" s="38"/>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7"/>
      <c r="H1859" s="38"/>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7"/>
      <c r="H1860" s="38"/>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7"/>
      <c r="H1861" s="38"/>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7"/>
      <c r="H1862" s="38"/>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7"/>
      <c r="H1863" s="38"/>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7"/>
      <c r="H1864" s="38"/>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7"/>
      <c r="H1865" s="38"/>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7"/>
      <c r="H1866" s="38"/>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7"/>
      <c r="H1867" s="38"/>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7"/>
      <c r="H1868" s="38"/>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7"/>
      <c r="H1869" s="38"/>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7"/>
      <c r="H1870" s="38"/>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7"/>
      <c r="H1871" s="38"/>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7"/>
      <c r="H1872" s="38"/>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7"/>
      <c r="H1873" s="38"/>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7"/>
      <c r="H1874" s="38"/>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7"/>
      <c r="H1875" s="38"/>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7"/>
      <c r="H1876" s="38"/>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7"/>
      <c r="H1877" s="38"/>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7"/>
      <c r="H1878" s="38"/>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7"/>
      <c r="H1879" s="38"/>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7"/>
      <c r="H1880" s="38"/>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7"/>
      <c r="H1881" s="38"/>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7"/>
      <c r="H1882" s="38"/>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7"/>
      <c r="H1883" s="38"/>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7"/>
      <c r="H1884" s="38"/>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7"/>
      <c r="H1885" s="38"/>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7"/>
      <c r="H1886" s="38"/>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7"/>
      <c r="H1887" s="38"/>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7"/>
      <c r="H1888" s="38"/>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7"/>
      <c r="H1889" s="38"/>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7"/>
      <c r="H1890" s="38"/>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7"/>
      <c r="H1891" s="38"/>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7"/>
      <c r="H1892" s="38"/>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7"/>
      <c r="H1893" s="38"/>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7"/>
      <c r="H1894" s="38"/>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7"/>
      <c r="H1895" s="38"/>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7"/>
      <c r="H1896" s="38"/>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7"/>
      <c r="H1897" s="38"/>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7"/>
      <c r="H1898" s="38"/>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7"/>
      <c r="H1899" s="38"/>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7"/>
      <c r="H1900" s="38"/>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7"/>
      <c r="H1901" s="38"/>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7"/>
      <c r="H1902" s="38"/>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7"/>
      <c r="H1903" s="38"/>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7"/>
      <c r="H1904" s="38"/>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7"/>
      <c r="H1905" s="38"/>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7"/>
      <c r="H1906" s="38"/>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7"/>
      <c r="H1907" s="38"/>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7"/>
      <c r="H1908" s="38"/>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7"/>
      <c r="H1909" s="38"/>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7"/>
      <c r="H1910" s="38"/>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7"/>
      <c r="H1911" s="38"/>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7"/>
      <c r="H1912" s="38"/>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7"/>
      <c r="H1913" s="38"/>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7"/>
      <c r="H1914" s="38"/>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7"/>
      <c r="H1915" s="38"/>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7"/>
      <c r="H1916" s="38"/>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7"/>
      <c r="H1917" s="38"/>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7"/>
      <c r="H1918" s="38"/>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7"/>
      <c r="H1919" s="38"/>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7"/>
      <c r="H1920" s="38"/>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7"/>
      <c r="H1921" s="38"/>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7"/>
      <c r="H1922" s="38"/>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7"/>
      <c r="H1923" s="38"/>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7"/>
      <c r="H1924" s="38"/>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7"/>
      <c r="H1925" s="38"/>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7"/>
      <c r="H1926" s="38"/>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7"/>
      <c r="H1927" s="38"/>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7"/>
      <c r="H1928" s="38"/>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7"/>
      <c r="H1929" s="38"/>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7"/>
      <c r="H1930" s="38"/>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7"/>
      <c r="H1931" s="38"/>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7"/>
      <c r="H1932" s="38"/>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7"/>
      <c r="H1933" s="38"/>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7"/>
      <c r="H1934" s="38"/>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7"/>
      <c r="H1935" s="38"/>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7"/>
      <c r="H1936" s="38"/>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7"/>
      <c r="H1937" s="38"/>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7"/>
      <c r="H1938" s="38"/>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7"/>
      <c r="H1939" s="38"/>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7"/>
      <c r="H1940" s="38"/>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7"/>
      <c r="H1941" s="38"/>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7"/>
      <c r="H1942" s="38"/>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7"/>
      <c r="H1943" s="38"/>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7"/>
      <c r="H1944" s="38"/>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7"/>
      <c r="H1945" s="38"/>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7"/>
      <c r="H1946" s="38"/>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7"/>
      <c r="H1947" s="38"/>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7"/>
      <c r="H1948" s="38"/>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7"/>
      <c r="H1949" s="38"/>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7"/>
      <c r="H1950" s="38"/>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7"/>
      <c r="H1951" s="38"/>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7"/>
      <c r="H1952" s="38"/>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7"/>
      <c r="H1953" s="38"/>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7"/>
      <c r="H1954" s="38"/>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7"/>
      <c r="H1955" s="38"/>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7"/>
      <c r="H1956" s="38"/>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7"/>
      <c r="H1957" s="38"/>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7"/>
      <c r="H1958" s="38"/>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7"/>
      <c r="H1959" s="38"/>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7"/>
      <c r="H1960" s="38"/>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7"/>
      <c r="H1961" s="38"/>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7"/>
      <c r="H1962" s="38"/>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7"/>
      <c r="H1963" s="38"/>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7"/>
      <c r="H1964" s="38"/>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7"/>
      <c r="H1965" s="38"/>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7"/>
      <c r="H1966" s="38"/>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7"/>
      <c r="H1967" s="38"/>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7"/>
      <c r="H1968" s="38"/>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7"/>
      <c r="H1969" s="38"/>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7"/>
      <c r="H1970" s="38"/>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7"/>
      <c r="H1971" s="38"/>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7"/>
      <c r="H1972" s="38"/>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7"/>
      <c r="H1973" s="38"/>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7"/>
      <c r="H1974" s="38"/>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7"/>
      <c r="H1975" s="38"/>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7"/>
      <c r="H1976" s="38"/>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7"/>
      <c r="H1977" s="38"/>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7"/>
      <c r="H1978" s="38"/>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39"/>
      <c r="D1979" s="40"/>
      <c r="E1979" s="41"/>
      <c r="F1979" s="42"/>
      <c r="G1979" s="43"/>
      <c r="H1979" s="44"/>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sheetData>
  <sheetProtection insertRows="0" deleteRows="0"/>
  <conditionalFormatting sqref="E2:G23 E29:G173 E28 E26:G27 E24:E25">
    <cfRule type="expression" dxfId="88" priority="27" stopIfTrue="1">
      <formula>LEFT(E2,1)="."</formula>
    </cfRule>
  </conditionalFormatting>
  <conditionalFormatting sqref="G2:G10 G12:G23 G29:G173 G26:G27">
    <cfRule type="expression" dxfId="87" priority="22" stopIfTrue="1">
      <formula>OR(UPPER(F2)="STR",UPPER(F2)="ASC",UPPER(F2)="HEX")</formula>
    </cfRule>
    <cfRule type="expression" dxfId="86" priority="23" stopIfTrue="1">
      <formula>V2</formula>
    </cfRule>
    <cfRule type="expression" dxfId="85" priority="24" stopIfTrue="1">
      <formula>Q2&gt;=0</formula>
    </cfRule>
    <cfRule type="expression" dxfId="84" priority="25" stopIfTrue="1">
      <formula>LEFT(G2,1)="#"</formula>
    </cfRule>
    <cfRule type="expression" dxfId="83" priority="28" stopIfTrue="1">
      <formula>AND(T2=FALSE,AY2=2,Y2&amp;""="")</formula>
    </cfRule>
  </conditionalFormatting>
  <conditionalFormatting sqref="G11">
    <cfRule type="expression" dxfId="82" priority="29" stopIfTrue="1">
      <formula>OR(UPPER(F11)="STR",UPPER(F11)="ASC",UPPER(F11)="HEX")</formula>
    </cfRule>
    <cfRule type="expression" dxfId="81" priority="30" stopIfTrue="1">
      <formula>#REF!</formula>
    </cfRule>
    <cfRule type="expression" dxfId="80" priority="31" stopIfTrue="1">
      <formula>#REF!&gt;=0</formula>
    </cfRule>
    <cfRule type="expression" dxfId="79" priority="32" stopIfTrue="1">
      <formula>LEFT(G11,1)="#"</formula>
    </cfRule>
    <cfRule type="expression" dxfId="78" priority="33" stopIfTrue="1">
      <formula>LEFT(G11,1)="$"</formula>
    </cfRule>
    <cfRule type="expression" dxfId="77" priority="34" stopIfTrue="1">
      <formula>AND(#REF!=FALSE,#REF!=2)</formula>
    </cfRule>
  </conditionalFormatting>
  <conditionalFormatting sqref="F28:G28">
    <cfRule type="expression" dxfId="76" priority="20" stopIfTrue="1">
      <formula>LEFT(F28,1)="."</formula>
    </cfRule>
  </conditionalFormatting>
  <conditionalFormatting sqref="G28">
    <cfRule type="expression" dxfId="75" priority="15" stopIfTrue="1">
      <formula>OR(UPPER(F28)="STR",UPPER(F28)="ASC",UPPER(F28)="HEX")</formula>
    </cfRule>
    <cfRule type="expression" dxfId="74" priority="16" stopIfTrue="1">
      <formula>V28</formula>
    </cfRule>
    <cfRule type="expression" dxfId="73" priority="17" stopIfTrue="1">
      <formula>Q28&gt;=0</formula>
    </cfRule>
    <cfRule type="expression" dxfId="72" priority="18" stopIfTrue="1">
      <formula>LEFT(G28,1)="#"</formula>
    </cfRule>
    <cfRule type="expression" dxfId="71" priority="19" stopIfTrue="1">
      <formula>LEFT(G28,1)="$"</formula>
    </cfRule>
    <cfRule type="expression" dxfId="70" priority="21" stopIfTrue="1">
      <formula>AND(T28=FALSE,AY28=2)</formula>
    </cfRule>
  </conditionalFormatting>
  <conditionalFormatting sqref="F25:G25">
    <cfRule type="expression" dxfId="69" priority="13" stopIfTrue="1">
      <formula>LEFT(F25,1)="."</formula>
    </cfRule>
  </conditionalFormatting>
  <conditionalFormatting sqref="G25">
    <cfRule type="expression" dxfId="68" priority="8" stopIfTrue="1">
      <formula>OR(UPPER(F25)="STR",UPPER(F25)="ASC",UPPER(F25)="HEX")</formula>
    </cfRule>
    <cfRule type="expression" dxfId="67" priority="9" stopIfTrue="1">
      <formula>V25</formula>
    </cfRule>
    <cfRule type="expression" dxfId="66" priority="10" stopIfTrue="1">
      <formula>Q25&gt;=0</formula>
    </cfRule>
    <cfRule type="expression" dxfId="65" priority="11" stopIfTrue="1">
      <formula>LEFT(G25,1)="#"</formula>
    </cfRule>
    <cfRule type="expression" dxfId="64" priority="12" stopIfTrue="1">
      <formula>LEFT(G25,1)="$"</formula>
    </cfRule>
    <cfRule type="expression" dxfId="63" priority="14" stopIfTrue="1">
      <formula>AND(T25=FALSE,AY25=2)</formula>
    </cfRule>
  </conditionalFormatting>
  <conditionalFormatting sqref="F24:G24">
    <cfRule type="expression" dxfId="62" priority="6" stopIfTrue="1">
      <formula>LEFT(F24,1)="."</formula>
    </cfRule>
  </conditionalFormatting>
  <conditionalFormatting sqref="G24">
    <cfRule type="expression" dxfId="61" priority="1" stopIfTrue="1">
      <formula>OR(UPPER(F24)="STR",UPPER(F24)="ASC",UPPER(F24)="HEX")</formula>
    </cfRule>
    <cfRule type="expression" dxfId="60" priority="2" stopIfTrue="1">
      <formula>V24</formula>
    </cfRule>
    <cfRule type="expression" dxfId="59" priority="3" stopIfTrue="1">
      <formula>Q24&gt;=0</formula>
    </cfRule>
    <cfRule type="expression" dxfId="58" priority="4" stopIfTrue="1">
      <formula>LEFT(G24,1)="#"</formula>
    </cfRule>
    <cfRule type="expression" dxfId="57" priority="5" stopIfTrue="1">
      <formula>LEFT(G24,1)="$"</formula>
    </cfRule>
    <cfRule type="expression" dxfId="56" priority="7" stopIfTrue="1">
      <formula>AND(T24=FALSE,AY24=2)</formula>
    </cfRule>
  </conditionalFormatting>
  <pageMargins left="0.7" right="0.7" top="0.75" bottom="0.75" header="0.3" footer="0.3"/>
  <pageSetup paperSize="9" orientation="portrait" horizontalDpi="4294967293"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C1D75-1B75-42A4-9BF8-8582A2CF9DD6}">
  <dimension ref="C1:AY2001"/>
  <sheetViews>
    <sheetView topLeftCell="AC1" workbookViewId="0">
      <pane ySplit="1" topLeftCell="A168" activePane="bottomLeft" state="frozenSplit"/>
      <selection pane="bottomLeft" activeCell="AV176" sqref="AV176"/>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51.5546875" style="50"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15" t="s">
        <v>504</v>
      </c>
      <c r="E2" s="16"/>
      <c r="F2" s="17"/>
      <c r="G2" s="18"/>
      <c r="H2" s="23"/>
    </row>
    <row r="3" spans="3:51" x14ac:dyDescent="0.3">
      <c r="C3" s="10"/>
      <c r="D3" s="15"/>
      <c r="E3" s="16" t="s">
        <v>299</v>
      </c>
      <c r="F3" s="17" t="s">
        <v>1</v>
      </c>
      <c r="G3" s="18" t="s">
        <v>300</v>
      </c>
      <c r="H3" s="23"/>
    </row>
    <row r="4" spans="3:51" x14ac:dyDescent="0.3">
      <c r="C4" s="10"/>
      <c r="D4" s="15"/>
      <c r="E4" s="16" t="s">
        <v>301</v>
      </c>
      <c r="F4" s="17" t="s">
        <v>1</v>
      </c>
      <c r="G4" s="18" t="s">
        <v>302</v>
      </c>
      <c r="H4" s="23"/>
    </row>
    <row r="5" spans="3:51" x14ac:dyDescent="0.3">
      <c r="C5" s="10"/>
      <c r="D5" s="15"/>
      <c r="E5" s="16" t="s">
        <v>303</v>
      </c>
      <c r="F5" s="17" t="s">
        <v>1</v>
      </c>
      <c r="G5" s="18" t="s">
        <v>304</v>
      </c>
      <c r="H5" s="23"/>
    </row>
    <row r="6" spans="3:51" x14ac:dyDescent="0.3">
      <c r="C6" s="10"/>
      <c r="D6" s="15"/>
      <c r="E6" s="16" t="s">
        <v>305</v>
      </c>
      <c r="F6" s="17" t="s">
        <v>1</v>
      </c>
      <c r="G6" s="18" t="s">
        <v>2</v>
      </c>
      <c r="H6" s="23"/>
    </row>
    <row r="7" spans="3:51" x14ac:dyDescent="0.3">
      <c r="C7" s="10"/>
      <c r="D7" s="15"/>
      <c r="E7" s="16" t="s">
        <v>306</v>
      </c>
      <c r="F7" s="17" t="s">
        <v>1</v>
      </c>
      <c r="G7" s="18" t="s">
        <v>6</v>
      </c>
      <c r="H7" s="23"/>
    </row>
    <row r="8" spans="3:51" x14ac:dyDescent="0.3">
      <c r="C8" s="10"/>
      <c r="D8" s="15"/>
      <c r="E8" s="16" t="s">
        <v>307</v>
      </c>
      <c r="F8" s="17" t="s">
        <v>1</v>
      </c>
      <c r="G8" s="18" t="s">
        <v>308</v>
      </c>
      <c r="H8" s="23"/>
    </row>
    <row r="9" spans="3:51" x14ac:dyDescent="0.3">
      <c r="C9" s="10"/>
      <c r="D9" s="15"/>
      <c r="E9" s="16"/>
      <c r="F9" s="17"/>
      <c r="G9" s="18"/>
      <c r="H9" s="23"/>
    </row>
    <row r="10" spans="3:51" x14ac:dyDescent="0.3">
      <c r="C10" s="10"/>
      <c r="D10" s="15"/>
      <c r="E10" s="16" t="s">
        <v>298</v>
      </c>
      <c r="F10" s="17" t="s">
        <v>1</v>
      </c>
      <c r="G10" s="18" t="s">
        <v>289</v>
      </c>
      <c r="H10" s="23"/>
    </row>
    <row r="11" spans="3:51" x14ac:dyDescent="0.3">
      <c r="C11" s="10"/>
      <c r="D11" s="15"/>
      <c r="E11" s="16" t="s">
        <v>309</v>
      </c>
      <c r="F11" s="17" t="s">
        <v>1</v>
      </c>
      <c r="G11" s="18" t="s">
        <v>310</v>
      </c>
      <c r="H11" s="23"/>
    </row>
    <row r="12" spans="3:51" x14ac:dyDescent="0.3">
      <c r="C12" s="10"/>
      <c r="D12" s="15"/>
      <c r="E12" s="16" t="s">
        <v>311</v>
      </c>
      <c r="F12" s="17" t="s">
        <v>1</v>
      </c>
      <c r="G12" s="18" t="s">
        <v>312</v>
      </c>
      <c r="H12" s="23"/>
    </row>
    <row r="13" spans="3:51" x14ac:dyDescent="0.3">
      <c r="C13" s="10"/>
      <c r="D13" s="15"/>
      <c r="E13" s="16" t="s">
        <v>313</v>
      </c>
      <c r="F13" s="17" t="s">
        <v>1</v>
      </c>
      <c r="G13" s="18" t="s">
        <v>314</v>
      </c>
      <c r="H13" s="23"/>
    </row>
    <row r="14" spans="3:51" x14ac:dyDescent="0.3">
      <c r="C14" s="10"/>
      <c r="D14" s="15"/>
      <c r="E14" s="16" t="s">
        <v>315</v>
      </c>
      <c r="F14" s="17" t="s">
        <v>1</v>
      </c>
      <c r="G14" s="18" t="s">
        <v>316</v>
      </c>
      <c r="H14" s="23"/>
    </row>
    <row r="15" spans="3:51" x14ac:dyDescent="0.3">
      <c r="C15" s="10"/>
      <c r="D15" s="15"/>
      <c r="E15" s="16" t="s">
        <v>317</v>
      </c>
      <c r="F15" s="17" t="s">
        <v>1</v>
      </c>
      <c r="G15" s="18" t="s">
        <v>318</v>
      </c>
      <c r="H15" s="23"/>
    </row>
    <row r="16" spans="3:51" x14ac:dyDescent="0.3">
      <c r="C16" s="10"/>
      <c r="D16" s="15"/>
      <c r="E16" s="16" t="s">
        <v>382</v>
      </c>
      <c r="F16" s="17" t="s">
        <v>1</v>
      </c>
      <c r="G16" s="18" t="s">
        <v>384</v>
      </c>
      <c r="H16" s="23"/>
    </row>
    <row r="17" spans="3:8" x14ac:dyDescent="0.3">
      <c r="C17" s="10"/>
      <c r="D17" s="15"/>
      <c r="E17" s="16" t="s">
        <v>319</v>
      </c>
      <c r="F17" s="17" t="s">
        <v>1</v>
      </c>
      <c r="G17" s="18" t="s">
        <v>320</v>
      </c>
      <c r="H17" s="23"/>
    </row>
    <row r="18" spans="3:8" x14ac:dyDescent="0.3">
      <c r="C18" s="10"/>
      <c r="D18" s="15"/>
      <c r="E18" s="16" t="s">
        <v>321</v>
      </c>
      <c r="F18" s="17" t="s">
        <v>1</v>
      </c>
      <c r="G18" s="18" t="s">
        <v>322</v>
      </c>
      <c r="H18" s="23"/>
    </row>
    <row r="19" spans="3:8" x14ac:dyDescent="0.3">
      <c r="C19" s="10"/>
      <c r="D19" s="15"/>
      <c r="E19" s="16" t="s">
        <v>323</v>
      </c>
      <c r="F19" s="17" t="s">
        <v>1</v>
      </c>
      <c r="G19" s="18" t="s">
        <v>324</v>
      </c>
      <c r="H19" s="23"/>
    </row>
    <row r="20" spans="3:8" x14ac:dyDescent="0.3">
      <c r="C20" s="10"/>
      <c r="D20" s="15"/>
      <c r="E20" s="16" t="s">
        <v>325</v>
      </c>
      <c r="F20" s="17" t="s">
        <v>1</v>
      </c>
      <c r="G20" s="18" t="s">
        <v>326</v>
      </c>
      <c r="H20" s="23"/>
    </row>
    <row r="21" spans="3:8" x14ac:dyDescent="0.3">
      <c r="C21" s="10"/>
      <c r="D21" s="15"/>
      <c r="E21" s="16" t="s">
        <v>327</v>
      </c>
      <c r="F21" s="17" t="s">
        <v>1</v>
      </c>
      <c r="G21" s="18" t="s">
        <v>328</v>
      </c>
      <c r="H21" s="23"/>
    </row>
    <row r="22" spans="3:8" x14ac:dyDescent="0.3">
      <c r="C22" s="10"/>
      <c r="D22" s="15"/>
      <c r="E22" s="16" t="s">
        <v>329</v>
      </c>
      <c r="F22" s="17" t="s">
        <v>1</v>
      </c>
      <c r="G22" s="18" t="s">
        <v>330</v>
      </c>
      <c r="H22" s="23"/>
    </row>
    <row r="23" spans="3:8" x14ac:dyDescent="0.3">
      <c r="C23" s="10"/>
      <c r="D23" s="15"/>
      <c r="E23" s="16" t="s">
        <v>331</v>
      </c>
      <c r="F23" s="17" t="s">
        <v>1</v>
      </c>
      <c r="G23" s="18" t="s">
        <v>332</v>
      </c>
      <c r="H23" s="23"/>
    </row>
    <row r="24" spans="3:8" x14ac:dyDescent="0.3">
      <c r="C24" s="10"/>
      <c r="D24" s="15"/>
      <c r="E24" s="16" t="s">
        <v>333</v>
      </c>
      <c r="F24" s="17" t="s">
        <v>1</v>
      </c>
      <c r="G24" s="18" t="s">
        <v>334</v>
      </c>
      <c r="H24" s="23"/>
    </row>
    <row r="25" spans="3:8" x14ac:dyDescent="0.3">
      <c r="C25" s="10"/>
      <c r="D25" s="15"/>
      <c r="E25" s="16" t="s">
        <v>335</v>
      </c>
      <c r="F25" s="17" t="s">
        <v>1</v>
      </c>
      <c r="G25" s="18" t="s">
        <v>336</v>
      </c>
      <c r="H25" s="23"/>
    </row>
    <row r="26" spans="3:8" x14ac:dyDescent="0.3">
      <c r="C26" s="10"/>
      <c r="D26" s="15"/>
      <c r="E26" s="16" t="s">
        <v>337</v>
      </c>
      <c r="F26" s="17" t="s">
        <v>1</v>
      </c>
      <c r="G26" s="18" t="s">
        <v>338</v>
      </c>
      <c r="H26" s="23"/>
    </row>
    <row r="27" spans="3:8" x14ac:dyDescent="0.3">
      <c r="C27" s="10"/>
      <c r="D27" s="15"/>
      <c r="E27" s="16" t="s">
        <v>339</v>
      </c>
      <c r="F27" s="17" t="s">
        <v>1</v>
      </c>
      <c r="G27" s="18" t="s">
        <v>340</v>
      </c>
      <c r="H27" s="23"/>
    </row>
    <row r="28" spans="3:8" x14ac:dyDescent="0.3">
      <c r="C28" s="10"/>
      <c r="D28" s="15"/>
      <c r="E28" s="16" t="s">
        <v>290</v>
      </c>
      <c r="F28" s="17" t="s">
        <v>1</v>
      </c>
      <c r="G28" s="18" t="s">
        <v>291</v>
      </c>
      <c r="H28" s="23"/>
    </row>
    <row r="29" spans="3:8" x14ac:dyDescent="0.3">
      <c r="C29" s="10"/>
      <c r="D29" s="15"/>
      <c r="E29" s="16"/>
      <c r="F29" s="17"/>
      <c r="G29" s="18"/>
      <c r="H29" s="23"/>
    </row>
    <row r="30" spans="3:8" x14ac:dyDescent="0.3">
      <c r="C30" s="10"/>
      <c r="D30" s="15"/>
      <c r="E30" s="16" t="s">
        <v>296</v>
      </c>
      <c r="F30" s="17"/>
      <c r="G30" s="18"/>
      <c r="H30" s="23"/>
    </row>
    <row r="31" spans="3:8" x14ac:dyDescent="0.3">
      <c r="C31" s="10"/>
      <c r="D31" s="15"/>
      <c r="E31" s="16"/>
      <c r="F31" s="17"/>
      <c r="G31" s="18"/>
      <c r="H31" s="23"/>
    </row>
    <row r="32" spans="3:8" x14ac:dyDescent="0.3">
      <c r="C32" s="10"/>
      <c r="D32" s="15"/>
      <c r="E32" s="16"/>
      <c r="F32" s="17"/>
      <c r="G32" s="18"/>
      <c r="H32" s="23"/>
    </row>
    <row r="33" spans="3:51" x14ac:dyDescent="0.3">
      <c r="C33" s="10"/>
      <c r="D33" s="15"/>
      <c r="E33" s="16"/>
      <c r="F33" s="17" t="s">
        <v>286</v>
      </c>
      <c r="G33" s="18" t="s">
        <v>297</v>
      </c>
      <c r="H33" s="23"/>
      <c r="K33" s="1" t="str">
        <f>RIGHT(G33,LEN(G33)-1)</f>
        <v>1000</v>
      </c>
      <c r="L33" s="1" t="s">
        <v>281</v>
      </c>
      <c r="M33" s="1" t="s">
        <v>282</v>
      </c>
      <c r="N33" s="4" t="s">
        <v>283</v>
      </c>
      <c r="O33" s="4" t="s">
        <v>284</v>
      </c>
      <c r="P33" s="4" t="s">
        <v>285</v>
      </c>
      <c r="Q33" s="1" t="s">
        <v>61</v>
      </c>
      <c r="R33" s="1" t="s">
        <v>13</v>
      </c>
      <c r="S33" s="1" t="s">
        <v>110</v>
      </c>
      <c r="T33" s="1" t="s">
        <v>89</v>
      </c>
      <c r="U33" s="1" t="s">
        <v>53</v>
      </c>
      <c r="V33" s="1" t="s">
        <v>63</v>
      </c>
      <c r="W33" s="1" t="s">
        <v>64</v>
      </c>
      <c r="X33" s="1" t="s">
        <v>275</v>
      </c>
      <c r="Y33" s="1" t="s">
        <v>118</v>
      </c>
      <c r="Z33" s="1" t="s">
        <v>62</v>
      </c>
      <c r="AA33" s="1" t="s">
        <v>38</v>
      </c>
      <c r="AB33" s="1" t="s">
        <v>39</v>
      </c>
      <c r="AC33" s="1" t="s">
        <v>65</v>
      </c>
      <c r="AD33" s="1" t="s">
        <v>66</v>
      </c>
      <c r="AE33" s="1" t="s">
        <v>70</v>
      </c>
      <c r="AF33" s="1" t="s">
        <v>74</v>
      </c>
      <c r="AG33" s="1" t="s">
        <v>71</v>
      </c>
      <c r="AH33" s="1" t="s">
        <v>14</v>
      </c>
      <c r="AI33" s="2" t="s">
        <v>84</v>
      </c>
      <c r="AJ33" s="2" t="s">
        <v>81</v>
      </c>
      <c r="AK33" s="2" t="s">
        <v>14</v>
      </c>
      <c r="AL33" s="2" t="s">
        <v>14</v>
      </c>
      <c r="AM33" s="2" t="s">
        <v>114</v>
      </c>
      <c r="AN33" s="1" t="s">
        <v>72</v>
      </c>
      <c r="AO33" s="1" t="s">
        <v>115</v>
      </c>
      <c r="AP33" s="1" t="s">
        <v>73</v>
      </c>
      <c r="AQ33" s="1" t="s">
        <v>116</v>
      </c>
      <c r="AR33" s="1" t="s">
        <v>14</v>
      </c>
      <c r="AS33" s="1" t="s">
        <v>76</v>
      </c>
      <c r="AT33" s="1" t="s">
        <v>75</v>
      </c>
      <c r="AU33" s="1" t="s">
        <v>87</v>
      </c>
      <c r="AV33" s="1" t="s">
        <v>104</v>
      </c>
      <c r="AW33" s="1" t="s">
        <v>77</v>
      </c>
      <c r="AX33" s="4" t="s">
        <v>78</v>
      </c>
      <c r="AY33" s="1" t="s">
        <v>35</v>
      </c>
    </row>
    <row r="34" spans="3:51" x14ac:dyDescent="0.3">
      <c r="C34" s="10" t="str" cm="1">
        <f t="array" aca="1" ref="C34" ca="1">IF(AND(N34&amp;""&lt;&gt;"",K34&amp;""&lt;&gt;""),K34&amp;": "&amp;N34&amp;IF(O34&amp;""&lt;&gt;""," "&amp;O34,"")&amp;IF(P34&amp;""&lt;&gt;""," "&amp;P34,""),IF(Y34&amp;""&lt;&gt;"",K34&amp;": "&amp;TRIM(_xlfn.TEXTJOIN("",TRUE,MID(Y34,2*ROW(INDIRECT("1:"&amp;LEN(Y34)))-1,2)&amp;" ")),""))</f>
        <v/>
      </c>
      <c r="D34" s="15"/>
      <c r="E34" s="16"/>
      <c r="F34" s="17"/>
      <c r="G34" s="18"/>
      <c r="H34" s="23"/>
      <c r="K34" s="1" t="str">
        <f>DEC2HEX(HEX2DEC(K33)+IF(ISERROR(AY33),0,IF(ISNUMBER(AY33),AY33,0)))</f>
        <v>1000</v>
      </c>
      <c r="L34" s="1" t="str">
        <f>IF(E34&amp;""&lt;&gt;"",E34,"")</f>
        <v/>
      </c>
      <c r="M34" s="1" t="str">
        <f t="shared" ref="M34:M70" si="0">IF(K34&amp;""&lt;&gt;"","$"&amp;DEC2HEX(HEX2DEC(K34),4),"")</f>
        <v>$1000</v>
      </c>
      <c r="N34" s="4" t="str">
        <f t="shared" ref="N34:N70" ca="1" si="1">IF(AND(AW34&lt;&gt;"PSO",NOT(ISERROR(AX34))),AX34,"")</f>
        <v/>
      </c>
      <c r="O34" s="4" t="str">
        <f t="shared" ref="O34:O70" ca="1" si="2">IF(AW34="PSO","",IF(AV34&amp;""&lt;&gt;"",RIGHT(AV34,2),""))</f>
        <v>00</v>
      </c>
      <c r="P34" s="4" t="str">
        <f t="shared" ref="P34:P70" ca="1" si="3">IF(LEN(AV34)&gt;2,LEFT(AV34,2),"")</f>
        <v/>
      </c>
      <c r="Q34" s="3">
        <f t="shared" ref="Q34:Q70" si="4">IF(ISERROR(SEARCH(",",G34)),-1,SEARCH(",",G34))</f>
        <v>-1</v>
      </c>
      <c r="R34" s="3" t="str">
        <f t="shared" ref="R34:R41" si="5">IF(Q34&gt;=0,UPPER(MID(G34,Q34+1,LEN(G34)-Q34+1)),"")</f>
        <v/>
      </c>
      <c r="S34" s="3" t="str">
        <f>IF(UPPER(F34)="SUB",E34,S33)</f>
        <v>sub</v>
      </c>
      <c r="T34" s="3" t="b">
        <f t="shared" ref="T34:T65" si="6">IF(ISERROR(MATCH(UPPER(F34),BRANCH,0)),FALSE,TRUE)</f>
        <v>0</v>
      </c>
      <c r="U34" s="3" t="b">
        <f t="shared" ref="U34:U70" si="7">IF(AND(F34&amp;""&lt;&gt;"",G34&amp;""=""),TRUE,FALSE)</f>
        <v>0</v>
      </c>
      <c r="V34" s="3" t="b">
        <f t="shared" ref="V34:V70" si="8">LEFT(G34,1)="("</f>
        <v>0</v>
      </c>
      <c r="W34" s="3" t="b">
        <f t="shared" ref="W34:W70" si="9">RIGHT(G34,1)=")"</f>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ref="Z34:Z70" si="10">IF(AND(U34=FALSE,V34,W34,Q34&lt;0),MID(G34,2,LEN(G34)-2),"")</f>
        <v/>
      </c>
      <c r="AA34" s="1" t="str">
        <f t="shared" ref="AA34:AA70" si="11">IF(AND(Z34&amp;""="",Q34&gt;=0,V34,W34),MID(G34,2,Q34-2),"")</f>
        <v/>
      </c>
      <c r="AB34" s="1" t="str">
        <f t="shared" ref="AB34:AB70" si="12">IF(U34=FALSE,IF(AND(AA34="",Q34&gt;=0,V34),IF(MID(G34,LEN(G34)-2,1)=")",MID(G34,2,LEN(G34)-4),""),""),"")</f>
        <v/>
      </c>
      <c r="AC34" s="1" t="str">
        <f t="shared" ref="AC34:AC70" si="13">IF(AND(V34=FALSE,W34=FALSE,R34="X"),LEFT(G34,Q34-1),"")</f>
        <v/>
      </c>
      <c r="AD34" s="1" t="str">
        <f t="shared" ref="AD34:AD70" si="14">IF(AND(V34=FALSE,W34=FALSE,R34="Y"),LEFT(G34,Q34-1),"")</f>
        <v/>
      </c>
      <c r="AE34" s="1">
        <f t="shared" ref="AE34:AE70" ca="1" si="15">IF(AND(Y34&amp;""="",V34=FALSE,W34=FALSE,Q34&lt;0,U34=FALSE,LEFT(G34,1)&lt;&gt;"#"),G34,"")</f>
        <v>0</v>
      </c>
      <c r="AF34" s="1" t="str">
        <f t="shared" ref="AF34:AF70" si="16">IF(AND(V34=FALSE,W34=FALSE,Q34&lt;0,U34=FALSE,LEFT(G34,1)="#"),G34,"")</f>
        <v/>
      </c>
      <c r="AG34" s="1" t="str">
        <f ca="1">IF(Z34&amp;""&lt;&gt;"",Z$33,IF(AA34&amp;""&lt;&gt;"",AA$33,IF(AB34&amp;""&lt;&gt;"",AB$33,IF(AC34&amp;""&lt;&gt;"",AC$33,IF(AD34&amp;""&lt;&gt;"",AD$33,IF(AND(AE34&amp;""&lt;&gt;"",X34=FALSE),AE$33,IF(AF34&amp;""&lt;&gt;"","IMM",IF(X34,"PSO","DIR"))))))))</f>
        <v>mem</v>
      </c>
      <c r="AH34" s="1">
        <f t="shared" ref="AH34:AH69" ca="1" si="17">IF(Z34&amp;""&lt;&gt;"",Z34,IF(AA34&amp;""&lt;&gt;"",AA34,IF(AB34&amp;""&lt;&gt;"",AB34,IF(AC34&amp;""&lt;&gt;"",AC34,IF(AD34&amp;""&lt;&gt;"",AD34,IF(AE34&amp;""&lt;&gt;"",AE34,IF(AF34&amp;""&lt;&gt;"",RIGHT(AF34,LEN(AF34)-1),"")))))))</f>
        <v>0</v>
      </c>
      <c r="AI34" s="1">
        <f ca="1">IF(ISERROR(SEARCH("+",AH34)),IF(ISERROR(SEARCH("-",AH34)),-1,SEARCH("-",AH34)),SEARCH("+",AH34))</f>
        <v>-1</v>
      </c>
      <c r="AJ34" s="1">
        <f t="shared" ref="AJ34:AJ49" ca="1" si="18">IF(AI34&lt;0,0,_xlfn.NUMBERVALUE(RIGHT(AH34,LEN(AH34)-AI34+1)))</f>
        <v>0</v>
      </c>
      <c r="AK34" s="1">
        <f ca="1">IF(AI34&lt;0,AH34,LEFT(AH34,AI34-1))</f>
        <v>0</v>
      </c>
      <c r="AL34" s="1">
        <f ca="1">IF(OR(LEFT(AK34,1)="&lt;",LEFT(AK34,1)="&gt;"),MID(AK34,2,LEN(AK34)),AK34)</f>
        <v>0</v>
      </c>
      <c r="AM34" s="1" t="e" cm="1">
        <f t="array" aca="1" ref="AM34" ca="1">INDEX($G$2:$G$195,MATCH(1,(AL34=$E$2:$E$195)*("EQU"=UPPER($F$2:$F$195)),0))</f>
        <v>#N/A</v>
      </c>
      <c r="AN34" s="1" t="str">
        <f t="shared" ref="AN34:AN52" ca="1" si="19">IF(OR(AL34&amp;""="",ISNA(AM34),AL34="*"),"",AM34)</f>
        <v/>
      </c>
      <c r="AO34" s="1" t="e">
        <f t="shared" ref="AO34:AO65" ca="1" si="20">IF(LEFT(AL34,1)&lt;&gt;".",VLOOKUP(AL34,$L$34:$M$195,2,FALSE),"")</f>
        <v>#N/A</v>
      </c>
      <c r="AP34" s="1" t="str">
        <f t="shared" ref="AP34:AP70" ca="1" si="21">IF(OR(AL34&amp;""="",ISNA(AO34),AL34="*",AN34&amp;""&lt;&gt;""),IF(AL34&lt;&gt;"*","",M34),AO34)</f>
        <v/>
      </c>
      <c r="AQ34" s="1" t="str" cm="1">
        <f t="array" aca="1" ref="AQ34" ca="1">IF(LEFT(AL34,1)=".",INDEX($M$34:$M$195,MATCH(1,(AL34=$L$34:$L$195)*(S34=($S$34:$S$195)),0)),"")</f>
        <v/>
      </c>
      <c r="AR34" s="1">
        <f t="shared" ref="AR34:AR69" ca="1" si="22">IF(AQ34&amp;""&lt;&gt;"",AQ34,IF(AP34&amp;""&lt;&gt;"",AP34,IF(AN34&amp;""&lt;&gt;"",AN34,IF(AL34&amp;""&lt;&gt;"",AL34,""))))</f>
        <v>0</v>
      </c>
      <c r="AS34" s="1">
        <f t="shared" ref="AS34:AS61" ca="1" si="23">IF(LEFT(AR34,1)="$",AJ34+HEX2DEC(RIGHT(AR34,LEN(AR34)-1)),IF(AR34&amp;""&lt;&gt;"",AR34+AJ34,""))</f>
        <v>0</v>
      </c>
      <c r="AT34" s="1" t="str">
        <f t="shared" ref="AT34:AT44" ca="1" si="24">IF(AS34&amp;""&lt;&gt;"",DEC2HEX(AS34,2+2*(AS34&gt;255)),"")</f>
        <v>00</v>
      </c>
      <c r="AU34" s="1" t="str">
        <f t="shared" ref="AU34:AU69" ca="1" si="25">IF(LEFT(AK34,1)="&gt;",LEFT(AT34,2),IF(LEFT(AK34,1)="&lt;",RIGHT(AT34,2),AT34))</f>
        <v>00</v>
      </c>
      <c r="AV34" s="1" t="str">
        <f t="shared" ref="AV34:AV97" ca="1" si="26">IF(T34,IF(AF34&amp;""="",IF(AND(HEX2DEC(AU34)-HEX2DEC(K34)-2&gt;=-128,HEX2DEC(AU34)-HEX2DEC(K34)-2&lt;128),RIGHT(DEC2HEX(HEX2DEC(AU34)-HEX2DEC(K34)-2,2),2),NA()),AU34),AU34)</f>
        <v>00</v>
      </c>
      <c r="AW34" s="1" t="str">
        <f t="shared" ref="AW34:AW69" ca="1" si="27">IF(LEFT(AG34,3)="mem",IF(AS34&lt;255,SUBSTITUTE(AG34,"mem","ZP"),IF(T34,"REL",SUBSTITUTE(AG34,"mem","ABS"))),IF(T34,"REL",AG34))</f>
        <v>ZP</v>
      </c>
      <c r="AX34" s="4" t="e">
        <f ca="1">VLOOKUP(UPPER(F34)&amp;"-"&amp;AW34,Opcodes!$D$3:$E$160,2,FALSE)</f>
        <v>#N/A</v>
      </c>
      <c r="AY34" s="1">
        <f ca="1">IF(OR(UPPER(F34)="JMP",UPPER(F34)="JSR"),3,IF(T34,2,1+IF(LEFT(AL34,1)=".",1,IF(OR(AND(Y34&amp;""="",AW34="PSO"),ISERROR(AX34)),-1,IF(Y34&amp;""&lt;&gt;"",LEN(Y34)/2-1,LEN(AV34)/2)))))</f>
        <v>0</v>
      </c>
    </row>
    <row r="35" spans="3:51" x14ac:dyDescent="0.3">
      <c r="C35" s="10" t="str" cm="1">
        <f t="array" aca="1" ref="C35" ca="1">IF(AND(N35&amp;""&lt;&gt;"",K35&amp;""&lt;&gt;""),K35&amp;": "&amp;N35&amp;IF(O35&amp;""&lt;&gt;""," "&amp;O35,"")&amp;IF(P35&amp;""&lt;&gt;""," "&amp;P35,""),IF(Y35&amp;""&lt;&gt;"",K35&amp;": "&amp;TRIM(_xlfn.TEXTJOIN("",TRUE,MID(Y35,2*ROW(INDIRECT("1:"&amp;LEN(Y35)))-1,2)&amp;" ")),""))</f>
        <v>1000: 4C 67 10</v>
      </c>
      <c r="D35" s="15"/>
      <c r="E35" s="16" t="s">
        <v>295</v>
      </c>
      <c r="F35" s="17" t="s">
        <v>79</v>
      </c>
      <c r="G35" s="18" t="s">
        <v>341</v>
      </c>
      <c r="H35" s="23" t="s">
        <v>372</v>
      </c>
      <c r="I35" s="7"/>
      <c r="J35" s="7"/>
      <c r="K35" s="1" t="str">
        <f t="shared" ref="K35:K70" ca="1" si="28">DEC2HEX(HEX2DEC(K34)+IF(ISERROR(AY34),0,IF(ISNUMBER(AY34),AY34,0)))</f>
        <v>1000</v>
      </c>
      <c r="L35" s="1" t="str">
        <f t="shared" ref="L35:L70" si="29">IF(AND(E35&amp;""&lt;&gt;"",UPPER(F35&lt;&gt;"EQU")),E35,"")</f>
        <v>entry</v>
      </c>
      <c r="M35" s="1" t="str">
        <f t="shared" ca="1" si="0"/>
        <v>$1000</v>
      </c>
      <c r="N35" s="4" t="str">
        <f t="shared" ca="1" si="1"/>
        <v>4C</v>
      </c>
      <c r="O35" s="4" t="str">
        <f t="shared" ca="1" si="2"/>
        <v>67</v>
      </c>
      <c r="P35" s="4" t="str">
        <f t="shared" ca="1" si="3"/>
        <v>10</v>
      </c>
      <c r="Q35" s="3">
        <f t="shared" si="4"/>
        <v>-1</v>
      </c>
      <c r="R35" s="3" t="str">
        <f t="shared" si="5"/>
        <v/>
      </c>
      <c r="S35" s="3" t="str">
        <f t="shared" ref="S35:S98" si="30">IF(UPPER(F35)="SUB",E35,S34)</f>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t="str">
        <f t="shared" ca="1" si="15"/>
        <v>e2</v>
      </c>
      <c r="AF35" s="1" t="str">
        <f t="shared" si="16"/>
        <v/>
      </c>
      <c r="AG35" s="1" t="str">
        <f ca="1">IF(Z35&amp;""&lt;&gt;"",Z$33,IF(AA35&amp;""&lt;&gt;"",AA$33,IF(AB35&amp;""&lt;&gt;"",AB$33,IF(AC35&amp;""&lt;&gt;"",AC$33,IF(AD35&amp;""&lt;&gt;"",AD$33,IF(AND(AE35&amp;""&lt;&gt;"",X35=FALSE),AE$33,IF(AF35&amp;""&lt;&gt;"","IMM",IF(X35,"PSO","DIR"))))))))</f>
        <v>mem</v>
      </c>
      <c r="AH35" s="1" t="str">
        <f t="shared" ca="1" si="17"/>
        <v>e2</v>
      </c>
      <c r="AI35" s="1">
        <f ca="1">IF(ISERROR(SEARCH("+",AH35)),IF(ISERROR(SEARCH("-",AH35)),-1,SEARCH("-",AH35)),SEARCH("+",AH35))</f>
        <v>-1</v>
      </c>
      <c r="AJ35" s="1">
        <f t="shared" ca="1" si="18"/>
        <v>0</v>
      </c>
      <c r="AK35" s="1" t="str">
        <f ca="1">IF(AI35&lt;0,AH35,LEFT(AH35,AI35-1))</f>
        <v>e2</v>
      </c>
      <c r="AL35" s="1" t="str">
        <f ca="1">IF(OR(LEFT(AK35,1)="&lt;",LEFT(AK35,1)="&gt;"),MID(AK35,2,LEN(AK35)),AK35)</f>
        <v>e2</v>
      </c>
      <c r="AM35" s="1" t="e" cm="1">
        <f t="array" aca="1" ref="AM35" ca="1">INDEX($G$2:$G$195,MATCH(1,(AL35=$E$2:$E$195)*("EQU"=UPPER($F$2:$F$195)),0))</f>
        <v>#N/A</v>
      </c>
      <c r="AN35" s="1" t="str">
        <f t="shared" ca="1" si="19"/>
        <v/>
      </c>
      <c r="AO35" s="1" t="str">
        <f t="shared" ca="1" si="20"/>
        <v>$1067</v>
      </c>
      <c r="AP35" s="1" t="str">
        <f t="shared" ca="1" si="21"/>
        <v>$1067</v>
      </c>
      <c r="AQ35" s="1" t="str" cm="1">
        <f t="array" aca="1" ref="AQ35" ca="1">IF(LEFT(AL35,1)=".",INDEX($M$34:$M$195,MATCH(1,(AL35=$L$34:$L$195)*(S35=($S$34:$S$195)),0)),"")</f>
        <v/>
      </c>
      <c r="AR35" s="1" t="str">
        <f t="shared" ca="1" si="22"/>
        <v>$1067</v>
      </c>
      <c r="AS35" s="1">
        <f t="shared" ca="1" si="23"/>
        <v>4199</v>
      </c>
      <c r="AT35" s="1" t="str">
        <f t="shared" ca="1" si="24"/>
        <v>1067</v>
      </c>
      <c r="AU35" s="1" t="str">
        <f t="shared" ca="1" si="25"/>
        <v>1067</v>
      </c>
      <c r="AV35" s="1" t="str">
        <f t="shared" ca="1" si="26"/>
        <v>1067</v>
      </c>
      <c r="AW35" s="1" t="str">
        <f t="shared" ca="1" si="27"/>
        <v>ABS</v>
      </c>
      <c r="AX35" s="4" t="str">
        <f ca="1">VLOOKUP(UPPER(F35)&amp;"-"&amp;AW35,Opcodes!$D$3:$E$160,2,FALSE)</f>
        <v>4C</v>
      </c>
      <c r="AY35" s="1">
        <f t="shared" ref="AY35:AY98" si="31">IF(OR(UPPER(F35)="JMP",UPPER(F35)="JSR"),3,IF(T35,2,1+IF(LEFT(AL35,1)=".",1,IF(OR(AND(Y35&amp;""="",AW35="PSO"),ISERROR(AX35)),-1,IF(Y35&amp;""&lt;&gt;"",LEN(Y35)/2-1,LEN(AV35)/2)))))</f>
        <v>3</v>
      </c>
    </row>
    <row r="36" spans="3:51" x14ac:dyDescent="0.3">
      <c r="C36" s="10" t="str" cm="1">
        <f t="array" aca="1" ref="C36" ca="1">IF(AND(N36&amp;""&lt;&gt;"",K36&amp;""&lt;&gt;""),K36&amp;": "&amp;N36&amp;IF(O36&amp;""&lt;&gt;""," "&amp;O36,"")&amp;IF(P36&amp;""&lt;&gt;""," "&amp;P36,""),IF(Y36&amp;""&lt;&gt;"",K36&amp;": "&amp;TRIM(_xlfn.TEXTJOIN("",TRUE,MID(Y36,2*ROW(INDIRECT("1:"&amp;LEN(Y36)))-1,2)&amp;" ")),""))</f>
        <v>1003: 04 00 59 00 37 00 0C 00</v>
      </c>
      <c r="D36" s="15"/>
      <c r="E36" s="16"/>
      <c r="F36" s="17" t="s">
        <v>75</v>
      </c>
      <c r="G36" s="19" t="s">
        <v>350</v>
      </c>
      <c r="H36" s="23" t="s">
        <v>364</v>
      </c>
      <c r="K36" s="1" t="str">
        <f t="shared" ca="1" si="28"/>
        <v>1003</v>
      </c>
      <c r="L36" s="1" t="str">
        <f t="shared" si="29"/>
        <v/>
      </c>
      <c r="M36" s="1" t="str">
        <f t="shared" ca="1" si="0"/>
        <v>$1003</v>
      </c>
      <c r="N36" s="4" t="str">
        <f t="shared" ca="1" si="1"/>
        <v/>
      </c>
      <c r="O36" s="4" t="str">
        <f t="shared" ca="1" si="2"/>
        <v/>
      </c>
      <c r="P36" s="4" t="str">
        <f t="shared" ca="1" si="3"/>
        <v/>
      </c>
      <c r="Q36" s="3">
        <f t="shared" si="4"/>
        <v>-1</v>
      </c>
      <c r="R36" s="3" t="str">
        <f t="shared" si="5"/>
        <v/>
      </c>
      <c r="S36" s="3" t="str">
        <f t="shared" si="30"/>
        <v>sub</v>
      </c>
      <c r="T36" s="3" t="b">
        <f t="shared" si="6"/>
        <v>0</v>
      </c>
      <c r="U36" s="3" t="b">
        <f t="shared" si="7"/>
        <v>0</v>
      </c>
      <c r="V36" s="3" t="b">
        <f t="shared" si="8"/>
        <v>0</v>
      </c>
      <c r="W36" s="3" t="b">
        <f t="shared" si="9"/>
        <v>0</v>
      </c>
      <c r="X36" s="3" t="b">
        <f>IF(NOT(ISERROR(VLOOKUP(UPPER(F36),Opcodes!$O$3:$O$10,1,FALSE))),TRUE,FALSE)</f>
        <v>1</v>
      </c>
      <c r="Y36" s="1" t="str" cm="1">
        <f t="array" aca="1" ref="Y36" ca="1">IF(OR(UPPER(F36)="STR",UPPER(F36)="ASC"),_xlfn.TEXTJOIN("",TRUE,DEC2HEX(128*(UPPER(F36)="STR")+CODE(MID(G36,ABS(ROW(INDIRECT("1:"&amp;LEN(G36)))),1)))),IF(UPPER(F36)="HEX",SUBSTITUTE(G36," ",""),""))</f>
        <v>0400590037000C00</v>
      </c>
      <c r="Z36" s="1" t="str">
        <f t="shared" si="10"/>
        <v/>
      </c>
      <c r="AA36" s="1" t="str">
        <f t="shared" si="11"/>
        <v/>
      </c>
      <c r="AB36" s="1" t="str">
        <f t="shared" si="12"/>
        <v/>
      </c>
      <c r="AC36" s="1" t="str">
        <f t="shared" si="13"/>
        <v/>
      </c>
      <c r="AD36" s="1" t="str">
        <f t="shared" si="14"/>
        <v/>
      </c>
      <c r="AE36" s="1" t="str">
        <f t="shared" ca="1" si="15"/>
        <v/>
      </c>
      <c r="AF36" s="1" t="str">
        <f t="shared" si="16"/>
        <v/>
      </c>
      <c r="AG36" s="1" t="str">
        <f ca="1">IF(Z36&amp;""&lt;&gt;"",Z$33,IF(AA36&amp;""&lt;&gt;"",AA$33,IF(AB36&amp;""&lt;&gt;"",AB$33,IF(AC36&amp;""&lt;&gt;"",AC$33,IF(AD36&amp;""&lt;&gt;"",AD$33,IF(AND(AE36&amp;""&lt;&gt;"",X36=FALSE),AE$33,IF(AF36&amp;""&lt;&gt;"","IMM",IF(X36,"PSO","DIR"))))))))</f>
        <v>PSO</v>
      </c>
      <c r="AH36" s="1" t="str">
        <f t="shared" ca="1" si="17"/>
        <v/>
      </c>
      <c r="AI36" s="1">
        <f t="shared" ref="AI36:AI69" ca="1" si="32">IF(ISERROR(SEARCH("+",AH36)),IF(ISERROR(SEARCH("-",AH36)),-1,SEARCH("-",AH36)),SEARCH("+",AH36))</f>
        <v>-1</v>
      </c>
      <c r="AJ36" s="1">
        <f t="shared" ca="1" si="18"/>
        <v>0</v>
      </c>
      <c r="AK36" s="1" t="str">
        <f t="shared" ref="AK36:AK69" ca="1" si="33">IF(AI36&lt;0,AH36,LEFT(AH36,AI36-1))</f>
        <v/>
      </c>
      <c r="AL36" s="1" t="str">
        <f t="shared" ref="AL36:AL69" ca="1" si="34">IF(OR(LEFT(AK36,1)="&lt;",LEFT(AK36,1)="&gt;"),MID(AK36,2,LEN(AK36)),AK36)</f>
        <v/>
      </c>
      <c r="AM36" s="1" t="e" cm="1">
        <f t="array" aca="1" ref="AM36" ca="1">INDEX($G$2:$G$195,MATCH(1,(AL36=$E$2:$E$195)*("EQU"=UPPER($F$2:$F$195)),0))</f>
        <v>#N/A</v>
      </c>
      <c r="AN36" s="1" t="str">
        <f t="shared" ca="1" si="19"/>
        <v/>
      </c>
      <c r="AO36" s="1" t="str">
        <f t="shared" ca="1" si="20"/>
        <v>$1000</v>
      </c>
      <c r="AP36" s="1" t="str">
        <f t="shared" ca="1" si="21"/>
        <v/>
      </c>
      <c r="AQ36" s="1" t="str" cm="1">
        <f t="array" aca="1" ref="AQ36" ca="1">IF(LEFT(AL36,1)=".",INDEX($M$34:$M$195,MATCH(1,(AL36=$L$34:$L$195)*(S36=($S$34:$S$195)),0)),"")</f>
        <v/>
      </c>
      <c r="AR36" s="1" t="str">
        <f t="shared" ca="1" si="22"/>
        <v/>
      </c>
      <c r="AS36" s="1" t="str">
        <f t="shared" ca="1" si="23"/>
        <v/>
      </c>
      <c r="AT36" s="1" t="str">
        <f t="shared" ca="1" si="24"/>
        <v/>
      </c>
      <c r="AU36" s="1" t="str">
        <f t="shared" ca="1" si="25"/>
        <v/>
      </c>
      <c r="AV36" s="1" t="str">
        <f t="shared" ca="1" si="26"/>
        <v/>
      </c>
      <c r="AW36" s="1" t="str">
        <f t="shared" ca="1" si="27"/>
        <v>PSO</v>
      </c>
      <c r="AX36" s="4">
        <f ca="1">VLOOKUP(UPPER(F36)&amp;"-"&amp;AW36,Opcodes!$D$3:$E$160,2,FALSE)</f>
        <v>0</v>
      </c>
      <c r="AY36" s="1">
        <f t="shared" ca="1" si="31"/>
        <v>8</v>
      </c>
    </row>
    <row r="37" spans="3:51" x14ac:dyDescent="0.3">
      <c r="C37" s="10" t="str" cm="1">
        <f t="array" aca="1" ref="C37" ca="1">IF(AND(N37&amp;""&lt;&gt;"",K37&amp;""&lt;&gt;""),K37&amp;": "&amp;N37&amp;IF(O37&amp;""&lt;&gt;""," "&amp;O37,"")&amp;IF(P37&amp;""&lt;&gt;""," "&amp;P37,""),IF(Y37&amp;""&lt;&gt;"",K37&amp;": "&amp;TRIM(_xlfn.TEXTJOIN("",TRUE,MID(Y37,2*ROW(INDIRECT("1:"&amp;LEN(Y37)))-1,2)&amp;" ")),""))</f>
        <v>100B: 0A 00 04 00 2C 24 2D 24</v>
      </c>
      <c r="D37" s="15"/>
      <c r="E37" s="16"/>
      <c r="F37" s="17" t="s">
        <v>75</v>
      </c>
      <c r="G37" s="19" t="s">
        <v>351</v>
      </c>
      <c r="H37" s="23"/>
      <c r="K37" s="1" t="str">
        <f t="shared" ca="1" si="28"/>
        <v>100B</v>
      </c>
      <c r="L37" s="1" t="str">
        <f t="shared" si="29"/>
        <v/>
      </c>
      <c r="M37" s="1" t="str">
        <f t="shared" ca="1" si="0"/>
        <v>$100B</v>
      </c>
      <c r="N37" s="4" t="str">
        <f t="shared" ca="1" si="1"/>
        <v/>
      </c>
      <c r="O37" s="4" t="str">
        <f t="shared" ca="1" si="2"/>
        <v/>
      </c>
      <c r="P37" s="4" t="str">
        <f t="shared" ca="1" si="3"/>
        <v/>
      </c>
      <c r="Q37" s="3">
        <f t="shared" si="4"/>
        <v>-1</v>
      </c>
      <c r="R37" s="3" t="str">
        <f t="shared" si="5"/>
        <v/>
      </c>
      <c r="S37" s="3" t="str">
        <f t="shared" si="30"/>
        <v>sub</v>
      </c>
      <c r="T37" s="3" t="b">
        <f t="shared" si="6"/>
        <v>0</v>
      </c>
      <c r="U37" s="3" t="b">
        <f t="shared" si="7"/>
        <v>0</v>
      </c>
      <c r="V37" s="3" t="b">
        <f t="shared" si="8"/>
        <v>0</v>
      </c>
      <c r="W37" s="3" t="b">
        <f t="shared" si="9"/>
        <v>0</v>
      </c>
      <c r="X37" s="3" t="b">
        <f>IF(NOT(ISERROR(VLOOKUP(UPPER(F37),Opcodes!$O$3:$O$10,1,FALSE))),TRUE,FALSE)</f>
        <v>1</v>
      </c>
      <c r="Y37" s="1" t="str" cm="1">
        <f t="array" aca="1" ref="Y37" ca="1">IF(OR(UPPER(F37)="STR",UPPER(F37)="ASC"),_xlfn.TEXTJOIN("",TRUE,DEC2HEX(128*(UPPER(F37)="STR")+CODE(MID(G37,ABS(ROW(INDIRECT("1:"&amp;LEN(G37)))),1)))),IF(UPPER(F37)="HEX",SUBSTITUTE(G37," ",""),""))</f>
        <v>0A0004002C242D24</v>
      </c>
      <c r="Z37" s="1" t="str">
        <f t="shared" si="10"/>
        <v/>
      </c>
      <c r="AA37" s="1" t="str">
        <f t="shared" si="11"/>
        <v/>
      </c>
      <c r="AB37" s="1" t="str">
        <f t="shared" si="12"/>
        <v/>
      </c>
      <c r="AC37" s="1" t="str">
        <f t="shared" si="13"/>
        <v/>
      </c>
      <c r="AD37" s="1" t="str">
        <f t="shared" si="14"/>
        <v/>
      </c>
      <c r="AE37" s="1" t="str">
        <f t="shared" ca="1" si="15"/>
        <v/>
      </c>
      <c r="AF37" s="1" t="str">
        <f t="shared" si="16"/>
        <v/>
      </c>
      <c r="AG37" s="1" t="str">
        <f ca="1">IF(Z37&amp;""&lt;&gt;"",Z$33,IF(AA37&amp;""&lt;&gt;"",AA$33,IF(AB37&amp;""&lt;&gt;"",AB$33,IF(AC37&amp;""&lt;&gt;"",AC$33,IF(AD37&amp;""&lt;&gt;"",AD$33,IF(AND(AE37&amp;""&lt;&gt;"",X37=FALSE),AE$33,IF(AF37&amp;""&lt;&gt;"","IMM",IF(X37,"PSO","DIR"))))))))</f>
        <v>PSO</v>
      </c>
      <c r="AH37" s="1" t="str">
        <f t="shared" ca="1" si="17"/>
        <v/>
      </c>
      <c r="AI37" s="1">
        <f t="shared" ca="1" si="32"/>
        <v>-1</v>
      </c>
      <c r="AJ37" s="1">
        <f t="shared" ca="1" si="18"/>
        <v>0</v>
      </c>
      <c r="AK37" s="1" t="str">
        <f t="shared" ca="1" si="33"/>
        <v/>
      </c>
      <c r="AL37" s="1" t="str">
        <f t="shared" ca="1" si="34"/>
        <v/>
      </c>
      <c r="AM37" s="1" t="e" cm="1">
        <f t="array" aca="1" ref="AM37" ca="1">INDEX($G$2:$G$195,MATCH(1,(AL37=$E$2:$E$195)*("EQU"=UPPER($F$2:$F$195)),0))</f>
        <v>#N/A</v>
      </c>
      <c r="AN37" s="1" t="str">
        <f t="shared" ca="1" si="19"/>
        <v/>
      </c>
      <c r="AO37" s="1" t="str">
        <f t="shared" ca="1" si="20"/>
        <v>$1000</v>
      </c>
      <c r="AP37" s="1" t="str">
        <f t="shared" ca="1" si="21"/>
        <v/>
      </c>
      <c r="AQ37" s="1" t="str" cm="1">
        <f t="array" aca="1" ref="AQ37" ca="1">IF(LEFT(AL37,1)=".",INDEX($M$34:$M$195,MATCH(1,(AL37=$L$34:$L$195)*(S37=($S$34:$S$195)),0)),"")</f>
        <v/>
      </c>
      <c r="AR37" s="1" t="str">
        <f t="shared" ca="1" si="22"/>
        <v/>
      </c>
      <c r="AS37" s="1" t="str">
        <f t="shared" ca="1" si="23"/>
        <v/>
      </c>
      <c r="AT37" s="1" t="str">
        <f t="shared" ca="1" si="24"/>
        <v/>
      </c>
      <c r="AU37" s="1" t="str">
        <f t="shared" ca="1" si="25"/>
        <v/>
      </c>
      <c r="AV37" s="1" t="str">
        <f t="shared" ca="1" si="26"/>
        <v/>
      </c>
      <c r="AW37" s="1" t="str">
        <f t="shared" ca="1" si="27"/>
        <v>PSO</v>
      </c>
      <c r="AX37" s="4">
        <f ca="1">VLOOKUP(UPPER(F37)&amp;"-"&amp;AW37,Opcodes!$D$3:$E$160,2,FALSE)</f>
        <v>0</v>
      </c>
      <c r="AY37" s="1">
        <f t="shared" ca="1" si="31"/>
        <v>8</v>
      </c>
    </row>
    <row r="38" spans="3:51" x14ac:dyDescent="0.3">
      <c r="C38" s="10" t="str" cm="1">
        <f t="array" aca="1" ref="C38" ca="1">IF(AND(N38&amp;""&lt;&gt;"",K38&amp;""&lt;&gt;""),K38&amp;": "&amp;N38&amp;IF(O38&amp;""&lt;&gt;""," "&amp;O38,"")&amp;IF(P38&amp;""&lt;&gt;""," "&amp;P38,""),IF(Y38&amp;""&lt;&gt;"",K38&amp;": "&amp;TRIM(_xlfn.TEXTJOIN("",TRUE,MID(Y38,2*ROW(INDIRECT("1:"&amp;LEN(Y38)))-1,2)&amp;" ")),""))</f>
        <v>1013: 2D E4 DB 93 3E 36 37 2e</v>
      </c>
      <c r="D38" s="15"/>
      <c r="E38" s="16"/>
      <c r="F38" s="17" t="s">
        <v>75</v>
      </c>
      <c r="G38" s="19" t="s">
        <v>352</v>
      </c>
      <c r="H38" s="23"/>
      <c r="K38" s="1" t="str">
        <f t="shared" ca="1" si="28"/>
        <v>1013</v>
      </c>
      <c r="L38" s="1" t="str">
        <f t="shared" si="29"/>
        <v/>
      </c>
      <c r="M38" s="1" t="str">
        <f t="shared" ca="1" si="0"/>
        <v>$1013</v>
      </c>
      <c r="N38" s="4" t="str">
        <f t="shared" ca="1" si="1"/>
        <v/>
      </c>
      <c r="O38" s="4" t="str">
        <f t="shared" ca="1" si="2"/>
        <v/>
      </c>
      <c r="P38" s="4" t="str">
        <f t="shared" ca="1" si="3"/>
        <v/>
      </c>
      <c r="Q38" s="3">
        <f t="shared" si="4"/>
        <v>-1</v>
      </c>
      <c r="R38" s="3" t="str">
        <f t="shared" si="5"/>
        <v/>
      </c>
      <c r="S38" s="3" t="str">
        <f t="shared" si="30"/>
        <v>sub</v>
      </c>
      <c r="T38" s="3" t="b">
        <f t="shared" si="6"/>
        <v>0</v>
      </c>
      <c r="U38" s="3" t="b">
        <f t="shared" si="7"/>
        <v>0</v>
      </c>
      <c r="V38" s="3" t="b">
        <f t="shared" si="8"/>
        <v>0</v>
      </c>
      <c r="W38" s="3" t="b">
        <f t="shared" si="9"/>
        <v>0</v>
      </c>
      <c r="X38" s="3" t="b">
        <f>IF(NOT(ISERROR(VLOOKUP(UPPER(F38),Opcodes!$O$3:$O$10,1,FALSE))),TRUE,FALSE)</f>
        <v>1</v>
      </c>
      <c r="Y38" s="1" t="str" cm="1">
        <f t="array" aca="1" ref="Y38" ca="1">IF(OR(UPPER(F38)="STR",UPPER(F38)="ASC"),_xlfn.TEXTJOIN("",TRUE,DEC2HEX(128*(UPPER(F38)="STR")+CODE(MID(G38,ABS(ROW(INDIRECT("1:"&amp;LEN(G38)))),1)))),IF(UPPER(F38)="HEX",SUBSTITUTE(G38," ",""),""))</f>
        <v>2DE4DB933E36372e</v>
      </c>
      <c r="Z38" s="1" t="str">
        <f t="shared" si="10"/>
        <v/>
      </c>
      <c r="AA38" s="1" t="str">
        <f t="shared" si="11"/>
        <v/>
      </c>
      <c r="AB38" s="1" t="str">
        <f t="shared" si="12"/>
        <v/>
      </c>
      <c r="AC38" s="1" t="str">
        <f t="shared" si="13"/>
        <v/>
      </c>
      <c r="AD38" s="1" t="str">
        <f t="shared" si="14"/>
        <v/>
      </c>
      <c r="AE38" s="1" t="str">
        <f t="shared" ca="1" si="15"/>
        <v/>
      </c>
      <c r="AF38" s="1" t="str">
        <f t="shared" si="16"/>
        <v/>
      </c>
      <c r="AG38" s="1" t="str">
        <f ca="1">IF(Z38&amp;""&lt;&gt;"",Z$33,IF(AA38&amp;""&lt;&gt;"",AA$33,IF(AB38&amp;""&lt;&gt;"",AB$33,IF(AC38&amp;""&lt;&gt;"",AC$33,IF(AD38&amp;""&lt;&gt;"",AD$33,IF(AND(AE38&amp;""&lt;&gt;"",X38=FALSE),AE$33,IF(AF38&amp;""&lt;&gt;"","IMM",IF(X38,"PSO","DIR"))))))))</f>
        <v>PSO</v>
      </c>
      <c r="AH38" s="1" t="str">
        <f t="shared" ca="1" si="17"/>
        <v/>
      </c>
      <c r="AI38" s="1">
        <f t="shared" ca="1" si="32"/>
        <v>-1</v>
      </c>
      <c r="AJ38" s="1">
        <f t="shared" ca="1" si="18"/>
        <v>0</v>
      </c>
      <c r="AK38" s="1" t="str">
        <f t="shared" ca="1" si="33"/>
        <v/>
      </c>
      <c r="AL38" s="1" t="str">
        <f t="shared" ca="1" si="34"/>
        <v/>
      </c>
      <c r="AM38" s="1" t="e" cm="1">
        <f t="array" aca="1" ref="AM38" ca="1">INDEX($G$2:$G$195,MATCH(1,(AL38=$E$2:$E$195)*("EQU"=UPPER($F$2:$F$195)),0))</f>
        <v>#N/A</v>
      </c>
      <c r="AN38" s="1" t="str">
        <f t="shared" ca="1" si="19"/>
        <v/>
      </c>
      <c r="AO38" s="1" t="str">
        <f t="shared" ca="1" si="20"/>
        <v>$1000</v>
      </c>
      <c r="AP38" s="1" t="str">
        <f t="shared" ca="1" si="21"/>
        <v/>
      </c>
      <c r="AQ38" s="1" t="str" cm="1">
        <f t="array" aca="1" ref="AQ38" ca="1">IF(LEFT(AL38,1)=".",INDEX($M$34:$M$195,MATCH(1,(AL38=$L$34:$L$195)*(S38=($S$34:$S$195)),0)),"")</f>
        <v/>
      </c>
      <c r="AR38" s="1" t="str">
        <f t="shared" ca="1" si="22"/>
        <v/>
      </c>
      <c r="AS38" s="1" t="str">
        <f t="shared" ca="1" si="23"/>
        <v/>
      </c>
      <c r="AT38" s="1" t="str">
        <f t="shared" ca="1" si="24"/>
        <v/>
      </c>
      <c r="AU38" s="1" t="str">
        <f t="shared" ca="1" si="25"/>
        <v/>
      </c>
      <c r="AV38" s="1" t="str">
        <f t="shared" ca="1" si="26"/>
        <v/>
      </c>
      <c r="AW38" s="1" t="str">
        <f t="shared" ca="1" si="27"/>
        <v>PSO</v>
      </c>
      <c r="AX38" s="4">
        <f ca="1">VLOOKUP(UPPER(F38)&amp;"-"&amp;AW38,Opcodes!$D$3:$E$160,2,FALSE)</f>
        <v>0</v>
      </c>
      <c r="AY38" s="1">
        <f t="shared" ca="1" si="31"/>
        <v>8</v>
      </c>
    </row>
    <row r="39" spans="3:51" x14ac:dyDescent="0.3">
      <c r="C39" s="10" t="str" cm="1">
        <f t="array" aca="1" ref="C39" ca="1">IF(AND(N39&amp;""&lt;&gt;"",K39&amp;""&lt;&gt;""),K39&amp;": "&amp;N39&amp;IF(O39&amp;""&lt;&gt;""," "&amp;O39,"")&amp;IF(P39&amp;""&lt;&gt;""," "&amp;P39,""),IF(Y39&amp;""&lt;&gt;"",K39&amp;": "&amp;TRIM(_xlfn.TEXTJOIN("",TRUE,MID(Y39,2*ROW(INDIRECT("1:"&amp;LEN(Y39)))-1,2)&amp;" ")),""))</f>
        <v>101B: 36 2D 36 35 36 2D C6 Db</v>
      </c>
      <c r="D39" s="15"/>
      <c r="E39" s="16"/>
      <c r="F39" s="17" t="s">
        <v>75</v>
      </c>
      <c r="G39" s="19" t="s">
        <v>353</v>
      </c>
      <c r="H39" s="23"/>
      <c r="K39" s="1" t="str">
        <f t="shared" ca="1" si="28"/>
        <v>101B</v>
      </c>
      <c r="L39" s="1" t="str">
        <f t="shared" si="29"/>
        <v/>
      </c>
      <c r="M39" s="1" t="str">
        <f t="shared" ca="1" si="0"/>
        <v>$101B</v>
      </c>
      <c r="N39" s="4" t="str">
        <f t="shared" ca="1" si="1"/>
        <v/>
      </c>
      <c r="O39" s="4" t="str">
        <f t="shared" ca="1" si="2"/>
        <v/>
      </c>
      <c r="P39" s="4" t="str">
        <f t="shared" ca="1" si="3"/>
        <v/>
      </c>
      <c r="Q39" s="3">
        <f t="shared" si="4"/>
        <v>-1</v>
      </c>
      <c r="R39" s="3" t="str">
        <f t="shared" si="5"/>
        <v/>
      </c>
      <c r="S39" s="3" t="str">
        <f t="shared" si="30"/>
        <v>sub</v>
      </c>
      <c r="T39" s="3" t="b">
        <f t="shared" si="6"/>
        <v>0</v>
      </c>
      <c r="U39" s="3" t="b">
        <f t="shared" si="7"/>
        <v>0</v>
      </c>
      <c r="V39" s="3" t="b">
        <f t="shared" si="8"/>
        <v>0</v>
      </c>
      <c r="W39" s="3" t="b">
        <f t="shared" si="9"/>
        <v>0</v>
      </c>
      <c r="X39" s="3" t="b">
        <f>IF(NOT(ISERROR(VLOOKUP(UPPER(F39),Opcodes!$O$3:$O$10,1,FALSE))),TRUE,FALSE)</f>
        <v>1</v>
      </c>
      <c r="Y39" s="1" t="str" cm="1">
        <f t="array" aca="1" ref="Y39" ca="1">IF(OR(UPPER(F39)="STR",UPPER(F39)="ASC"),_xlfn.TEXTJOIN("",TRUE,DEC2HEX(128*(UPPER(F39)="STR")+CODE(MID(G39,ABS(ROW(INDIRECT("1:"&amp;LEN(G39)))),1)))),IF(UPPER(F39)="HEX",SUBSTITUTE(G39," ",""),""))</f>
        <v>362D3635362DC6Db</v>
      </c>
      <c r="Z39" s="1" t="str">
        <f t="shared" si="10"/>
        <v/>
      </c>
      <c r="AA39" s="1" t="str">
        <f t="shared" si="11"/>
        <v/>
      </c>
      <c r="AB39" s="1" t="str">
        <f t="shared" si="12"/>
        <v/>
      </c>
      <c r="AC39" s="1" t="str">
        <f t="shared" si="13"/>
        <v/>
      </c>
      <c r="AD39" s="1" t="str">
        <f t="shared" si="14"/>
        <v/>
      </c>
      <c r="AE39" s="1" t="str">
        <f t="shared" ca="1" si="15"/>
        <v/>
      </c>
      <c r="AF39" s="1" t="str">
        <f t="shared" si="16"/>
        <v/>
      </c>
      <c r="AG39" s="1" t="str">
        <f ca="1">IF(Z39&amp;""&lt;&gt;"",Z$33,IF(AA39&amp;""&lt;&gt;"",AA$33,IF(AB39&amp;""&lt;&gt;"",AB$33,IF(AC39&amp;""&lt;&gt;"",AC$33,IF(AD39&amp;""&lt;&gt;"",AD$33,IF(AND(AE39&amp;""&lt;&gt;"",X39=FALSE),AE$33,IF(AF39&amp;""&lt;&gt;"","IMM",IF(X39,"PSO","DIR"))))))))</f>
        <v>PSO</v>
      </c>
      <c r="AH39" s="1" t="str">
        <f t="shared" ca="1" si="17"/>
        <v/>
      </c>
      <c r="AI39" s="1">
        <f t="shared" ca="1" si="32"/>
        <v>-1</v>
      </c>
      <c r="AJ39" s="1">
        <f t="shared" ca="1" si="18"/>
        <v>0</v>
      </c>
      <c r="AK39" s="1" t="str">
        <f t="shared" ca="1" si="33"/>
        <v/>
      </c>
      <c r="AL39" s="1" t="str">
        <f t="shared" ca="1" si="34"/>
        <v/>
      </c>
      <c r="AM39" s="1" t="e" cm="1">
        <f t="array" aca="1" ref="AM39" ca="1">INDEX($G$2:$G$195,MATCH(1,(AL39=$E$2:$E$195)*("EQU"=UPPER($F$2:$F$195)),0))</f>
        <v>#N/A</v>
      </c>
      <c r="AN39" s="1" t="str">
        <f t="shared" ca="1" si="19"/>
        <v/>
      </c>
      <c r="AO39" s="1" t="str">
        <f t="shared" ca="1" si="20"/>
        <v>$1000</v>
      </c>
      <c r="AP39" s="1" t="str">
        <f t="shared" ca="1" si="21"/>
        <v/>
      </c>
      <c r="AQ39" s="1" t="str" cm="1">
        <f t="array" aca="1" ref="AQ39" ca="1">IF(LEFT(AL39,1)=".",INDEX($M$34:$M$195,MATCH(1,(AL39=$L$34:$L$195)*(S39=($S$34:$S$195)),0)),"")</f>
        <v/>
      </c>
      <c r="AR39" s="1" t="str">
        <f t="shared" ca="1" si="22"/>
        <v/>
      </c>
      <c r="AS39" s="1" t="str">
        <f t="shared" ca="1" si="23"/>
        <v/>
      </c>
      <c r="AT39" s="1" t="str">
        <f t="shared" ca="1" si="24"/>
        <v/>
      </c>
      <c r="AU39" s="1" t="str">
        <f t="shared" ca="1" si="25"/>
        <v/>
      </c>
      <c r="AV39" s="1" t="str">
        <f t="shared" ca="1" si="26"/>
        <v/>
      </c>
      <c r="AW39" s="1" t="str">
        <f t="shared" ca="1" si="27"/>
        <v>PSO</v>
      </c>
      <c r="AX39" s="4">
        <f ca="1">VLOOKUP(UPPER(F39)&amp;"-"&amp;AW39,Opcodes!$D$3:$E$160,2,FALSE)</f>
        <v>0</v>
      </c>
      <c r="AY39" s="1">
        <f t="shared" ca="1" si="31"/>
        <v>8</v>
      </c>
    </row>
    <row r="40" spans="3:51" x14ac:dyDescent="0.3">
      <c r="C40" s="10" t="str" cm="1">
        <f t="array" aca="1" ref="C40" ca="1">IF(AND(N40&amp;""&lt;&gt;"",K40&amp;""&lt;&gt;""),K40&amp;": "&amp;N40&amp;IF(O40&amp;""&lt;&gt;""," "&amp;O40,"")&amp;IF(P40&amp;""&lt;&gt;""," "&amp;P40,""),IF(Y40&amp;""&lt;&gt;"",K40&amp;": "&amp;TRIM(_xlfn.TEXTJOIN("",TRUE,MID(Y40,2*ROW(INDIRECT("1:"&amp;LEN(Y40)))-1,2)&amp;" ")),""))</f>
        <v>1023: DB 23 27 2C 25 2C 3C 3f</v>
      </c>
      <c r="D40" s="15"/>
      <c r="E40" s="16"/>
      <c r="F40" s="17" t="s">
        <v>75</v>
      </c>
      <c r="G40" s="19" t="s">
        <v>354</v>
      </c>
      <c r="H40" s="23"/>
      <c r="K40" s="1" t="str">
        <f t="shared" ca="1" si="28"/>
        <v>1023</v>
      </c>
      <c r="L40" s="1" t="str">
        <f t="shared" si="29"/>
        <v/>
      </c>
      <c r="M40" s="1" t="str">
        <f t="shared" ca="1" si="0"/>
        <v>$1023</v>
      </c>
      <c r="N40" s="4" t="str">
        <f t="shared" ca="1" si="1"/>
        <v/>
      </c>
      <c r="O40" s="4" t="str">
        <f t="shared" ca="1" si="2"/>
        <v/>
      </c>
      <c r="P40" s="4" t="str">
        <f t="shared" ca="1" si="3"/>
        <v/>
      </c>
      <c r="Q40" s="3">
        <f t="shared" si="4"/>
        <v>-1</v>
      </c>
      <c r="R40" s="3" t="str">
        <f t="shared" si="5"/>
        <v/>
      </c>
      <c r="S40" s="3" t="str">
        <f t="shared" si="30"/>
        <v>sub</v>
      </c>
      <c r="T40" s="3" t="b">
        <f t="shared" si="6"/>
        <v>0</v>
      </c>
      <c r="U40" s="3" t="b">
        <f t="shared" si="7"/>
        <v>0</v>
      </c>
      <c r="V40" s="3" t="b">
        <f t="shared" si="8"/>
        <v>0</v>
      </c>
      <c r="W40" s="3" t="b">
        <f t="shared" si="9"/>
        <v>0</v>
      </c>
      <c r="X40" s="3" t="b">
        <f>IF(NOT(ISERROR(VLOOKUP(UPPER(F40),Opcodes!$O$3:$O$10,1,FALSE))),TRUE,FALSE)</f>
        <v>1</v>
      </c>
      <c r="Y40" s="1" t="str" cm="1">
        <f t="array" aca="1" ref="Y40" ca="1">IF(OR(UPPER(F40)="STR",UPPER(F40)="ASC"),_xlfn.TEXTJOIN("",TRUE,DEC2HEX(128*(UPPER(F40)="STR")+CODE(MID(G40,ABS(ROW(INDIRECT("1:"&amp;LEN(G40)))),1)))),IF(UPPER(F40)="HEX",SUBSTITUTE(G40," ",""),""))</f>
        <v>DB23272C252C3C3f</v>
      </c>
      <c r="Z40" s="1" t="str">
        <f t="shared" si="10"/>
        <v/>
      </c>
      <c r="AA40" s="1" t="str">
        <f t="shared" si="11"/>
        <v/>
      </c>
      <c r="AB40" s="1" t="str">
        <f t="shared" si="12"/>
        <v/>
      </c>
      <c r="AC40" s="1" t="str">
        <f t="shared" si="13"/>
        <v/>
      </c>
      <c r="AD40" s="1" t="str">
        <f t="shared" si="14"/>
        <v/>
      </c>
      <c r="AE40" s="1" t="str">
        <f t="shared" ca="1" si="15"/>
        <v/>
      </c>
      <c r="AF40" s="1" t="str">
        <f t="shared" si="16"/>
        <v/>
      </c>
      <c r="AG40" s="1" t="str">
        <f ca="1">IF(Z40&amp;""&lt;&gt;"",Z$33,IF(AA40&amp;""&lt;&gt;"",AA$33,IF(AB40&amp;""&lt;&gt;"",AB$33,IF(AC40&amp;""&lt;&gt;"",AC$33,IF(AD40&amp;""&lt;&gt;"",AD$33,IF(AND(AE40&amp;""&lt;&gt;"",X40=FALSE),AE$33,IF(AF40&amp;""&lt;&gt;"","IMM",IF(X40,"PSO","DIR"))))))))</f>
        <v>PSO</v>
      </c>
      <c r="AH40" s="1" t="str">
        <f t="shared" ca="1" si="17"/>
        <v/>
      </c>
      <c r="AI40" s="1">
        <f t="shared" ca="1" si="32"/>
        <v>-1</v>
      </c>
      <c r="AJ40" s="1">
        <f t="shared" ca="1" si="18"/>
        <v>0</v>
      </c>
      <c r="AK40" s="1" t="str">
        <f t="shared" ca="1" si="33"/>
        <v/>
      </c>
      <c r="AL40" s="1" t="str">
        <f t="shared" ca="1" si="34"/>
        <v/>
      </c>
      <c r="AM40" s="1" t="e" cm="1">
        <f t="array" aca="1" ref="AM40" ca="1">INDEX($G$2:$G$195,MATCH(1,(AL40=$E$2:$E$195)*("EQU"=UPPER($F$2:$F$195)),0))</f>
        <v>#N/A</v>
      </c>
      <c r="AN40" s="1" t="str">
        <f t="shared" ca="1" si="19"/>
        <v/>
      </c>
      <c r="AO40" s="1" t="str">
        <f t="shared" ca="1" si="20"/>
        <v>$1000</v>
      </c>
      <c r="AP40" s="1" t="str">
        <f t="shared" ca="1" si="21"/>
        <v/>
      </c>
      <c r="AQ40" s="1" t="str" cm="1">
        <f t="array" aca="1" ref="AQ40" ca="1">IF(LEFT(AL40,1)=".",INDEX($M$34:$M$195,MATCH(1,(AL40=$L$34:$L$195)*(S40=($S$34:$S$195)),0)),"")</f>
        <v/>
      </c>
      <c r="AR40" s="1" t="str">
        <f t="shared" ca="1" si="22"/>
        <v/>
      </c>
      <c r="AS40" s="1" t="str">
        <f t="shared" ca="1" si="23"/>
        <v/>
      </c>
      <c r="AT40" s="1" t="str">
        <f t="shared" ca="1" si="24"/>
        <v/>
      </c>
      <c r="AU40" s="1" t="str">
        <f t="shared" ca="1" si="25"/>
        <v/>
      </c>
      <c r="AV40" s="1" t="str">
        <f t="shared" ca="1" si="26"/>
        <v/>
      </c>
      <c r="AW40" s="1" t="str">
        <f t="shared" ca="1" si="27"/>
        <v>PSO</v>
      </c>
      <c r="AX40" s="4">
        <f ca="1">VLOOKUP(UPPER(F40)&amp;"-"&amp;AW40,Opcodes!$D$3:$E$160,2,FALSE)</f>
        <v>0</v>
      </c>
      <c r="AY40" s="1">
        <f t="shared" ca="1" si="31"/>
        <v>8</v>
      </c>
    </row>
    <row r="41" spans="3:51" x14ac:dyDescent="0.3">
      <c r="C41" s="10" t="str" cm="1">
        <f t="array" aca="1" ref="C41" ca="1">IF(AND(N41&amp;""&lt;&gt;"",K41&amp;""&lt;&gt;""),K41&amp;": "&amp;N41&amp;IF(O41&amp;""&lt;&gt;""," "&amp;O41,"")&amp;IF(P41&amp;""&lt;&gt;""," "&amp;P41,""),IF(Y41&amp;""&lt;&gt;"",K41&amp;": "&amp;TRIM(_xlfn.TEXTJOIN("",TRUE,MID(Y41,2*ROW(INDIRECT("1:"&amp;LEN(Y41)))-1,2)&amp;" ")),""))</f>
        <v>102B: 36 3F 37 3E 36 40 C0 40</v>
      </c>
      <c r="D41" s="15"/>
      <c r="E41" s="16"/>
      <c r="F41" s="17" t="s">
        <v>75</v>
      </c>
      <c r="G41" s="19" t="s">
        <v>342</v>
      </c>
      <c r="H41" s="23"/>
      <c r="K41" s="1" t="str">
        <f t="shared" ca="1" si="28"/>
        <v>102B</v>
      </c>
      <c r="L41" s="1" t="str">
        <f t="shared" si="29"/>
        <v/>
      </c>
      <c r="M41" s="1" t="str">
        <f t="shared" ca="1" si="0"/>
        <v>$102B</v>
      </c>
      <c r="N41" s="4" t="str">
        <f t="shared" ca="1" si="1"/>
        <v/>
      </c>
      <c r="O41" s="4" t="str">
        <f t="shared" ca="1" si="2"/>
        <v/>
      </c>
      <c r="P41" s="4" t="str">
        <f t="shared" ca="1" si="3"/>
        <v/>
      </c>
      <c r="Q41" s="3">
        <f t="shared" si="4"/>
        <v>-1</v>
      </c>
      <c r="R41" s="3" t="str">
        <f t="shared" si="5"/>
        <v/>
      </c>
      <c r="S41" s="3" t="str">
        <f t="shared" si="30"/>
        <v>sub</v>
      </c>
      <c r="T41" s="3" t="b">
        <f t="shared" si="6"/>
        <v>0</v>
      </c>
      <c r="U41" s="3" t="b">
        <f t="shared" si="7"/>
        <v>0</v>
      </c>
      <c r="V41" s="3" t="b">
        <f t="shared" si="8"/>
        <v>0</v>
      </c>
      <c r="W41" s="3" t="b">
        <f t="shared" si="9"/>
        <v>0</v>
      </c>
      <c r="X41" s="3" t="b">
        <f>IF(NOT(ISERROR(VLOOKUP(UPPER(F41),Opcodes!$O$3:$O$10,1,FALSE))),TRUE,FALSE)</f>
        <v>1</v>
      </c>
      <c r="Y41" s="1" t="str" cm="1">
        <f t="array" aca="1" ref="Y41" ca="1">IF(OR(UPPER(F41)="STR",UPPER(F41)="ASC"),_xlfn.TEXTJOIN("",TRUE,DEC2HEX(128*(UPPER(F41)="STR")+CODE(MID(G41,ABS(ROW(INDIRECT("1:"&amp;LEN(G41)))),1)))),IF(UPPER(F41)="HEX",SUBSTITUTE(G41," ",""),""))</f>
        <v>363F373E3640C040</v>
      </c>
      <c r="Z41" s="1" t="str">
        <f t="shared" si="10"/>
        <v/>
      </c>
      <c r="AA41" s="1" t="str">
        <f t="shared" si="11"/>
        <v/>
      </c>
      <c r="AB41" s="1" t="str">
        <f t="shared" si="12"/>
        <v/>
      </c>
      <c r="AC41" s="1" t="str">
        <f t="shared" si="13"/>
        <v/>
      </c>
      <c r="AD41" s="1" t="str">
        <f t="shared" si="14"/>
        <v/>
      </c>
      <c r="AE41" s="1" t="str">
        <f t="shared" ca="1" si="15"/>
        <v/>
      </c>
      <c r="AF41" s="1" t="str">
        <f t="shared" si="16"/>
        <v/>
      </c>
      <c r="AG41" s="1" t="str">
        <f ca="1">IF(Z41&amp;""&lt;&gt;"",Z$33,IF(AA41&amp;""&lt;&gt;"",AA$33,IF(AB41&amp;""&lt;&gt;"",AB$33,IF(AC41&amp;""&lt;&gt;"",AC$33,IF(AD41&amp;""&lt;&gt;"",AD$33,IF(AND(AE41&amp;""&lt;&gt;"",X41=FALSE),AE$33,IF(AF41&amp;""&lt;&gt;"","IMM",IF(X41,"PSO","DIR"))))))))</f>
        <v>PSO</v>
      </c>
      <c r="AH41" s="1" t="str">
        <f t="shared" ca="1" si="17"/>
        <v/>
      </c>
      <c r="AI41" s="1">
        <f t="shared" ca="1" si="32"/>
        <v>-1</v>
      </c>
      <c r="AJ41" s="1">
        <f t="shared" ca="1" si="18"/>
        <v>0</v>
      </c>
      <c r="AK41" s="1" t="str">
        <f t="shared" ca="1" si="33"/>
        <v/>
      </c>
      <c r="AL41" s="1" t="str">
        <f t="shared" ca="1" si="34"/>
        <v/>
      </c>
      <c r="AM41" s="1" t="e" cm="1">
        <f t="array" aca="1" ref="AM41" ca="1">INDEX($G$2:$G$195,MATCH(1,(AL41=$E$2:$E$195)*("EQU"=UPPER($F$2:$F$195)),0))</f>
        <v>#N/A</v>
      </c>
      <c r="AN41" s="1" t="str">
        <f t="shared" ca="1" si="19"/>
        <v/>
      </c>
      <c r="AO41" s="1" t="str">
        <f t="shared" ca="1" si="20"/>
        <v>$1000</v>
      </c>
      <c r="AP41" s="1" t="str">
        <f t="shared" ca="1" si="21"/>
        <v/>
      </c>
      <c r="AQ41" s="1" t="str" cm="1">
        <f t="array" aca="1" ref="AQ41" ca="1">IF(LEFT(AL41,1)=".",INDEX($M$34:$M$195,MATCH(1,(AL41=$L$34:$L$195)*(S41=($S$34:$S$195)),0)),"")</f>
        <v/>
      </c>
      <c r="AR41" s="1" t="str">
        <f t="shared" ca="1" si="22"/>
        <v/>
      </c>
      <c r="AS41" s="1" t="str">
        <f t="shared" ca="1" si="23"/>
        <v/>
      </c>
      <c r="AT41" s="1" t="str">
        <f t="shared" ca="1" si="24"/>
        <v/>
      </c>
      <c r="AU41" s="1" t="str">
        <f t="shared" ca="1" si="25"/>
        <v/>
      </c>
      <c r="AV41" s="1" t="str">
        <f t="shared" ca="1" si="26"/>
        <v/>
      </c>
      <c r="AW41" s="1" t="str">
        <f t="shared" ca="1" si="27"/>
        <v>PSO</v>
      </c>
      <c r="AX41" s="4">
        <f ca="1">VLOOKUP(UPPER(F41)&amp;"-"&amp;AW41,Opcodes!$D$3:$E$160,2,FALSE)</f>
        <v>0</v>
      </c>
      <c r="AY41" s="1">
        <f t="shared" ca="1" si="31"/>
        <v>8</v>
      </c>
    </row>
    <row r="42" spans="3:51" x14ac:dyDescent="0.3">
      <c r="C42" s="10" t="str" cm="1">
        <f t="array" aca="1" ref="C42" ca="1">IF(AND(N42&amp;""&lt;&gt;"",K42&amp;""&lt;&gt;""),K42&amp;": "&amp;N42&amp;IF(O42&amp;""&lt;&gt;""," "&amp;O42,"")&amp;IF(P42&amp;""&lt;&gt;""," "&amp;P42,""),IF(Y42&amp;""&lt;&gt;"",K42&amp;": "&amp;TRIM(_xlfn.TEXTJOIN("",TRUE,MID(Y42,2*ROW(INDIRECT("1:"&amp;LEN(Y42)))-1,2)&amp;" ")),""))</f>
        <v>1033: C0 28 35 2E 35 2D 00 24</v>
      </c>
      <c r="D42" s="15"/>
      <c r="E42" s="16"/>
      <c r="F42" s="17" t="s">
        <v>75</v>
      </c>
      <c r="G42" s="19" t="s">
        <v>343</v>
      </c>
      <c r="H42" s="23"/>
      <c r="K42" s="1" t="str">
        <f t="shared" ca="1" si="28"/>
        <v>1033</v>
      </c>
      <c r="L42" s="1" t="str">
        <f t="shared" si="29"/>
        <v/>
      </c>
      <c r="M42" s="1" t="str">
        <f t="shared" ca="1" si="0"/>
        <v>$1033</v>
      </c>
      <c r="N42" s="4" t="str">
        <f t="shared" ca="1" si="1"/>
        <v/>
      </c>
      <c r="O42" s="4" t="str">
        <f t="shared" ca="1" si="2"/>
        <v/>
      </c>
      <c r="P42" s="4" t="str">
        <f t="shared" ca="1" si="3"/>
        <v/>
      </c>
      <c r="Q42" s="3">
        <f t="shared" si="4"/>
        <v>-1</v>
      </c>
      <c r="R42" s="3" t="str">
        <f t="shared" ref="R42:R70" si="35">IF(Q42&gt;=0,UPPER(MID(G42,Q42+1,1)),"")</f>
        <v/>
      </c>
      <c r="S42" s="3" t="str">
        <f t="shared" si="30"/>
        <v>sub</v>
      </c>
      <c r="T42" s="3" t="b">
        <f t="shared" si="6"/>
        <v>0</v>
      </c>
      <c r="U42" s="3" t="b">
        <f t="shared" si="7"/>
        <v>0</v>
      </c>
      <c r="V42" s="3" t="b">
        <f t="shared" si="8"/>
        <v>0</v>
      </c>
      <c r="W42" s="3" t="b">
        <f t="shared" si="9"/>
        <v>0</v>
      </c>
      <c r="X42" s="3" t="b">
        <f>IF(NOT(ISERROR(VLOOKUP(UPPER(F42),Opcodes!$O$3:$O$10,1,FALSE))),TRUE,FALSE)</f>
        <v>1</v>
      </c>
      <c r="Y42" s="1" t="str" cm="1">
        <f t="array" aca="1" ref="Y42" ca="1">IF(OR(UPPER(F42)="STR",UPPER(F42)="ASC"),_xlfn.TEXTJOIN("",TRUE,DEC2HEX(128*(UPPER(F42)="STR")+CODE(MID(G42,ABS(ROW(INDIRECT("1:"&amp;LEN(G42)))),1)))),IF(UPPER(F42)="HEX",SUBSTITUTE(G42," ",""),""))</f>
        <v>C028352E352D0024</v>
      </c>
      <c r="Z42" s="1" t="str">
        <f t="shared" si="10"/>
        <v/>
      </c>
      <c r="AA42" s="1" t="str">
        <f t="shared" si="11"/>
        <v/>
      </c>
      <c r="AB42" s="1" t="str">
        <f t="shared" si="12"/>
        <v/>
      </c>
      <c r="AC42" s="1" t="str">
        <f t="shared" si="13"/>
        <v/>
      </c>
      <c r="AD42" s="1" t="str">
        <f t="shared" si="14"/>
        <v/>
      </c>
      <c r="AE42" s="1" t="str">
        <f t="shared" ca="1" si="15"/>
        <v/>
      </c>
      <c r="AF42" s="1" t="str">
        <f t="shared" si="16"/>
        <v/>
      </c>
      <c r="AG42" s="1" t="str">
        <f ca="1">IF(Z42&amp;""&lt;&gt;"",Z$33,IF(AA42&amp;""&lt;&gt;"",AA$33,IF(AB42&amp;""&lt;&gt;"",AB$33,IF(AC42&amp;""&lt;&gt;"",AC$33,IF(AD42&amp;""&lt;&gt;"",AD$33,IF(AND(AE42&amp;""&lt;&gt;"",X42=FALSE),AE$33,IF(AF42&amp;""&lt;&gt;"","IMM",IF(X42,"PSO","DIR"))))))))</f>
        <v>PSO</v>
      </c>
      <c r="AH42" s="1" t="str">
        <f t="shared" ca="1" si="17"/>
        <v/>
      </c>
      <c r="AI42" s="1">
        <f t="shared" ca="1" si="32"/>
        <v>-1</v>
      </c>
      <c r="AJ42" s="1">
        <f t="shared" ca="1" si="18"/>
        <v>0</v>
      </c>
      <c r="AK42" s="1" t="str">
        <f t="shared" ca="1" si="33"/>
        <v/>
      </c>
      <c r="AL42" s="1" t="str">
        <f t="shared" ca="1" si="34"/>
        <v/>
      </c>
      <c r="AM42" s="1" t="e" cm="1">
        <f t="array" aca="1" ref="AM42" ca="1">INDEX($G$2:$G$195,MATCH(1,(AL42=$E$2:$E$195)*("EQU"=UPPER($F$2:$F$195)),0))</f>
        <v>#N/A</v>
      </c>
      <c r="AN42" s="1" t="str">
        <f t="shared" ca="1" si="19"/>
        <v/>
      </c>
      <c r="AO42" s="1" t="str">
        <f t="shared" ca="1" si="20"/>
        <v>$1000</v>
      </c>
      <c r="AP42" s="1" t="str">
        <f t="shared" ca="1" si="21"/>
        <v/>
      </c>
      <c r="AQ42" s="1" t="str" cm="1">
        <f t="array" aca="1" ref="AQ42" ca="1">IF(LEFT(AL42,1)=".",INDEX($M$34:$M$195,MATCH(1,(AL42=$L$34:$L$195)*(S42=($S$34:$S$195)),0)),"")</f>
        <v/>
      </c>
      <c r="AR42" s="1" t="str">
        <f t="shared" ca="1" si="22"/>
        <v/>
      </c>
      <c r="AS42" s="1" t="str">
        <f t="shared" ca="1" si="23"/>
        <v/>
      </c>
      <c r="AT42" s="1" t="str">
        <f t="shared" ca="1" si="24"/>
        <v/>
      </c>
      <c r="AU42" s="1" t="str">
        <f t="shared" ca="1" si="25"/>
        <v/>
      </c>
      <c r="AV42" s="1" t="str">
        <f t="shared" ca="1" si="26"/>
        <v/>
      </c>
      <c r="AW42" s="1" t="str">
        <f t="shared" ca="1" si="27"/>
        <v>PSO</v>
      </c>
      <c r="AX42" s="4">
        <f ca="1">VLOOKUP(UPPER(F42)&amp;"-"&amp;AW42,Opcodes!$D$3:$E$160,2,FALSE)</f>
        <v>0</v>
      </c>
      <c r="AY42" s="1">
        <f t="shared" ca="1" si="31"/>
        <v>8</v>
      </c>
    </row>
    <row r="43" spans="3:51" x14ac:dyDescent="0.3">
      <c r="C43" s="10" t="str" cm="1">
        <f t="array" aca="1" ref="C43" ca="1">IF(AND(N43&amp;""&lt;&gt;"",K43&amp;""&lt;&gt;""),K43&amp;": "&amp;N43&amp;IF(O43&amp;""&lt;&gt;""," "&amp;O43,"")&amp;IF(P43&amp;""&lt;&gt;""," "&amp;P43,""),IF(Y43&amp;""&lt;&gt;"",K43&amp;": "&amp;TRIM(_xlfn.TEXTJOIN("",TRUE,MID(Y43,2*ROW(INDIRECT("1:"&amp;LEN(Y43)))-1,2)&amp;" ")),""))</f>
        <v>103B: 3F 3C BC 12 0E 96 09 C0</v>
      </c>
      <c r="D43" s="15"/>
      <c r="E43" s="16"/>
      <c r="F43" s="17" t="s">
        <v>75</v>
      </c>
      <c r="G43" s="19" t="s">
        <v>344</v>
      </c>
      <c r="H43" s="23"/>
      <c r="K43" s="1" t="str">
        <f t="shared" ca="1" si="28"/>
        <v>103B</v>
      </c>
      <c r="L43" s="1" t="str">
        <f t="shared" si="29"/>
        <v/>
      </c>
      <c r="M43" s="1" t="str">
        <f t="shared" ca="1" si="0"/>
        <v>$103B</v>
      </c>
      <c r="N43" s="4" t="str">
        <f t="shared" ca="1" si="1"/>
        <v/>
      </c>
      <c r="O43" s="4" t="str">
        <f t="shared" ca="1" si="2"/>
        <v/>
      </c>
      <c r="P43" s="4" t="str">
        <f t="shared" ca="1" si="3"/>
        <v/>
      </c>
      <c r="Q43" s="3">
        <f t="shared" si="4"/>
        <v>-1</v>
      </c>
      <c r="R43" s="3" t="str">
        <f t="shared" si="35"/>
        <v/>
      </c>
      <c r="S43" s="3" t="str">
        <f t="shared" si="30"/>
        <v>sub</v>
      </c>
      <c r="T43" s="3" t="b">
        <f t="shared" si="6"/>
        <v>0</v>
      </c>
      <c r="U43" s="3" t="b">
        <f t="shared" si="7"/>
        <v>0</v>
      </c>
      <c r="V43" s="3" t="b">
        <f t="shared" si="8"/>
        <v>0</v>
      </c>
      <c r="W43" s="3" t="b">
        <f t="shared" si="9"/>
        <v>0</v>
      </c>
      <c r="X43" s="3" t="b">
        <f>IF(NOT(ISERROR(VLOOKUP(UPPER(F43),Opcodes!$O$3:$O$10,1,FALSE))),TRUE,FALSE)</f>
        <v>1</v>
      </c>
      <c r="Y43" s="1" t="str" cm="1">
        <f t="array" aca="1" ref="Y43" ca="1">IF(OR(UPPER(F43)="STR",UPPER(F43)="ASC"),_xlfn.TEXTJOIN("",TRUE,DEC2HEX(128*(UPPER(F43)="STR")+CODE(MID(G43,ABS(ROW(INDIRECT("1:"&amp;LEN(G43)))),1)))),IF(UPPER(F43)="HEX",SUBSTITUTE(G43," ",""),""))</f>
        <v>3F3CBC120E9609C0</v>
      </c>
      <c r="Z43" s="1" t="str">
        <f t="shared" si="10"/>
        <v/>
      </c>
      <c r="AA43" s="1" t="str">
        <f t="shared" si="11"/>
        <v/>
      </c>
      <c r="AB43" s="1" t="str">
        <f t="shared" si="12"/>
        <v/>
      </c>
      <c r="AC43" s="1" t="str">
        <f t="shared" si="13"/>
        <v/>
      </c>
      <c r="AD43" s="1" t="str">
        <f t="shared" si="14"/>
        <v/>
      </c>
      <c r="AE43" s="1" t="str">
        <f t="shared" ca="1" si="15"/>
        <v/>
      </c>
      <c r="AF43" s="1" t="str">
        <f t="shared" si="16"/>
        <v/>
      </c>
      <c r="AG43" s="1" t="str">
        <f ca="1">IF(Z43&amp;""&lt;&gt;"",Z$33,IF(AA43&amp;""&lt;&gt;"",AA$33,IF(AB43&amp;""&lt;&gt;"",AB$33,IF(AC43&amp;""&lt;&gt;"",AC$33,IF(AD43&amp;""&lt;&gt;"",AD$33,IF(AND(AE43&amp;""&lt;&gt;"",X43=FALSE),AE$33,IF(AF43&amp;""&lt;&gt;"","IMM",IF(X43,"PSO","DIR"))))))))</f>
        <v>PSO</v>
      </c>
      <c r="AH43" s="1" t="str">
        <f t="shared" ca="1" si="17"/>
        <v/>
      </c>
      <c r="AI43" s="1">
        <f t="shared" ca="1" si="32"/>
        <v>-1</v>
      </c>
      <c r="AJ43" s="1">
        <f t="shared" ca="1" si="18"/>
        <v>0</v>
      </c>
      <c r="AK43" s="1" t="str">
        <f t="shared" ca="1" si="33"/>
        <v/>
      </c>
      <c r="AL43" s="1" t="str">
        <f t="shared" ca="1" si="34"/>
        <v/>
      </c>
      <c r="AM43" s="1" t="e" cm="1">
        <f t="array" aca="1" ref="AM43" ca="1">INDEX($G$2:$G$195,MATCH(1,(AL43=$E$2:$E$195)*("EQU"=UPPER($F$2:$F$195)),0))</f>
        <v>#N/A</v>
      </c>
      <c r="AN43" s="1" t="str">
        <f t="shared" ca="1" si="19"/>
        <v/>
      </c>
      <c r="AO43" s="1" t="str">
        <f t="shared" ca="1" si="20"/>
        <v>$1000</v>
      </c>
      <c r="AP43" s="1" t="str">
        <f t="shared" ca="1" si="21"/>
        <v/>
      </c>
      <c r="AQ43" s="1" t="str" cm="1">
        <f t="array" aca="1" ref="AQ43" ca="1">IF(LEFT(AL43,1)=".",INDEX($M$34:$M$195,MATCH(1,(AL43=$L$34:$L$195)*(S43=($S$34:$S$195)),0)),"")</f>
        <v/>
      </c>
      <c r="AR43" s="1" t="str">
        <f t="shared" ca="1" si="22"/>
        <v/>
      </c>
      <c r="AS43" s="1" t="str">
        <f t="shared" ca="1" si="23"/>
        <v/>
      </c>
      <c r="AT43" s="1" t="str">
        <f t="shared" ca="1" si="24"/>
        <v/>
      </c>
      <c r="AU43" s="1" t="str">
        <f t="shared" ca="1" si="25"/>
        <v/>
      </c>
      <c r="AV43" s="1" t="str">
        <f t="shared" ca="1" si="26"/>
        <v/>
      </c>
      <c r="AW43" s="1" t="str">
        <f t="shared" ca="1" si="27"/>
        <v>PSO</v>
      </c>
      <c r="AX43" s="4">
        <f ca="1">VLOOKUP(UPPER(F43)&amp;"-"&amp;AW43,Opcodes!$D$3:$E$160,2,FALSE)</f>
        <v>0</v>
      </c>
      <c r="AY43" s="1">
        <f t="shared" ca="1" si="31"/>
        <v>8</v>
      </c>
    </row>
    <row r="44" spans="3:51" x14ac:dyDescent="0.3">
      <c r="C44" s="10" t="str" cm="1">
        <f t="array" aca="1" ref="C44" ca="1">IF(AND(N44&amp;""&lt;&gt;"",K44&amp;""&lt;&gt;""),K44&amp;": "&amp;N44&amp;IF(O44&amp;""&lt;&gt;""," "&amp;O44,"")&amp;IF(P44&amp;""&lt;&gt;""," "&amp;P44,""),IF(Y44&amp;""&lt;&gt;"",K44&amp;": "&amp;TRIM(_xlfn.TEXTJOIN("",TRUE,MID(Y44,2*ROW(INDIRECT("1:"&amp;LEN(Y44)))-1,2)&amp;" ")),""))</f>
        <v>1043: 4C 49 3C 2C 2C 2D 24 94</v>
      </c>
      <c r="D44" s="15"/>
      <c r="E44" s="16"/>
      <c r="F44" s="17" t="s">
        <v>75</v>
      </c>
      <c r="G44" s="19" t="s">
        <v>345</v>
      </c>
      <c r="H44" s="23"/>
      <c r="K44" s="1" t="str">
        <f t="shared" ca="1" si="28"/>
        <v>1043</v>
      </c>
      <c r="L44" s="1" t="str">
        <f t="shared" si="29"/>
        <v/>
      </c>
      <c r="M44" s="1" t="str">
        <f t="shared" ca="1" si="0"/>
        <v>$1043</v>
      </c>
      <c r="N44" s="4" t="str">
        <f t="shared" ca="1" si="1"/>
        <v/>
      </c>
      <c r="O44" s="4" t="str">
        <f t="shared" ca="1" si="2"/>
        <v/>
      </c>
      <c r="P44" s="4" t="str">
        <f t="shared" ca="1" si="3"/>
        <v/>
      </c>
      <c r="Q44" s="3">
        <f t="shared" si="4"/>
        <v>-1</v>
      </c>
      <c r="R44" s="3" t="str">
        <f t="shared" si="35"/>
        <v/>
      </c>
      <c r="S44" s="3" t="str">
        <f t="shared" si="30"/>
        <v>sub</v>
      </c>
      <c r="T44" s="3" t="b">
        <f t="shared" si="6"/>
        <v>0</v>
      </c>
      <c r="U44" s="3" t="b">
        <f t="shared" si="7"/>
        <v>0</v>
      </c>
      <c r="V44" s="3" t="b">
        <f t="shared" si="8"/>
        <v>0</v>
      </c>
      <c r="W44" s="3" t="b">
        <f t="shared" si="9"/>
        <v>0</v>
      </c>
      <c r="X44" s="3" t="b">
        <f>IF(NOT(ISERROR(VLOOKUP(UPPER(F44),Opcodes!$O$3:$O$10,1,FALSE))),TRUE,FALSE)</f>
        <v>1</v>
      </c>
      <c r="Y44" s="1" t="str" cm="1">
        <f t="array" aca="1" ref="Y44" ca="1">IF(OR(UPPER(F44)="STR",UPPER(F44)="ASC"),_xlfn.TEXTJOIN("",TRUE,DEC2HEX(128*(UPPER(F44)="STR")+CODE(MID(G44,ABS(ROW(INDIRECT("1:"&amp;LEN(G44)))),1)))),IF(UPPER(F44)="HEX",SUBSTITUTE(G44," ",""),""))</f>
        <v>4C493C2C2C2D2494</v>
      </c>
      <c r="Z44" s="1" t="str">
        <f t="shared" si="10"/>
        <v/>
      </c>
      <c r="AA44" s="1" t="str">
        <f t="shared" si="11"/>
        <v/>
      </c>
      <c r="AB44" s="1" t="str">
        <f t="shared" si="12"/>
        <v/>
      </c>
      <c r="AC44" s="1" t="str">
        <f t="shared" si="13"/>
        <v/>
      </c>
      <c r="AD44" s="1" t="str">
        <f t="shared" si="14"/>
        <v/>
      </c>
      <c r="AE44" s="1" t="str">
        <f t="shared" ca="1" si="15"/>
        <v/>
      </c>
      <c r="AF44" s="1" t="str">
        <f t="shared" si="16"/>
        <v/>
      </c>
      <c r="AG44" s="1" t="str">
        <f ca="1">IF(Z44&amp;""&lt;&gt;"",Z$33,IF(AA44&amp;""&lt;&gt;"",AA$33,IF(AB44&amp;""&lt;&gt;"",AB$33,IF(AC44&amp;""&lt;&gt;"",AC$33,IF(AD44&amp;""&lt;&gt;"",AD$33,IF(AND(AE44&amp;""&lt;&gt;"",X44=FALSE),AE$33,IF(AF44&amp;""&lt;&gt;"","IMM",IF(X44,"PSO","DIR"))))))))</f>
        <v>PSO</v>
      </c>
      <c r="AH44" s="1" t="str">
        <f t="shared" ca="1" si="17"/>
        <v/>
      </c>
      <c r="AI44" s="1">
        <f t="shared" ca="1" si="32"/>
        <v>-1</v>
      </c>
      <c r="AJ44" s="1">
        <f t="shared" ca="1" si="18"/>
        <v>0</v>
      </c>
      <c r="AK44" s="1" t="str">
        <f t="shared" ca="1" si="33"/>
        <v/>
      </c>
      <c r="AL44" s="1" t="str">
        <f t="shared" ca="1" si="34"/>
        <v/>
      </c>
      <c r="AM44" s="1" t="e" cm="1">
        <f t="array" aca="1" ref="AM44" ca="1">INDEX($G$2:$G$195,MATCH(1,(AL44=$E$2:$E$195)*("EQU"=UPPER($F$2:$F$195)),0))</f>
        <v>#N/A</v>
      </c>
      <c r="AN44" s="1" t="str">
        <f t="shared" ca="1" si="19"/>
        <v/>
      </c>
      <c r="AO44" s="1" t="str">
        <f t="shared" ca="1" si="20"/>
        <v>$1000</v>
      </c>
      <c r="AP44" s="1" t="str">
        <f t="shared" ca="1" si="21"/>
        <v/>
      </c>
      <c r="AQ44" s="1" t="str" cm="1">
        <f t="array" aca="1" ref="AQ44" ca="1">IF(LEFT(AL44,1)=".",INDEX($M$34:$M$195,MATCH(1,(AL44=$L$34:$L$195)*(S44=($S$34:$S$195)),0)),"")</f>
        <v/>
      </c>
      <c r="AR44" s="1" t="str">
        <f t="shared" ca="1" si="22"/>
        <v/>
      </c>
      <c r="AS44" s="1" t="str">
        <f t="shared" ca="1" si="23"/>
        <v/>
      </c>
      <c r="AT44" s="1" t="str">
        <f t="shared" ca="1" si="24"/>
        <v/>
      </c>
      <c r="AU44" s="1" t="str">
        <f t="shared" ca="1" si="25"/>
        <v/>
      </c>
      <c r="AV44" s="1" t="str">
        <f t="shared" ca="1" si="26"/>
        <v/>
      </c>
      <c r="AW44" s="1" t="str">
        <f t="shared" ca="1" si="27"/>
        <v>PSO</v>
      </c>
      <c r="AX44" s="4">
        <f ca="1">VLOOKUP(UPPER(F44)&amp;"-"&amp;AW44,Opcodes!$D$3:$E$160,2,FALSE)</f>
        <v>0</v>
      </c>
      <c r="AY44" s="1">
        <f t="shared" ca="1" si="31"/>
        <v>8</v>
      </c>
    </row>
    <row r="45" spans="3:51" x14ac:dyDescent="0.3">
      <c r="C45" s="10" t="str" cm="1">
        <f t="array" aca="1" ref="C45" ca="1">IF(AND(N45&amp;""&lt;&gt;"",K45&amp;""&lt;&gt;""),K45&amp;": "&amp;N45&amp;IF(O45&amp;""&lt;&gt;""," "&amp;O45,"")&amp;IF(P45&amp;""&lt;&gt;""," "&amp;P45,""),IF(Y45&amp;""&lt;&gt;"",K45&amp;": "&amp;TRIM(_xlfn.TEXTJOIN("",TRUE,MID(Y45,2*ROW(INDIRECT("1:"&amp;LEN(Y45)))-1,2)&amp;" ")),""))</f>
        <v>104B: 92 1A 35 2D 36 EE DB 23</v>
      </c>
      <c r="D45" s="15"/>
      <c r="E45" s="16"/>
      <c r="F45" s="17" t="s">
        <v>75</v>
      </c>
      <c r="G45" s="19" t="s">
        <v>346</v>
      </c>
      <c r="H45" s="23"/>
      <c r="K45" s="1" t="str">
        <f t="shared" ca="1" si="28"/>
        <v>104B</v>
      </c>
      <c r="L45" s="1" t="str">
        <f t="shared" si="29"/>
        <v/>
      </c>
      <c r="M45" s="1" t="str">
        <f t="shared" ca="1" si="0"/>
        <v>$104B</v>
      </c>
      <c r="N45" s="4" t="str">
        <f t="shared" ca="1" si="1"/>
        <v/>
      </c>
      <c r="O45" s="4" t="str">
        <f t="shared" ca="1" si="2"/>
        <v/>
      </c>
      <c r="P45" s="4" t="str">
        <f t="shared" ca="1" si="3"/>
        <v/>
      </c>
      <c r="Q45" s="3">
        <f t="shared" si="4"/>
        <v>-1</v>
      </c>
      <c r="R45" s="3" t="str">
        <f t="shared" si="35"/>
        <v/>
      </c>
      <c r="S45" s="3" t="str">
        <f t="shared" si="30"/>
        <v>sub</v>
      </c>
      <c r="T45" s="3" t="b">
        <f t="shared" si="6"/>
        <v>0</v>
      </c>
      <c r="U45" s="3" t="b">
        <f t="shared" si="7"/>
        <v>0</v>
      </c>
      <c r="V45" s="3" t="b">
        <f t="shared" si="8"/>
        <v>0</v>
      </c>
      <c r="W45" s="3" t="b">
        <f t="shared" si="9"/>
        <v>0</v>
      </c>
      <c r="X45" s="3" t="b">
        <f>IF(NOT(ISERROR(VLOOKUP(UPPER(F45),Opcodes!$O$3:$O$10,1,FALSE))),TRUE,FALSE)</f>
        <v>1</v>
      </c>
      <c r="Y45" s="1" t="str" cm="1">
        <f t="array" aca="1" ref="Y45" ca="1">IF(OR(UPPER(F45)="STR",UPPER(F45)="ASC"),_xlfn.TEXTJOIN("",TRUE,DEC2HEX(128*(UPPER(F45)="STR")+CODE(MID(G45,ABS(ROW(INDIRECT("1:"&amp;LEN(G45)))),1)))),IF(UPPER(F45)="HEX",SUBSTITUTE(G45," ",""),""))</f>
        <v>921A352D36EEDB23</v>
      </c>
      <c r="Z45" s="1" t="str">
        <f t="shared" si="10"/>
        <v/>
      </c>
      <c r="AA45" s="1" t="str">
        <f t="shared" si="11"/>
        <v/>
      </c>
      <c r="AB45" s="1" t="str">
        <f t="shared" si="12"/>
        <v/>
      </c>
      <c r="AC45" s="1" t="str">
        <f t="shared" si="13"/>
        <v/>
      </c>
      <c r="AD45" s="1" t="str">
        <f t="shared" si="14"/>
        <v/>
      </c>
      <c r="AE45" s="1" t="str">
        <f t="shared" ca="1" si="15"/>
        <v/>
      </c>
      <c r="AF45" s="1" t="str">
        <f t="shared" si="16"/>
        <v/>
      </c>
      <c r="AG45" s="1" t="str">
        <f ca="1">IF(Z45&amp;""&lt;&gt;"",Z$33,IF(AA45&amp;""&lt;&gt;"",AA$33,IF(AB45&amp;""&lt;&gt;"",AB$33,IF(AC45&amp;""&lt;&gt;"",AC$33,IF(AD45&amp;""&lt;&gt;"",AD$33,IF(AND(AE45&amp;""&lt;&gt;"",X45=FALSE),AE$33,IF(AF45&amp;""&lt;&gt;"","IMM",IF(X45,"PSO","DIR"))))))))</f>
        <v>PSO</v>
      </c>
      <c r="AH45" s="1" t="str">
        <f t="shared" ca="1" si="17"/>
        <v/>
      </c>
      <c r="AI45" s="1">
        <f t="shared" ca="1" si="32"/>
        <v>-1</v>
      </c>
      <c r="AJ45" s="1">
        <f t="shared" ca="1" si="18"/>
        <v>0</v>
      </c>
      <c r="AK45" s="1" t="str">
        <f t="shared" ca="1" si="33"/>
        <v/>
      </c>
      <c r="AL45" s="1" t="str">
        <f t="shared" ca="1" si="34"/>
        <v/>
      </c>
      <c r="AM45" s="1" t="e" cm="1">
        <f t="array" aca="1" ref="AM45" ca="1">INDEX($G$2:$G$195,MATCH(1,(AL45=$E$2:$E$195)*("EQU"=UPPER($F$2:$F$195)),0))</f>
        <v>#N/A</v>
      </c>
      <c r="AN45" s="1" t="str">
        <f t="shared" ca="1" si="19"/>
        <v/>
      </c>
      <c r="AO45" s="1" t="str">
        <f t="shared" ca="1" si="20"/>
        <v>$1000</v>
      </c>
      <c r="AP45" s="1" t="str">
        <f t="shared" ca="1" si="21"/>
        <v/>
      </c>
      <c r="AQ45" s="1" t="str" cm="1">
        <f t="array" aca="1" ref="AQ45" ca="1">IF(LEFT(AL45,1)=".",INDEX($M$34:$M$195,MATCH(1,(AL45=$L$34:$L$195)*(S45=($S$34:$S$195)),0)),"")</f>
        <v/>
      </c>
      <c r="AR45" s="1" t="str">
        <f t="shared" ca="1" si="22"/>
        <v/>
      </c>
      <c r="AS45" s="1" t="str">
        <f t="shared" ca="1" si="23"/>
        <v/>
      </c>
      <c r="AT45" s="1" t="str">
        <f ca="1">IF(AS45&amp;""&lt;&gt;"",DEC2HEX(AS45,2+2*(AS45&gt;255)),"")</f>
        <v/>
      </c>
      <c r="AU45" s="1" t="str">
        <f t="shared" ca="1" si="25"/>
        <v/>
      </c>
      <c r="AV45" s="1" t="str">
        <f t="shared" ca="1" si="26"/>
        <v/>
      </c>
      <c r="AW45" s="1" t="str">
        <f t="shared" ca="1" si="27"/>
        <v>PSO</v>
      </c>
      <c r="AX45" s="4">
        <f ca="1">VLOOKUP(UPPER(F45)&amp;"-"&amp;AW45,Opcodes!$D$3:$E$160,2,FALSE)</f>
        <v>0</v>
      </c>
      <c r="AY45" s="1">
        <f t="shared" ca="1" si="31"/>
        <v>8</v>
      </c>
    </row>
    <row r="46" spans="3:51" x14ac:dyDescent="0.3">
      <c r="C46" s="10" t="str" cm="1">
        <f t="array" aca="1" ref="C46" ca="1">IF(AND(N46&amp;""&lt;&gt;"",K46&amp;""&lt;&gt;""),K46&amp;": "&amp;N46&amp;IF(O46&amp;""&lt;&gt;""," "&amp;O46,"")&amp;IF(P46&amp;""&lt;&gt;""," "&amp;P46,""),IF(Y46&amp;""&lt;&gt;"",K46&amp;": "&amp;TRIM(_xlfn.TEXTJOIN("",TRUE,MID(Y46,2*ROW(INDIRECT("1:"&amp;LEN(Y46)))-1,2)&amp;" ")),""))</f>
        <v>1053: 3C 27 94 1B 3E 36 3F 06</v>
      </c>
      <c r="D46" s="15"/>
      <c r="E46" s="16"/>
      <c r="F46" s="17" t="s">
        <v>75</v>
      </c>
      <c r="G46" s="19" t="s">
        <v>347</v>
      </c>
      <c r="H46" s="23"/>
      <c r="K46" s="1" t="str">
        <f t="shared" ca="1" si="28"/>
        <v>1053</v>
      </c>
      <c r="L46" s="1" t="str">
        <f t="shared" si="29"/>
        <v/>
      </c>
      <c r="M46" s="1" t="str">
        <f t="shared" ca="1" si="0"/>
        <v>$1053</v>
      </c>
      <c r="N46" s="4" t="str">
        <f t="shared" ca="1" si="1"/>
        <v/>
      </c>
      <c r="O46" s="4" t="str">
        <f t="shared" ca="1" si="2"/>
        <v/>
      </c>
      <c r="P46" s="4" t="str">
        <f t="shared" ca="1" si="3"/>
        <v/>
      </c>
      <c r="Q46" s="3">
        <f t="shared" si="4"/>
        <v>-1</v>
      </c>
      <c r="R46" s="3" t="str">
        <f t="shared" si="35"/>
        <v/>
      </c>
      <c r="S46" s="3" t="str">
        <f t="shared" si="30"/>
        <v>sub</v>
      </c>
      <c r="T46" s="3" t="b">
        <f t="shared" si="6"/>
        <v>0</v>
      </c>
      <c r="U46" s="3" t="b">
        <f t="shared" si="7"/>
        <v>0</v>
      </c>
      <c r="V46" s="3" t="b">
        <f t="shared" si="8"/>
        <v>0</v>
      </c>
      <c r="W46" s="3" t="b">
        <f t="shared" si="9"/>
        <v>0</v>
      </c>
      <c r="X46" s="3" t="b">
        <f>IF(NOT(ISERROR(VLOOKUP(UPPER(F46),Opcodes!$O$3:$O$10,1,FALSE))),TRUE,FALSE)</f>
        <v>1</v>
      </c>
      <c r="Y46" s="1" t="str" cm="1">
        <f t="array" aca="1" ref="Y46" ca="1">IF(OR(UPPER(F46)="STR",UPPER(F46)="ASC"),_xlfn.TEXTJOIN("",TRUE,DEC2HEX(128*(UPPER(F46)="STR")+CODE(MID(G46,ABS(ROW(INDIRECT("1:"&amp;LEN(G46)))),1)))),IF(UPPER(F46)="HEX",SUBSTITUTE(G46," ",""),""))</f>
        <v>3C27941B3E363F06</v>
      </c>
      <c r="Z46" s="1" t="str">
        <f t="shared" si="10"/>
        <v/>
      </c>
      <c r="AA46" s="1" t="str">
        <f t="shared" si="11"/>
        <v/>
      </c>
      <c r="AB46" s="1" t="str">
        <f t="shared" si="12"/>
        <v/>
      </c>
      <c r="AC46" s="1" t="str">
        <f t="shared" si="13"/>
        <v/>
      </c>
      <c r="AD46" s="1" t="str">
        <f t="shared" si="14"/>
        <v/>
      </c>
      <c r="AE46" s="1" t="str">
        <f t="shared" ca="1" si="15"/>
        <v/>
      </c>
      <c r="AF46" s="1" t="str">
        <f t="shared" si="16"/>
        <v/>
      </c>
      <c r="AG46" s="1" t="str">
        <f ca="1">IF(Z46&amp;""&lt;&gt;"",Z$33,IF(AA46&amp;""&lt;&gt;"",AA$33,IF(AB46&amp;""&lt;&gt;"",AB$33,IF(AC46&amp;""&lt;&gt;"",AC$33,IF(AD46&amp;""&lt;&gt;"",AD$33,IF(AND(AE46&amp;""&lt;&gt;"",X46=FALSE),AE$33,IF(AF46&amp;""&lt;&gt;"","IMM",IF(X46,"PSO","DIR"))))))))</f>
        <v>PSO</v>
      </c>
      <c r="AH46" s="1" t="str">
        <f t="shared" ca="1" si="17"/>
        <v/>
      </c>
      <c r="AI46" s="1">
        <f t="shared" ca="1" si="32"/>
        <v>-1</v>
      </c>
      <c r="AJ46" s="1">
        <f t="shared" ca="1" si="18"/>
        <v>0</v>
      </c>
      <c r="AK46" s="1" t="str">
        <f t="shared" ca="1" si="33"/>
        <v/>
      </c>
      <c r="AL46" s="1" t="str">
        <f t="shared" ca="1" si="34"/>
        <v/>
      </c>
      <c r="AM46" s="1" t="e" cm="1">
        <f t="array" aca="1" ref="AM46" ca="1">INDEX($G$2:$G$195,MATCH(1,(AL46=$E$2:$E$195)*("EQU"=UPPER($F$2:$F$195)),0))</f>
        <v>#N/A</v>
      </c>
      <c r="AN46" s="1" t="str">
        <f t="shared" ca="1" si="19"/>
        <v/>
      </c>
      <c r="AO46" s="1" t="str">
        <f t="shared" ca="1" si="20"/>
        <v>$1000</v>
      </c>
      <c r="AP46" s="1" t="str">
        <f t="shared" ca="1" si="21"/>
        <v/>
      </c>
      <c r="AQ46" s="1" t="str" cm="1">
        <f t="array" aca="1" ref="AQ46" ca="1">IF(LEFT(AL46,1)=".",INDEX($M$34:$M$195,MATCH(1,(AL46=$L$34:$L$195)*(S46=($S$34:$S$195)),0)),"")</f>
        <v/>
      </c>
      <c r="AR46" s="1" t="str">
        <f t="shared" ca="1" si="22"/>
        <v/>
      </c>
      <c r="AS46" s="1" t="str">
        <f t="shared" ca="1" si="23"/>
        <v/>
      </c>
      <c r="AT46" s="1" t="str">
        <f ca="1">IF(AS46&amp;""&lt;&gt;"",DEC2HEX(AS46,2+2*(AS46&gt;255)),"")</f>
        <v/>
      </c>
      <c r="AU46" s="1" t="str">
        <f t="shared" ca="1" si="25"/>
        <v/>
      </c>
      <c r="AV46" s="1" t="str">
        <f t="shared" ca="1" si="26"/>
        <v/>
      </c>
      <c r="AW46" s="1" t="str">
        <f t="shared" ca="1" si="27"/>
        <v>PSO</v>
      </c>
      <c r="AX46" s="4">
        <f ca="1">VLOOKUP(UPPER(F46)&amp;"-"&amp;AW46,Opcodes!$D$3:$E$160,2,FALSE)</f>
        <v>0</v>
      </c>
      <c r="AY46" s="1">
        <f t="shared" ca="1" si="31"/>
        <v>8</v>
      </c>
    </row>
    <row r="47" spans="3:51" x14ac:dyDescent="0.3">
      <c r="C47" s="10" t="str" cm="1">
        <f t="array" aca="1" ref="C47" ca="1">IF(AND(N47&amp;""&lt;&gt;"",K47&amp;""&lt;&gt;""),K47&amp;": "&amp;N47&amp;IF(O47&amp;""&lt;&gt;""," "&amp;O47,"")&amp;IF(P47&amp;""&lt;&gt;""," "&amp;P47,""),IF(Y47&amp;""&lt;&gt;"",K47&amp;": "&amp;TRIM(_xlfn.TEXTJOIN("",TRUE,MID(Y47,2*ROW(INDIRECT("1:"&amp;LEN(Y47)))-1,2)&amp;" ")),""))</f>
        <v>105B: 00 1B 28 2D 2D F8 DB 63</v>
      </c>
      <c r="D47" s="15"/>
      <c r="E47" s="16"/>
      <c r="F47" s="17" t="s">
        <v>75</v>
      </c>
      <c r="G47" s="19" t="s">
        <v>348</v>
      </c>
      <c r="H47" s="23"/>
      <c r="K47" s="1" t="str">
        <f t="shared" ca="1" si="28"/>
        <v>105B</v>
      </c>
      <c r="L47" s="1" t="str">
        <f t="shared" si="29"/>
        <v/>
      </c>
      <c r="M47" s="1" t="str">
        <f t="shared" ca="1" si="0"/>
        <v>$105B</v>
      </c>
      <c r="N47" s="4" t="str">
        <f t="shared" ca="1" si="1"/>
        <v/>
      </c>
      <c r="O47" s="4" t="str">
        <f t="shared" ca="1" si="2"/>
        <v/>
      </c>
      <c r="P47" s="4" t="str">
        <f t="shared" ca="1" si="3"/>
        <v/>
      </c>
      <c r="Q47" s="3">
        <f t="shared" si="4"/>
        <v>-1</v>
      </c>
      <c r="R47" s="3" t="str">
        <f t="shared" si="35"/>
        <v/>
      </c>
      <c r="S47" s="3" t="str">
        <f t="shared" si="30"/>
        <v>sub</v>
      </c>
      <c r="T47" s="3" t="b">
        <f t="shared" si="6"/>
        <v>0</v>
      </c>
      <c r="U47" s="3" t="b">
        <f t="shared" si="7"/>
        <v>0</v>
      </c>
      <c r="V47" s="3" t="b">
        <f t="shared" si="8"/>
        <v>0</v>
      </c>
      <c r="W47" s="3" t="b">
        <f t="shared" si="9"/>
        <v>0</v>
      </c>
      <c r="X47" s="3" t="b">
        <f>IF(NOT(ISERROR(VLOOKUP(UPPER(F47),Opcodes!$O$3:$O$10,1,FALSE))),TRUE,FALSE)</f>
        <v>1</v>
      </c>
      <c r="Y47" s="1" t="str" cm="1">
        <f t="array" aca="1" ref="Y47" ca="1">IF(OR(UPPER(F47)="STR",UPPER(F47)="ASC"),_xlfn.TEXTJOIN("",TRUE,DEC2HEX(128*(UPPER(F47)="STR")+CODE(MID(G47,ABS(ROW(INDIRECT("1:"&amp;LEN(G47)))),1)))),IF(UPPER(F47)="HEX",SUBSTITUTE(G47," ",""),""))</f>
        <v>001B282D2DF8DB63</v>
      </c>
      <c r="Z47" s="1" t="str">
        <f t="shared" si="10"/>
        <v/>
      </c>
      <c r="AA47" s="1" t="str">
        <f t="shared" si="11"/>
        <v/>
      </c>
      <c r="AB47" s="1" t="str">
        <f t="shared" si="12"/>
        <v/>
      </c>
      <c r="AC47" s="1" t="str">
        <f t="shared" si="13"/>
        <v/>
      </c>
      <c r="AD47" s="1" t="str">
        <f t="shared" si="14"/>
        <v/>
      </c>
      <c r="AE47" s="1" t="str">
        <f t="shared" ca="1" si="15"/>
        <v/>
      </c>
      <c r="AF47" s="1" t="str">
        <f t="shared" si="16"/>
        <v/>
      </c>
      <c r="AG47" s="1" t="str">
        <f ca="1">IF(Z47&amp;""&lt;&gt;"",Z$33,IF(AA47&amp;""&lt;&gt;"",AA$33,IF(AB47&amp;""&lt;&gt;"",AB$33,IF(AC47&amp;""&lt;&gt;"",AC$33,IF(AD47&amp;""&lt;&gt;"",AD$33,IF(AND(AE47&amp;""&lt;&gt;"",X47=FALSE),AE$33,IF(AF47&amp;""&lt;&gt;"","IMM",IF(X47,"PSO","DIR"))))))))</f>
        <v>PSO</v>
      </c>
      <c r="AH47" s="1" t="str">
        <f t="shared" ca="1" si="17"/>
        <v/>
      </c>
      <c r="AI47" s="1">
        <f t="shared" ca="1" si="32"/>
        <v>-1</v>
      </c>
      <c r="AJ47" s="1">
        <f t="shared" ca="1" si="18"/>
        <v>0</v>
      </c>
      <c r="AK47" s="1" t="str">
        <f t="shared" ca="1" si="33"/>
        <v/>
      </c>
      <c r="AL47" s="1" t="str">
        <f t="shared" ca="1" si="34"/>
        <v/>
      </c>
      <c r="AM47" s="1" t="e" cm="1">
        <f t="array" aca="1" ref="AM47" ca="1">INDEX($G$2:$G$195,MATCH(1,(AL47=$E$2:$E$195)*("EQU"=UPPER($F$2:$F$195)),0))</f>
        <v>#N/A</v>
      </c>
      <c r="AN47" s="1" t="str">
        <f t="shared" ca="1" si="19"/>
        <v/>
      </c>
      <c r="AO47" s="1" t="str">
        <f t="shared" ca="1" si="20"/>
        <v>$1000</v>
      </c>
      <c r="AP47" s="1" t="str">
        <f t="shared" ca="1" si="21"/>
        <v/>
      </c>
      <c r="AQ47" s="1" t="str" cm="1">
        <f t="array" aca="1" ref="AQ47" ca="1">IF(LEFT(AL47,1)=".",INDEX($M$34:$M$195,MATCH(1,(AL47=$L$34:$L$195)*(S47=($S$34:$S$195)),0)),"")</f>
        <v/>
      </c>
      <c r="AR47" s="1" t="str">
        <f t="shared" ca="1" si="22"/>
        <v/>
      </c>
      <c r="AS47" s="1" t="str">
        <f t="shared" ca="1" si="23"/>
        <v/>
      </c>
      <c r="AT47" s="1" t="str">
        <f t="shared" ref="AT47:AT69" ca="1" si="36">IF(AS47&amp;""&lt;&gt;"",DEC2HEX(AS47,2+2*(AS47&gt;255)),"")</f>
        <v/>
      </c>
      <c r="AU47" s="1" t="str">
        <f t="shared" ca="1" si="25"/>
        <v/>
      </c>
      <c r="AV47" s="1" t="str">
        <f t="shared" ca="1" si="26"/>
        <v/>
      </c>
      <c r="AW47" s="1" t="str">
        <f t="shared" ca="1" si="27"/>
        <v>PSO</v>
      </c>
      <c r="AX47" s="4">
        <f ca="1">VLOOKUP(UPPER(F47)&amp;"-"&amp;AW47,Opcodes!$D$3:$E$160,2,FALSE)</f>
        <v>0</v>
      </c>
      <c r="AY47" s="1">
        <f t="shared" ca="1" si="31"/>
        <v>8</v>
      </c>
    </row>
    <row r="48" spans="3:51" x14ac:dyDescent="0.3">
      <c r="C48" s="10" t="str" cm="1">
        <f t="array" aca="1" ref="C48" ca="1">IF(AND(N48&amp;""&lt;&gt;"",K48&amp;""&lt;&gt;""),K48&amp;": "&amp;N48&amp;IF(O48&amp;""&lt;&gt;""," "&amp;O48,"")&amp;IF(P48&amp;""&lt;&gt;""," "&amp;P48,""),IF(Y48&amp;""&lt;&gt;"",K48&amp;": "&amp;TRIM(_xlfn.TEXTJOIN("",TRUE,MID(Y48,2*ROW(INDIRECT("1:"&amp;LEN(Y48)))-1,2)&amp;" ")),""))</f>
        <v>1063: 6D E5 23 00</v>
      </c>
      <c r="D48" s="15"/>
      <c r="E48" s="16"/>
      <c r="F48" s="17" t="s">
        <v>75</v>
      </c>
      <c r="G48" s="19" t="s">
        <v>349</v>
      </c>
      <c r="H48" s="23"/>
      <c r="K48" s="1" t="str">
        <f t="shared" ca="1" si="28"/>
        <v>1063</v>
      </c>
      <c r="L48" s="1" t="str">
        <f t="shared" si="29"/>
        <v/>
      </c>
      <c r="M48" s="1" t="str">
        <f t="shared" ca="1" si="0"/>
        <v>$1063</v>
      </c>
      <c r="N48" s="4" t="str">
        <f t="shared" ca="1" si="1"/>
        <v/>
      </c>
      <c r="O48" s="4" t="str">
        <f t="shared" ca="1" si="2"/>
        <v/>
      </c>
      <c r="P48" s="4" t="str">
        <f t="shared" ca="1" si="3"/>
        <v/>
      </c>
      <c r="Q48" s="3">
        <f t="shared" si="4"/>
        <v>-1</v>
      </c>
      <c r="R48" s="3" t="str">
        <f t="shared" si="35"/>
        <v/>
      </c>
      <c r="S48" s="3" t="str">
        <f t="shared" si="30"/>
        <v>sub</v>
      </c>
      <c r="T48" s="3" t="b">
        <f t="shared" si="6"/>
        <v>0</v>
      </c>
      <c r="U48" s="3" t="b">
        <f t="shared" si="7"/>
        <v>0</v>
      </c>
      <c r="V48" s="3" t="b">
        <f t="shared" si="8"/>
        <v>0</v>
      </c>
      <c r="W48" s="3" t="b">
        <f t="shared" si="9"/>
        <v>0</v>
      </c>
      <c r="X48" s="3" t="b">
        <f>IF(NOT(ISERROR(VLOOKUP(UPPER(F48),Opcodes!$O$3:$O$10,1,FALSE))),TRUE,FALSE)</f>
        <v>1</v>
      </c>
      <c r="Y48" s="1" t="str" cm="1">
        <f t="array" aca="1" ref="Y48" ca="1">IF(OR(UPPER(F48)="STR",UPPER(F48)="ASC"),_xlfn.TEXTJOIN("",TRUE,DEC2HEX(128*(UPPER(F48)="STR")+CODE(MID(G48,ABS(ROW(INDIRECT("1:"&amp;LEN(G48)))),1)))),IF(UPPER(F48)="HEX",SUBSTITUTE(G48," ",""),""))</f>
        <v>6DE52300</v>
      </c>
      <c r="Z48" s="1" t="str">
        <f t="shared" si="10"/>
        <v/>
      </c>
      <c r="AA48" s="1" t="str">
        <f t="shared" si="11"/>
        <v/>
      </c>
      <c r="AB48" s="1" t="str">
        <f t="shared" si="12"/>
        <v/>
      </c>
      <c r="AC48" s="1" t="str">
        <f t="shared" si="13"/>
        <v/>
      </c>
      <c r="AD48" s="1" t="str">
        <f t="shared" si="14"/>
        <v/>
      </c>
      <c r="AE48" s="1" t="str">
        <f t="shared" ca="1" si="15"/>
        <v/>
      </c>
      <c r="AF48" s="1" t="str">
        <f t="shared" si="16"/>
        <v/>
      </c>
      <c r="AG48" s="1" t="str">
        <f ca="1">IF(Z48&amp;""&lt;&gt;"",Z$33,IF(AA48&amp;""&lt;&gt;"",AA$33,IF(AB48&amp;""&lt;&gt;"",AB$33,IF(AC48&amp;""&lt;&gt;"",AC$33,IF(AD48&amp;""&lt;&gt;"",AD$33,IF(AND(AE48&amp;""&lt;&gt;"",X48=FALSE),AE$33,IF(AF48&amp;""&lt;&gt;"","IMM",IF(X48,"PSO","DIR"))))))))</f>
        <v>PSO</v>
      </c>
      <c r="AH48" s="1" t="str">
        <f t="shared" ca="1" si="17"/>
        <v/>
      </c>
      <c r="AI48" s="1">
        <f t="shared" ca="1" si="32"/>
        <v>-1</v>
      </c>
      <c r="AJ48" s="1">
        <f t="shared" ca="1" si="18"/>
        <v>0</v>
      </c>
      <c r="AK48" s="1" t="str">
        <f t="shared" ca="1" si="33"/>
        <v/>
      </c>
      <c r="AL48" s="1" t="str">
        <f t="shared" ca="1" si="34"/>
        <v/>
      </c>
      <c r="AM48" s="1" t="e" cm="1">
        <f t="array" aca="1" ref="AM48" ca="1">INDEX($G$2:$G$195,MATCH(1,(AL48=$E$2:$E$195)*("EQU"=UPPER($F$2:$F$195)),0))</f>
        <v>#N/A</v>
      </c>
      <c r="AN48" s="1" t="str">
        <f t="shared" ca="1" si="19"/>
        <v/>
      </c>
      <c r="AO48" s="1" t="str">
        <f t="shared" ca="1" si="20"/>
        <v>$1000</v>
      </c>
      <c r="AP48" s="1" t="str">
        <f t="shared" ca="1" si="21"/>
        <v/>
      </c>
      <c r="AQ48" s="1" t="str" cm="1">
        <f t="array" aca="1" ref="AQ48" ca="1">IF(LEFT(AL48,1)=".",INDEX($M$34:$M$195,MATCH(1,(AL48=$L$34:$L$195)*(S48=($S$34:$S$195)),0)),"")</f>
        <v/>
      </c>
      <c r="AR48" s="1" t="str">
        <f t="shared" ca="1" si="22"/>
        <v/>
      </c>
      <c r="AS48" s="1" t="str">
        <f t="shared" ca="1" si="23"/>
        <v/>
      </c>
      <c r="AT48" s="1" t="str">
        <f t="shared" ca="1" si="36"/>
        <v/>
      </c>
      <c r="AU48" s="1" t="str">
        <f t="shared" ca="1" si="25"/>
        <v/>
      </c>
      <c r="AV48" s="1" t="str">
        <f t="shared" ca="1" si="26"/>
        <v/>
      </c>
      <c r="AW48" s="1" t="str">
        <f t="shared" ca="1" si="27"/>
        <v>PSO</v>
      </c>
      <c r="AX48" s="4">
        <f ca="1">VLOOKUP(UPPER(F48)&amp;"-"&amp;AW48,Opcodes!$D$3:$E$160,2,FALSE)</f>
        <v>0</v>
      </c>
      <c r="AY48" s="1">
        <f t="shared" ca="1" si="31"/>
        <v>4</v>
      </c>
    </row>
    <row r="49" spans="3:51" x14ac:dyDescent="0.3">
      <c r="C49" s="10" t="str" cm="1">
        <f t="array" aca="1" ref="C49" ca="1">IF(AND(N49&amp;""&lt;&gt;"",K49&amp;""&lt;&gt;""),K49&amp;": "&amp;N49&amp;IF(O49&amp;""&lt;&gt;""," "&amp;O49,"")&amp;IF(P49&amp;""&lt;&gt;""," "&amp;P49,""),IF(Y49&amp;""&lt;&gt;"",K49&amp;": "&amp;TRIM(_xlfn.TEXTJOIN("",TRUE,MID(Y49,2*ROW(INDIRECT("1:"&amp;LEN(Y49)))-1,2)&amp;" ")),""))</f>
        <v>1067: 20 E2 F3</v>
      </c>
      <c r="D49" s="15"/>
      <c r="E49" s="16" t="s">
        <v>341</v>
      </c>
      <c r="F49" s="17" t="s">
        <v>294</v>
      </c>
      <c r="G49" s="18" t="s">
        <v>315</v>
      </c>
      <c r="H49" s="23" t="s">
        <v>365</v>
      </c>
      <c r="K49" s="1" t="str">
        <f t="shared" ca="1" si="28"/>
        <v>1067</v>
      </c>
      <c r="L49" s="1" t="str">
        <f t="shared" si="29"/>
        <v>e2</v>
      </c>
      <c r="M49" s="1" t="str">
        <f t="shared" ca="1" si="0"/>
        <v>$1067</v>
      </c>
      <c r="N49" s="4" t="str">
        <f t="shared" ca="1" si="1"/>
        <v>20</v>
      </c>
      <c r="O49" s="4" t="str">
        <f t="shared" ca="1" si="2"/>
        <v>E2</v>
      </c>
      <c r="P49" s="4" t="str">
        <f t="shared" ca="1" si="3"/>
        <v>F3</v>
      </c>
      <c r="Q49" s="3">
        <f t="shared" si="4"/>
        <v>-1</v>
      </c>
      <c r="R49" s="3" t="str">
        <f t="shared" si="35"/>
        <v/>
      </c>
      <c r="S49" s="3" t="str">
        <f t="shared" si="30"/>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t="str">
        <f t="shared" ca="1" si="15"/>
        <v>hgr</v>
      </c>
      <c r="AF49" s="1" t="str">
        <f t="shared" si="16"/>
        <v/>
      </c>
      <c r="AG49" s="1" t="str">
        <f ca="1">IF(Z49&amp;""&lt;&gt;"",Z$33,IF(AA49&amp;""&lt;&gt;"",AA$33,IF(AB49&amp;""&lt;&gt;"",AB$33,IF(AC49&amp;""&lt;&gt;"",AC$33,IF(AD49&amp;""&lt;&gt;"",AD$33,IF(AND(AE49&amp;""&lt;&gt;"",X49=FALSE),AE$33,IF(AF49&amp;""&lt;&gt;"","IMM",IF(X49,"PSO","DIR"))))))))</f>
        <v>mem</v>
      </c>
      <c r="AH49" s="1" t="str">
        <f t="shared" ca="1" si="17"/>
        <v>hgr</v>
      </c>
      <c r="AI49" s="1">
        <f t="shared" ca="1" si="32"/>
        <v>-1</v>
      </c>
      <c r="AJ49" s="1">
        <f t="shared" ca="1" si="18"/>
        <v>0</v>
      </c>
      <c r="AK49" s="1" t="str">
        <f t="shared" ca="1" si="33"/>
        <v>hgr</v>
      </c>
      <c r="AL49" s="1" t="str">
        <f t="shared" ca="1" si="34"/>
        <v>hgr</v>
      </c>
      <c r="AM49" s="1" t="str" cm="1">
        <f t="array" aca="1" ref="AM49" ca="1">INDEX($G$2:$G$195,MATCH(1,(AL49=$E$2:$E$195)*("EQU"=UPPER($F$2:$F$195)),0))</f>
        <v>$f3e2</v>
      </c>
      <c r="AN49" s="1" t="str">
        <f t="shared" ca="1" si="19"/>
        <v>$f3e2</v>
      </c>
      <c r="AO49" s="1" t="e">
        <f t="shared" ca="1" si="20"/>
        <v>#N/A</v>
      </c>
      <c r="AP49" s="1" t="str">
        <f t="shared" ca="1" si="21"/>
        <v/>
      </c>
      <c r="AQ49" s="1" t="str" cm="1">
        <f t="array" aca="1" ref="AQ49" ca="1">IF(LEFT(AL49,1)=".",INDEX($M$34:$M$195,MATCH(1,(AL49=$L$34:$L$195)*(S49=($S$34:$S$195)),0)),"")</f>
        <v/>
      </c>
      <c r="AR49" s="1" t="str">
        <f t="shared" ca="1" si="22"/>
        <v>$f3e2</v>
      </c>
      <c r="AS49" s="1">
        <f t="shared" ca="1" si="23"/>
        <v>62434</v>
      </c>
      <c r="AT49" s="1" t="str">
        <f t="shared" ca="1" si="36"/>
        <v>F3E2</v>
      </c>
      <c r="AU49" s="1" t="str">
        <f t="shared" ca="1" si="25"/>
        <v>F3E2</v>
      </c>
      <c r="AV49" s="1" t="str">
        <f t="shared" ca="1" si="26"/>
        <v>F3E2</v>
      </c>
      <c r="AW49" s="1" t="str">
        <f t="shared" ca="1" si="27"/>
        <v>ABS</v>
      </c>
      <c r="AX49" s="4" t="str">
        <f ca="1">VLOOKUP(UPPER(F49)&amp;"-"&amp;AW49,Opcodes!$D$3:$E$160,2,FALSE)</f>
        <v>20</v>
      </c>
      <c r="AY49" s="1">
        <f t="shared" si="31"/>
        <v>3</v>
      </c>
    </row>
    <row r="50" spans="3:51" x14ac:dyDescent="0.3">
      <c r="C50" s="10" t="str" cm="1">
        <f t="array" aca="1" ref="C50" ca="1">IF(AND(N50&amp;""&lt;&gt;"",K50&amp;""&lt;&gt;""),K50&amp;": "&amp;N50&amp;IF(O50&amp;""&lt;&gt;""," "&amp;O50,"")&amp;IF(P50&amp;""&lt;&gt;""," "&amp;P50,""),IF(Y50&amp;""&lt;&gt;"",K50&amp;": "&amp;TRIM(_xlfn.TEXTJOIN("",TRUE,MID(Y50,2*ROW(INDIRECT("1:"&amp;LEN(Y50)))-1,2)&amp;" ")),""))</f>
        <v>106A: A2 03</v>
      </c>
      <c r="D50" s="15"/>
      <c r="E50" s="16"/>
      <c r="F50" s="17" t="s">
        <v>292</v>
      </c>
      <c r="G50" s="18" t="s">
        <v>355</v>
      </c>
      <c r="H50" s="23"/>
      <c r="K50" s="1" t="str">
        <f t="shared" ca="1" si="28"/>
        <v>106A</v>
      </c>
      <c r="L50" s="1" t="str">
        <f t="shared" si="29"/>
        <v/>
      </c>
      <c r="M50" s="1" t="str">
        <f t="shared" ca="1" si="0"/>
        <v>$106A</v>
      </c>
      <c r="N50" s="4" t="str">
        <f t="shared" ca="1" si="1"/>
        <v>A2</v>
      </c>
      <c r="O50" s="4" t="str">
        <f t="shared" ca="1" si="2"/>
        <v>03</v>
      </c>
      <c r="P50" s="4" t="str">
        <f t="shared" ca="1" si="3"/>
        <v/>
      </c>
      <c r="Q50" s="3">
        <f t="shared" si="4"/>
        <v>-1</v>
      </c>
      <c r="R50" s="3" t="str">
        <f t="shared" si="35"/>
        <v/>
      </c>
      <c r="S50" s="3" t="str">
        <f t="shared" si="30"/>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t="str">
        <f t="shared" ca="1" si="15"/>
        <v/>
      </c>
      <c r="AF50" s="1" t="str">
        <f t="shared" si="16"/>
        <v>#03</v>
      </c>
      <c r="AG50" s="1" t="str">
        <f ca="1">IF(Z50&amp;""&lt;&gt;"",Z$33,IF(AA50&amp;""&lt;&gt;"",AA$33,IF(AB50&amp;""&lt;&gt;"",AB$33,IF(AC50&amp;""&lt;&gt;"",AC$33,IF(AD50&amp;""&lt;&gt;"",AD$33,IF(AND(AE50&amp;""&lt;&gt;"",X50=FALSE),AE$33,IF(AF50&amp;""&lt;&gt;"","IMM",IF(X50,"PSO","DIR"))))))))</f>
        <v>IMM</v>
      </c>
      <c r="AH50" s="1" t="str">
        <f t="shared" ca="1" si="17"/>
        <v>03</v>
      </c>
      <c r="AI50" s="1">
        <f t="shared" ca="1" si="32"/>
        <v>-1</v>
      </c>
      <c r="AJ50" s="1">
        <f ca="1">IF(AI50&lt;0,0,_xlfn.NUMBERVALUE(RIGHT(AH50,LEN(AH50)-AI50+1)))</f>
        <v>0</v>
      </c>
      <c r="AK50" s="1" t="str">
        <f t="shared" ca="1" si="33"/>
        <v>03</v>
      </c>
      <c r="AL50" s="1" t="str">
        <f t="shared" ca="1" si="34"/>
        <v>03</v>
      </c>
      <c r="AM50" s="1" t="e" cm="1">
        <f t="array" aca="1" ref="AM50" ca="1">INDEX($G$2:$G$195,MATCH(1,(AL50=$E$2:$E$195)*("EQU"=UPPER($F$2:$F$195)),0))</f>
        <v>#N/A</v>
      </c>
      <c r="AN50" s="1" t="str">
        <f t="shared" ca="1" si="19"/>
        <v/>
      </c>
      <c r="AO50" s="1" t="e">
        <f t="shared" ca="1" si="20"/>
        <v>#N/A</v>
      </c>
      <c r="AP50" s="1" t="str">
        <f t="shared" ca="1" si="21"/>
        <v/>
      </c>
      <c r="AQ50" s="1" t="str" cm="1">
        <f t="array" aca="1" ref="AQ50" ca="1">IF(LEFT(AL50,1)=".",INDEX($M$34:$M$195,MATCH(1,(AL50=$L$34:$L$195)*(S50=($S$34:$S$195)),0)),"")</f>
        <v/>
      </c>
      <c r="AR50" s="1" t="str">
        <f t="shared" ca="1" si="22"/>
        <v>03</v>
      </c>
      <c r="AS50" s="1">
        <f t="shared" ca="1" si="23"/>
        <v>3</v>
      </c>
      <c r="AT50" s="1" t="str">
        <f t="shared" ca="1" si="36"/>
        <v>03</v>
      </c>
      <c r="AU50" s="1" t="str">
        <f t="shared" ca="1" si="25"/>
        <v>03</v>
      </c>
      <c r="AV50" s="1" t="str">
        <f t="shared" ca="1" si="26"/>
        <v>03</v>
      </c>
      <c r="AW50" s="1" t="str">
        <f t="shared" ca="1" si="27"/>
        <v>IMM</v>
      </c>
      <c r="AX50" s="4" t="str">
        <f ca="1">VLOOKUP(UPPER(F50)&amp;"-"&amp;AW50,Opcodes!$D$3:$E$160,2,FALSE)</f>
        <v>A2</v>
      </c>
      <c r="AY50" s="1">
        <f t="shared" ca="1" si="31"/>
        <v>2</v>
      </c>
    </row>
    <row r="51" spans="3:51" x14ac:dyDescent="0.3">
      <c r="C51" s="10" t="str" cm="1">
        <f t="array" aca="1" ref="C51" ca="1">IF(AND(N51&amp;""&lt;&gt;"",K51&amp;""&lt;&gt;""),K51&amp;": "&amp;N51&amp;IF(O51&amp;""&lt;&gt;""," "&amp;O51,"")&amp;IF(P51&amp;""&lt;&gt;""," "&amp;P51,""),IF(Y51&amp;""&lt;&gt;"",K51&amp;": "&amp;TRIM(_xlfn.TEXTJOIN("",TRUE,MID(Y51,2*ROW(INDIRECT("1:"&amp;LEN(Y51)))-1,2)&amp;" ")),""))</f>
        <v>106C: 20 F0 F6</v>
      </c>
      <c r="D51" s="15"/>
      <c r="E51" s="16"/>
      <c r="F51" s="17" t="s">
        <v>294</v>
      </c>
      <c r="G51" s="18" t="s">
        <v>313</v>
      </c>
      <c r="H51" s="23"/>
      <c r="K51" s="1" t="str">
        <f t="shared" ca="1" si="28"/>
        <v>106C</v>
      </c>
      <c r="L51" s="1" t="str">
        <f t="shared" si="29"/>
        <v/>
      </c>
      <c r="M51" s="1" t="str">
        <f t="shared" ca="1" si="0"/>
        <v>$106C</v>
      </c>
      <c r="N51" s="4" t="str">
        <f t="shared" ca="1" si="1"/>
        <v>20</v>
      </c>
      <c r="O51" s="4" t="str">
        <f t="shared" ca="1" si="2"/>
        <v>F0</v>
      </c>
      <c r="P51" s="4" t="str">
        <f t="shared" ca="1" si="3"/>
        <v>F6</v>
      </c>
      <c r="Q51" s="3">
        <f t="shared" si="4"/>
        <v>-1</v>
      </c>
      <c r="R51" s="3" t="str">
        <f t="shared" si="35"/>
        <v/>
      </c>
      <c r="S51" s="3" t="str">
        <f t="shared" si="30"/>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t="str">
        <f t="shared" ca="1" si="15"/>
        <v>hcolor</v>
      </c>
      <c r="AF51" s="1" t="str">
        <f t="shared" si="16"/>
        <v/>
      </c>
      <c r="AG51" s="1" t="str">
        <f ca="1">IF(Z51&amp;""&lt;&gt;"",Z$33,IF(AA51&amp;""&lt;&gt;"",AA$33,IF(AB51&amp;""&lt;&gt;"",AB$33,IF(AC51&amp;""&lt;&gt;"",AC$33,IF(AD51&amp;""&lt;&gt;"",AD$33,IF(AND(AE51&amp;""&lt;&gt;"",X51=FALSE),AE$33,IF(AF51&amp;""&lt;&gt;"","IMM",IF(X51,"PSO","DIR"))))))))</f>
        <v>mem</v>
      </c>
      <c r="AH51" s="1" t="str">
        <f t="shared" ca="1" si="17"/>
        <v>hcolor</v>
      </c>
      <c r="AI51" s="1">
        <f t="shared" ca="1" si="32"/>
        <v>-1</v>
      </c>
      <c r="AJ51" s="1">
        <f t="shared" ref="AJ51:AJ69" ca="1" si="37">IF(AI51&lt;0,0,_xlfn.NUMBERVALUE(RIGHT(AH51,LEN(AH51)-AI51+1)))</f>
        <v>0</v>
      </c>
      <c r="AK51" s="1" t="str">
        <f t="shared" ca="1" si="33"/>
        <v>hcolor</v>
      </c>
      <c r="AL51" s="1" t="str">
        <f t="shared" ca="1" si="34"/>
        <v>hcolor</v>
      </c>
      <c r="AM51" s="1" t="str" cm="1">
        <f t="array" aca="1" ref="AM51" ca="1">INDEX($G$2:$G$195,MATCH(1,(AL51=$E$2:$E$195)*("EQU"=UPPER($F$2:$F$195)),0))</f>
        <v>$f6f0</v>
      </c>
      <c r="AN51" s="1" t="str">
        <f t="shared" ca="1" si="19"/>
        <v>$f6f0</v>
      </c>
      <c r="AO51" s="1" t="e">
        <f t="shared" ca="1" si="20"/>
        <v>#N/A</v>
      </c>
      <c r="AP51" s="1" t="str">
        <f t="shared" ca="1" si="21"/>
        <v/>
      </c>
      <c r="AQ51" s="1" t="str" cm="1">
        <f t="array" aca="1" ref="AQ51" ca="1">IF(LEFT(AL51,1)=".",INDEX($M$34:$M$195,MATCH(1,(AL51=$L$34:$L$195)*(S51=($S$34:$S$195)),0)),"")</f>
        <v/>
      </c>
      <c r="AR51" s="1" t="str">
        <f t="shared" ca="1" si="22"/>
        <v>$f6f0</v>
      </c>
      <c r="AS51" s="1">
        <f t="shared" ca="1" si="23"/>
        <v>63216</v>
      </c>
      <c r="AT51" s="1" t="str">
        <f t="shared" ca="1" si="36"/>
        <v>F6F0</v>
      </c>
      <c r="AU51" s="1" t="str">
        <f t="shared" ca="1" si="25"/>
        <v>F6F0</v>
      </c>
      <c r="AV51" s="1" t="str">
        <f t="shared" ca="1" si="26"/>
        <v>F6F0</v>
      </c>
      <c r="AW51" s="1" t="str">
        <f t="shared" ca="1" si="27"/>
        <v>ABS</v>
      </c>
      <c r="AX51" s="4" t="str">
        <f ca="1">VLOOKUP(UPPER(F51)&amp;"-"&amp;AW51,Opcodes!$D$3:$E$160,2,FALSE)</f>
        <v>20</v>
      </c>
      <c r="AY51" s="1">
        <f t="shared" si="31"/>
        <v>3</v>
      </c>
    </row>
    <row r="52" spans="3:51" x14ac:dyDescent="0.3">
      <c r="C52" s="10" t="str" cm="1">
        <f t="array" aca="1" ref="C52" ca="1">IF(AND(N52&amp;""&lt;&gt;"",K52&amp;""&lt;&gt;""),K52&amp;": "&amp;N52&amp;IF(O52&amp;""&lt;&gt;""," "&amp;O52,"")&amp;IF(P52&amp;""&lt;&gt;""," "&amp;P52,""),IF(Y52&amp;""&lt;&gt;"",K52&amp;": "&amp;TRIM(_xlfn.TEXTJOIN("",TRUE,MID(Y52,2*ROW(INDIRECT("1:"&amp;LEN(Y52)))-1,2)&amp;" ")),""))</f>
        <v>106F: A2 00</v>
      </c>
      <c r="D52" s="15"/>
      <c r="E52" s="16" t="s">
        <v>361</v>
      </c>
      <c r="F52" s="17" t="s">
        <v>292</v>
      </c>
      <c r="G52" s="18" t="s">
        <v>293</v>
      </c>
      <c r="H52" s="23" t="s">
        <v>366</v>
      </c>
      <c r="K52" s="1" t="str">
        <f t="shared" ca="1" si="28"/>
        <v>106F</v>
      </c>
      <c r="L52" s="1" t="str">
        <f t="shared" si="29"/>
        <v>wall</v>
      </c>
      <c r="M52" s="1" t="str">
        <f t="shared" ca="1" si="0"/>
        <v>$106F</v>
      </c>
      <c r="N52" s="4" t="str">
        <f t="shared" ca="1" si="1"/>
        <v>A2</v>
      </c>
      <c r="O52" s="4" t="str">
        <f t="shared" ca="1" si="2"/>
        <v>00</v>
      </c>
      <c r="P52" s="4" t="str">
        <f t="shared" ca="1" si="3"/>
        <v/>
      </c>
      <c r="Q52" s="3">
        <f t="shared" si="4"/>
        <v>-1</v>
      </c>
      <c r="R52" s="3" t="str">
        <f t="shared" si="35"/>
        <v/>
      </c>
      <c r="S52" s="3" t="str">
        <f t="shared" si="30"/>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t="str">
        <f t="shared" ca="1" si="15"/>
        <v/>
      </c>
      <c r="AF52" s="1" t="str">
        <f t="shared" si="16"/>
        <v>#0</v>
      </c>
      <c r="AG52" s="1" t="str">
        <f ca="1">IF(Z52&amp;""&lt;&gt;"",Z$33,IF(AA52&amp;""&lt;&gt;"",AA$33,IF(AB52&amp;""&lt;&gt;"",AB$33,IF(AC52&amp;""&lt;&gt;"",AC$33,IF(AD52&amp;""&lt;&gt;"",AD$33,IF(AND(AE52&amp;""&lt;&gt;"",X52=FALSE),AE$33,IF(AF52&amp;""&lt;&gt;"","IMM",IF(X52,"PSO","DIR"))))))))</f>
        <v>IMM</v>
      </c>
      <c r="AH52" s="1" t="str">
        <f t="shared" ca="1" si="17"/>
        <v>0</v>
      </c>
      <c r="AI52" s="1">
        <f t="shared" ca="1" si="32"/>
        <v>-1</v>
      </c>
      <c r="AJ52" s="1">
        <f t="shared" ca="1" si="37"/>
        <v>0</v>
      </c>
      <c r="AK52" s="1" t="str">
        <f t="shared" ca="1" si="33"/>
        <v>0</v>
      </c>
      <c r="AL52" s="1" t="str">
        <f t="shared" ca="1" si="34"/>
        <v>0</v>
      </c>
      <c r="AM52" s="1" t="e" cm="1">
        <f t="array" aca="1" ref="AM52" ca="1">INDEX($G$2:$G$195,MATCH(1,(AL52=$E$2:$E$195)*("EQU"=UPPER($F$2:$F$195)),0))</f>
        <v>#N/A</v>
      </c>
      <c r="AN52" s="1" t="str">
        <f t="shared" ca="1" si="19"/>
        <v/>
      </c>
      <c r="AO52" s="1" t="e">
        <f t="shared" ca="1" si="20"/>
        <v>#N/A</v>
      </c>
      <c r="AP52" s="1" t="str">
        <f t="shared" ca="1" si="21"/>
        <v/>
      </c>
      <c r="AQ52" s="1" t="str" cm="1">
        <f t="array" aca="1" ref="AQ52" ca="1">IF(LEFT(AL52,1)=".",INDEX($M$34:$M$195,MATCH(1,(AL52=$L$34:$L$195)*(S52=($S$34:$S$195)),0)),"")</f>
        <v/>
      </c>
      <c r="AR52" s="1" t="str">
        <f t="shared" ca="1" si="22"/>
        <v>0</v>
      </c>
      <c r="AS52" s="1">
        <f t="shared" ca="1" si="23"/>
        <v>0</v>
      </c>
      <c r="AT52" s="1" t="str">
        <f t="shared" ca="1" si="36"/>
        <v>00</v>
      </c>
      <c r="AU52" s="1" t="str">
        <f t="shared" ca="1" si="25"/>
        <v>00</v>
      </c>
      <c r="AV52" s="1" t="str">
        <f t="shared" ca="1" si="26"/>
        <v>00</v>
      </c>
      <c r="AW52" s="1" t="str">
        <f t="shared" ca="1" si="27"/>
        <v>IMM</v>
      </c>
      <c r="AX52" s="4" t="str">
        <f ca="1">VLOOKUP(UPPER(F52)&amp;"-"&amp;AW52,Opcodes!$D$3:$E$160,2,FALSE)</f>
        <v>A2</v>
      </c>
      <c r="AY52" s="1">
        <f t="shared" ca="1" si="31"/>
        <v>2</v>
      </c>
    </row>
    <row r="53" spans="3:51" x14ac:dyDescent="0.3">
      <c r="C53" s="10" t="str" cm="1">
        <f t="array" aca="1" ref="C53" ca="1">IF(AND(N53&amp;""&lt;&gt;"",K53&amp;""&lt;&gt;""),K53&amp;": "&amp;N53&amp;IF(O53&amp;""&lt;&gt;""," "&amp;O53,"")&amp;IF(P53&amp;""&lt;&gt;""," "&amp;P53,""),IF(Y53&amp;""&lt;&gt;"",K53&amp;": "&amp;TRIM(_xlfn.TEXTJOIN("",TRUE,MID(Y53,2*ROW(INDIRECT("1:"&amp;LEN(Y53)))-1,2)&amp;" ")),""))</f>
        <v>1071: A0 00</v>
      </c>
      <c r="D53" s="15"/>
      <c r="E53" s="16"/>
      <c r="F53" s="17" t="s">
        <v>12</v>
      </c>
      <c r="G53" s="18" t="s">
        <v>293</v>
      </c>
      <c r="H53" s="23" t="s">
        <v>367</v>
      </c>
      <c r="K53" s="1" t="str">
        <f t="shared" ca="1" si="28"/>
        <v>1071</v>
      </c>
      <c r="L53" s="1" t="str">
        <f t="shared" si="29"/>
        <v/>
      </c>
      <c r="M53" s="1" t="str">
        <f t="shared" ca="1" si="0"/>
        <v>$1071</v>
      </c>
      <c r="N53" s="4" t="str">
        <f t="shared" ca="1" si="1"/>
        <v>A0</v>
      </c>
      <c r="O53" s="4" t="str">
        <f t="shared" ca="1" si="2"/>
        <v>00</v>
      </c>
      <c r="P53" s="4" t="str">
        <f t="shared" ca="1" si="3"/>
        <v/>
      </c>
      <c r="Q53" s="3">
        <f t="shared" si="4"/>
        <v>-1</v>
      </c>
      <c r="R53" s="3" t="str">
        <f t="shared" si="35"/>
        <v/>
      </c>
      <c r="S53" s="3" t="str">
        <f t="shared" si="30"/>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t="str">
        <f t="shared" ca="1" si="15"/>
        <v/>
      </c>
      <c r="AF53" s="1" t="str">
        <f t="shared" si="16"/>
        <v>#0</v>
      </c>
      <c r="AG53" s="1" t="str">
        <f ca="1">IF(Z53&amp;""&lt;&gt;"",Z$33,IF(AA53&amp;""&lt;&gt;"",AA$33,IF(AB53&amp;""&lt;&gt;"",AB$33,IF(AC53&amp;""&lt;&gt;"",AC$33,IF(AD53&amp;""&lt;&gt;"",AD$33,IF(AND(AE53&amp;""&lt;&gt;"",X53=FALSE),AE$33,IF(AF53&amp;""&lt;&gt;"","IMM",IF(X53,"PSO","DIR"))))))))</f>
        <v>IMM</v>
      </c>
      <c r="AH53" s="1" t="str">
        <f t="shared" ca="1" si="17"/>
        <v>0</v>
      </c>
      <c r="AI53" s="1">
        <f t="shared" ca="1" si="32"/>
        <v>-1</v>
      </c>
      <c r="AJ53" s="1">
        <f t="shared" ca="1" si="37"/>
        <v>0</v>
      </c>
      <c r="AK53" s="1" t="str">
        <f t="shared" ca="1" si="33"/>
        <v>0</v>
      </c>
      <c r="AL53" s="1" t="str">
        <f t="shared" ca="1" si="34"/>
        <v>0</v>
      </c>
      <c r="AM53" s="1" t="e" cm="1">
        <f t="array" aca="1" ref="AM53" ca="1">INDEX($G$2:$G$195,MATCH(1,(AL53=$E$2:$E$195)*("EQU"=UPPER($F$2:$F$195)),0))</f>
        <v>#N/A</v>
      </c>
      <c r="AN53" s="1" t="str">
        <f ca="1">IF(OR(AL53&amp;""="",ISNA(AM53),AL53="*"),"",AM53)</f>
        <v/>
      </c>
      <c r="AO53" s="1" t="e">
        <f t="shared" ca="1" si="20"/>
        <v>#N/A</v>
      </c>
      <c r="AP53" s="1" t="str">
        <f t="shared" ca="1" si="21"/>
        <v/>
      </c>
      <c r="AQ53" s="1" t="str" cm="1">
        <f t="array" aca="1" ref="AQ53" ca="1">IF(LEFT(AL53,1)=".",INDEX($M$34:$M$195,MATCH(1,(AL53=$L$34:$L$195)*(S53=($S$34:$S$195)),0)),"")</f>
        <v/>
      </c>
      <c r="AR53" s="1" t="str">
        <f t="shared" ca="1" si="22"/>
        <v>0</v>
      </c>
      <c r="AS53" s="1">
        <f t="shared" ca="1" si="23"/>
        <v>0</v>
      </c>
      <c r="AT53" s="1" t="str">
        <f t="shared" ca="1" si="36"/>
        <v>00</v>
      </c>
      <c r="AU53" s="1" t="str">
        <f t="shared" ca="1" si="25"/>
        <v>00</v>
      </c>
      <c r="AV53" s="1" t="str">
        <f t="shared" ca="1" si="26"/>
        <v>00</v>
      </c>
      <c r="AW53" s="1" t="str">
        <f t="shared" ca="1" si="27"/>
        <v>IMM</v>
      </c>
      <c r="AX53" s="4" t="str">
        <f ca="1">VLOOKUP(UPPER(F53)&amp;"-"&amp;AW53,Opcodes!$D$3:$E$160,2,FALSE)</f>
        <v>A0</v>
      </c>
      <c r="AY53" s="1">
        <f t="shared" ca="1" si="31"/>
        <v>2</v>
      </c>
    </row>
    <row r="54" spans="3:51" x14ac:dyDescent="0.3">
      <c r="C54" s="10" t="str" cm="1">
        <f t="array" aca="1" ref="C54" ca="1">IF(AND(N54&amp;""&lt;&gt;"",K54&amp;""&lt;&gt;""),K54&amp;": "&amp;N54&amp;IF(O54&amp;""&lt;&gt;""," "&amp;O54,"")&amp;IF(P54&amp;""&lt;&gt;""," "&amp;P54,""),IF(Y54&amp;""&lt;&gt;"",K54&amp;": "&amp;TRIM(_xlfn.TEXTJOIN("",TRUE,MID(Y54,2*ROW(INDIRECT("1:"&amp;LEN(Y54)))-1,2)&amp;" ")),""))</f>
        <v>1073: A9 05</v>
      </c>
      <c r="D54" s="15"/>
      <c r="E54" s="16"/>
      <c r="F54" s="17" t="s">
        <v>48</v>
      </c>
      <c r="G54" s="18" t="s">
        <v>356</v>
      </c>
      <c r="H54" s="23"/>
      <c r="K54" s="1" t="str">
        <f t="shared" ca="1" si="28"/>
        <v>1073</v>
      </c>
      <c r="L54" s="1" t="str">
        <f t="shared" si="29"/>
        <v/>
      </c>
      <c r="M54" s="1" t="str">
        <f t="shared" ca="1" si="0"/>
        <v>$1073</v>
      </c>
      <c r="N54" s="4" t="str">
        <f t="shared" ca="1" si="1"/>
        <v>A9</v>
      </c>
      <c r="O54" s="4" t="str">
        <f t="shared" ca="1" si="2"/>
        <v>05</v>
      </c>
      <c r="P54" s="4" t="str">
        <f t="shared" ca="1" si="3"/>
        <v/>
      </c>
      <c r="Q54" s="3">
        <f t="shared" si="4"/>
        <v>-1</v>
      </c>
      <c r="R54" s="3" t="str">
        <f t="shared" si="35"/>
        <v/>
      </c>
      <c r="S54" s="3" t="str">
        <f t="shared" si="30"/>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t="str">
        <f t="shared" ca="1" si="15"/>
        <v/>
      </c>
      <c r="AF54" s="1" t="str">
        <f t="shared" si="16"/>
        <v>#5</v>
      </c>
      <c r="AG54" s="1" t="str">
        <f ca="1">IF(Z54&amp;""&lt;&gt;"",Z$33,IF(AA54&amp;""&lt;&gt;"",AA$33,IF(AB54&amp;""&lt;&gt;"",AB$33,IF(AC54&amp;""&lt;&gt;"",AC$33,IF(AD54&amp;""&lt;&gt;"",AD$33,IF(AND(AE54&amp;""&lt;&gt;"",X54=FALSE),AE$33,IF(AF54&amp;""&lt;&gt;"","IMM",IF(X54,"PSO","DIR"))))))))</f>
        <v>IMM</v>
      </c>
      <c r="AH54" s="1" t="str">
        <f t="shared" ca="1" si="17"/>
        <v>5</v>
      </c>
      <c r="AI54" s="1">
        <f t="shared" ca="1" si="32"/>
        <v>-1</v>
      </c>
      <c r="AJ54" s="1">
        <f t="shared" ca="1" si="37"/>
        <v>0</v>
      </c>
      <c r="AK54" s="1" t="str">
        <f t="shared" ca="1" si="33"/>
        <v>5</v>
      </c>
      <c r="AL54" s="1" t="str">
        <f t="shared" ca="1" si="34"/>
        <v>5</v>
      </c>
      <c r="AM54" s="1" t="e" cm="1">
        <f t="array" aca="1" ref="AM54" ca="1">INDEX($G$2:$G$195,MATCH(1,(AL54=$E$2:$E$195)*("EQU"=UPPER($F$2:$F$195)),0))</f>
        <v>#N/A</v>
      </c>
      <c r="AN54" s="1" t="str">
        <f t="shared" ref="AN54:AN69" ca="1" si="38">IF(OR(AL54&amp;""="",ISNA(AM54),AL54="*"),"",AM54)</f>
        <v/>
      </c>
      <c r="AO54" s="1" t="e">
        <f t="shared" ca="1" si="20"/>
        <v>#N/A</v>
      </c>
      <c r="AP54" s="1" t="str">
        <f t="shared" ca="1" si="21"/>
        <v/>
      </c>
      <c r="AQ54" s="1" t="str" cm="1">
        <f t="array" aca="1" ref="AQ54" ca="1">IF(LEFT(AL54,1)=".",INDEX($M$34:$M$195,MATCH(1,(AL54=$L$34:$L$195)*(S54=($S$34:$S$195)),0)),"")</f>
        <v/>
      </c>
      <c r="AR54" s="1" t="str">
        <f t="shared" ca="1" si="22"/>
        <v>5</v>
      </c>
      <c r="AS54" s="1">
        <f t="shared" ca="1" si="23"/>
        <v>5</v>
      </c>
      <c r="AT54" s="1" t="str">
        <f t="shared" ca="1" si="36"/>
        <v>05</v>
      </c>
      <c r="AU54" s="1" t="str">
        <f t="shared" ca="1" si="25"/>
        <v>05</v>
      </c>
      <c r="AV54" s="1" t="str">
        <f t="shared" ca="1" si="26"/>
        <v>05</v>
      </c>
      <c r="AW54" s="1" t="str">
        <f t="shared" ca="1" si="27"/>
        <v>IMM</v>
      </c>
      <c r="AX54" s="4" t="str">
        <f ca="1">VLOOKUP(UPPER(F54)&amp;"-"&amp;AW54,Opcodes!$D$3:$E$160,2,FALSE)</f>
        <v>A9</v>
      </c>
      <c r="AY54" s="1">
        <f t="shared" ca="1" si="31"/>
        <v>2</v>
      </c>
    </row>
    <row r="55" spans="3:51" x14ac:dyDescent="0.3">
      <c r="C55" s="10" t="str" cm="1">
        <f t="array" aca="1" ref="C55" ca="1">IF(AND(N55&amp;""&lt;&gt;"",K55&amp;""&lt;&gt;""),K55&amp;": "&amp;N55&amp;IF(O55&amp;""&lt;&gt;""," "&amp;O55,"")&amp;IF(P55&amp;""&lt;&gt;""," "&amp;P55,""),IF(Y55&amp;""&lt;&gt;"",K55&amp;": "&amp;TRIM(_xlfn.TEXTJOIN("",TRUE,MID(Y55,2*ROW(INDIRECT("1:"&amp;LEN(Y55)))-1,2)&amp;" ")),""))</f>
        <v>1075: 20 57 F4</v>
      </c>
      <c r="D55" s="15"/>
      <c r="E55" s="16"/>
      <c r="F55" s="17" t="s">
        <v>294</v>
      </c>
      <c r="G55" s="18" t="s">
        <v>317</v>
      </c>
      <c r="H55" s="23" t="s">
        <v>368</v>
      </c>
      <c r="K55" s="1" t="str">
        <f t="shared" ca="1" si="28"/>
        <v>1075</v>
      </c>
      <c r="L55" s="1" t="str">
        <f t="shared" si="29"/>
        <v/>
      </c>
      <c r="M55" s="1" t="str">
        <f t="shared" ca="1" si="0"/>
        <v>$1075</v>
      </c>
      <c r="N55" s="4" t="str">
        <f t="shared" ca="1" si="1"/>
        <v>20</v>
      </c>
      <c r="O55" s="4" t="str">
        <f t="shared" ca="1" si="2"/>
        <v>57</v>
      </c>
      <c r="P55" s="4" t="str">
        <f t="shared" ca="1" si="3"/>
        <v>F4</v>
      </c>
      <c r="Q55" s="3">
        <f t="shared" si="4"/>
        <v>-1</v>
      </c>
      <c r="R55" s="3" t="str">
        <f t="shared" si="35"/>
        <v/>
      </c>
      <c r="S55" s="3" t="str">
        <f t="shared" si="30"/>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t="str">
        <f t="shared" ca="1" si="15"/>
        <v>hplot</v>
      </c>
      <c r="AF55" s="1" t="str">
        <f t="shared" si="16"/>
        <v/>
      </c>
      <c r="AG55" s="1" t="str">
        <f ca="1">IF(Z55&amp;""&lt;&gt;"",Z$33,IF(AA55&amp;""&lt;&gt;"",AA$33,IF(AB55&amp;""&lt;&gt;"",AB$33,IF(AC55&amp;""&lt;&gt;"",AC$33,IF(AD55&amp;""&lt;&gt;"",AD$33,IF(AND(AE55&amp;""&lt;&gt;"",X55=FALSE),AE$33,IF(AF55&amp;""&lt;&gt;"","IMM",IF(X55,"PSO","DIR"))))))))</f>
        <v>mem</v>
      </c>
      <c r="AH55" s="1" t="str">
        <f t="shared" ca="1" si="17"/>
        <v>hplot</v>
      </c>
      <c r="AI55" s="1">
        <f t="shared" ca="1" si="32"/>
        <v>-1</v>
      </c>
      <c r="AJ55" s="1">
        <f t="shared" ca="1" si="37"/>
        <v>0</v>
      </c>
      <c r="AK55" s="1" t="str">
        <f t="shared" ca="1" si="33"/>
        <v>hplot</v>
      </c>
      <c r="AL55" s="1" t="str">
        <f t="shared" ca="1" si="34"/>
        <v>hplot</v>
      </c>
      <c r="AM55" s="1" t="str" cm="1">
        <f t="array" aca="1" ref="AM55" ca="1">INDEX($G$2:$G$195,MATCH(1,(AL55=$E$2:$E$195)*("EQU"=UPPER($F$2:$F$195)),0))</f>
        <v>$f457</v>
      </c>
      <c r="AN55" s="1" t="str">
        <f t="shared" ca="1" si="38"/>
        <v>$f457</v>
      </c>
      <c r="AO55" s="1" t="e">
        <f t="shared" ca="1" si="20"/>
        <v>#N/A</v>
      </c>
      <c r="AP55" s="1" t="str">
        <f t="shared" ca="1" si="21"/>
        <v/>
      </c>
      <c r="AQ55" s="1" t="str" cm="1">
        <f t="array" aca="1" ref="AQ55" ca="1">IF(LEFT(AL55,1)=".",INDEX($M$34:$M$195,MATCH(1,(AL55=$L$34:$L$195)*(S55=($S$34:$S$195)),0)),"")</f>
        <v/>
      </c>
      <c r="AR55" s="1" t="str">
        <f t="shared" ca="1" si="22"/>
        <v>$f457</v>
      </c>
      <c r="AS55" s="1">
        <f t="shared" ca="1" si="23"/>
        <v>62551</v>
      </c>
      <c r="AT55" s="1" t="str">
        <f t="shared" ca="1" si="36"/>
        <v>F457</v>
      </c>
      <c r="AU55" s="1" t="str">
        <f t="shared" ca="1" si="25"/>
        <v>F457</v>
      </c>
      <c r="AV55" s="1" t="str">
        <f t="shared" ca="1" si="26"/>
        <v>F457</v>
      </c>
      <c r="AW55" s="1" t="str">
        <f t="shared" ca="1" si="27"/>
        <v>ABS</v>
      </c>
      <c r="AX55" s="4" t="str">
        <f ca="1">VLOOKUP(UPPER(F55)&amp;"-"&amp;AW55,Opcodes!$D$3:$E$160,2,FALSE)</f>
        <v>20</v>
      </c>
      <c r="AY55" s="1">
        <f t="shared" si="31"/>
        <v>3</v>
      </c>
    </row>
    <row r="56" spans="3:51" x14ac:dyDescent="0.3">
      <c r="C56" s="10" t="str" cm="1">
        <f t="array" aca="1" ref="C56" ca="1">IF(AND(N56&amp;""&lt;&gt;"",K56&amp;""&lt;&gt;""),K56&amp;": "&amp;N56&amp;IF(O56&amp;""&lt;&gt;""," "&amp;O56,"")&amp;IF(P56&amp;""&lt;&gt;""," "&amp;P56,""),IF(Y56&amp;""&lt;&gt;"",K56&amp;": "&amp;TRIM(_xlfn.TEXTJOIN("",TRUE,MID(Y56,2*ROW(INDIRECT("1:"&amp;LEN(Y56)))-1,2)&amp;" ")),""))</f>
        <v>1078: A9 17</v>
      </c>
      <c r="D56" s="15"/>
      <c r="E56" s="16"/>
      <c r="F56" s="17" t="s">
        <v>48</v>
      </c>
      <c r="G56" s="18" t="s">
        <v>357</v>
      </c>
      <c r="H56" s="23"/>
      <c r="K56" s="1" t="str">
        <f t="shared" ca="1" si="28"/>
        <v>1078</v>
      </c>
      <c r="L56" s="1" t="str">
        <f t="shared" si="29"/>
        <v/>
      </c>
      <c r="M56" s="1" t="str">
        <f t="shared" ca="1" si="0"/>
        <v>$1078</v>
      </c>
      <c r="N56" s="4" t="str">
        <f t="shared" ca="1" si="1"/>
        <v>A9</v>
      </c>
      <c r="O56" s="4" t="str">
        <f t="shared" ca="1" si="2"/>
        <v>17</v>
      </c>
      <c r="P56" s="4" t="str">
        <f t="shared" ca="1" si="3"/>
        <v/>
      </c>
      <c r="Q56" s="3">
        <f t="shared" si="4"/>
        <v>-1</v>
      </c>
      <c r="R56" s="3" t="str">
        <f t="shared" si="35"/>
        <v/>
      </c>
      <c r="S56" s="3" t="str">
        <f t="shared" si="30"/>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t="str">
        <f t="shared" ca="1" si="15"/>
        <v/>
      </c>
      <c r="AF56" s="1" t="str">
        <f t="shared" si="16"/>
        <v>#23</v>
      </c>
      <c r="AG56" s="1" t="str">
        <f ca="1">IF(Z56&amp;""&lt;&gt;"",Z$33,IF(AA56&amp;""&lt;&gt;"",AA$33,IF(AB56&amp;""&lt;&gt;"",AB$33,IF(AC56&amp;""&lt;&gt;"",AC$33,IF(AD56&amp;""&lt;&gt;"",AD$33,IF(AND(AE56&amp;""&lt;&gt;"",X56=FALSE),AE$33,IF(AF56&amp;""&lt;&gt;"","IMM",IF(X56,"PSO","DIR"))))))))</f>
        <v>IMM</v>
      </c>
      <c r="AH56" s="1" t="str">
        <f t="shared" ca="1" si="17"/>
        <v>23</v>
      </c>
      <c r="AI56" s="1">
        <f t="shared" ca="1" si="32"/>
        <v>-1</v>
      </c>
      <c r="AJ56" s="1">
        <f t="shared" ca="1" si="37"/>
        <v>0</v>
      </c>
      <c r="AK56" s="1" t="str">
        <f t="shared" ca="1" si="33"/>
        <v>23</v>
      </c>
      <c r="AL56" s="1" t="str">
        <f t="shared" ca="1" si="34"/>
        <v>23</v>
      </c>
      <c r="AM56" s="1" t="e" cm="1">
        <f t="array" aca="1" ref="AM56" ca="1">INDEX($G$2:$G$195,MATCH(1,(AL56=$E$2:$E$195)*("EQU"=UPPER($F$2:$F$195)),0))</f>
        <v>#N/A</v>
      </c>
      <c r="AN56" s="1" t="str">
        <f t="shared" ca="1" si="38"/>
        <v/>
      </c>
      <c r="AO56" s="1" t="e">
        <f t="shared" ca="1" si="20"/>
        <v>#N/A</v>
      </c>
      <c r="AP56" s="1" t="str">
        <f t="shared" ca="1" si="21"/>
        <v/>
      </c>
      <c r="AQ56" s="1" t="str" cm="1">
        <f t="array" aca="1" ref="AQ56" ca="1">IF(LEFT(AL56,1)=".",INDEX($M$34:$M$195,MATCH(1,(AL56=$L$34:$L$195)*(S56=($S$34:$S$195)),0)),"")</f>
        <v/>
      </c>
      <c r="AR56" s="1" t="str">
        <f t="shared" ca="1" si="22"/>
        <v>23</v>
      </c>
      <c r="AS56" s="1">
        <f t="shared" ca="1" si="23"/>
        <v>23</v>
      </c>
      <c r="AT56" s="1" t="str">
        <f t="shared" ca="1" si="36"/>
        <v>17</v>
      </c>
      <c r="AU56" s="1" t="str">
        <f t="shared" ca="1" si="25"/>
        <v>17</v>
      </c>
      <c r="AV56" s="1" t="str">
        <f t="shared" ca="1" si="26"/>
        <v>17</v>
      </c>
      <c r="AW56" s="1" t="str">
        <f t="shared" ca="1" si="27"/>
        <v>IMM</v>
      </c>
      <c r="AX56" s="4" t="str">
        <f ca="1">VLOOKUP(UPPER(F56)&amp;"-"&amp;AW56,Opcodes!$D$3:$E$160,2,FALSE)</f>
        <v>A9</v>
      </c>
      <c r="AY56" s="1">
        <f t="shared" ca="1" si="31"/>
        <v>2</v>
      </c>
    </row>
    <row r="57" spans="3:51" x14ac:dyDescent="0.3">
      <c r="C57" s="10" t="str" cm="1">
        <f t="array" aca="1" ref="C57" ca="1">IF(AND(N57&amp;""&lt;&gt;"",K57&amp;""&lt;&gt;""),K57&amp;": "&amp;N57&amp;IF(O57&amp;""&lt;&gt;""," "&amp;O57,"")&amp;IF(P57&amp;""&lt;&gt;""," "&amp;P57,""),IF(Y57&amp;""&lt;&gt;"",K57&amp;": "&amp;TRIM(_xlfn.TEXTJOIN("",TRUE,MID(Y57,2*ROW(INDIRECT("1:"&amp;LEN(Y57)))-1,2)&amp;" ")),""))</f>
        <v>107A: A2 01</v>
      </c>
      <c r="D57" s="15"/>
      <c r="E57" s="16"/>
      <c r="F57" s="17" t="s">
        <v>292</v>
      </c>
      <c r="G57" s="18" t="s">
        <v>358</v>
      </c>
      <c r="H57" s="23"/>
      <c r="K57" s="1" t="str">
        <f t="shared" ca="1" si="28"/>
        <v>107A</v>
      </c>
      <c r="L57" s="1" t="str">
        <f t="shared" si="29"/>
        <v/>
      </c>
      <c r="M57" s="1" t="str">
        <f t="shared" ca="1" si="0"/>
        <v>$107A</v>
      </c>
      <c r="N57" s="4" t="str">
        <f t="shared" ca="1" si="1"/>
        <v>A2</v>
      </c>
      <c r="O57" s="4" t="str">
        <f t="shared" ca="1" si="2"/>
        <v>01</v>
      </c>
      <c r="P57" s="4" t="str">
        <f t="shared" ca="1" si="3"/>
        <v/>
      </c>
      <c r="Q57" s="3">
        <f t="shared" si="4"/>
        <v>-1</v>
      </c>
      <c r="R57" s="3" t="str">
        <f t="shared" si="35"/>
        <v/>
      </c>
      <c r="S57" s="3" t="str">
        <f t="shared" si="30"/>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t="str">
        <f t="shared" ca="1" si="15"/>
        <v/>
      </c>
      <c r="AF57" s="1" t="str">
        <f t="shared" si="16"/>
        <v>#1</v>
      </c>
      <c r="AG57" s="1" t="str">
        <f ca="1">IF(Z57&amp;""&lt;&gt;"",Z$33,IF(AA57&amp;""&lt;&gt;"",AA$33,IF(AB57&amp;""&lt;&gt;"",AB$33,IF(AC57&amp;""&lt;&gt;"",AC$33,IF(AD57&amp;""&lt;&gt;"",AD$33,IF(AND(AE57&amp;""&lt;&gt;"",X57=FALSE),AE$33,IF(AF57&amp;""&lt;&gt;"","IMM",IF(X57,"PSO","DIR"))))))))</f>
        <v>IMM</v>
      </c>
      <c r="AH57" s="1" t="str">
        <f t="shared" ca="1" si="17"/>
        <v>1</v>
      </c>
      <c r="AI57" s="1">
        <f t="shared" ca="1" si="32"/>
        <v>-1</v>
      </c>
      <c r="AJ57" s="1">
        <f t="shared" ca="1" si="37"/>
        <v>0</v>
      </c>
      <c r="AK57" s="1" t="str">
        <f t="shared" ca="1" si="33"/>
        <v>1</v>
      </c>
      <c r="AL57" s="1" t="str">
        <f t="shared" ca="1" si="34"/>
        <v>1</v>
      </c>
      <c r="AM57" s="1" t="e" cm="1">
        <f t="array" aca="1" ref="AM57" ca="1">INDEX($G$2:$G$195,MATCH(1,(AL57=$E$2:$E$195)*("EQU"=UPPER($F$2:$F$195)),0))</f>
        <v>#N/A</v>
      </c>
      <c r="AN57" s="1" t="str">
        <f t="shared" ca="1" si="38"/>
        <v/>
      </c>
      <c r="AO57" s="1" t="e">
        <f t="shared" ca="1" si="20"/>
        <v>#N/A</v>
      </c>
      <c r="AP57" s="1" t="str">
        <f t="shared" ca="1" si="21"/>
        <v/>
      </c>
      <c r="AQ57" s="1" t="str" cm="1">
        <f t="array" aca="1" ref="AQ57" ca="1">IF(LEFT(AL57,1)=".",INDEX($M$34:$M$195,MATCH(1,(AL57=$L$34:$L$195)*(S57=($S$34:$S$195)),0)),"")</f>
        <v/>
      </c>
      <c r="AR57" s="1" t="str">
        <f t="shared" ca="1" si="22"/>
        <v>1</v>
      </c>
      <c r="AS57" s="1">
        <f t="shared" ca="1" si="23"/>
        <v>1</v>
      </c>
      <c r="AT57" s="1" t="str">
        <f t="shared" ca="1" si="36"/>
        <v>01</v>
      </c>
      <c r="AU57" s="1" t="str">
        <f t="shared" ca="1" si="25"/>
        <v>01</v>
      </c>
      <c r="AV57" s="1" t="str">
        <f t="shared" ca="1" si="26"/>
        <v>01</v>
      </c>
      <c r="AW57" s="1" t="str">
        <f t="shared" ca="1" si="27"/>
        <v>IMM</v>
      </c>
      <c r="AX57" s="4" t="str">
        <f ca="1">VLOOKUP(UPPER(F57)&amp;"-"&amp;AW57,Opcodes!$D$3:$E$160,2,FALSE)</f>
        <v>A2</v>
      </c>
      <c r="AY57" s="1">
        <f t="shared" ca="1" si="31"/>
        <v>2</v>
      </c>
    </row>
    <row r="58" spans="3:51" x14ac:dyDescent="0.3">
      <c r="C58" s="10" t="str" cm="1">
        <f t="array" aca="1" ref="C58" ca="1">IF(AND(N58&amp;""&lt;&gt;"",K58&amp;""&lt;&gt;""),K58&amp;": "&amp;N58&amp;IF(O58&amp;""&lt;&gt;""," "&amp;O58,"")&amp;IF(P58&amp;""&lt;&gt;""," "&amp;P58,""),IF(Y58&amp;""&lt;&gt;"",K58&amp;": "&amp;TRIM(_xlfn.TEXTJOIN("",TRUE,MID(Y58,2*ROW(INDIRECT("1:"&amp;LEN(Y58)))-1,2)&amp;" ")),""))</f>
        <v>107C: A0 05</v>
      </c>
      <c r="D58" s="15"/>
      <c r="E58" s="16"/>
      <c r="F58" s="17" t="s">
        <v>12</v>
      </c>
      <c r="G58" s="18" t="s">
        <v>356</v>
      </c>
      <c r="H58" s="23"/>
      <c r="K58" s="1" t="str">
        <f t="shared" ca="1" si="28"/>
        <v>107C</v>
      </c>
      <c r="L58" s="1" t="str">
        <f t="shared" si="29"/>
        <v/>
      </c>
      <c r="M58" s="1" t="str">
        <f t="shared" ca="1" si="0"/>
        <v>$107C</v>
      </c>
      <c r="N58" s="4" t="str">
        <f t="shared" ca="1" si="1"/>
        <v>A0</v>
      </c>
      <c r="O58" s="4" t="str">
        <f t="shared" ca="1" si="2"/>
        <v>05</v>
      </c>
      <c r="P58" s="4" t="str">
        <f t="shared" ca="1" si="3"/>
        <v/>
      </c>
      <c r="Q58" s="3">
        <f t="shared" si="4"/>
        <v>-1</v>
      </c>
      <c r="R58" s="3" t="str">
        <f t="shared" si="35"/>
        <v/>
      </c>
      <c r="S58" s="3" t="str">
        <f t="shared" si="30"/>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t="str">
        <f t="shared" ca="1" si="15"/>
        <v/>
      </c>
      <c r="AF58" s="1" t="str">
        <f t="shared" si="16"/>
        <v>#5</v>
      </c>
      <c r="AG58" s="1" t="str">
        <f ca="1">IF(Z58&amp;""&lt;&gt;"",Z$33,IF(AA58&amp;""&lt;&gt;"",AA$33,IF(AB58&amp;""&lt;&gt;"",AB$33,IF(AC58&amp;""&lt;&gt;"",AC$33,IF(AD58&amp;""&lt;&gt;"",AD$33,IF(AND(AE58&amp;""&lt;&gt;"",X58=FALSE),AE$33,IF(AF58&amp;""&lt;&gt;"","IMM",IF(X58,"PSO","DIR"))))))))</f>
        <v>IMM</v>
      </c>
      <c r="AH58" s="1" t="str">
        <f t="shared" ca="1" si="17"/>
        <v>5</v>
      </c>
      <c r="AI58" s="1">
        <f t="shared" ca="1" si="32"/>
        <v>-1</v>
      </c>
      <c r="AJ58" s="1">
        <f t="shared" ca="1" si="37"/>
        <v>0</v>
      </c>
      <c r="AK58" s="1" t="str">
        <f t="shared" ca="1" si="33"/>
        <v>5</v>
      </c>
      <c r="AL58" s="1" t="str">
        <f t="shared" ca="1" si="34"/>
        <v>5</v>
      </c>
      <c r="AM58" s="1" t="e" cm="1">
        <f t="array" aca="1" ref="AM58" ca="1">INDEX($G$2:$G$195,MATCH(1,(AL58=$E$2:$E$195)*("EQU"=UPPER($F$2:$F$195)),0))</f>
        <v>#N/A</v>
      </c>
      <c r="AN58" s="1" t="str">
        <f t="shared" ca="1" si="38"/>
        <v/>
      </c>
      <c r="AO58" s="1" t="e">
        <f t="shared" ca="1" si="20"/>
        <v>#N/A</v>
      </c>
      <c r="AP58" s="1" t="str">
        <f t="shared" ca="1" si="21"/>
        <v/>
      </c>
      <c r="AQ58" s="1" t="str" cm="1">
        <f t="array" aca="1" ref="AQ58" ca="1">IF(LEFT(AL58,1)=".",INDEX($M$34:$M$195,MATCH(1,(AL58=$L$34:$L$195)*(S58=($S$34:$S$195)),0)),"")</f>
        <v/>
      </c>
      <c r="AR58" s="1" t="str">
        <f t="shared" ca="1" si="22"/>
        <v>5</v>
      </c>
      <c r="AS58" s="1">
        <f t="shared" ca="1" si="23"/>
        <v>5</v>
      </c>
      <c r="AT58" s="1" t="str">
        <f t="shared" ca="1" si="36"/>
        <v>05</v>
      </c>
      <c r="AU58" s="1" t="str">
        <f t="shared" ca="1" si="25"/>
        <v>05</v>
      </c>
      <c r="AV58" s="1" t="str">
        <f t="shared" ca="1" si="26"/>
        <v>05</v>
      </c>
      <c r="AW58" s="1" t="str">
        <f t="shared" ca="1" si="27"/>
        <v>IMM</v>
      </c>
      <c r="AX58" s="4" t="str">
        <f ca="1">VLOOKUP(UPPER(F58)&amp;"-"&amp;AW58,Opcodes!$D$3:$E$160,2,FALSE)</f>
        <v>A0</v>
      </c>
      <c r="AY58" s="1">
        <f t="shared" ca="1" si="31"/>
        <v>2</v>
      </c>
    </row>
    <row r="59" spans="3:51" x14ac:dyDescent="0.3">
      <c r="C59" s="10" t="str" cm="1">
        <f t="array" aca="1" ref="C59" ca="1">IF(AND(N59&amp;""&lt;&gt;"",K59&amp;""&lt;&gt;""),K59&amp;": "&amp;N59&amp;IF(O59&amp;""&lt;&gt;""," "&amp;O59,"")&amp;IF(P59&amp;""&lt;&gt;""," "&amp;P59,""),IF(Y59&amp;""&lt;&gt;"",K59&amp;": "&amp;TRIM(_xlfn.TEXTJOIN("",TRUE,MID(Y59,2*ROW(INDIRECT("1:"&amp;LEN(Y59)))-1,2)&amp;" ")),""))</f>
        <v>107E: 20 3A F5</v>
      </c>
      <c r="D59" s="15"/>
      <c r="E59" s="16"/>
      <c r="F59" s="17" t="s">
        <v>294</v>
      </c>
      <c r="G59" s="18" t="s">
        <v>319</v>
      </c>
      <c r="H59" s="23" t="s">
        <v>369</v>
      </c>
      <c r="K59" s="1" t="str">
        <f t="shared" ca="1" si="28"/>
        <v>107E</v>
      </c>
      <c r="L59" s="1" t="str">
        <f t="shared" si="29"/>
        <v/>
      </c>
      <c r="M59" s="1" t="str">
        <f t="shared" ca="1" si="0"/>
        <v>$107E</v>
      </c>
      <c r="N59" s="4" t="str">
        <f t="shared" ca="1" si="1"/>
        <v>20</v>
      </c>
      <c r="O59" s="4" t="str">
        <f t="shared" ca="1" si="2"/>
        <v>3A</v>
      </c>
      <c r="P59" s="4" t="str">
        <f t="shared" ca="1" si="3"/>
        <v>F5</v>
      </c>
      <c r="Q59" s="3">
        <f t="shared" si="4"/>
        <v>-1</v>
      </c>
      <c r="R59" s="3" t="str">
        <f t="shared" si="35"/>
        <v/>
      </c>
      <c r="S59" s="3" t="str">
        <f t="shared" si="30"/>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t="str">
        <f t="shared" ca="1" si="15"/>
        <v>hlin</v>
      </c>
      <c r="AF59" s="1" t="str">
        <f t="shared" si="16"/>
        <v/>
      </c>
      <c r="AG59" s="1" t="str">
        <f ca="1">IF(Z59&amp;""&lt;&gt;"",Z$33,IF(AA59&amp;""&lt;&gt;"",AA$33,IF(AB59&amp;""&lt;&gt;"",AB$33,IF(AC59&amp;""&lt;&gt;"",AC$33,IF(AD59&amp;""&lt;&gt;"",AD$33,IF(AND(AE59&amp;""&lt;&gt;"",X59=FALSE),AE$33,IF(AF59&amp;""&lt;&gt;"","IMM",IF(X59,"PSO","DIR"))))))))</f>
        <v>mem</v>
      </c>
      <c r="AH59" s="1" t="str">
        <f t="shared" ca="1" si="17"/>
        <v>hlin</v>
      </c>
      <c r="AI59" s="1">
        <f t="shared" ca="1" si="32"/>
        <v>-1</v>
      </c>
      <c r="AJ59" s="1">
        <f t="shared" ca="1" si="37"/>
        <v>0</v>
      </c>
      <c r="AK59" s="1" t="str">
        <f t="shared" ca="1" si="33"/>
        <v>hlin</v>
      </c>
      <c r="AL59" s="1" t="str">
        <f t="shared" ca="1" si="34"/>
        <v>hlin</v>
      </c>
      <c r="AM59" s="1" t="str" cm="1">
        <f t="array" aca="1" ref="AM59" ca="1">INDEX($G$2:$G$195,MATCH(1,(AL59=$E$2:$E$195)*("EQU"=UPPER($F$2:$F$195)),0))</f>
        <v>$f53a</v>
      </c>
      <c r="AN59" s="1" t="str">
        <f t="shared" ca="1" si="38"/>
        <v>$f53a</v>
      </c>
      <c r="AO59" s="1" t="e">
        <f t="shared" ca="1" si="20"/>
        <v>#N/A</v>
      </c>
      <c r="AP59" s="1" t="str">
        <f t="shared" ca="1" si="21"/>
        <v/>
      </c>
      <c r="AQ59" s="1" t="str" cm="1">
        <f t="array" aca="1" ref="AQ59" ca="1">IF(LEFT(AL59,1)=".",INDEX($M$34:$M$195,MATCH(1,(AL59=$L$34:$L$195)*(S59=($S$34:$S$195)),0)),"")</f>
        <v/>
      </c>
      <c r="AR59" s="1" t="str">
        <f t="shared" ca="1" si="22"/>
        <v>$f53a</v>
      </c>
      <c r="AS59" s="1">
        <f t="shared" ca="1" si="23"/>
        <v>62778</v>
      </c>
      <c r="AT59" s="1" t="str">
        <f t="shared" ca="1" si="36"/>
        <v>F53A</v>
      </c>
      <c r="AU59" s="1" t="str">
        <f t="shared" ca="1" si="25"/>
        <v>F53A</v>
      </c>
      <c r="AV59" s="1" t="str">
        <f t="shared" ca="1" si="26"/>
        <v>F53A</v>
      </c>
      <c r="AW59" s="1" t="str">
        <f t="shared" ca="1" si="27"/>
        <v>ABS</v>
      </c>
      <c r="AX59" s="4" t="str">
        <f ca="1">VLOOKUP(UPPER(F59)&amp;"-"&amp;AW59,Opcodes!$D$3:$E$160,2,FALSE)</f>
        <v>20</v>
      </c>
      <c r="AY59" s="1">
        <f t="shared" si="31"/>
        <v>3</v>
      </c>
    </row>
    <row r="60" spans="3:51" x14ac:dyDescent="0.3">
      <c r="C60" s="10" t="str" cm="1">
        <f t="array" aca="1" ref="C60" ca="1">IF(AND(N60&amp;""&lt;&gt;"",K60&amp;""&lt;&gt;""),K60&amp;": "&amp;N60&amp;IF(O60&amp;""&lt;&gt;""," "&amp;O60,"")&amp;IF(P60&amp;""&lt;&gt;""," "&amp;P60,""),IF(Y60&amp;""&lt;&gt;"",K60&amp;": "&amp;TRIM(_xlfn.TEXTJOIN("",TRUE,MID(Y60,2*ROW(INDIRECT("1:"&amp;LEN(Y60)))-1,2)&amp;" ")),""))</f>
        <v>1081: A9 17</v>
      </c>
      <c r="D60" s="15"/>
      <c r="E60" s="16"/>
      <c r="F60" s="17" t="s">
        <v>48</v>
      </c>
      <c r="G60" s="18" t="s">
        <v>359</v>
      </c>
      <c r="H60" s="23"/>
      <c r="K60" s="1" t="str">
        <f t="shared" ca="1" si="28"/>
        <v>1081</v>
      </c>
      <c r="L60" s="1" t="str">
        <f t="shared" si="29"/>
        <v/>
      </c>
      <c r="M60" s="1" t="str">
        <f t="shared" ca="1" si="0"/>
        <v>$1081</v>
      </c>
      <c r="N60" s="4" t="str">
        <f t="shared" ca="1" si="1"/>
        <v>A9</v>
      </c>
      <c r="O60" s="4" t="str">
        <f t="shared" ca="1" si="2"/>
        <v>17</v>
      </c>
      <c r="P60" s="4" t="str">
        <f t="shared" ca="1" si="3"/>
        <v/>
      </c>
      <c r="Q60" s="3">
        <f t="shared" si="4"/>
        <v>-1</v>
      </c>
      <c r="R60" s="3" t="str">
        <f t="shared" si="35"/>
        <v/>
      </c>
      <c r="S60" s="3" t="str">
        <f t="shared" si="30"/>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t="str">
        <f t="shared" ca="1" si="15"/>
        <v/>
      </c>
      <c r="AF60" s="1" t="str">
        <f t="shared" si="16"/>
        <v>#$17</v>
      </c>
      <c r="AG60" s="1" t="str">
        <f ca="1">IF(Z60&amp;""&lt;&gt;"",Z$33,IF(AA60&amp;""&lt;&gt;"",AA$33,IF(AB60&amp;""&lt;&gt;"",AB$33,IF(AC60&amp;""&lt;&gt;"",AC$33,IF(AD60&amp;""&lt;&gt;"",AD$33,IF(AND(AE60&amp;""&lt;&gt;"",X60=FALSE),AE$33,IF(AF60&amp;""&lt;&gt;"","IMM",IF(X60,"PSO","DIR"))))))))</f>
        <v>IMM</v>
      </c>
      <c r="AH60" s="1" t="str">
        <f t="shared" ca="1" si="17"/>
        <v>$17</v>
      </c>
      <c r="AI60" s="1">
        <f t="shared" ca="1" si="32"/>
        <v>-1</v>
      </c>
      <c r="AJ60" s="1">
        <f t="shared" ca="1" si="37"/>
        <v>0</v>
      </c>
      <c r="AK60" s="1" t="str">
        <f t="shared" ca="1" si="33"/>
        <v>$17</v>
      </c>
      <c r="AL60" s="1" t="str">
        <f t="shared" ca="1" si="34"/>
        <v>$17</v>
      </c>
      <c r="AM60" s="1" t="e" cm="1">
        <f t="array" aca="1" ref="AM60" ca="1">INDEX($G$2:$G$195,MATCH(1,(AL60=$E$2:$E$195)*("EQU"=UPPER($F$2:$F$195)),0))</f>
        <v>#N/A</v>
      </c>
      <c r="AN60" s="1" t="str">
        <f t="shared" ca="1" si="38"/>
        <v/>
      </c>
      <c r="AO60" s="1" t="e">
        <f t="shared" ca="1" si="20"/>
        <v>#N/A</v>
      </c>
      <c r="AP60" s="1" t="str">
        <f t="shared" ca="1" si="21"/>
        <v/>
      </c>
      <c r="AQ60" s="1" t="str" cm="1">
        <f t="array" aca="1" ref="AQ60" ca="1">IF(LEFT(AL60,1)=".",INDEX($M$34:$M$195,MATCH(1,(AL60=$L$34:$L$195)*(S60=($S$34:$S$195)),0)),"")</f>
        <v/>
      </c>
      <c r="AR60" s="1" t="str">
        <f t="shared" ca="1" si="22"/>
        <v>$17</v>
      </c>
      <c r="AS60" s="1">
        <f t="shared" ca="1" si="23"/>
        <v>23</v>
      </c>
      <c r="AT60" s="1" t="str">
        <f t="shared" ca="1" si="36"/>
        <v>17</v>
      </c>
      <c r="AU60" s="1" t="str">
        <f t="shared" ca="1" si="25"/>
        <v>17</v>
      </c>
      <c r="AV60" s="1" t="str">
        <f t="shared" ca="1" si="26"/>
        <v>17</v>
      </c>
      <c r="AW60" s="1" t="str">
        <f t="shared" ca="1" si="27"/>
        <v>IMM</v>
      </c>
      <c r="AX60" s="4" t="str">
        <f ca="1">VLOOKUP(UPPER(F60)&amp;"-"&amp;AW60,Opcodes!$D$3:$E$160,2,FALSE)</f>
        <v>A9</v>
      </c>
      <c r="AY60" s="1">
        <f t="shared" ca="1" si="31"/>
        <v>2</v>
      </c>
    </row>
    <row r="61" spans="3:51" x14ac:dyDescent="0.3">
      <c r="C61" s="10" t="str" cm="1">
        <f t="array" aca="1" ref="C61" ca="1">IF(AND(N61&amp;""&lt;&gt;"",K61&amp;""&lt;&gt;""),K61&amp;": "&amp;N61&amp;IF(O61&amp;""&lt;&gt;""," "&amp;O61,"")&amp;IF(P61&amp;""&lt;&gt;""," "&amp;P61,""),IF(Y61&amp;""&lt;&gt;"",K61&amp;": "&amp;TRIM(_xlfn.TEXTJOIN("",TRUE,MID(Y61,2*ROW(INDIRECT("1:"&amp;LEN(Y61)))-1,2)&amp;" ")),""))</f>
        <v>1083: A2 01</v>
      </c>
      <c r="D61" s="15"/>
      <c r="E61" s="16" t="s">
        <v>292</v>
      </c>
      <c r="F61" s="17" t="s">
        <v>292</v>
      </c>
      <c r="G61" s="18" t="s">
        <v>358</v>
      </c>
      <c r="H61" s="23"/>
      <c r="K61" s="1" t="str">
        <f t="shared" ca="1" si="28"/>
        <v>1083</v>
      </c>
      <c r="L61" s="1" t="str">
        <f t="shared" si="29"/>
        <v>ldx</v>
      </c>
      <c r="M61" s="1" t="str">
        <f t="shared" ca="1" si="0"/>
        <v>$1083</v>
      </c>
      <c r="N61" s="4" t="str">
        <f t="shared" ca="1" si="1"/>
        <v>A2</v>
      </c>
      <c r="O61" s="4" t="str">
        <f t="shared" ca="1" si="2"/>
        <v>01</v>
      </c>
      <c r="P61" s="4" t="str">
        <f t="shared" ca="1" si="3"/>
        <v/>
      </c>
      <c r="Q61" s="3">
        <f t="shared" si="4"/>
        <v>-1</v>
      </c>
      <c r="R61" s="3" t="str">
        <f t="shared" si="35"/>
        <v/>
      </c>
      <c r="S61" s="3" t="str">
        <f t="shared" si="30"/>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t="str">
        <f t="shared" ca="1" si="15"/>
        <v/>
      </c>
      <c r="AF61" s="1" t="str">
        <f t="shared" si="16"/>
        <v>#1</v>
      </c>
      <c r="AG61" s="1" t="str">
        <f ca="1">IF(Z61&amp;""&lt;&gt;"",Z$33,IF(AA61&amp;""&lt;&gt;"",AA$33,IF(AB61&amp;""&lt;&gt;"",AB$33,IF(AC61&amp;""&lt;&gt;"",AC$33,IF(AD61&amp;""&lt;&gt;"",AD$33,IF(AND(AE61&amp;""&lt;&gt;"",X61=FALSE),AE$33,IF(AF61&amp;""&lt;&gt;"","IMM",IF(X61,"PSO","DIR"))))))))</f>
        <v>IMM</v>
      </c>
      <c r="AH61" s="1" t="str">
        <f t="shared" ca="1" si="17"/>
        <v>1</v>
      </c>
      <c r="AI61" s="1">
        <f t="shared" ca="1" si="32"/>
        <v>-1</v>
      </c>
      <c r="AJ61" s="1">
        <f t="shared" ca="1" si="37"/>
        <v>0</v>
      </c>
      <c r="AK61" s="1" t="str">
        <f t="shared" ca="1" si="33"/>
        <v>1</v>
      </c>
      <c r="AL61" s="1" t="str">
        <f t="shared" ca="1" si="34"/>
        <v>1</v>
      </c>
      <c r="AM61" s="1" t="e" cm="1">
        <f t="array" aca="1" ref="AM61" ca="1">INDEX($G$2:$G$195,MATCH(1,(AL61=$E$2:$E$195)*("EQU"=UPPER($F$2:$F$195)),0))</f>
        <v>#N/A</v>
      </c>
      <c r="AN61" s="1" t="str">
        <f t="shared" ca="1" si="38"/>
        <v/>
      </c>
      <c r="AO61" s="1" t="e">
        <f t="shared" ca="1" si="20"/>
        <v>#N/A</v>
      </c>
      <c r="AP61" s="1" t="str">
        <f t="shared" ca="1" si="21"/>
        <v/>
      </c>
      <c r="AQ61" s="1" t="str" cm="1">
        <f t="array" aca="1" ref="AQ61" ca="1">IF(LEFT(AL61,1)=".",INDEX($M$34:$M$195,MATCH(1,(AL61=$L$34:$L$195)*(S61=($S$34:$S$195)),0)),"")</f>
        <v/>
      </c>
      <c r="AR61" s="1" t="str">
        <f t="shared" ca="1" si="22"/>
        <v>1</v>
      </c>
      <c r="AS61" s="1">
        <f t="shared" ca="1" si="23"/>
        <v>1</v>
      </c>
      <c r="AT61" s="1" t="str">
        <f t="shared" ca="1" si="36"/>
        <v>01</v>
      </c>
      <c r="AU61" s="1" t="str">
        <f t="shared" ca="1" si="25"/>
        <v>01</v>
      </c>
      <c r="AV61" s="1" t="str">
        <f t="shared" ca="1" si="26"/>
        <v>01</v>
      </c>
      <c r="AW61" s="1" t="str">
        <f t="shared" ca="1" si="27"/>
        <v>IMM</v>
      </c>
      <c r="AX61" s="4" t="str">
        <f ca="1">VLOOKUP(UPPER(F61)&amp;"-"&amp;AW61,Opcodes!$D$3:$E$160,2,FALSE)</f>
        <v>A2</v>
      </c>
      <c r="AY61" s="1">
        <f t="shared" ca="1" si="31"/>
        <v>2</v>
      </c>
    </row>
    <row r="62" spans="3:51" x14ac:dyDescent="0.3">
      <c r="C62" s="10" t="str" cm="1">
        <f t="array" aca="1" ref="C62" ca="1">IF(AND(N62&amp;""&lt;&gt;"",K62&amp;""&lt;&gt;""),K62&amp;": "&amp;N62&amp;IF(O62&amp;""&lt;&gt;""," "&amp;O62,"")&amp;IF(P62&amp;""&lt;&gt;""," "&amp;P62,""),IF(Y62&amp;""&lt;&gt;"",K62&amp;": "&amp;TRIM(_xlfn.TEXTJOIN("",TRUE,MID(Y62,2*ROW(INDIRECT("1:"&amp;LEN(Y62)))-1,2)&amp;" ")),""))</f>
        <v>1085: A0 06</v>
      </c>
      <c r="D62" s="15"/>
      <c r="E62" s="16"/>
      <c r="F62" s="17" t="s">
        <v>12</v>
      </c>
      <c r="G62" s="18" t="s">
        <v>360</v>
      </c>
      <c r="H62" s="23"/>
      <c r="I62" s="8"/>
      <c r="J62" s="8"/>
      <c r="K62" s="1" t="str">
        <f t="shared" ca="1" si="28"/>
        <v>1085</v>
      </c>
      <c r="L62" s="1" t="str">
        <f t="shared" si="29"/>
        <v/>
      </c>
      <c r="M62" s="1" t="str">
        <f t="shared" ca="1" si="0"/>
        <v>$1085</v>
      </c>
      <c r="N62" s="4" t="str">
        <f t="shared" ca="1" si="1"/>
        <v>A0</v>
      </c>
      <c r="O62" s="4" t="str">
        <f t="shared" ca="1" si="2"/>
        <v>06</v>
      </c>
      <c r="P62" s="4" t="str">
        <f t="shared" ca="1" si="3"/>
        <v/>
      </c>
      <c r="Q62" s="3">
        <f t="shared" si="4"/>
        <v>-1</v>
      </c>
      <c r="R62" s="3" t="str">
        <f t="shared" si="35"/>
        <v/>
      </c>
      <c r="S62" s="3" t="str">
        <f t="shared" si="30"/>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t="str">
        <f t="shared" ca="1" si="15"/>
        <v/>
      </c>
      <c r="AF62" s="1" t="str">
        <f t="shared" si="16"/>
        <v>#6</v>
      </c>
      <c r="AG62" s="1" t="str">
        <f ca="1">IF(Z62&amp;""&lt;&gt;"",Z$33,IF(AA62&amp;""&lt;&gt;"",AA$33,IF(AB62&amp;""&lt;&gt;"",AB$33,IF(AC62&amp;""&lt;&gt;"",AC$33,IF(AD62&amp;""&lt;&gt;"",AD$33,IF(AND(AE62&amp;""&lt;&gt;"",X62=FALSE),AE$33,IF(AF62&amp;""&lt;&gt;"","IMM",IF(X62,"PSO","DIR"))))))))</f>
        <v>IMM</v>
      </c>
      <c r="AH62" s="1" t="str">
        <f t="shared" ca="1" si="17"/>
        <v>6</v>
      </c>
      <c r="AI62" s="1">
        <f t="shared" ca="1" si="32"/>
        <v>-1</v>
      </c>
      <c r="AJ62" s="1">
        <f t="shared" ca="1" si="37"/>
        <v>0</v>
      </c>
      <c r="AK62" s="1" t="str">
        <f t="shared" ca="1" si="33"/>
        <v>6</v>
      </c>
      <c r="AL62" s="1" t="str">
        <f t="shared" ca="1" si="34"/>
        <v>6</v>
      </c>
      <c r="AM62" s="1" t="e" cm="1">
        <f t="array" aca="1" ref="AM62" ca="1">INDEX($G$2:$G$195,MATCH(1,(AL62=$E$2:$E$195)*("EQU"=UPPER($F$2:$F$195)),0))</f>
        <v>#N/A</v>
      </c>
      <c r="AN62" s="1" t="str">
        <f t="shared" ca="1" si="38"/>
        <v/>
      </c>
      <c r="AO62" s="1" t="e">
        <f t="shared" ca="1" si="20"/>
        <v>#N/A</v>
      </c>
      <c r="AP62" s="1" t="str">
        <f t="shared" ca="1" si="21"/>
        <v/>
      </c>
      <c r="AQ62" s="1" t="str" cm="1">
        <f t="array" aca="1" ref="AQ62" ca="1">IF(LEFT(AL62,1)=".",INDEX($M$34:$M$195,MATCH(1,(AL62=$L$34:$L$195)*(S62=($S$34:$S$195)),0)),"")</f>
        <v/>
      </c>
      <c r="AR62" s="1" t="str">
        <f t="shared" ca="1" si="22"/>
        <v>6</v>
      </c>
      <c r="AS62" s="1">
        <f t="shared" ref="AS62:AS69" ca="1" si="39">IF(LEFT(AR62,1)="$",AJ62+HEX2DEC(RIGHT(AR62,LEN(AR62)-1)),IF(LEFT(AR62,1)="%",BIN2DEC(RIGHT(AR62,LEN(AR62)-1)),IF(AR62&amp;""&lt;&gt;"",AR62+AJ62,"")))</f>
        <v>6</v>
      </c>
      <c r="AT62" s="1" t="str">
        <f t="shared" ca="1" si="36"/>
        <v>06</v>
      </c>
      <c r="AU62" s="1" t="str">
        <f t="shared" ca="1" si="25"/>
        <v>06</v>
      </c>
      <c r="AV62" s="1" t="str">
        <f t="shared" ca="1" si="26"/>
        <v>06</v>
      </c>
      <c r="AW62" s="1" t="str">
        <f t="shared" ca="1" si="27"/>
        <v>IMM</v>
      </c>
      <c r="AX62" s="4" t="str">
        <f ca="1">VLOOKUP(UPPER(F62)&amp;"-"&amp;AW62,Opcodes!$D$3:$E$160,2,FALSE)</f>
        <v>A0</v>
      </c>
      <c r="AY62" s="1">
        <f t="shared" ca="1" si="31"/>
        <v>2</v>
      </c>
    </row>
    <row r="63" spans="3:51" x14ac:dyDescent="0.3">
      <c r="C63" s="10" t="str" cm="1">
        <f t="array" aca="1" ref="C63" ca="1">IF(AND(N63&amp;""&lt;&gt;"",K63&amp;""&lt;&gt;""),K63&amp;": "&amp;N63&amp;IF(O63&amp;""&lt;&gt;""," "&amp;O63,"")&amp;IF(P63&amp;""&lt;&gt;""," "&amp;P63,""),IF(Y63&amp;""&lt;&gt;"",K63&amp;": "&amp;TRIM(_xlfn.TEXTJOIN("",TRUE,MID(Y63,2*ROW(INDIRECT("1:"&amp;LEN(Y63)))-1,2)&amp;" ")),""))</f>
        <v>1087: 20 3A F5</v>
      </c>
      <c r="D63" s="15"/>
      <c r="E63" s="16"/>
      <c r="F63" s="17" t="s">
        <v>294</v>
      </c>
      <c r="G63" s="18" t="s">
        <v>319</v>
      </c>
      <c r="H63" s="23" t="s">
        <v>370</v>
      </c>
      <c r="I63" s="8"/>
      <c r="J63" s="8"/>
      <c r="K63" s="1" t="str">
        <f t="shared" ca="1" si="28"/>
        <v>1087</v>
      </c>
      <c r="L63" s="1" t="str">
        <f t="shared" si="29"/>
        <v/>
      </c>
      <c r="M63" s="1" t="str">
        <f t="shared" ca="1" si="0"/>
        <v>$1087</v>
      </c>
      <c r="N63" s="4" t="str">
        <f t="shared" ca="1" si="1"/>
        <v>20</v>
      </c>
      <c r="O63" s="4" t="str">
        <f t="shared" ca="1" si="2"/>
        <v>3A</v>
      </c>
      <c r="P63" s="4" t="str">
        <f t="shared" ca="1" si="3"/>
        <v>F5</v>
      </c>
      <c r="Q63" s="3">
        <f t="shared" si="4"/>
        <v>-1</v>
      </c>
      <c r="R63" s="3" t="str">
        <f t="shared" si="35"/>
        <v/>
      </c>
      <c r="S63" s="3" t="str">
        <f t="shared" si="30"/>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t="str">
        <f t="shared" ca="1" si="15"/>
        <v>hlin</v>
      </c>
      <c r="AF63" s="1" t="str">
        <f t="shared" si="16"/>
        <v/>
      </c>
      <c r="AG63" s="1" t="str">
        <f ca="1">IF(Z63&amp;""&lt;&gt;"",Z$33,IF(AA63&amp;""&lt;&gt;"",AA$33,IF(AB63&amp;""&lt;&gt;"",AB$33,IF(AC63&amp;""&lt;&gt;"",AC$33,IF(AD63&amp;""&lt;&gt;"",AD$33,IF(AND(AE63&amp;""&lt;&gt;"",X63=FALSE),AE$33,IF(AF63&amp;""&lt;&gt;"","IMM",IF(X63,"PSO","DIR"))))))))</f>
        <v>mem</v>
      </c>
      <c r="AH63" s="1" t="str">
        <f t="shared" ca="1" si="17"/>
        <v>hlin</v>
      </c>
      <c r="AI63" s="1">
        <f t="shared" ca="1" si="32"/>
        <v>-1</v>
      </c>
      <c r="AJ63" s="1">
        <f t="shared" ca="1" si="37"/>
        <v>0</v>
      </c>
      <c r="AK63" s="1" t="str">
        <f t="shared" ca="1" si="33"/>
        <v>hlin</v>
      </c>
      <c r="AL63" s="1" t="str">
        <f t="shared" ca="1" si="34"/>
        <v>hlin</v>
      </c>
      <c r="AM63" s="1" t="str" cm="1">
        <f t="array" aca="1" ref="AM63" ca="1">INDEX($G$2:$G$195,MATCH(1,(AL63=$E$2:$E$195)*("EQU"=UPPER($F$2:$F$195)),0))</f>
        <v>$f53a</v>
      </c>
      <c r="AN63" s="1" t="str">
        <f t="shared" ca="1" si="38"/>
        <v>$f53a</v>
      </c>
      <c r="AO63" s="1" t="e">
        <f t="shared" ca="1" si="20"/>
        <v>#N/A</v>
      </c>
      <c r="AP63" s="1" t="str">
        <f t="shared" ca="1" si="21"/>
        <v/>
      </c>
      <c r="AQ63" s="1" t="str" cm="1">
        <f t="array" aca="1" ref="AQ63" ca="1">IF(LEFT(AL63,1)=".",INDEX($M$34:$M$195,MATCH(1,(AL63=$L$34:$L$195)*(S63=($S$34:$S$195)),0)),"")</f>
        <v/>
      </c>
      <c r="AR63" s="1" t="str">
        <f t="shared" ca="1" si="22"/>
        <v>$f53a</v>
      </c>
      <c r="AS63" s="1">
        <f t="shared" ca="1" si="39"/>
        <v>62778</v>
      </c>
      <c r="AT63" s="1" t="str">
        <f t="shared" ca="1" si="36"/>
        <v>F53A</v>
      </c>
      <c r="AU63" s="1" t="str">
        <f t="shared" ca="1" si="25"/>
        <v>F53A</v>
      </c>
      <c r="AV63" s="1" t="str">
        <f t="shared" ca="1" si="26"/>
        <v>F53A</v>
      </c>
      <c r="AW63" s="1" t="str">
        <f t="shared" ca="1" si="27"/>
        <v>ABS</v>
      </c>
      <c r="AX63" s="4" t="str">
        <f ca="1">VLOOKUP(UPPER(F63)&amp;"-"&amp;AW63,Opcodes!$D$3:$E$160,2,FALSE)</f>
        <v>20</v>
      </c>
      <c r="AY63" s="1">
        <f t="shared" si="31"/>
        <v>3</v>
      </c>
    </row>
    <row r="64" spans="3:51" x14ac:dyDescent="0.3">
      <c r="C64" s="10" t="str" cm="1">
        <f t="array" aca="1" ref="C64" ca="1">IF(AND(N64&amp;""&lt;&gt;"",K64&amp;""&lt;&gt;""),K64&amp;": "&amp;N64&amp;IF(O64&amp;""&lt;&gt;""," "&amp;O64,"")&amp;IF(P64&amp;""&lt;&gt;""," "&amp;P64,""),IF(Y64&amp;""&lt;&gt;"",K64&amp;": "&amp;TRIM(_xlfn.TEXTJOIN("",TRUE,MID(Y64,2*ROW(INDIRECT("1:"&amp;LEN(Y64)))-1,2)&amp;" ")),""))</f>
        <v>108A: A9 00</v>
      </c>
      <c r="D64" s="15"/>
      <c r="E64" s="16"/>
      <c r="F64" s="17" t="s">
        <v>48</v>
      </c>
      <c r="G64" s="18" t="s">
        <v>293</v>
      </c>
      <c r="H64" s="23"/>
      <c r="I64" s="8"/>
      <c r="J64" s="8"/>
      <c r="K64" s="1" t="str">
        <f t="shared" ca="1" si="28"/>
        <v>108A</v>
      </c>
      <c r="L64" s="1" t="str">
        <f t="shared" si="29"/>
        <v/>
      </c>
      <c r="M64" s="1" t="str">
        <f t="shared" ca="1" si="0"/>
        <v>$108A</v>
      </c>
      <c r="N64" s="4" t="str">
        <f t="shared" ca="1" si="1"/>
        <v>A9</v>
      </c>
      <c r="O64" s="4" t="str">
        <f t="shared" ca="1" si="2"/>
        <v>00</v>
      </c>
      <c r="P64" s="4" t="str">
        <f t="shared" ca="1" si="3"/>
        <v/>
      </c>
      <c r="Q64" s="3">
        <f t="shared" si="4"/>
        <v>-1</v>
      </c>
      <c r="R64" s="3" t="str">
        <f t="shared" si="35"/>
        <v/>
      </c>
      <c r="S64" s="3" t="str">
        <f t="shared" si="30"/>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t="str">
        <f t="shared" ca="1" si="15"/>
        <v/>
      </c>
      <c r="AF64" s="1" t="str">
        <f t="shared" si="16"/>
        <v>#0</v>
      </c>
      <c r="AG64" s="1" t="str">
        <f ca="1">IF(Z64&amp;""&lt;&gt;"",Z$33,IF(AA64&amp;""&lt;&gt;"",AA$33,IF(AB64&amp;""&lt;&gt;"",AB$33,IF(AC64&amp;""&lt;&gt;"",AC$33,IF(AD64&amp;""&lt;&gt;"",AD$33,IF(AND(AE64&amp;""&lt;&gt;"",X64=FALSE),AE$33,IF(AF64&amp;""&lt;&gt;"","IMM",IF(X64,"PSO","DIR"))))))))</f>
        <v>IMM</v>
      </c>
      <c r="AH64" s="1" t="str">
        <f t="shared" ca="1" si="17"/>
        <v>0</v>
      </c>
      <c r="AI64" s="1">
        <f t="shared" ca="1" si="32"/>
        <v>-1</v>
      </c>
      <c r="AJ64" s="1">
        <f t="shared" ca="1" si="37"/>
        <v>0</v>
      </c>
      <c r="AK64" s="1" t="str">
        <f t="shared" ca="1" si="33"/>
        <v>0</v>
      </c>
      <c r="AL64" s="1" t="str">
        <f t="shared" ca="1" si="34"/>
        <v>0</v>
      </c>
      <c r="AM64" s="1" t="e" cm="1">
        <f t="array" aca="1" ref="AM64" ca="1">INDEX($G$2:$G$195,MATCH(1,(AL64=$E$2:$E$195)*("EQU"=UPPER($F$2:$F$195)),0))</f>
        <v>#N/A</v>
      </c>
      <c r="AN64" s="1" t="str">
        <f t="shared" ca="1" si="38"/>
        <v/>
      </c>
      <c r="AO64" s="1" t="e">
        <f t="shared" ca="1" si="20"/>
        <v>#N/A</v>
      </c>
      <c r="AP64" s="1" t="str">
        <f t="shared" ca="1" si="21"/>
        <v/>
      </c>
      <c r="AQ64" s="1" t="str" cm="1">
        <f t="array" aca="1" ref="AQ64" ca="1">IF(LEFT(AL64,1)=".",INDEX($M$34:$M$195,MATCH(1,(AL64=$L$34:$L$195)*(S64=($S$34:$S$195)),0)),"")</f>
        <v/>
      </c>
      <c r="AR64" s="1" t="str">
        <f t="shared" ca="1" si="22"/>
        <v>0</v>
      </c>
      <c r="AS64" s="1">
        <f t="shared" ca="1" si="39"/>
        <v>0</v>
      </c>
      <c r="AT64" s="1" t="str">
        <f t="shared" ca="1" si="36"/>
        <v>00</v>
      </c>
      <c r="AU64" s="1" t="str">
        <f t="shared" ca="1" si="25"/>
        <v>00</v>
      </c>
      <c r="AV64" s="1" t="str">
        <f t="shared" ca="1" si="26"/>
        <v>00</v>
      </c>
      <c r="AW64" s="1" t="str">
        <f t="shared" ca="1" si="27"/>
        <v>IMM</v>
      </c>
      <c r="AX64" s="4" t="str">
        <f ca="1">VLOOKUP(UPPER(F64)&amp;"-"&amp;AW64,Opcodes!$D$3:$E$160,2,FALSE)</f>
        <v>A9</v>
      </c>
      <c r="AY64" s="1">
        <f t="shared" ca="1" si="31"/>
        <v>2</v>
      </c>
    </row>
    <row r="65" spans="3:51" x14ac:dyDescent="0.3">
      <c r="C65" s="10" t="str" cm="1">
        <f t="array" aca="1" ref="C65" ca="1">IF(AND(N65&amp;""&lt;&gt;"",K65&amp;""&lt;&gt;""),K65&amp;": "&amp;N65&amp;IF(O65&amp;""&lt;&gt;""," "&amp;O65,"")&amp;IF(P65&amp;""&lt;&gt;""," "&amp;P65,""),IF(Y65&amp;""&lt;&gt;"",K65&amp;": "&amp;TRIM(_xlfn.TEXTJOIN("",TRUE,MID(Y65,2*ROW(INDIRECT("1:"&amp;LEN(Y65)))-1,2)&amp;" ")),""))</f>
        <v>108C: A2 00</v>
      </c>
      <c r="D65" s="15"/>
      <c r="E65" s="16"/>
      <c r="F65" s="17" t="s">
        <v>292</v>
      </c>
      <c r="G65" s="18" t="s">
        <v>293</v>
      </c>
      <c r="H65" s="23"/>
      <c r="I65" s="8"/>
      <c r="J65" s="8"/>
      <c r="K65" s="1" t="str">
        <f t="shared" ca="1" si="28"/>
        <v>108C</v>
      </c>
      <c r="L65" s="1" t="str">
        <f t="shared" si="29"/>
        <v/>
      </c>
      <c r="M65" s="1" t="str">
        <f t="shared" ca="1" si="0"/>
        <v>$108C</v>
      </c>
      <c r="N65" s="4" t="str">
        <f t="shared" ca="1" si="1"/>
        <v>A2</v>
      </c>
      <c r="O65" s="4" t="str">
        <f t="shared" ca="1" si="2"/>
        <v>00</v>
      </c>
      <c r="P65" s="4" t="str">
        <f t="shared" ca="1" si="3"/>
        <v/>
      </c>
      <c r="Q65" s="3">
        <f t="shared" si="4"/>
        <v>-1</v>
      </c>
      <c r="R65" s="3" t="str">
        <f t="shared" si="35"/>
        <v/>
      </c>
      <c r="S65" s="3" t="str">
        <f t="shared" si="30"/>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t="str">
        <f t="shared" ca="1" si="15"/>
        <v/>
      </c>
      <c r="AF65" s="1" t="str">
        <f t="shared" si="16"/>
        <v>#0</v>
      </c>
      <c r="AG65" s="1" t="str">
        <f ca="1">IF(Z65&amp;""&lt;&gt;"",Z$33,IF(AA65&amp;""&lt;&gt;"",AA$33,IF(AB65&amp;""&lt;&gt;"",AB$33,IF(AC65&amp;""&lt;&gt;"",AC$33,IF(AD65&amp;""&lt;&gt;"",AD$33,IF(AND(AE65&amp;""&lt;&gt;"",X65=FALSE),AE$33,IF(AF65&amp;""&lt;&gt;"","IMM",IF(X65,"PSO","DIR"))))))))</f>
        <v>IMM</v>
      </c>
      <c r="AH65" s="1" t="str">
        <f t="shared" ca="1" si="17"/>
        <v>0</v>
      </c>
      <c r="AI65" s="1">
        <f t="shared" ca="1" si="32"/>
        <v>-1</v>
      </c>
      <c r="AJ65" s="1">
        <f t="shared" ca="1" si="37"/>
        <v>0</v>
      </c>
      <c r="AK65" s="1" t="str">
        <f t="shared" ca="1" si="33"/>
        <v>0</v>
      </c>
      <c r="AL65" s="1" t="str">
        <f t="shared" ca="1" si="34"/>
        <v>0</v>
      </c>
      <c r="AM65" s="1" t="e" cm="1">
        <f t="array" aca="1" ref="AM65" ca="1">INDEX($G$2:$G$195,MATCH(1,(AL65=$E$2:$E$195)*("EQU"=UPPER($F$2:$F$195)),0))</f>
        <v>#N/A</v>
      </c>
      <c r="AN65" s="1" t="str">
        <f t="shared" ca="1" si="38"/>
        <v/>
      </c>
      <c r="AO65" s="1" t="e">
        <f t="shared" ca="1" si="20"/>
        <v>#N/A</v>
      </c>
      <c r="AP65" s="1" t="str">
        <f t="shared" ca="1" si="21"/>
        <v/>
      </c>
      <c r="AQ65" s="1" t="str" cm="1">
        <f t="array" aca="1" ref="AQ65" ca="1">IF(LEFT(AL65,1)=".",INDEX($M$34:$M$195,MATCH(1,(AL65=$L$34:$L$195)*(S65=($S$34:$S$195)),0)),"")</f>
        <v/>
      </c>
      <c r="AR65" s="1" t="str">
        <f t="shared" ca="1" si="22"/>
        <v>0</v>
      </c>
      <c r="AS65" s="1">
        <f t="shared" ca="1" si="39"/>
        <v>0</v>
      </c>
      <c r="AT65" s="1" t="str">
        <f t="shared" ca="1" si="36"/>
        <v>00</v>
      </c>
      <c r="AU65" s="1" t="str">
        <f t="shared" ca="1" si="25"/>
        <v>00</v>
      </c>
      <c r="AV65" s="1" t="str">
        <f t="shared" ca="1" si="26"/>
        <v>00</v>
      </c>
      <c r="AW65" s="1" t="str">
        <f t="shared" ca="1" si="27"/>
        <v>IMM</v>
      </c>
      <c r="AX65" s="4" t="str">
        <f ca="1">VLOOKUP(UPPER(F65)&amp;"-"&amp;AW65,Opcodes!$D$3:$E$160,2,FALSE)</f>
        <v>A2</v>
      </c>
      <c r="AY65" s="1">
        <f t="shared" ca="1" si="31"/>
        <v>2</v>
      </c>
    </row>
    <row r="66" spans="3:51" x14ac:dyDescent="0.3">
      <c r="C66" s="10" t="str" cm="1">
        <f t="array" aca="1" ref="C66" ca="1">IF(AND(N66&amp;""&lt;&gt;"",K66&amp;""&lt;&gt;""),K66&amp;": "&amp;N66&amp;IF(O66&amp;""&lt;&gt;""," "&amp;O66,"")&amp;IF(P66&amp;""&lt;&gt;""," "&amp;P66,""),IF(Y66&amp;""&lt;&gt;"",K66&amp;": "&amp;TRIM(_xlfn.TEXTJOIN("",TRUE,MID(Y66,2*ROW(INDIRECT("1:"&amp;LEN(Y66)))-1,2)&amp;" ")),""))</f>
        <v>108E: A0 06</v>
      </c>
      <c r="D66" s="15"/>
      <c r="E66" s="16"/>
      <c r="F66" s="17" t="s">
        <v>12</v>
      </c>
      <c r="G66" s="18" t="s">
        <v>360</v>
      </c>
      <c r="H66" s="23"/>
      <c r="I66" s="8"/>
      <c r="J66" s="8"/>
      <c r="K66" s="1" t="str">
        <f t="shared" ca="1" si="28"/>
        <v>108E</v>
      </c>
      <c r="L66" s="1" t="str">
        <f t="shared" si="29"/>
        <v/>
      </c>
      <c r="M66" s="1" t="str">
        <f t="shared" ca="1" si="0"/>
        <v>$108E</v>
      </c>
      <c r="N66" s="4" t="str">
        <f t="shared" ca="1" si="1"/>
        <v>A0</v>
      </c>
      <c r="O66" s="4" t="str">
        <f t="shared" ca="1" si="2"/>
        <v>06</v>
      </c>
      <c r="P66" s="4" t="str">
        <f t="shared" ca="1" si="3"/>
        <v/>
      </c>
      <c r="Q66" s="3">
        <f t="shared" si="4"/>
        <v>-1</v>
      </c>
      <c r="R66" s="3" t="str">
        <f t="shared" si="35"/>
        <v/>
      </c>
      <c r="S66" s="3" t="str">
        <f t="shared" si="30"/>
        <v>sub</v>
      </c>
      <c r="T66" s="3" t="b">
        <f t="shared" ref="T66:T97" si="40">IF(ISERROR(MATCH(UPPER(F66),BRANCH,0)),FALSE,TRUE)</f>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t="str">
        <f t="shared" ca="1" si="15"/>
        <v/>
      </c>
      <c r="AF66" s="1" t="str">
        <f t="shared" si="16"/>
        <v>#6</v>
      </c>
      <c r="AG66" s="1" t="str">
        <f ca="1">IF(Z66&amp;""&lt;&gt;"",Z$33,IF(AA66&amp;""&lt;&gt;"",AA$33,IF(AB66&amp;""&lt;&gt;"",AB$33,IF(AC66&amp;""&lt;&gt;"",AC$33,IF(AD66&amp;""&lt;&gt;"",AD$33,IF(AND(AE66&amp;""&lt;&gt;"",X66=FALSE),AE$33,IF(AF66&amp;""&lt;&gt;"","IMM",IF(X66,"PSO","DIR"))))))))</f>
        <v>IMM</v>
      </c>
      <c r="AH66" s="1" t="str">
        <f t="shared" ca="1" si="17"/>
        <v>6</v>
      </c>
      <c r="AI66" s="1">
        <f t="shared" ca="1" si="32"/>
        <v>-1</v>
      </c>
      <c r="AJ66" s="1">
        <f t="shared" ca="1" si="37"/>
        <v>0</v>
      </c>
      <c r="AK66" s="1" t="str">
        <f t="shared" ca="1" si="33"/>
        <v>6</v>
      </c>
      <c r="AL66" s="1" t="str">
        <f t="shared" ca="1" si="34"/>
        <v>6</v>
      </c>
      <c r="AM66" s="1" t="e" cm="1">
        <f t="array" aca="1" ref="AM66" ca="1">INDEX($G$2:$G$195,MATCH(1,(AL66=$E$2:$E$195)*("EQU"=UPPER($F$2:$F$195)),0))</f>
        <v>#N/A</v>
      </c>
      <c r="AN66" s="1" t="str">
        <f t="shared" ca="1" si="38"/>
        <v/>
      </c>
      <c r="AO66" s="1" t="e">
        <f t="shared" ref="AO66:AO97" ca="1" si="41">IF(LEFT(AL66,1)&lt;&gt;".",VLOOKUP(AL66,$L$34:$M$195,2,FALSE),"")</f>
        <v>#N/A</v>
      </c>
      <c r="AP66" s="1" t="str">
        <f t="shared" ca="1" si="21"/>
        <v/>
      </c>
      <c r="AQ66" s="1" t="str" cm="1">
        <f t="array" aca="1" ref="AQ66" ca="1">IF(LEFT(AL66,1)=".",INDEX($M$34:$M$195,MATCH(1,(AL66=$L$34:$L$195)*(S66=($S$34:$S$195)),0)),"")</f>
        <v/>
      </c>
      <c r="AR66" s="1" t="str">
        <f t="shared" ca="1" si="22"/>
        <v>6</v>
      </c>
      <c r="AS66" s="1">
        <f t="shared" ca="1" si="39"/>
        <v>6</v>
      </c>
      <c r="AT66" s="1" t="str">
        <f t="shared" ca="1" si="36"/>
        <v>06</v>
      </c>
      <c r="AU66" s="1" t="str">
        <f t="shared" ca="1" si="25"/>
        <v>06</v>
      </c>
      <c r="AV66" s="1" t="str">
        <f t="shared" ca="1" si="26"/>
        <v>06</v>
      </c>
      <c r="AW66" s="1" t="str">
        <f t="shared" ca="1" si="27"/>
        <v>IMM</v>
      </c>
      <c r="AX66" s="4" t="str">
        <f ca="1">VLOOKUP(UPPER(F66)&amp;"-"&amp;AW66,Opcodes!$D$3:$E$160,2,FALSE)</f>
        <v>A0</v>
      </c>
      <c r="AY66" s="1">
        <f t="shared" ca="1" si="31"/>
        <v>2</v>
      </c>
    </row>
    <row r="67" spans="3:51" x14ac:dyDescent="0.3">
      <c r="C67" s="10" t="str" cm="1">
        <f t="array" aca="1" ref="C67" ca="1">IF(AND(N67&amp;""&lt;&gt;"",K67&amp;""&lt;&gt;""),K67&amp;": "&amp;N67&amp;IF(O67&amp;""&lt;&gt;""," "&amp;O67,"")&amp;IF(P67&amp;""&lt;&gt;""," "&amp;P67,""),IF(Y67&amp;""&lt;&gt;"",K67&amp;": "&amp;TRIM(_xlfn.TEXTJOIN("",TRUE,MID(Y67,2*ROW(INDIRECT("1:"&amp;LEN(Y67)))-1,2)&amp;" ")),""))</f>
        <v>1090: 20 3A F5</v>
      </c>
      <c r="D67" s="15"/>
      <c r="E67" s="16"/>
      <c r="F67" s="17" t="s">
        <v>294</v>
      </c>
      <c r="G67" s="18" t="s">
        <v>319</v>
      </c>
      <c r="H67" s="23" t="s">
        <v>371</v>
      </c>
      <c r="I67" s="8"/>
      <c r="J67" s="8"/>
      <c r="K67" s="1" t="str">
        <f t="shared" ca="1" si="28"/>
        <v>1090</v>
      </c>
      <c r="L67" s="1" t="str">
        <f t="shared" si="29"/>
        <v/>
      </c>
      <c r="M67" s="1" t="str">
        <f t="shared" ca="1" si="0"/>
        <v>$1090</v>
      </c>
      <c r="N67" s="4" t="str">
        <f t="shared" ca="1" si="1"/>
        <v>20</v>
      </c>
      <c r="O67" s="4" t="str">
        <f t="shared" ca="1" si="2"/>
        <v>3A</v>
      </c>
      <c r="P67" s="4" t="str">
        <f t="shared" ca="1" si="3"/>
        <v>F5</v>
      </c>
      <c r="Q67" s="3">
        <f t="shared" si="4"/>
        <v>-1</v>
      </c>
      <c r="R67" s="3" t="str">
        <f t="shared" si="35"/>
        <v/>
      </c>
      <c r="S67" s="3" t="str">
        <f t="shared" si="30"/>
        <v>sub</v>
      </c>
      <c r="T67" s="3" t="b">
        <f t="shared" si="40"/>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t="str">
        <f t="shared" ca="1" si="15"/>
        <v>hlin</v>
      </c>
      <c r="AF67" s="1" t="str">
        <f t="shared" si="16"/>
        <v/>
      </c>
      <c r="AG67" s="1" t="str">
        <f ca="1">IF(Z67&amp;""&lt;&gt;"",Z$33,IF(AA67&amp;""&lt;&gt;"",AA$33,IF(AB67&amp;""&lt;&gt;"",AB$33,IF(AC67&amp;""&lt;&gt;"",AC$33,IF(AD67&amp;""&lt;&gt;"",AD$33,IF(AND(AE67&amp;""&lt;&gt;"",X67=FALSE),AE$33,IF(AF67&amp;""&lt;&gt;"","IMM",IF(X67,"PSO","DIR"))))))))</f>
        <v>mem</v>
      </c>
      <c r="AH67" s="1" t="str">
        <f t="shared" ca="1" si="17"/>
        <v>hlin</v>
      </c>
      <c r="AI67" s="1">
        <f t="shared" ca="1" si="32"/>
        <v>-1</v>
      </c>
      <c r="AJ67" s="1">
        <f t="shared" ca="1" si="37"/>
        <v>0</v>
      </c>
      <c r="AK67" s="1" t="str">
        <f t="shared" ca="1" si="33"/>
        <v>hlin</v>
      </c>
      <c r="AL67" s="1" t="str">
        <f t="shared" ca="1" si="34"/>
        <v>hlin</v>
      </c>
      <c r="AM67" s="1" t="str" cm="1">
        <f t="array" aca="1" ref="AM67" ca="1">INDEX($G$2:$G$195,MATCH(1,(AL67=$E$2:$E$195)*("EQU"=UPPER($F$2:$F$195)),0))</f>
        <v>$f53a</v>
      </c>
      <c r="AN67" s="1" t="str">
        <f t="shared" ca="1" si="38"/>
        <v>$f53a</v>
      </c>
      <c r="AO67" s="1" t="e">
        <f t="shared" ca="1" si="41"/>
        <v>#N/A</v>
      </c>
      <c r="AP67" s="1" t="str">
        <f t="shared" ca="1" si="21"/>
        <v/>
      </c>
      <c r="AQ67" s="1" t="str" cm="1">
        <f t="array" aca="1" ref="AQ67" ca="1">IF(LEFT(AL67,1)=".",INDEX($M$34:$M$195,MATCH(1,(AL67=$L$34:$L$195)*(S67=($S$34:$S$195)),0)),"")</f>
        <v/>
      </c>
      <c r="AR67" s="1" t="str">
        <f t="shared" ca="1" si="22"/>
        <v>$f53a</v>
      </c>
      <c r="AS67" s="1">
        <f t="shared" ca="1" si="39"/>
        <v>62778</v>
      </c>
      <c r="AT67" s="1" t="str">
        <f t="shared" ca="1" si="36"/>
        <v>F53A</v>
      </c>
      <c r="AU67" s="1" t="str">
        <f t="shared" ca="1" si="25"/>
        <v>F53A</v>
      </c>
      <c r="AV67" s="1" t="str">
        <f t="shared" ca="1" si="26"/>
        <v>F53A</v>
      </c>
      <c r="AW67" s="1" t="str">
        <f t="shared" ca="1" si="27"/>
        <v>ABS</v>
      </c>
      <c r="AX67" s="4" t="str">
        <f ca="1">VLOOKUP(UPPER(F67)&amp;"-"&amp;AW67,Opcodes!$D$3:$E$160,2,FALSE)</f>
        <v>20</v>
      </c>
      <c r="AY67" s="1">
        <f t="shared" si="31"/>
        <v>3</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3"/>
      <c r="I68" s="8"/>
      <c r="J68" s="8"/>
      <c r="K68" s="1" t="str">
        <f t="shared" ca="1" si="28"/>
        <v>1093</v>
      </c>
      <c r="L68" s="1" t="str">
        <f t="shared" si="29"/>
        <v/>
      </c>
      <c r="M68" s="1" t="str">
        <f t="shared" ca="1" si="0"/>
        <v>$1093</v>
      </c>
      <c r="N68" s="4" t="str">
        <f t="shared" ca="1" si="1"/>
        <v/>
      </c>
      <c r="O68" s="4" t="str">
        <f t="shared" ca="1" si="2"/>
        <v>00</v>
      </c>
      <c r="P68" s="4" t="str">
        <f t="shared" ca="1" si="3"/>
        <v/>
      </c>
      <c r="Q68" s="3">
        <f t="shared" si="4"/>
        <v>-1</v>
      </c>
      <c r="R68" s="3" t="str">
        <f t="shared" si="35"/>
        <v/>
      </c>
      <c r="S68" s="3" t="str">
        <f t="shared" si="30"/>
        <v>sub</v>
      </c>
      <c r="T68" s="3" t="b">
        <f t="shared" si="40"/>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ca="1">IF(Z68&amp;""&lt;&gt;"",Z$33,IF(AA68&amp;""&lt;&gt;"",AA$33,IF(AB68&amp;""&lt;&gt;"",AB$33,IF(AC68&amp;""&lt;&gt;"",AC$33,IF(AD68&amp;""&lt;&gt;"",AD$33,IF(AND(AE68&amp;""&lt;&gt;"",X68=FALSE),AE$33,IF(AF68&amp;""&lt;&gt;"","IMM",IF(X68,"PSO","DIR"))))))))</f>
        <v>mem</v>
      </c>
      <c r="AH68" s="1">
        <f t="shared" ca="1" si="17"/>
        <v>0</v>
      </c>
      <c r="AI68" s="1">
        <f t="shared" ca="1" si="32"/>
        <v>-1</v>
      </c>
      <c r="AJ68" s="1">
        <f t="shared" ca="1" si="37"/>
        <v>0</v>
      </c>
      <c r="AK68" s="1">
        <f t="shared" ca="1" si="33"/>
        <v>0</v>
      </c>
      <c r="AL68" s="1">
        <f t="shared" ca="1" si="34"/>
        <v>0</v>
      </c>
      <c r="AM68" s="1" t="e" cm="1">
        <f t="array" aca="1" ref="AM68" ca="1">INDEX($G$2:$G$195,MATCH(1,(AL68=$E$2:$E$195)*("EQU"=UPPER($F$2:$F$195)),0))</f>
        <v>#N/A</v>
      </c>
      <c r="AN68" s="1" t="str">
        <f t="shared" ca="1" si="38"/>
        <v/>
      </c>
      <c r="AO68" s="1" t="e">
        <f t="shared" ca="1" si="41"/>
        <v>#N/A</v>
      </c>
      <c r="AP68" s="1" t="str">
        <f t="shared" ca="1" si="21"/>
        <v/>
      </c>
      <c r="AQ68" s="1" t="str" cm="1">
        <f t="array" aca="1" ref="AQ68" ca="1">IF(LEFT(AL68,1)=".",INDEX($M$34:$M$195,MATCH(1,(AL68=$L$34:$L$195)*(S68=($S$34:$S$195)),0)),"")</f>
        <v/>
      </c>
      <c r="AR68" s="1">
        <f t="shared" ca="1" si="22"/>
        <v>0</v>
      </c>
      <c r="AS68" s="1">
        <f t="shared" ca="1" si="39"/>
        <v>0</v>
      </c>
      <c r="AT68" s="1" t="str">
        <f t="shared" ca="1" si="36"/>
        <v>00</v>
      </c>
      <c r="AU68" s="1" t="str">
        <f t="shared" ca="1" si="25"/>
        <v>00</v>
      </c>
      <c r="AV68" s="1" t="str">
        <f t="shared" ca="1" si="26"/>
        <v>00</v>
      </c>
      <c r="AW68" s="1" t="str">
        <f t="shared" ca="1" si="27"/>
        <v>ZP</v>
      </c>
      <c r="AX68" s="4" t="e">
        <f ca="1">VLOOKUP(UPPER(F68)&amp;"-"&amp;AW68,Opcodes!$D$3:$E$160,2,FALSE)</f>
        <v>#N/A</v>
      </c>
      <c r="AY68" s="1">
        <f t="shared" ca="1" si="31"/>
        <v>0</v>
      </c>
    </row>
    <row r="69" spans="3:51" x14ac:dyDescent="0.3">
      <c r="C69" s="10" t="str" cm="1">
        <f t="array" aca="1" ref="C69" ca="1">IF(AND(N69&amp;""&lt;&gt;"",K69&amp;""&lt;&gt;""),K69&amp;": "&amp;N69&amp;IF(O69&amp;""&lt;&gt;""," "&amp;O69,"")&amp;IF(P69&amp;""&lt;&gt;""," "&amp;P69,""),IF(Y69&amp;""&lt;&gt;"",K69&amp;": "&amp;TRIM(_xlfn.TEXTJOIN("",TRUE,MID(Y69,2*ROW(INDIRECT("1:"&amp;LEN(Y69)))-1,2)&amp;" ")),""))</f>
        <v>1093: A9 03</v>
      </c>
      <c r="D69" s="15"/>
      <c r="E69" s="16" t="s">
        <v>362</v>
      </c>
      <c r="F69" s="17" t="s">
        <v>48</v>
      </c>
      <c r="G69" s="18" t="s">
        <v>363</v>
      </c>
      <c r="H69" s="23"/>
      <c r="I69" s="8"/>
      <c r="J69" s="8"/>
      <c r="K69" s="1" t="str">
        <f t="shared" ca="1" si="28"/>
        <v>1093</v>
      </c>
      <c r="L69" s="1" t="str">
        <f t="shared" si="29"/>
        <v>set</v>
      </c>
      <c r="M69" s="1" t="str">
        <f t="shared" ca="1" si="0"/>
        <v>$1093</v>
      </c>
      <c r="N69" s="4" t="str">
        <f t="shared" ca="1" si="1"/>
        <v>A9</v>
      </c>
      <c r="O69" s="4" t="str">
        <f t="shared" ca="1" si="2"/>
        <v>03</v>
      </c>
      <c r="P69" s="4" t="str">
        <f t="shared" ca="1" si="3"/>
        <v/>
      </c>
      <c r="Q69" s="3">
        <f t="shared" si="4"/>
        <v>-1</v>
      </c>
      <c r="R69" s="3" t="str">
        <f t="shared" si="35"/>
        <v/>
      </c>
      <c r="S69" s="3" t="str">
        <f t="shared" si="30"/>
        <v>sub</v>
      </c>
      <c r="T69" s="3" t="b">
        <f t="shared" si="40"/>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t="str">
        <f t="shared" ca="1" si="15"/>
        <v/>
      </c>
      <c r="AF69" s="1" t="str">
        <f t="shared" si="16"/>
        <v>#3</v>
      </c>
      <c r="AG69" s="1" t="str">
        <f ca="1">IF(Z69&amp;""&lt;&gt;"",Z$33,IF(AA69&amp;""&lt;&gt;"",AA$33,IF(AB69&amp;""&lt;&gt;"",AB$33,IF(AC69&amp;""&lt;&gt;"",AC$33,IF(AD69&amp;""&lt;&gt;"",AD$33,IF(AND(AE69&amp;""&lt;&gt;"",X69=FALSE),AE$33,IF(AF69&amp;""&lt;&gt;"","IMM",IF(X69,"PSO","DIR"))))))))</f>
        <v>IMM</v>
      </c>
      <c r="AH69" s="1" t="str">
        <f t="shared" ca="1" si="17"/>
        <v>3</v>
      </c>
      <c r="AI69" s="1">
        <f t="shared" ca="1" si="32"/>
        <v>-1</v>
      </c>
      <c r="AJ69" s="1">
        <f t="shared" ca="1" si="37"/>
        <v>0</v>
      </c>
      <c r="AK69" s="1" t="str">
        <f t="shared" ca="1" si="33"/>
        <v>3</v>
      </c>
      <c r="AL69" s="1" t="str">
        <f t="shared" ca="1" si="34"/>
        <v>3</v>
      </c>
      <c r="AM69" s="1" t="e" cm="1">
        <f t="array" aca="1" ref="AM69" ca="1">INDEX($G$2:$G$195,MATCH(1,(AL69=$E$2:$E$195)*("EQU"=UPPER($F$2:$F$195)),0))</f>
        <v>#N/A</v>
      </c>
      <c r="AN69" s="1" t="str">
        <f t="shared" ca="1" si="38"/>
        <v/>
      </c>
      <c r="AO69" s="1" t="e">
        <f t="shared" ca="1" si="41"/>
        <v>#N/A</v>
      </c>
      <c r="AP69" s="1" t="str">
        <f t="shared" ca="1" si="21"/>
        <v/>
      </c>
      <c r="AQ69" s="1" t="str" cm="1">
        <f t="array" aca="1" ref="AQ69" ca="1">IF(LEFT(AL69,1)=".",INDEX($M$34:$M$195,MATCH(1,(AL69=$L$34:$L$195)*(S69=($S$34:$S$195)),0)),"")</f>
        <v/>
      </c>
      <c r="AR69" s="1" t="str">
        <f t="shared" ca="1" si="22"/>
        <v>3</v>
      </c>
      <c r="AS69" s="1">
        <f t="shared" ca="1" si="39"/>
        <v>3</v>
      </c>
      <c r="AT69" s="1" t="str">
        <f t="shared" ca="1" si="36"/>
        <v>03</v>
      </c>
      <c r="AU69" s="1" t="str">
        <f t="shared" ca="1" si="25"/>
        <v>03</v>
      </c>
      <c r="AV69" s="1" t="str">
        <f t="shared" ca="1" si="26"/>
        <v>03</v>
      </c>
      <c r="AW69" s="1" t="str">
        <f t="shared" ca="1" si="27"/>
        <v>IMM</v>
      </c>
      <c r="AX69" s="4" t="str">
        <f ca="1">VLOOKUP(UPPER(F69)&amp;"-"&amp;AW69,Opcodes!$D$3:$E$160,2,FALSE)</f>
        <v>A9</v>
      </c>
      <c r="AY69" s="1">
        <f t="shared" ca="1" si="31"/>
        <v>2</v>
      </c>
    </row>
    <row r="70" spans="3:51" x14ac:dyDescent="0.3">
      <c r="C70" s="10" t="str" cm="1">
        <f t="array" aca="1" ref="C70" ca="1">IF(AND(N70&amp;""&lt;&gt;"",K70&amp;""&lt;&gt;""),K70&amp;": "&amp;N70&amp;IF(O70&amp;""&lt;&gt;""," "&amp;O70,"")&amp;IF(P70&amp;""&lt;&gt;""," "&amp;P70,""),IF(Y70&amp;""&lt;&gt;"",K70&amp;": "&amp;TRIM(_xlfn.TEXTJOIN("",TRUE,MID(Y70,2*ROW(INDIRECT("1:"&amp;LEN(Y70)))-1,2)&amp;" ")),""))</f>
        <v>1095: 85 E8</v>
      </c>
      <c r="D70" s="15"/>
      <c r="E70" s="16"/>
      <c r="F70" s="17" t="s">
        <v>373</v>
      </c>
      <c r="G70" s="18" t="s">
        <v>335</v>
      </c>
      <c r="H70" s="23"/>
      <c r="I70" s="8"/>
      <c r="J70" s="8"/>
      <c r="K70" s="1" t="str">
        <f t="shared" ca="1" si="28"/>
        <v>1095</v>
      </c>
      <c r="L70" s="1" t="str">
        <f t="shared" si="29"/>
        <v/>
      </c>
      <c r="M70" s="1" t="str">
        <f t="shared" ca="1" si="0"/>
        <v>$1095</v>
      </c>
      <c r="N70" s="4" t="str">
        <f t="shared" ca="1" si="1"/>
        <v>85</v>
      </c>
      <c r="O70" s="4" t="str">
        <f t="shared" ca="1" si="2"/>
        <v>E8</v>
      </c>
      <c r="P70" s="4" t="str">
        <f t="shared" ca="1" si="3"/>
        <v/>
      </c>
      <c r="Q70" s="3">
        <f t="shared" si="4"/>
        <v>-1</v>
      </c>
      <c r="R70" s="3" t="str">
        <f t="shared" si="35"/>
        <v/>
      </c>
      <c r="S70" s="3" t="str">
        <f t="shared" si="30"/>
        <v>sub</v>
      </c>
      <c r="T70" s="3" t="b">
        <f t="shared" si="40"/>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t="str">
        <f t="shared" ca="1" si="15"/>
        <v>ptr</v>
      </c>
      <c r="AF70" s="1" t="str">
        <f t="shared" si="16"/>
        <v/>
      </c>
      <c r="AG70" s="1" t="str">
        <f ca="1">IF(Z70&amp;""&lt;&gt;"",Z$33,IF(AA70&amp;""&lt;&gt;"",AA$33,IF(AB70&amp;""&lt;&gt;"",AB$33,IF(AC70&amp;""&lt;&gt;"",AC$33,IF(AD70&amp;""&lt;&gt;"",AD$33,IF(AND(AE70&amp;""&lt;&gt;"",X70=FALSE),AE$33,IF(AF70&amp;""&lt;&gt;"","IMM",IF(X70,"PSO","DIR"))))))))</f>
        <v>mem</v>
      </c>
      <c r="AH70" s="1" t="str">
        <f t="shared" ref="AH70" ca="1" si="42">IF(Z70&amp;""&lt;&gt;"",Z70,IF(AA70&amp;""&lt;&gt;"",AA70,IF(AB70&amp;""&lt;&gt;"",AB70,IF(AC70&amp;""&lt;&gt;"",AC70,IF(AD70&amp;""&lt;&gt;"",AD70,IF(AE70&amp;""&lt;&gt;"",AE70,IF(AF70&amp;""&lt;&gt;"",RIGHT(AF70,LEN(AF70)-1),"")))))))</f>
        <v>ptr</v>
      </c>
      <c r="AI70" s="1">
        <f t="shared" ref="AI70" ca="1" si="43">IF(ISERROR(SEARCH("+",AH70)),IF(ISERROR(SEARCH("-",AH70)),-1,SEARCH("-",AH70)),SEARCH("+",AH70))</f>
        <v>-1</v>
      </c>
      <c r="AJ70" s="1">
        <f t="shared" ref="AJ70" ca="1" si="44">IF(AI70&lt;0,0,_xlfn.NUMBERVALUE(RIGHT(AH70,LEN(AH70)-AI70+1)))</f>
        <v>0</v>
      </c>
      <c r="AK70" s="1" t="str">
        <f t="shared" ref="AK70" ca="1" si="45">IF(AI70&lt;0,AH70,LEFT(AH70,AI70-1))</f>
        <v>ptr</v>
      </c>
      <c r="AL70" s="1" t="str">
        <f t="shared" ref="AL70" ca="1" si="46">IF(OR(LEFT(AK70,1)="&lt;",LEFT(AK70,1)="&gt;"),MID(AK70,2,LEN(AK70)),AK70)</f>
        <v>ptr</v>
      </c>
      <c r="AM70" s="1" t="str" cm="1">
        <f t="array" aca="1" ref="AM70" ca="1">INDEX($G$2:$G$195,MATCH(1,(AL70=$E$2:$E$195)*("EQU"=UPPER($F$2:$F$195)),0))</f>
        <v>$e8</v>
      </c>
      <c r="AN70" s="1" t="str">
        <f t="shared" ref="AN70" ca="1" si="47">IF(OR(AL70&amp;""="",ISNA(AM70),AL70="*"),"",AM70)</f>
        <v>$e8</v>
      </c>
      <c r="AO70" s="1" t="e">
        <f t="shared" ca="1" si="41"/>
        <v>#N/A</v>
      </c>
      <c r="AP70" s="1" t="str">
        <f t="shared" ca="1" si="21"/>
        <v/>
      </c>
      <c r="AQ70" s="1" t="str" cm="1">
        <f t="array" aca="1" ref="AQ70" ca="1">IF(LEFT(AL70,1)=".",INDEX($M$34:$M$195,MATCH(1,(AL70=$L$34:$L$195)*(S70=($S$34:$S$195)),0)),"")</f>
        <v/>
      </c>
      <c r="AR70" s="1" t="str">
        <f t="shared" ref="AR70" ca="1" si="48">IF(AQ70&amp;""&lt;&gt;"",AQ70,IF(AP70&amp;""&lt;&gt;"",AP70,IF(AN70&amp;""&lt;&gt;"",AN70,IF(AL70&amp;""&lt;&gt;"",AL70,""))))</f>
        <v>$e8</v>
      </c>
      <c r="AS70" s="1">
        <f t="shared" ref="AS70" ca="1" si="49">IF(LEFT(AR70,1)="$",AJ70+HEX2DEC(RIGHT(AR70,LEN(AR70)-1)),IF(LEFT(AR70,1)="%",BIN2DEC(RIGHT(AR70,LEN(AR70)-1)),IF(AR70&amp;""&lt;&gt;"",AR70+AJ70,"")))</f>
        <v>232</v>
      </c>
      <c r="AT70" s="1" t="str">
        <f t="shared" ref="AT70" ca="1" si="50">IF(AS70&amp;""&lt;&gt;"",DEC2HEX(AS70,2+2*(AS70&gt;255)),"")</f>
        <v>E8</v>
      </c>
      <c r="AU70" s="1" t="str">
        <f t="shared" ref="AU70" ca="1" si="51">IF(LEFT(AK70,1)="&gt;",LEFT(AT70,2),IF(LEFT(AK70,1)="&lt;",RIGHT(AT70,2),AT70))</f>
        <v>E8</v>
      </c>
      <c r="AV70" s="1" t="str">
        <f t="shared" ca="1" si="26"/>
        <v>E8</v>
      </c>
      <c r="AW70" s="1" t="str">
        <f t="shared" ref="AW70" ca="1" si="52">IF(LEFT(AG70,3)="mem",IF(AS70&lt;255,SUBSTITUTE(AG70,"mem","ZP"),IF(T70,"REL",SUBSTITUTE(AG70,"mem","ABS"))),IF(T70,"REL",AG70))</f>
        <v>ZP</v>
      </c>
      <c r="AX70" s="4" t="str">
        <f ca="1">VLOOKUP(UPPER(F70)&amp;"-"&amp;AW70,Opcodes!$D$3:$E$160,2,FALSE)</f>
        <v>85</v>
      </c>
      <c r="AY70" s="1">
        <f t="shared" ca="1" si="31"/>
        <v>2</v>
      </c>
    </row>
    <row r="71" spans="3:51" x14ac:dyDescent="0.3">
      <c r="C71" s="10" t="str" cm="1">
        <f t="array" aca="1" ref="C71" ca="1">IF(AND(N71&amp;""&lt;&gt;"",K71&amp;""&lt;&gt;""),K71&amp;": "&amp;N71&amp;IF(O71&amp;""&lt;&gt;""," "&amp;O71,"")&amp;IF(P71&amp;""&lt;&gt;""," "&amp;P71,""),IF(Y71&amp;""&lt;&gt;"",K71&amp;": "&amp;TRIM(_xlfn.TEXTJOIN("",TRUE,MID(Y71,2*ROW(INDIRECT("1:"&amp;LEN(Y71)))-1,2)&amp;" ")),""))</f>
        <v>1097: A9 10</v>
      </c>
      <c r="D71" s="15"/>
      <c r="E71" s="16"/>
      <c r="F71" s="17" t="s">
        <v>48</v>
      </c>
      <c r="G71" s="18" t="s">
        <v>374</v>
      </c>
      <c r="H71" s="23"/>
      <c r="I71" s="8"/>
      <c r="J71" s="8"/>
      <c r="K71" s="1" t="str">
        <f t="shared" ref="K71:K111" ca="1" si="53">DEC2HEX(HEX2DEC(K70)+IF(ISERROR(AY70),0,IF(ISNUMBER(AY70),AY70,0)))</f>
        <v>1097</v>
      </c>
      <c r="L71" s="1" t="str">
        <f t="shared" ref="L71:L195" si="54">IF(AND(E71&amp;""&lt;&gt;"",UPPER(F71&lt;&gt;"EQU")),E71,"")</f>
        <v/>
      </c>
      <c r="M71" s="1" t="str">
        <f t="shared" ref="M71:M195" ca="1" si="55">IF(K71&amp;""&lt;&gt;"","$"&amp;DEC2HEX(HEX2DEC(K71),4),"")</f>
        <v>$1097</v>
      </c>
      <c r="N71" s="4" t="str">
        <f t="shared" ref="N71:N195" ca="1" si="56">IF(AND(AW71&lt;&gt;"PSO",NOT(ISERROR(AX71))),AX71,"")</f>
        <v>A9</v>
      </c>
      <c r="O71" s="4" t="str">
        <f t="shared" ref="O71:O195" ca="1" si="57">IF(AW71="PSO","",IF(AV71&amp;""&lt;&gt;"",RIGHT(AV71,2),""))</f>
        <v>10</v>
      </c>
      <c r="P71" s="4" t="str">
        <f t="shared" ref="P71:P195" ca="1" si="58">IF(LEN(AV71)&gt;2,LEFT(AV71,2),"")</f>
        <v/>
      </c>
      <c r="Q71" s="3">
        <f t="shared" ref="Q71:Q195" si="59">IF(ISERROR(SEARCH(",",G71)),-1,SEARCH(",",G71))</f>
        <v>-1</v>
      </c>
      <c r="R71" s="3" t="str">
        <f t="shared" ref="R71:R195" si="60">IF(Q71&gt;=0,UPPER(MID(G71,Q71+1,1)),"")</f>
        <v/>
      </c>
      <c r="S71" s="3" t="str">
        <f t="shared" si="30"/>
        <v>sub</v>
      </c>
      <c r="T71" s="3" t="b">
        <f t="shared" si="40"/>
        <v>0</v>
      </c>
      <c r="U71" s="3" t="b">
        <f t="shared" ref="U71:U195" si="61">IF(AND(F71&amp;""&lt;&gt;"",G71&amp;""=""),TRUE,FALSE)</f>
        <v>0</v>
      </c>
      <c r="V71" s="3" t="b">
        <f t="shared" ref="V71:V195" si="62">LEFT(G71,1)="("</f>
        <v>0</v>
      </c>
      <c r="W71" s="3" t="b">
        <f t="shared" ref="W71:W195" si="63">RIGHT(G71,1)=")"</f>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ref="Z71:Z195" si="64">IF(AND(U71=FALSE,V71,W71,Q71&lt;0),MID(G71,2,LEN(G71)-2),"")</f>
        <v/>
      </c>
      <c r="AA71" s="1" t="str">
        <f t="shared" ref="AA71:AA195" si="65">IF(AND(Z71&amp;""="",Q71&gt;=0,V71,W71),MID(G71,2,Q71-2),"")</f>
        <v/>
      </c>
      <c r="AB71" s="1" t="str">
        <f t="shared" ref="AB71:AB195" si="66">IF(U71=FALSE,IF(AND(AA71="",Q71&gt;=0,V71),IF(MID(G71,LEN(G71)-2,1)=")",MID(G71,2,LEN(G71)-4),""),""),"")</f>
        <v/>
      </c>
      <c r="AC71" s="1" t="str">
        <f t="shared" ref="AC71:AC195" si="67">IF(AND(V71=FALSE,W71=FALSE,R71="X"),LEFT(G71,Q71-1),"")</f>
        <v/>
      </c>
      <c r="AD71" s="1" t="str">
        <f t="shared" ref="AD71:AD195" si="68">IF(AND(V71=FALSE,W71=FALSE,R71="Y"),LEFT(G71,Q71-1),"")</f>
        <v/>
      </c>
      <c r="AE71" s="1" t="str">
        <f t="shared" ref="AE71:AE195" ca="1" si="69">IF(AND(Y71&amp;""="",V71=FALSE,W71=FALSE,Q71&lt;0,U71=FALSE,LEFT(G71,1)&lt;&gt;"#"),G71,"")</f>
        <v/>
      </c>
      <c r="AF71" s="1" t="str">
        <f t="shared" ref="AF71:AF195" si="70">IF(AND(V71=FALSE,W71=FALSE,Q71&lt;0,U71=FALSE,LEFT(G71,1)="#"),G71,"")</f>
        <v>#$10</v>
      </c>
      <c r="AG71" s="1" t="str">
        <f ca="1">IF(Z71&amp;""&lt;&gt;"",Z$33,IF(AA71&amp;""&lt;&gt;"",AA$33,IF(AB71&amp;""&lt;&gt;"",AB$33,IF(AC71&amp;""&lt;&gt;"",AC$33,IF(AD71&amp;""&lt;&gt;"",AD$33,IF(AND(AE71&amp;""&lt;&gt;"",X71=FALSE),AE$33,IF(AF71&amp;""&lt;&gt;"","IMM",IF(X71,"PSO","DIR"))))))))</f>
        <v>IMM</v>
      </c>
      <c r="AH71" s="1" t="str">
        <f t="shared" ref="AH71:AH195" ca="1" si="71">IF(Z71&amp;""&lt;&gt;"",Z71,IF(AA71&amp;""&lt;&gt;"",AA71,IF(AB71&amp;""&lt;&gt;"",AB71,IF(AC71&amp;""&lt;&gt;"",AC71,IF(AD71&amp;""&lt;&gt;"",AD71,IF(AE71&amp;""&lt;&gt;"",AE71,IF(AF71&amp;""&lt;&gt;"",RIGHT(AF71,LEN(AF71)-1),"")))))))</f>
        <v>$10</v>
      </c>
      <c r="AI71" s="1">
        <f t="shared" ref="AI71:AI195" ca="1" si="72">IF(ISERROR(SEARCH("+",AH71)),IF(ISERROR(SEARCH("-",AH71)),-1,SEARCH("-",AH71)),SEARCH("+",AH71))</f>
        <v>-1</v>
      </c>
      <c r="AJ71" s="1">
        <f t="shared" ref="AJ71:AJ195" ca="1" si="73">IF(AI71&lt;0,0,_xlfn.NUMBERVALUE(RIGHT(AH71,LEN(AH71)-AI71+1)))</f>
        <v>0</v>
      </c>
      <c r="AK71" s="1" t="str">
        <f t="shared" ref="AK71:AK195" ca="1" si="74">IF(AI71&lt;0,AH71,LEFT(AH71,AI71-1))</f>
        <v>$10</v>
      </c>
      <c r="AL71" s="1" t="str">
        <f t="shared" ref="AL71:AL195" ca="1" si="75">IF(OR(LEFT(AK71,1)="&lt;",LEFT(AK71,1)="&gt;"),MID(AK71,2,LEN(AK71)),AK71)</f>
        <v>$10</v>
      </c>
      <c r="AM71" s="1" t="e" cm="1">
        <f t="array" aca="1" ref="AM71" ca="1">INDEX($G$2:$G$195,MATCH(1,(AL71=$E$2:$E$195)*("EQU"=UPPER($F$2:$F$195)),0))</f>
        <v>#N/A</v>
      </c>
      <c r="AN71" s="1" t="str">
        <f t="shared" ref="AN71:AN195" ca="1" si="76">IF(OR(AL71&amp;""="",ISNA(AM71),AL71="*"),"",AM71)</f>
        <v/>
      </c>
      <c r="AO71" s="1" t="e">
        <f t="shared" ca="1" si="41"/>
        <v>#N/A</v>
      </c>
      <c r="AP71" s="1" t="str">
        <f t="shared" ref="AP71:AP195" ca="1" si="77">IF(OR(AL71&amp;""="",ISNA(AO71),AL71="*",AN71&amp;""&lt;&gt;""),IF(AL71&lt;&gt;"*","",M71),AO71)</f>
        <v/>
      </c>
      <c r="AQ71" s="1" t="str" cm="1">
        <f t="array" aca="1" ref="AQ71" ca="1">IF(LEFT(AL71,1)=".",INDEX($M$34:$M$195,MATCH(1,(AL71=$L$34:$L$195)*(S71=($S$34:$S$195)),0)),"")</f>
        <v/>
      </c>
      <c r="AR71" s="1" t="str">
        <f t="shared" ref="AR71:AR195" ca="1" si="78">IF(AQ71&amp;""&lt;&gt;"",AQ71,IF(AP71&amp;""&lt;&gt;"",AP71,IF(AN71&amp;""&lt;&gt;"",AN71,IF(AL71&amp;""&lt;&gt;"",AL71,""))))</f>
        <v>$10</v>
      </c>
      <c r="AS71" s="1">
        <f t="shared" ref="AS71:AS195" ca="1" si="79">IF(LEFT(AR71,1)="$",AJ71+HEX2DEC(RIGHT(AR71,LEN(AR71)-1)),IF(LEFT(AR71,1)="%",BIN2DEC(RIGHT(AR71,LEN(AR71)-1)),IF(AR71&amp;""&lt;&gt;"",AR71+AJ71,"")))</f>
        <v>16</v>
      </c>
      <c r="AT71" s="1" t="str">
        <f t="shared" ref="AT71:AT195" ca="1" si="80">IF(AS71&amp;""&lt;&gt;"",DEC2HEX(AS71,2+2*(AS71&gt;255)),"")</f>
        <v>10</v>
      </c>
      <c r="AU71" s="1" t="str">
        <f t="shared" ref="AU71:AU195" ca="1" si="81">IF(LEFT(AK71,1)="&gt;",LEFT(AT71,2),IF(LEFT(AK71,1)="&lt;",RIGHT(AT71,2),AT71))</f>
        <v>10</v>
      </c>
      <c r="AV71" s="1" t="str">
        <f t="shared" ca="1" si="26"/>
        <v>10</v>
      </c>
      <c r="AW71" s="1" t="str">
        <f t="shared" ref="AW71:AW195" ca="1" si="82">IF(LEFT(AG71,3)="mem",IF(AS71&lt;255,SUBSTITUTE(AG71,"mem","ZP"),IF(T71,"REL",SUBSTITUTE(AG71,"mem","ABS"))),IF(T71,"REL",AG71))</f>
        <v>IMM</v>
      </c>
      <c r="AX71" s="4" t="str">
        <f ca="1">VLOOKUP(UPPER(F71)&amp;"-"&amp;AW71,Opcodes!$D$3:$E$160,2,FALSE)</f>
        <v>A9</v>
      </c>
      <c r="AY71" s="1">
        <f t="shared" ca="1" si="31"/>
        <v>2</v>
      </c>
    </row>
    <row r="72" spans="3:51" x14ac:dyDescent="0.3">
      <c r="C72" s="10" t="str" cm="1">
        <f t="array" aca="1" ref="C72" ca="1">IF(AND(N72&amp;""&lt;&gt;"",K72&amp;""&lt;&gt;""),K72&amp;": "&amp;N72&amp;IF(O72&amp;""&lt;&gt;""," "&amp;O72,"")&amp;IF(P72&amp;""&lt;&gt;""," "&amp;P72,""),IF(Y72&amp;""&lt;&gt;"",K72&amp;": "&amp;TRIM(_xlfn.TEXTJOIN("",TRUE,MID(Y72,2*ROW(INDIRECT("1:"&amp;LEN(Y72)))-1,2)&amp;" ")),""))</f>
        <v>1099: 85 E9</v>
      </c>
      <c r="D72" s="15"/>
      <c r="E72" s="16"/>
      <c r="F72" s="17" t="s">
        <v>373</v>
      </c>
      <c r="G72" s="18" t="s">
        <v>375</v>
      </c>
      <c r="H72" s="23" t="s">
        <v>377</v>
      </c>
      <c r="I72" s="8"/>
      <c r="J72" s="8"/>
      <c r="K72" s="1" t="str">
        <f t="shared" ca="1" si="53"/>
        <v>1099</v>
      </c>
      <c r="L72" s="1" t="str">
        <f t="shared" si="54"/>
        <v/>
      </c>
      <c r="M72" s="1" t="str">
        <f t="shared" ca="1" si="55"/>
        <v>$1099</v>
      </c>
      <c r="N72" s="4" t="str">
        <f t="shared" ca="1" si="56"/>
        <v>85</v>
      </c>
      <c r="O72" s="4" t="str">
        <f t="shared" ca="1" si="57"/>
        <v>E9</v>
      </c>
      <c r="P72" s="4" t="str">
        <f t="shared" ca="1" si="58"/>
        <v/>
      </c>
      <c r="Q72" s="3">
        <f t="shared" si="59"/>
        <v>-1</v>
      </c>
      <c r="R72" s="3" t="str">
        <f t="shared" si="60"/>
        <v/>
      </c>
      <c r="S72" s="3" t="str">
        <f t="shared" si="30"/>
        <v>sub</v>
      </c>
      <c r="T72" s="3" t="b">
        <f t="shared" si="40"/>
        <v>0</v>
      </c>
      <c r="U72" s="3" t="b">
        <f t="shared" si="61"/>
        <v>0</v>
      </c>
      <c r="V72" s="3" t="b">
        <f t="shared" si="62"/>
        <v>0</v>
      </c>
      <c r="W72" s="3" t="b">
        <f t="shared" si="63"/>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64"/>
        <v/>
      </c>
      <c r="AA72" s="1" t="str">
        <f t="shared" si="65"/>
        <v/>
      </c>
      <c r="AB72" s="1" t="str">
        <f t="shared" si="66"/>
        <v/>
      </c>
      <c r="AC72" s="1" t="str">
        <f t="shared" si="67"/>
        <v/>
      </c>
      <c r="AD72" s="1" t="str">
        <f t="shared" si="68"/>
        <v/>
      </c>
      <c r="AE72" s="1" t="str">
        <f t="shared" ca="1" si="69"/>
        <v>ptr+1</v>
      </c>
      <c r="AF72" s="1" t="str">
        <f t="shared" si="70"/>
        <v/>
      </c>
      <c r="AG72" s="1" t="str">
        <f ca="1">IF(Z72&amp;""&lt;&gt;"",Z$33,IF(AA72&amp;""&lt;&gt;"",AA$33,IF(AB72&amp;""&lt;&gt;"",AB$33,IF(AC72&amp;""&lt;&gt;"",AC$33,IF(AD72&amp;""&lt;&gt;"",AD$33,IF(AND(AE72&amp;""&lt;&gt;"",X72=FALSE),AE$33,IF(AF72&amp;""&lt;&gt;"","IMM",IF(X72,"PSO","DIR"))))))))</f>
        <v>mem</v>
      </c>
      <c r="AH72" s="1" t="str">
        <f t="shared" ca="1" si="71"/>
        <v>ptr+1</v>
      </c>
      <c r="AI72" s="1">
        <f t="shared" ca="1" si="72"/>
        <v>4</v>
      </c>
      <c r="AJ72" s="1">
        <f t="shared" ca="1" si="73"/>
        <v>1</v>
      </c>
      <c r="AK72" s="1" t="str">
        <f t="shared" ca="1" si="74"/>
        <v>ptr</v>
      </c>
      <c r="AL72" s="1" t="str">
        <f t="shared" ca="1" si="75"/>
        <v>ptr</v>
      </c>
      <c r="AM72" s="1" t="str" cm="1">
        <f t="array" aca="1" ref="AM72" ca="1">INDEX($G$2:$G$195,MATCH(1,(AL72=$E$2:$E$195)*("EQU"=UPPER($F$2:$F$195)),0))</f>
        <v>$e8</v>
      </c>
      <c r="AN72" s="1" t="str">
        <f t="shared" ca="1" si="76"/>
        <v>$e8</v>
      </c>
      <c r="AO72" s="1" t="e">
        <f t="shared" ca="1" si="41"/>
        <v>#N/A</v>
      </c>
      <c r="AP72" s="1" t="str">
        <f t="shared" ca="1" si="77"/>
        <v/>
      </c>
      <c r="AQ72" s="1" t="str" cm="1">
        <f t="array" aca="1" ref="AQ72" ca="1">IF(LEFT(AL72,1)=".",INDEX($M$34:$M$195,MATCH(1,(AL72=$L$34:$L$195)*(S72=($S$34:$S$195)),0)),"")</f>
        <v/>
      </c>
      <c r="AR72" s="1" t="str">
        <f t="shared" ca="1" si="78"/>
        <v>$e8</v>
      </c>
      <c r="AS72" s="1">
        <f t="shared" ca="1" si="79"/>
        <v>233</v>
      </c>
      <c r="AT72" s="1" t="str">
        <f t="shared" ca="1" si="80"/>
        <v>E9</v>
      </c>
      <c r="AU72" s="1" t="str">
        <f t="shared" ca="1" si="81"/>
        <v>E9</v>
      </c>
      <c r="AV72" s="1" t="str">
        <f t="shared" ca="1" si="26"/>
        <v>E9</v>
      </c>
      <c r="AW72" s="1" t="str">
        <f t="shared" ca="1" si="82"/>
        <v>ZP</v>
      </c>
      <c r="AX72" s="4" t="str">
        <f ca="1">VLOOKUP(UPPER(F72)&amp;"-"&amp;AW72,Opcodes!$D$3:$E$160,2,FALSE)</f>
        <v>85</v>
      </c>
      <c r="AY72" s="1">
        <f t="shared" ca="1" si="31"/>
        <v>2</v>
      </c>
    </row>
    <row r="73" spans="3:51" x14ac:dyDescent="0.3">
      <c r="C73" s="10" t="str" cm="1">
        <f t="array" aca="1" ref="C73" ca="1">IF(AND(N73&amp;""&lt;&gt;"",K73&amp;""&lt;&gt;""),K73&amp;": "&amp;N73&amp;IF(O73&amp;""&lt;&gt;""," "&amp;O73,"")&amp;IF(P73&amp;""&lt;&gt;""," "&amp;P73,""),IF(Y73&amp;""&lt;&gt;"",K73&amp;": "&amp;TRIM(_xlfn.TEXTJOIN("",TRUE,MID(Y73,2*ROW(INDIRECT("1:"&amp;LEN(Y73)))-1,2)&amp;" ")),""))</f>
        <v>109B: A9 01</v>
      </c>
      <c r="D73" s="15"/>
      <c r="E73" s="16"/>
      <c r="F73" s="17" t="s">
        <v>48</v>
      </c>
      <c r="G73" s="18" t="s">
        <v>358</v>
      </c>
      <c r="H73" s="23"/>
      <c r="I73" s="8"/>
      <c r="J73" s="8"/>
      <c r="K73" s="1" t="str">
        <f t="shared" ca="1" si="53"/>
        <v>109B</v>
      </c>
      <c r="L73" s="1" t="str">
        <f t="shared" si="54"/>
        <v/>
      </c>
      <c r="M73" s="1" t="str">
        <f t="shared" ca="1" si="55"/>
        <v>$109B</v>
      </c>
      <c r="N73" s="4" t="str">
        <f t="shared" ca="1" si="56"/>
        <v>A9</v>
      </c>
      <c r="O73" s="4" t="str">
        <f t="shared" ca="1" si="57"/>
        <v>01</v>
      </c>
      <c r="P73" s="4" t="str">
        <f t="shared" ca="1" si="58"/>
        <v/>
      </c>
      <c r="Q73" s="3">
        <f t="shared" si="59"/>
        <v>-1</v>
      </c>
      <c r="R73" s="3" t="str">
        <f t="shared" si="60"/>
        <v/>
      </c>
      <c r="S73" s="3" t="str">
        <f t="shared" si="30"/>
        <v>sub</v>
      </c>
      <c r="T73" s="3" t="b">
        <f t="shared" si="40"/>
        <v>0</v>
      </c>
      <c r="U73" s="3" t="b">
        <f t="shared" si="61"/>
        <v>0</v>
      </c>
      <c r="V73" s="3" t="b">
        <f t="shared" si="62"/>
        <v>0</v>
      </c>
      <c r="W73" s="3" t="b">
        <f t="shared" si="63"/>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64"/>
        <v/>
      </c>
      <c r="AA73" s="1" t="str">
        <f t="shared" si="65"/>
        <v/>
      </c>
      <c r="AB73" s="1" t="str">
        <f t="shared" si="66"/>
        <v/>
      </c>
      <c r="AC73" s="1" t="str">
        <f t="shared" si="67"/>
        <v/>
      </c>
      <c r="AD73" s="1" t="str">
        <f t="shared" si="68"/>
        <v/>
      </c>
      <c r="AE73" s="1" t="str">
        <f t="shared" ca="1" si="69"/>
        <v/>
      </c>
      <c r="AF73" s="1" t="str">
        <f t="shared" si="70"/>
        <v>#1</v>
      </c>
      <c r="AG73" s="1" t="str">
        <f ca="1">IF(Z73&amp;""&lt;&gt;"",Z$33,IF(AA73&amp;""&lt;&gt;"",AA$33,IF(AB73&amp;""&lt;&gt;"",AB$33,IF(AC73&amp;""&lt;&gt;"",AC$33,IF(AD73&amp;""&lt;&gt;"",AD$33,IF(AND(AE73&amp;""&lt;&gt;"",X73=FALSE),AE$33,IF(AF73&amp;""&lt;&gt;"","IMM",IF(X73,"PSO","DIR"))))))))</f>
        <v>IMM</v>
      </c>
      <c r="AH73" s="1" t="str">
        <f t="shared" ca="1" si="71"/>
        <v>1</v>
      </c>
      <c r="AI73" s="1">
        <f t="shared" ca="1" si="72"/>
        <v>-1</v>
      </c>
      <c r="AJ73" s="1">
        <f t="shared" ca="1" si="73"/>
        <v>0</v>
      </c>
      <c r="AK73" s="1" t="str">
        <f t="shared" ca="1" si="74"/>
        <v>1</v>
      </c>
      <c r="AL73" s="1" t="str">
        <f t="shared" ca="1" si="75"/>
        <v>1</v>
      </c>
      <c r="AM73" s="1" t="e" cm="1">
        <f t="array" aca="1" ref="AM73" ca="1">INDEX($G$2:$G$195,MATCH(1,(AL73=$E$2:$E$195)*("EQU"=UPPER($F$2:$F$195)),0))</f>
        <v>#N/A</v>
      </c>
      <c r="AN73" s="1" t="str">
        <f t="shared" ca="1" si="76"/>
        <v/>
      </c>
      <c r="AO73" s="1" t="e">
        <f t="shared" ca="1" si="41"/>
        <v>#N/A</v>
      </c>
      <c r="AP73" s="1" t="str">
        <f t="shared" ca="1" si="77"/>
        <v/>
      </c>
      <c r="AQ73" s="1" t="str" cm="1">
        <f t="array" aca="1" ref="AQ73" ca="1">IF(LEFT(AL73,1)=".",INDEX($M$34:$M$195,MATCH(1,(AL73=$L$34:$L$195)*(S73=($S$34:$S$195)),0)),"")</f>
        <v/>
      </c>
      <c r="AR73" s="1" t="str">
        <f t="shared" ca="1" si="78"/>
        <v>1</v>
      </c>
      <c r="AS73" s="1">
        <f t="shared" ca="1" si="79"/>
        <v>1</v>
      </c>
      <c r="AT73" s="1" t="str">
        <f t="shared" ca="1" si="80"/>
        <v>01</v>
      </c>
      <c r="AU73" s="1" t="str">
        <f t="shared" ca="1" si="81"/>
        <v>01</v>
      </c>
      <c r="AV73" s="1" t="str">
        <f t="shared" ca="1" si="26"/>
        <v>01</v>
      </c>
      <c r="AW73" s="1" t="str">
        <f t="shared" ca="1" si="82"/>
        <v>IMM</v>
      </c>
      <c r="AX73" s="4" t="str">
        <f ca="1">VLOOKUP(UPPER(F73)&amp;"-"&amp;AW73,Opcodes!$D$3:$E$160,2,FALSE)</f>
        <v>A9</v>
      </c>
      <c r="AY73" s="1">
        <f t="shared" ca="1" si="31"/>
        <v>2</v>
      </c>
    </row>
    <row r="74" spans="3:51" x14ac:dyDescent="0.3">
      <c r="C74" s="10" t="str" cm="1">
        <f t="array" aca="1" ref="C74" ca="1">IF(AND(N74&amp;""&lt;&gt;"",K74&amp;""&lt;&gt;""),K74&amp;": "&amp;N74&amp;IF(O74&amp;""&lt;&gt;""," "&amp;O74,"")&amp;IF(P74&amp;""&lt;&gt;""," "&amp;P74,""),IF(Y74&amp;""&lt;&gt;"",K74&amp;": "&amp;TRIM(_xlfn.TEXTJOIN("",TRUE,MID(Y74,2*ROW(INDIRECT("1:"&amp;LEN(Y74)))-1,2)&amp;" ")),""))</f>
        <v>109D: 85 E7</v>
      </c>
      <c r="D74" s="15"/>
      <c r="E74" s="16"/>
      <c r="F74" s="17" t="s">
        <v>373</v>
      </c>
      <c r="G74" s="18" t="s">
        <v>323</v>
      </c>
      <c r="H74" s="23"/>
      <c r="I74" s="8"/>
      <c r="J74" s="8"/>
      <c r="K74" s="1" t="str">
        <f t="shared" ca="1" si="53"/>
        <v>109D</v>
      </c>
      <c r="L74" s="1" t="str">
        <f t="shared" si="54"/>
        <v/>
      </c>
      <c r="M74" s="1" t="str">
        <f t="shared" ca="1" si="55"/>
        <v>$109D</v>
      </c>
      <c r="N74" s="4" t="str">
        <f t="shared" ca="1" si="56"/>
        <v>85</v>
      </c>
      <c r="O74" s="4" t="str">
        <f t="shared" ca="1" si="57"/>
        <v>E7</v>
      </c>
      <c r="P74" s="4" t="str">
        <f t="shared" ca="1" si="58"/>
        <v/>
      </c>
      <c r="Q74" s="3">
        <f t="shared" si="59"/>
        <v>-1</v>
      </c>
      <c r="R74" s="3" t="str">
        <f t="shared" si="60"/>
        <v/>
      </c>
      <c r="S74" s="3" t="str">
        <f t="shared" si="30"/>
        <v>sub</v>
      </c>
      <c r="T74" s="3" t="b">
        <f t="shared" si="40"/>
        <v>0</v>
      </c>
      <c r="U74" s="3" t="b">
        <f t="shared" si="61"/>
        <v>0</v>
      </c>
      <c r="V74" s="3" t="b">
        <f t="shared" si="62"/>
        <v>0</v>
      </c>
      <c r="W74" s="3" t="b">
        <f t="shared" si="63"/>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64"/>
        <v/>
      </c>
      <c r="AA74" s="1" t="str">
        <f t="shared" si="65"/>
        <v/>
      </c>
      <c r="AB74" s="1" t="str">
        <f t="shared" si="66"/>
        <v/>
      </c>
      <c r="AC74" s="1" t="str">
        <f t="shared" si="67"/>
        <v/>
      </c>
      <c r="AD74" s="1" t="str">
        <f t="shared" si="68"/>
        <v/>
      </c>
      <c r="AE74" s="1" t="str">
        <f t="shared" ca="1" si="69"/>
        <v>scale</v>
      </c>
      <c r="AF74" s="1" t="str">
        <f t="shared" si="70"/>
        <v/>
      </c>
      <c r="AG74" s="1" t="str">
        <f ca="1">IF(Z74&amp;""&lt;&gt;"",Z$33,IF(AA74&amp;""&lt;&gt;"",AA$33,IF(AB74&amp;""&lt;&gt;"",AB$33,IF(AC74&amp;""&lt;&gt;"",AC$33,IF(AD74&amp;""&lt;&gt;"",AD$33,IF(AND(AE74&amp;""&lt;&gt;"",X74=FALSE),AE$33,IF(AF74&amp;""&lt;&gt;"","IMM",IF(X74,"PSO","DIR"))))))))</f>
        <v>mem</v>
      </c>
      <c r="AH74" s="1" t="str">
        <f t="shared" ca="1" si="71"/>
        <v>scale</v>
      </c>
      <c r="AI74" s="1">
        <f t="shared" ca="1" si="72"/>
        <v>-1</v>
      </c>
      <c r="AJ74" s="1">
        <f t="shared" ca="1" si="73"/>
        <v>0</v>
      </c>
      <c r="AK74" s="1" t="str">
        <f t="shared" ca="1" si="74"/>
        <v>scale</v>
      </c>
      <c r="AL74" s="1" t="str">
        <f t="shared" ca="1" si="75"/>
        <v>scale</v>
      </c>
      <c r="AM74" s="1" t="str" cm="1">
        <f t="array" aca="1" ref="AM74" ca="1">INDEX($G$2:$G$195,MATCH(1,(AL74=$E$2:$E$195)*("EQU"=UPPER($F$2:$F$195)),0))</f>
        <v>$e7</v>
      </c>
      <c r="AN74" s="1" t="str">
        <f t="shared" ca="1" si="76"/>
        <v>$e7</v>
      </c>
      <c r="AO74" s="1" t="e">
        <f t="shared" ca="1" si="41"/>
        <v>#N/A</v>
      </c>
      <c r="AP74" s="1" t="str">
        <f t="shared" ca="1" si="77"/>
        <v/>
      </c>
      <c r="AQ74" s="1" t="str" cm="1">
        <f t="array" aca="1" ref="AQ74" ca="1">IF(LEFT(AL74,1)=".",INDEX($M$34:$M$195,MATCH(1,(AL74=$L$34:$L$195)*(S74=($S$34:$S$195)),0)),"")</f>
        <v/>
      </c>
      <c r="AR74" s="1" t="str">
        <f t="shared" ca="1" si="78"/>
        <v>$e7</v>
      </c>
      <c r="AS74" s="1">
        <f t="shared" ca="1" si="79"/>
        <v>231</v>
      </c>
      <c r="AT74" s="1" t="str">
        <f t="shared" ca="1" si="80"/>
        <v>E7</v>
      </c>
      <c r="AU74" s="1" t="str">
        <f t="shared" ca="1" si="81"/>
        <v>E7</v>
      </c>
      <c r="AV74" s="1" t="str">
        <f t="shared" ca="1" si="26"/>
        <v>E7</v>
      </c>
      <c r="AW74" s="1" t="str">
        <f t="shared" ca="1" si="82"/>
        <v>ZP</v>
      </c>
      <c r="AX74" s="4" t="str">
        <f ca="1">VLOOKUP(UPPER(F74)&amp;"-"&amp;AW74,Opcodes!$D$3:$E$160,2,FALSE)</f>
        <v>85</v>
      </c>
      <c r="AY74" s="1">
        <f t="shared" ca="1" si="31"/>
        <v>2</v>
      </c>
    </row>
    <row r="75" spans="3:51" x14ac:dyDescent="0.3">
      <c r="C75" s="10" t="str" cm="1">
        <f t="array" aca="1" ref="C75" ca="1">IF(AND(N75&amp;""&lt;&gt;"",K75&amp;""&lt;&gt;""),K75&amp;": "&amp;N75&amp;IF(O75&amp;""&lt;&gt;""," "&amp;O75,"")&amp;IF(P75&amp;""&lt;&gt;""," "&amp;P75,""),IF(Y75&amp;""&lt;&gt;"",K75&amp;": "&amp;TRIM(_xlfn.TEXTJOIN("",TRUE,MID(Y75,2*ROW(INDIRECT("1:"&amp;LEN(Y75)))-1,2)&amp;" ")),""))</f>
        <v>109F: 85 E3</v>
      </c>
      <c r="D75" s="15"/>
      <c r="E75" s="16"/>
      <c r="F75" s="17" t="s">
        <v>373</v>
      </c>
      <c r="G75" s="18" t="s">
        <v>299</v>
      </c>
      <c r="H75" s="23"/>
      <c r="I75" s="8"/>
      <c r="J75" s="8"/>
      <c r="K75" s="1" t="str">
        <f t="shared" ca="1" si="53"/>
        <v>109F</v>
      </c>
      <c r="L75" s="1" t="str">
        <f t="shared" si="54"/>
        <v/>
      </c>
      <c r="M75" s="1" t="str">
        <f t="shared" ca="1" si="55"/>
        <v>$109F</v>
      </c>
      <c r="N75" s="4" t="str">
        <f t="shared" ca="1" si="56"/>
        <v>85</v>
      </c>
      <c r="O75" s="4" t="str">
        <f t="shared" ca="1" si="57"/>
        <v>E3</v>
      </c>
      <c r="P75" s="4" t="str">
        <f t="shared" ca="1" si="58"/>
        <v/>
      </c>
      <c r="Q75" s="3">
        <f t="shared" si="59"/>
        <v>-1</v>
      </c>
      <c r="R75" s="3" t="str">
        <f t="shared" si="60"/>
        <v/>
      </c>
      <c r="S75" s="3" t="str">
        <f t="shared" si="30"/>
        <v>sub</v>
      </c>
      <c r="T75" s="3" t="b">
        <f t="shared" si="40"/>
        <v>0</v>
      </c>
      <c r="U75" s="3" t="b">
        <f t="shared" si="61"/>
        <v>0</v>
      </c>
      <c r="V75" s="3" t="b">
        <f t="shared" si="62"/>
        <v>0</v>
      </c>
      <c r="W75" s="3" t="b">
        <f t="shared" si="63"/>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64"/>
        <v/>
      </c>
      <c r="AA75" s="1" t="str">
        <f t="shared" si="65"/>
        <v/>
      </c>
      <c r="AB75" s="1" t="str">
        <f t="shared" si="66"/>
        <v/>
      </c>
      <c r="AC75" s="1" t="str">
        <f t="shared" si="67"/>
        <v/>
      </c>
      <c r="AD75" s="1" t="str">
        <f t="shared" si="68"/>
        <v/>
      </c>
      <c r="AE75" s="1" t="str">
        <f t="shared" ca="1" si="69"/>
        <v>flag</v>
      </c>
      <c r="AF75" s="1" t="str">
        <f t="shared" si="70"/>
        <v/>
      </c>
      <c r="AG75" s="1" t="str">
        <f ca="1">IF(Z75&amp;""&lt;&gt;"",Z$33,IF(AA75&amp;""&lt;&gt;"",AA$33,IF(AB75&amp;""&lt;&gt;"",AB$33,IF(AC75&amp;""&lt;&gt;"",AC$33,IF(AD75&amp;""&lt;&gt;"",AD$33,IF(AND(AE75&amp;""&lt;&gt;"",X75=FALSE),AE$33,IF(AF75&amp;""&lt;&gt;"","IMM",IF(X75,"PSO","DIR"))))))))</f>
        <v>mem</v>
      </c>
      <c r="AH75" s="1" t="str">
        <f t="shared" ca="1" si="71"/>
        <v>flag</v>
      </c>
      <c r="AI75" s="1">
        <f t="shared" ca="1" si="72"/>
        <v>-1</v>
      </c>
      <c r="AJ75" s="1">
        <f t="shared" ca="1" si="73"/>
        <v>0</v>
      </c>
      <c r="AK75" s="1" t="str">
        <f t="shared" ca="1" si="74"/>
        <v>flag</v>
      </c>
      <c r="AL75" s="1" t="str">
        <f t="shared" ca="1" si="75"/>
        <v>flag</v>
      </c>
      <c r="AM75" s="1" t="str" cm="1">
        <f t="array" aca="1" ref="AM75" ca="1">INDEX($G$2:$G$195,MATCH(1,(AL75=$E$2:$E$195)*("EQU"=UPPER($F$2:$F$195)),0))</f>
        <v>$e3</v>
      </c>
      <c r="AN75" s="1" t="str">
        <f t="shared" ca="1" si="76"/>
        <v>$e3</v>
      </c>
      <c r="AO75" s="1" t="e">
        <f t="shared" ca="1" si="41"/>
        <v>#N/A</v>
      </c>
      <c r="AP75" s="1" t="str">
        <f t="shared" ca="1" si="77"/>
        <v/>
      </c>
      <c r="AQ75" s="1" t="str" cm="1">
        <f t="array" aca="1" ref="AQ75" ca="1">IF(LEFT(AL75,1)=".",INDEX($M$34:$M$195,MATCH(1,(AL75=$L$34:$L$195)*(S75=($S$34:$S$195)),0)),"")</f>
        <v/>
      </c>
      <c r="AR75" s="1" t="str">
        <f t="shared" ca="1" si="78"/>
        <v>$e3</v>
      </c>
      <c r="AS75" s="1">
        <f t="shared" ca="1" si="79"/>
        <v>227</v>
      </c>
      <c r="AT75" s="1" t="str">
        <f t="shared" ca="1" si="80"/>
        <v>E3</v>
      </c>
      <c r="AU75" s="1" t="str">
        <f t="shared" ca="1" si="81"/>
        <v>E3</v>
      </c>
      <c r="AV75" s="1" t="str">
        <f t="shared" ca="1" si="26"/>
        <v>E3</v>
      </c>
      <c r="AW75" s="1" t="str">
        <f t="shared" ca="1" si="82"/>
        <v>ZP</v>
      </c>
      <c r="AX75" s="4" t="str">
        <f ca="1">VLOOKUP(UPPER(F75)&amp;"-"&amp;AW75,Opcodes!$D$3:$E$160,2,FALSE)</f>
        <v>85</v>
      </c>
      <c r="AY75" s="1">
        <f t="shared" ca="1" si="31"/>
        <v>2</v>
      </c>
    </row>
    <row r="76" spans="3:51" x14ac:dyDescent="0.3">
      <c r="C76" s="10" t="str" cm="1">
        <f t="array" aca="1" ref="C76" ca="1">IF(AND(N76&amp;""&lt;&gt;"",K76&amp;""&lt;&gt;""),K76&amp;": "&amp;N76&amp;IF(O76&amp;""&lt;&gt;""," "&amp;O76,"")&amp;IF(P76&amp;""&lt;&gt;""," "&amp;P76,""),IF(Y76&amp;""&lt;&gt;"",K76&amp;": "&amp;TRIM(_xlfn.TEXTJOIN("",TRUE,MID(Y76,2*ROW(INDIRECT("1:"&amp;LEN(Y76)))-1,2)&amp;" ")),""))</f>
        <v>10A1: A9 0A</v>
      </c>
      <c r="D76" s="15"/>
      <c r="E76" s="16"/>
      <c r="F76" s="17" t="s">
        <v>48</v>
      </c>
      <c r="G76" s="18" t="s">
        <v>376</v>
      </c>
      <c r="H76" s="23"/>
      <c r="I76" s="8"/>
      <c r="J76" s="8"/>
      <c r="K76" s="1" t="str">
        <f t="shared" ca="1" si="53"/>
        <v>10A1</v>
      </c>
      <c r="L76" s="1" t="str">
        <f t="shared" si="54"/>
        <v/>
      </c>
      <c r="M76" s="1" t="str">
        <f t="shared" ca="1" si="55"/>
        <v>$10A1</v>
      </c>
      <c r="N76" s="4" t="str">
        <f t="shared" ca="1" si="56"/>
        <v>A9</v>
      </c>
      <c r="O76" s="4" t="str">
        <f t="shared" ca="1" si="57"/>
        <v>0A</v>
      </c>
      <c r="P76" s="4" t="str">
        <f t="shared" ca="1" si="58"/>
        <v/>
      </c>
      <c r="Q76" s="3">
        <f t="shared" si="59"/>
        <v>-1</v>
      </c>
      <c r="R76" s="3" t="str">
        <f t="shared" si="60"/>
        <v/>
      </c>
      <c r="S76" s="3" t="str">
        <f t="shared" si="30"/>
        <v>sub</v>
      </c>
      <c r="T76" s="3" t="b">
        <f t="shared" si="40"/>
        <v>0</v>
      </c>
      <c r="U76" s="3" t="b">
        <f t="shared" si="61"/>
        <v>0</v>
      </c>
      <c r="V76" s="3" t="b">
        <f t="shared" si="62"/>
        <v>0</v>
      </c>
      <c r="W76" s="3" t="b">
        <f t="shared" si="63"/>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64"/>
        <v/>
      </c>
      <c r="AA76" s="1" t="str">
        <f t="shared" si="65"/>
        <v/>
      </c>
      <c r="AB76" s="1" t="str">
        <f t="shared" si="66"/>
        <v/>
      </c>
      <c r="AC76" s="1" t="str">
        <f t="shared" si="67"/>
        <v/>
      </c>
      <c r="AD76" s="1" t="str">
        <f t="shared" si="68"/>
        <v/>
      </c>
      <c r="AE76" s="1" t="str">
        <f t="shared" ca="1" si="69"/>
        <v/>
      </c>
      <c r="AF76" s="1" t="str">
        <f t="shared" si="70"/>
        <v>#$0a</v>
      </c>
      <c r="AG76" s="1" t="str">
        <f ca="1">IF(Z76&amp;""&lt;&gt;"",Z$33,IF(AA76&amp;""&lt;&gt;"",AA$33,IF(AB76&amp;""&lt;&gt;"",AB$33,IF(AC76&amp;""&lt;&gt;"",AC$33,IF(AD76&amp;""&lt;&gt;"",AD$33,IF(AND(AE76&amp;""&lt;&gt;"",X76=FALSE),AE$33,IF(AF76&amp;""&lt;&gt;"","IMM",IF(X76,"PSO","DIR"))))))))</f>
        <v>IMM</v>
      </c>
      <c r="AH76" s="1" t="str">
        <f t="shared" ca="1" si="71"/>
        <v>$0a</v>
      </c>
      <c r="AI76" s="1">
        <f t="shared" ca="1" si="72"/>
        <v>-1</v>
      </c>
      <c r="AJ76" s="1">
        <f t="shared" ca="1" si="73"/>
        <v>0</v>
      </c>
      <c r="AK76" s="1" t="str">
        <f t="shared" ca="1" si="74"/>
        <v>$0a</v>
      </c>
      <c r="AL76" s="1" t="str">
        <f t="shared" ca="1" si="75"/>
        <v>$0a</v>
      </c>
      <c r="AM76" s="1" t="e" cm="1">
        <f t="array" aca="1" ref="AM76" ca="1">INDEX($G$2:$G$195,MATCH(1,(AL76=$E$2:$E$195)*("EQU"=UPPER($F$2:$F$195)),0))</f>
        <v>#N/A</v>
      </c>
      <c r="AN76" s="1" t="str">
        <f t="shared" ca="1" si="76"/>
        <v/>
      </c>
      <c r="AO76" s="1" t="e">
        <f t="shared" ca="1" si="41"/>
        <v>#N/A</v>
      </c>
      <c r="AP76" s="1" t="str">
        <f t="shared" ca="1" si="77"/>
        <v/>
      </c>
      <c r="AQ76" s="1" t="str" cm="1">
        <f t="array" aca="1" ref="AQ76" ca="1">IF(LEFT(AL76,1)=".",INDEX($M$34:$M$195,MATCH(1,(AL76=$L$34:$L$195)*(S76=($S$34:$S$195)),0)),"")</f>
        <v/>
      </c>
      <c r="AR76" s="1" t="str">
        <f t="shared" ca="1" si="78"/>
        <v>$0a</v>
      </c>
      <c r="AS76" s="1">
        <f t="shared" ca="1" si="79"/>
        <v>10</v>
      </c>
      <c r="AT76" s="1" t="str">
        <f t="shared" ca="1" si="80"/>
        <v>0A</v>
      </c>
      <c r="AU76" s="1" t="str">
        <f t="shared" ca="1" si="81"/>
        <v>0A</v>
      </c>
      <c r="AV76" s="1" t="str">
        <f t="shared" ca="1" si="26"/>
        <v>0A</v>
      </c>
      <c r="AW76" s="1" t="str">
        <f t="shared" ca="1" si="82"/>
        <v>IMM</v>
      </c>
      <c r="AX76" s="4" t="str">
        <f ca="1">VLOOKUP(UPPER(F76)&amp;"-"&amp;AW76,Opcodes!$D$3:$E$160,2,FALSE)</f>
        <v>A9</v>
      </c>
      <c r="AY76" s="1">
        <f t="shared" ca="1" si="31"/>
        <v>2</v>
      </c>
    </row>
    <row r="77" spans="3:51" x14ac:dyDescent="0.3">
      <c r="C77" s="10" t="str" cm="1">
        <f t="array" aca="1" ref="C77" ca="1">IF(AND(N77&amp;""&lt;&gt;"",K77&amp;""&lt;&gt;""),K77&amp;": "&amp;N77&amp;IF(O77&amp;""&lt;&gt;""," "&amp;O77,"")&amp;IF(P77&amp;""&lt;&gt;""," "&amp;P77,""),IF(Y77&amp;""&lt;&gt;"",K77&amp;": "&amp;TRIM(_xlfn.TEXTJOIN("",TRUE,MID(Y77,2*ROW(INDIRECT("1:"&amp;LEN(Y77)))-1,2)&amp;" ")),""))</f>
        <v>10A3: 85 0C</v>
      </c>
      <c r="D77" s="15"/>
      <c r="E77" s="16"/>
      <c r="F77" s="17" t="s">
        <v>373</v>
      </c>
      <c r="G77" s="18" t="s">
        <v>307</v>
      </c>
      <c r="H77" s="23" t="s">
        <v>378</v>
      </c>
      <c r="I77" s="8"/>
      <c r="J77" s="8"/>
      <c r="K77" s="1" t="str">
        <f t="shared" ca="1" si="53"/>
        <v>10A3</v>
      </c>
      <c r="L77" s="1" t="str">
        <f t="shared" si="54"/>
        <v/>
      </c>
      <c r="M77" s="1" t="str">
        <f t="shared" ca="1" si="55"/>
        <v>$10A3</v>
      </c>
      <c r="N77" s="4" t="str">
        <f t="shared" ca="1" si="56"/>
        <v>85</v>
      </c>
      <c r="O77" s="4" t="str">
        <f t="shared" ca="1" si="57"/>
        <v>0C</v>
      </c>
      <c r="P77" s="4" t="str">
        <f t="shared" ca="1" si="58"/>
        <v/>
      </c>
      <c r="Q77" s="3">
        <f t="shared" si="59"/>
        <v>-1</v>
      </c>
      <c r="R77" s="3" t="str">
        <f t="shared" si="60"/>
        <v/>
      </c>
      <c r="S77" s="3" t="str">
        <f t="shared" si="30"/>
        <v>sub</v>
      </c>
      <c r="T77" s="3" t="b">
        <f t="shared" si="40"/>
        <v>0</v>
      </c>
      <c r="U77" s="3" t="b">
        <f t="shared" si="61"/>
        <v>0</v>
      </c>
      <c r="V77" s="3" t="b">
        <f t="shared" si="62"/>
        <v>0</v>
      </c>
      <c r="W77" s="3" t="b">
        <f t="shared" si="63"/>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64"/>
        <v/>
      </c>
      <c r="AA77" s="1" t="str">
        <f t="shared" si="65"/>
        <v/>
      </c>
      <c r="AB77" s="1" t="str">
        <f t="shared" si="66"/>
        <v/>
      </c>
      <c r="AC77" s="1" t="str">
        <f t="shared" si="67"/>
        <v/>
      </c>
      <c r="AD77" s="1" t="str">
        <f t="shared" si="68"/>
        <v/>
      </c>
      <c r="AE77" s="1" t="str">
        <f t="shared" ca="1" si="69"/>
        <v>num</v>
      </c>
      <c r="AF77" s="1" t="str">
        <f t="shared" si="70"/>
        <v/>
      </c>
      <c r="AG77" s="1" t="str">
        <f ca="1">IF(Z77&amp;""&lt;&gt;"",Z$33,IF(AA77&amp;""&lt;&gt;"",AA$33,IF(AB77&amp;""&lt;&gt;"",AB$33,IF(AC77&amp;""&lt;&gt;"",AC$33,IF(AD77&amp;""&lt;&gt;"",AD$33,IF(AND(AE77&amp;""&lt;&gt;"",X77=FALSE),AE$33,IF(AF77&amp;""&lt;&gt;"","IMM",IF(X77,"PSO","DIR"))))))))</f>
        <v>mem</v>
      </c>
      <c r="AH77" s="1" t="str">
        <f t="shared" ca="1" si="71"/>
        <v>num</v>
      </c>
      <c r="AI77" s="1">
        <f t="shared" ca="1" si="72"/>
        <v>-1</v>
      </c>
      <c r="AJ77" s="1">
        <f t="shared" ca="1" si="73"/>
        <v>0</v>
      </c>
      <c r="AK77" s="1" t="str">
        <f t="shared" ca="1" si="74"/>
        <v>num</v>
      </c>
      <c r="AL77" s="1" t="str">
        <f t="shared" ca="1" si="75"/>
        <v>num</v>
      </c>
      <c r="AM77" s="1" t="str" cm="1">
        <f t="array" aca="1" ref="AM77" ca="1">INDEX($G$2:$G$195,MATCH(1,(AL77=$E$2:$E$195)*("EQU"=UPPER($F$2:$F$195)),0))</f>
        <v>$0c</v>
      </c>
      <c r="AN77" s="1" t="str">
        <f t="shared" ca="1" si="76"/>
        <v>$0c</v>
      </c>
      <c r="AO77" s="1" t="e">
        <f t="shared" ca="1" si="41"/>
        <v>#N/A</v>
      </c>
      <c r="AP77" s="1" t="str">
        <f t="shared" ca="1" si="77"/>
        <v/>
      </c>
      <c r="AQ77" s="1" t="str" cm="1">
        <f t="array" aca="1" ref="AQ77" ca="1">IF(LEFT(AL77,1)=".",INDEX($M$34:$M$195,MATCH(1,(AL77=$L$34:$L$195)*(S77=($S$34:$S$195)),0)),"")</f>
        <v/>
      </c>
      <c r="AR77" s="1" t="str">
        <f t="shared" ca="1" si="78"/>
        <v>$0c</v>
      </c>
      <c r="AS77" s="1">
        <f t="shared" ca="1" si="79"/>
        <v>12</v>
      </c>
      <c r="AT77" s="1" t="str">
        <f t="shared" ca="1" si="80"/>
        <v>0C</v>
      </c>
      <c r="AU77" s="1" t="str">
        <f t="shared" ca="1" si="81"/>
        <v>0C</v>
      </c>
      <c r="AV77" s="1" t="str">
        <f t="shared" ca="1" si="26"/>
        <v>0C</v>
      </c>
      <c r="AW77" s="1" t="str">
        <f t="shared" ca="1" si="82"/>
        <v>ZP</v>
      </c>
      <c r="AX77" s="4" t="str">
        <f ca="1">VLOOKUP(UPPER(F77)&amp;"-"&amp;AW77,Opcodes!$D$3:$E$160,2,FALSE)</f>
        <v>85</v>
      </c>
      <c r="AY77" s="1">
        <f t="shared" ca="1" si="31"/>
        <v>2</v>
      </c>
    </row>
    <row r="78" spans="3:51" x14ac:dyDescent="0.3">
      <c r="C78" s="10" t="str" cm="1">
        <f t="array" aca="1" ref="C78" ca="1">IF(AND(N78&amp;""&lt;&gt;"",K78&amp;""&lt;&gt;""),K78&amp;": "&amp;N78&amp;IF(O78&amp;""&lt;&gt;""," "&amp;O78,"")&amp;IF(P78&amp;""&lt;&gt;""," "&amp;P78,""),IF(Y78&amp;""&lt;&gt;"",K78&amp;": "&amp;TRIM(_xlfn.TEXTJOIN("",TRUE,MID(Y78,2*ROW(INDIRECT("1:"&amp;LEN(Y78)))-1,2)&amp;" ")),""))</f>
        <v>10A5: A2 8C</v>
      </c>
      <c r="D78" s="15"/>
      <c r="E78" s="16" t="s">
        <v>379</v>
      </c>
      <c r="F78" s="17" t="s">
        <v>292</v>
      </c>
      <c r="G78" s="18" t="s">
        <v>380</v>
      </c>
      <c r="H78" s="23"/>
      <c r="I78" s="8"/>
      <c r="J78" s="8"/>
      <c r="K78" s="1" t="str">
        <f t="shared" ca="1" si="53"/>
        <v>10A5</v>
      </c>
      <c r="L78" s="1" t="str">
        <f t="shared" si="54"/>
        <v>ship</v>
      </c>
      <c r="M78" s="1" t="str">
        <f t="shared" ca="1" si="55"/>
        <v>$10A5</v>
      </c>
      <c r="N78" s="4" t="str">
        <f t="shared" ca="1" si="56"/>
        <v>A2</v>
      </c>
      <c r="O78" s="4" t="str">
        <f t="shared" ca="1" si="57"/>
        <v>8C</v>
      </c>
      <c r="P78" s="4" t="str">
        <f t="shared" ca="1" si="58"/>
        <v/>
      </c>
      <c r="Q78" s="3">
        <f t="shared" si="59"/>
        <v>-1</v>
      </c>
      <c r="R78" s="3" t="str">
        <f t="shared" si="60"/>
        <v/>
      </c>
      <c r="S78" s="3" t="str">
        <f t="shared" si="30"/>
        <v>sub</v>
      </c>
      <c r="T78" s="3" t="b">
        <f t="shared" si="40"/>
        <v>0</v>
      </c>
      <c r="U78" s="3" t="b">
        <f t="shared" si="61"/>
        <v>0</v>
      </c>
      <c r="V78" s="3" t="b">
        <f t="shared" si="62"/>
        <v>0</v>
      </c>
      <c r="W78" s="3" t="b">
        <f t="shared" si="63"/>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64"/>
        <v/>
      </c>
      <c r="AA78" s="1" t="str">
        <f t="shared" si="65"/>
        <v/>
      </c>
      <c r="AB78" s="1" t="str">
        <f t="shared" si="66"/>
        <v/>
      </c>
      <c r="AC78" s="1" t="str">
        <f t="shared" si="67"/>
        <v/>
      </c>
      <c r="AD78" s="1" t="str">
        <f t="shared" si="68"/>
        <v/>
      </c>
      <c r="AE78" s="1" t="str">
        <f t="shared" ca="1" si="69"/>
        <v/>
      </c>
      <c r="AF78" s="1" t="str">
        <f t="shared" si="70"/>
        <v>#$8c</v>
      </c>
      <c r="AG78" s="1" t="str">
        <f ca="1">IF(Z78&amp;""&lt;&gt;"",Z$33,IF(AA78&amp;""&lt;&gt;"",AA$33,IF(AB78&amp;""&lt;&gt;"",AB$33,IF(AC78&amp;""&lt;&gt;"",AC$33,IF(AD78&amp;""&lt;&gt;"",AD$33,IF(AND(AE78&amp;""&lt;&gt;"",X78=FALSE),AE$33,IF(AF78&amp;""&lt;&gt;"","IMM",IF(X78,"PSO","DIR"))))))))</f>
        <v>IMM</v>
      </c>
      <c r="AH78" s="1" t="str">
        <f t="shared" ca="1" si="71"/>
        <v>$8c</v>
      </c>
      <c r="AI78" s="1">
        <f t="shared" ca="1" si="72"/>
        <v>-1</v>
      </c>
      <c r="AJ78" s="1">
        <f t="shared" ca="1" si="73"/>
        <v>0</v>
      </c>
      <c r="AK78" s="1" t="str">
        <f t="shared" ca="1" si="74"/>
        <v>$8c</v>
      </c>
      <c r="AL78" s="1" t="str">
        <f t="shared" ca="1" si="75"/>
        <v>$8c</v>
      </c>
      <c r="AM78" s="1" t="e" cm="1">
        <f t="array" aca="1" ref="AM78" ca="1">INDEX($G$2:$G$195,MATCH(1,(AL78=$E$2:$E$195)*("EQU"=UPPER($F$2:$F$195)),0))</f>
        <v>#N/A</v>
      </c>
      <c r="AN78" s="1" t="str">
        <f t="shared" ca="1" si="76"/>
        <v/>
      </c>
      <c r="AO78" s="1" t="e">
        <f t="shared" ca="1" si="41"/>
        <v>#N/A</v>
      </c>
      <c r="AP78" s="1" t="str">
        <f t="shared" ca="1" si="77"/>
        <v/>
      </c>
      <c r="AQ78" s="1" t="str" cm="1">
        <f t="array" aca="1" ref="AQ78" ca="1">IF(LEFT(AL78,1)=".",INDEX($M$34:$M$195,MATCH(1,(AL78=$L$34:$L$195)*(S78=($S$34:$S$195)),0)),"")</f>
        <v/>
      </c>
      <c r="AR78" s="1" t="str">
        <f t="shared" ca="1" si="78"/>
        <v>$8c</v>
      </c>
      <c r="AS78" s="1">
        <f t="shared" ca="1" si="79"/>
        <v>140</v>
      </c>
      <c r="AT78" s="1" t="str">
        <f t="shared" ca="1" si="80"/>
        <v>8C</v>
      </c>
      <c r="AU78" s="1" t="str">
        <f t="shared" ca="1" si="81"/>
        <v>8C</v>
      </c>
      <c r="AV78" s="1" t="str">
        <f t="shared" ca="1" si="26"/>
        <v>8C</v>
      </c>
      <c r="AW78" s="1" t="str">
        <f t="shared" ca="1" si="82"/>
        <v>IMM</v>
      </c>
      <c r="AX78" s="4" t="str">
        <f ca="1">VLOOKUP(UPPER(F78)&amp;"-"&amp;AW78,Opcodes!$D$3:$E$160,2,FALSE)</f>
        <v>A2</v>
      </c>
      <c r="AY78" s="1">
        <f t="shared" ca="1" si="31"/>
        <v>2</v>
      </c>
    </row>
    <row r="79" spans="3:51" x14ac:dyDescent="0.3">
      <c r="C79" s="10" t="str" cm="1">
        <f t="array" aca="1" ref="C79" ca="1">IF(AND(N79&amp;""&lt;&gt;"",K79&amp;""&lt;&gt;""),K79&amp;": "&amp;N79&amp;IF(O79&amp;""&lt;&gt;""," "&amp;O79,"")&amp;IF(P79&amp;""&lt;&gt;""," "&amp;P79,""),IF(Y79&amp;""&lt;&gt;"",K79&amp;": "&amp;TRIM(_xlfn.TEXTJOIN("",TRUE,MID(Y79,2*ROW(INDIRECT("1:"&amp;LEN(Y79)))-1,2)&amp;" ")),""))</f>
        <v>10A7: A0 00</v>
      </c>
      <c r="D79" s="15"/>
      <c r="E79" s="16"/>
      <c r="F79" s="17" t="s">
        <v>12</v>
      </c>
      <c r="G79" s="18" t="s">
        <v>293</v>
      </c>
      <c r="H79" s="23"/>
      <c r="I79" s="8"/>
      <c r="J79" s="8"/>
      <c r="K79" s="1" t="str">
        <f t="shared" ca="1" si="53"/>
        <v>10A7</v>
      </c>
      <c r="L79" s="1" t="str">
        <f t="shared" si="54"/>
        <v/>
      </c>
      <c r="M79" s="1" t="str">
        <f t="shared" ca="1" si="55"/>
        <v>$10A7</v>
      </c>
      <c r="N79" s="4" t="str">
        <f t="shared" ca="1" si="56"/>
        <v>A0</v>
      </c>
      <c r="O79" s="4" t="str">
        <f t="shared" ca="1" si="57"/>
        <v>00</v>
      </c>
      <c r="P79" s="4" t="str">
        <f t="shared" ca="1" si="58"/>
        <v/>
      </c>
      <c r="Q79" s="3">
        <f t="shared" si="59"/>
        <v>-1</v>
      </c>
      <c r="R79" s="3" t="str">
        <f t="shared" si="60"/>
        <v/>
      </c>
      <c r="S79" s="3" t="str">
        <f t="shared" si="30"/>
        <v>sub</v>
      </c>
      <c r="T79" s="3" t="b">
        <f t="shared" si="40"/>
        <v>0</v>
      </c>
      <c r="U79" s="3" t="b">
        <f t="shared" si="61"/>
        <v>0</v>
      </c>
      <c r="V79" s="3" t="b">
        <f t="shared" si="62"/>
        <v>0</v>
      </c>
      <c r="W79" s="3" t="b">
        <f t="shared" si="63"/>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si="64"/>
        <v/>
      </c>
      <c r="AA79" s="1" t="str">
        <f t="shared" si="65"/>
        <v/>
      </c>
      <c r="AB79" s="1" t="str">
        <f t="shared" si="66"/>
        <v/>
      </c>
      <c r="AC79" s="1" t="str">
        <f t="shared" si="67"/>
        <v/>
      </c>
      <c r="AD79" s="1" t="str">
        <f t="shared" si="68"/>
        <v/>
      </c>
      <c r="AE79" s="1" t="str">
        <f t="shared" ca="1" si="69"/>
        <v/>
      </c>
      <c r="AF79" s="1" t="str">
        <f t="shared" si="70"/>
        <v>#0</v>
      </c>
      <c r="AG79" s="1" t="str">
        <f ca="1">IF(Z79&amp;""&lt;&gt;"",Z$33,IF(AA79&amp;""&lt;&gt;"",AA$33,IF(AB79&amp;""&lt;&gt;"",AB$33,IF(AC79&amp;""&lt;&gt;"",AC$33,IF(AD79&amp;""&lt;&gt;"",AD$33,IF(AND(AE79&amp;""&lt;&gt;"",X79=FALSE),AE$33,IF(AF79&amp;""&lt;&gt;"","IMM",IF(X79,"PSO","DIR"))))))))</f>
        <v>IMM</v>
      </c>
      <c r="AH79" s="1" t="str">
        <f t="shared" ca="1" si="71"/>
        <v>0</v>
      </c>
      <c r="AI79" s="1">
        <f t="shared" ca="1" si="72"/>
        <v>-1</v>
      </c>
      <c r="AJ79" s="1">
        <f t="shared" ca="1" si="73"/>
        <v>0</v>
      </c>
      <c r="AK79" s="1" t="str">
        <f t="shared" ca="1" si="74"/>
        <v>0</v>
      </c>
      <c r="AL79" s="1" t="str">
        <f t="shared" ca="1" si="75"/>
        <v>0</v>
      </c>
      <c r="AM79" s="1" t="e" cm="1">
        <f t="array" aca="1" ref="AM79" ca="1">INDEX($G$2:$G$195,MATCH(1,(AL79=$E$2:$E$195)*("EQU"=UPPER($F$2:$F$195)),0))</f>
        <v>#N/A</v>
      </c>
      <c r="AN79" s="1" t="str">
        <f t="shared" ca="1" si="76"/>
        <v/>
      </c>
      <c r="AO79" s="1" t="e">
        <f t="shared" ca="1" si="41"/>
        <v>#N/A</v>
      </c>
      <c r="AP79" s="1" t="str">
        <f t="shared" ca="1" si="77"/>
        <v/>
      </c>
      <c r="AQ79" s="1" t="str" cm="1">
        <f t="array" aca="1" ref="AQ79" ca="1">IF(LEFT(AL79,1)=".",INDEX($M$34:$M$195,MATCH(1,(AL79=$L$34:$L$195)*(S79=($S$34:$S$195)),0)),"")</f>
        <v/>
      </c>
      <c r="AR79" s="1" t="str">
        <f t="shared" ca="1" si="78"/>
        <v>0</v>
      </c>
      <c r="AS79" s="1">
        <f t="shared" ca="1" si="79"/>
        <v>0</v>
      </c>
      <c r="AT79" s="1" t="str">
        <f t="shared" ca="1" si="80"/>
        <v>00</v>
      </c>
      <c r="AU79" s="1" t="str">
        <f t="shared" ca="1" si="81"/>
        <v>00</v>
      </c>
      <c r="AV79" s="1" t="str">
        <f t="shared" ca="1" si="26"/>
        <v>00</v>
      </c>
      <c r="AW79" s="1" t="str">
        <f t="shared" ca="1" si="82"/>
        <v>IMM</v>
      </c>
      <c r="AX79" s="4" t="str">
        <f ca="1">VLOOKUP(UPPER(F79)&amp;"-"&amp;AW79,Opcodes!$D$3:$E$160,2,FALSE)</f>
        <v>A0</v>
      </c>
      <c r="AY79" s="1">
        <f t="shared" ca="1" si="31"/>
        <v>2</v>
      </c>
    </row>
    <row r="80" spans="3:51" x14ac:dyDescent="0.3">
      <c r="C80" s="10" t="str" cm="1">
        <f t="array" aca="1" ref="C80" ca="1">IF(AND(N80&amp;""&lt;&gt;"",K80&amp;""&lt;&gt;""),K80&amp;": "&amp;N80&amp;IF(O80&amp;""&lt;&gt;""," "&amp;O80,"")&amp;IF(P80&amp;""&lt;&gt;""," "&amp;P80,""),IF(Y80&amp;""&lt;&gt;"",K80&amp;": "&amp;TRIM(_xlfn.TEXTJOIN("",TRUE,MID(Y80,2*ROW(INDIRECT("1:"&amp;LEN(Y80)))-1,2)&amp;" ")),""))</f>
        <v>10A9: A9 50</v>
      </c>
      <c r="D80" s="15"/>
      <c r="E80" s="16"/>
      <c r="F80" s="17" t="s">
        <v>48</v>
      </c>
      <c r="G80" s="18" t="s">
        <v>381</v>
      </c>
      <c r="H80" s="23"/>
      <c r="I80" s="8"/>
      <c r="J80" s="8"/>
      <c r="K80" s="1" t="str">
        <f t="shared" ca="1" si="53"/>
        <v>10A9</v>
      </c>
      <c r="L80" s="1" t="str">
        <f t="shared" si="54"/>
        <v/>
      </c>
      <c r="M80" s="1" t="str">
        <f t="shared" ca="1" si="55"/>
        <v>$10A9</v>
      </c>
      <c r="N80" s="4" t="str">
        <f t="shared" ca="1" si="56"/>
        <v>A9</v>
      </c>
      <c r="O80" s="4" t="str">
        <f t="shared" ca="1" si="57"/>
        <v>50</v>
      </c>
      <c r="P80" s="4" t="str">
        <f t="shared" ca="1" si="58"/>
        <v/>
      </c>
      <c r="Q80" s="3">
        <f t="shared" si="59"/>
        <v>-1</v>
      </c>
      <c r="R80" s="3" t="str">
        <f t="shared" si="60"/>
        <v/>
      </c>
      <c r="S80" s="3" t="str">
        <f t="shared" si="30"/>
        <v>sub</v>
      </c>
      <c r="T80" s="3" t="b">
        <f t="shared" si="40"/>
        <v>0</v>
      </c>
      <c r="U80" s="3" t="b">
        <f t="shared" si="61"/>
        <v>0</v>
      </c>
      <c r="V80" s="3" t="b">
        <f t="shared" si="62"/>
        <v>0</v>
      </c>
      <c r="W80" s="3" t="b">
        <f t="shared" si="63"/>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64"/>
        <v/>
      </c>
      <c r="AA80" s="1" t="str">
        <f t="shared" si="65"/>
        <v/>
      </c>
      <c r="AB80" s="1" t="str">
        <f t="shared" si="66"/>
        <v/>
      </c>
      <c r="AC80" s="1" t="str">
        <f t="shared" si="67"/>
        <v/>
      </c>
      <c r="AD80" s="1" t="str">
        <f t="shared" si="68"/>
        <v/>
      </c>
      <c r="AE80" s="1" t="str">
        <f t="shared" ca="1" si="69"/>
        <v/>
      </c>
      <c r="AF80" s="1" t="str">
        <f t="shared" si="70"/>
        <v>#$50</v>
      </c>
      <c r="AG80" s="1" t="str">
        <f ca="1">IF(Z80&amp;""&lt;&gt;"",Z$33,IF(AA80&amp;""&lt;&gt;"",AA$33,IF(AB80&amp;""&lt;&gt;"",AB$33,IF(AC80&amp;""&lt;&gt;"",AC$33,IF(AD80&amp;""&lt;&gt;"",AD$33,IF(AND(AE80&amp;""&lt;&gt;"",X80=FALSE),AE$33,IF(AF80&amp;""&lt;&gt;"","IMM",IF(X80,"PSO","DIR"))))))))</f>
        <v>IMM</v>
      </c>
      <c r="AH80" s="1" t="str">
        <f t="shared" ca="1" si="71"/>
        <v>$50</v>
      </c>
      <c r="AI80" s="1">
        <f t="shared" ca="1" si="72"/>
        <v>-1</v>
      </c>
      <c r="AJ80" s="1">
        <f t="shared" ca="1" si="73"/>
        <v>0</v>
      </c>
      <c r="AK80" s="1" t="str">
        <f t="shared" ca="1" si="74"/>
        <v>$50</v>
      </c>
      <c r="AL80" s="1" t="str">
        <f t="shared" ca="1" si="75"/>
        <v>$50</v>
      </c>
      <c r="AM80" s="1" t="e" cm="1">
        <f t="array" aca="1" ref="AM80" ca="1">INDEX($G$2:$G$195,MATCH(1,(AL80=$E$2:$E$195)*("EQU"=UPPER($F$2:$F$195)),0))</f>
        <v>#N/A</v>
      </c>
      <c r="AN80" s="1" t="str">
        <f t="shared" ca="1" si="76"/>
        <v/>
      </c>
      <c r="AO80" s="1" t="e">
        <f t="shared" ca="1" si="41"/>
        <v>#N/A</v>
      </c>
      <c r="AP80" s="1" t="str">
        <f t="shared" ca="1" si="77"/>
        <v/>
      </c>
      <c r="AQ80" s="1" t="str" cm="1">
        <f t="array" aca="1" ref="AQ80" ca="1">IF(LEFT(AL80,1)=".",INDEX($M$34:$M$195,MATCH(1,(AL80=$L$34:$L$195)*(S80=($S$34:$S$195)),0)),"")</f>
        <v/>
      </c>
      <c r="AR80" s="1" t="str">
        <f t="shared" ca="1" si="78"/>
        <v>$50</v>
      </c>
      <c r="AS80" s="1">
        <f t="shared" ca="1" si="79"/>
        <v>80</v>
      </c>
      <c r="AT80" s="1" t="str">
        <f t="shared" ca="1" si="80"/>
        <v>50</v>
      </c>
      <c r="AU80" s="1" t="str">
        <f t="shared" ca="1" si="81"/>
        <v>50</v>
      </c>
      <c r="AV80" s="1" t="str">
        <f t="shared" ca="1" si="26"/>
        <v>50</v>
      </c>
      <c r="AW80" s="1" t="str">
        <f t="shared" ca="1" si="82"/>
        <v>IMM</v>
      </c>
      <c r="AX80" s="4" t="str">
        <f ca="1">VLOOKUP(UPPER(F80)&amp;"-"&amp;AW80,Opcodes!$D$3:$E$160,2,FALSE)</f>
        <v>A9</v>
      </c>
      <c r="AY80" s="1">
        <f t="shared" ca="1" si="31"/>
        <v>2</v>
      </c>
    </row>
    <row r="81" spans="3:51" x14ac:dyDescent="0.3">
      <c r="C81" s="10" t="str" cm="1">
        <f t="array" aca="1" ref="C81" ca="1">IF(AND(N81&amp;""&lt;&gt;"",K81&amp;""&lt;&gt;""),K81&amp;": "&amp;N81&amp;IF(O81&amp;""&lt;&gt;""," "&amp;O81,"")&amp;IF(P81&amp;""&lt;&gt;""," "&amp;P81,""),IF(Y81&amp;""&lt;&gt;"",K81&amp;": "&amp;TRIM(_xlfn.TEXTJOIN("",TRUE,MID(Y81,2*ROW(INDIRECT("1:"&amp;LEN(Y81)))-1,2)&amp;" ")),""))</f>
        <v>10AB: 20 11 F4</v>
      </c>
      <c r="D81" s="15"/>
      <c r="E81" s="16"/>
      <c r="F81" s="17" t="s">
        <v>294</v>
      </c>
      <c r="G81" s="18" t="s">
        <v>382</v>
      </c>
      <c r="H81" s="23"/>
      <c r="I81" s="8"/>
      <c r="J81" s="8"/>
      <c r="K81" s="1" t="str">
        <f t="shared" ca="1" si="53"/>
        <v>10AB</v>
      </c>
      <c r="L81" s="1" t="str">
        <f t="shared" si="54"/>
        <v/>
      </c>
      <c r="M81" s="1" t="str">
        <f t="shared" ca="1" si="55"/>
        <v>$10AB</v>
      </c>
      <c r="N81" s="4" t="str">
        <f t="shared" ca="1" si="56"/>
        <v>20</v>
      </c>
      <c r="O81" s="4" t="str">
        <f t="shared" ca="1" si="57"/>
        <v>11</v>
      </c>
      <c r="P81" s="4" t="str">
        <f t="shared" ca="1" si="58"/>
        <v>F4</v>
      </c>
      <c r="Q81" s="3">
        <f t="shared" si="59"/>
        <v>-1</v>
      </c>
      <c r="R81" s="3" t="str">
        <f t="shared" si="60"/>
        <v/>
      </c>
      <c r="S81" s="3" t="str">
        <f t="shared" si="30"/>
        <v>sub</v>
      </c>
      <c r="T81" s="3" t="b">
        <f t="shared" si="40"/>
        <v>0</v>
      </c>
      <c r="U81" s="3" t="b">
        <f t="shared" si="61"/>
        <v>0</v>
      </c>
      <c r="V81" s="3" t="b">
        <f t="shared" si="62"/>
        <v>0</v>
      </c>
      <c r="W81" s="3" t="b">
        <f t="shared" si="63"/>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64"/>
        <v/>
      </c>
      <c r="AA81" s="1" t="str">
        <f t="shared" si="65"/>
        <v/>
      </c>
      <c r="AB81" s="1" t="str">
        <f t="shared" si="66"/>
        <v/>
      </c>
      <c r="AC81" s="1" t="str">
        <f t="shared" si="67"/>
        <v/>
      </c>
      <c r="AD81" s="1" t="str">
        <f t="shared" si="68"/>
        <v/>
      </c>
      <c r="AE81" s="1" t="str">
        <f t="shared" ca="1" si="69"/>
        <v>hposn</v>
      </c>
      <c r="AF81" s="1" t="str">
        <f t="shared" si="70"/>
        <v/>
      </c>
      <c r="AG81" s="1" t="str">
        <f ca="1">IF(Z81&amp;""&lt;&gt;"",Z$33,IF(AA81&amp;""&lt;&gt;"",AA$33,IF(AB81&amp;""&lt;&gt;"",AB$33,IF(AC81&amp;""&lt;&gt;"",AC$33,IF(AD81&amp;""&lt;&gt;"",AD$33,IF(AND(AE81&amp;""&lt;&gt;"",X81=FALSE),AE$33,IF(AF81&amp;""&lt;&gt;"","IMM",IF(X81,"PSO","DIR"))))))))</f>
        <v>mem</v>
      </c>
      <c r="AH81" s="1" t="str">
        <f t="shared" ca="1" si="71"/>
        <v>hposn</v>
      </c>
      <c r="AI81" s="1">
        <f t="shared" ca="1" si="72"/>
        <v>-1</v>
      </c>
      <c r="AJ81" s="1">
        <f t="shared" ca="1" si="73"/>
        <v>0</v>
      </c>
      <c r="AK81" s="1" t="str">
        <f t="shared" ca="1" si="74"/>
        <v>hposn</v>
      </c>
      <c r="AL81" s="1" t="str">
        <f t="shared" ca="1" si="75"/>
        <v>hposn</v>
      </c>
      <c r="AM81" s="1" t="str" cm="1">
        <f t="array" aca="1" ref="AM81" ca="1">INDEX($G$2:$G$195,MATCH(1,(AL81=$E$2:$E$195)*("EQU"=UPPER($F$2:$F$195)),0))</f>
        <v>$f411</v>
      </c>
      <c r="AN81" s="1" t="str">
        <f t="shared" ca="1" si="76"/>
        <v>$f411</v>
      </c>
      <c r="AO81" s="1" t="e">
        <f t="shared" ca="1" si="41"/>
        <v>#N/A</v>
      </c>
      <c r="AP81" s="1" t="str">
        <f t="shared" ca="1" si="77"/>
        <v/>
      </c>
      <c r="AQ81" s="1" t="str" cm="1">
        <f t="array" aca="1" ref="AQ81" ca="1">IF(LEFT(AL81,1)=".",INDEX($M$34:$M$195,MATCH(1,(AL81=$L$34:$L$195)*(S81=($S$34:$S$195)),0)),"")</f>
        <v/>
      </c>
      <c r="AR81" s="1" t="str">
        <f t="shared" ca="1" si="78"/>
        <v>$f411</v>
      </c>
      <c r="AS81" s="1">
        <f t="shared" ca="1" si="79"/>
        <v>62481</v>
      </c>
      <c r="AT81" s="1" t="str">
        <f t="shared" ca="1" si="80"/>
        <v>F411</v>
      </c>
      <c r="AU81" s="1" t="str">
        <f t="shared" ca="1" si="81"/>
        <v>F411</v>
      </c>
      <c r="AV81" s="1" t="str">
        <f t="shared" ca="1" si="26"/>
        <v>F411</v>
      </c>
      <c r="AW81" s="1" t="str">
        <f t="shared" ca="1" si="82"/>
        <v>ABS</v>
      </c>
      <c r="AX81" s="4" t="str">
        <f ca="1">VLOOKUP(UPPER(F81)&amp;"-"&amp;AW81,Opcodes!$D$3:$E$160,2,FALSE)</f>
        <v>20</v>
      </c>
      <c r="AY81" s="1">
        <f t="shared" si="31"/>
        <v>3</v>
      </c>
    </row>
    <row r="82" spans="3:51" x14ac:dyDescent="0.3">
      <c r="C82" s="10" t="str" cm="1">
        <f t="array" aca="1" ref="C82" ca="1">IF(AND(N82&amp;""&lt;&gt;"",K82&amp;""&lt;&gt;""),K82&amp;": "&amp;N82&amp;IF(O82&amp;""&lt;&gt;""," "&amp;O82,"")&amp;IF(P82&amp;""&lt;&gt;""," "&amp;P82,""),IF(Y82&amp;""&lt;&gt;"",K82&amp;": "&amp;TRIM(_xlfn.TEXTJOIN("",TRUE,MID(Y82,2*ROW(INDIRECT("1:"&amp;LEN(Y82)))-1,2)&amp;" ")),""))</f>
        <v>10AE: A2 01</v>
      </c>
      <c r="D82" s="15"/>
      <c r="E82" s="16"/>
      <c r="F82" s="17" t="s">
        <v>292</v>
      </c>
      <c r="G82" s="18" t="s">
        <v>358</v>
      </c>
      <c r="H82" s="23" t="s">
        <v>383</v>
      </c>
      <c r="I82" s="8"/>
      <c r="J82" s="8"/>
      <c r="K82" s="1" t="str">
        <f t="shared" ca="1" si="53"/>
        <v>10AE</v>
      </c>
      <c r="L82" s="1" t="str">
        <f t="shared" si="54"/>
        <v/>
      </c>
      <c r="M82" s="1" t="str">
        <f t="shared" ca="1" si="55"/>
        <v>$10AE</v>
      </c>
      <c r="N82" s="4" t="str">
        <f t="shared" ca="1" si="56"/>
        <v>A2</v>
      </c>
      <c r="O82" s="4" t="str">
        <f t="shared" ca="1" si="57"/>
        <v>01</v>
      </c>
      <c r="P82" s="4" t="str">
        <f t="shared" ca="1" si="58"/>
        <v/>
      </c>
      <c r="Q82" s="3">
        <f t="shared" si="59"/>
        <v>-1</v>
      </c>
      <c r="R82" s="3" t="str">
        <f t="shared" si="60"/>
        <v/>
      </c>
      <c r="S82" s="3" t="str">
        <f t="shared" si="30"/>
        <v>sub</v>
      </c>
      <c r="T82" s="3" t="b">
        <f t="shared" si="40"/>
        <v>0</v>
      </c>
      <c r="U82" s="3" t="b">
        <f t="shared" si="61"/>
        <v>0</v>
      </c>
      <c r="V82" s="3" t="b">
        <f t="shared" si="62"/>
        <v>0</v>
      </c>
      <c r="W82" s="3" t="b">
        <f t="shared" si="63"/>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64"/>
        <v/>
      </c>
      <c r="AA82" s="1" t="str">
        <f t="shared" si="65"/>
        <v/>
      </c>
      <c r="AB82" s="1" t="str">
        <f t="shared" si="66"/>
        <v/>
      </c>
      <c r="AC82" s="1" t="str">
        <f t="shared" si="67"/>
        <v/>
      </c>
      <c r="AD82" s="1" t="str">
        <f t="shared" si="68"/>
        <v/>
      </c>
      <c r="AE82" s="1" t="str">
        <f t="shared" ca="1" si="69"/>
        <v/>
      </c>
      <c r="AF82" s="1" t="str">
        <f t="shared" si="70"/>
        <v>#1</v>
      </c>
      <c r="AG82" s="1" t="str">
        <f ca="1">IF(Z82&amp;""&lt;&gt;"",Z$33,IF(AA82&amp;""&lt;&gt;"",AA$33,IF(AB82&amp;""&lt;&gt;"",AB$33,IF(AC82&amp;""&lt;&gt;"",AC$33,IF(AD82&amp;""&lt;&gt;"",AD$33,IF(AND(AE82&amp;""&lt;&gt;"",X82=FALSE),AE$33,IF(AF82&amp;""&lt;&gt;"","IMM",IF(X82,"PSO","DIR"))))))))</f>
        <v>IMM</v>
      </c>
      <c r="AH82" s="1" t="str">
        <f t="shared" ca="1" si="71"/>
        <v>1</v>
      </c>
      <c r="AI82" s="1">
        <f t="shared" ca="1" si="72"/>
        <v>-1</v>
      </c>
      <c r="AJ82" s="1">
        <f t="shared" ca="1" si="73"/>
        <v>0</v>
      </c>
      <c r="AK82" s="1" t="str">
        <f t="shared" ca="1" si="74"/>
        <v>1</v>
      </c>
      <c r="AL82" s="1" t="str">
        <f t="shared" ca="1" si="75"/>
        <v>1</v>
      </c>
      <c r="AM82" s="1" t="e" cm="1">
        <f t="array" aca="1" ref="AM82" ca="1">INDEX($G$2:$G$195,MATCH(1,(AL82=$E$2:$E$195)*("EQU"=UPPER($F$2:$F$195)),0))</f>
        <v>#N/A</v>
      </c>
      <c r="AN82" s="1" t="str">
        <f t="shared" ca="1" si="76"/>
        <v/>
      </c>
      <c r="AO82" s="1" t="e">
        <f t="shared" ca="1" si="41"/>
        <v>#N/A</v>
      </c>
      <c r="AP82" s="1" t="str">
        <f t="shared" ca="1" si="77"/>
        <v/>
      </c>
      <c r="AQ82" s="1" t="str" cm="1">
        <f t="array" aca="1" ref="AQ82" ca="1">IF(LEFT(AL82,1)=".",INDEX($M$34:$M$195,MATCH(1,(AL82=$L$34:$L$195)*(S82=($S$34:$S$195)),0)),"")</f>
        <v/>
      </c>
      <c r="AR82" s="1" t="str">
        <f t="shared" ca="1" si="78"/>
        <v>1</v>
      </c>
      <c r="AS82" s="1">
        <f t="shared" ca="1" si="79"/>
        <v>1</v>
      </c>
      <c r="AT82" s="1" t="str">
        <f t="shared" ca="1" si="80"/>
        <v>01</v>
      </c>
      <c r="AU82" s="1" t="str">
        <f t="shared" ca="1" si="81"/>
        <v>01</v>
      </c>
      <c r="AV82" s="1" t="str">
        <f t="shared" ca="1" si="26"/>
        <v>01</v>
      </c>
      <c r="AW82" s="1" t="str">
        <f t="shared" ca="1" si="82"/>
        <v>IMM</v>
      </c>
      <c r="AX82" s="4" t="str">
        <f ca="1">VLOOKUP(UPPER(F82)&amp;"-"&amp;AW82,Opcodes!$D$3:$E$160,2,FALSE)</f>
        <v>A2</v>
      </c>
      <c r="AY82" s="1">
        <f t="shared" ca="1" si="31"/>
        <v>2</v>
      </c>
    </row>
    <row r="83" spans="3:51" x14ac:dyDescent="0.3">
      <c r="C83" s="10" t="str" cm="1">
        <f t="array" aca="1" ref="C83" ca="1">IF(AND(N83&amp;""&lt;&gt;"",K83&amp;""&lt;&gt;""),K83&amp;": "&amp;N83&amp;IF(O83&amp;""&lt;&gt;""," "&amp;O83,"")&amp;IF(P83&amp;""&lt;&gt;""," "&amp;P83,""),IF(Y83&amp;""&lt;&gt;"",K83&amp;": "&amp;TRIM(_xlfn.TEXTJOIN("",TRUE,MID(Y83,2*ROW(INDIRECT("1:"&amp;LEN(Y83)))-1,2)&amp;" ")),""))</f>
        <v>10B0: 20 30 F7</v>
      </c>
      <c r="D83" s="15"/>
      <c r="E83" s="16"/>
      <c r="F83" s="17" t="s">
        <v>294</v>
      </c>
      <c r="G83" s="18" t="s">
        <v>325</v>
      </c>
      <c r="H83" s="23"/>
      <c r="I83" s="8"/>
      <c r="J83" s="8"/>
      <c r="K83" s="1" t="str">
        <f t="shared" ca="1" si="53"/>
        <v>10B0</v>
      </c>
      <c r="L83" s="1" t="str">
        <f t="shared" si="54"/>
        <v/>
      </c>
      <c r="M83" s="1" t="str">
        <f t="shared" ca="1" si="55"/>
        <v>$10B0</v>
      </c>
      <c r="N83" s="4" t="str">
        <f t="shared" ca="1" si="56"/>
        <v>20</v>
      </c>
      <c r="O83" s="4" t="str">
        <f t="shared" ca="1" si="57"/>
        <v>30</v>
      </c>
      <c r="P83" s="4" t="str">
        <f t="shared" ca="1" si="58"/>
        <v>F7</v>
      </c>
      <c r="Q83" s="3">
        <f t="shared" si="59"/>
        <v>-1</v>
      </c>
      <c r="R83" s="3" t="str">
        <f t="shared" si="60"/>
        <v/>
      </c>
      <c r="S83" s="3" t="str">
        <f t="shared" si="30"/>
        <v>sub</v>
      </c>
      <c r="T83" s="3" t="b">
        <f t="shared" si="40"/>
        <v>0</v>
      </c>
      <c r="U83" s="3" t="b">
        <f t="shared" si="61"/>
        <v>0</v>
      </c>
      <c r="V83" s="3" t="b">
        <f t="shared" si="62"/>
        <v>0</v>
      </c>
      <c r="W83" s="3" t="b">
        <f t="shared" si="63"/>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64"/>
        <v/>
      </c>
      <c r="AA83" s="1" t="str">
        <f t="shared" si="65"/>
        <v/>
      </c>
      <c r="AB83" s="1" t="str">
        <f t="shared" si="66"/>
        <v/>
      </c>
      <c r="AC83" s="1" t="str">
        <f t="shared" si="67"/>
        <v/>
      </c>
      <c r="AD83" s="1" t="str">
        <f t="shared" si="68"/>
        <v/>
      </c>
      <c r="AE83" s="1" t="str">
        <f t="shared" ca="1" si="69"/>
        <v>shnum</v>
      </c>
      <c r="AF83" s="1" t="str">
        <f t="shared" si="70"/>
        <v/>
      </c>
      <c r="AG83" s="1" t="str">
        <f ca="1">IF(Z83&amp;""&lt;&gt;"",Z$33,IF(AA83&amp;""&lt;&gt;"",AA$33,IF(AB83&amp;""&lt;&gt;"",AB$33,IF(AC83&amp;""&lt;&gt;"",AC$33,IF(AD83&amp;""&lt;&gt;"",AD$33,IF(AND(AE83&amp;""&lt;&gt;"",X83=FALSE),AE$33,IF(AF83&amp;""&lt;&gt;"","IMM",IF(X83,"PSO","DIR"))))))))</f>
        <v>mem</v>
      </c>
      <c r="AH83" s="1" t="str">
        <f t="shared" ca="1" si="71"/>
        <v>shnum</v>
      </c>
      <c r="AI83" s="1">
        <f t="shared" ca="1" si="72"/>
        <v>-1</v>
      </c>
      <c r="AJ83" s="1">
        <f t="shared" ca="1" si="73"/>
        <v>0</v>
      </c>
      <c r="AK83" s="1" t="str">
        <f t="shared" ca="1" si="74"/>
        <v>shnum</v>
      </c>
      <c r="AL83" s="1" t="str">
        <f t="shared" ca="1" si="75"/>
        <v>shnum</v>
      </c>
      <c r="AM83" s="1" t="str" cm="1">
        <f t="array" aca="1" ref="AM83" ca="1">INDEX($G$2:$G$195,MATCH(1,(AL83=$E$2:$E$195)*("EQU"=UPPER($F$2:$F$195)),0))</f>
        <v>$f730</v>
      </c>
      <c r="AN83" s="1" t="str">
        <f t="shared" ca="1" si="76"/>
        <v>$f730</v>
      </c>
      <c r="AO83" s="1" t="e">
        <f t="shared" ca="1" si="41"/>
        <v>#N/A</v>
      </c>
      <c r="AP83" s="1" t="str">
        <f t="shared" ca="1" si="77"/>
        <v/>
      </c>
      <c r="AQ83" s="1" t="str" cm="1">
        <f t="array" aca="1" ref="AQ83" ca="1">IF(LEFT(AL83,1)=".",INDEX($M$34:$M$195,MATCH(1,(AL83=$L$34:$L$195)*(S83=($S$34:$S$195)),0)),"")</f>
        <v/>
      </c>
      <c r="AR83" s="1" t="str">
        <f t="shared" ca="1" si="78"/>
        <v>$f730</v>
      </c>
      <c r="AS83" s="1">
        <f t="shared" ca="1" si="79"/>
        <v>63280</v>
      </c>
      <c r="AT83" s="1" t="str">
        <f t="shared" ca="1" si="80"/>
        <v>F730</v>
      </c>
      <c r="AU83" s="1" t="str">
        <f t="shared" ca="1" si="81"/>
        <v>F730</v>
      </c>
      <c r="AV83" s="1" t="str">
        <f t="shared" ca="1" si="26"/>
        <v>F730</v>
      </c>
      <c r="AW83" s="1" t="str">
        <f t="shared" ca="1" si="82"/>
        <v>ABS</v>
      </c>
      <c r="AX83" s="4" t="str">
        <f ca="1">VLOOKUP(UPPER(F83)&amp;"-"&amp;AW83,Opcodes!$D$3:$E$160,2,FALSE)</f>
        <v>20</v>
      </c>
      <c r="AY83" s="1">
        <f t="shared" si="31"/>
        <v>3</v>
      </c>
    </row>
    <row r="84" spans="3:51" x14ac:dyDescent="0.3">
      <c r="C84" s="10" t="str" cm="1">
        <f t="array" aca="1" ref="C84" ca="1">IF(AND(N84&amp;""&lt;&gt;"",K84&amp;""&lt;&gt;""),K84&amp;": "&amp;N84&amp;IF(O84&amp;""&lt;&gt;""," "&amp;O84,"")&amp;IF(P84&amp;""&lt;&gt;""," "&amp;P84,""),IF(Y84&amp;""&lt;&gt;"",K84&amp;": "&amp;TRIM(_xlfn.TEXTJOIN("",TRUE,MID(Y84,2*ROW(INDIRECT("1:"&amp;LEN(Y84)))-1,2)&amp;" ")),""))</f>
        <v>10B3: A9 00</v>
      </c>
      <c r="D84" s="15"/>
      <c r="E84" s="16"/>
      <c r="F84" s="17" t="s">
        <v>48</v>
      </c>
      <c r="G84" s="18" t="s">
        <v>293</v>
      </c>
      <c r="H84" s="23" t="s">
        <v>388</v>
      </c>
      <c r="I84" s="8"/>
      <c r="J84" s="8"/>
      <c r="K84" s="1" t="str">
        <f t="shared" ca="1" si="53"/>
        <v>10B3</v>
      </c>
      <c r="L84" s="1" t="str">
        <f t="shared" si="54"/>
        <v/>
      </c>
      <c r="M84" s="1" t="str">
        <f t="shared" ca="1" si="55"/>
        <v>$10B3</v>
      </c>
      <c r="N84" s="4" t="str">
        <f t="shared" ca="1" si="56"/>
        <v>A9</v>
      </c>
      <c r="O84" s="4" t="str">
        <f t="shared" ca="1" si="57"/>
        <v>00</v>
      </c>
      <c r="P84" s="4" t="str">
        <f t="shared" ca="1" si="58"/>
        <v/>
      </c>
      <c r="Q84" s="3">
        <f t="shared" si="59"/>
        <v>-1</v>
      </c>
      <c r="R84" s="3" t="str">
        <f t="shared" si="60"/>
        <v/>
      </c>
      <c r="S84" s="3" t="str">
        <f t="shared" si="30"/>
        <v>sub</v>
      </c>
      <c r="T84" s="3" t="b">
        <f t="shared" si="40"/>
        <v>0</v>
      </c>
      <c r="U84" s="3" t="b">
        <f t="shared" si="61"/>
        <v>0</v>
      </c>
      <c r="V84" s="3" t="b">
        <f t="shared" si="62"/>
        <v>0</v>
      </c>
      <c r="W84" s="3" t="b">
        <f t="shared" si="63"/>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64"/>
        <v/>
      </c>
      <c r="AA84" s="1" t="str">
        <f t="shared" si="65"/>
        <v/>
      </c>
      <c r="AB84" s="1" t="str">
        <f t="shared" si="66"/>
        <v/>
      </c>
      <c r="AC84" s="1" t="str">
        <f t="shared" si="67"/>
        <v/>
      </c>
      <c r="AD84" s="1" t="str">
        <f t="shared" si="68"/>
        <v/>
      </c>
      <c r="AE84" s="1" t="str">
        <f t="shared" ca="1" si="69"/>
        <v/>
      </c>
      <c r="AF84" s="1" t="str">
        <f t="shared" si="70"/>
        <v>#0</v>
      </c>
      <c r="AG84" s="1" t="str">
        <f ca="1">IF(Z84&amp;""&lt;&gt;"",Z$33,IF(AA84&amp;""&lt;&gt;"",AA$33,IF(AB84&amp;""&lt;&gt;"",AB$33,IF(AC84&amp;""&lt;&gt;"",AC$33,IF(AD84&amp;""&lt;&gt;"",AD$33,IF(AND(AE84&amp;""&lt;&gt;"",X84=FALSE),AE$33,IF(AF84&amp;""&lt;&gt;"","IMM",IF(X84,"PSO","DIR"))))))))</f>
        <v>IMM</v>
      </c>
      <c r="AH84" s="1" t="str">
        <f t="shared" ca="1" si="71"/>
        <v>0</v>
      </c>
      <c r="AI84" s="1">
        <f t="shared" ca="1" si="72"/>
        <v>-1</v>
      </c>
      <c r="AJ84" s="1">
        <f t="shared" ca="1" si="73"/>
        <v>0</v>
      </c>
      <c r="AK84" s="1" t="str">
        <f t="shared" ca="1" si="74"/>
        <v>0</v>
      </c>
      <c r="AL84" s="1" t="str">
        <f t="shared" ca="1" si="75"/>
        <v>0</v>
      </c>
      <c r="AM84" s="1" t="e" cm="1">
        <f t="array" aca="1" ref="AM84" ca="1">INDEX($G$2:$G$195,MATCH(1,(AL84=$E$2:$E$195)*("EQU"=UPPER($F$2:$F$195)),0))</f>
        <v>#N/A</v>
      </c>
      <c r="AN84" s="1" t="str">
        <f t="shared" ca="1" si="76"/>
        <v/>
      </c>
      <c r="AO84" s="1" t="e">
        <f t="shared" ca="1" si="41"/>
        <v>#N/A</v>
      </c>
      <c r="AP84" s="1" t="str">
        <f t="shared" ca="1" si="77"/>
        <v/>
      </c>
      <c r="AQ84" s="1" t="str" cm="1">
        <f t="array" aca="1" ref="AQ84" ca="1">IF(LEFT(AL84,1)=".",INDEX($M$34:$M$195,MATCH(1,(AL84=$L$34:$L$195)*(S84=($S$34:$S$195)),0)),"")</f>
        <v/>
      </c>
      <c r="AR84" s="1" t="str">
        <f t="shared" ca="1" si="78"/>
        <v>0</v>
      </c>
      <c r="AS84" s="1">
        <f t="shared" ca="1" si="79"/>
        <v>0</v>
      </c>
      <c r="AT84" s="1" t="str">
        <f t="shared" ca="1" si="80"/>
        <v>00</v>
      </c>
      <c r="AU84" s="1" t="str">
        <f t="shared" ca="1" si="81"/>
        <v>00</v>
      </c>
      <c r="AV84" s="1" t="str">
        <f t="shared" ca="1" si="26"/>
        <v>00</v>
      </c>
      <c r="AW84" s="1" t="str">
        <f t="shared" ca="1" si="82"/>
        <v>IMM</v>
      </c>
      <c r="AX84" s="4" t="str">
        <f ca="1">VLOOKUP(UPPER(F84)&amp;"-"&amp;AW84,Opcodes!$D$3:$E$160,2,FALSE)</f>
        <v>A9</v>
      </c>
      <c r="AY84" s="1">
        <f t="shared" ca="1" si="31"/>
        <v>2</v>
      </c>
    </row>
    <row r="85" spans="3:51" x14ac:dyDescent="0.3">
      <c r="C85" s="10" t="str" cm="1">
        <f t="array" aca="1" ref="C85" ca="1">IF(AND(N85&amp;""&lt;&gt;"",K85&amp;""&lt;&gt;""),K85&amp;": "&amp;N85&amp;IF(O85&amp;""&lt;&gt;""," "&amp;O85,"")&amp;IF(P85&amp;""&lt;&gt;""," "&amp;P85,""),IF(Y85&amp;""&lt;&gt;"",K85&amp;": "&amp;TRIM(_xlfn.TEXTJOIN("",TRUE,MID(Y85,2*ROW(INDIRECT("1:"&amp;LEN(Y85)))-1,2)&amp;" ")),""))</f>
        <v>10B5: 20 05 F6</v>
      </c>
      <c r="D85" s="15"/>
      <c r="E85" s="16"/>
      <c r="F85" s="17" t="s">
        <v>294</v>
      </c>
      <c r="G85" s="18" t="s">
        <v>327</v>
      </c>
      <c r="H85" s="23"/>
      <c r="I85" s="8"/>
      <c r="J85" s="8"/>
      <c r="K85" s="1" t="str">
        <f t="shared" ca="1" si="53"/>
        <v>10B5</v>
      </c>
      <c r="L85" s="1" t="str">
        <f t="shared" si="54"/>
        <v/>
      </c>
      <c r="M85" s="1" t="str">
        <f t="shared" ca="1" si="55"/>
        <v>$10B5</v>
      </c>
      <c r="N85" s="4" t="str">
        <f t="shared" ca="1" si="56"/>
        <v>20</v>
      </c>
      <c r="O85" s="4" t="str">
        <f t="shared" ca="1" si="57"/>
        <v>05</v>
      </c>
      <c r="P85" s="4" t="str">
        <f t="shared" ca="1" si="58"/>
        <v>F6</v>
      </c>
      <c r="Q85" s="3">
        <f t="shared" si="59"/>
        <v>-1</v>
      </c>
      <c r="R85" s="3" t="str">
        <f t="shared" si="60"/>
        <v/>
      </c>
      <c r="S85" s="3" t="str">
        <f t="shared" si="30"/>
        <v>sub</v>
      </c>
      <c r="T85" s="3" t="b">
        <f t="shared" si="40"/>
        <v>0</v>
      </c>
      <c r="U85" s="3" t="b">
        <f t="shared" si="61"/>
        <v>0</v>
      </c>
      <c r="V85" s="3" t="b">
        <f t="shared" si="62"/>
        <v>0</v>
      </c>
      <c r="W85" s="3" t="b">
        <f t="shared" si="63"/>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64"/>
        <v/>
      </c>
      <c r="AA85" s="1" t="str">
        <f t="shared" si="65"/>
        <v/>
      </c>
      <c r="AB85" s="1" t="str">
        <f t="shared" si="66"/>
        <v/>
      </c>
      <c r="AC85" s="1" t="str">
        <f t="shared" si="67"/>
        <v/>
      </c>
      <c r="AD85" s="1" t="str">
        <f t="shared" si="68"/>
        <v/>
      </c>
      <c r="AE85" s="1" t="str">
        <f t="shared" ca="1" si="69"/>
        <v>draw</v>
      </c>
      <c r="AF85" s="1" t="str">
        <f t="shared" si="70"/>
        <v/>
      </c>
      <c r="AG85" s="1" t="str">
        <f ca="1">IF(Z85&amp;""&lt;&gt;"",Z$33,IF(AA85&amp;""&lt;&gt;"",AA$33,IF(AB85&amp;""&lt;&gt;"",AB$33,IF(AC85&amp;""&lt;&gt;"",AC$33,IF(AD85&amp;""&lt;&gt;"",AD$33,IF(AND(AE85&amp;""&lt;&gt;"",X85=FALSE),AE$33,IF(AF85&amp;""&lt;&gt;"","IMM",IF(X85,"PSO","DIR"))))))))</f>
        <v>mem</v>
      </c>
      <c r="AH85" s="1" t="str">
        <f t="shared" ca="1" si="71"/>
        <v>draw</v>
      </c>
      <c r="AI85" s="1">
        <f t="shared" ca="1" si="72"/>
        <v>-1</v>
      </c>
      <c r="AJ85" s="1">
        <f t="shared" ca="1" si="73"/>
        <v>0</v>
      </c>
      <c r="AK85" s="1" t="str">
        <f t="shared" ca="1" si="74"/>
        <v>draw</v>
      </c>
      <c r="AL85" s="1" t="str">
        <f t="shared" ca="1" si="75"/>
        <v>draw</v>
      </c>
      <c r="AM85" s="1" t="str" cm="1">
        <f t="array" aca="1" ref="AM85" ca="1">INDEX($G$2:$G$195,MATCH(1,(AL85=$E$2:$E$195)*("EQU"=UPPER($F$2:$F$195)),0))</f>
        <v>$f605</v>
      </c>
      <c r="AN85" s="1" t="str">
        <f t="shared" ca="1" si="76"/>
        <v>$f605</v>
      </c>
      <c r="AO85" s="1" t="e">
        <f t="shared" ca="1" si="41"/>
        <v>#N/A</v>
      </c>
      <c r="AP85" s="1" t="str">
        <f t="shared" ca="1" si="77"/>
        <v/>
      </c>
      <c r="AQ85" s="1" t="str" cm="1">
        <f t="array" aca="1" ref="AQ85" ca="1">IF(LEFT(AL85,1)=".",INDEX($M$34:$M$195,MATCH(1,(AL85=$L$34:$L$195)*(S85=($S$34:$S$195)),0)),"")</f>
        <v/>
      </c>
      <c r="AR85" s="1" t="str">
        <f t="shared" ca="1" si="78"/>
        <v>$f605</v>
      </c>
      <c r="AS85" s="1">
        <f t="shared" ca="1" si="79"/>
        <v>62981</v>
      </c>
      <c r="AT85" s="1" t="str">
        <f t="shared" ca="1" si="80"/>
        <v>F605</v>
      </c>
      <c r="AU85" s="1" t="str">
        <f t="shared" ca="1" si="81"/>
        <v>F605</v>
      </c>
      <c r="AV85" s="1" t="str">
        <f t="shared" ca="1" si="26"/>
        <v>F605</v>
      </c>
      <c r="AW85" s="1" t="str">
        <f t="shared" ca="1" si="82"/>
        <v>ABS</v>
      </c>
      <c r="AX85" s="4" t="str">
        <f ca="1">VLOOKUP(UPPER(F85)&amp;"-"&amp;AW85,Opcodes!$D$3:$E$160,2,FALSE)</f>
        <v>20</v>
      </c>
      <c r="AY85" s="1">
        <f t="shared" si="31"/>
        <v>3</v>
      </c>
    </row>
    <row r="86" spans="3:51" x14ac:dyDescent="0.3">
      <c r="C86" s="10" t="str" cm="1">
        <f t="array" aca="1" ref="C86" ca="1">IF(AND(N86&amp;""&lt;&gt;"",K86&amp;""&lt;&gt;""),K86&amp;": "&amp;N86&amp;IF(O86&amp;""&lt;&gt;""," "&amp;O86,"")&amp;IF(P86&amp;""&lt;&gt;""," "&amp;P86,""),IF(Y86&amp;""&lt;&gt;"",K86&amp;": "&amp;TRIM(_xlfn.TEXTJOIN("",TRUE,MID(Y86,2*ROW(INDIRECT("1:"&amp;LEN(Y86)))-1,2)&amp;" ")),""))</f>
        <v>10B8: A2 00</v>
      </c>
      <c r="D86" s="15"/>
      <c r="E86" s="16" t="s">
        <v>385</v>
      </c>
      <c r="F86" s="17" t="s">
        <v>292</v>
      </c>
      <c r="G86" s="18" t="s">
        <v>293</v>
      </c>
      <c r="H86" s="23"/>
      <c r="I86" s="8"/>
      <c r="J86" s="8"/>
      <c r="K86" s="1" t="str">
        <f t="shared" ca="1" si="53"/>
        <v>10B8</v>
      </c>
      <c r="L86" s="1" t="str">
        <f t="shared" si="54"/>
        <v>calc</v>
      </c>
      <c r="M86" s="1" t="str">
        <f t="shared" ca="1" si="55"/>
        <v>$10B8</v>
      </c>
      <c r="N86" s="4" t="str">
        <f t="shared" ca="1" si="56"/>
        <v>A2</v>
      </c>
      <c r="O86" s="4" t="str">
        <f t="shared" ca="1" si="57"/>
        <v>00</v>
      </c>
      <c r="P86" s="4" t="str">
        <f t="shared" ca="1" si="58"/>
        <v/>
      </c>
      <c r="Q86" s="3">
        <f t="shared" si="59"/>
        <v>-1</v>
      </c>
      <c r="R86" s="3" t="str">
        <f t="shared" si="60"/>
        <v/>
      </c>
      <c r="S86" s="3" t="str">
        <f t="shared" si="30"/>
        <v>sub</v>
      </c>
      <c r="T86" s="3" t="b">
        <f t="shared" si="40"/>
        <v>0</v>
      </c>
      <c r="U86" s="3" t="b">
        <f t="shared" si="61"/>
        <v>0</v>
      </c>
      <c r="V86" s="3" t="b">
        <f t="shared" si="62"/>
        <v>0</v>
      </c>
      <c r="W86" s="3" t="b">
        <f t="shared" si="63"/>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64"/>
        <v/>
      </c>
      <c r="AA86" s="1" t="str">
        <f t="shared" si="65"/>
        <v/>
      </c>
      <c r="AB86" s="1" t="str">
        <f t="shared" si="66"/>
        <v/>
      </c>
      <c r="AC86" s="1" t="str">
        <f t="shared" si="67"/>
        <v/>
      </c>
      <c r="AD86" s="1" t="str">
        <f t="shared" si="68"/>
        <v/>
      </c>
      <c r="AE86" s="1" t="str">
        <f t="shared" ca="1" si="69"/>
        <v/>
      </c>
      <c r="AF86" s="1" t="str">
        <f t="shared" si="70"/>
        <v>#0</v>
      </c>
      <c r="AG86" s="1" t="str">
        <f ca="1">IF(Z86&amp;""&lt;&gt;"",Z$33,IF(AA86&amp;""&lt;&gt;"",AA$33,IF(AB86&amp;""&lt;&gt;"",AB$33,IF(AC86&amp;""&lt;&gt;"",AC$33,IF(AD86&amp;""&lt;&gt;"",AD$33,IF(AND(AE86&amp;""&lt;&gt;"",X86=FALSE),AE$33,IF(AF86&amp;""&lt;&gt;"","IMM",IF(X86,"PSO","DIR"))))))))</f>
        <v>IMM</v>
      </c>
      <c r="AH86" s="1" t="str">
        <f t="shared" ca="1" si="71"/>
        <v>0</v>
      </c>
      <c r="AI86" s="1">
        <f t="shared" ca="1" si="72"/>
        <v>-1</v>
      </c>
      <c r="AJ86" s="1">
        <f t="shared" ca="1" si="73"/>
        <v>0</v>
      </c>
      <c r="AK86" s="1" t="str">
        <f t="shared" ca="1" si="74"/>
        <v>0</v>
      </c>
      <c r="AL86" s="1" t="str">
        <f t="shared" ca="1" si="75"/>
        <v>0</v>
      </c>
      <c r="AM86" s="1" t="e" cm="1">
        <f t="array" aca="1" ref="AM86" ca="1">INDEX($G$2:$G$195,MATCH(1,(AL86=$E$2:$E$195)*("EQU"=UPPER($F$2:$F$195)),0))</f>
        <v>#N/A</v>
      </c>
      <c r="AN86" s="1" t="str">
        <f t="shared" ca="1" si="76"/>
        <v/>
      </c>
      <c r="AO86" s="1" t="e">
        <f t="shared" ca="1" si="41"/>
        <v>#N/A</v>
      </c>
      <c r="AP86" s="1" t="str">
        <f t="shared" ca="1" si="77"/>
        <v/>
      </c>
      <c r="AQ86" s="1" t="str" cm="1">
        <f t="array" aca="1" ref="AQ86" ca="1">IF(LEFT(AL86,1)=".",INDEX($M$34:$M$195,MATCH(1,(AL86=$L$34:$L$195)*(S86=($S$34:$S$195)),0)),"")</f>
        <v/>
      </c>
      <c r="AR86" s="1" t="str">
        <f t="shared" ca="1" si="78"/>
        <v>0</v>
      </c>
      <c r="AS86" s="1">
        <f t="shared" ca="1" si="79"/>
        <v>0</v>
      </c>
      <c r="AT86" s="1" t="str">
        <f t="shared" ca="1" si="80"/>
        <v>00</v>
      </c>
      <c r="AU86" s="1" t="str">
        <f t="shared" ca="1" si="81"/>
        <v>00</v>
      </c>
      <c r="AV86" s="1" t="str">
        <f t="shared" ca="1" si="26"/>
        <v>00</v>
      </c>
      <c r="AW86" s="1" t="str">
        <f t="shared" ca="1" si="82"/>
        <v>IMM</v>
      </c>
      <c r="AX86" s="4" t="str">
        <f ca="1">VLOOKUP(UPPER(F86)&amp;"-"&amp;AW86,Opcodes!$D$3:$E$160,2,FALSE)</f>
        <v>A2</v>
      </c>
      <c r="AY86" s="1">
        <f t="shared" ca="1" si="31"/>
        <v>2</v>
      </c>
    </row>
    <row r="87" spans="3:51" x14ac:dyDescent="0.3">
      <c r="C87" s="10" t="str" cm="1">
        <f t="array" aca="1" ref="C87" ca="1">IF(AND(N87&amp;""&lt;&gt;"",K87&amp;""&lt;&gt;""),K87&amp;": "&amp;N87&amp;IF(O87&amp;""&lt;&gt;""," "&amp;O87,"")&amp;IF(P87&amp;""&lt;&gt;""," "&amp;P87,""),IF(Y87&amp;""&lt;&gt;"",K87&amp;": "&amp;TRIM(_xlfn.TEXTJOIN("",TRUE,MID(Y87,2*ROW(INDIRECT("1:"&amp;LEN(Y87)))-1,2)&amp;" ")),""))</f>
        <v>10BA: 20 1E FB</v>
      </c>
      <c r="D87" s="15"/>
      <c r="E87" s="16"/>
      <c r="F87" s="17" t="s">
        <v>294</v>
      </c>
      <c r="G87" s="18" t="s">
        <v>298</v>
      </c>
      <c r="H87" s="23"/>
      <c r="I87" s="8"/>
      <c r="J87" s="8"/>
      <c r="K87" s="1" t="str">
        <f t="shared" ca="1" si="53"/>
        <v>10BA</v>
      </c>
      <c r="L87" s="1" t="str">
        <f t="shared" si="54"/>
        <v/>
      </c>
      <c r="M87" s="1" t="str">
        <f t="shared" ca="1" si="55"/>
        <v>$10BA</v>
      </c>
      <c r="N87" s="4" t="str">
        <f t="shared" ca="1" si="56"/>
        <v>20</v>
      </c>
      <c r="O87" s="4" t="str">
        <f t="shared" ca="1" si="57"/>
        <v>1E</v>
      </c>
      <c r="P87" s="4" t="str">
        <f t="shared" ca="1" si="58"/>
        <v>FB</v>
      </c>
      <c r="Q87" s="3">
        <f t="shared" si="59"/>
        <v>-1</v>
      </c>
      <c r="R87" s="3" t="str">
        <f t="shared" si="60"/>
        <v/>
      </c>
      <c r="S87" s="3" t="str">
        <f t="shared" si="30"/>
        <v>sub</v>
      </c>
      <c r="T87" s="3" t="b">
        <f t="shared" si="40"/>
        <v>0</v>
      </c>
      <c r="U87" s="3" t="b">
        <f t="shared" si="61"/>
        <v>0</v>
      </c>
      <c r="V87" s="3" t="b">
        <f t="shared" si="62"/>
        <v>0</v>
      </c>
      <c r="W87" s="3" t="b">
        <f t="shared" si="63"/>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64"/>
        <v/>
      </c>
      <c r="AA87" s="1" t="str">
        <f t="shared" si="65"/>
        <v/>
      </c>
      <c r="AB87" s="1" t="str">
        <f t="shared" si="66"/>
        <v/>
      </c>
      <c r="AC87" s="1" t="str">
        <f t="shared" si="67"/>
        <v/>
      </c>
      <c r="AD87" s="1" t="str">
        <f t="shared" si="68"/>
        <v/>
      </c>
      <c r="AE87" s="1" t="str">
        <f t="shared" ca="1" si="69"/>
        <v>pread</v>
      </c>
      <c r="AF87" s="1" t="str">
        <f t="shared" si="70"/>
        <v/>
      </c>
      <c r="AG87" s="1" t="str">
        <f ca="1">IF(Z87&amp;""&lt;&gt;"",Z$33,IF(AA87&amp;""&lt;&gt;"",AA$33,IF(AB87&amp;""&lt;&gt;"",AB$33,IF(AC87&amp;""&lt;&gt;"",AC$33,IF(AD87&amp;""&lt;&gt;"",AD$33,IF(AND(AE87&amp;""&lt;&gt;"",X87=FALSE),AE$33,IF(AF87&amp;""&lt;&gt;"","IMM",IF(X87,"PSO","DIR"))))))))</f>
        <v>mem</v>
      </c>
      <c r="AH87" s="1" t="str">
        <f t="shared" ca="1" si="71"/>
        <v>pread</v>
      </c>
      <c r="AI87" s="1">
        <f t="shared" ca="1" si="72"/>
        <v>-1</v>
      </c>
      <c r="AJ87" s="1">
        <f t="shared" ca="1" si="73"/>
        <v>0</v>
      </c>
      <c r="AK87" s="1" t="str">
        <f t="shared" ca="1" si="74"/>
        <v>pread</v>
      </c>
      <c r="AL87" s="1" t="str">
        <f t="shared" ca="1" si="75"/>
        <v>pread</v>
      </c>
      <c r="AM87" s="1" t="str" cm="1">
        <f t="array" aca="1" ref="AM87" ca="1">INDEX($G$2:$G$195,MATCH(1,(AL87=$E$2:$E$195)*("EQU"=UPPER($F$2:$F$195)),0))</f>
        <v>$fb1e</v>
      </c>
      <c r="AN87" s="1" t="str">
        <f t="shared" ca="1" si="76"/>
        <v>$fb1e</v>
      </c>
      <c r="AO87" s="1" t="e">
        <f t="shared" ca="1" si="41"/>
        <v>#N/A</v>
      </c>
      <c r="AP87" s="1" t="str">
        <f t="shared" ca="1" si="77"/>
        <v/>
      </c>
      <c r="AQ87" s="1" t="str" cm="1">
        <f t="array" aca="1" ref="AQ87" ca="1">IF(LEFT(AL87,1)=".",INDEX($M$34:$M$195,MATCH(1,(AL87=$L$34:$L$195)*(S87=($S$34:$S$195)),0)),"")</f>
        <v/>
      </c>
      <c r="AR87" s="1" t="str">
        <f t="shared" ca="1" si="78"/>
        <v>$fb1e</v>
      </c>
      <c r="AS87" s="1">
        <f t="shared" ca="1" si="79"/>
        <v>64286</v>
      </c>
      <c r="AT87" s="1" t="str">
        <f t="shared" ca="1" si="80"/>
        <v>FB1E</v>
      </c>
      <c r="AU87" s="1" t="str">
        <f t="shared" ca="1" si="81"/>
        <v>FB1E</v>
      </c>
      <c r="AV87" s="1" t="str">
        <f t="shared" ca="1" si="26"/>
        <v>FB1E</v>
      </c>
      <c r="AW87" s="1" t="str">
        <f t="shared" ca="1" si="82"/>
        <v>ABS</v>
      </c>
      <c r="AX87" s="4" t="str">
        <f ca="1">VLOOKUP(UPPER(F87)&amp;"-"&amp;AW87,Opcodes!$D$3:$E$160,2,FALSE)</f>
        <v>20</v>
      </c>
      <c r="AY87" s="1">
        <f t="shared" si="31"/>
        <v>3</v>
      </c>
    </row>
    <row r="88" spans="3:51" x14ac:dyDescent="0.3">
      <c r="C88" s="10" t="str" cm="1">
        <f t="array" aca="1" ref="C88" ca="1">IF(AND(N88&amp;""&lt;&gt;"",K88&amp;""&lt;&gt;""),K88&amp;": "&amp;N88&amp;IF(O88&amp;""&lt;&gt;""," "&amp;O88,"")&amp;IF(P88&amp;""&lt;&gt;""," "&amp;P88,""),IF(Y88&amp;""&lt;&gt;"",K88&amp;": "&amp;TRIM(_xlfn.TEXTJOIN("",TRUE,MID(Y88,2*ROW(INDIRECT("1:"&amp;LEN(Y88)))-1,2)&amp;" ")),""))</f>
        <v>10BD: 84 F9</v>
      </c>
      <c r="D88" s="15"/>
      <c r="E88" s="16"/>
      <c r="F88" s="17" t="s">
        <v>386</v>
      </c>
      <c r="G88" s="18" t="s">
        <v>321</v>
      </c>
      <c r="H88" s="23" t="s">
        <v>389</v>
      </c>
      <c r="I88" s="8"/>
      <c r="J88" s="8"/>
      <c r="K88" s="1" t="str">
        <f t="shared" ca="1" si="53"/>
        <v>10BD</v>
      </c>
      <c r="L88" s="1" t="str">
        <f t="shared" si="54"/>
        <v/>
      </c>
      <c r="M88" s="1" t="str">
        <f t="shared" ca="1" si="55"/>
        <v>$10BD</v>
      </c>
      <c r="N88" s="4" t="str">
        <f t="shared" ca="1" si="56"/>
        <v>84</v>
      </c>
      <c r="O88" s="4" t="str">
        <f t="shared" ca="1" si="57"/>
        <v>F9</v>
      </c>
      <c r="P88" s="4" t="str">
        <f t="shared" ca="1" si="58"/>
        <v/>
      </c>
      <c r="Q88" s="3">
        <f t="shared" si="59"/>
        <v>-1</v>
      </c>
      <c r="R88" s="3" t="str">
        <f t="shared" si="60"/>
        <v/>
      </c>
      <c r="S88" s="3" t="str">
        <f t="shared" si="30"/>
        <v>sub</v>
      </c>
      <c r="T88" s="3" t="b">
        <f t="shared" si="40"/>
        <v>0</v>
      </c>
      <c r="U88" s="3" t="b">
        <f t="shared" si="61"/>
        <v>0</v>
      </c>
      <c r="V88" s="3" t="b">
        <f t="shared" si="62"/>
        <v>0</v>
      </c>
      <c r="W88" s="3" t="b">
        <f t="shared" si="63"/>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64"/>
        <v/>
      </c>
      <c r="AA88" s="1" t="str">
        <f t="shared" si="65"/>
        <v/>
      </c>
      <c r="AB88" s="1" t="str">
        <f t="shared" si="66"/>
        <v/>
      </c>
      <c r="AC88" s="1" t="str">
        <f t="shared" si="67"/>
        <v/>
      </c>
      <c r="AD88" s="1" t="str">
        <f t="shared" si="68"/>
        <v/>
      </c>
      <c r="AE88" s="1" t="str">
        <f t="shared" ca="1" si="69"/>
        <v>rot</v>
      </c>
      <c r="AF88" s="1" t="str">
        <f t="shared" si="70"/>
        <v/>
      </c>
      <c r="AG88" s="1" t="str">
        <f ca="1">IF(Z88&amp;""&lt;&gt;"",Z$33,IF(AA88&amp;""&lt;&gt;"",AA$33,IF(AB88&amp;""&lt;&gt;"",AB$33,IF(AC88&amp;""&lt;&gt;"",AC$33,IF(AD88&amp;""&lt;&gt;"",AD$33,IF(AND(AE88&amp;""&lt;&gt;"",X88=FALSE),AE$33,IF(AF88&amp;""&lt;&gt;"","IMM",IF(X88,"PSO","DIR"))))))))</f>
        <v>mem</v>
      </c>
      <c r="AH88" s="1" t="str">
        <f t="shared" ca="1" si="71"/>
        <v>rot</v>
      </c>
      <c r="AI88" s="1">
        <f t="shared" ca="1" si="72"/>
        <v>-1</v>
      </c>
      <c r="AJ88" s="1">
        <f t="shared" ca="1" si="73"/>
        <v>0</v>
      </c>
      <c r="AK88" s="1" t="str">
        <f t="shared" ca="1" si="74"/>
        <v>rot</v>
      </c>
      <c r="AL88" s="1" t="str">
        <f t="shared" ca="1" si="75"/>
        <v>rot</v>
      </c>
      <c r="AM88" s="1" t="str" cm="1">
        <f t="array" aca="1" ref="AM88" ca="1">INDEX($G$2:$G$195,MATCH(1,(AL88=$E$2:$E$195)*("EQU"=UPPER($F$2:$F$195)),0))</f>
        <v>$f9</v>
      </c>
      <c r="AN88" s="1" t="str">
        <f t="shared" ca="1" si="76"/>
        <v>$f9</v>
      </c>
      <c r="AO88" s="1" t="e">
        <f t="shared" ca="1" si="41"/>
        <v>#N/A</v>
      </c>
      <c r="AP88" s="1" t="str">
        <f t="shared" ca="1" si="77"/>
        <v/>
      </c>
      <c r="AQ88" s="1" t="str" cm="1">
        <f t="array" aca="1" ref="AQ88" ca="1">IF(LEFT(AL88,1)=".",INDEX($M$34:$M$195,MATCH(1,(AL88=$L$34:$L$195)*(S88=($S$34:$S$195)),0)),"")</f>
        <v/>
      </c>
      <c r="AR88" s="1" t="str">
        <f t="shared" ca="1" si="78"/>
        <v>$f9</v>
      </c>
      <c r="AS88" s="1">
        <f t="shared" ca="1" si="79"/>
        <v>249</v>
      </c>
      <c r="AT88" s="1" t="str">
        <f t="shared" ca="1" si="80"/>
        <v>F9</v>
      </c>
      <c r="AU88" s="1" t="str">
        <f t="shared" ca="1" si="81"/>
        <v>F9</v>
      </c>
      <c r="AV88" s="1" t="str">
        <f t="shared" ca="1" si="26"/>
        <v>F9</v>
      </c>
      <c r="AW88" s="1" t="str">
        <f t="shared" ca="1" si="82"/>
        <v>ZP</v>
      </c>
      <c r="AX88" s="4" t="str">
        <f ca="1">VLOOKUP(UPPER(F88)&amp;"-"&amp;AW88,Opcodes!$D$3:$E$160,2,FALSE)</f>
        <v>84</v>
      </c>
      <c r="AY88" s="1">
        <f t="shared" ca="1" si="31"/>
        <v>2</v>
      </c>
    </row>
    <row r="89" spans="3:51" x14ac:dyDescent="0.3">
      <c r="C89" s="10" t="str" cm="1">
        <f t="array" aca="1" ref="C89" ca="1">IF(AND(N89&amp;""&lt;&gt;"",K89&amp;""&lt;&gt;""),K89&amp;": "&amp;N89&amp;IF(O89&amp;""&lt;&gt;""," "&amp;O89,"")&amp;IF(P89&amp;""&lt;&gt;""," "&amp;P89,""),IF(Y89&amp;""&lt;&gt;"",K89&amp;": "&amp;TRIM(_xlfn.TEXTJOIN("",TRUE,MID(Y89,2*ROW(INDIRECT("1:"&amp;LEN(Y89)))-1,2)&amp;" ")),""))</f>
        <v>10BF: 46 F9</v>
      </c>
      <c r="D89" s="15"/>
      <c r="E89" s="16"/>
      <c r="F89" s="17" t="s">
        <v>387</v>
      </c>
      <c r="G89" s="18" t="s">
        <v>321</v>
      </c>
      <c r="H89" s="24" t="s">
        <v>390</v>
      </c>
      <c r="I89" s="8"/>
      <c r="J89" s="8"/>
      <c r="K89" s="1" t="str">
        <f t="shared" ca="1" si="53"/>
        <v>10BF</v>
      </c>
      <c r="L89" s="1" t="str">
        <f t="shared" si="54"/>
        <v/>
      </c>
      <c r="M89" s="1" t="str">
        <f t="shared" ca="1" si="55"/>
        <v>$10BF</v>
      </c>
      <c r="N89" s="4">
        <f t="shared" ca="1" si="56"/>
        <v>46</v>
      </c>
      <c r="O89" s="4" t="str">
        <f t="shared" ca="1" si="57"/>
        <v>F9</v>
      </c>
      <c r="P89" s="4" t="str">
        <f t="shared" ca="1" si="58"/>
        <v/>
      </c>
      <c r="Q89" s="3">
        <f t="shared" si="59"/>
        <v>-1</v>
      </c>
      <c r="R89" s="3" t="str">
        <f t="shared" si="60"/>
        <v/>
      </c>
      <c r="S89" s="3" t="str">
        <f t="shared" si="30"/>
        <v>sub</v>
      </c>
      <c r="T89" s="3" t="b">
        <f t="shared" si="40"/>
        <v>0</v>
      </c>
      <c r="U89" s="3" t="b">
        <f t="shared" si="61"/>
        <v>0</v>
      </c>
      <c r="V89" s="3" t="b">
        <f t="shared" si="62"/>
        <v>0</v>
      </c>
      <c r="W89" s="3" t="b">
        <f t="shared" si="63"/>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64"/>
        <v/>
      </c>
      <c r="AA89" s="1" t="str">
        <f t="shared" si="65"/>
        <v/>
      </c>
      <c r="AB89" s="1" t="str">
        <f t="shared" si="66"/>
        <v/>
      </c>
      <c r="AC89" s="1" t="str">
        <f t="shared" si="67"/>
        <v/>
      </c>
      <c r="AD89" s="1" t="str">
        <f t="shared" si="68"/>
        <v/>
      </c>
      <c r="AE89" s="1" t="str">
        <f t="shared" ca="1" si="69"/>
        <v>rot</v>
      </c>
      <c r="AF89" s="1" t="str">
        <f t="shared" si="70"/>
        <v/>
      </c>
      <c r="AG89" s="1" t="str">
        <f ca="1">IF(Z89&amp;""&lt;&gt;"",Z$33,IF(AA89&amp;""&lt;&gt;"",AA$33,IF(AB89&amp;""&lt;&gt;"",AB$33,IF(AC89&amp;""&lt;&gt;"",AC$33,IF(AD89&amp;""&lt;&gt;"",AD$33,IF(AND(AE89&amp;""&lt;&gt;"",X89=FALSE),AE$33,IF(AF89&amp;""&lt;&gt;"","IMM",IF(X89,"PSO","DIR"))))))))</f>
        <v>mem</v>
      </c>
      <c r="AH89" s="1" t="str">
        <f t="shared" ca="1" si="71"/>
        <v>rot</v>
      </c>
      <c r="AI89" s="1">
        <f t="shared" ca="1" si="72"/>
        <v>-1</v>
      </c>
      <c r="AJ89" s="1">
        <f t="shared" ca="1" si="73"/>
        <v>0</v>
      </c>
      <c r="AK89" s="1" t="str">
        <f t="shared" ca="1" si="74"/>
        <v>rot</v>
      </c>
      <c r="AL89" s="1" t="str">
        <f t="shared" ca="1" si="75"/>
        <v>rot</v>
      </c>
      <c r="AM89" s="1" t="str" cm="1">
        <f t="array" aca="1" ref="AM89" ca="1">INDEX($G$2:$G$195,MATCH(1,(AL89=$E$2:$E$195)*("EQU"=UPPER($F$2:$F$195)),0))</f>
        <v>$f9</v>
      </c>
      <c r="AN89" s="1" t="str">
        <f t="shared" ca="1" si="76"/>
        <v>$f9</v>
      </c>
      <c r="AO89" s="1" t="e">
        <f t="shared" ca="1" si="41"/>
        <v>#N/A</v>
      </c>
      <c r="AP89" s="1" t="str">
        <f t="shared" ca="1" si="77"/>
        <v/>
      </c>
      <c r="AQ89" s="1" t="str" cm="1">
        <f t="array" aca="1" ref="AQ89" ca="1">IF(LEFT(AL89,1)=".",INDEX($M$34:$M$195,MATCH(1,(AL89=$L$34:$L$195)*(S89=($S$34:$S$195)),0)),"")</f>
        <v/>
      </c>
      <c r="AR89" s="1" t="str">
        <f t="shared" ca="1" si="78"/>
        <v>$f9</v>
      </c>
      <c r="AS89" s="1">
        <f t="shared" ca="1" si="79"/>
        <v>249</v>
      </c>
      <c r="AT89" s="1" t="str">
        <f t="shared" ca="1" si="80"/>
        <v>F9</v>
      </c>
      <c r="AU89" s="1" t="str">
        <f t="shared" ca="1" si="81"/>
        <v>F9</v>
      </c>
      <c r="AV89" s="1" t="str">
        <f t="shared" ca="1" si="26"/>
        <v>F9</v>
      </c>
      <c r="AW89" s="1" t="str">
        <f t="shared" ca="1" si="82"/>
        <v>ZP</v>
      </c>
      <c r="AX89" s="4">
        <f ca="1">VLOOKUP(UPPER(F89)&amp;"-"&amp;AW89,Opcodes!$D$3:$E$160,2,FALSE)</f>
        <v>46</v>
      </c>
      <c r="AY89" s="1">
        <f t="shared" ca="1" si="31"/>
        <v>2</v>
      </c>
    </row>
    <row r="90" spans="3:51" x14ac:dyDescent="0.3">
      <c r="C90" s="10" t="str" cm="1">
        <f t="array" aca="1" ref="C90" ca="1">IF(AND(N90&amp;""&lt;&gt;"",K90&amp;""&lt;&gt;""),K90&amp;": "&amp;N90&amp;IF(O90&amp;""&lt;&gt;""," "&amp;O90,"")&amp;IF(P90&amp;""&lt;&gt;""," "&amp;P90,""),IF(Y90&amp;""&lt;&gt;"",K90&amp;": "&amp;TRIM(_xlfn.TEXTJOIN("",TRUE,MID(Y90,2*ROW(INDIRECT("1:"&amp;LEN(Y90)))-1,2)&amp;" ")),""))</f>
        <v>10C1: 46 F9</v>
      </c>
      <c r="D90" s="15"/>
      <c r="E90" s="16"/>
      <c r="F90" s="17" t="s">
        <v>387</v>
      </c>
      <c r="G90" s="18" t="s">
        <v>321</v>
      </c>
      <c r="H90" s="24" t="s">
        <v>390</v>
      </c>
      <c r="I90" s="8"/>
      <c r="J90" s="8"/>
      <c r="K90" s="1" t="str">
        <f t="shared" ca="1" si="53"/>
        <v>10C1</v>
      </c>
      <c r="L90" s="1" t="str">
        <f t="shared" si="54"/>
        <v/>
      </c>
      <c r="M90" s="1" t="str">
        <f t="shared" ca="1" si="55"/>
        <v>$10C1</v>
      </c>
      <c r="N90" s="4">
        <f t="shared" ca="1" si="56"/>
        <v>46</v>
      </c>
      <c r="O90" s="4" t="str">
        <f t="shared" ca="1" si="57"/>
        <v>F9</v>
      </c>
      <c r="P90" s="4" t="str">
        <f t="shared" ca="1" si="58"/>
        <v/>
      </c>
      <c r="Q90" s="3">
        <f t="shared" si="59"/>
        <v>-1</v>
      </c>
      <c r="R90" s="3" t="str">
        <f t="shared" si="60"/>
        <v/>
      </c>
      <c r="S90" s="3" t="str">
        <f t="shared" si="30"/>
        <v>sub</v>
      </c>
      <c r="T90" s="3" t="b">
        <f t="shared" si="40"/>
        <v>0</v>
      </c>
      <c r="U90" s="3" t="b">
        <f t="shared" si="61"/>
        <v>0</v>
      </c>
      <c r="V90" s="3" t="b">
        <f t="shared" si="62"/>
        <v>0</v>
      </c>
      <c r="W90" s="3" t="b">
        <f t="shared" si="63"/>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64"/>
        <v/>
      </c>
      <c r="AA90" s="1" t="str">
        <f t="shared" si="65"/>
        <v/>
      </c>
      <c r="AB90" s="1" t="str">
        <f t="shared" si="66"/>
        <v/>
      </c>
      <c r="AC90" s="1" t="str">
        <f t="shared" si="67"/>
        <v/>
      </c>
      <c r="AD90" s="1" t="str">
        <f t="shared" si="68"/>
        <v/>
      </c>
      <c r="AE90" s="1" t="str">
        <f t="shared" ca="1" si="69"/>
        <v>rot</v>
      </c>
      <c r="AF90" s="1" t="str">
        <f t="shared" si="70"/>
        <v/>
      </c>
      <c r="AG90" s="1" t="str">
        <f ca="1">IF(Z90&amp;""&lt;&gt;"",Z$33,IF(AA90&amp;""&lt;&gt;"",AA$33,IF(AB90&amp;""&lt;&gt;"",AB$33,IF(AC90&amp;""&lt;&gt;"",AC$33,IF(AD90&amp;""&lt;&gt;"",AD$33,IF(AND(AE90&amp;""&lt;&gt;"",X90=FALSE),AE$33,IF(AF90&amp;""&lt;&gt;"","IMM",IF(X90,"PSO","DIR"))))))))</f>
        <v>mem</v>
      </c>
      <c r="AH90" s="1" t="str">
        <f t="shared" ca="1" si="71"/>
        <v>rot</v>
      </c>
      <c r="AI90" s="1">
        <f t="shared" ca="1" si="72"/>
        <v>-1</v>
      </c>
      <c r="AJ90" s="1">
        <f t="shared" ca="1" si="73"/>
        <v>0</v>
      </c>
      <c r="AK90" s="1" t="str">
        <f t="shared" ca="1" si="74"/>
        <v>rot</v>
      </c>
      <c r="AL90" s="1" t="str">
        <f t="shared" ca="1" si="75"/>
        <v>rot</v>
      </c>
      <c r="AM90" s="1" t="str" cm="1">
        <f t="array" aca="1" ref="AM90" ca="1">INDEX($G$2:$G$195,MATCH(1,(AL90=$E$2:$E$195)*("EQU"=UPPER($F$2:$F$195)),0))</f>
        <v>$f9</v>
      </c>
      <c r="AN90" s="1" t="str">
        <f t="shared" ca="1" si="76"/>
        <v>$f9</v>
      </c>
      <c r="AO90" s="1" t="e">
        <f t="shared" ca="1" si="41"/>
        <v>#N/A</v>
      </c>
      <c r="AP90" s="1" t="str">
        <f t="shared" ca="1" si="77"/>
        <v/>
      </c>
      <c r="AQ90" s="1" t="str" cm="1">
        <f t="array" aca="1" ref="AQ90" ca="1">IF(LEFT(AL90,1)=".",INDEX($M$34:$M$195,MATCH(1,(AL90=$L$34:$L$195)*(S90=($S$34:$S$195)),0)),"")</f>
        <v/>
      </c>
      <c r="AR90" s="1" t="str">
        <f t="shared" ca="1" si="78"/>
        <v>$f9</v>
      </c>
      <c r="AS90" s="1">
        <f t="shared" ca="1" si="79"/>
        <v>249</v>
      </c>
      <c r="AT90" s="1" t="str">
        <f t="shared" ca="1" si="80"/>
        <v>F9</v>
      </c>
      <c r="AU90" s="1" t="str">
        <f t="shared" ca="1" si="81"/>
        <v>F9</v>
      </c>
      <c r="AV90" s="1" t="str">
        <f t="shared" ca="1" si="26"/>
        <v>F9</v>
      </c>
      <c r="AW90" s="1" t="str">
        <f t="shared" ca="1" si="82"/>
        <v>ZP</v>
      </c>
      <c r="AX90" s="4">
        <f ca="1">VLOOKUP(UPPER(F90)&amp;"-"&amp;AW90,Opcodes!$D$3:$E$160,2,FALSE)</f>
        <v>46</v>
      </c>
      <c r="AY90" s="1">
        <f t="shared" ca="1" si="31"/>
        <v>2</v>
      </c>
    </row>
    <row r="91" spans="3:51" x14ac:dyDescent="0.3">
      <c r="C91" s="10" t="str" cm="1">
        <f t="array" aca="1" ref="C91" ca="1">IF(AND(N91&amp;""&lt;&gt;"",K91&amp;""&lt;&gt;""),K91&amp;": "&amp;N91&amp;IF(O91&amp;""&lt;&gt;""," "&amp;O91,"")&amp;IF(P91&amp;""&lt;&gt;""," "&amp;P91,""),IF(Y91&amp;""&lt;&gt;"",K91&amp;": "&amp;TRIM(_xlfn.TEXTJOIN("",TRUE,MID(Y91,2*ROW(INDIRECT("1:"&amp;LEN(Y91)))-1,2)&amp;" ")),""))</f>
        <v>10C3: A9 48</v>
      </c>
      <c r="D91" s="15"/>
      <c r="E91" s="16" t="s">
        <v>391</v>
      </c>
      <c r="F91" s="17" t="s">
        <v>48</v>
      </c>
      <c r="G91" s="18" t="s">
        <v>392</v>
      </c>
      <c r="H91" s="23"/>
      <c r="I91" s="8"/>
      <c r="J91" s="8"/>
      <c r="K91" s="1" t="str">
        <f t="shared" ca="1" si="53"/>
        <v>10C3</v>
      </c>
      <c r="L91" s="1" t="str">
        <f t="shared" si="54"/>
        <v>pause</v>
      </c>
      <c r="M91" s="1" t="str">
        <f t="shared" ca="1" si="55"/>
        <v>$10C3</v>
      </c>
      <c r="N91" s="4" t="str">
        <f t="shared" ca="1" si="56"/>
        <v>A9</v>
      </c>
      <c r="O91" s="4" t="str">
        <f t="shared" ca="1" si="57"/>
        <v>48</v>
      </c>
      <c r="P91" s="4" t="str">
        <f t="shared" ca="1" si="58"/>
        <v/>
      </c>
      <c r="Q91" s="3">
        <f t="shared" si="59"/>
        <v>-1</v>
      </c>
      <c r="R91" s="3" t="str">
        <f t="shared" si="60"/>
        <v/>
      </c>
      <c r="S91" s="3" t="str">
        <f t="shared" si="30"/>
        <v>sub</v>
      </c>
      <c r="T91" s="3" t="b">
        <f t="shared" si="40"/>
        <v>0</v>
      </c>
      <c r="U91" s="3" t="b">
        <f t="shared" si="61"/>
        <v>0</v>
      </c>
      <c r="V91" s="3" t="b">
        <f t="shared" si="62"/>
        <v>0</v>
      </c>
      <c r="W91" s="3" t="b">
        <f t="shared" si="63"/>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64"/>
        <v/>
      </c>
      <c r="AA91" s="1" t="str">
        <f t="shared" si="65"/>
        <v/>
      </c>
      <c r="AB91" s="1" t="str">
        <f t="shared" si="66"/>
        <v/>
      </c>
      <c r="AC91" s="1" t="str">
        <f t="shared" si="67"/>
        <v/>
      </c>
      <c r="AD91" s="1" t="str">
        <f t="shared" si="68"/>
        <v/>
      </c>
      <c r="AE91" s="1" t="str">
        <f t="shared" ca="1" si="69"/>
        <v/>
      </c>
      <c r="AF91" s="1" t="str">
        <f t="shared" si="70"/>
        <v>#$48</v>
      </c>
      <c r="AG91" s="1" t="str">
        <f ca="1">IF(Z91&amp;""&lt;&gt;"",Z$33,IF(AA91&amp;""&lt;&gt;"",AA$33,IF(AB91&amp;""&lt;&gt;"",AB$33,IF(AC91&amp;""&lt;&gt;"",AC$33,IF(AD91&amp;""&lt;&gt;"",AD$33,IF(AND(AE91&amp;""&lt;&gt;"",X91=FALSE),AE$33,IF(AF91&amp;""&lt;&gt;"","IMM",IF(X91,"PSO","DIR"))))))))</f>
        <v>IMM</v>
      </c>
      <c r="AH91" s="1" t="str">
        <f t="shared" ca="1" si="71"/>
        <v>$48</v>
      </c>
      <c r="AI91" s="1">
        <f t="shared" ca="1" si="72"/>
        <v>-1</v>
      </c>
      <c r="AJ91" s="1">
        <f t="shared" ca="1" si="73"/>
        <v>0</v>
      </c>
      <c r="AK91" s="1" t="str">
        <f t="shared" ca="1" si="74"/>
        <v>$48</v>
      </c>
      <c r="AL91" s="1" t="str">
        <f t="shared" ca="1" si="75"/>
        <v>$48</v>
      </c>
      <c r="AM91" s="1" t="e" cm="1">
        <f t="array" aca="1" ref="AM91" ca="1">INDEX($G$2:$G$195,MATCH(1,(AL91=$E$2:$E$195)*("EQU"=UPPER($F$2:$F$195)),0))</f>
        <v>#N/A</v>
      </c>
      <c r="AN91" s="1" t="str">
        <f t="shared" ca="1" si="76"/>
        <v/>
      </c>
      <c r="AO91" s="1" t="e">
        <f t="shared" ca="1" si="41"/>
        <v>#N/A</v>
      </c>
      <c r="AP91" s="1" t="str">
        <f t="shared" ca="1" si="77"/>
        <v/>
      </c>
      <c r="AQ91" s="1" t="str" cm="1">
        <f t="array" aca="1" ref="AQ91" ca="1">IF(LEFT(AL91,1)=".",INDEX($M$34:$M$195,MATCH(1,(AL91=$L$34:$L$195)*(S91=($S$34:$S$195)),0)),"")</f>
        <v/>
      </c>
      <c r="AR91" s="1" t="str">
        <f t="shared" ca="1" si="78"/>
        <v>$48</v>
      </c>
      <c r="AS91" s="1">
        <f t="shared" ca="1" si="79"/>
        <v>72</v>
      </c>
      <c r="AT91" s="1" t="str">
        <f t="shared" ca="1" si="80"/>
        <v>48</v>
      </c>
      <c r="AU91" s="1" t="str">
        <f t="shared" ca="1" si="81"/>
        <v>48</v>
      </c>
      <c r="AV91" s="1" t="str">
        <f t="shared" ca="1" si="26"/>
        <v>48</v>
      </c>
      <c r="AW91" s="1" t="str">
        <f t="shared" ca="1" si="82"/>
        <v>IMM</v>
      </c>
      <c r="AX91" s="4" t="str">
        <f ca="1">VLOOKUP(UPPER(F91)&amp;"-"&amp;AW91,Opcodes!$D$3:$E$160,2,FALSE)</f>
        <v>A9</v>
      </c>
      <c r="AY91" s="1">
        <f t="shared" ca="1" si="31"/>
        <v>2</v>
      </c>
    </row>
    <row r="92" spans="3:51" x14ac:dyDescent="0.3">
      <c r="C92" s="10" t="str" cm="1">
        <f t="array" aca="1" ref="C92" ca="1">IF(AND(N92&amp;""&lt;&gt;"",K92&amp;""&lt;&gt;""),K92&amp;": "&amp;N92&amp;IF(O92&amp;""&lt;&gt;""," "&amp;O92,"")&amp;IF(P92&amp;""&lt;&gt;""," "&amp;P92,""),IF(Y92&amp;""&lt;&gt;"",K92&amp;": "&amp;TRIM(_xlfn.TEXTJOIN("",TRUE,MID(Y92,2*ROW(INDIRECT("1:"&amp;LEN(Y92)))-1,2)&amp;" ")),""))</f>
        <v>10C5: 20 A8 FC</v>
      </c>
      <c r="D92" s="15"/>
      <c r="E92" s="16"/>
      <c r="F92" s="17" t="s">
        <v>294</v>
      </c>
      <c r="G92" s="18" t="s">
        <v>309</v>
      </c>
      <c r="H92" s="23"/>
      <c r="I92" s="8"/>
      <c r="J92" s="8"/>
      <c r="K92" s="1" t="str">
        <f t="shared" ca="1" si="53"/>
        <v>10C5</v>
      </c>
      <c r="L92" s="1" t="str">
        <f t="shared" si="54"/>
        <v/>
      </c>
      <c r="M92" s="1" t="str">
        <f t="shared" ca="1" si="55"/>
        <v>$10C5</v>
      </c>
      <c r="N92" s="4" t="str">
        <f t="shared" ca="1" si="56"/>
        <v>20</v>
      </c>
      <c r="O92" s="4" t="str">
        <f t="shared" ca="1" si="57"/>
        <v>A8</v>
      </c>
      <c r="P92" s="4" t="str">
        <f t="shared" ca="1" si="58"/>
        <v>FC</v>
      </c>
      <c r="Q92" s="3">
        <f t="shared" si="59"/>
        <v>-1</v>
      </c>
      <c r="R92" s="3" t="str">
        <f t="shared" si="60"/>
        <v/>
      </c>
      <c r="S92" s="3" t="str">
        <f t="shared" si="30"/>
        <v>sub</v>
      </c>
      <c r="T92" s="3" t="b">
        <f t="shared" si="40"/>
        <v>0</v>
      </c>
      <c r="U92" s="3" t="b">
        <f t="shared" si="61"/>
        <v>0</v>
      </c>
      <c r="V92" s="3" t="b">
        <f t="shared" si="62"/>
        <v>0</v>
      </c>
      <c r="W92" s="3" t="b">
        <f t="shared" si="63"/>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64"/>
        <v/>
      </c>
      <c r="AA92" s="1" t="str">
        <f t="shared" si="65"/>
        <v/>
      </c>
      <c r="AB92" s="1" t="str">
        <f t="shared" si="66"/>
        <v/>
      </c>
      <c r="AC92" s="1" t="str">
        <f t="shared" si="67"/>
        <v/>
      </c>
      <c r="AD92" s="1" t="str">
        <f t="shared" si="68"/>
        <v/>
      </c>
      <c r="AE92" s="1" t="str">
        <f t="shared" ca="1" si="69"/>
        <v>wait</v>
      </c>
      <c r="AF92" s="1" t="str">
        <f t="shared" si="70"/>
        <v/>
      </c>
      <c r="AG92" s="1" t="str">
        <f ca="1">IF(Z92&amp;""&lt;&gt;"",Z$33,IF(AA92&amp;""&lt;&gt;"",AA$33,IF(AB92&amp;""&lt;&gt;"",AB$33,IF(AC92&amp;""&lt;&gt;"",AC$33,IF(AD92&amp;""&lt;&gt;"",AD$33,IF(AND(AE92&amp;""&lt;&gt;"",X92=FALSE),AE$33,IF(AF92&amp;""&lt;&gt;"","IMM",IF(X92,"PSO","DIR"))))))))</f>
        <v>mem</v>
      </c>
      <c r="AH92" s="1" t="str">
        <f t="shared" ca="1" si="71"/>
        <v>wait</v>
      </c>
      <c r="AI92" s="1">
        <f t="shared" ca="1" si="72"/>
        <v>-1</v>
      </c>
      <c r="AJ92" s="1">
        <f t="shared" ca="1" si="73"/>
        <v>0</v>
      </c>
      <c r="AK92" s="1" t="str">
        <f t="shared" ca="1" si="74"/>
        <v>wait</v>
      </c>
      <c r="AL92" s="1" t="str">
        <f t="shared" ca="1" si="75"/>
        <v>wait</v>
      </c>
      <c r="AM92" s="1" t="str" cm="1">
        <f t="array" aca="1" ref="AM92" ca="1">INDEX($G$2:$G$195,MATCH(1,(AL92=$E$2:$E$195)*("EQU"=UPPER($F$2:$F$195)),0))</f>
        <v>$fca8</v>
      </c>
      <c r="AN92" s="1" t="str">
        <f t="shared" ca="1" si="76"/>
        <v>$fca8</v>
      </c>
      <c r="AO92" s="1" t="e">
        <f t="shared" ca="1" si="41"/>
        <v>#N/A</v>
      </c>
      <c r="AP92" s="1" t="str">
        <f t="shared" ca="1" si="77"/>
        <v/>
      </c>
      <c r="AQ92" s="1" t="str" cm="1">
        <f t="array" aca="1" ref="AQ92" ca="1">IF(LEFT(AL92,1)=".",INDEX($M$34:$M$195,MATCH(1,(AL92=$L$34:$L$195)*(S92=($S$34:$S$195)),0)),"")</f>
        <v/>
      </c>
      <c r="AR92" s="1" t="str">
        <f t="shared" ca="1" si="78"/>
        <v>$fca8</v>
      </c>
      <c r="AS92" s="1">
        <f t="shared" ca="1" si="79"/>
        <v>64680</v>
      </c>
      <c r="AT92" s="1" t="str">
        <f t="shared" ca="1" si="80"/>
        <v>FCA8</v>
      </c>
      <c r="AU92" s="1" t="str">
        <f t="shared" ca="1" si="81"/>
        <v>FCA8</v>
      </c>
      <c r="AV92" s="1" t="str">
        <f t="shared" ca="1" si="26"/>
        <v>FCA8</v>
      </c>
      <c r="AW92" s="1" t="str">
        <f t="shared" ca="1" si="82"/>
        <v>ABS</v>
      </c>
      <c r="AX92" s="4" t="str">
        <f ca="1">VLOOKUP(UPPER(F92)&amp;"-"&amp;AW92,Opcodes!$D$3:$E$160,2,FALSE)</f>
        <v>20</v>
      </c>
      <c r="AY92" s="1">
        <f t="shared" si="31"/>
        <v>3</v>
      </c>
    </row>
    <row r="93" spans="3:51" x14ac:dyDescent="0.3">
      <c r="C93" s="10" t="str" cm="1">
        <f t="array" aca="1" ref="C93" ca="1">IF(AND(N93&amp;""&lt;&gt;"",K93&amp;""&lt;&gt;""),K93&amp;": "&amp;N93&amp;IF(O93&amp;""&lt;&gt;""," "&amp;O93,"")&amp;IF(P93&amp;""&lt;&gt;""," "&amp;P93,""),IF(Y93&amp;""&lt;&gt;"",K93&amp;": "&amp;TRIM(_xlfn.TEXTJOIN("",TRUE,MID(Y93,2*ROW(INDIRECT("1:"&amp;LEN(Y93)))-1,2)&amp;" ")),""))</f>
        <v>10C8: AD 61 C0</v>
      </c>
      <c r="D93" s="15"/>
      <c r="E93" s="16" t="s">
        <v>393</v>
      </c>
      <c r="F93" s="17" t="s">
        <v>48</v>
      </c>
      <c r="G93" s="18" t="s">
        <v>311</v>
      </c>
      <c r="H93" s="23"/>
      <c r="I93" s="8"/>
      <c r="J93" s="8"/>
      <c r="K93" s="1" t="str">
        <f t="shared" ca="1" si="53"/>
        <v>10C8</v>
      </c>
      <c r="L93" s="1" t="str">
        <f t="shared" si="54"/>
        <v>shoot?</v>
      </c>
      <c r="M93" s="1" t="str">
        <f t="shared" ca="1" si="55"/>
        <v>$10C8</v>
      </c>
      <c r="N93" s="4" t="str">
        <f t="shared" ca="1" si="56"/>
        <v>AD</v>
      </c>
      <c r="O93" s="4" t="str">
        <f t="shared" ca="1" si="57"/>
        <v>61</v>
      </c>
      <c r="P93" s="4" t="str">
        <f t="shared" ca="1" si="58"/>
        <v>C0</v>
      </c>
      <c r="Q93" s="3">
        <f t="shared" si="59"/>
        <v>-1</v>
      </c>
      <c r="R93" s="3" t="str">
        <f t="shared" si="60"/>
        <v/>
      </c>
      <c r="S93" s="3" t="str">
        <f t="shared" si="30"/>
        <v>sub</v>
      </c>
      <c r="T93" s="3" t="b">
        <f t="shared" si="40"/>
        <v>0</v>
      </c>
      <c r="U93" s="3" t="b">
        <f t="shared" si="61"/>
        <v>0</v>
      </c>
      <c r="V93" s="3" t="b">
        <f t="shared" si="62"/>
        <v>0</v>
      </c>
      <c r="W93" s="3" t="b">
        <f t="shared" si="63"/>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64"/>
        <v/>
      </c>
      <c r="AA93" s="1" t="str">
        <f t="shared" si="65"/>
        <v/>
      </c>
      <c r="AB93" s="1" t="str">
        <f t="shared" si="66"/>
        <v/>
      </c>
      <c r="AC93" s="1" t="str">
        <f t="shared" si="67"/>
        <v/>
      </c>
      <c r="AD93" s="1" t="str">
        <f t="shared" si="68"/>
        <v/>
      </c>
      <c r="AE93" s="1" t="str">
        <f t="shared" ca="1" si="69"/>
        <v>pb0</v>
      </c>
      <c r="AF93" s="1" t="str">
        <f t="shared" si="70"/>
        <v/>
      </c>
      <c r="AG93" s="1" t="str">
        <f ca="1">IF(Z93&amp;""&lt;&gt;"",Z$33,IF(AA93&amp;""&lt;&gt;"",AA$33,IF(AB93&amp;""&lt;&gt;"",AB$33,IF(AC93&amp;""&lt;&gt;"",AC$33,IF(AD93&amp;""&lt;&gt;"",AD$33,IF(AND(AE93&amp;""&lt;&gt;"",X93=FALSE),AE$33,IF(AF93&amp;""&lt;&gt;"","IMM",IF(X93,"PSO","DIR"))))))))</f>
        <v>mem</v>
      </c>
      <c r="AH93" s="1" t="str">
        <f t="shared" ca="1" si="71"/>
        <v>pb0</v>
      </c>
      <c r="AI93" s="1">
        <f t="shared" ca="1" si="72"/>
        <v>-1</v>
      </c>
      <c r="AJ93" s="1">
        <f t="shared" ca="1" si="73"/>
        <v>0</v>
      </c>
      <c r="AK93" s="1" t="str">
        <f t="shared" ca="1" si="74"/>
        <v>pb0</v>
      </c>
      <c r="AL93" s="1" t="str">
        <f t="shared" ca="1" si="75"/>
        <v>pb0</v>
      </c>
      <c r="AM93" s="1" t="str" cm="1">
        <f t="array" aca="1" ref="AM93" ca="1">INDEX($G$2:$G$195,MATCH(1,(AL93=$E$2:$E$195)*("EQU"=UPPER($F$2:$F$195)),0))</f>
        <v>$c061</v>
      </c>
      <c r="AN93" s="1" t="str">
        <f t="shared" ca="1" si="76"/>
        <v>$c061</v>
      </c>
      <c r="AO93" s="1" t="e">
        <f t="shared" ca="1" si="41"/>
        <v>#N/A</v>
      </c>
      <c r="AP93" s="1" t="str">
        <f t="shared" ca="1" si="77"/>
        <v/>
      </c>
      <c r="AQ93" s="1" t="str" cm="1">
        <f t="array" aca="1" ref="AQ93" ca="1">IF(LEFT(AL93,1)=".",INDEX($M$34:$M$195,MATCH(1,(AL93=$L$34:$L$195)*(S93=($S$34:$S$195)),0)),"")</f>
        <v/>
      </c>
      <c r="AR93" s="1" t="str">
        <f t="shared" ca="1" si="78"/>
        <v>$c061</v>
      </c>
      <c r="AS93" s="1">
        <f t="shared" ca="1" si="79"/>
        <v>49249</v>
      </c>
      <c r="AT93" s="1" t="str">
        <f t="shared" ca="1" si="80"/>
        <v>C061</v>
      </c>
      <c r="AU93" s="1" t="str">
        <f t="shared" ca="1" si="81"/>
        <v>C061</v>
      </c>
      <c r="AV93" s="1" t="str">
        <f t="shared" ca="1" si="26"/>
        <v>C061</v>
      </c>
      <c r="AW93" s="1" t="str">
        <f t="shared" ca="1" si="82"/>
        <v>ABS</v>
      </c>
      <c r="AX93" s="4" t="str">
        <f ca="1">VLOOKUP(UPPER(F93)&amp;"-"&amp;AW93,Opcodes!$D$3:$E$160,2,FALSE)</f>
        <v>AD</v>
      </c>
      <c r="AY93" s="1">
        <f t="shared" ca="1" si="31"/>
        <v>3</v>
      </c>
    </row>
    <row r="94" spans="3:51" x14ac:dyDescent="0.3">
      <c r="C94" s="10" t="str" cm="1">
        <f t="array" aca="1" ref="C94" ca="1">IF(AND(N94&amp;""&lt;&gt;"",K94&amp;""&lt;&gt;""),K94&amp;": "&amp;N94&amp;IF(O94&amp;""&lt;&gt;""," "&amp;O94,"")&amp;IF(P94&amp;""&lt;&gt;""," "&amp;P94,""),IF(Y94&amp;""&lt;&gt;"",K94&amp;": "&amp;TRIM(_xlfn.TEXTJOIN("",TRUE,MID(Y94,2*ROW(INDIRECT("1:"&amp;LEN(Y94)))-1,2)&amp;" ")),""))</f>
        <v>10CB: 30 03</v>
      </c>
      <c r="D94" s="15"/>
      <c r="E94" s="16"/>
      <c r="F94" s="17" t="s">
        <v>394</v>
      </c>
      <c r="G94" s="18" t="s">
        <v>395</v>
      </c>
      <c r="H94" s="23"/>
      <c r="I94" s="8"/>
      <c r="J94" s="8"/>
      <c r="K94" s="1" t="str">
        <f t="shared" ca="1" si="53"/>
        <v>10CB</v>
      </c>
      <c r="L94" s="1" t="str">
        <f t="shared" si="54"/>
        <v/>
      </c>
      <c r="M94" s="1" t="str">
        <f t="shared" ca="1" si="55"/>
        <v>$10CB</v>
      </c>
      <c r="N94" s="4">
        <f t="shared" ca="1" si="56"/>
        <v>30</v>
      </c>
      <c r="O94" s="4" t="str">
        <f t="shared" ca="1" si="57"/>
        <v>03</v>
      </c>
      <c r="P94" s="4" t="str">
        <f t="shared" ca="1" si="58"/>
        <v/>
      </c>
      <c r="Q94" s="3">
        <f t="shared" si="59"/>
        <v>-1</v>
      </c>
      <c r="R94" s="3" t="str">
        <f t="shared" si="60"/>
        <v/>
      </c>
      <c r="S94" s="3" t="str">
        <f t="shared" si="30"/>
        <v>sub</v>
      </c>
      <c r="T94" s="3" t="b">
        <f t="shared" si="40"/>
        <v>1</v>
      </c>
      <c r="U94" s="3" t="b">
        <f t="shared" si="61"/>
        <v>0</v>
      </c>
      <c r="V94" s="3" t="b">
        <f t="shared" si="62"/>
        <v>0</v>
      </c>
      <c r="W94" s="3" t="b">
        <f t="shared" si="63"/>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64"/>
        <v/>
      </c>
      <c r="AA94" s="1" t="str">
        <f t="shared" si="65"/>
        <v/>
      </c>
      <c r="AB94" s="1" t="str">
        <f t="shared" si="66"/>
        <v/>
      </c>
      <c r="AC94" s="1" t="str">
        <f t="shared" si="67"/>
        <v/>
      </c>
      <c r="AD94" s="1" t="str">
        <f t="shared" si="68"/>
        <v/>
      </c>
      <c r="AE94" s="1" t="str">
        <f t="shared" ca="1" si="69"/>
        <v>yes</v>
      </c>
      <c r="AF94" s="1" t="str">
        <f t="shared" si="70"/>
        <v/>
      </c>
      <c r="AG94" s="1" t="str">
        <f ca="1">IF(Z94&amp;""&lt;&gt;"",Z$33,IF(AA94&amp;""&lt;&gt;"",AA$33,IF(AB94&amp;""&lt;&gt;"",AB$33,IF(AC94&amp;""&lt;&gt;"",AC$33,IF(AD94&amp;""&lt;&gt;"",AD$33,IF(AND(AE94&amp;""&lt;&gt;"",X94=FALSE),AE$33,IF(AF94&amp;""&lt;&gt;"","IMM",IF(X94,"PSO","DIR"))))))))</f>
        <v>mem</v>
      </c>
      <c r="AH94" s="1" t="str">
        <f t="shared" ca="1" si="71"/>
        <v>yes</v>
      </c>
      <c r="AI94" s="1">
        <f t="shared" ca="1" si="72"/>
        <v>-1</v>
      </c>
      <c r="AJ94" s="1">
        <f t="shared" ca="1" si="73"/>
        <v>0</v>
      </c>
      <c r="AK94" s="1" t="str">
        <f t="shared" ca="1" si="74"/>
        <v>yes</v>
      </c>
      <c r="AL94" s="1" t="str">
        <f t="shared" ca="1" si="75"/>
        <v>yes</v>
      </c>
      <c r="AM94" s="1" t="e" cm="1">
        <f t="array" aca="1" ref="AM94" ca="1">INDEX($G$2:$G$195,MATCH(1,(AL94=$E$2:$E$195)*("EQU"=UPPER($F$2:$F$195)),0))</f>
        <v>#N/A</v>
      </c>
      <c r="AN94" s="1" t="str">
        <f t="shared" ca="1" si="76"/>
        <v/>
      </c>
      <c r="AO94" s="1" t="str">
        <f t="shared" ca="1" si="41"/>
        <v>$10D0</v>
      </c>
      <c r="AP94" s="1" t="str">
        <f t="shared" ca="1" si="77"/>
        <v>$10D0</v>
      </c>
      <c r="AQ94" s="1" t="str" cm="1">
        <f t="array" aca="1" ref="AQ94" ca="1">IF(LEFT(AL94,1)=".",INDEX($M$34:$M$195,MATCH(1,(AL94=$L$34:$L$195)*(S94=($S$34:$S$195)),0)),"")</f>
        <v/>
      </c>
      <c r="AR94" s="1" t="str">
        <f t="shared" ca="1" si="78"/>
        <v>$10D0</v>
      </c>
      <c r="AS94" s="1">
        <f t="shared" ca="1" si="79"/>
        <v>4304</v>
      </c>
      <c r="AT94" s="1" t="str">
        <f t="shared" ca="1" si="80"/>
        <v>10D0</v>
      </c>
      <c r="AU94" s="1" t="str">
        <f t="shared" ca="1" si="81"/>
        <v>10D0</v>
      </c>
      <c r="AV94" s="1" t="str">
        <f t="shared" ca="1" si="26"/>
        <v>03</v>
      </c>
      <c r="AW94" s="1" t="str">
        <f t="shared" ca="1" si="82"/>
        <v>REL</v>
      </c>
      <c r="AX94" s="4">
        <f ca="1">VLOOKUP(UPPER(F94)&amp;"-"&amp;AW94,Opcodes!$D$3:$E$160,2,FALSE)</f>
        <v>30</v>
      </c>
      <c r="AY94" s="1">
        <f t="shared" si="31"/>
        <v>2</v>
      </c>
    </row>
    <row r="95" spans="3:51" x14ac:dyDescent="0.3">
      <c r="C95" s="10" t="str" cm="1">
        <f t="array" aca="1" ref="C95" ca="1">IF(AND(N95&amp;""&lt;&gt;"",K95&amp;""&lt;&gt;""),K95&amp;": "&amp;N95&amp;IF(O95&amp;""&lt;&gt;""," "&amp;O95,"")&amp;IF(P95&amp;""&lt;&gt;""," "&amp;P95,""),IF(Y95&amp;""&lt;&gt;"",K95&amp;": "&amp;TRIM(_xlfn.TEXTJOIN("",TRUE,MID(Y95,2*ROW(INDIRECT("1:"&amp;LEN(Y95)))-1,2)&amp;" ")),""))</f>
        <v>10CD: 4C B8 10</v>
      </c>
      <c r="D95" s="15"/>
      <c r="E95" s="16"/>
      <c r="F95" s="17" t="s">
        <v>79</v>
      </c>
      <c r="G95" s="18" t="s">
        <v>385</v>
      </c>
      <c r="H95" s="23" t="s">
        <v>398</v>
      </c>
      <c r="I95" s="8"/>
      <c r="J95" s="8"/>
      <c r="K95" s="1" t="str">
        <f t="shared" ca="1" si="53"/>
        <v>10CD</v>
      </c>
      <c r="L95" s="1" t="str">
        <f t="shared" si="54"/>
        <v/>
      </c>
      <c r="M95" s="1" t="str">
        <f t="shared" ca="1" si="55"/>
        <v>$10CD</v>
      </c>
      <c r="N95" s="4" t="str">
        <f t="shared" ca="1" si="56"/>
        <v>4C</v>
      </c>
      <c r="O95" s="4" t="str">
        <f t="shared" ca="1" si="57"/>
        <v>B8</v>
      </c>
      <c r="P95" s="4" t="str">
        <f t="shared" ca="1" si="58"/>
        <v>10</v>
      </c>
      <c r="Q95" s="3">
        <f t="shared" si="59"/>
        <v>-1</v>
      </c>
      <c r="R95" s="3" t="str">
        <f t="shared" si="60"/>
        <v/>
      </c>
      <c r="S95" s="3" t="str">
        <f t="shared" si="30"/>
        <v>sub</v>
      </c>
      <c r="T95" s="3" t="b">
        <f t="shared" si="40"/>
        <v>0</v>
      </c>
      <c r="U95" s="3" t="b">
        <f t="shared" si="61"/>
        <v>0</v>
      </c>
      <c r="V95" s="3" t="b">
        <f t="shared" si="62"/>
        <v>0</v>
      </c>
      <c r="W95" s="3" t="b">
        <f t="shared" si="63"/>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64"/>
        <v/>
      </c>
      <c r="AA95" s="1" t="str">
        <f t="shared" si="65"/>
        <v/>
      </c>
      <c r="AB95" s="1" t="str">
        <f t="shared" si="66"/>
        <v/>
      </c>
      <c r="AC95" s="1" t="str">
        <f t="shared" si="67"/>
        <v/>
      </c>
      <c r="AD95" s="1" t="str">
        <f t="shared" si="68"/>
        <v/>
      </c>
      <c r="AE95" s="1" t="str">
        <f t="shared" ca="1" si="69"/>
        <v>calc</v>
      </c>
      <c r="AF95" s="1" t="str">
        <f t="shared" si="70"/>
        <v/>
      </c>
      <c r="AG95" s="1" t="str">
        <f ca="1">IF(Z95&amp;""&lt;&gt;"",Z$33,IF(AA95&amp;""&lt;&gt;"",AA$33,IF(AB95&amp;""&lt;&gt;"",AB$33,IF(AC95&amp;""&lt;&gt;"",AC$33,IF(AD95&amp;""&lt;&gt;"",AD$33,IF(AND(AE95&amp;""&lt;&gt;"",X95=FALSE),AE$33,IF(AF95&amp;""&lt;&gt;"","IMM",IF(X95,"PSO","DIR"))))))))</f>
        <v>mem</v>
      </c>
      <c r="AH95" s="1" t="str">
        <f t="shared" ca="1" si="71"/>
        <v>calc</v>
      </c>
      <c r="AI95" s="1">
        <f t="shared" ca="1" si="72"/>
        <v>-1</v>
      </c>
      <c r="AJ95" s="1">
        <f t="shared" ca="1" si="73"/>
        <v>0</v>
      </c>
      <c r="AK95" s="1" t="str">
        <f t="shared" ca="1" si="74"/>
        <v>calc</v>
      </c>
      <c r="AL95" s="1" t="str">
        <f t="shared" ca="1" si="75"/>
        <v>calc</v>
      </c>
      <c r="AM95" s="1" t="e" cm="1">
        <f t="array" aca="1" ref="AM95" ca="1">INDEX($G$2:$G$195,MATCH(1,(AL95=$E$2:$E$195)*("EQU"=UPPER($F$2:$F$195)),0))</f>
        <v>#N/A</v>
      </c>
      <c r="AN95" s="1" t="str">
        <f t="shared" ca="1" si="76"/>
        <v/>
      </c>
      <c r="AO95" s="1" t="str">
        <f t="shared" ca="1" si="41"/>
        <v>$10B8</v>
      </c>
      <c r="AP95" s="1" t="str">
        <f t="shared" ca="1" si="77"/>
        <v>$10B8</v>
      </c>
      <c r="AQ95" s="1" t="str" cm="1">
        <f t="array" aca="1" ref="AQ95" ca="1">IF(LEFT(AL95,1)=".",INDEX($M$34:$M$195,MATCH(1,(AL95=$L$34:$L$195)*(S95=($S$34:$S$195)),0)),"")</f>
        <v/>
      </c>
      <c r="AR95" s="1" t="str">
        <f t="shared" ca="1" si="78"/>
        <v>$10B8</v>
      </c>
      <c r="AS95" s="1">
        <f t="shared" ca="1" si="79"/>
        <v>4280</v>
      </c>
      <c r="AT95" s="1" t="str">
        <f t="shared" ca="1" si="80"/>
        <v>10B8</v>
      </c>
      <c r="AU95" s="1" t="str">
        <f t="shared" ca="1" si="81"/>
        <v>10B8</v>
      </c>
      <c r="AV95" s="1" t="str">
        <f t="shared" ca="1" si="26"/>
        <v>10B8</v>
      </c>
      <c r="AW95" s="1" t="str">
        <f t="shared" ca="1" si="82"/>
        <v>ABS</v>
      </c>
      <c r="AX95" s="4" t="str">
        <f ca="1">VLOOKUP(UPPER(F95)&amp;"-"&amp;AW95,Opcodes!$D$3:$E$160,2,FALSE)</f>
        <v>4C</v>
      </c>
      <c r="AY95" s="1">
        <f t="shared" si="31"/>
        <v>3</v>
      </c>
    </row>
    <row r="96" spans="3:51" x14ac:dyDescent="0.3">
      <c r="C96" s="10" t="str" cm="1">
        <f t="array" aca="1" ref="C96" ca="1">IF(AND(N96&amp;""&lt;&gt;"",K96&amp;""&lt;&gt;""),K96&amp;": "&amp;N96&amp;IF(O96&amp;""&lt;&gt;""," "&amp;O96,"")&amp;IF(P96&amp;""&lt;&gt;""," "&amp;P96,""),IF(Y96&amp;""&lt;&gt;"",K96&amp;": "&amp;TRIM(_xlfn.TEXTJOIN("",TRUE,MID(Y96,2*ROW(INDIRECT("1:"&amp;LEN(Y96)))-1,2)&amp;" ")),""))</f>
        <v>10D0: A2 8C</v>
      </c>
      <c r="D96" s="15"/>
      <c r="E96" s="16" t="s">
        <v>395</v>
      </c>
      <c r="F96" s="17" t="s">
        <v>292</v>
      </c>
      <c r="G96" s="18" t="s">
        <v>380</v>
      </c>
      <c r="H96" s="23"/>
      <c r="I96" s="8"/>
      <c r="J96" s="8"/>
      <c r="K96" s="1" t="str">
        <f t="shared" ca="1" si="53"/>
        <v>10D0</v>
      </c>
      <c r="L96" s="1" t="str">
        <f t="shared" si="54"/>
        <v>yes</v>
      </c>
      <c r="M96" s="1" t="str">
        <f t="shared" ca="1" si="55"/>
        <v>$10D0</v>
      </c>
      <c r="N96" s="4" t="str">
        <f t="shared" ca="1" si="56"/>
        <v>A2</v>
      </c>
      <c r="O96" s="4" t="str">
        <f t="shared" ca="1" si="57"/>
        <v>8C</v>
      </c>
      <c r="P96" s="4" t="str">
        <f t="shared" ca="1" si="58"/>
        <v/>
      </c>
      <c r="Q96" s="3">
        <f t="shared" si="59"/>
        <v>-1</v>
      </c>
      <c r="R96" s="3" t="str">
        <f t="shared" si="60"/>
        <v/>
      </c>
      <c r="S96" s="3" t="str">
        <f t="shared" si="30"/>
        <v>sub</v>
      </c>
      <c r="T96" s="3" t="b">
        <f t="shared" si="40"/>
        <v>0</v>
      </c>
      <c r="U96" s="3" t="b">
        <f t="shared" si="61"/>
        <v>0</v>
      </c>
      <c r="V96" s="3" t="b">
        <f t="shared" si="62"/>
        <v>0</v>
      </c>
      <c r="W96" s="3" t="b">
        <f t="shared" si="63"/>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64"/>
        <v/>
      </c>
      <c r="AA96" s="1" t="str">
        <f t="shared" si="65"/>
        <v/>
      </c>
      <c r="AB96" s="1" t="str">
        <f t="shared" si="66"/>
        <v/>
      </c>
      <c r="AC96" s="1" t="str">
        <f t="shared" si="67"/>
        <v/>
      </c>
      <c r="AD96" s="1" t="str">
        <f t="shared" si="68"/>
        <v/>
      </c>
      <c r="AE96" s="1" t="str">
        <f t="shared" ca="1" si="69"/>
        <v/>
      </c>
      <c r="AF96" s="1" t="str">
        <f t="shared" si="70"/>
        <v>#$8c</v>
      </c>
      <c r="AG96" s="1" t="str">
        <f ca="1">IF(Z96&amp;""&lt;&gt;"",Z$33,IF(AA96&amp;""&lt;&gt;"",AA$33,IF(AB96&amp;""&lt;&gt;"",AB$33,IF(AC96&amp;""&lt;&gt;"",AC$33,IF(AD96&amp;""&lt;&gt;"",AD$33,IF(AND(AE96&amp;""&lt;&gt;"",X96=FALSE),AE$33,IF(AF96&amp;""&lt;&gt;"","IMM",IF(X96,"PSO","DIR"))))))))</f>
        <v>IMM</v>
      </c>
      <c r="AH96" s="1" t="str">
        <f t="shared" ca="1" si="71"/>
        <v>$8c</v>
      </c>
      <c r="AI96" s="1">
        <f t="shared" ca="1" si="72"/>
        <v>-1</v>
      </c>
      <c r="AJ96" s="1">
        <f t="shared" ca="1" si="73"/>
        <v>0</v>
      </c>
      <c r="AK96" s="1" t="str">
        <f t="shared" ca="1" si="74"/>
        <v>$8c</v>
      </c>
      <c r="AL96" s="1" t="str">
        <f t="shared" ca="1" si="75"/>
        <v>$8c</v>
      </c>
      <c r="AM96" s="1" t="e" cm="1">
        <f t="array" aca="1" ref="AM96" ca="1">INDEX($G$2:$G$195,MATCH(1,(AL96=$E$2:$E$195)*("EQU"=UPPER($F$2:$F$195)),0))</f>
        <v>#N/A</v>
      </c>
      <c r="AN96" s="1" t="str">
        <f t="shared" ca="1" si="76"/>
        <v/>
      </c>
      <c r="AO96" s="1" t="e">
        <f t="shared" ca="1" si="41"/>
        <v>#N/A</v>
      </c>
      <c r="AP96" s="1" t="str">
        <f t="shared" ca="1" si="77"/>
        <v/>
      </c>
      <c r="AQ96" s="1" t="str" cm="1">
        <f t="array" aca="1" ref="AQ96" ca="1">IF(LEFT(AL96,1)=".",INDEX($M$34:$M$195,MATCH(1,(AL96=$L$34:$L$195)*(S96=($S$34:$S$195)),0)),"")</f>
        <v/>
      </c>
      <c r="AR96" s="1" t="str">
        <f t="shared" ca="1" si="78"/>
        <v>$8c</v>
      </c>
      <c r="AS96" s="1">
        <f t="shared" ca="1" si="79"/>
        <v>140</v>
      </c>
      <c r="AT96" s="1" t="str">
        <f t="shared" ca="1" si="80"/>
        <v>8C</v>
      </c>
      <c r="AU96" s="1" t="str">
        <f t="shared" ca="1" si="81"/>
        <v>8C</v>
      </c>
      <c r="AV96" s="1" t="str">
        <f t="shared" ca="1" si="26"/>
        <v>8C</v>
      </c>
      <c r="AW96" s="1" t="str">
        <f t="shared" ca="1" si="82"/>
        <v>IMM</v>
      </c>
      <c r="AX96" s="4" t="str">
        <f ca="1">VLOOKUP(UPPER(F96)&amp;"-"&amp;AW96,Opcodes!$D$3:$E$160,2,FALSE)</f>
        <v>A2</v>
      </c>
      <c r="AY96" s="1">
        <f t="shared" ca="1" si="31"/>
        <v>2</v>
      </c>
    </row>
    <row r="97" spans="3:51" x14ac:dyDescent="0.3">
      <c r="C97" s="10" t="str" cm="1">
        <f t="array" aca="1" ref="C97" ca="1">IF(AND(N97&amp;""&lt;&gt;"",K97&amp;""&lt;&gt;""),K97&amp;": "&amp;N97&amp;IF(O97&amp;""&lt;&gt;""," "&amp;O97,"")&amp;IF(P97&amp;""&lt;&gt;""," "&amp;P97,""),IF(Y97&amp;""&lt;&gt;"",K97&amp;": "&amp;TRIM(_xlfn.TEXTJOIN("",TRUE,MID(Y97,2*ROW(INDIRECT("1:"&amp;LEN(Y97)))-1,2)&amp;" ")),""))</f>
        <v>10D2: A0 00</v>
      </c>
      <c r="D97" s="15"/>
      <c r="E97" s="16"/>
      <c r="F97" s="17" t="s">
        <v>12</v>
      </c>
      <c r="G97" s="18" t="s">
        <v>293</v>
      </c>
      <c r="H97" s="23"/>
      <c r="I97" s="8"/>
      <c r="J97" s="8"/>
      <c r="K97" s="1" t="str">
        <f t="shared" ca="1" si="53"/>
        <v>10D2</v>
      </c>
      <c r="L97" s="1" t="str">
        <f t="shared" si="54"/>
        <v/>
      </c>
      <c r="M97" s="1" t="str">
        <f t="shared" ca="1" si="55"/>
        <v>$10D2</v>
      </c>
      <c r="N97" s="4" t="str">
        <f t="shared" ca="1" si="56"/>
        <v>A0</v>
      </c>
      <c r="O97" s="4" t="str">
        <f t="shared" ca="1" si="57"/>
        <v>00</v>
      </c>
      <c r="P97" s="4" t="str">
        <f t="shared" ca="1" si="58"/>
        <v/>
      </c>
      <c r="Q97" s="3">
        <f t="shared" si="59"/>
        <v>-1</v>
      </c>
      <c r="R97" s="3" t="str">
        <f t="shared" si="60"/>
        <v/>
      </c>
      <c r="S97" s="3" t="str">
        <f t="shared" si="30"/>
        <v>sub</v>
      </c>
      <c r="T97" s="3" t="b">
        <f t="shared" si="40"/>
        <v>0</v>
      </c>
      <c r="U97" s="3" t="b">
        <f t="shared" si="61"/>
        <v>0</v>
      </c>
      <c r="V97" s="3" t="b">
        <f t="shared" si="62"/>
        <v>0</v>
      </c>
      <c r="W97" s="3" t="b">
        <f t="shared" si="63"/>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64"/>
        <v/>
      </c>
      <c r="AA97" s="1" t="str">
        <f t="shared" si="65"/>
        <v/>
      </c>
      <c r="AB97" s="1" t="str">
        <f t="shared" si="66"/>
        <v/>
      </c>
      <c r="AC97" s="1" t="str">
        <f t="shared" si="67"/>
        <v/>
      </c>
      <c r="AD97" s="1" t="str">
        <f t="shared" si="68"/>
        <v/>
      </c>
      <c r="AE97" s="1" t="str">
        <f t="shared" ca="1" si="69"/>
        <v/>
      </c>
      <c r="AF97" s="1" t="str">
        <f t="shared" si="70"/>
        <v>#0</v>
      </c>
      <c r="AG97" s="1" t="str">
        <f ca="1">IF(Z97&amp;""&lt;&gt;"",Z$33,IF(AA97&amp;""&lt;&gt;"",AA$33,IF(AB97&amp;""&lt;&gt;"",AB$33,IF(AC97&amp;""&lt;&gt;"",AC$33,IF(AD97&amp;""&lt;&gt;"",AD$33,IF(AND(AE97&amp;""&lt;&gt;"",X97=FALSE),AE$33,IF(AF97&amp;""&lt;&gt;"","IMM",IF(X97,"PSO","DIR"))))))))</f>
        <v>IMM</v>
      </c>
      <c r="AH97" s="1" t="str">
        <f t="shared" ca="1" si="71"/>
        <v>0</v>
      </c>
      <c r="AI97" s="1">
        <f t="shared" ca="1" si="72"/>
        <v>-1</v>
      </c>
      <c r="AJ97" s="1">
        <f t="shared" ca="1" si="73"/>
        <v>0</v>
      </c>
      <c r="AK97" s="1" t="str">
        <f t="shared" ca="1" si="74"/>
        <v>0</v>
      </c>
      <c r="AL97" s="1" t="str">
        <f t="shared" ca="1" si="75"/>
        <v>0</v>
      </c>
      <c r="AM97" s="1" t="e" cm="1">
        <f t="array" aca="1" ref="AM97" ca="1">INDEX($G$2:$G$195,MATCH(1,(AL97=$E$2:$E$195)*("EQU"=UPPER($F$2:$F$195)),0))</f>
        <v>#N/A</v>
      </c>
      <c r="AN97" s="1" t="str">
        <f t="shared" ca="1" si="76"/>
        <v/>
      </c>
      <c r="AO97" s="1" t="e">
        <f t="shared" ca="1" si="41"/>
        <v>#N/A</v>
      </c>
      <c r="AP97" s="1" t="str">
        <f t="shared" ca="1" si="77"/>
        <v/>
      </c>
      <c r="AQ97" s="1" t="str" cm="1">
        <f t="array" aca="1" ref="AQ97" ca="1">IF(LEFT(AL97,1)=".",INDEX($M$34:$M$195,MATCH(1,(AL97=$L$34:$L$195)*(S97=($S$34:$S$195)),0)),"")</f>
        <v/>
      </c>
      <c r="AR97" s="1" t="str">
        <f t="shared" ca="1" si="78"/>
        <v>0</v>
      </c>
      <c r="AS97" s="1">
        <f t="shared" ca="1" si="79"/>
        <v>0</v>
      </c>
      <c r="AT97" s="1" t="str">
        <f t="shared" ca="1" si="80"/>
        <v>00</v>
      </c>
      <c r="AU97" s="1" t="str">
        <f t="shared" ca="1" si="81"/>
        <v>00</v>
      </c>
      <c r="AV97" s="1" t="str">
        <f t="shared" ca="1" si="26"/>
        <v>00</v>
      </c>
      <c r="AW97" s="1" t="str">
        <f t="shared" ca="1" si="82"/>
        <v>IMM</v>
      </c>
      <c r="AX97" s="4" t="str">
        <f ca="1">VLOOKUP(UPPER(F97)&amp;"-"&amp;AW97,Opcodes!$D$3:$E$160,2,FALSE)</f>
        <v>A0</v>
      </c>
      <c r="AY97" s="1">
        <f t="shared" ca="1" si="31"/>
        <v>2</v>
      </c>
    </row>
    <row r="98" spans="3:51" x14ac:dyDescent="0.3">
      <c r="C98" s="10" t="str" cm="1">
        <f t="array" aca="1" ref="C98" ca="1">IF(AND(N98&amp;""&lt;&gt;"",K98&amp;""&lt;&gt;""),K98&amp;": "&amp;N98&amp;IF(O98&amp;""&lt;&gt;""," "&amp;O98,"")&amp;IF(P98&amp;""&lt;&gt;""," "&amp;P98,""),IF(Y98&amp;""&lt;&gt;"",K98&amp;": "&amp;TRIM(_xlfn.TEXTJOIN("",TRUE,MID(Y98,2*ROW(INDIRECT("1:"&amp;LEN(Y98)))-1,2)&amp;" ")),""))</f>
        <v>10D4: A9 4E</v>
      </c>
      <c r="D98" s="15"/>
      <c r="E98" s="16"/>
      <c r="F98" s="17" t="s">
        <v>48</v>
      </c>
      <c r="G98" s="18" t="s">
        <v>396</v>
      </c>
      <c r="H98" s="23" t="s">
        <v>397</v>
      </c>
      <c r="I98" s="8"/>
      <c r="J98" s="8"/>
      <c r="K98" s="1" t="str">
        <f t="shared" ca="1" si="53"/>
        <v>10D4</v>
      </c>
      <c r="L98" s="1" t="str">
        <f t="shared" si="54"/>
        <v/>
      </c>
      <c r="M98" s="1" t="str">
        <f t="shared" ca="1" si="55"/>
        <v>$10D4</v>
      </c>
      <c r="N98" s="4" t="str">
        <f t="shared" ca="1" si="56"/>
        <v>A9</v>
      </c>
      <c r="O98" s="4" t="str">
        <f t="shared" ca="1" si="57"/>
        <v>4E</v>
      </c>
      <c r="P98" s="4" t="str">
        <f t="shared" ca="1" si="58"/>
        <v/>
      </c>
      <c r="Q98" s="3">
        <f t="shared" si="59"/>
        <v>-1</v>
      </c>
      <c r="R98" s="3" t="str">
        <f t="shared" si="60"/>
        <v/>
      </c>
      <c r="S98" s="3" t="str">
        <f t="shared" si="30"/>
        <v>sub</v>
      </c>
      <c r="T98" s="3" t="b">
        <f t="shared" ref="T98:T129" si="83">IF(ISERROR(MATCH(UPPER(F98),BRANCH,0)),FALSE,TRUE)</f>
        <v>0</v>
      </c>
      <c r="U98" s="3" t="b">
        <f t="shared" si="61"/>
        <v>0</v>
      </c>
      <c r="V98" s="3" t="b">
        <f t="shared" si="62"/>
        <v>0</v>
      </c>
      <c r="W98" s="3" t="b">
        <f t="shared" si="63"/>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64"/>
        <v/>
      </c>
      <c r="AA98" s="1" t="str">
        <f t="shared" si="65"/>
        <v/>
      </c>
      <c r="AB98" s="1" t="str">
        <f t="shared" si="66"/>
        <v/>
      </c>
      <c r="AC98" s="1" t="str">
        <f t="shared" si="67"/>
        <v/>
      </c>
      <c r="AD98" s="1" t="str">
        <f t="shared" si="68"/>
        <v/>
      </c>
      <c r="AE98" s="1" t="str">
        <f t="shared" ca="1" si="69"/>
        <v/>
      </c>
      <c r="AF98" s="1" t="str">
        <f t="shared" si="70"/>
        <v>#$4e</v>
      </c>
      <c r="AG98" s="1" t="str">
        <f ca="1">IF(Z98&amp;""&lt;&gt;"",Z$33,IF(AA98&amp;""&lt;&gt;"",AA$33,IF(AB98&amp;""&lt;&gt;"",AB$33,IF(AC98&amp;""&lt;&gt;"",AC$33,IF(AD98&amp;""&lt;&gt;"",AD$33,IF(AND(AE98&amp;""&lt;&gt;"",X98=FALSE),AE$33,IF(AF98&amp;""&lt;&gt;"","IMM",IF(X98,"PSO","DIR"))))))))</f>
        <v>IMM</v>
      </c>
      <c r="AH98" s="1" t="str">
        <f t="shared" ca="1" si="71"/>
        <v>$4e</v>
      </c>
      <c r="AI98" s="1">
        <f t="shared" ca="1" si="72"/>
        <v>-1</v>
      </c>
      <c r="AJ98" s="1">
        <f t="shared" ca="1" si="73"/>
        <v>0</v>
      </c>
      <c r="AK98" s="1" t="str">
        <f t="shared" ca="1" si="74"/>
        <v>$4e</v>
      </c>
      <c r="AL98" s="1" t="str">
        <f t="shared" ca="1" si="75"/>
        <v>$4e</v>
      </c>
      <c r="AM98" s="1" t="e" cm="1">
        <f t="array" aca="1" ref="AM98" ca="1">INDEX($G$2:$G$195,MATCH(1,(AL98=$E$2:$E$195)*("EQU"=UPPER($F$2:$F$195)),0))</f>
        <v>#N/A</v>
      </c>
      <c r="AN98" s="1" t="str">
        <f t="shared" ca="1" si="76"/>
        <v/>
      </c>
      <c r="AO98" s="1" t="e">
        <f t="shared" ref="AO98:AO129" ca="1" si="84">IF(LEFT(AL98,1)&lt;&gt;".",VLOOKUP(AL98,$L$34:$M$195,2,FALSE),"")</f>
        <v>#N/A</v>
      </c>
      <c r="AP98" s="1" t="str">
        <f t="shared" ca="1" si="77"/>
        <v/>
      </c>
      <c r="AQ98" s="1" t="str" cm="1">
        <f t="array" aca="1" ref="AQ98" ca="1">IF(LEFT(AL98,1)=".",INDEX($M$34:$M$195,MATCH(1,(AL98=$L$34:$L$195)*(S98=($S$34:$S$195)),0)),"")</f>
        <v/>
      </c>
      <c r="AR98" s="1" t="str">
        <f t="shared" ca="1" si="78"/>
        <v>$4e</v>
      </c>
      <c r="AS98" s="1">
        <f t="shared" ca="1" si="79"/>
        <v>78</v>
      </c>
      <c r="AT98" s="1" t="str">
        <f t="shared" ca="1" si="80"/>
        <v>4E</v>
      </c>
      <c r="AU98" s="1" t="str">
        <f t="shared" ca="1" si="81"/>
        <v>4E</v>
      </c>
      <c r="AV98" s="1" t="str">
        <f t="shared" ref="AV98:AV161" ca="1" si="85">IF(T98,IF(AF98&amp;""="",IF(AND(HEX2DEC(AU98)-HEX2DEC(K98)-2&gt;=-128,HEX2DEC(AU98)-HEX2DEC(K98)-2&lt;128),RIGHT(DEC2HEX(HEX2DEC(AU98)-HEX2DEC(K98)-2,2),2),NA()),AU98),AU98)</f>
        <v>4E</v>
      </c>
      <c r="AW98" s="1" t="str">
        <f t="shared" ca="1" si="82"/>
        <v>IMM</v>
      </c>
      <c r="AX98" s="4" t="str">
        <f ca="1">VLOOKUP(UPPER(F98)&amp;"-"&amp;AW98,Opcodes!$D$3:$E$160,2,FALSE)</f>
        <v>A9</v>
      </c>
      <c r="AY98" s="1">
        <f t="shared" ca="1" si="31"/>
        <v>2</v>
      </c>
    </row>
    <row r="99" spans="3:51" x14ac:dyDescent="0.3">
      <c r="C99" s="10" t="str" cm="1">
        <f t="array" aca="1" ref="C99" ca="1">IF(AND(N99&amp;""&lt;&gt;"",K99&amp;""&lt;&gt;""),K99&amp;": "&amp;N99&amp;IF(O99&amp;""&lt;&gt;""," "&amp;O99,"")&amp;IF(P99&amp;""&lt;&gt;""," "&amp;P99,""),IF(Y99&amp;""&lt;&gt;"",K99&amp;": "&amp;TRIM(_xlfn.TEXTJOIN("",TRUE,MID(Y99,2*ROW(INDIRECT("1:"&amp;LEN(Y99)))-1,2)&amp;" ")),""))</f>
        <v>10D6: 20 11 F4</v>
      </c>
      <c r="D99" s="15"/>
      <c r="E99" s="16"/>
      <c r="F99" s="17" t="s">
        <v>294</v>
      </c>
      <c r="G99" s="18" t="s">
        <v>382</v>
      </c>
      <c r="H99" s="23"/>
      <c r="I99" s="8"/>
      <c r="J99" s="8"/>
      <c r="K99" s="1" t="str">
        <f t="shared" ca="1" si="53"/>
        <v>10D6</v>
      </c>
      <c r="L99" s="1" t="str">
        <f t="shared" si="54"/>
        <v/>
      </c>
      <c r="M99" s="1" t="str">
        <f t="shared" ca="1" si="55"/>
        <v>$10D6</v>
      </c>
      <c r="N99" s="4" t="str">
        <f t="shared" ca="1" si="56"/>
        <v>20</v>
      </c>
      <c r="O99" s="4" t="str">
        <f t="shared" ca="1" si="57"/>
        <v>11</v>
      </c>
      <c r="P99" s="4" t="str">
        <f t="shared" ca="1" si="58"/>
        <v>F4</v>
      </c>
      <c r="Q99" s="3">
        <f t="shared" si="59"/>
        <v>-1</v>
      </c>
      <c r="R99" s="3" t="str">
        <f t="shared" si="60"/>
        <v/>
      </c>
      <c r="S99" s="3" t="str">
        <f t="shared" ref="S99:S162" si="86">IF(UPPER(F99)="SUB",E99,S98)</f>
        <v>sub</v>
      </c>
      <c r="T99" s="3" t="b">
        <f t="shared" si="83"/>
        <v>0</v>
      </c>
      <c r="U99" s="3" t="b">
        <f t="shared" si="61"/>
        <v>0</v>
      </c>
      <c r="V99" s="3" t="b">
        <f t="shared" si="62"/>
        <v>0</v>
      </c>
      <c r="W99" s="3" t="b">
        <f t="shared" si="63"/>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64"/>
        <v/>
      </c>
      <c r="AA99" s="1" t="str">
        <f t="shared" si="65"/>
        <v/>
      </c>
      <c r="AB99" s="1" t="str">
        <f t="shared" si="66"/>
        <v/>
      </c>
      <c r="AC99" s="1" t="str">
        <f t="shared" si="67"/>
        <v/>
      </c>
      <c r="AD99" s="1" t="str">
        <f t="shared" si="68"/>
        <v/>
      </c>
      <c r="AE99" s="1" t="str">
        <f t="shared" ca="1" si="69"/>
        <v>hposn</v>
      </c>
      <c r="AF99" s="1" t="str">
        <f t="shared" si="70"/>
        <v/>
      </c>
      <c r="AG99" s="1" t="str">
        <f ca="1">IF(Z99&amp;""&lt;&gt;"",Z$33,IF(AA99&amp;""&lt;&gt;"",AA$33,IF(AB99&amp;""&lt;&gt;"",AB$33,IF(AC99&amp;""&lt;&gt;"",AC$33,IF(AD99&amp;""&lt;&gt;"",AD$33,IF(AND(AE99&amp;""&lt;&gt;"",X99=FALSE),AE$33,IF(AF99&amp;""&lt;&gt;"","IMM",IF(X99,"PSO","DIR"))))))))</f>
        <v>mem</v>
      </c>
      <c r="AH99" s="1" t="str">
        <f t="shared" ca="1" si="71"/>
        <v>hposn</v>
      </c>
      <c r="AI99" s="1">
        <f t="shared" ca="1" si="72"/>
        <v>-1</v>
      </c>
      <c r="AJ99" s="1">
        <f t="shared" ca="1" si="73"/>
        <v>0</v>
      </c>
      <c r="AK99" s="1" t="str">
        <f t="shared" ca="1" si="74"/>
        <v>hposn</v>
      </c>
      <c r="AL99" s="1" t="str">
        <f t="shared" ca="1" si="75"/>
        <v>hposn</v>
      </c>
      <c r="AM99" s="1" t="str" cm="1">
        <f t="array" aca="1" ref="AM99" ca="1">INDEX($G$2:$G$195,MATCH(1,(AL99=$E$2:$E$195)*("EQU"=UPPER($F$2:$F$195)),0))</f>
        <v>$f411</v>
      </c>
      <c r="AN99" s="1" t="str">
        <f t="shared" ca="1" si="76"/>
        <v>$f411</v>
      </c>
      <c r="AO99" s="1" t="e">
        <f t="shared" ca="1" si="84"/>
        <v>#N/A</v>
      </c>
      <c r="AP99" s="1" t="str">
        <f t="shared" ca="1" si="77"/>
        <v/>
      </c>
      <c r="AQ99" s="1" t="str" cm="1">
        <f t="array" aca="1" ref="AQ99" ca="1">IF(LEFT(AL99,1)=".",INDEX($M$34:$M$195,MATCH(1,(AL99=$L$34:$L$195)*(S99=($S$34:$S$195)),0)),"")</f>
        <v/>
      </c>
      <c r="AR99" s="1" t="str">
        <f t="shared" ca="1" si="78"/>
        <v>$f411</v>
      </c>
      <c r="AS99" s="1">
        <f t="shared" ca="1" si="79"/>
        <v>62481</v>
      </c>
      <c r="AT99" s="1" t="str">
        <f t="shared" ca="1" si="80"/>
        <v>F411</v>
      </c>
      <c r="AU99" s="1" t="str">
        <f t="shared" ca="1" si="81"/>
        <v>F411</v>
      </c>
      <c r="AV99" s="1" t="str">
        <f t="shared" ca="1" si="85"/>
        <v>F411</v>
      </c>
      <c r="AW99" s="1" t="str">
        <f t="shared" ca="1" si="82"/>
        <v>ABS</v>
      </c>
      <c r="AX99" s="4" t="str">
        <f ca="1">VLOOKUP(UPPER(F99)&amp;"-"&amp;AW99,Opcodes!$D$3:$E$160,2,FALSE)</f>
        <v>20</v>
      </c>
      <c r="AY99" s="1">
        <f t="shared" ref="AY99:AY162" si="87">IF(OR(UPPER(F99)="JMP",UPPER(F99)="JSR"),3,IF(T99,2,1+IF(LEFT(AL99,1)=".",1,IF(OR(AND(Y99&amp;""="",AW99="PSO"),ISERROR(AX99)),-1,IF(Y99&amp;""&lt;&gt;"",LEN(Y99)/2-1,LEN(AV99)/2)))))</f>
        <v>3</v>
      </c>
    </row>
    <row r="100" spans="3:51" x14ac:dyDescent="0.3">
      <c r="C100" s="10" t="str" cm="1">
        <f t="array" aca="1" ref="C100" ca="1">IF(AND(N100&amp;""&lt;&gt;"",K100&amp;""&lt;&gt;""),K100&amp;": "&amp;N100&amp;IF(O100&amp;""&lt;&gt;""," "&amp;O100,"")&amp;IF(P100&amp;""&lt;&gt;""," "&amp;P100,""),IF(Y100&amp;""&lt;&gt;"",K100&amp;": "&amp;TRIM(_xlfn.TEXTJOIN("",TRUE,MID(Y100,2*ROW(INDIRECT("1:"&amp;LEN(Y100)))-1,2)&amp;" ")),""))</f>
        <v>10D9: A2 04</v>
      </c>
      <c r="D100" s="15"/>
      <c r="E100" s="16"/>
      <c r="F100" s="17" t="s">
        <v>292</v>
      </c>
      <c r="G100" s="18" t="s">
        <v>399</v>
      </c>
      <c r="H100" s="23" t="s">
        <v>400</v>
      </c>
      <c r="I100" s="8"/>
      <c r="J100" s="8"/>
      <c r="K100" s="1" t="str">
        <f t="shared" ca="1" si="53"/>
        <v>10D9</v>
      </c>
      <c r="L100" s="1" t="str">
        <f t="shared" si="54"/>
        <v/>
      </c>
      <c r="M100" s="1" t="str">
        <f t="shared" ca="1" si="55"/>
        <v>$10D9</v>
      </c>
      <c r="N100" s="4" t="str">
        <f t="shared" ca="1" si="56"/>
        <v>A2</v>
      </c>
      <c r="O100" s="4" t="str">
        <f t="shared" ca="1" si="57"/>
        <v>04</v>
      </c>
      <c r="P100" s="4" t="str">
        <f t="shared" ca="1" si="58"/>
        <v/>
      </c>
      <c r="Q100" s="3">
        <f t="shared" si="59"/>
        <v>-1</v>
      </c>
      <c r="R100" s="3" t="str">
        <f t="shared" si="60"/>
        <v/>
      </c>
      <c r="S100" s="3" t="str">
        <f t="shared" si="86"/>
        <v>sub</v>
      </c>
      <c r="T100" s="3" t="b">
        <f t="shared" si="83"/>
        <v>0</v>
      </c>
      <c r="U100" s="3" t="b">
        <f t="shared" si="61"/>
        <v>0</v>
      </c>
      <c r="V100" s="3" t="b">
        <f t="shared" si="62"/>
        <v>0</v>
      </c>
      <c r="W100" s="3" t="b">
        <f t="shared" si="63"/>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64"/>
        <v/>
      </c>
      <c r="AA100" s="1" t="str">
        <f t="shared" si="65"/>
        <v/>
      </c>
      <c r="AB100" s="1" t="str">
        <f t="shared" si="66"/>
        <v/>
      </c>
      <c r="AC100" s="1" t="str">
        <f t="shared" si="67"/>
        <v/>
      </c>
      <c r="AD100" s="1" t="str">
        <f t="shared" si="68"/>
        <v/>
      </c>
      <c r="AE100" s="1" t="str">
        <f t="shared" ca="1" si="69"/>
        <v/>
      </c>
      <c r="AF100" s="1" t="str">
        <f t="shared" si="70"/>
        <v>#4</v>
      </c>
      <c r="AG100" s="1" t="str">
        <f ca="1">IF(Z100&amp;""&lt;&gt;"",Z$33,IF(AA100&amp;""&lt;&gt;"",AA$33,IF(AB100&amp;""&lt;&gt;"",AB$33,IF(AC100&amp;""&lt;&gt;"",AC$33,IF(AD100&amp;""&lt;&gt;"",AD$33,IF(AND(AE100&amp;""&lt;&gt;"",X100=FALSE),AE$33,IF(AF100&amp;""&lt;&gt;"","IMM",IF(X100,"PSO","DIR"))))))))</f>
        <v>IMM</v>
      </c>
      <c r="AH100" s="1" t="str">
        <f t="shared" ca="1" si="71"/>
        <v>4</v>
      </c>
      <c r="AI100" s="1">
        <f t="shared" ca="1" si="72"/>
        <v>-1</v>
      </c>
      <c r="AJ100" s="1">
        <f t="shared" ca="1" si="73"/>
        <v>0</v>
      </c>
      <c r="AK100" s="1" t="str">
        <f t="shared" ca="1" si="74"/>
        <v>4</v>
      </c>
      <c r="AL100" s="1" t="str">
        <f t="shared" ca="1" si="75"/>
        <v>4</v>
      </c>
      <c r="AM100" s="1" t="e" cm="1">
        <f t="array" aca="1" ref="AM100" ca="1">INDEX($G$2:$G$195,MATCH(1,(AL100=$E$2:$E$195)*("EQU"=UPPER($F$2:$F$195)),0))</f>
        <v>#N/A</v>
      </c>
      <c r="AN100" s="1" t="str">
        <f t="shared" ca="1" si="76"/>
        <v/>
      </c>
      <c r="AO100" s="1" t="e">
        <f t="shared" ca="1" si="84"/>
        <v>#N/A</v>
      </c>
      <c r="AP100" s="1" t="str">
        <f t="shared" ca="1" si="77"/>
        <v/>
      </c>
      <c r="AQ100" s="1" t="str" cm="1">
        <f t="array" aca="1" ref="AQ100" ca="1">IF(LEFT(AL100,1)=".",INDEX($M$34:$M$195,MATCH(1,(AL100=$L$34:$L$195)*(S100=($S$34:$S$195)),0)),"")</f>
        <v/>
      </c>
      <c r="AR100" s="1" t="str">
        <f t="shared" ca="1" si="78"/>
        <v>4</v>
      </c>
      <c r="AS100" s="1">
        <f t="shared" ca="1" si="79"/>
        <v>4</v>
      </c>
      <c r="AT100" s="1" t="str">
        <f t="shared" ca="1" si="80"/>
        <v>04</v>
      </c>
      <c r="AU100" s="1" t="str">
        <f t="shared" ca="1" si="81"/>
        <v>04</v>
      </c>
      <c r="AV100" s="1" t="str">
        <f t="shared" ca="1" si="85"/>
        <v>04</v>
      </c>
      <c r="AW100" s="1" t="str">
        <f t="shared" ca="1" si="82"/>
        <v>IMM</v>
      </c>
      <c r="AX100" s="4" t="str">
        <f ca="1">VLOOKUP(UPPER(F100)&amp;"-"&amp;AW100,Opcodes!$D$3:$E$160,2,FALSE)</f>
        <v>A2</v>
      </c>
      <c r="AY100" s="1">
        <f t="shared" ca="1" si="87"/>
        <v>2</v>
      </c>
    </row>
    <row r="101" spans="3:51" x14ac:dyDescent="0.3">
      <c r="C101" s="10" t="str" cm="1">
        <f t="array" aca="1" ref="C101" ca="1">IF(AND(N101&amp;""&lt;&gt;"",K101&amp;""&lt;&gt;""),K101&amp;": "&amp;N101&amp;IF(O101&amp;""&lt;&gt;""," "&amp;O101,"")&amp;IF(P101&amp;""&lt;&gt;""," "&amp;P101,""),IF(Y101&amp;""&lt;&gt;"",K101&amp;": "&amp;TRIM(_xlfn.TEXTJOIN("",TRUE,MID(Y101,2*ROW(INDIRECT("1:"&amp;LEN(Y101)))-1,2)&amp;" ")),""))</f>
        <v>10DB: 20 30 F7</v>
      </c>
      <c r="D101" s="15"/>
      <c r="E101" s="16"/>
      <c r="F101" s="17" t="s">
        <v>294</v>
      </c>
      <c r="G101" s="18" t="s">
        <v>325</v>
      </c>
      <c r="H101" s="23"/>
      <c r="I101" s="8"/>
      <c r="J101" s="8"/>
      <c r="K101" s="1" t="str">
        <f t="shared" ca="1" si="53"/>
        <v>10DB</v>
      </c>
      <c r="L101" s="1" t="str">
        <f t="shared" si="54"/>
        <v/>
      </c>
      <c r="M101" s="1" t="str">
        <f t="shared" ca="1" si="55"/>
        <v>$10DB</v>
      </c>
      <c r="N101" s="4" t="str">
        <f t="shared" ca="1" si="56"/>
        <v>20</v>
      </c>
      <c r="O101" s="4" t="str">
        <f t="shared" ca="1" si="57"/>
        <v>30</v>
      </c>
      <c r="P101" s="4" t="str">
        <f t="shared" ca="1" si="58"/>
        <v>F7</v>
      </c>
      <c r="Q101" s="3">
        <f t="shared" si="59"/>
        <v>-1</v>
      </c>
      <c r="R101" s="3" t="str">
        <f t="shared" si="60"/>
        <v/>
      </c>
      <c r="S101" s="3" t="str">
        <f t="shared" si="86"/>
        <v>sub</v>
      </c>
      <c r="T101" s="3" t="b">
        <f t="shared" si="83"/>
        <v>0</v>
      </c>
      <c r="U101" s="3" t="b">
        <f t="shared" si="61"/>
        <v>0</v>
      </c>
      <c r="V101" s="3" t="b">
        <f t="shared" si="62"/>
        <v>0</v>
      </c>
      <c r="W101" s="3" t="b">
        <f t="shared" si="63"/>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64"/>
        <v/>
      </c>
      <c r="AA101" s="1" t="str">
        <f t="shared" si="65"/>
        <v/>
      </c>
      <c r="AB101" s="1" t="str">
        <f t="shared" si="66"/>
        <v/>
      </c>
      <c r="AC101" s="1" t="str">
        <f t="shared" si="67"/>
        <v/>
      </c>
      <c r="AD101" s="1" t="str">
        <f t="shared" si="68"/>
        <v/>
      </c>
      <c r="AE101" s="1" t="str">
        <f t="shared" ca="1" si="69"/>
        <v>shnum</v>
      </c>
      <c r="AF101" s="1" t="str">
        <f t="shared" si="70"/>
        <v/>
      </c>
      <c r="AG101" s="1" t="str">
        <f ca="1">IF(Z101&amp;""&lt;&gt;"",Z$33,IF(AA101&amp;""&lt;&gt;"",AA$33,IF(AB101&amp;""&lt;&gt;"",AB$33,IF(AC101&amp;""&lt;&gt;"",AC$33,IF(AD101&amp;""&lt;&gt;"",AD$33,IF(AND(AE101&amp;""&lt;&gt;"",X101=FALSE),AE$33,IF(AF101&amp;""&lt;&gt;"","IMM",IF(X101,"PSO","DIR"))))))))</f>
        <v>mem</v>
      </c>
      <c r="AH101" s="1" t="str">
        <f t="shared" ca="1" si="71"/>
        <v>shnum</v>
      </c>
      <c r="AI101" s="1">
        <f t="shared" ca="1" si="72"/>
        <v>-1</v>
      </c>
      <c r="AJ101" s="1">
        <f t="shared" ca="1" si="73"/>
        <v>0</v>
      </c>
      <c r="AK101" s="1" t="str">
        <f t="shared" ca="1" si="74"/>
        <v>shnum</v>
      </c>
      <c r="AL101" s="1" t="str">
        <f t="shared" ca="1" si="75"/>
        <v>shnum</v>
      </c>
      <c r="AM101" s="1" t="str" cm="1">
        <f t="array" aca="1" ref="AM101" ca="1">INDEX($G$2:$G$195,MATCH(1,(AL101=$E$2:$E$195)*("EQU"=UPPER($F$2:$F$195)),0))</f>
        <v>$f730</v>
      </c>
      <c r="AN101" s="1" t="str">
        <f t="shared" ca="1" si="76"/>
        <v>$f730</v>
      </c>
      <c r="AO101" s="1" t="e">
        <f t="shared" ca="1" si="84"/>
        <v>#N/A</v>
      </c>
      <c r="AP101" s="1" t="str">
        <f t="shared" ca="1" si="77"/>
        <v/>
      </c>
      <c r="AQ101" s="1" t="str" cm="1">
        <f t="array" aca="1" ref="AQ101" ca="1">IF(LEFT(AL101,1)=".",INDEX($M$34:$M$195,MATCH(1,(AL101=$L$34:$L$195)*(S101=($S$34:$S$195)),0)),"")</f>
        <v/>
      </c>
      <c r="AR101" s="1" t="str">
        <f t="shared" ca="1" si="78"/>
        <v>$f730</v>
      </c>
      <c r="AS101" s="1">
        <f t="shared" ca="1" si="79"/>
        <v>63280</v>
      </c>
      <c r="AT101" s="1" t="str">
        <f t="shared" ca="1" si="80"/>
        <v>F730</v>
      </c>
      <c r="AU101" s="1" t="str">
        <f t="shared" ca="1" si="81"/>
        <v>F730</v>
      </c>
      <c r="AV101" s="1" t="str">
        <f t="shared" ca="1" si="85"/>
        <v>F730</v>
      </c>
      <c r="AW101" s="1" t="str">
        <f t="shared" ca="1" si="82"/>
        <v>ABS</v>
      </c>
      <c r="AX101" s="4" t="str">
        <f ca="1">VLOOKUP(UPPER(F101)&amp;"-"&amp;AW101,Opcodes!$D$3:$E$160,2,FALSE)</f>
        <v>20</v>
      </c>
      <c r="AY101" s="1">
        <f t="shared" si="87"/>
        <v>3</v>
      </c>
    </row>
    <row r="102" spans="3:51" x14ac:dyDescent="0.3">
      <c r="C102" s="10" t="str" cm="1">
        <f t="array" aca="1" ref="C102" ca="1">IF(AND(N102&amp;""&lt;&gt;"",K102&amp;""&lt;&gt;""),K102&amp;": "&amp;N102&amp;IF(O102&amp;""&lt;&gt;""," "&amp;O102,"")&amp;IF(P102&amp;""&lt;&gt;""," "&amp;P102,""),IF(Y102&amp;""&lt;&gt;"",K102&amp;": "&amp;TRIM(_xlfn.TEXTJOIN("",TRUE,MID(Y102,2*ROW(INDIRECT("1:"&amp;LEN(Y102)))-1,2)&amp;" ")),""))</f>
        <v>10DE: A5 F9</v>
      </c>
      <c r="D102" s="15"/>
      <c r="E102" s="16"/>
      <c r="F102" s="17" t="s">
        <v>48</v>
      </c>
      <c r="G102" s="18" t="s">
        <v>321</v>
      </c>
      <c r="H102" s="23"/>
      <c r="I102" s="8"/>
      <c r="J102" s="8"/>
      <c r="K102" s="1" t="str">
        <f t="shared" ca="1" si="53"/>
        <v>10DE</v>
      </c>
      <c r="L102" s="1" t="str">
        <f t="shared" si="54"/>
        <v/>
      </c>
      <c r="M102" s="1" t="str">
        <f t="shared" ca="1" si="55"/>
        <v>$10DE</v>
      </c>
      <c r="N102" s="4" t="str">
        <f t="shared" ca="1" si="56"/>
        <v>A5</v>
      </c>
      <c r="O102" s="4" t="str">
        <f t="shared" ca="1" si="57"/>
        <v>F9</v>
      </c>
      <c r="P102" s="4" t="str">
        <f t="shared" ca="1" si="58"/>
        <v/>
      </c>
      <c r="Q102" s="3">
        <f t="shared" si="59"/>
        <v>-1</v>
      </c>
      <c r="R102" s="3" t="str">
        <f t="shared" si="60"/>
        <v/>
      </c>
      <c r="S102" s="3" t="str">
        <f t="shared" si="86"/>
        <v>sub</v>
      </c>
      <c r="T102" s="3" t="b">
        <f t="shared" si="83"/>
        <v>0</v>
      </c>
      <c r="U102" s="3" t="b">
        <f t="shared" si="61"/>
        <v>0</v>
      </c>
      <c r="V102" s="3" t="b">
        <f t="shared" si="62"/>
        <v>0</v>
      </c>
      <c r="W102" s="3" t="b">
        <f t="shared" si="63"/>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64"/>
        <v/>
      </c>
      <c r="AA102" s="1" t="str">
        <f t="shared" si="65"/>
        <v/>
      </c>
      <c r="AB102" s="1" t="str">
        <f t="shared" si="66"/>
        <v/>
      </c>
      <c r="AC102" s="1" t="str">
        <f t="shared" si="67"/>
        <v/>
      </c>
      <c r="AD102" s="1" t="str">
        <f t="shared" si="68"/>
        <v/>
      </c>
      <c r="AE102" s="1" t="str">
        <f t="shared" ca="1" si="69"/>
        <v>rot</v>
      </c>
      <c r="AF102" s="1" t="str">
        <f t="shared" si="70"/>
        <v/>
      </c>
      <c r="AG102" s="1" t="str">
        <f ca="1">IF(Z102&amp;""&lt;&gt;"",Z$33,IF(AA102&amp;""&lt;&gt;"",AA$33,IF(AB102&amp;""&lt;&gt;"",AB$33,IF(AC102&amp;""&lt;&gt;"",AC$33,IF(AD102&amp;""&lt;&gt;"",AD$33,IF(AND(AE102&amp;""&lt;&gt;"",X102=FALSE),AE$33,IF(AF102&amp;""&lt;&gt;"","IMM",IF(X102,"PSO","DIR"))))))))</f>
        <v>mem</v>
      </c>
      <c r="AH102" s="1" t="str">
        <f t="shared" ca="1" si="71"/>
        <v>rot</v>
      </c>
      <c r="AI102" s="1">
        <f t="shared" ca="1" si="72"/>
        <v>-1</v>
      </c>
      <c r="AJ102" s="1">
        <f t="shared" ca="1" si="73"/>
        <v>0</v>
      </c>
      <c r="AK102" s="1" t="str">
        <f t="shared" ca="1" si="74"/>
        <v>rot</v>
      </c>
      <c r="AL102" s="1" t="str">
        <f t="shared" ca="1" si="75"/>
        <v>rot</v>
      </c>
      <c r="AM102" s="1" t="str" cm="1">
        <f t="array" aca="1" ref="AM102" ca="1">INDEX($G$2:$G$195,MATCH(1,(AL102=$E$2:$E$195)*("EQU"=UPPER($F$2:$F$195)),0))</f>
        <v>$f9</v>
      </c>
      <c r="AN102" s="1" t="str">
        <f t="shared" ca="1" si="76"/>
        <v>$f9</v>
      </c>
      <c r="AO102" s="1" t="e">
        <f t="shared" ca="1" si="84"/>
        <v>#N/A</v>
      </c>
      <c r="AP102" s="1" t="str">
        <f t="shared" ca="1" si="77"/>
        <v/>
      </c>
      <c r="AQ102" s="1" t="str" cm="1">
        <f t="array" aca="1" ref="AQ102" ca="1">IF(LEFT(AL102,1)=".",INDEX($M$34:$M$195,MATCH(1,(AL102=$L$34:$L$195)*(S102=($S$34:$S$195)),0)),"")</f>
        <v/>
      </c>
      <c r="AR102" s="1" t="str">
        <f t="shared" ca="1" si="78"/>
        <v>$f9</v>
      </c>
      <c r="AS102" s="1">
        <f t="shared" ca="1" si="79"/>
        <v>249</v>
      </c>
      <c r="AT102" s="1" t="str">
        <f t="shared" ca="1" si="80"/>
        <v>F9</v>
      </c>
      <c r="AU102" s="1" t="str">
        <f t="shared" ca="1" si="81"/>
        <v>F9</v>
      </c>
      <c r="AV102" s="1" t="str">
        <f t="shared" ca="1" si="85"/>
        <v>F9</v>
      </c>
      <c r="AW102" s="1" t="str">
        <f t="shared" ca="1" si="82"/>
        <v>ZP</v>
      </c>
      <c r="AX102" s="4" t="str">
        <f ca="1">VLOOKUP(UPPER(F102)&amp;"-"&amp;AW102,Opcodes!$D$3:$E$160,2,FALSE)</f>
        <v>A5</v>
      </c>
      <c r="AY102" s="1">
        <f t="shared" ca="1" si="87"/>
        <v>2</v>
      </c>
    </row>
    <row r="103" spans="3:51" x14ac:dyDescent="0.3">
      <c r="C103" s="10" t="str" cm="1">
        <f t="array" aca="1" ref="C103" ca="1">IF(AND(N103&amp;""&lt;&gt;"",K103&amp;""&lt;&gt;""),K103&amp;": "&amp;N103&amp;IF(O103&amp;""&lt;&gt;""," "&amp;O103,"")&amp;IF(P103&amp;""&lt;&gt;""," "&amp;P103,""),IF(Y103&amp;""&lt;&gt;"",K103&amp;": "&amp;TRIM(_xlfn.TEXTJOIN("",TRUE,MID(Y103,2*ROW(INDIRECT("1:"&amp;LEN(Y103)))-1,2)&amp;" ")),""))</f>
        <v>10E0: 20 61 F6</v>
      </c>
      <c r="D103" s="15"/>
      <c r="E103" s="16"/>
      <c r="F103" s="17" t="s">
        <v>294</v>
      </c>
      <c r="G103" s="18" t="s">
        <v>329</v>
      </c>
      <c r="H103" s="23"/>
      <c r="I103" s="8"/>
      <c r="J103" s="8"/>
      <c r="K103" s="1" t="str">
        <f t="shared" ca="1" si="53"/>
        <v>10E0</v>
      </c>
      <c r="L103" s="1" t="str">
        <f t="shared" si="54"/>
        <v/>
      </c>
      <c r="M103" s="1" t="str">
        <f t="shared" ca="1" si="55"/>
        <v>$10E0</v>
      </c>
      <c r="N103" s="4" t="str">
        <f t="shared" ca="1" si="56"/>
        <v>20</v>
      </c>
      <c r="O103" s="4" t="str">
        <f t="shared" ca="1" si="57"/>
        <v>61</v>
      </c>
      <c r="P103" s="4" t="str">
        <f t="shared" ca="1" si="58"/>
        <v>F6</v>
      </c>
      <c r="Q103" s="3">
        <f t="shared" si="59"/>
        <v>-1</v>
      </c>
      <c r="R103" s="3" t="str">
        <f t="shared" si="60"/>
        <v/>
      </c>
      <c r="S103" s="3" t="str">
        <f t="shared" si="86"/>
        <v>sub</v>
      </c>
      <c r="T103" s="3" t="b">
        <f t="shared" si="83"/>
        <v>0</v>
      </c>
      <c r="U103" s="3" t="b">
        <f t="shared" si="61"/>
        <v>0</v>
      </c>
      <c r="V103" s="3" t="b">
        <f t="shared" si="62"/>
        <v>0</v>
      </c>
      <c r="W103" s="3" t="b">
        <f t="shared" si="63"/>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64"/>
        <v/>
      </c>
      <c r="AA103" s="1" t="str">
        <f t="shared" si="65"/>
        <v/>
      </c>
      <c r="AB103" s="1" t="str">
        <f t="shared" si="66"/>
        <v/>
      </c>
      <c r="AC103" s="1" t="str">
        <f t="shared" si="67"/>
        <v/>
      </c>
      <c r="AD103" s="1" t="str">
        <f t="shared" si="68"/>
        <v/>
      </c>
      <c r="AE103" s="1" t="str">
        <f t="shared" ca="1" si="69"/>
        <v>xdraw</v>
      </c>
      <c r="AF103" s="1" t="str">
        <f t="shared" si="70"/>
        <v/>
      </c>
      <c r="AG103" s="1" t="str">
        <f ca="1">IF(Z103&amp;""&lt;&gt;"",Z$33,IF(AA103&amp;""&lt;&gt;"",AA$33,IF(AB103&amp;""&lt;&gt;"",AB$33,IF(AC103&amp;""&lt;&gt;"",AC$33,IF(AD103&amp;""&lt;&gt;"",AD$33,IF(AND(AE103&amp;""&lt;&gt;"",X103=FALSE),AE$33,IF(AF103&amp;""&lt;&gt;"","IMM",IF(X103,"PSO","DIR"))))))))</f>
        <v>mem</v>
      </c>
      <c r="AH103" s="1" t="str">
        <f t="shared" ca="1" si="71"/>
        <v>xdraw</v>
      </c>
      <c r="AI103" s="1">
        <f t="shared" ca="1" si="72"/>
        <v>-1</v>
      </c>
      <c r="AJ103" s="1">
        <f t="shared" ca="1" si="73"/>
        <v>0</v>
      </c>
      <c r="AK103" s="1" t="str">
        <f t="shared" ca="1" si="74"/>
        <v>xdraw</v>
      </c>
      <c r="AL103" s="1" t="str">
        <f t="shared" ca="1" si="75"/>
        <v>xdraw</v>
      </c>
      <c r="AM103" s="1" t="str" cm="1">
        <f t="array" aca="1" ref="AM103" ca="1">INDEX($G$2:$G$195,MATCH(1,(AL103=$E$2:$E$195)*("EQU"=UPPER($F$2:$F$195)),0))</f>
        <v>$f661</v>
      </c>
      <c r="AN103" s="1" t="str">
        <f t="shared" ca="1" si="76"/>
        <v>$f661</v>
      </c>
      <c r="AO103" s="1" t="e">
        <f t="shared" ca="1" si="84"/>
        <v>#N/A</v>
      </c>
      <c r="AP103" s="1" t="str">
        <f t="shared" ca="1" si="77"/>
        <v/>
      </c>
      <c r="AQ103" s="1" t="str" cm="1">
        <f t="array" aca="1" ref="AQ103" ca="1">IF(LEFT(AL103,1)=".",INDEX($M$34:$M$195,MATCH(1,(AL103=$L$34:$L$195)*(S103=($S$34:$S$195)),0)),"")</f>
        <v/>
      </c>
      <c r="AR103" s="1" t="str">
        <f t="shared" ca="1" si="78"/>
        <v>$f661</v>
      </c>
      <c r="AS103" s="1">
        <f t="shared" ca="1" si="79"/>
        <v>63073</v>
      </c>
      <c r="AT103" s="1" t="str">
        <f t="shared" ca="1" si="80"/>
        <v>F661</v>
      </c>
      <c r="AU103" s="1" t="str">
        <f t="shared" ca="1" si="81"/>
        <v>F661</v>
      </c>
      <c r="AV103" s="1" t="str">
        <f t="shared" ca="1" si="85"/>
        <v>F661</v>
      </c>
      <c r="AW103" s="1" t="str">
        <f t="shared" ca="1" si="82"/>
        <v>ABS</v>
      </c>
      <c r="AX103" s="4" t="str">
        <f ca="1">VLOOKUP(UPPER(F103)&amp;"-"&amp;AW103,Opcodes!$D$3:$E$160,2,FALSE)</f>
        <v>20</v>
      </c>
      <c r="AY103" s="1">
        <f t="shared" si="87"/>
        <v>3</v>
      </c>
    </row>
    <row r="104" spans="3:51" x14ac:dyDescent="0.3">
      <c r="C104" s="10" t="str" cm="1">
        <f t="array" aca="1" ref="C104" ca="1">IF(AND(N104&amp;""&lt;&gt;"",K104&amp;""&lt;&gt;""),K104&amp;": "&amp;N104&amp;IF(O104&amp;""&lt;&gt;""," "&amp;O104,"")&amp;IF(P104&amp;""&lt;&gt;""," "&amp;P104,""),IF(Y104&amp;""&lt;&gt;"",K104&amp;": "&amp;TRIM(_xlfn.TEXTJOIN("",TRUE,MID(Y104,2*ROW(INDIRECT("1:"&amp;LEN(Y104)))-1,2)&amp;" ")),""))</f>
        <v>10E3: A2 05</v>
      </c>
      <c r="D104" s="15"/>
      <c r="E104" s="16" t="s">
        <v>401</v>
      </c>
      <c r="F104" s="17" t="s">
        <v>292</v>
      </c>
      <c r="G104" s="18" t="s">
        <v>356</v>
      </c>
      <c r="H104" s="23" t="s">
        <v>402</v>
      </c>
      <c r="I104" s="8"/>
      <c r="J104" s="8"/>
      <c r="K104" s="1" t="str">
        <f t="shared" ca="1" si="53"/>
        <v>10E3</v>
      </c>
      <c r="L104" s="1" t="str">
        <f t="shared" si="54"/>
        <v>sound</v>
      </c>
      <c r="M104" s="1" t="str">
        <f t="shared" ca="1" si="55"/>
        <v>$10E3</v>
      </c>
      <c r="N104" s="4" t="str">
        <f t="shared" ca="1" si="56"/>
        <v>A2</v>
      </c>
      <c r="O104" s="4" t="str">
        <f t="shared" ca="1" si="57"/>
        <v>05</v>
      </c>
      <c r="P104" s="4" t="str">
        <f t="shared" ca="1" si="58"/>
        <v/>
      </c>
      <c r="Q104" s="3">
        <f t="shared" si="59"/>
        <v>-1</v>
      </c>
      <c r="R104" s="3" t="str">
        <f t="shared" si="60"/>
        <v/>
      </c>
      <c r="S104" s="3" t="str">
        <f t="shared" si="86"/>
        <v>sub</v>
      </c>
      <c r="T104" s="3" t="b">
        <f t="shared" si="83"/>
        <v>0</v>
      </c>
      <c r="U104" s="3" t="b">
        <f t="shared" si="61"/>
        <v>0</v>
      </c>
      <c r="V104" s="3" t="b">
        <f t="shared" si="62"/>
        <v>0</v>
      </c>
      <c r="W104" s="3" t="b">
        <f t="shared" si="63"/>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64"/>
        <v/>
      </c>
      <c r="AA104" s="1" t="str">
        <f t="shared" si="65"/>
        <v/>
      </c>
      <c r="AB104" s="1" t="str">
        <f t="shared" si="66"/>
        <v/>
      </c>
      <c r="AC104" s="1" t="str">
        <f t="shared" si="67"/>
        <v/>
      </c>
      <c r="AD104" s="1" t="str">
        <f t="shared" si="68"/>
        <v/>
      </c>
      <c r="AE104" s="1" t="str">
        <f t="shared" ca="1" si="69"/>
        <v/>
      </c>
      <c r="AF104" s="1" t="str">
        <f t="shared" si="70"/>
        <v>#5</v>
      </c>
      <c r="AG104" s="1" t="str">
        <f ca="1">IF(Z104&amp;""&lt;&gt;"",Z$33,IF(AA104&amp;""&lt;&gt;"",AA$33,IF(AB104&amp;""&lt;&gt;"",AB$33,IF(AC104&amp;""&lt;&gt;"",AC$33,IF(AD104&amp;""&lt;&gt;"",AD$33,IF(AND(AE104&amp;""&lt;&gt;"",X104=FALSE),AE$33,IF(AF104&amp;""&lt;&gt;"","IMM",IF(X104,"PSO","DIR"))))))))</f>
        <v>IMM</v>
      </c>
      <c r="AH104" s="1" t="str">
        <f t="shared" ca="1" si="71"/>
        <v>5</v>
      </c>
      <c r="AI104" s="1">
        <f t="shared" ca="1" si="72"/>
        <v>-1</v>
      </c>
      <c r="AJ104" s="1">
        <f t="shared" ca="1" si="73"/>
        <v>0</v>
      </c>
      <c r="AK104" s="1" t="str">
        <f t="shared" ca="1" si="74"/>
        <v>5</v>
      </c>
      <c r="AL104" s="1" t="str">
        <f t="shared" ca="1" si="75"/>
        <v>5</v>
      </c>
      <c r="AM104" s="1" t="e" cm="1">
        <f t="array" aca="1" ref="AM104" ca="1">INDEX($G$2:$G$195,MATCH(1,(AL104=$E$2:$E$195)*("EQU"=UPPER($F$2:$F$195)),0))</f>
        <v>#N/A</v>
      </c>
      <c r="AN104" s="1" t="str">
        <f t="shared" ca="1" si="76"/>
        <v/>
      </c>
      <c r="AO104" s="1" t="e">
        <f t="shared" ca="1" si="84"/>
        <v>#N/A</v>
      </c>
      <c r="AP104" s="1" t="str">
        <f t="shared" ca="1" si="77"/>
        <v/>
      </c>
      <c r="AQ104" s="1" t="str" cm="1">
        <f t="array" aca="1" ref="AQ104" ca="1">IF(LEFT(AL104,1)=".",INDEX($M$34:$M$195,MATCH(1,(AL104=$L$34:$L$195)*(S104=($S$34:$S$195)),0)),"")</f>
        <v/>
      </c>
      <c r="AR104" s="1" t="str">
        <f t="shared" ca="1" si="78"/>
        <v>5</v>
      </c>
      <c r="AS104" s="1">
        <f t="shared" ca="1" si="79"/>
        <v>5</v>
      </c>
      <c r="AT104" s="1" t="str">
        <f t="shared" ca="1" si="80"/>
        <v>05</v>
      </c>
      <c r="AU104" s="1" t="str">
        <f t="shared" ca="1" si="81"/>
        <v>05</v>
      </c>
      <c r="AV104" s="1" t="str">
        <f t="shared" ca="1" si="85"/>
        <v>05</v>
      </c>
      <c r="AW104" s="1" t="str">
        <f t="shared" ca="1" si="82"/>
        <v>IMM</v>
      </c>
      <c r="AX104" s="4" t="str">
        <f ca="1">VLOOKUP(UPPER(F104)&amp;"-"&amp;AW104,Opcodes!$D$3:$E$160,2,FALSE)</f>
        <v>A2</v>
      </c>
      <c r="AY104" s="1">
        <f t="shared" ca="1" si="87"/>
        <v>2</v>
      </c>
    </row>
    <row r="105" spans="3:51" x14ac:dyDescent="0.3">
      <c r="C105" s="10" t="str" cm="1">
        <f t="array" aca="1" ref="C105" ca="1">IF(AND(N105&amp;""&lt;&gt;"",K105&amp;""&lt;&gt;""),K105&amp;": "&amp;N105&amp;IF(O105&amp;""&lt;&gt;""," "&amp;O105,"")&amp;IF(P105&amp;""&lt;&gt;""," "&amp;P105,""),IF(Y105&amp;""&lt;&gt;"",K105&amp;": "&amp;TRIM(_xlfn.TEXTJOIN("",TRUE,MID(Y105,2*ROW(INDIRECT("1:"&amp;LEN(Y105)))-1,2)&amp;" ")),""))</f>
        <v>10E5: AD 30 C0</v>
      </c>
      <c r="D105" s="15"/>
      <c r="E105" s="16" t="s">
        <v>403</v>
      </c>
      <c r="F105" s="17" t="s">
        <v>48</v>
      </c>
      <c r="G105" s="18" t="s">
        <v>290</v>
      </c>
      <c r="H105" s="23"/>
      <c r="I105" s="8"/>
      <c r="J105" s="8"/>
      <c r="K105" s="1" t="str">
        <f t="shared" ca="1" si="53"/>
        <v>10E5</v>
      </c>
      <c r="L105" s="1" t="str">
        <f t="shared" si="54"/>
        <v>tick</v>
      </c>
      <c r="M105" s="1" t="str">
        <f t="shared" ca="1" si="55"/>
        <v>$10E5</v>
      </c>
      <c r="N105" s="4" t="str">
        <f t="shared" ca="1" si="56"/>
        <v>AD</v>
      </c>
      <c r="O105" s="4" t="str">
        <f t="shared" ca="1" si="57"/>
        <v>30</v>
      </c>
      <c r="P105" s="4" t="str">
        <f t="shared" ca="1" si="58"/>
        <v>C0</v>
      </c>
      <c r="Q105" s="3">
        <f t="shared" si="59"/>
        <v>-1</v>
      </c>
      <c r="R105" s="3" t="str">
        <f t="shared" si="60"/>
        <v/>
      </c>
      <c r="S105" s="3" t="str">
        <f t="shared" si="86"/>
        <v>sub</v>
      </c>
      <c r="T105" s="3" t="b">
        <f t="shared" si="83"/>
        <v>0</v>
      </c>
      <c r="U105" s="3" t="b">
        <f t="shared" si="61"/>
        <v>0</v>
      </c>
      <c r="V105" s="3" t="b">
        <f t="shared" si="62"/>
        <v>0</v>
      </c>
      <c r="W105" s="3" t="b">
        <f t="shared" si="63"/>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64"/>
        <v/>
      </c>
      <c r="AA105" s="1" t="str">
        <f t="shared" si="65"/>
        <v/>
      </c>
      <c r="AB105" s="1" t="str">
        <f t="shared" si="66"/>
        <v/>
      </c>
      <c r="AC105" s="1" t="str">
        <f t="shared" si="67"/>
        <v/>
      </c>
      <c r="AD105" s="1" t="str">
        <f t="shared" si="68"/>
        <v/>
      </c>
      <c r="AE105" s="1" t="str">
        <f t="shared" ca="1" si="69"/>
        <v>spkr</v>
      </c>
      <c r="AF105" s="1" t="str">
        <f t="shared" si="70"/>
        <v/>
      </c>
      <c r="AG105" s="1" t="str">
        <f ca="1">IF(Z105&amp;""&lt;&gt;"",Z$33,IF(AA105&amp;""&lt;&gt;"",AA$33,IF(AB105&amp;""&lt;&gt;"",AB$33,IF(AC105&amp;""&lt;&gt;"",AC$33,IF(AD105&amp;""&lt;&gt;"",AD$33,IF(AND(AE105&amp;""&lt;&gt;"",X105=FALSE),AE$33,IF(AF105&amp;""&lt;&gt;"","IMM",IF(X105,"PSO","DIR"))))))))</f>
        <v>mem</v>
      </c>
      <c r="AH105" s="1" t="str">
        <f t="shared" ca="1" si="71"/>
        <v>spkr</v>
      </c>
      <c r="AI105" s="1">
        <f t="shared" ca="1" si="72"/>
        <v>-1</v>
      </c>
      <c r="AJ105" s="1">
        <f t="shared" ca="1" si="73"/>
        <v>0</v>
      </c>
      <c r="AK105" s="1" t="str">
        <f t="shared" ca="1" si="74"/>
        <v>spkr</v>
      </c>
      <c r="AL105" s="1" t="str">
        <f t="shared" ca="1" si="75"/>
        <v>spkr</v>
      </c>
      <c r="AM105" s="1" t="str" cm="1">
        <f t="array" aca="1" ref="AM105" ca="1">INDEX($G$2:$G$195,MATCH(1,(AL105=$E$2:$E$195)*("EQU"=UPPER($F$2:$F$195)),0))</f>
        <v>$c030</v>
      </c>
      <c r="AN105" s="1" t="str">
        <f t="shared" ca="1" si="76"/>
        <v>$c030</v>
      </c>
      <c r="AO105" s="1" t="e">
        <f t="shared" ca="1" si="84"/>
        <v>#N/A</v>
      </c>
      <c r="AP105" s="1" t="str">
        <f t="shared" ca="1" si="77"/>
        <v/>
      </c>
      <c r="AQ105" s="1" t="str" cm="1">
        <f t="array" aca="1" ref="AQ105" ca="1">IF(LEFT(AL105,1)=".",INDEX($M$34:$M$195,MATCH(1,(AL105=$L$34:$L$195)*(S105=($S$34:$S$195)),0)),"")</f>
        <v/>
      </c>
      <c r="AR105" s="1" t="str">
        <f t="shared" ca="1" si="78"/>
        <v>$c030</v>
      </c>
      <c r="AS105" s="1">
        <f t="shared" ca="1" si="79"/>
        <v>49200</v>
      </c>
      <c r="AT105" s="1" t="str">
        <f t="shared" ca="1" si="80"/>
        <v>C030</v>
      </c>
      <c r="AU105" s="1" t="str">
        <f t="shared" ca="1" si="81"/>
        <v>C030</v>
      </c>
      <c r="AV105" s="1" t="str">
        <f t="shared" ca="1" si="85"/>
        <v>C030</v>
      </c>
      <c r="AW105" s="1" t="str">
        <f t="shared" ca="1" si="82"/>
        <v>ABS</v>
      </c>
      <c r="AX105" s="4" t="str">
        <f ca="1">VLOOKUP(UPPER(F105)&amp;"-"&amp;AW105,Opcodes!$D$3:$E$160,2,FALSE)</f>
        <v>AD</v>
      </c>
      <c r="AY105" s="1">
        <f t="shared" ca="1" si="87"/>
        <v>3</v>
      </c>
    </row>
    <row r="106" spans="3:51" x14ac:dyDescent="0.3">
      <c r="C106" s="10" t="str" cm="1">
        <f t="array" aca="1" ref="C106" ca="1">IF(AND(N106&amp;""&lt;&gt;"",K106&amp;""&lt;&gt;""),K106&amp;": "&amp;N106&amp;IF(O106&amp;""&lt;&gt;""," "&amp;O106,"")&amp;IF(P106&amp;""&lt;&gt;""," "&amp;P106,""),IF(Y106&amp;""&lt;&gt;"",K106&amp;": "&amp;TRIM(_xlfn.TEXTJOIN("",TRUE,MID(Y106,2*ROW(INDIRECT("1:"&amp;LEN(Y106)))-1,2)&amp;" ")),""))</f>
        <v>10E8: A4 E7</v>
      </c>
      <c r="D106" s="15"/>
      <c r="E106" s="16"/>
      <c r="F106" s="17" t="s">
        <v>12</v>
      </c>
      <c r="G106" s="18" t="s">
        <v>323</v>
      </c>
      <c r="H106" s="23"/>
      <c r="I106" s="8"/>
      <c r="J106" s="8"/>
      <c r="K106" s="1" t="str">
        <f t="shared" ca="1" si="53"/>
        <v>10E8</v>
      </c>
      <c r="L106" s="1" t="str">
        <f t="shared" si="54"/>
        <v/>
      </c>
      <c r="M106" s="1" t="str">
        <f t="shared" ca="1" si="55"/>
        <v>$10E8</v>
      </c>
      <c r="N106" s="4" t="str">
        <f t="shared" ca="1" si="56"/>
        <v>A4</v>
      </c>
      <c r="O106" s="4" t="str">
        <f t="shared" ca="1" si="57"/>
        <v>E7</v>
      </c>
      <c r="P106" s="4" t="str">
        <f t="shared" ca="1" si="58"/>
        <v/>
      </c>
      <c r="Q106" s="3">
        <f t="shared" si="59"/>
        <v>-1</v>
      </c>
      <c r="R106" s="3" t="str">
        <f t="shared" si="60"/>
        <v/>
      </c>
      <c r="S106" s="3" t="str">
        <f t="shared" si="86"/>
        <v>sub</v>
      </c>
      <c r="T106" s="3" t="b">
        <f t="shared" si="83"/>
        <v>0</v>
      </c>
      <c r="U106" s="3" t="b">
        <f t="shared" si="61"/>
        <v>0</v>
      </c>
      <c r="V106" s="3" t="b">
        <f t="shared" si="62"/>
        <v>0</v>
      </c>
      <c r="W106" s="3" t="b">
        <f t="shared" si="63"/>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64"/>
        <v/>
      </c>
      <c r="AA106" s="1" t="str">
        <f t="shared" si="65"/>
        <v/>
      </c>
      <c r="AB106" s="1" t="str">
        <f t="shared" si="66"/>
        <v/>
      </c>
      <c r="AC106" s="1" t="str">
        <f t="shared" si="67"/>
        <v/>
      </c>
      <c r="AD106" s="1" t="str">
        <f t="shared" si="68"/>
        <v/>
      </c>
      <c r="AE106" s="1" t="str">
        <f t="shared" ca="1" si="69"/>
        <v>scale</v>
      </c>
      <c r="AF106" s="1" t="str">
        <f t="shared" si="70"/>
        <v/>
      </c>
      <c r="AG106" s="1" t="str">
        <f ca="1">IF(Z106&amp;""&lt;&gt;"",Z$33,IF(AA106&amp;""&lt;&gt;"",AA$33,IF(AB106&amp;""&lt;&gt;"",AB$33,IF(AC106&amp;""&lt;&gt;"",AC$33,IF(AD106&amp;""&lt;&gt;"",AD$33,IF(AND(AE106&amp;""&lt;&gt;"",X106=FALSE),AE$33,IF(AF106&amp;""&lt;&gt;"","IMM",IF(X106,"PSO","DIR"))))))))</f>
        <v>mem</v>
      </c>
      <c r="AH106" s="1" t="str">
        <f t="shared" ca="1" si="71"/>
        <v>scale</v>
      </c>
      <c r="AI106" s="1">
        <f t="shared" ca="1" si="72"/>
        <v>-1</v>
      </c>
      <c r="AJ106" s="1">
        <f t="shared" ca="1" si="73"/>
        <v>0</v>
      </c>
      <c r="AK106" s="1" t="str">
        <f t="shared" ca="1" si="74"/>
        <v>scale</v>
      </c>
      <c r="AL106" s="1" t="str">
        <f t="shared" ca="1" si="75"/>
        <v>scale</v>
      </c>
      <c r="AM106" s="1" t="str" cm="1">
        <f t="array" aca="1" ref="AM106" ca="1">INDEX($G$2:$G$195,MATCH(1,(AL106=$E$2:$E$195)*("EQU"=UPPER($F$2:$F$195)),0))</f>
        <v>$e7</v>
      </c>
      <c r="AN106" s="1" t="str">
        <f t="shared" ca="1" si="76"/>
        <v>$e7</v>
      </c>
      <c r="AO106" s="1" t="e">
        <f t="shared" ca="1" si="84"/>
        <v>#N/A</v>
      </c>
      <c r="AP106" s="1" t="str">
        <f t="shared" ca="1" si="77"/>
        <v/>
      </c>
      <c r="AQ106" s="1" t="str" cm="1">
        <f t="array" aca="1" ref="AQ106" ca="1">IF(LEFT(AL106,1)=".",INDEX($M$34:$M$195,MATCH(1,(AL106=$L$34:$L$195)*(S106=($S$34:$S$195)),0)),"")</f>
        <v/>
      </c>
      <c r="AR106" s="1" t="str">
        <f t="shared" ca="1" si="78"/>
        <v>$e7</v>
      </c>
      <c r="AS106" s="1">
        <f t="shared" ca="1" si="79"/>
        <v>231</v>
      </c>
      <c r="AT106" s="1" t="str">
        <f t="shared" ca="1" si="80"/>
        <v>E7</v>
      </c>
      <c r="AU106" s="1" t="str">
        <f t="shared" ca="1" si="81"/>
        <v>E7</v>
      </c>
      <c r="AV106" s="1" t="str">
        <f t="shared" ca="1" si="85"/>
        <v>E7</v>
      </c>
      <c r="AW106" s="1" t="str">
        <f t="shared" ca="1" si="82"/>
        <v>ZP</v>
      </c>
      <c r="AX106" s="4" t="str">
        <f ca="1">VLOOKUP(UPPER(F106)&amp;"-"&amp;AW106,Opcodes!$D$3:$E$160,2,FALSE)</f>
        <v>A4</v>
      </c>
      <c r="AY106" s="1">
        <f t="shared" ca="1" si="87"/>
        <v>2</v>
      </c>
    </row>
    <row r="107" spans="3:51" x14ac:dyDescent="0.3">
      <c r="C107" s="10" t="str" cm="1">
        <f t="array" aca="1" ref="C107" ca="1">IF(AND(N107&amp;""&lt;&gt;"",K107&amp;""&lt;&gt;""),K107&amp;": "&amp;N107&amp;IF(O107&amp;""&lt;&gt;""," "&amp;O107,"")&amp;IF(P107&amp;""&lt;&gt;""," "&amp;P107,""),IF(Y107&amp;""&lt;&gt;"",K107&amp;": "&amp;TRIM(_xlfn.TEXTJOIN("",TRUE,MID(Y107,2*ROW(INDIRECT("1:"&amp;LEN(Y107)))-1,2)&amp;" ")),""))</f>
        <v>10EA: 88</v>
      </c>
      <c r="D107" s="15"/>
      <c r="E107" s="16" t="s">
        <v>404</v>
      </c>
      <c r="F107" s="17" t="s">
        <v>405</v>
      </c>
      <c r="G107" s="18"/>
      <c r="H107" s="23"/>
      <c r="I107" s="8"/>
      <c r="J107" s="8"/>
      <c r="K107" s="1" t="str">
        <f t="shared" ca="1" si="53"/>
        <v>10EA</v>
      </c>
      <c r="L107" s="1" t="str">
        <f t="shared" si="54"/>
        <v>delay</v>
      </c>
      <c r="M107" s="1" t="str">
        <f t="shared" ca="1" si="55"/>
        <v>$10EA</v>
      </c>
      <c r="N107" s="4" t="str">
        <f t="shared" ca="1" si="56"/>
        <v>88</v>
      </c>
      <c r="O107" s="4" t="str">
        <f t="shared" ca="1" si="57"/>
        <v/>
      </c>
      <c r="P107" s="4" t="str">
        <f t="shared" ca="1" si="58"/>
        <v/>
      </c>
      <c r="Q107" s="3">
        <f t="shared" si="59"/>
        <v>-1</v>
      </c>
      <c r="R107" s="3" t="str">
        <f t="shared" si="60"/>
        <v/>
      </c>
      <c r="S107" s="3" t="str">
        <f t="shared" si="86"/>
        <v>sub</v>
      </c>
      <c r="T107" s="3" t="b">
        <f t="shared" si="83"/>
        <v>0</v>
      </c>
      <c r="U107" s="3" t="b">
        <f t="shared" si="61"/>
        <v>1</v>
      </c>
      <c r="V107" s="3" t="b">
        <f t="shared" si="62"/>
        <v>0</v>
      </c>
      <c r="W107" s="3" t="b">
        <f t="shared" si="63"/>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64"/>
        <v/>
      </c>
      <c r="AA107" s="1" t="str">
        <f t="shared" si="65"/>
        <v/>
      </c>
      <c r="AB107" s="1" t="str">
        <f t="shared" si="66"/>
        <v/>
      </c>
      <c r="AC107" s="1" t="str">
        <f t="shared" si="67"/>
        <v/>
      </c>
      <c r="AD107" s="1" t="str">
        <f t="shared" si="68"/>
        <v/>
      </c>
      <c r="AE107" s="1" t="str">
        <f t="shared" ca="1" si="69"/>
        <v/>
      </c>
      <c r="AF107" s="1" t="str">
        <f t="shared" si="70"/>
        <v/>
      </c>
      <c r="AG107" s="1" t="str">
        <f ca="1">IF(Z107&amp;""&lt;&gt;"",Z$33,IF(AA107&amp;""&lt;&gt;"",AA$33,IF(AB107&amp;""&lt;&gt;"",AB$33,IF(AC107&amp;""&lt;&gt;"",AC$33,IF(AD107&amp;""&lt;&gt;"",AD$33,IF(AND(AE107&amp;""&lt;&gt;"",X107=FALSE),AE$33,IF(AF107&amp;""&lt;&gt;"","IMM",IF(X107,"PSO","DIR"))))))))</f>
        <v>DIR</v>
      </c>
      <c r="AH107" s="1" t="str">
        <f t="shared" ca="1" si="71"/>
        <v/>
      </c>
      <c r="AI107" s="1">
        <f t="shared" ca="1" si="72"/>
        <v>-1</v>
      </c>
      <c r="AJ107" s="1">
        <f t="shared" ca="1" si="73"/>
        <v>0</v>
      </c>
      <c r="AK107" s="1" t="str">
        <f t="shared" ca="1" si="74"/>
        <v/>
      </c>
      <c r="AL107" s="1" t="str">
        <f t="shared" ca="1" si="75"/>
        <v/>
      </c>
      <c r="AM107" s="1" t="e" cm="1">
        <f t="array" aca="1" ref="AM107" ca="1">INDEX($G$2:$G$195,MATCH(1,(AL107=$E$2:$E$195)*("EQU"=UPPER($F$2:$F$195)),0))</f>
        <v>#N/A</v>
      </c>
      <c r="AN107" s="1" t="str">
        <f t="shared" ca="1" si="76"/>
        <v/>
      </c>
      <c r="AO107" s="1" t="str">
        <f t="shared" ca="1" si="84"/>
        <v>$1000</v>
      </c>
      <c r="AP107" s="1" t="str">
        <f t="shared" ca="1" si="77"/>
        <v/>
      </c>
      <c r="AQ107" s="1" t="str" cm="1">
        <f t="array" aca="1" ref="AQ107" ca="1">IF(LEFT(AL107,1)=".",INDEX($M$34:$M$195,MATCH(1,(AL107=$L$34:$L$195)*(S107=($S$34:$S$195)),0)),"")</f>
        <v/>
      </c>
      <c r="AR107" s="1" t="str">
        <f t="shared" ca="1" si="78"/>
        <v/>
      </c>
      <c r="AS107" s="1" t="str">
        <f t="shared" ca="1" si="79"/>
        <v/>
      </c>
      <c r="AT107" s="1" t="str">
        <f t="shared" ca="1" si="80"/>
        <v/>
      </c>
      <c r="AU107" s="1" t="str">
        <f t="shared" ca="1" si="81"/>
        <v/>
      </c>
      <c r="AV107" s="1" t="str">
        <f t="shared" ca="1" si="85"/>
        <v/>
      </c>
      <c r="AW107" s="1" t="str">
        <f t="shared" ca="1" si="82"/>
        <v>DIR</v>
      </c>
      <c r="AX107" s="4" t="str">
        <f ca="1">VLOOKUP(UPPER(F107)&amp;"-"&amp;AW107,Opcodes!$D$3:$E$160,2,FALSE)</f>
        <v>88</v>
      </c>
      <c r="AY107" s="1">
        <f t="shared" ca="1" si="87"/>
        <v>1</v>
      </c>
    </row>
    <row r="108" spans="3:51" x14ac:dyDescent="0.3">
      <c r="C108" s="10" t="str" cm="1">
        <f t="array" aca="1" ref="C108" ca="1">IF(AND(N108&amp;""&lt;&gt;"",K108&amp;""&lt;&gt;""),K108&amp;": "&amp;N108&amp;IF(O108&amp;""&lt;&gt;""," "&amp;O108,"")&amp;IF(P108&amp;""&lt;&gt;""," "&amp;P108,""),IF(Y108&amp;""&lt;&gt;"",K108&amp;": "&amp;TRIM(_xlfn.TEXTJOIN("",TRUE,MID(Y108,2*ROW(INDIRECT("1:"&amp;LEN(Y108)))-1,2)&amp;" ")),""))</f>
        <v>10EB: D0 FD</v>
      </c>
      <c r="D108" s="15"/>
      <c r="E108" s="16"/>
      <c r="F108" s="17" t="s">
        <v>88</v>
      </c>
      <c r="G108" s="18" t="s">
        <v>404</v>
      </c>
      <c r="H108" s="23"/>
      <c r="I108" s="8"/>
      <c r="J108" s="8"/>
      <c r="K108" s="1" t="str">
        <f t="shared" ca="1" si="53"/>
        <v>10EB</v>
      </c>
      <c r="L108" s="1" t="str">
        <f t="shared" si="54"/>
        <v/>
      </c>
      <c r="M108" s="1" t="str">
        <f t="shared" ca="1" si="55"/>
        <v>$10EB</v>
      </c>
      <c r="N108" s="4" t="str">
        <f t="shared" ca="1" si="56"/>
        <v>D0</v>
      </c>
      <c r="O108" s="4" t="str">
        <f t="shared" ca="1" si="57"/>
        <v>FD</v>
      </c>
      <c r="P108" s="4" t="str">
        <f t="shared" ca="1" si="58"/>
        <v/>
      </c>
      <c r="Q108" s="3">
        <f t="shared" si="59"/>
        <v>-1</v>
      </c>
      <c r="R108" s="3" t="str">
        <f t="shared" si="60"/>
        <v/>
      </c>
      <c r="S108" s="3" t="str">
        <f t="shared" si="86"/>
        <v>sub</v>
      </c>
      <c r="T108" s="3" t="b">
        <f t="shared" si="83"/>
        <v>1</v>
      </c>
      <c r="U108" s="3" t="b">
        <f t="shared" si="61"/>
        <v>0</v>
      </c>
      <c r="V108" s="3" t="b">
        <f t="shared" si="62"/>
        <v>0</v>
      </c>
      <c r="W108" s="3" t="b">
        <f t="shared" si="63"/>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64"/>
        <v/>
      </c>
      <c r="AA108" s="1" t="str">
        <f t="shared" si="65"/>
        <v/>
      </c>
      <c r="AB108" s="1" t="str">
        <f t="shared" si="66"/>
        <v/>
      </c>
      <c r="AC108" s="1" t="str">
        <f t="shared" si="67"/>
        <v/>
      </c>
      <c r="AD108" s="1" t="str">
        <f t="shared" si="68"/>
        <v/>
      </c>
      <c r="AE108" s="1" t="str">
        <f t="shared" ca="1" si="69"/>
        <v>delay</v>
      </c>
      <c r="AF108" s="1" t="str">
        <f t="shared" si="70"/>
        <v/>
      </c>
      <c r="AG108" s="1" t="str">
        <f ca="1">IF(Z108&amp;""&lt;&gt;"",Z$33,IF(AA108&amp;""&lt;&gt;"",AA$33,IF(AB108&amp;""&lt;&gt;"",AB$33,IF(AC108&amp;""&lt;&gt;"",AC$33,IF(AD108&amp;""&lt;&gt;"",AD$33,IF(AND(AE108&amp;""&lt;&gt;"",X108=FALSE),AE$33,IF(AF108&amp;""&lt;&gt;"","IMM",IF(X108,"PSO","DIR"))))))))</f>
        <v>mem</v>
      </c>
      <c r="AH108" s="1" t="str">
        <f t="shared" ca="1" si="71"/>
        <v>delay</v>
      </c>
      <c r="AI108" s="1">
        <f t="shared" ca="1" si="72"/>
        <v>-1</v>
      </c>
      <c r="AJ108" s="1">
        <f t="shared" ca="1" si="73"/>
        <v>0</v>
      </c>
      <c r="AK108" s="1" t="str">
        <f t="shared" ca="1" si="74"/>
        <v>delay</v>
      </c>
      <c r="AL108" s="1" t="str">
        <f t="shared" ca="1" si="75"/>
        <v>delay</v>
      </c>
      <c r="AM108" s="1" t="e" cm="1">
        <f t="array" aca="1" ref="AM108" ca="1">INDEX($G$2:$G$195,MATCH(1,(AL108=$E$2:$E$195)*("EQU"=UPPER($F$2:$F$195)),0))</f>
        <v>#N/A</v>
      </c>
      <c r="AN108" s="1" t="str">
        <f t="shared" ca="1" si="76"/>
        <v/>
      </c>
      <c r="AO108" s="1" t="str">
        <f t="shared" ca="1" si="84"/>
        <v>$10EA</v>
      </c>
      <c r="AP108" s="1" t="str">
        <f t="shared" ca="1" si="77"/>
        <v>$10EA</v>
      </c>
      <c r="AQ108" s="1" t="str" cm="1">
        <f t="array" aca="1" ref="AQ108" ca="1">IF(LEFT(AL108,1)=".",INDEX($M$34:$M$195,MATCH(1,(AL108=$L$34:$L$195)*(S108=($S$34:$S$195)),0)),"")</f>
        <v/>
      </c>
      <c r="AR108" s="1" t="str">
        <f t="shared" ca="1" si="78"/>
        <v>$10EA</v>
      </c>
      <c r="AS108" s="1">
        <f t="shared" ca="1" si="79"/>
        <v>4330</v>
      </c>
      <c r="AT108" s="1" t="str">
        <f t="shared" ca="1" si="80"/>
        <v>10EA</v>
      </c>
      <c r="AU108" s="1" t="str">
        <f t="shared" ca="1" si="81"/>
        <v>10EA</v>
      </c>
      <c r="AV108" s="1" t="str">
        <f t="shared" ca="1" si="85"/>
        <v>FD</v>
      </c>
      <c r="AW108" s="1" t="str">
        <f t="shared" ca="1" si="82"/>
        <v>REL</v>
      </c>
      <c r="AX108" s="4" t="str">
        <f ca="1">VLOOKUP(UPPER(F108)&amp;"-"&amp;AW108,Opcodes!$D$3:$E$160,2,FALSE)</f>
        <v>D0</v>
      </c>
      <c r="AY108" s="1">
        <f t="shared" si="87"/>
        <v>2</v>
      </c>
    </row>
    <row r="109" spans="3:51" x14ac:dyDescent="0.3">
      <c r="C109" s="10" t="str" cm="1">
        <f t="array" aca="1" ref="C109" ca="1">IF(AND(N109&amp;""&lt;&gt;"",K109&amp;""&lt;&gt;""),K109&amp;": "&amp;N109&amp;IF(O109&amp;""&lt;&gt;""," "&amp;O109,"")&amp;IF(P109&amp;""&lt;&gt;""," "&amp;P109,""),IF(Y109&amp;""&lt;&gt;"",K109&amp;": "&amp;TRIM(_xlfn.TEXTJOIN("",TRUE,MID(Y109,2*ROW(INDIRECT("1:"&amp;LEN(Y109)))-1,2)&amp;" ")),""))</f>
        <v>10ED: CA</v>
      </c>
      <c r="D109" s="15"/>
      <c r="E109" s="16" t="s">
        <v>406</v>
      </c>
      <c r="F109" s="17" t="s">
        <v>407</v>
      </c>
      <c r="G109" s="18"/>
      <c r="H109" s="23"/>
      <c r="I109" s="8"/>
      <c r="J109" s="8"/>
      <c r="K109" s="1" t="str">
        <f t="shared" ca="1" si="53"/>
        <v>10ED</v>
      </c>
      <c r="L109" s="1" t="str">
        <f t="shared" si="54"/>
        <v>cycle</v>
      </c>
      <c r="M109" s="1" t="str">
        <f t="shared" ca="1" si="55"/>
        <v>$10ED</v>
      </c>
      <c r="N109" s="4" t="str">
        <f t="shared" ca="1" si="56"/>
        <v>CA</v>
      </c>
      <c r="O109" s="4" t="str">
        <f t="shared" ca="1" si="57"/>
        <v/>
      </c>
      <c r="P109" s="4" t="str">
        <f t="shared" ca="1" si="58"/>
        <v/>
      </c>
      <c r="Q109" s="3">
        <f t="shared" si="59"/>
        <v>-1</v>
      </c>
      <c r="R109" s="3" t="str">
        <f t="shared" si="60"/>
        <v/>
      </c>
      <c r="S109" s="3" t="str">
        <f t="shared" si="86"/>
        <v>sub</v>
      </c>
      <c r="T109" s="3" t="b">
        <f t="shared" si="83"/>
        <v>0</v>
      </c>
      <c r="U109" s="3" t="b">
        <f t="shared" si="61"/>
        <v>1</v>
      </c>
      <c r="V109" s="3" t="b">
        <f t="shared" si="62"/>
        <v>0</v>
      </c>
      <c r="W109" s="3" t="b">
        <f t="shared" si="63"/>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64"/>
        <v/>
      </c>
      <c r="AA109" s="1" t="str">
        <f t="shared" si="65"/>
        <v/>
      </c>
      <c r="AB109" s="1" t="str">
        <f t="shared" si="66"/>
        <v/>
      </c>
      <c r="AC109" s="1" t="str">
        <f t="shared" si="67"/>
        <v/>
      </c>
      <c r="AD109" s="1" t="str">
        <f t="shared" si="68"/>
        <v/>
      </c>
      <c r="AE109" s="1" t="str">
        <f t="shared" ca="1" si="69"/>
        <v/>
      </c>
      <c r="AF109" s="1" t="str">
        <f t="shared" si="70"/>
        <v/>
      </c>
      <c r="AG109" s="1" t="str">
        <f ca="1">IF(Z109&amp;""&lt;&gt;"",Z$33,IF(AA109&amp;""&lt;&gt;"",AA$33,IF(AB109&amp;""&lt;&gt;"",AB$33,IF(AC109&amp;""&lt;&gt;"",AC$33,IF(AD109&amp;""&lt;&gt;"",AD$33,IF(AND(AE109&amp;""&lt;&gt;"",X109=FALSE),AE$33,IF(AF109&amp;""&lt;&gt;"","IMM",IF(X109,"PSO","DIR"))))))))</f>
        <v>DIR</v>
      </c>
      <c r="AH109" s="1" t="str">
        <f t="shared" ca="1" si="71"/>
        <v/>
      </c>
      <c r="AI109" s="1">
        <f t="shared" ca="1" si="72"/>
        <v>-1</v>
      </c>
      <c r="AJ109" s="1">
        <f t="shared" ca="1" si="73"/>
        <v>0</v>
      </c>
      <c r="AK109" s="1" t="str">
        <f t="shared" ca="1" si="74"/>
        <v/>
      </c>
      <c r="AL109" s="1" t="str">
        <f t="shared" ca="1" si="75"/>
        <v/>
      </c>
      <c r="AM109" s="1" t="e" cm="1">
        <f t="array" aca="1" ref="AM109" ca="1">INDEX($G$2:$G$195,MATCH(1,(AL109=$E$2:$E$195)*("EQU"=UPPER($F$2:$F$195)),0))</f>
        <v>#N/A</v>
      </c>
      <c r="AN109" s="1" t="str">
        <f t="shared" ca="1" si="76"/>
        <v/>
      </c>
      <c r="AO109" s="1" t="str">
        <f t="shared" ca="1" si="84"/>
        <v>$1000</v>
      </c>
      <c r="AP109" s="1" t="str">
        <f t="shared" ca="1" si="77"/>
        <v/>
      </c>
      <c r="AQ109" s="1" t="str" cm="1">
        <f t="array" aca="1" ref="AQ109" ca="1">IF(LEFT(AL109,1)=".",INDEX($M$34:$M$195,MATCH(1,(AL109=$L$34:$L$195)*(S109=($S$34:$S$195)),0)),"")</f>
        <v/>
      </c>
      <c r="AR109" s="1" t="str">
        <f t="shared" ca="1" si="78"/>
        <v/>
      </c>
      <c r="AS109" s="1" t="str">
        <f t="shared" ca="1" si="79"/>
        <v/>
      </c>
      <c r="AT109" s="1" t="str">
        <f t="shared" ca="1" si="80"/>
        <v/>
      </c>
      <c r="AU109" s="1" t="str">
        <f t="shared" ca="1" si="81"/>
        <v/>
      </c>
      <c r="AV109" s="1" t="str">
        <f t="shared" ca="1" si="85"/>
        <v/>
      </c>
      <c r="AW109" s="1" t="str">
        <f t="shared" ca="1" si="82"/>
        <v>DIR</v>
      </c>
      <c r="AX109" s="4" t="str">
        <f ca="1">VLOOKUP(UPPER(F109)&amp;"-"&amp;AW109,Opcodes!$D$3:$E$160,2,FALSE)</f>
        <v>CA</v>
      </c>
      <c r="AY109" s="1">
        <f t="shared" ca="1" si="87"/>
        <v>1</v>
      </c>
    </row>
    <row r="110" spans="3:51" x14ac:dyDescent="0.3">
      <c r="C110" s="10" t="str" cm="1">
        <f t="array" aca="1" ref="C110" ca="1">IF(AND(N110&amp;""&lt;&gt;"",K110&amp;""&lt;&gt;""),K110&amp;": "&amp;N110&amp;IF(O110&amp;""&lt;&gt;""," "&amp;O110,"")&amp;IF(P110&amp;""&lt;&gt;""," "&amp;P110,""),IF(Y110&amp;""&lt;&gt;"",K110&amp;": "&amp;TRIM(_xlfn.TEXTJOIN("",TRUE,MID(Y110,2*ROW(INDIRECT("1:"&amp;LEN(Y110)))-1,2)&amp;" ")),""))</f>
        <v>10EE: D0 F5</v>
      </c>
      <c r="D110" s="15"/>
      <c r="E110" s="16"/>
      <c r="F110" s="17" t="s">
        <v>88</v>
      </c>
      <c r="G110" s="18" t="s">
        <v>403</v>
      </c>
      <c r="H110" s="23"/>
      <c r="I110" s="8"/>
      <c r="J110" s="8"/>
      <c r="K110" s="1" t="str">
        <f t="shared" ca="1" si="53"/>
        <v>10EE</v>
      </c>
      <c r="L110" s="1" t="str">
        <f t="shared" si="54"/>
        <v/>
      </c>
      <c r="M110" s="1" t="str">
        <f t="shared" ca="1" si="55"/>
        <v>$10EE</v>
      </c>
      <c r="N110" s="4" t="str">
        <f t="shared" ca="1" si="56"/>
        <v>D0</v>
      </c>
      <c r="O110" s="4" t="str">
        <f t="shared" ca="1" si="57"/>
        <v>F5</v>
      </c>
      <c r="P110" s="4" t="str">
        <f t="shared" ca="1" si="58"/>
        <v/>
      </c>
      <c r="Q110" s="3">
        <f t="shared" si="59"/>
        <v>-1</v>
      </c>
      <c r="R110" s="3" t="str">
        <f t="shared" si="60"/>
        <v/>
      </c>
      <c r="S110" s="3" t="str">
        <f t="shared" si="86"/>
        <v>sub</v>
      </c>
      <c r="T110" s="3" t="b">
        <f t="shared" si="83"/>
        <v>1</v>
      </c>
      <c r="U110" s="3" t="b">
        <f t="shared" si="61"/>
        <v>0</v>
      </c>
      <c r="V110" s="3" t="b">
        <f t="shared" si="62"/>
        <v>0</v>
      </c>
      <c r="W110" s="3" t="b">
        <f t="shared" si="63"/>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64"/>
        <v/>
      </c>
      <c r="AA110" s="1" t="str">
        <f t="shared" si="65"/>
        <v/>
      </c>
      <c r="AB110" s="1" t="str">
        <f t="shared" si="66"/>
        <v/>
      </c>
      <c r="AC110" s="1" t="str">
        <f t="shared" si="67"/>
        <v/>
      </c>
      <c r="AD110" s="1" t="str">
        <f t="shared" si="68"/>
        <v/>
      </c>
      <c r="AE110" s="1" t="str">
        <f t="shared" ca="1" si="69"/>
        <v>tick</v>
      </c>
      <c r="AF110" s="1" t="str">
        <f t="shared" si="70"/>
        <v/>
      </c>
      <c r="AG110" s="1" t="str">
        <f ca="1">IF(Z110&amp;""&lt;&gt;"",Z$33,IF(AA110&amp;""&lt;&gt;"",AA$33,IF(AB110&amp;""&lt;&gt;"",AB$33,IF(AC110&amp;""&lt;&gt;"",AC$33,IF(AD110&amp;""&lt;&gt;"",AD$33,IF(AND(AE110&amp;""&lt;&gt;"",X110=FALSE),AE$33,IF(AF110&amp;""&lt;&gt;"","IMM",IF(X110,"PSO","DIR"))))))))</f>
        <v>mem</v>
      </c>
      <c r="AH110" s="1" t="str">
        <f t="shared" ca="1" si="71"/>
        <v>tick</v>
      </c>
      <c r="AI110" s="1">
        <f t="shared" ca="1" si="72"/>
        <v>-1</v>
      </c>
      <c r="AJ110" s="1">
        <f t="shared" ca="1" si="73"/>
        <v>0</v>
      </c>
      <c r="AK110" s="1" t="str">
        <f t="shared" ca="1" si="74"/>
        <v>tick</v>
      </c>
      <c r="AL110" s="1" t="str">
        <f t="shared" ca="1" si="75"/>
        <v>tick</v>
      </c>
      <c r="AM110" s="1" t="e" cm="1">
        <f t="array" aca="1" ref="AM110" ca="1">INDEX($G$2:$G$195,MATCH(1,(AL110=$E$2:$E$195)*("EQU"=UPPER($F$2:$F$195)),0))</f>
        <v>#N/A</v>
      </c>
      <c r="AN110" s="1" t="str">
        <f t="shared" ca="1" si="76"/>
        <v/>
      </c>
      <c r="AO110" s="1" t="str">
        <f t="shared" ca="1" si="84"/>
        <v>$10E5</v>
      </c>
      <c r="AP110" s="1" t="str">
        <f t="shared" ca="1" si="77"/>
        <v>$10E5</v>
      </c>
      <c r="AQ110" s="1" t="str" cm="1">
        <f t="array" aca="1" ref="AQ110" ca="1">IF(LEFT(AL110,1)=".",INDEX($M$34:$M$195,MATCH(1,(AL110=$L$34:$L$195)*(S110=($S$34:$S$195)),0)),"")</f>
        <v/>
      </c>
      <c r="AR110" s="1" t="str">
        <f t="shared" ca="1" si="78"/>
        <v>$10E5</v>
      </c>
      <c r="AS110" s="1">
        <f t="shared" ca="1" si="79"/>
        <v>4325</v>
      </c>
      <c r="AT110" s="1" t="str">
        <f t="shared" ca="1" si="80"/>
        <v>10E5</v>
      </c>
      <c r="AU110" s="1" t="str">
        <f t="shared" ca="1" si="81"/>
        <v>10E5</v>
      </c>
      <c r="AV110" s="1" t="str">
        <f t="shared" ca="1" si="85"/>
        <v>F5</v>
      </c>
      <c r="AW110" s="1" t="str">
        <f t="shared" ca="1" si="82"/>
        <v>REL</v>
      </c>
      <c r="AX110" s="4" t="str">
        <f ca="1">VLOOKUP(UPPER(F110)&amp;"-"&amp;AW110,Opcodes!$D$3:$E$160,2,FALSE)</f>
        <v>D0</v>
      </c>
      <c r="AY110" s="1">
        <f t="shared" si="87"/>
        <v>2</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53"/>
        <v>10F0</v>
      </c>
      <c r="L111" s="1" t="str">
        <f t="shared" si="54"/>
        <v/>
      </c>
      <c r="M111" s="1" t="str">
        <f t="shared" ca="1" si="55"/>
        <v>$10F0</v>
      </c>
      <c r="N111" s="4" t="str">
        <f t="shared" ca="1" si="56"/>
        <v/>
      </c>
      <c r="O111" s="4" t="str">
        <f t="shared" ca="1" si="57"/>
        <v>00</v>
      </c>
      <c r="P111" s="4" t="str">
        <f t="shared" ca="1" si="58"/>
        <v/>
      </c>
      <c r="Q111" s="3">
        <f t="shared" si="59"/>
        <v>-1</v>
      </c>
      <c r="R111" s="3" t="str">
        <f t="shared" si="60"/>
        <v/>
      </c>
      <c r="S111" s="3" t="str">
        <f t="shared" si="86"/>
        <v>sub</v>
      </c>
      <c r="T111" s="3" t="b">
        <f t="shared" si="83"/>
        <v>0</v>
      </c>
      <c r="U111" s="3" t="b">
        <f t="shared" si="61"/>
        <v>0</v>
      </c>
      <c r="V111" s="3" t="b">
        <f t="shared" si="62"/>
        <v>0</v>
      </c>
      <c r="W111" s="3" t="b">
        <f t="shared" si="63"/>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64"/>
        <v/>
      </c>
      <c r="AA111" s="1" t="str">
        <f t="shared" si="65"/>
        <v/>
      </c>
      <c r="AB111" s="1" t="str">
        <f t="shared" si="66"/>
        <v/>
      </c>
      <c r="AC111" s="1" t="str">
        <f t="shared" si="67"/>
        <v/>
      </c>
      <c r="AD111" s="1" t="str">
        <f t="shared" si="68"/>
        <v/>
      </c>
      <c r="AE111" s="1">
        <f t="shared" ca="1" si="69"/>
        <v>0</v>
      </c>
      <c r="AF111" s="1" t="str">
        <f t="shared" si="70"/>
        <v/>
      </c>
      <c r="AG111" s="1" t="str">
        <f ca="1">IF(Z111&amp;""&lt;&gt;"",Z$33,IF(AA111&amp;""&lt;&gt;"",AA$33,IF(AB111&amp;""&lt;&gt;"",AB$33,IF(AC111&amp;""&lt;&gt;"",AC$33,IF(AD111&amp;""&lt;&gt;"",AD$33,IF(AND(AE111&amp;""&lt;&gt;"",X111=FALSE),AE$33,IF(AF111&amp;""&lt;&gt;"","IMM",IF(X111,"PSO","DIR"))))))))</f>
        <v>mem</v>
      </c>
      <c r="AH111" s="1">
        <f t="shared" ca="1" si="71"/>
        <v>0</v>
      </c>
      <c r="AI111" s="1">
        <f t="shared" ca="1" si="72"/>
        <v>-1</v>
      </c>
      <c r="AJ111" s="1">
        <f t="shared" ca="1" si="73"/>
        <v>0</v>
      </c>
      <c r="AK111" s="1">
        <f t="shared" ca="1" si="74"/>
        <v>0</v>
      </c>
      <c r="AL111" s="1">
        <f t="shared" ca="1" si="75"/>
        <v>0</v>
      </c>
      <c r="AM111" s="1" t="e" cm="1">
        <f t="array" aca="1" ref="AM111" ca="1">INDEX($G$2:$G$195,MATCH(1,(AL111=$E$2:$E$195)*("EQU"=UPPER($F$2:$F$195)),0))</f>
        <v>#N/A</v>
      </c>
      <c r="AN111" s="1" t="str">
        <f t="shared" ca="1" si="76"/>
        <v/>
      </c>
      <c r="AO111" s="1" t="e">
        <f t="shared" ca="1" si="84"/>
        <v>#N/A</v>
      </c>
      <c r="AP111" s="1" t="str">
        <f t="shared" ca="1" si="77"/>
        <v/>
      </c>
      <c r="AQ111" s="1" t="str" cm="1">
        <f t="array" aca="1" ref="AQ111" ca="1">IF(LEFT(AL111,1)=".",INDEX($M$34:$M$195,MATCH(1,(AL111=$L$34:$L$195)*(S111=($S$34:$S$195)),0)),"")</f>
        <v/>
      </c>
      <c r="AR111" s="1">
        <f t="shared" ca="1" si="78"/>
        <v>0</v>
      </c>
      <c r="AS111" s="1">
        <f t="shared" ca="1" si="79"/>
        <v>0</v>
      </c>
      <c r="AT111" s="1" t="str">
        <f t="shared" ca="1" si="80"/>
        <v>00</v>
      </c>
      <c r="AU111" s="1" t="str">
        <f t="shared" ca="1" si="81"/>
        <v>00</v>
      </c>
      <c r="AV111" s="1" t="str">
        <f t="shared" ca="1" si="85"/>
        <v>00</v>
      </c>
      <c r="AW111" s="1" t="str">
        <f t="shared" ca="1" si="82"/>
        <v>ZP</v>
      </c>
      <c r="AX111" s="4" t="e">
        <f ca="1">VLOOKUP(UPPER(F111)&amp;"-"&amp;AW111,Opcodes!$D$3:$E$160,2,FALSE)</f>
        <v>#N/A</v>
      </c>
      <c r="AY111" s="1">
        <f t="shared" ca="1" si="87"/>
        <v>0</v>
      </c>
    </row>
    <row r="112" spans="3:51" x14ac:dyDescent="0.3">
      <c r="C112" s="10" t="str" cm="1">
        <f t="array" aca="1" ref="C112" ca="1">IF(AND(N112&amp;""&lt;&gt;"",K112&amp;""&lt;&gt;""),K112&amp;": "&amp;N112&amp;IF(O112&amp;""&lt;&gt;""," "&amp;O112,"")&amp;IF(P112&amp;""&lt;&gt;""," "&amp;P112,""),IF(Y112&amp;""&lt;&gt;"",K112&amp;": "&amp;TRIM(_xlfn.TEXTJOIN("",TRUE,MID(Y112,2*ROW(INDIRECT("1:"&amp;LEN(Y112)))-1,2)&amp;" ")),""))</f>
        <v>10F0: A2 8C</v>
      </c>
      <c r="D112" s="15"/>
      <c r="E112" s="16" t="s">
        <v>408</v>
      </c>
      <c r="F112" s="17" t="s">
        <v>292</v>
      </c>
      <c r="G112" s="18" t="s">
        <v>380</v>
      </c>
      <c r="H112" s="23"/>
      <c r="I112" s="8"/>
      <c r="J112" s="8"/>
      <c r="K112" s="1" t="str">
        <f t="shared" ref="K112:K175" ca="1" si="88">DEC2HEX(HEX2DEC(K111)+IF(ISERROR(AY111),0,IF(ISNUMBER(AY111),AY111,0)))</f>
        <v>10F0</v>
      </c>
      <c r="L112" s="1" t="str">
        <f t="shared" ref="L112:L194" si="89">IF(AND(E112&amp;""&lt;&gt;"",UPPER(F112&lt;&gt;"EQU")),E112,"")</f>
        <v>erase1</v>
      </c>
      <c r="M112" s="1" t="str">
        <f t="shared" ref="M112:M194" ca="1" si="90">IF(K112&amp;""&lt;&gt;"","$"&amp;DEC2HEX(HEX2DEC(K112),4),"")</f>
        <v>$10F0</v>
      </c>
      <c r="N112" s="4" t="str">
        <f t="shared" ref="N112:N194" ca="1" si="91">IF(AND(AW112&lt;&gt;"PSO",NOT(ISERROR(AX112))),AX112,"")</f>
        <v>A2</v>
      </c>
      <c r="O112" s="4" t="str">
        <f t="shared" ref="O112:O194" ca="1" si="92">IF(AW112="PSO","",IF(AV112&amp;""&lt;&gt;"",RIGHT(AV112,2),""))</f>
        <v>8C</v>
      </c>
      <c r="P112" s="4" t="str">
        <f t="shared" ref="P112:P194" ca="1" si="93">IF(LEN(AV112)&gt;2,LEFT(AV112,2),"")</f>
        <v/>
      </c>
      <c r="Q112" s="3">
        <f t="shared" ref="Q112:Q194" si="94">IF(ISERROR(SEARCH(",",G112)),-1,SEARCH(",",G112))</f>
        <v>-1</v>
      </c>
      <c r="R112" s="3" t="str">
        <f t="shared" ref="R112:R194" si="95">IF(Q112&gt;=0,UPPER(MID(G112,Q112+1,1)),"")</f>
        <v/>
      </c>
      <c r="S112" s="3" t="str">
        <f t="shared" si="86"/>
        <v>sub</v>
      </c>
      <c r="T112" s="3" t="b">
        <f t="shared" si="83"/>
        <v>0</v>
      </c>
      <c r="U112" s="3" t="b">
        <f t="shared" ref="U112:U194" si="96">IF(AND(F112&amp;""&lt;&gt;"",G112&amp;""=""),TRUE,FALSE)</f>
        <v>0</v>
      </c>
      <c r="V112" s="3" t="b">
        <f t="shared" ref="V112:V194" si="97">LEFT(G112,1)="("</f>
        <v>0</v>
      </c>
      <c r="W112" s="3" t="b">
        <f t="shared" ref="W112:W194" si="98">RIGHT(G112,1)=")"</f>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ref="Z112:Z194" si="99">IF(AND(U112=FALSE,V112,W112,Q112&lt;0),MID(G112,2,LEN(G112)-2),"")</f>
        <v/>
      </c>
      <c r="AA112" s="1" t="str">
        <f t="shared" ref="AA112:AA194" si="100">IF(AND(Z112&amp;""="",Q112&gt;=0,V112,W112),MID(G112,2,Q112-2),"")</f>
        <v/>
      </c>
      <c r="AB112" s="1" t="str">
        <f t="shared" ref="AB112:AB194" si="101">IF(U112=FALSE,IF(AND(AA112="",Q112&gt;=0,V112),IF(MID(G112,LEN(G112)-2,1)=")",MID(G112,2,LEN(G112)-4),""),""),"")</f>
        <v/>
      </c>
      <c r="AC112" s="1" t="str">
        <f t="shared" ref="AC112:AC194" si="102">IF(AND(V112=FALSE,W112=FALSE,R112="X"),LEFT(G112,Q112-1),"")</f>
        <v/>
      </c>
      <c r="AD112" s="1" t="str">
        <f t="shared" ref="AD112:AD194" si="103">IF(AND(V112=FALSE,W112=FALSE,R112="Y"),LEFT(G112,Q112-1),"")</f>
        <v/>
      </c>
      <c r="AE112" s="1" t="str">
        <f t="shared" ref="AE112:AE194" ca="1" si="104">IF(AND(Y112&amp;""="",V112=FALSE,W112=FALSE,Q112&lt;0,U112=FALSE,LEFT(G112,1)&lt;&gt;"#"),G112,"")</f>
        <v/>
      </c>
      <c r="AF112" s="1" t="str">
        <f t="shared" ref="AF112:AF194" si="105">IF(AND(V112=FALSE,W112=FALSE,Q112&lt;0,U112=FALSE,LEFT(G112,1)="#"),G112,"")</f>
        <v>#$8c</v>
      </c>
      <c r="AG112" s="1" t="str">
        <f ca="1">IF(Z112&amp;""&lt;&gt;"",Z$33,IF(AA112&amp;""&lt;&gt;"",AA$33,IF(AB112&amp;""&lt;&gt;"",AB$33,IF(AC112&amp;""&lt;&gt;"",AC$33,IF(AD112&amp;""&lt;&gt;"",AD$33,IF(AND(AE112&amp;""&lt;&gt;"",X112=FALSE),AE$33,IF(AF112&amp;""&lt;&gt;"","IMM",IF(X112,"PSO","DIR"))))))))</f>
        <v>IMM</v>
      </c>
      <c r="AH112" s="1" t="str">
        <f t="shared" ref="AH112:AH194" ca="1" si="106">IF(Z112&amp;""&lt;&gt;"",Z112,IF(AA112&amp;""&lt;&gt;"",AA112,IF(AB112&amp;""&lt;&gt;"",AB112,IF(AC112&amp;""&lt;&gt;"",AC112,IF(AD112&amp;""&lt;&gt;"",AD112,IF(AE112&amp;""&lt;&gt;"",AE112,IF(AF112&amp;""&lt;&gt;"",RIGHT(AF112,LEN(AF112)-1),"")))))))</f>
        <v>$8c</v>
      </c>
      <c r="AI112" s="1">
        <f t="shared" ref="AI112:AI194" ca="1" si="107">IF(ISERROR(SEARCH("+",AH112)),IF(ISERROR(SEARCH("-",AH112)),-1,SEARCH("-",AH112)),SEARCH("+",AH112))</f>
        <v>-1</v>
      </c>
      <c r="AJ112" s="1">
        <f t="shared" ref="AJ112:AJ194" ca="1" si="108">IF(AI112&lt;0,0,_xlfn.NUMBERVALUE(RIGHT(AH112,LEN(AH112)-AI112+1)))</f>
        <v>0</v>
      </c>
      <c r="AK112" s="1" t="str">
        <f t="shared" ref="AK112:AK194" ca="1" si="109">IF(AI112&lt;0,AH112,LEFT(AH112,AI112-1))</f>
        <v>$8c</v>
      </c>
      <c r="AL112" s="1" t="str">
        <f t="shared" ref="AL112:AL194" ca="1" si="110">IF(OR(LEFT(AK112,1)="&lt;",LEFT(AK112,1)="&gt;"),MID(AK112,2,LEN(AK112)),AK112)</f>
        <v>$8c</v>
      </c>
      <c r="AM112" s="1" t="e" cm="1">
        <f t="array" aca="1" ref="AM112" ca="1">INDEX($G$2:$G$195,MATCH(1,(AL112=$E$2:$E$195)*("EQU"=UPPER($F$2:$F$195)),0))</f>
        <v>#N/A</v>
      </c>
      <c r="AN112" s="1" t="str">
        <f t="shared" ref="AN112:AN194" ca="1" si="111">IF(OR(AL112&amp;""="",ISNA(AM112),AL112="*"),"",AM112)</f>
        <v/>
      </c>
      <c r="AO112" s="1" t="e">
        <f t="shared" ca="1" si="84"/>
        <v>#N/A</v>
      </c>
      <c r="AP112" s="1" t="str">
        <f t="shared" ref="AP112:AP194" ca="1" si="112">IF(OR(AL112&amp;""="",ISNA(AO112),AL112="*",AN112&amp;""&lt;&gt;""),IF(AL112&lt;&gt;"*","",M112),AO112)</f>
        <v/>
      </c>
      <c r="AQ112" s="1" t="str" cm="1">
        <f t="array" aca="1" ref="AQ112" ca="1">IF(LEFT(AL112,1)=".",INDEX($M$34:$M$195,MATCH(1,(AL112=$L$34:$L$195)*(S112=($S$34:$S$195)),0)),"")</f>
        <v/>
      </c>
      <c r="AR112" s="1" t="str">
        <f t="shared" ref="AR112:AR194" ca="1" si="113">IF(AQ112&amp;""&lt;&gt;"",AQ112,IF(AP112&amp;""&lt;&gt;"",AP112,IF(AN112&amp;""&lt;&gt;"",AN112,IF(AL112&amp;""&lt;&gt;"",AL112,""))))</f>
        <v>$8c</v>
      </c>
      <c r="AS112" s="1">
        <f t="shared" ref="AS112:AS194" ca="1" si="114">IF(LEFT(AR112,1)="$",AJ112+HEX2DEC(RIGHT(AR112,LEN(AR112)-1)),IF(LEFT(AR112,1)="%",BIN2DEC(RIGHT(AR112,LEN(AR112)-1)),IF(AR112&amp;""&lt;&gt;"",AR112+AJ112,"")))</f>
        <v>140</v>
      </c>
      <c r="AT112" s="1" t="str">
        <f t="shared" ref="AT112:AT194" ca="1" si="115">IF(AS112&amp;""&lt;&gt;"",DEC2HEX(AS112,2+2*(AS112&gt;255)),"")</f>
        <v>8C</v>
      </c>
      <c r="AU112" s="1" t="str">
        <f t="shared" ref="AU112:AU194" ca="1" si="116">IF(LEFT(AK112,1)="&gt;",LEFT(AT112,2),IF(LEFT(AK112,1)="&lt;",RIGHT(AT112,2),AT112))</f>
        <v>8C</v>
      </c>
      <c r="AV112" s="1" t="str">
        <f t="shared" ca="1" si="85"/>
        <v>8C</v>
      </c>
      <c r="AW112" s="1" t="str">
        <f t="shared" ref="AW112:AW194" ca="1" si="117">IF(LEFT(AG112,3)="mem",IF(AS112&lt;255,SUBSTITUTE(AG112,"mem","ZP"),IF(T112,"REL",SUBSTITUTE(AG112,"mem","ABS"))),IF(T112,"REL",AG112))</f>
        <v>IMM</v>
      </c>
      <c r="AX112" s="4" t="str">
        <f ca="1">VLOOKUP(UPPER(F112)&amp;"-"&amp;AW112,Opcodes!$D$3:$E$160,2,FALSE)</f>
        <v>A2</v>
      </c>
      <c r="AY112" s="1">
        <f t="shared" ca="1" si="87"/>
        <v>2</v>
      </c>
    </row>
    <row r="113" spans="3:51" x14ac:dyDescent="0.3">
      <c r="C113" s="10" t="str" cm="1">
        <f t="array" aca="1" ref="C113" ca="1">IF(AND(N113&amp;""&lt;&gt;"",K113&amp;""&lt;&gt;""),K113&amp;": "&amp;N113&amp;IF(O113&amp;""&lt;&gt;""," "&amp;O113,"")&amp;IF(P113&amp;""&lt;&gt;""," "&amp;P113,""),IF(Y113&amp;""&lt;&gt;"",K113&amp;": "&amp;TRIM(_xlfn.TEXTJOIN("",TRUE,MID(Y113,2*ROW(INDIRECT("1:"&amp;LEN(Y113)))-1,2)&amp;" ")),""))</f>
        <v>10F2: A0 00</v>
      </c>
      <c r="D113" s="15"/>
      <c r="E113" s="16"/>
      <c r="F113" s="17" t="s">
        <v>12</v>
      </c>
      <c r="G113" s="18" t="s">
        <v>293</v>
      </c>
      <c r="H113" s="23"/>
      <c r="I113" s="8"/>
      <c r="J113" s="8"/>
      <c r="K113" s="1" t="str">
        <f t="shared" ca="1" si="88"/>
        <v>10F2</v>
      </c>
      <c r="L113" s="1" t="str">
        <f t="shared" si="89"/>
        <v/>
      </c>
      <c r="M113" s="1" t="str">
        <f t="shared" ca="1" si="90"/>
        <v>$10F2</v>
      </c>
      <c r="N113" s="4" t="str">
        <f t="shared" ca="1" si="91"/>
        <v>A0</v>
      </c>
      <c r="O113" s="4" t="str">
        <f t="shared" ca="1" si="92"/>
        <v>00</v>
      </c>
      <c r="P113" s="4" t="str">
        <f t="shared" ca="1" si="93"/>
        <v/>
      </c>
      <c r="Q113" s="3">
        <f t="shared" si="94"/>
        <v>-1</v>
      </c>
      <c r="R113" s="3" t="str">
        <f t="shared" si="95"/>
        <v/>
      </c>
      <c r="S113" s="3" t="str">
        <f t="shared" si="86"/>
        <v>sub</v>
      </c>
      <c r="T113" s="3" t="b">
        <f t="shared" si="83"/>
        <v>0</v>
      </c>
      <c r="U113" s="3" t="b">
        <f t="shared" si="96"/>
        <v>0</v>
      </c>
      <c r="V113" s="3" t="b">
        <f t="shared" si="97"/>
        <v>0</v>
      </c>
      <c r="W113" s="3" t="b">
        <f t="shared" si="98"/>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99"/>
        <v/>
      </c>
      <c r="AA113" s="1" t="str">
        <f t="shared" si="100"/>
        <v/>
      </c>
      <c r="AB113" s="1" t="str">
        <f t="shared" si="101"/>
        <v/>
      </c>
      <c r="AC113" s="1" t="str">
        <f t="shared" si="102"/>
        <v/>
      </c>
      <c r="AD113" s="1" t="str">
        <f t="shared" si="103"/>
        <v/>
      </c>
      <c r="AE113" s="1" t="str">
        <f t="shared" ca="1" si="104"/>
        <v/>
      </c>
      <c r="AF113" s="1" t="str">
        <f t="shared" si="105"/>
        <v>#0</v>
      </c>
      <c r="AG113" s="1" t="str">
        <f ca="1">IF(Z113&amp;""&lt;&gt;"",Z$33,IF(AA113&amp;""&lt;&gt;"",AA$33,IF(AB113&amp;""&lt;&gt;"",AB$33,IF(AC113&amp;""&lt;&gt;"",AC$33,IF(AD113&amp;""&lt;&gt;"",AD$33,IF(AND(AE113&amp;""&lt;&gt;"",X113=FALSE),AE$33,IF(AF113&amp;""&lt;&gt;"","IMM",IF(X113,"PSO","DIR"))))))))</f>
        <v>IMM</v>
      </c>
      <c r="AH113" s="1" t="str">
        <f t="shared" ca="1" si="106"/>
        <v>0</v>
      </c>
      <c r="AI113" s="1">
        <f t="shared" ca="1" si="107"/>
        <v>-1</v>
      </c>
      <c r="AJ113" s="1">
        <f t="shared" ca="1" si="108"/>
        <v>0</v>
      </c>
      <c r="AK113" s="1" t="str">
        <f t="shared" ca="1" si="109"/>
        <v>0</v>
      </c>
      <c r="AL113" s="1" t="str">
        <f t="shared" ca="1" si="110"/>
        <v>0</v>
      </c>
      <c r="AM113" s="1" t="e" cm="1">
        <f t="array" aca="1" ref="AM113" ca="1">INDEX($G$2:$G$195,MATCH(1,(AL113=$E$2:$E$195)*("EQU"=UPPER($F$2:$F$195)),0))</f>
        <v>#N/A</v>
      </c>
      <c r="AN113" s="1" t="str">
        <f t="shared" ca="1" si="111"/>
        <v/>
      </c>
      <c r="AO113" s="1" t="e">
        <f t="shared" ca="1" si="84"/>
        <v>#N/A</v>
      </c>
      <c r="AP113" s="1" t="str">
        <f t="shared" ca="1" si="112"/>
        <v/>
      </c>
      <c r="AQ113" s="1" t="str" cm="1">
        <f t="array" aca="1" ref="AQ113" ca="1">IF(LEFT(AL113,1)=".",INDEX($M$34:$M$195,MATCH(1,(AL113=$L$34:$L$195)*(S113=($S$34:$S$195)),0)),"")</f>
        <v/>
      </c>
      <c r="AR113" s="1" t="str">
        <f t="shared" ca="1" si="113"/>
        <v>0</v>
      </c>
      <c r="AS113" s="1">
        <f t="shared" ca="1" si="114"/>
        <v>0</v>
      </c>
      <c r="AT113" s="1" t="str">
        <f t="shared" ca="1" si="115"/>
        <v>00</v>
      </c>
      <c r="AU113" s="1" t="str">
        <f t="shared" ca="1" si="116"/>
        <v>00</v>
      </c>
      <c r="AV113" s="1" t="str">
        <f t="shared" ca="1" si="85"/>
        <v>00</v>
      </c>
      <c r="AW113" s="1" t="str">
        <f t="shared" ca="1" si="117"/>
        <v>IMM</v>
      </c>
      <c r="AX113" s="4" t="str">
        <f ca="1">VLOOKUP(UPPER(F113)&amp;"-"&amp;AW113,Opcodes!$D$3:$E$160,2,FALSE)</f>
        <v>A0</v>
      </c>
      <c r="AY113" s="1">
        <f t="shared" ca="1" si="87"/>
        <v>2</v>
      </c>
    </row>
    <row r="114" spans="3:51" x14ac:dyDescent="0.3">
      <c r="C114" s="10" t="str" cm="1">
        <f t="array" aca="1" ref="C114" ca="1">IF(AND(N114&amp;""&lt;&gt;"",K114&amp;""&lt;&gt;""),K114&amp;": "&amp;N114&amp;IF(O114&amp;""&lt;&gt;""," "&amp;O114,"")&amp;IF(P114&amp;""&lt;&gt;""," "&amp;P114,""),IF(Y114&amp;""&lt;&gt;"",K114&amp;": "&amp;TRIM(_xlfn.TEXTJOIN("",TRUE,MID(Y114,2*ROW(INDIRECT("1:"&amp;LEN(Y114)))-1,2)&amp;" ")),""))</f>
        <v>10F4: A9 4E</v>
      </c>
      <c r="D114" s="15"/>
      <c r="E114" s="16"/>
      <c r="F114" s="17" t="s">
        <v>48</v>
      </c>
      <c r="G114" s="18" t="s">
        <v>396</v>
      </c>
      <c r="H114" s="23"/>
      <c r="I114" s="8"/>
      <c r="J114" s="8"/>
      <c r="K114" s="1" t="str">
        <f t="shared" ca="1" si="88"/>
        <v>10F4</v>
      </c>
      <c r="L114" s="1" t="str">
        <f t="shared" si="89"/>
        <v/>
      </c>
      <c r="M114" s="1" t="str">
        <f t="shared" ca="1" si="90"/>
        <v>$10F4</v>
      </c>
      <c r="N114" s="4" t="str">
        <f t="shared" ca="1" si="91"/>
        <v>A9</v>
      </c>
      <c r="O114" s="4" t="str">
        <f t="shared" ca="1" si="92"/>
        <v>4E</v>
      </c>
      <c r="P114" s="4" t="str">
        <f t="shared" ca="1" si="93"/>
        <v/>
      </c>
      <c r="Q114" s="3">
        <f t="shared" si="94"/>
        <v>-1</v>
      </c>
      <c r="R114" s="3" t="str">
        <f t="shared" si="95"/>
        <v/>
      </c>
      <c r="S114" s="3" t="str">
        <f t="shared" si="86"/>
        <v>sub</v>
      </c>
      <c r="T114" s="3" t="b">
        <f t="shared" si="83"/>
        <v>0</v>
      </c>
      <c r="U114" s="3" t="b">
        <f t="shared" si="96"/>
        <v>0</v>
      </c>
      <c r="V114" s="3" t="b">
        <f t="shared" si="97"/>
        <v>0</v>
      </c>
      <c r="W114" s="3" t="b">
        <f t="shared" si="98"/>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99"/>
        <v/>
      </c>
      <c r="AA114" s="1" t="str">
        <f t="shared" si="100"/>
        <v/>
      </c>
      <c r="AB114" s="1" t="str">
        <f t="shared" si="101"/>
        <v/>
      </c>
      <c r="AC114" s="1" t="str">
        <f t="shared" si="102"/>
        <v/>
      </c>
      <c r="AD114" s="1" t="str">
        <f t="shared" si="103"/>
        <v/>
      </c>
      <c r="AE114" s="1" t="str">
        <f t="shared" ca="1" si="104"/>
        <v/>
      </c>
      <c r="AF114" s="1" t="str">
        <f t="shared" si="105"/>
        <v>#$4e</v>
      </c>
      <c r="AG114" s="1" t="str">
        <f ca="1">IF(Z114&amp;""&lt;&gt;"",Z$33,IF(AA114&amp;""&lt;&gt;"",AA$33,IF(AB114&amp;""&lt;&gt;"",AB$33,IF(AC114&amp;""&lt;&gt;"",AC$33,IF(AD114&amp;""&lt;&gt;"",AD$33,IF(AND(AE114&amp;""&lt;&gt;"",X114=FALSE),AE$33,IF(AF114&amp;""&lt;&gt;"","IMM",IF(X114,"PSO","DIR"))))))))</f>
        <v>IMM</v>
      </c>
      <c r="AH114" s="1" t="str">
        <f t="shared" ca="1" si="106"/>
        <v>$4e</v>
      </c>
      <c r="AI114" s="1">
        <f t="shared" ca="1" si="107"/>
        <v>-1</v>
      </c>
      <c r="AJ114" s="1">
        <f t="shared" ca="1" si="108"/>
        <v>0</v>
      </c>
      <c r="AK114" s="1" t="str">
        <f t="shared" ca="1" si="109"/>
        <v>$4e</v>
      </c>
      <c r="AL114" s="1" t="str">
        <f t="shared" ca="1" si="110"/>
        <v>$4e</v>
      </c>
      <c r="AM114" s="1" t="e" cm="1">
        <f t="array" aca="1" ref="AM114" ca="1">INDEX($G$2:$G$195,MATCH(1,(AL114=$E$2:$E$195)*("EQU"=UPPER($F$2:$F$195)),0))</f>
        <v>#N/A</v>
      </c>
      <c r="AN114" s="1" t="str">
        <f t="shared" ca="1" si="111"/>
        <v/>
      </c>
      <c r="AO114" s="1" t="e">
        <f t="shared" ca="1" si="84"/>
        <v>#N/A</v>
      </c>
      <c r="AP114" s="1" t="str">
        <f t="shared" ca="1" si="112"/>
        <v/>
      </c>
      <c r="AQ114" s="1" t="str" cm="1">
        <f t="array" aca="1" ref="AQ114" ca="1">IF(LEFT(AL114,1)=".",INDEX($M$34:$M$195,MATCH(1,(AL114=$L$34:$L$195)*(S114=($S$34:$S$195)),0)),"")</f>
        <v/>
      </c>
      <c r="AR114" s="1" t="str">
        <f t="shared" ca="1" si="113"/>
        <v>$4e</v>
      </c>
      <c r="AS114" s="1">
        <f t="shared" ca="1" si="114"/>
        <v>78</v>
      </c>
      <c r="AT114" s="1" t="str">
        <f t="shared" ca="1" si="115"/>
        <v>4E</v>
      </c>
      <c r="AU114" s="1" t="str">
        <f t="shared" ca="1" si="116"/>
        <v>4E</v>
      </c>
      <c r="AV114" s="1" t="str">
        <f t="shared" ca="1" si="85"/>
        <v>4E</v>
      </c>
      <c r="AW114" s="1" t="str">
        <f t="shared" ca="1" si="117"/>
        <v>IMM</v>
      </c>
      <c r="AX114" s="4" t="str">
        <f ca="1">VLOOKUP(UPPER(F114)&amp;"-"&amp;AW114,Opcodes!$D$3:$E$160,2,FALSE)</f>
        <v>A9</v>
      </c>
      <c r="AY114" s="1">
        <f t="shared" ca="1" si="87"/>
        <v>2</v>
      </c>
    </row>
    <row r="115" spans="3:51" x14ac:dyDescent="0.3">
      <c r="C115" s="10" t="str" cm="1">
        <f t="array" aca="1" ref="C115" ca="1">IF(AND(N115&amp;""&lt;&gt;"",K115&amp;""&lt;&gt;""),K115&amp;": "&amp;N115&amp;IF(O115&amp;""&lt;&gt;""," "&amp;O115,"")&amp;IF(P115&amp;""&lt;&gt;""," "&amp;P115,""),IF(Y115&amp;""&lt;&gt;"",K115&amp;": "&amp;TRIM(_xlfn.TEXTJOIN("",TRUE,MID(Y115,2*ROW(INDIRECT("1:"&amp;LEN(Y115)))-1,2)&amp;" ")),""))</f>
        <v>10F6: 20 11 F4</v>
      </c>
      <c r="D115" s="15"/>
      <c r="E115" s="16"/>
      <c r="F115" s="17" t="s">
        <v>294</v>
      </c>
      <c r="G115" s="18" t="s">
        <v>382</v>
      </c>
      <c r="H115" s="23"/>
      <c r="I115" s="8"/>
      <c r="J115" s="8"/>
      <c r="K115" s="1" t="str">
        <f t="shared" ca="1" si="88"/>
        <v>10F6</v>
      </c>
      <c r="L115" s="1" t="str">
        <f t="shared" si="89"/>
        <v/>
      </c>
      <c r="M115" s="1" t="str">
        <f t="shared" ca="1" si="90"/>
        <v>$10F6</v>
      </c>
      <c r="N115" s="4" t="str">
        <f t="shared" ca="1" si="91"/>
        <v>20</v>
      </c>
      <c r="O115" s="4" t="str">
        <f t="shared" ca="1" si="92"/>
        <v>11</v>
      </c>
      <c r="P115" s="4" t="str">
        <f t="shared" ca="1" si="93"/>
        <v>F4</v>
      </c>
      <c r="Q115" s="3">
        <f t="shared" si="94"/>
        <v>-1</v>
      </c>
      <c r="R115" s="3" t="str">
        <f t="shared" si="95"/>
        <v/>
      </c>
      <c r="S115" s="3" t="str">
        <f t="shared" si="86"/>
        <v>sub</v>
      </c>
      <c r="T115" s="3" t="b">
        <f t="shared" si="83"/>
        <v>0</v>
      </c>
      <c r="U115" s="3" t="b">
        <f t="shared" si="96"/>
        <v>0</v>
      </c>
      <c r="V115" s="3" t="b">
        <f t="shared" si="97"/>
        <v>0</v>
      </c>
      <c r="W115" s="3" t="b">
        <f t="shared" si="98"/>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99"/>
        <v/>
      </c>
      <c r="AA115" s="1" t="str">
        <f t="shared" si="100"/>
        <v/>
      </c>
      <c r="AB115" s="1" t="str">
        <f t="shared" si="101"/>
        <v/>
      </c>
      <c r="AC115" s="1" t="str">
        <f t="shared" si="102"/>
        <v/>
      </c>
      <c r="AD115" s="1" t="str">
        <f t="shared" si="103"/>
        <v/>
      </c>
      <c r="AE115" s="1" t="str">
        <f t="shared" ca="1" si="104"/>
        <v>hposn</v>
      </c>
      <c r="AF115" s="1" t="str">
        <f t="shared" si="105"/>
        <v/>
      </c>
      <c r="AG115" s="1" t="str">
        <f ca="1">IF(Z115&amp;""&lt;&gt;"",Z$33,IF(AA115&amp;""&lt;&gt;"",AA$33,IF(AB115&amp;""&lt;&gt;"",AB$33,IF(AC115&amp;""&lt;&gt;"",AC$33,IF(AD115&amp;""&lt;&gt;"",AD$33,IF(AND(AE115&amp;""&lt;&gt;"",X115=FALSE),AE$33,IF(AF115&amp;""&lt;&gt;"","IMM",IF(X115,"PSO","DIR"))))))))</f>
        <v>mem</v>
      </c>
      <c r="AH115" s="1" t="str">
        <f t="shared" ca="1" si="106"/>
        <v>hposn</v>
      </c>
      <c r="AI115" s="1">
        <f t="shared" ca="1" si="107"/>
        <v>-1</v>
      </c>
      <c r="AJ115" s="1">
        <f t="shared" ca="1" si="108"/>
        <v>0</v>
      </c>
      <c r="AK115" s="1" t="str">
        <f t="shared" ca="1" si="109"/>
        <v>hposn</v>
      </c>
      <c r="AL115" s="1" t="str">
        <f t="shared" ca="1" si="110"/>
        <v>hposn</v>
      </c>
      <c r="AM115" s="1" t="str" cm="1">
        <f t="array" aca="1" ref="AM115" ca="1">INDEX($G$2:$G$195,MATCH(1,(AL115=$E$2:$E$195)*("EQU"=UPPER($F$2:$F$195)),0))</f>
        <v>$f411</v>
      </c>
      <c r="AN115" s="1" t="str">
        <f t="shared" ca="1" si="111"/>
        <v>$f411</v>
      </c>
      <c r="AO115" s="1" t="e">
        <f t="shared" ca="1" si="84"/>
        <v>#N/A</v>
      </c>
      <c r="AP115" s="1" t="str">
        <f t="shared" ca="1" si="112"/>
        <v/>
      </c>
      <c r="AQ115" s="1" t="str" cm="1">
        <f t="array" aca="1" ref="AQ115" ca="1">IF(LEFT(AL115,1)=".",INDEX($M$34:$M$195,MATCH(1,(AL115=$L$34:$L$195)*(S115=($S$34:$S$195)),0)),"")</f>
        <v/>
      </c>
      <c r="AR115" s="1" t="str">
        <f t="shared" ca="1" si="113"/>
        <v>$f411</v>
      </c>
      <c r="AS115" s="1">
        <f t="shared" ca="1" si="114"/>
        <v>62481</v>
      </c>
      <c r="AT115" s="1" t="str">
        <f t="shared" ca="1" si="115"/>
        <v>F411</v>
      </c>
      <c r="AU115" s="1" t="str">
        <f t="shared" ca="1" si="116"/>
        <v>F411</v>
      </c>
      <c r="AV115" s="1" t="str">
        <f t="shared" ca="1" si="85"/>
        <v>F411</v>
      </c>
      <c r="AW115" s="1" t="str">
        <f t="shared" ca="1" si="117"/>
        <v>ABS</v>
      </c>
      <c r="AX115" s="4" t="str">
        <f ca="1">VLOOKUP(UPPER(F115)&amp;"-"&amp;AW115,Opcodes!$D$3:$E$160,2,FALSE)</f>
        <v>20</v>
      </c>
      <c r="AY115" s="1">
        <f t="shared" si="87"/>
        <v>3</v>
      </c>
    </row>
    <row r="116" spans="3:51" x14ac:dyDescent="0.3">
      <c r="C116" s="10" t="str" cm="1">
        <f t="array" aca="1" ref="C116" ca="1">IF(AND(N116&amp;""&lt;&gt;"",K116&amp;""&lt;&gt;""),K116&amp;": "&amp;N116&amp;IF(O116&amp;""&lt;&gt;""," "&amp;O116,"")&amp;IF(P116&amp;""&lt;&gt;""," "&amp;P116,""),IF(Y116&amp;""&lt;&gt;"",K116&amp;": "&amp;TRIM(_xlfn.TEXTJOIN("",TRUE,MID(Y116,2*ROW(INDIRECT("1:"&amp;LEN(Y116)))-1,2)&amp;" ")),""))</f>
        <v>10F9: A2 04</v>
      </c>
      <c r="D116" s="15"/>
      <c r="E116" s="16"/>
      <c r="F116" s="17" t="s">
        <v>292</v>
      </c>
      <c r="G116" s="18" t="s">
        <v>399</v>
      </c>
      <c r="H116" s="23"/>
      <c r="I116" s="8"/>
      <c r="J116" s="8"/>
      <c r="K116" s="1" t="str">
        <f t="shared" ca="1" si="88"/>
        <v>10F9</v>
      </c>
      <c r="L116" s="1" t="str">
        <f t="shared" si="89"/>
        <v/>
      </c>
      <c r="M116" s="1" t="str">
        <f t="shared" ca="1" si="90"/>
        <v>$10F9</v>
      </c>
      <c r="N116" s="4" t="str">
        <f t="shared" ca="1" si="91"/>
        <v>A2</v>
      </c>
      <c r="O116" s="4" t="str">
        <f t="shared" ca="1" si="92"/>
        <v>04</v>
      </c>
      <c r="P116" s="4" t="str">
        <f t="shared" ca="1" si="93"/>
        <v/>
      </c>
      <c r="Q116" s="3">
        <f t="shared" si="94"/>
        <v>-1</v>
      </c>
      <c r="R116" s="3" t="str">
        <f t="shared" si="95"/>
        <v/>
      </c>
      <c r="S116" s="3" t="str">
        <f t="shared" si="86"/>
        <v>sub</v>
      </c>
      <c r="T116" s="3" t="b">
        <f t="shared" si="83"/>
        <v>0</v>
      </c>
      <c r="U116" s="3" t="b">
        <f t="shared" si="96"/>
        <v>0</v>
      </c>
      <c r="V116" s="3" t="b">
        <f t="shared" si="97"/>
        <v>0</v>
      </c>
      <c r="W116" s="3" t="b">
        <f t="shared" si="98"/>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99"/>
        <v/>
      </c>
      <c r="AA116" s="1" t="str">
        <f t="shared" si="100"/>
        <v/>
      </c>
      <c r="AB116" s="1" t="str">
        <f t="shared" si="101"/>
        <v/>
      </c>
      <c r="AC116" s="1" t="str">
        <f t="shared" si="102"/>
        <v/>
      </c>
      <c r="AD116" s="1" t="str">
        <f t="shared" si="103"/>
        <v/>
      </c>
      <c r="AE116" s="1" t="str">
        <f t="shared" ca="1" si="104"/>
        <v/>
      </c>
      <c r="AF116" s="1" t="str">
        <f t="shared" si="105"/>
        <v>#4</v>
      </c>
      <c r="AG116" s="1" t="str">
        <f ca="1">IF(Z116&amp;""&lt;&gt;"",Z$33,IF(AA116&amp;""&lt;&gt;"",AA$33,IF(AB116&amp;""&lt;&gt;"",AB$33,IF(AC116&amp;""&lt;&gt;"",AC$33,IF(AD116&amp;""&lt;&gt;"",AD$33,IF(AND(AE116&amp;""&lt;&gt;"",X116=FALSE),AE$33,IF(AF116&amp;""&lt;&gt;"","IMM",IF(X116,"PSO","DIR"))))))))</f>
        <v>IMM</v>
      </c>
      <c r="AH116" s="1" t="str">
        <f t="shared" ca="1" si="106"/>
        <v>4</v>
      </c>
      <c r="AI116" s="1">
        <f t="shared" ca="1" si="107"/>
        <v>-1</v>
      </c>
      <c r="AJ116" s="1">
        <f t="shared" ca="1" si="108"/>
        <v>0</v>
      </c>
      <c r="AK116" s="1" t="str">
        <f t="shared" ca="1" si="109"/>
        <v>4</v>
      </c>
      <c r="AL116" s="1" t="str">
        <f t="shared" ca="1" si="110"/>
        <v>4</v>
      </c>
      <c r="AM116" s="1" t="e" cm="1">
        <f t="array" aca="1" ref="AM116" ca="1">INDEX($G$2:$G$195,MATCH(1,(AL116=$E$2:$E$195)*("EQU"=UPPER($F$2:$F$195)),0))</f>
        <v>#N/A</v>
      </c>
      <c r="AN116" s="1" t="str">
        <f t="shared" ca="1" si="111"/>
        <v/>
      </c>
      <c r="AO116" s="1" t="e">
        <f t="shared" ca="1" si="84"/>
        <v>#N/A</v>
      </c>
      <c r="AP116" s="1" t="str">
        <f t="shared" ca="1" si="112"/>
        <v/>
      </c>
      <c r="AQ116" s="1" t="str" cm="1">
        <f t="array" aca="1" ref="AQ116" ca="1">IF(LEFT(AL116,1)=".",INDEX($M$34:$M$195,MATCH(1,(AL116=$L$34:$L$195)*(S116=($S$34:$S$195)),0)),"")</f>
        <v/>
      </c>
      <c r="AR116" s="1" t="str">
        <f t="shared" ca="1" si="113"/>
        <v>4</v>
      </c>
      <c r="AS116" s="1">
        <f t="shared" ca="1" si="114"/>
        <v>4</v>
      </c>
      <c r="AT116" s="1" t="str">
        <f t="shared" ca="1" si="115"/>
        <v>04</v>
      </c>
      <c r="AU116" s="1" t="str">
        <f t="shared" ca="1" si="116"/>
        <v>04</v>
      </c>
      <c r="AV116" s="1" t="str">
        <f t="shared" ca="1" si="85"/>
        <v>04</v>
      </c>
      <c r="AW116" s="1" t="str">
        <f t="shared" ca="1" si="117"/>
        <v>IMM</v>
      </c>
      <c r="AX116" s="4" t="str">
        <f ca="1">VLOOKUP(UPPER(F116)&amp;"-"&amp;AW116,Opcodes!$D$3:$E$160,2,FALSE)</f>
        <v>A2</v>
      </c>
      <c r="AY116" s="1">
        <f t="shared" ca="1" si="87"/>
        <v>2</v>
      </c>
    </row>
    <row r="117" spans="3:51" x14ac:dyDescent="0.3">
      <c r="C117" s="10" t="str" cm="1">
        <f t="array" aca="1" ref="C117" ca="1">IF(AND(N117&amp;""&lt;&gt;"",K117&amp;""&lt;&gt;""),K117&amp;": "&amp;N117&amp;IF(O117&amp;""&lt;&gt;""," "&amp;O117,"")&amp;IF(P117&amp;""&lt;&gt;""," "&amp;P117,""),IF(Y117&amp;""&lt;&gt;"",K117&amp;": "&amp;TRIM(_xlfn.TEXTJOIN("",TRUE,MID(Y117,2*ROW(INDIRECT("1:"&amp;LEN(Y117)))-1,2)&amp;" ")),""))</f>
        <v>10FB: 20 30 F7</v>
      </c>
      <c r="D117" s="15"/>
      <c r="E117" s="16"/>
      <c r="F117" s="17" t="s">
        <v>294</v>
      </c>
      <c r="G117" s="18" t="s">
        <v>325</v>
      </c>
      <c r="H117" s="23"/>
      <c r="I117" s="8"/>
      <c r="J117" s="8"/>
      <c r="K117" s="1" t="str">
        <f t="shared" ca="1" si="88"/>
        <v>10FB</v>
      </c>
      <c r="L117" s="1" t="str">
        <f t="shared" si="89"/>
        <v/>
      </c>
      <c r="M117" s="1" t="str">
        <f t="shared" ca="1" si="90"/>
        <v>$10FB</v>
      </c>
      <c r="N117" s="4" t="str">
        <f t="shared" ca="1" si="91"/>
        <v>20</v>
      </c>
      <c r="O117" s="4" t="str">
        <f t="shared" ca="1" si="92"/>
        <v>30</v>
      </c>
      <c r="P117" s="4" t="str">
        <f t="shared" ca="1" si="93"/>
        <v>F7</v>
      </c>
      <c r="Q117" s="3">
        <f t="shared" si="94"/>
        <v>-1</v>
      </c>
      <c r="R117" s="3" t="str">
        <f t="shared" si="95"/>
        <v/>
      </c>
      <c r="S117" s="3" t="str">
        <f t="shared" si="86"/>
        <v>sub</v>
      </c>
      <c r="T117" s="3" t="b">
        <f t="shared" si="83"/>
        <v>0</v>
      </c>
      <c r="U117" s="3" t="b">
        <f t="shared" si="96"/>
        <v>0</v>
      </c>
      <c r="V117" s="3" t="b">
        <f t="shared" si="97"/>
        <v>0</v>
      </c>
      <c r="W117" s="3" t="b">
        <f t="shared" si="98"/>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99"/>
        <v/>
      </c>
      <c r="AA117" s="1" t="str">
        <f t="shared" si="100"/>
        <v/>
      </c>
      <c r="AB117" s="1" t="str">
        <f t="shared" si="101"/>
        <v/>
      </c>
      <c r="AC117" s="1" t="str">
        <f t="shared" si="102"/>
        <v/>
      </c>
      <c r="AD117" s="1" t="str">
        <f t="shared" si="103"/>
        <v/>
      </c>
      <c r="AE117" s="1" t="str">
        <f t="shared" ca="1" si="104"/>
        <v>shnum</v>
      </c>
      <c r="AF117" s="1" t="str">
        <f t="shared" si="105"/>
        <v/>
      </c>
      <c r="AG117" s="1" t="str">
        <f ca="1">IF(Z117&amp;""&lt;&gt;"",Z$33,IF(AA117&amp;""&lt;&gt;"",AA$33,IF(AB117&amp;""&lt;&gt;"",AB$33,IF(AC117&amp;""&lt;&gt;"",AC$33,IF(AD117&amp;""&lt;&gt;"",AD$33,IF(AND(AE117&amp;""&lt;&gt;"",X117=FALSE),AE$33,IF(AF117&amp;""&lt;&gt;"","IMM",IF(X117,"PSO","DIR"))))))))</f>
        <v>mem</v>
      </c>
      <c r="AH117" s="1" t="str">
        <f t="shared" ca="1" si="106"/>
        <v>shnum</v>
      </c>
      <c r="AI117" s="1">
        <f t="shared" ca="1" si="107"/>
        <v>-1</v>
      </c>
      <c r="AJ117" s="1">
        <f t="shared" ca="1" si="108"/>
        <v>0</v>
      </c>
      <c r="AK117" s="1" t="str">
        <f t="shared" ca="1" si="109"/>
        <v>shnum</v>
      </c>
      <c r="AL117" s="1" t="str">
        <f t="shared" ca="1" si="110"/>
        <v>shnum</v>
      </c>
      <c r="AM117" s="1" t="str" cm="1">
        <f t="array" aca="1" ref="AM117" ca="1">INDEX($G$2:$G$195,MATCH(1,(AL117=$E$2:$E$195)*("EQU"=UPPER($F$2:$F$195)),0))</f>
        <v>$f730</v>
      </c>
      <c r="AN117" s="1" t="str">
        <f t="shared" ca="1" si="111"/>
        <v>$f730</v>
      </c>
      <c r="AO117" s="1" t="e">
        <f t="shared" ca="1" si="84"/>
        <v>#N/A</v>
      </c>
      <c r="AP117" s="1" t="str">
        <f t="shared" ca="1" si="112"/>
        <v/>
      </c>
      <c r="AQ117" s="1" t="str" cm="1">
        <f t="array" aca="1" ref="AQ117" ca="1">IF(LEFT(AL117,1)=".",INDEX($M$34:$M$195,MATCH(1,(AL117=$L$34:$L$195)*(S117=($S$34:$S$195)),0)),"")</f>
        <v/>
      </c>
      <c r="AR117" s="1" t="str">
        <f t="shared" ca="1" si="113"/>
        <v>$f730</v>
      </c>
      <c r="AS117" s="1">
        <f t="shared" ca="1" si="114"/>
        <v>63280</v>
      </c>
      <c r="AT117" s="1" t="str">
        <f t="shared" ca="1" si="115"/>
        <v>F730</v>
      </c>
      <c r="AU117" s="1" t="str">
        <f t="shared" ca="1" si="116"/>
        <v>F730</v>
      </c>
      <c r="AV117" s="1" t="str">
        <f t="shared" ca="1" si="85"/>
        <v>F730</v>
      </c>
      <c r="AW117" s="1" t="str">
        <f t="shared" ca="1" si="117"/>
        <v>ABS</v>
      </c>
      <c r="AX117" s="4" t="str">
        <f ca="1">VLOOKUP(UPPER(F117)&amp;"-"&amp;AW117,Opcodes!$D$3:$E$160,2,FALSE)</f>
        <v>20</v>
      </c>
      <c r="AY117" s="1">
        <f t="shared" si="87"/>
        <v>3</v>
      </c>
    </row>
    <row r="118" spans="3:51" x14ac:dyDescent="0.3">
      <c r="C118" s="10" t="str" cm="1">
        <f t="array" aca="1" ref="C118" ca="1">IF(AND(N118&amp;""&lt;&gt;"",K118&amp;""&lt;&gt;""),K118&amp;": "&amp;N118&amp;IF(O118&amp;""&lt;&gt;""," "&amp;O118,"")&amp;IF(P118&amp;""&lt;&gt;""," "&amp;P118,""),IF(Y118&amp;""&lt;&gt;"",K118&amp;": "&amp;TRIM(_xlfn.TEXTJOIN("",TRUE,MID(Y118,2*ROW(INDIRECT("1:"&amp;LEN(Y118)))-1,2)&amp;" ")),""))</f>
        <v>10FE: A5 F9</v>
      </c>
      <c r="D118" s="15"/>
      <c r="E118" s="16"/>
      <c r="F118" s="17" t="s">
        <v>48</v>
      </c>
      <c r="G118" s="18" t="s">
        <v>321</v>
      </c>
      <c r="H118" s="23"/>
      <c r="I118" s="8"/>
      <c r="J118" s="8"/>
      <c r="K118" s="1" t="str">
        <f t="shared" ca="1" si="88"/>
        <v>10FE</v>
      </c>
      <c r="L118" s="1" t="str">
        <f t="shared" si="89"/>
        <v/>
      </c>
      <c r="M118" s="1" t="str">
        <f t="shared" ca="1" si="90"/>
        <v>$10FE</v>
      </c>
      <c r="N118" s="4" t="str">
        <f t="shared" ca="1" si="91"/>
        <v>A5</v>
      </c>
      <c r="O118" s="4" t="str">
        <f t="shared" ca="1" si="92"/>
        <v>F9</v>
      </c>
      <c r="P118" s="4" t="str">
        <f t="shared" ca="1" si="93"/>
        <v/>
      </c>
      <c r="Q118" s="3">
        <f t="shared" si="94"/>
        <v>-1</v>
      </c>
      <c r="R118" s="3" t="str">
        <f t="shared" si="95"/>
        <v/>
      </c>
      <c r="S118" s="3" t="str">
        <f t="shared" si="86"/>
        <v>sub</v>
      </c>
      <c r="T118" s="3" t="b">
        <f t="shared" si="83"/>
        <v>0</v>
      </c>
      <c r="U118" s="3" t="b">
        <f t="shared" si="96"/>
        <v>0</v>
      </c>
      <c r="V118" s="3" t="b">
        <f t="shared" si="97"/>
        <v>0</v>
      </c>
      <c r="W118" s="3" t="b">
        <f t="shared" si="98"/>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99"/>
        <v/>
      </c>
      <c r="AA118" s="1" t="str">
        <f t="shared" si="100"/>
        <v/>
      </c>
      <c r="AB118" s="1" t="str">
        <f t="shared" si="101"/>
        <v/>
      </c>
      <c r="AC118" s="1" t="str">
        <f t="shared" si="102"/>
        <v/>
      </c>
      <c r="AD118" s="1" t="str">
        <f t="shared" si="103"/>
        <v/>
      </c>
      <c r="AE118" s="1" t="str">
        <f t="shared" ca="1" si="104"/>
        <v>rot</v>
      </c>
      <c r="AF118" s="1" t="str">
        <f t="shared" si="105"/>
        <v/>
      </c>
      <c r="AG118" s="1" t="str">
        <f ca="1">IF(Z118&amp;""&lt;&gt;"",Z$33,IF(AA118&amp;""&lt;&gt;"",AA$33,IF(AB118&amp;""&lt;&gt;"",AB$33,IF(AC118&amp;""&lt;&gt;"",AC$33,IF(AD118&amp;""&lt;&gt;"",AD$33,IF(AND(AE118&amp;""&lt;&gt;"",X118=FALSE),AE$33,IF(AF118&amp;""&lt;&gt;"","IMM",IF(X118,"PSO","DIR"))))))))</f>
        <v>mem</v>
      </c>
      <c r="AH118" s="1" t="str">
        <f t="shared" ca="1" si="106"/>
        <v>rot</v>
      </c>
      <c r="AI118" s="1">
        <f t="shared" ca="1" si="107"/>
        <v>-1</v>
      </c>
      <c r="AJ118" s="1">
        <f t="shared" ca="1" si="108"/>
        <v>0</v>
      </c>
      <c r="AK118" s="1" t="str">
        <f t="shared" ca="1" si="109"/>
        <v>rot</v>
      </c>
      <c r="AL118" s="1" t="str">
        <f t="shared" ca="1" si="110"/>
        <v>rot</v>
      </c>
      <c r="AM118" s="1" t="str" cm="1">
        <f t="array" aca="1" ref="AM118" ca="1">INDEX($G$2:$G$195,MATCH(1,(AL118=$E$2:$E$195)*("EQU"=UPPER($F$2:$F$195)),0))</f>
        <v>$f9</v>
      </c>
      <c r="AN118" s="1" t="str">
        <f t="shared" ca="1" si="111"/>
        <v>$f9</v>
      </c>
      <c r="AO118" s="1" t="e">
        <f t="shared" ca="1" si="84"/>
        <v>#N/A</v>
      </c>
      <c r="AP118" s="1" t="str">
        <f t="shared" ca="1" si="112"/>
        <v/>
      </c>
      <c r="AQ118" s="1" t="str" cm="1">
        <f t="array" aca="1" ref="AQ118" ca="1">IF(LEFT(AL118,1)=".",INDEX($M$34:$M$195,MATCH(1,(AL118=$L$34:$L$195)*(S118=($S$34:$S$195)),0)),"")</f>
        <v/>
      </c>
      <c r="AR118" s="1" t="str">
        <f t="shared" ca="1" si="113"/>
        <v>$f9</v>
      </c>
      <c r="AS118" s="1">
        <f t="shared" ca="1" si="114"/>
        <v>249</v>
      </c>
      <c r="AT118" s="1" t="str">
        <f t="shared" ca="1" si="115"/>
        <v>F9</v>
      </c>
      <c r="AU118" s="1" t="str">
        <f t="shared" ca="1" si="116"/>
        <v>F9</v>
      </c>
      <c r="AV118" s="1" t="str">
        <f t="shared" ca="1" si="85"/>
        <v>F9</v>
      </c>
      <c r="AW118" s="1" t="str">
        <f t="shared" ca="1" si="117"/>
        <v>ZP</v>
      </c>
      <c r="AX118" s="4" t="str">
        <f ca="1">VLOOKUP(UPPER(F118)&amp;"-"&amp;AW118,Opcodes!$D$3:$E$160,2,FALSE)</f>
        <v>A5</v>
      </c>
      <c r="AY118" s="1">
        <f t="shared" ca="1" si="87"/>
        <v>2</v>
      </c>
    </row>
    <row r="119" spans="3:51" x14ac:dyDescent="0.3">
      <c r="C119" s="10" t="str" cm="1">
        <f t="array" aca="1" ref="C119" ca="1">IF(AND(N119&amp;""&lt;&gt;"",K119&amp;""&lt;&gt;""),K119&amp;": "&amp;N119&amp;IF(O119&amp;""&lt;&gt;""," "&amp;O119,"")&amp;IF(P119&amp;""&lt;&gt;""," "&amp;P119,""),IF(Y119&amp;""&lt;&gt;"",K119&amp;": "&amp;TRIM(_xlfn.TEXTJOIN("",TRUE,MID(Y119,2*ROW(INDIRECT("1:"&amp;LEN(Y119)))-1,2)&amp;" ")),""))</f>
        <v>1100: 20 61 F6</v>
      </c>
      <c r="D119" s="15"/>
      <c r="E119" s="16"/>
      <c r="F119" s="17" t="s">
        <v>294</v>
      </c>
      <c r="G119" s="18" t="s">
        <v>329</v>
      </c>
      <c r="H119" s="23" t="s">
        <v>409</v>
      </c>
      <c r="I119" s="8"/>
      <c r="J119" s="8"/>
      <c r="K119" s="1" t="str">
        <f t="shared" ca="1" si="88"/>
        <v>1100</v>
      </c>
      <c r="L119" s="1" t="str">
        <f t="shared" si="89"/>
        <v/>
      </c>
      <c r="M119" s="1" t="str">
        <f t="shared" ca="1" si="90"/>
        <v>$1100</v>
      </c>
      <c r="N119" s="4" t="str">
        <f t="shared" ca="1" si="91"/>
        <v>20</v>
      </c>
      <c r="O119" s="4" t="str">
        <f t="shared" ca="1" si="92"/>
        <v>61</v>
      </c>
      <c r="P119" s="4" t="str">
        <f t="shared" ca="1" si="93"/>
        <v>F6</v>
      </c>
      <c r="Q119" s="3">
        <f t="shared" si="94"/>
        <v>-1</v>
      </c>
      <c r="R119" s="3" t="str">
        <f t="shared" si="95"/>
        <v/>
      </c>
      <c r="S119" s="3" t="str">
        <f t="shared" si="86"/>
        <v>sub</v>
      </c>
      <c r="T119" s="3" t="b">
        <f t="shared" si="83"/>
        <v>0</v>
      </c>
      <c r="U119" s="3" t="b">
        <f t="shared" si="96"/>
        <v>0</v>
      </c>
      <c r="V119" s="3" t="b">
        <f t="shared" si="97"/>
        <v>0</v>
      </c>
      <c r="W119" s="3" t="b">
        <f t="shared" si="98"/>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99"/>
        <v/>
      </c>
      <c r="AA119" s="1" t="str">
        <f t="shared" si="100"/>
        <v/>
      </c>
      <c r="AB119" s="1" t="str">
        <f t="shared" si="101"/>
        <v/>
      </c>
      <c r="AC119" s="1" t="str">
        <f t="shared" si="102"/>
        <v/>
      </c>
      <c r="AD119" s="1" t="str">
        <f t="shared" si="103"/>
        <v/>
      </c>
      <c r="AE119" s="1" t="str">
        <f t="shared" ca="1" si="104"/>
        <v>xdraw</v>
      </c>
      <c r="AF119" s="1" t="str">
        <f t="shared" si="105"/>
        <v/>
      </c>
      <c r="AG119" s="1" t="str">
        <f ca="1">IF(Z119&amp;""&lt;&gt;"",Z$33,IF(AA119&amp;""&lt;&gt;"",AA$33,IF(AB119&amp;""&lt;&gt;"",AB$33,IF(AC119&amp;""&lt;&gt;"",AC$33,IF(AD119&amp;""&lt;&gt;"",AD$33,IF(AND(AE119&amp;""&lt;&gt;"",X119=FALSE),AE$33,IF(AF119&amp;""&lt;&gt;"","IMM",IF(X119,"PSO","DIR"))))))))</f>
        <v>mem</v>
      </c>
      <c r="AH119" s="1" t="str">
        <f t="shared" ca="1" si="106"/>
        <v>xdraw</v>
      </c>
      <c r="AI119" s="1">
        <f t="shared" ca="1" si="107"/>
        <v>-1</v>
      </c>
      <c r="AJ119" s="1">
        <f t="shared" ca="1" si="108"/>
        <v>0</v>
      </c>
      <c r="AK119" s="1" t="str">
        <f t="shared" ca="1" si="109"/>
        <v>xdraw</v>
      </c>
      <c r="AL119" s="1" t="str">
        <f t="shared" ca="1" si="110"/>
        <v>xdraw</v>
      </c>
      <c r="AM119" s="1" t="str" cm="1">
        <f t="array" aca="1" ref="AM119" ca="1">INDEX($G$2:$G$195,MATCH(1,(AL119=$E$2:$E$195)*("EQU"=UPPER($F$2:$F$195)),0))</f>
        <v>$f661</v>
      </c>
      <c r="AN119" s="1" t="str">
        <f t="shared" ca="1" si="111"/>
        <v>$f661</v>
      </c>
      <c r="AO119" s="1" t="e">
        <f t="shared" ca="1" si="84"/>
        <v>#N/A</v>
      </c>
      <c r="AP119" s="1" t="str">
        <f t="shared" ca="1" si="112"/>
        <v/>
      </c>
      <c r="AQ119" s="1" t="str" cm="1">
        <f t="array" aca="1" ref="AQ119" ca="1">IF(LEFT(AL119,1)=".",INDEX($M$34:$M$195,MATCH(1,(AL119=$L$34:$L$195)*(S119=($S$34:$S$195)),0)),"")</f>
        <v/>
      </c>
      <c r="AR119" s="1" t="str">
        <f t="shared" ca="1" si="113"/>
        <v>$f661</v>
      </c>
      <c r="AS119" s="1">
        <f t="shared" ca="1" si="114"/>
        <v>63073</v>
      </c>
      <c r="AT119" s="1" t="str">
        <f t="shared" ca="1" si="115"/>
        <v>F661</v>
      </c>
      <c r="AU119" s="1" t="str">
        <f t="shared" ca="1" si="116"/>
        <v>F661</v>
      </c>
      <c r="AV119" s="1" t="str">
        <f t="shared" ca="1" si="85"/>
        <v>F661</v>
      </c>
      <c r="AW119" s="1" t="str">
        <f t="shared" ca="1" si="117"/>
        <v>ABS</v>
      </c>
      <c r="AX119" s="4" t="str">
        <f ca="1">VLOOKUP(UPPER(F119)&amp;"-"&amp;AW119,Opcodes!$D$3:$E$160,2,FALSE)</f>
        <v>20</v>
      </c>
      <c r="AY119" s="1">
        <f t="shared" si="87"/>
        <v>3</v>
      </c>
    </row>
    <row r="120" spans="3:51" x14ac:dyDescent="0.3">
      <c r="C120" s="10" t="str" cm="1">
        <f t="array" aca="1" ref="C120" ca="1">IF(AND(N120&amp;""&lt;&gt;"",K120&amp;""&lt;&gt;""),K120&amp;": "&amp;N120&amp;IF(O120&amp;""&lt;&gt;""," "&amp;O120,"")&amp;IF(P120&amp;""&lt;&gt;""," "&amp;P120,""),IF(Y120&amp;""&lt;&gt;"",K120&amp;": "&amp;TRIM(_xlfn.TEXTJOIN("",TRUE,MID(Y120,2*ROW(INDIRECT("1:"&amp;LEN(Y120)))-1,2)&amp;" ")),""))</f>
        <v>1103: A5 EA</v>
      </c>
      <c r="D120" s="15"/>
      <c r="E120" s="16"/>
      <c r="F120" s="17" t="s">
        <v>48</v>
      </c>
      <c r="G120" s="18" t="s">
        <v>333</v>
      </c>
      <c r="H120" s="23"/>
      <c r="I120" s="8"/>
      <c r="J120" s="8"/>
      <c r="K120" s="1" t="str">
        <f t="shared" ca="1" si="88"/>
        <v>1103</v>
      </c>
      <c r="L120" s="1" t="str">
        <f t="shared" si="89"/>
        <v/>
      </c>
      <c r="M120" s="1" t="str">
        <f t="shared" ca="1" si="90"/>
        <v>$1103</v>
      </c>
      <c r="N120" s="4" t="str">
        <f t="shared" ca="1" si="91"/>
        <v>A5</v>
      </c>
      <c r="O120" s="4" t="str">
        <f t="shared" ca="1" si="92"/>
        <v>EA</v>
      </c>
      <c r="P120" s="4" t="str">
        <f t="shared" ca="1" si="93"/>
        <v/>
      </c>
      <c r="Q120" s="3">
        <f t="shared" si="94"/>
        <v>-1</v>
      </c>
      <c r="R120" s="3" t="str">
        <f t="shared" si="95"/>
        <v/>
      </c>
      <c r="S120" s="3" t="str">
        <f t="shared" si="86"/>
        <v>sub</v>
      </c>
      <c r="T120" s="3" t="b">
        <f t="shared" si="83"/>
        <v>0</v>
      </c>
      <c r="U120" s="3" t="b">
        <f t="shared" si="96"/>
        <v>0</v>
      </c>
      <c r="V120" s="3" t="b">
        <f t="shared" si="97"/>
        <v>0</v>
      </c>
      <c r="W120" s="3" t="b">
        <f t="shared" si="98"/>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99"/>
        <v/>
      </c>
      <c r="AA120" s="1" t="str">
        <f t="shared" si="100"/>
        <v/>
      </c>
      <c r="AB120" s="1" t="str">
        <f t="shared" si="101"/>
        <v/>
      </c>
      <c r="AC120" s="1" t="str">
        <f t="shared" si="102"/>
        <v/>
      </c>
      <c r="AD120" s="1" t="str">
        <f t="shared" si="103"/>
        <v/>
      </c>
      <c r="AE120" s="1" t="str">
        <f t="shared" ca="1" si="104"/>
        <v>ctr</v>
      </c>
      <c r="AF120" s="1" t="str">
        <f t="shared" si="105"/>
        <v/>
      </c>
      <c r="AG120" s="1" t="str">
        <f ca="1">IF(Z120&amp;""&lt;&gt;"",Z$33,IF(AA120&amp;""&lt;&gt;"",AA$33,IF(AB120&amp;""&lt;&gt;"",AB$33,IF(AC120&amp;""&lt;&gt;"",AC$33,IF(AD120&amp;""&lt;&gt;"",AD$33,IF(AND(AE120&amp;""&lt;&gt;"",X120=FALSE),AE$33,IF(AF120&amp;""&lt;&gt;"","IMM",IF(X120,"PSO","DIR"))))))))</f>
        <v>mem</v>
      </c>
      <c r="AH120" s="1" t="str">
        <f t="shared" ca="1" si="106"/>
        <v>ctr</v>
      </c>
      <c r="AI120" s="1">
        <f t="shared" ca="1" si="107"/>
        <v>-1</v>
      </c>
      <c r="AJ120" s="1">
        <f t="shared" ca="1" si="108"/>
        <v>0</v>
      </c>
      <c r="AK120" s="1" t="str">
        <f t="shared" ca="1" si="109"/>
        <v>ctr</v>
      </c>
      <c r="AL120" s="1" t="str">
        <f t="shared" ca="1" si="110"/>
        <v>ctr</v>
      </c>
      <c r="AM120" s="1" t="str" cm="1">
        <f t="array" aca="1" ref="AM120" ca="1">INDEX($G$2:$G$195,MATCH(1,(AL120=$E$2:$E$195)*("EQU"=UPPER($F$2:$F$195)),0))</f>
        <v>$ea</v>
      </c>
      <c r="AN120" s="1" t="str">
        <f t="shared" ca="1" si="111"/>
        <v>$ea</v>
      </c>
      <c r="AO120" s="1" t="e">
        <f t="shared" ca="1" si="84"/>
        <v>#N/A</v>
      </c>
      <c r="AP120" s="1" t="str">
        <f t="shared" ca="1" si="112"/>
        <v/>
      </c>
      <c r="AQ120" s="1" t="str" cm="1">
        <f t="array" aca="1" ref="AQ120" ca="1">IF(LEFT(AL120,1)=".",INDEX($M$34:$M$195,MATCH(1,(AL120=$L$34:$L$195)*(S120=($S$34:$S$195)),0)),"")</f>
        <v/>
      </c>
      <c r="AR120" s="1" t="str">
        <f t="shared" ca="1" si="113"/>
        <v>$ea</v>
      </c>
      <c r="AS120" s="1">
        <f t="shared" ca="1" si="114"/>
        <v>234</v>
      </c>
      <c r="AT120" s="1" t="str">
        <f t="shared" ca="1" si="115"/>
        <v>EA</v>
      </c>
      <c r="AU120" s="1" t="str">
        <f t="shared" ca="1" si="116"/>
        <v>EA</v>
      </c>
      <c r="AV120" s="1" t="str">
        <f t="shared" ca="1" si="85"/>
        <v>EA</v>
      </c>
      <c r="AW120" s="1" t="str">
        <f t="shared" ca="1" si="117"/>
        <v>ZP</v>
      </c>
      <c r="AX120" s="4" t="str">
        <f ca="1">VLOOKUP(UPPER(F120)&amp;"-"&amp;AW120,Opcodes!$D$3:$E$160,2,FALSE)</f>
        <v>A5</v>
      </c>
      <c r="AY120" s="1">
        <f t="shared" ca="1" si="87"/>
        <v>2</v>
      </c>
    </row>
    <row r="121" spans="3:51" x14ac:dyDescent="0.3">
      <c r="C121" s="10" t="str" cm="1">
        <f t="array" aca="1" ref="C121" ca="1">IF(AND(N121&amp;""&lt;&gt;"",K121&amp;""&lt;&gt;""),K121&amp;": "&amp;N121&amp;IF(O121&amp;""&lt;&gt;""," "&amp;O121,"")&amp;IF(P121&amp;""&lt;&gt;""," "&amp;P121,""),IF(Y121&amp;""&lt;&gt;"",K121&amp;": "&amp;TRIM(_xlfn.TEXTJOIN("",TRUE,MID(Y121,2*ROW(INDIRECT("1:"&amp;LEN(Y121)))-1,2)&amp;" ")),""))</f>
        <v>1105: C9 02</v>
      </c>
      <c r="D121" s="15"/>
      <c r="E121" s="16"/>
      <c r="F121" s="17" t="s">
        <v>410</v>
      </c>
      <c r="G121" s="18" t="s">
        <v>411</v>
      </c>
      <c r="H121" s="23"/>
      <c r="I121" s="8"/>
      <c r="J121" s="8"/>
      <c r="K121" s="1" t="str">
        <f t="shared" ca="1" si="88"/>
        <v>1105</v>
      </c>
      <c r="L121" s="1" t="str">
        <f t="shared" si="89"/>
        <v/>
      </c>
      <c r="M121" s="1" t="str">
        <f t="shared" ca="1" si="90"/>
        <v>$1105</v>
      </c>
      <c r="N121" s="4" t="str">
        <f t="shared" ca="1" si="91"/>
        <v>C9</v>
      </c>
      <c r="O121" s="4" t="str">
        <f t="shared" ca="1" si="92"/>
        <v>02</v>
      </c>
      <c r="P121" s="4" t="str">
        <f t="shared" ca="1" si="93"/>
        <v/>
      </c>
      <c r="Q121" s="3">
        <f t="shared" si="94"/>
        <v>-1</v>
      </c>
      <c r="R121" s="3" t="str">
        <f t="shared" si="95"/>
        <v/>
      </c>
      <c r="S121" s="3" t="str">
        <f t="shared" si="86"/>
        <v>sub</v>
      </c>
      <c r="T121" s="3" t="b">
        <f t="shared" si="83"/>
        <v>0</v>
      </c>
      <c r="U121" s="3" t="b">
        <f t="shared" si="96"/>
        <v>0</v>
      </c>
      <c r="V121" s="3" t="b">
        <f t="shared" si="97"/>
        <v>0</v>
      </c>
      <c r="W121" s="3" t="b">
        <f t="shared" si="98"/>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99"/>
        <v/>
      </c>
      <c r="AA121" s="1" t="str">
        <f t="shared" si="100"/>
        <v/>
      </c>
      <c r="AB121" s="1" t="str">
        <f t="shared" si="101"/>
        <v/>
      </c>
      <c r="AC121" s="1" t="str">
        <f t="shared" si="102"/>
        <v/>
      </c>
      <c r="AD121" s="1" t="str">
        <f t="shared" si="103"/>
        <v/>
      </c>
      <c r="AE121" s="1" t="str">
        <f t="shared" ca="1" si="104"/>
        <v/>
      </c>
      <c r="AF121" s="1" t="str">
        <f t="shared" si="105"/>
        <v>#2</v>
      </c>
      <c r="AG121" s="1" t="str">
        <f ca="1">IF(Z121&amp;""&lt;&gt;"",Z$33,IF(AA121&amp;""&lt;&gt;"",AA$33,IF(AB121&amp;""&lt;&gt;"",AB$33,IF(AC121&amp;""&lt;&gt;"",AC$33,IF(AD121&amp;""&lt;&gt;"",AD$33,IF(AND(AE121&amp;""&lt;&gt;"",X121=FALSE),AE$33,IF(AF121&amp;""&lt;&gt;"","IMM",IF(X121,"PSO","DIR"))))))))</f>
        <v>IMM</v>
      </c>
      <c r="AH121" s="1" t="str">
        <f t="shared" ca="1" si="106"/>
        <v>2</v>
      </c>
      <c r="AI121" s="1">
        <f t="shared" ca="1" si="107"/>
        <v>-1</v>
      </c>
      <c r="AJ121" s="1">
        <f t="shared" ca="1" si="108"/>
        <v>0</v>
      </c>
      <c r="AK121" s="1" t="str">
        <f t="shared" ca="1" si="109"/>
        <v>2</v>
      </c>
      <c r="AL121" s="1" t="str">
        <f t="shared" ca="1" si="110"/>
        <v>2</v>
      </c>
      <c r="AM121" s="1" t="e" cm="1">
        <f t="array" aca="1" ref="AM121" ca="1">INDEX($G$2:$G$195,MATCH(1,(AL121=$E$2:$E$195)*("EQU"=UPPER($F$2:$F$195)),0))</f>
        <v>#N/A</v>
      </c>
      <c r="AN121" s="1" t="str">
        <f t="shared" ca="1" si="111"/>
        <v/>
      </c>
      <c r="AO121" s="1" t="e">
        <f t="shared" ca="1" si="84"/>
        <v>#N/A</v>
      </c>
      <c r="AP121" s="1" t="str">
        <f t="shared" ca="1" si="112"/>
        <v/>
      </c>
      <c r="AQ121" s="1" t="str" cm="1">
        <f t="array" aca="1" ref="AQ121" ca="1">IF(LEFT(AL121,1)=".",INDEX($M$34:$M$195,MATCH(1,(AL121=$L$34:$L$195)*(S121=($S$34:$S$195)),0)),"")</f>
        <v/>
      </c>
      <c r="AR121" s="1" t="str">
        <f t="shared" ca="1" si="113"/>
        <v>2</v>
      </c>
      <c r="AS121" s="1">
        <f t="shared" ca="1" si="114"/>
        <v>2</v>
      </c>
      <c r="AT121" s="1" t="str">
        <f t="shared" ca="1" si="115"/>
        <v>02</v>
      </c>
      <c r="AU121" s="1" t="str">
        <f t="shared" ca="1" si="116"/>
        <v>02</v>
      </c>
      <c r="AV121" s="1" t="str">
        <f t="shared" ca="1" si="85"/>
        <v>02</v>
      </c>
      <c r="AW121" s="1" t="str">
        <f t="shared" ca="1" si="117"/>
        <v>IMM</v>
      </c>
      <c r="AX121" s="4" t="str">
        <f ca="1">VLOOKUP(UPPER(F121)&amp;"-"&amp;AW121,Opcodes!$D$3:$E$160,2,FALSE)</f>
        <v>C9</v>
      </c>
      <c r="AY121" s="1">
        <f t="shared" ca="1" si="87"/>
        <v>2</v>
      </c>
    </row>
    <row r="122" spans="3:51" x14ac:dyDescent="0.3">
      <c r="C122" s="10" t="str" cm="1">
        <f t="array" aca="1" ref="C122" ca="1">IF(AND(N122&amp;""&lt;&gt;"",K122&amp;""&lt;&gt;""),K122&amp;": "&amp;N122&amp;IF(O122&amp;""&lt;&gt;""," "&amp;O122,"")&amp;IF(P122&amp;""&lt;&gt;""," "&amp;P122,""),IF(Y122&amp;""&lt;&gt;"",K122&amp;": "&amp;TRIM(_xlfn.TEXTJOIN("",TRUE,MID(Y122,2*ROW(INDIRECT("1:"&amp;LEN(Y122)))-1,2)&amp;" ")),""))</f>
        <v>1107: B0 0F</v>
      </c>
      <c r="D122" s="15"/>
      <c r="E122" s="16"/>
      <c r="F122" s="17" t="s">
        <v>105</v>
      </c>
      <c r="G122" s="18" t="s">
        <v>412</v>
      </c>
      <c r="H122" s="23"/>
      <c r="I122" s="8"/>
      <c r="J122" s="8"/>
      <c r="K122" s="1" t="str">
        <f t="shared" ca="1" si="88"/>
        <v>1107</v>
      </c>
      <c r="L122" s="1" t="str">
        <f t="shared" si="89"/>
        <v/>
      </c>
      <c r="M122" s="1" t="str">
        <f t="shared" ca="1" si="90"/>
        <v>$1107</v>
      </c>
      <c r="N122" s="4" t="str">
        <f t="shared" ca="1" si="91"/>
        <v>B0</v>
      </c>
      <c r="O122" s="4" t="str">
        <f t="shared" ca="1" si="92"/>
        <v>0F</v>
      </c>
      <c r="P122" s="4" t="str">
        <f t="shared" ca="1" si="93"/>
        <v/>
      </c>
      <c r="Q122" s="3">
        <f t="shared" si="94"/>
        <v>-1</v>
      </c>
      <c r="R122" s="3" t="str">
        <f t="shared" si="95"/>
        <v/>
      </c>
      <c r="S122" s="3" t="str">
        <f t="shared" si="86"/>
        <v>sub</v>
      </c>
      <c r="T122" s="3" t="b">
        <f t="shared" si="83"/>
        <v>1</v>
      </c>
      <c r="U122" s="3" t="b">
        <f t="shared" si="96"/>
        <v>0</v>
      </c>
      <c r="V122" s="3" t="b">
        <f t="shared" si="97"/>
        <v>0</v>
      </c>
      <c r="W122" s="3" t="b">
        <f t="shared" si="98"/>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99"/>
        <v/>
      </c>
      <c r="AA122" s="1" t="str">
        <f t="shared" si="100"/>
        <v/>
      </c>
      <c r="AB122" s="1" t="str">
        <f t="shared" si="101"/>
        <v/>
      </c>
      <c r="AC122" s="1" t="str">
        <f t="shared" si="102"/>
        <v/>
      </c>
      <c r="AD122" s="1" t="str">
        <f t="shared" si="103"/>
        <v/>
      </c>
      <c r="AE122" s="1" t="str">
        <f t="shared" ca="1" si="104"/>
        <v>hit</v>
      </c>
      <c r="AF122" s="1" t="str">
        <f t="shared" si="105"/>
        <v/>
      </c>
      <c r="AG122" s="1" t="str">
        <f ca="1">IF(Z122&amp;""&lt;&gt;"",Z$33,IF(AA122&amp;""&lt;&gt;"",AA$33,IF(AB122&amp;""&lt;&gt;"",AB$33,IF(AC122&amp;""&lt;&gt;"",AC$33,IF(AD122&amp;""&lt;&gt;"",AD$33,IF(AND(AE122&amp;""&lt;&gt;"",X122=FALSE),AE$33,IF(AF122&amp;""&lt;&gt;"","IMM",IF(X122,"PSO","DIR"))))))))</f>
        <v>mem</v>
      </c>
      <c r="AH122" s="1" t="str">
        <f t="shared" ca="1" si="106"/>
        <v>hit</v>
      </c>
      <c r="AI122" s="1">
        <f t="shared" ca="1" si="107"/>
        <v>-1</v>
      </c>
      <c r="AJ122" s="1">
        <f t="shared" ca="1" si="108"/>
        <v>0</v>
      </c>
      <c r="AK122" s="1" t="str">
        <f t="shared" ca="1" si="109"/>
        <v>hit</v>
      </c>
      <c r="AL122" s="1" t="str">
        <f t="shared" ca="1" si="110"/>
        <v>hit</v>
      </c>
      <c r="AM122" s="1" t="e" cm="1">
        <f t="array" aca="1" ref="AM122" ca="1">INDEX($G$2:$G$195,MATCH(1,(AL122=$E$2:$E$195)*("EQU"=UPPER($F$2:$F$195)),0))</f>
        <v>#N/A</v>
      </c>
      <c r="AN122" s="1" t="str">
        <f t="shared" ca="1" si="111"/>
        <v/>
      </c>
      <c r="AO122" s="1" t="str">
        <f t="shared" ca="1" si="84"/>
        <v>$1118</v>
      </c>
      <c r="AP122" s="1" t="str">
        <f t="shared" ca="1" si="112"/>
        <v>$1118</v>
      </c>
      <c r="AQ122" s="1" t="str" cm="1">
        <f t="array" aca="1" ref="AQ122" ca="1">IF(LEFT(AL122,1)=".",INDEX($M$34:$M$195,MATCH(1,(AL122=$L$34:$L$195)*(S122=($S$34:$S$195)),0)),"")</f>
        <v/>
      </c>
      <c r="AR122" s="1" t="str">
        <f t="shared" ca="1" si="113"/>
        <v>$1118</v>
      </c>
      <c r="AS122" s="1">
        <f t="shared" ca="1" si="114"/>
        <v>4376</v>
      </c>
      <c r="AT122" s="1" t="str">
        <f t="shared" ca="1" si="115"/>
        <v>1118</v>
      </c>
      <c r="AU122" s="1" t="str">
        <f t="shared" ca="1" si="116"/>
        <v>1118</v>
      </c>
      <c r="AV122" s="1" t="str">
        <f t="shared" ca="1" si="85"/>
        <v>0F</v>
      </c>
      <c r="AW122" s="1" t="str">
        <f t="shared" ca="1" si="117"/>
        <v>REL</v>
      </c>
      <c r="AX122" s="4" t="str">
        <f ca="1">VLOOKUP(UPPER(F122)&amp;"-"&amp;AW122,Opcodes!$D$3:$E$160,2,FALSE)</f>
        <v>B0</v>
      </c>
      <c r="AY122" s="1">
        <f t="shared" si="87"/>
        <v>2</v>
      </c>
    </row>
    <row r="123" spans="3:51" x14ac:dyDescent="0.3">
      <c r="C123" s="10" t="str" cm="1">
        <f t="array" aca="1" ref="C123" ca="1">IF(AND(N123&amp;""&lt;&gt;"",K123&amp;""&lt;&gt;""),K123&amp;": "&amp;N123&amp;IF(O123&amp;""&lt;&gt;""," "&amp;O123,"")&amp;IF(P123&amp;""&lt;&gt;""," "&amp;P123,""),IF(Y123&amp;""&lt;&gt;"",K123&amp;": "&amp;TRIM(_xlfn.TEXTJOIN("",TRUE,MID(Y123,2*ROW(INDIRECT("1:"&amp;LEN(Y123)))-1,2)&amp;" ")),""))</f>
        <v>1109: E6 E7</v>
      </c>
      <c r="D123" s="15"/>
      <c r="E123" s="16" t="s">
        <v>413</v>
      </c>
      <c r="F123" s="17" t="s">
        <v>414</v>
      </c>
      <c r="G123" s="18" t="s">
        <v>323</v>
      </c>
      <c r="H123" s="23"/>
      <c r="I123" s="8"/>
      <c r="J123" s="8"/>
      <c r="K123" s="1" t="str">
        <f ca="1">DEC2HEX(HEX2DEC(K122)+IF(ISERROR(AY122),0,IF(ISNUMBER(AY122),AY122,0)))</f>
        <v>1109</v>
      </c>
      <c r="L123" s="1" t="str">
        <f t="shared" si="89"/>
        <v>next</v>
      </c>
      <c r="M123" s="1" t="str">
        <f t="shared" ca="1" si="90"/>
        <v>$1109</v>
      </c>
      <c r="N123" s="4" t="str">
        <f t="shared" ca="1" si="91"/>
        <v>E6</v>
      </c>
      <c r="O123" s="4" t="str">
        <f t="shared" ca="1" si="92"/>
        <v>E7</v>
      </c>
      <c r="P123" s="4" t="str">
        <f t="shared" ca="1" si="93"/>
        <v/>
      </c>
      <c r="Q123" s="3">
        <f t="shared" si="94"/>
        <v>-1</v>
      </c>
      <c r="R123" s="3" t="str">
        <f t="shared" si="95"/>
        <v/>
      </c>
      <c r="S123" s="3" t="str">
        <f t="shared" si="86"/>
        <v>sub</v>
      </c>
      <c r="T123" s="3" t="b">
        <f t="shared" si="83"/>
        <v>0</v>
      </c>
      <c r="U123" s="3" t="b">
        <f t="shared" si="96"/>
        <v>0</v>
      </c>
      <c r="V123" s="3" t="b">
        <f t="shared" si="97"/>
        <v>0</v>
      </c>
      <c r="W123" s="3" t="b">
        <f t="shared" si="98"/>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99"/>
        <v/>
      </c>
      <c r="AA123" s="1" t="str">
        <f t="shared" si="100"/>
        <v/>
      </c>
      <c r="AB123" s="1" t="str">
        <f t="shared" si="101"/>
        <v/>
      </c>
      <c r="AC123" s="1" t="str">
        <f t="shared" si="102"/>
        <v/>
      </c>
      <c r="AD123" s="1" t="str">
        <f t="shared" si="103"/>
        <v/>
      </c>
      <c r="AE123" s="1" t="str">
        <f t="shared" ca="1" si="104"/>
        <v>scale</v>
      </c>
      <c r="AF123" s="1" t="str">
        <f t="shared" si="105"/>
        <v/>
      </c>
      <c r="AG123" s="1" t="str">
        <f ca="1">IF(Z123&amp;""&lt;&gt;"",Z$33,IF(AA123&amp;""&lt;&gt;"",AA$33,IF(AB123&amp;""&lt;&gt;"",AB$33,IF(AC123&amp;""&lt;&gt;"",AC$33,IF(AD123&amp;""&lt;&gt;"",AD$33,IF(AND(AE123&amp;""&lt;&gt;"",X123=FALSE),AE$33,IF(AF123&amp;""&lt;&gt;"","IMM",IF(X123,"PSO","DIR"))))))))</f>
        <v>mem</v>
      </c>
      <c r="AH123" s="1" t="str">
        <f t="shared" ca="1" si="106"/>
        <v>scale</v>
      </c>
      <c r="AI123" s="1">
        <f t="shared" ca="1" si="107"/>
        <v>-1</v>
      </c>
      <c r="AJ123" s="1">
        <f t="shared" ca="1" si="108"/>
        <v>0</v>
      </c>
      <c r="AK123" s="1" t="str">
        <f t="shared" ca="1" si="109"/>
        <v>scale</v>
      </c>
      <c r="AL123" s="1" t="str">
        <f t="shared" ca="1" si="110"/>
        <v>scale</v>
      </c>
      <c r="AM123" s="1" t="str" cm="1">
        <f t="array" aca="1" ref="AM123" ca="1">INDEX($G$2:$G$195,MATCH(1,(AL123=$E$2:$E$195)*("EQU"=UPPER($F$2:$F$195)),0))</f>
        <v>$e7</v>
      </c>
      <c r="AN123" s="1" t="str">
        <f t="shared" ca="1" si="111"/>
        <v>$e7</v>
      </c>
      <c r="AO123" s="1" t="e">
        <f t="shared" ca="1" si="84"/>
        <v>#N/A</v>
      </c>
      <c r="AP123" s="1" t="str">
        <f t="shared" ca="1" si="112"/>
        <v/>
      </c>
      <c r="AQ123" s="1" t="str" cm="1">
        <f t="array" aca="1" ref="AQ123" ca="1">IF(LEFT(AL123,1)=".",INDEX($M$34:$M$195,MATCH(1,(AL123=$L$34:$L$195)*(S123=($S$34:$S$195)),0)),"")</f>
        <v/>
      </c>
      <c r="AR123" s="1" t="str">
        <f t="shared" ca="1" si="113"/>
        <v>$e7</v>
      </c>
      <c r="AS123" s="1">
        <f t="shared" ca="1" si="114"/>
        <v>231</v>
      </c>
      <c r="AT123" s="1" t="str">
        <f t="shared" ca="1" si="115"/>
        <v>E7</v>
      </c>
      <c r="AU123" s="1" t="str">
        <f t="shared" ca="1" si="116"/>
        <v>E7</v>
      </c>
      <c r="AV123" s="1" t="str">
        <f t="shared" ca="1" si="85"/>
        <v>E7</v>
      </c>
      <c r="AW123" s="1" t="str">
        <f t="shared" ca="1" si="117"/>
        <v>ZP</v>
      </c>
      <c r="AX123" s="4" t="str">
        <f ca="1">VLOOKUP(UPPER(F123)&amp;"-"&amp;AW123,Opcodes!$D$3:$E$160,2,FALSE)</f>
        <v>E6</v>
      </c>
      <c r="AY123" s="1">
        <f t="shared" ca="1" si="87"/>
        <v>2</v>
      </c>
    </row>
    <row r="124" spans="3:51" x14ac:dyDescent="0.3">
      <c r="C124" s="10" t="str" cm="1">
        <f t="array" aca="1" ref="C124" ca="1">IF(AND(N124&amp;""&lt;&gt;"",K124&amp;""&lt;&gt;""),K124&amp;": "&amp;N124&amp;IF(O124&amp;""&lt;&gt;""," "&amp;O124,"")&amp;IF(P124&amp;""&lt;&gt;""," "&amp;P124,""),IF(Y124&amp;""&lt;&gt;"",K124&amp;": "&amp;TRIM(_xlfn.TEXTJOIN("",TRUE,MID(Y124,2*ROW(INDIRECT("1:"&amp;LEN(Y124)))-1,2)&amp;" ")),""))</f>
        <v>110B: E6 E7</v>
      </c>
      <c r="D124" s="15"/>
      <c r="E124" s="16"/>
      <c r="F124" s="17" t="s">
        <v>414</v>
      </c>
      <c r="G124" s="18" t="s">
        <v>323</v>
      </c>
      <c r="H124" s="23"/>
      <c r="I124" s="8"/>
      <c r="J124" s="8"/>
      <c r="K124" s="1" t="str">
        <f t="shared" ca="1" si="88"/>
        <v>110B</v>
      </c>
      <c r="L124" s="1" t="str">
        <f t="shared" si="89"/>
        <v/>
      </c>
      <c r="M124" s="1" t="str">
        <f t="shared" ca="1" si="90"/>
        <v>$110B</v>
      </c>
      <c r="N124" s="4" t="str">
        <f t="shared" ca="1" si="91"/>
        <v>E6</v>
      </c>
      <c r="O124" s="4" t="str">
        <f t="shared" ca="1" si="92"/>
        <v>E7</v>
      </c>
      <c r="P124" s="4" t="str">
        <f t="shared" ca="1" si="93"/>
        <v/>
      </c>
      <c r="Q124" s="3">
        <f t="shared" si="94"/>
        <v>-1</v>
      </c>
      <c r="R124" s="3" t="str">
        <f t="shared" si="95"/>
        <v/>
      </c>
      <c r="S124" s="3" t="str">
        <f t="shared" si="86"/>
        <v>sub</v>
      </c>
      <c r="T124" s="3" t="b">
        <f t="shared" si="83"/>
        <v>0</v>
      </c>
      <c r="U124" s="3" t="b">
        <f t="shared" si="96"/>
        <v>0</v>
      </c>
      <c r="V124" s="3" t="b">
        <f t="shared" si="97"/>
        <v>0</v>
      </c>
      <c r="W124" s="3" t="b">
        <f t="shared" si="98"/>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99"/>
        <v/>
      </c>
      <c r="AA124" s="1" t="str">
        <f t="shared" si="100"/>
        <v/>
      </c>
      <c r="AB124" s="1" t="str">
        <f t="shared" si="101"/>
        <v/>
      </c>
      <c r="AC124" s="1" t="str">
        <f t="shared" si="102"/>
        <v/>
      </c>
      <c r="AD124" s="1" t="str">
        <f t="shared" si="103"/>
        <v/>
      </c>
      <c r="AE124" s="1" t="str">
        <f t="shared" ca="1" si="104"/>
        <v>scale</v>
      </c>
      <c r="AF124" s="1" t="str">
        <f t="shared" si="105"/>
        <v/>
      </c>
      <c r="AG124" s="1" t="str">
        <f ca="1">IF(Z124&amp;""&lt;&gt;"",Z$33,IF(AA124&amp;""&lt;&gt;"",AA$33,IF(AB124&amp;""&lt;&gt;"",AB$33,IF(AC124&amp;""&lt;&gt;"",AC$33,IF(AD124&amp;""&lt;&gt;"",AD$33,IF(AND(AE124&amp;""&lt;&gt;"",X124=FALSE),AE$33,IF(AF124&amp;""&lt;&gt;"","IMM",IF(X124,"PSO","DIR"))))))))</f>
        <v>mem</v>
      </c>
      <c r="AH124" s="1" t="str">
        <f t="shared" ca="1" si="106"/>
        <v>scale</v>
      </c>
      <c r="AI124" s="1">
        <f t="shared" ca="1" si="107"/>
        <v>-1</v>
      </c>
      <c r="AJ124" s="1">
        <f t="shared" ca="1" si="108"/>
        <v>0</v>
      </c>
      <c r="AK124" s="1" t="str">
        <f t="shared" ca="1" si="109"/>
        <v>scale</v>
      </c>
      <c r="AL124" s="1" t="str">
        <f t="shared" ca="1" si="110"/>
        <v>scale</v>
      </c>
      <c r="AM124" s="1" t="str" cm="1">
        <f t="array" aca="1" ref="AM124" ca="1">INDEX($G$2:$G$195,MATCH(1,(AL124=$E$2:$E$195)*("EQU"=UPPER($F$2:$F$195)),0))</f>
        <v>$e7</v>
      </c>
      <c r="AN124" s="1" t="str">
        <f t="shared" ca="1" si="111"/>
        <v>$e7</v>
      </c>
      <c r="AO124" s="1" t="e">
        <f t="shared" ca="1" si="84"/>
        <v>#N/A</v>
      </c>
      <c r="AP124" s="1" t="str">
        <f t="shared" ca="1" si="112"/>
        <v/>
      </c>
      <c r="AQ124" s="1" t="str" cm="1">
        <f t="array" aca="1" ref="AQ124" ca="1">IF(LEFT(AL124,1)=".",INDEX($M$34:$M$195,MATCH(1,(AL124=$L$34:$L$195)*(S124=($S$34:$S$195)),0)),"")</f>
        <v/>
      </c>
      <c r="AR124" s="1" t="str">
        <f t="shared" ca="1" si="113"/>
        <v>$e7</v>
      </c>
      <c r="AS124" s="1">
        <f t="shared" ca="1" si="114"/>
        <v>231</v>
      </c>
      <c r="AT124" s="1" t="str">
        <f t="shared" ca="1" si="115"/>
        <v>E7</v>
      </c>
      <c r="AU124" s="1" t="str">
        <f t="shared" ca="1" si="116"/>
        <v>E7</v>
      </c>
      <c r="AV124" s="1" t="str">
        <f t="shared" ca="1" si="85"/>
        <v>E7</v>
      </c>
      <c r="AW124" s="1" t="str">
        <f t="shared" ca="1" si="117"/>
        <v>ZP</v>
      </c>
      <c r="AX124" s="4" t="str">
        <f ca="1">VLOOKUP(UPPER(F124)&amp;"-"&amp;AW124,Opcodes!$D$3:$E$160,2,FALSE)</f>
        <v>E6</v>
      </c>
      <c r="AY124" s="1">
        <f t="shared" ca="1" si="87"/>
        <v>2</v>
      </c>
    </row>
    <row r="125" spans="3:51" x14ac:dyDescent="0.3">
      <c r="C125" s="10" t="str" cm="1">
        <f t="array" aca="1" ref="C125" ca="1">IF(AND(N125&amp;""&lt;&gt;"",K125&amp;""&lt;&gt;""),K125&amp;": "&amp;N125&amp;IF(O125&amp;""&lt;&gt;""," "&amp;O125,"")&amp;IF(P125&amp;""&lt;&gt;""," "&amp;P125,""),IF(Y125&amp;""&lt;&gt;"",K125&amp;": "&amp;TRIM(_xlfn.TEXTJOIN("",TRUE,MID(Y125,2*ROW(INDIRECT("1:"&amp;LEN(Y125)))-1,2)&amp;" ")),""))</f>
        <v>110D: E6 E7</v>
      </c>
      <c r="D125" s="15"/>
      <c r="E125" s="16"/>
      <c r="F125" s="17" t="s">
        <v>414</v>
      </c>
      <c r="G125" s="18" t="s">
        <v>323</v>
      </c>
      <c r="H125" s="23"/>
      <c r="I125" s="8"/>
      <c r="J125" s="8"/>
      <c r="K125" s="1" t="str">
        <f t="shared" ca="1" si="88"/>
        <v>110D</v>
      </c>
      <c r="L125" s="1" t="str">
        <f t="shared" si="89"/>
        <v/>
      </c>
      <c r="M125" s="1" t="str">
        <f t="shared" ca="1" si="90"/>
        <v>$110D</v>
      </c>
      <c r="N125" s="4" t="str">
        <f t="shared" ca="1" si="91"/>
        <v>E6</v>
      </c>
      <c r="O125" s="4" t="str">
        <f t="shared" ca="1" si="92"/>
        <v>E7</v>
      </c>
      <c r="P125" s="4" t="str">
        <f t="shared" ca="1" si="93"/>
        <v/>
      </c>
      <c r="Q125" s="3">
        <f t="shared" si="94"/>
        <v>-1</v>
      </c>
      <c r="R125" s="3" t="str">
        <f t="shared" si="95"/>
        <v/>
      </c>
      <c r="S125" s="3" t="str">
        <f t="shared" si="86"/>
        <v>sub</v>
      </c>
      <c r="T125" s="3" t="b">
        <f t="shared" si="83"/>
        <v>0</v>
      </c>
      <c r="U125" s="3" t="b">
        <f t="shared" si="96"/>
        <v>0</v>
      </c>
      <c r="V125" s="3" t="b">
        <f t="shared" si="97"/>
        <v>0</v>
      </c>
      <c r="W125" s="3" t="b">
        <f t="shared" si="98"/>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99"/>
        <v/>
      </c>
      <c r="AA125" s="1" t="str">
        <f t="shared" si="100"/>
        <v/>
      </c>
      <c r="AB125" s="1" t="str">
        <f t="shared" si="101"/>
        <v/>
      </c>
      <c r="AC125" s="1" t="str">
        <f t="shared" si="102"/>
        <v/>
      </c>
      <c r="AD125" s="1" t="str">
        <f t="shared" si="103"/>
        <v/>
      </c>
      <c r="AE125" s="1" t="str">
        <f t="shared" ca="1" si="104"/>
        <v>scale</v>
      </c>
      <c r="AF125" s="1" t="str">
        <f t="shared" si="105"/>
        <v/>
      </c>
      <c r="AG125" s="1" t="str">
        <f ca="1">IF(Z125&amp;""&lt;&gt;"",Z$33,IF(AA125&amp;""&lt;&gt;"",AA$33,IF(AB125&amp;""&lt;&gt;"",AB$33,IF(AC125&amp;""&lt;&gt;"",AC$33,IF(AD125&amp;""&lt;&gt;"",AD$33,IF(AND(AE125&amp;""&lt;&gt;"",X125=FALSE),AE$33,IF(AF125&amp;""&lt;&gt;"","IMM",IF(X125,"PSO","DIR"))))))))</f>
        <v>mem</v>
      </c>
      <c r="AH125" s="1" t="str">
        <f t="shared" ca="1" si="106"/>
        <v>scale</v>
      </c>
      <c r="AI125" s="1">
        <f t="shared" ca="1" si="107"/>
        <v>-1</v>
      </c>
      <c r="AJ125" s="1">
        <f t="shared" ca="1" si="108"/>
        <v>0</v>
      </c>
      <c r="AK125" s="1" t="str">
        <f t="shared" ca="1" si="109"/>
        <v>scale</v>
      </c>
      <c r="AL125" s="1" t="str">
        <f t="shared" ca="1" si="110"/>
        <v>scale</v>
      </c>
      <c r="AM125" s="1" t="str" cm="1">
        <f t="array" aca="1" ref="AM125" ca="1">INDEX($G$2:$G$195,MATCH(1,(AL125=$E$2:$E$195)*("EQU"=UPPER($F$2:$F$195)),0))</f>
        <v>$e7</v>
      </c>
      <c r="AN125" s="1" t="str">
        <f t="shared" ca="1" si="111"/>
        <v>$e7</v>
      </c>
      <c r="AO125" s="1" t="e">
        <f t="shared" ca="1" si="84"/>
        <v>#N/A</v>
      </c>
      <c r="AP125" s="1" t="str">
        <f t="shared" ca="1" si="112"/>
        <v/>
      </c>
      <c r="AQ125" s="1" t="str" cm="1">
        <f t="array" aca="1" ref="AQ125" ca="1">IF(LEFT(AL125,1)=".",INDEX($M$34:$M$195,MATCH(1,(AL125=$L$34:$L$195)*(S125=($S$34:$S$195)),0)),"")</f>
        <v/>
      </c>
      <c r="AR125" s="1" t="str">
        <f t="shared" ca="1" si="113"/>
        <v>$e7</v>
      </c>
      <c r="AS125" s="1">
        <f t="shared" ca="1" si="114"/>
        <v>231</v>
      </c>
      <c r="AT125" s="1" t="str">
        <f t="shared" ca="1" si="115"/>
        <v>E7</v>
      </c>
      <c r="AU125" s="1" t="str">
        <f t="shared" ca="1" si="116"/>
        <v>E7</v>
      </c>
      <c r="AV125" s="1" t="str">
        <f t="shared" ca="1" si="85"/>
        <v>E7</v>
      </c>
      <c r="AW125" s="1" t="str">
        <f t="shared" ca="1" si="117"/>
        <v>ZP</v>
      </c>
      <c r="AX125" s="4" t="str">
        <f ca="1">VLOOKUP(UPPER(F125)&amp;"-"&amp;AW125,Opcodes!$D$3:$E$160,2,FALSE)</f>
        <v>E6</v>
      </c>
      <c r="AY125" s="1">
        <f t="shared" ca="1" si="87"/>
        <v>2</v>
      </c>
    </row>
    <row r="126" spans="3:51" x14ac:dyDescent="0.3">
      <c r="C126" s="10" t="str" cm="1">
        <f t="array" aca="1" ref="C126" ca="1">IF(AND(N126&amp;""&lt;&gt;"",K126&amp;""&lt;&gt;""),K126&amp;": "&amp;N126&amp;IF(O126&amp;""&lt;&gt;""," "&amp;O126,"")&amp;IF(P126&amp;""&lt;&gt;""," "&amp;P126,""),IF(Y126&amp;""&lt;&gt;"",K126&amp;": "&amp;TRIM(_xlfn.TEXTJOIN("",TRUE,MID(Y126,2*ROW(INDIRECT("1:"&amp;LEN(Y126)))-1,2)&amp;" ")),""))</f>
        <v>110F: A5 E7</v>
      </c>
      <c r="D126" s="15"/>
      <c r="E126" s="16"/>
      <c r="F126" s="17" t="s">
        <v>48</v>
      </c>
      <c r="G126" s="18" t="s">
        <v>323</v>
      </c>
      <c r="H126" s="23"/>
      <c r="I126" s="8"/>
      <c r="J126" s="8"/>
      <c r="K126" s="1" t="str">
        <f t="shared" ca="1" si="88"/>
        <v>110F</v>
      </c>
      <c r="L126" s="1" t="str">
        <f t="shared" si="89"/>
        <v/>
      </c>
      <c r="M126" s="1" t="str">
        <f t="shared" ca="1" si="90"/>
        <v>$110F</v>
      </c>
      <c r="N126" s="4" t="str">
        <f t="shared" ca="1" si="91"/>
        <v>A5</v>
      </c>
      <c r="O126" s="4" t="str">
        <f t="shared" ca="1" si="92"/>
        <v>E7</v>
      </c>
      <c r="P126" s="4" t="str">
        <f t="shared" ca="1" si="93"/>
        <v/>
      </c>
      <c r="Q126" s="3">
        <f t="shared" si="94"/>
        <v>-1</v>
      </c>
      <c r="R126" s="3" t="str">
        <f t="shared" si="95"/>
        <v/>
      </c>
      <c r="S126" s="3" t="str">
        <f t="shared" si="86"/>
        <v>sub</v>
      </c>
      <c r="T126" s="3" t="b">
        <f t="shared" si="83"/>
        <v>0</v>
      </c>
      <c r="U126" s="3" t="b">
        <f t="shared" si="96"/>
        <v>0</v>
      </c>
      <c r="V126" s="3" t="b">
        <f t="shared" si="97"/>
        <v>0</v>
      </c>
      <c r="W126" s="3" t="b">
        <f t="shared" si="98"/>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99"/>
        <v/>
      </c>
      <c r="AA126" s="1" t="str">
        <f t="shared" si="100"/>
        <v/>
      </c>
      <c r="AB126" s="1" t="str">
        <f t="shared" si="101"/>
        <v/>
      </c>
      <c r="AC126" s="1" t="str">
        <f t="shared" si="102"/>
        <v/>
      </c>
      <c r="AD126" s="1" t="str">
        <f t="shared" si="103"/>
        <v/>
      </c>
      <c r="AE126" s="1" t="str">
        <f t="shared" ca="1" si="104"/>
        <v>scale</v>
      </c>
      <c r="AF126" s="1" t="str">
        <f t="shared" si="105"/>
        <v/>
      </c>
      <c r="AG126" s="1" t="str">
        <f ca="1">IF(Z126&amp;""&lt;&gt;"",Z$33,IF(AA126&amp;""&lt;&gt;"",AA$33,IF(AB126&amp;""&lt;&gt;"",AB$33,IF(AC126&amp;""&lt;&gt;"",AC$33,IF(AD126&amp;""&lt;&gt;"",AD$33,IF(AND(AE126&amp;""&lt;&gt;"",X126=FALSE),AE$33,IF(AF126&amp;""&lt;&gt;"","IMM",IF(X126,"PSO","DIR"))))))))</f>
        <v>mem</v>
      </c>
      <c r="AH126" s="1" t="str">
        <f t="shared" ca="1" si="106"/>
        <v>scale</v>
      </c>
      <c r="AI126" s="1">
        <f t="shared" ca="1" si="107"/>
        <v>-1</v>
      </c>
      <c r="AJ126" s="1">
        <f t="shared" ca="1" si="108"/>
        <v>0</v>
      </c>
      <c r="AK126" s="1" t="str">
        <f t="shared" ca="1" si="109"/>
        <v>scale</v>
      </c>
      <c r="AL126" s="1" t="str">
        <f t="shared" ca="1" si="110"/>
        <v>scale</v>
      </c>
      <c r="AM126" s="1" t="str" cm="1">
        <f t="array" aca="1" ref="AM126" ca="1">INDEX($G$2:$G$195,MATCH(1,(AL126=$E$2:$E$195)*("EQU"=UPPER($F$2:$F$195)),0))</f>
        <v>$e7</v>
      </c>
      <c r="AN126" s="1" t="str">
        <f t="shared" ca="1" si="111"/>
        <v>$e7</v>
      </c>
      <c r="AO126" s="1" t="e">
        <f t="shared" ca="1" si="84"/>
        <v>#N/A</v>
      </c>
      <c r="AP126" s="1" t="str">
        <f t="shared" ca="1" si="112"/>
        <v/>
      </c>
      <c r="AQ126" s="1" t="str" cm="1">
        <f t="array" aca="1" ref="AQ126" ca="1">IF(LEFT(AL126,1)=".",INDEX($M$34:$M$195,MATCH(1,(AL126=$L$34:$L$195)*(S126=($S$34:$S$195)),0)),"")</f>
        <v/>
      </c>
      <c r="AR126" s="1" t="str">
        <f t="shared" ca="1" si="113"/>
        <v>$e7</v>
      </c>
      <c r="AS126" s="1">
        <f t="shared" ca="1" si="114"/>
        <v>231</v>
      </c>
      <c r="AT126" s="1" t="str">
        <f t="shared" ca="1" si="115"/>
        <v>E7</v>
      </c>
      <c r="AU126" s="1" t="str">
        <f t="shared" ca="1" si="116"/>
        <v>E7</v>
      </c>
      <c r="AV126" s="1" t="str">
        <f t="shared" ca="1" si="85"/>
        <v>E7</v>
      </c>
      <c r="AW126" s="1" t="str">
        <f t="shared" ca="1" si="117"/>
        <v>ZP</v>
      </c>
      <c r="AX126" s="4" t="str">
        <f ca="1">VLOOKUP(UPPER(F126)&amp;"-"&amp;AW126,Opcodes!$D$3:$E$160,2,FALSE)</f>
        <v>A5</v>
      </c>
      <c r="AY126" s="1">
        <f t="shared" ca="1" si="87"/>
        <v>2</v>
      </c>
    </row>
    <row r="127" spans="3:51" x14ac:dyDescent="0.3">
      <c r="C127" s="10" t="str" cm="1">
        <f t="array" aca="1" ref="C127" ca="1">IF(AND(N127&amp;""&lt;&gt;"",K127&amp;""&lt;&gt;""),K127&amp;": "&amp;N127&amp;IF(O127&amp;""&lt;&gt;""," "&amp;O127,"")&amp;IF(P127&amp;""&lt;&gt;""," "&amp;P127,""),IF(Y127&amp;""&lt;&gt;"",K127&amp;": "&amp;TRIM(_xlfn.TEXTJOIN("",TRUE,MID(Y127,2*ROW(INDIRECT("1:"&amp;LEN(Y127)))-1,2)&amp;" ")),""))</f>
        <v>1111: C9 90</v>
      </c>
      <c r="D127" s="15"/>
      <c r="E127" s="16"/>
      <c r="F127" s="17" t="s">
        <v>410</v>
      </c>
      <c r="G127" s="18" t="s">
        <v>415</v>
      </c>
      <c r="H127" s="23"/>
      <c r="I127" s="8"/>
      <c r="J127" s="8"/>
      <c r="K127" s="1" t="str">
        <f t="shared" ca="1" si="88"/>
        <v>1111</v>
      </c>
      <c r="L127" s="1" t="str">
        <f t="shared" si="89"/>
        <v/>
      </c>
      <c r="M127" s="1" t="str">
        <f t="shared" ca="1" si="90"/>
        <v>$1111</v>
      </c>
      <c r="N127" s="4" t="str">
        <f t="shared" ca="1" si="91"/>
        <v>C9</v>
      </c>
      <c r="O127" s="4" t="str">
        <f t="shared" ca="1" si="92"/>
        <v>90</v>
      </c>
      <c r="P127" s="4" t="str">
        <f t="shared" ca="1" si="93"/>
        <v/>
      </c>
      <c r="Q127" s="3">
        <f t="shared" si="94"/>
        <v>-1</v>
      </c>
      <c r="R127" s="3" t="str">
        <f t="shared" si="95"/>
        <v/>
      </c>
      <c r="S127" s="3" t="str">
        <f t="shared" si="86"/>
        <v>sub</v>
      </c>
      <c r="T127" s="3" t="b">
        <f t="shared" si="83"/>
        <v>0</v>
      </c>
      <c r="U127" s="3" t="b">
        <f t="shared" si="96"/>
        <v>0</v>
      </c>
      <c r="V127" s="3" t="b">
        <f t="shared" si="97"/>
        <v>0</v>
      </c>
      <c r="W127" s="3" t="b">
        <f t="shared" si="98"/>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99"/>
        <v/>
      </c>
      <c r="AA127" s="1" t="str">
        <f t="shared" si="100"/>
        <v/>
      </c>
      <c r="AB127" s="1" t="str">
        <f t="shared" si="101"/>
        <v/>
      </c>
      <c r="AC127" s="1" t="str">
        <f t="shared" si="102"/>
        <v/>
      </c>
      <c r="AD127" s="1" t="str">
        <f t="shared" si="103"/>
        <v/>
      </c>
      <c r="AE127" s="1" t="str">
        <f t="shared" ca="1" si="104"/>
        <v/>
      </c>
      <c r="AF127" s="1" t="str">
        <f t="shared" si="105"/>
        <v>#$90</v>
      </c>
      <c r="AG127" s="1" t="str">
        <f ca="1">IF(Z127&amp;""&lt;&gt;"",Z$33,IF(AA127&amp;""&lt;&gt;"",AA$33,IF(AB127&amp;""&lt;&gt;"",AB$33,IF(AC127&amp;""&lt;&gt;"",AC$33,IF(AD127&amp;""&lt;&gt;"",AD$33,IF(AND(AE127&amp;""&lt;&gt;"",X127=FALSE),AE$33,IF(AF127&amp;""&lt;&gt;"","IMM",IF(X127,"PSO","DIR"))))))))</f>
        <v>IMM</v>
      </c>
      <c r="AH127" s="1" t="str">
        <f t="shared" ca="1" si="106"/>
        <v>$90</v>
      </c>
      <c r="AI127" s="1">
        <f t="shared" ca="1" si="107"/>
        <v>-1</v>
      </c>
      <c r="AJ127" s="1">
        <f t="shared" ca="1" si="108"/>
        <v>0</v>
      </c>
      <c r="AK127" s="1" t="str">
        <f t="shared" ca="1" si="109"/>
        <v>$90</v>
      </c>
      <c r="AL127" s="1" t="str">
        <f t="shared" ca="1" si="110"/>
        <v>$90</v>
      </c>
      <c r="AM127" s="1" t="e" cm="1">
        <f t="array" aca="1" ref="AM127" ca="1">INDEX($G$2:$G$195,MATCH(1,(AL127=$E$2:$E$195)*("EQU"=UPPER($F$2:$F$195)),0))</f>
        <v>#N/A</v>
      </c>
      <c r="AN127" s="1" t="str">
        <f t="shared" ca="1" si="111"/>
        <v/>
      </c>
      <c r="AO127" s="1" t="e">
        <f t="shared" ca="1" si="84"/>
        <v>#N/A</v>
      </c>
      <c r="AP127" s="1" t="str">
        <f t="shared" ca="1" si="112"/>
        <v/>
      </c>
      <c r="AQ127" s="1" t="str" cm="1">
        <f t="array" aca="1" ref="AQ127" ca="1">IF(LEFT(AL127,1)=".",INDEX($M$34:$M$195,MATCH(1,(AL127=$L$34:$L$195)*(S127=($S$34:$S$195)),0)),"")</f>
        <v/>
      </c>
      <c r="AR127" s="1" t="str">
        <f t="shared" ca="1" si="113"/>
        <v>$90</v>
      </c>
      <c r="AS127" s="1">
        <f t="shared" ca="1" si="114"/>
        <v>144</v>
      </c>
      <c r="AT127" s="1" t="str">
        <f t="shared" ca="1" si="115"/>
        <v>90</v>
      </c>
      <c r="AU127" s="1" t="str">
        <f t="shared" ca="1" si="116"/>
        <v>90</v>
      </c>
      <c r="AV127" s="1" t="str">
        <f t="shared" ca="1" si="85"/>
        <v>90</v>
      </c>
      <c r="AW127" s="1" t="str">
        <f t="shared" ca="1" si="117"/>
        <v>IMM</v>
      </c>
      <c r="AX127" s="4" t="str">
        <f ca="1">VLOOKUP(UPPER(F127)&amp;"-"&amp;AW127,Opcodes!$D$3:$E$160,2,FALSE)</f>
        <v>C9</v>
      </c>
      <c r="AY127" s="1">
        <f t="shared" ca="1" si="87"/>
        <v>2</v>
      </c>
    </row>
    <row r="128" spans="3:51" x14ac:dyDescent="0.3">
      <c r="C128" s="10" t="str" cm="1">
        <f t="array" aca="1" ref="C128" ca="1">IF(AND(N128&amp;""&lt;&gt;"",K128&amp;""&lt;&gt;""),K128&amp;": "&amp;N128&amp;IF(O128&amp;""&lt;&gt;""," "&amp;O128,"")&amp;IF(P128&amp;""&lt;&gt;""," "&amp;P128,""),IF(Y128&amp;""&lt;&gt;"",K128&amp;": "&amp;TRIM(_xlfn.TEXTJOIN("",TRUE,MID(Y128,2*ROW(INDIRECT("1:"&amp;LEN(Y128)))-1,2)&amp;" ")),""))</f>
        <v>1113: 90 BB</v>
      </c>
      <c r="D128" s="15"/>
      <c r="E128" s="16"/>
      <c r="F128" s="17" t="s">
        <v>102</v>
      </c>
      <c r="G128" s="18" t="s">
        <v>395</v>
      </c>
      <c r="H128" s="23"/>
      <c r="I128" s="8"/>
      <c r="J128" s="8"/>
      <c r="K128" s="1" t="str">
        <f t="shared" ca="1" si="88"/>
        <v>1113</v>
      </c>
      <c r="L128" s="1" t="str">
        <f t="shared" si="89"/>
        <v/>
      </c>
      <c r="M128" s="1" t="str">
        <f t="shared" ca="1" si="90"/>
        <v>$1113</v>
      </c>
      <c r="N128" s="4">
        <f t="shared" ca="1" si="91"/>
        <v>90</v>
      </c>
      <c r="O128" s="4" t="str">
        <f t="shared" ca="1" si="92"/>
        <v>BB</v>
      </c>
      <c r="P128" s="4" t="str">
        <f t="shared" ca="1" si="93"/>
        <v/>
      </c>
      <c r="Q128" s="3">
        <f t="shared" si="94"/>
        <v>-1</v>
      </c>
      <c r="R128" s="3" t="str">
        <f t="shared" si="95"/>
        <v/>
      </c>
      <c r="S128" s="3" t="str">
        <f t="shared" si="86"/>
        <v>sub</v>
      </c>
      <c r="T128" s="3" t="b">
        <f t="shared" si="83"/>
        <v>1</v>
      </c>
      <c r="U128" s="3" t="b">
        <f t="shared" si="96"/>
        <v>0</v>
      </c>
      <c r="V128" s="3" t="b">
        <f t="shared" si="97"/>
        <v>0</v>
      </c>
      <c r="W128" s="3" t="b">
        <f t="shared" si="98"/>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99"/>
        <v/>
      </c>
      <c r="AA128" s="1" t="str">
        <f t="shared" si="100"/>
        <v/>
      </c>
      <c r="AB128" s="1" t="str">
        <f t="shared" si="101"/>
        <v/>
      </c>
      <c r="AC128" s="1" t="str">
        <f t="shared" si="102"/>
        <v/>
      </c>
      <c r="AD128" s="1" t="str">
        <f t="shared" si="103"/>
        <v/>
      </c>
      <c r="AE128" s="1" t="str">
        <f t="shared" ca="1" si="104"/>
        <v>yes</v>
      </c>
      <c r="AF128" s="1" t="str">
        <f t="shared" si="105"/>
        <v/>
      </c>
      <c r="AG128" s="1" t="str">
        <f ca="1">IF(Z128&amp;""&lt;&gt;"",Z$33,IF(AA128&amp;""&lt;&gt;"",AA$33,IF(AB128&amp;""&lt;&gt;"",AB$33,IF(AC128&amp;""&lt;&gt;"",AC$33,IF(AD128&amp;""&lt;&gt;"",AD$33,IF(AND(AE128&amp;""&lt;&gt;"",X128=FALSE),AE$33,IF(AF128&amp;""&lt;&gt;"","IMM",IF(X128,"PSO","DIR"))))))))</f>
        <v>mem</v>
      </c>
      <c r="AH128" s="1" t="str">
        <f t="shared" ca="1" si="106"/>
        <v>yes</v>
      </c>
      <c r="AI128" s="1">
        <f t="shared" ca="1" si="107"/>
        <v>-1</v>
      </c>
      <c r="AJ128" s="1">
        <f t="shared" ca="1" si="108"/>
        <v>0</v>
      </c>
      <c r="AK128" s="1" t="str">
        <f t="shared" ca="1" si="109"/>
        <v>yes</v>
      </c>
      <c r="AL128" s="1" t="str">
        <f t="shared" ca="1" si="110"/>
        <v>yes</v>
      </c>
      <c r="AM128" s="1" t="e" cm="1">
        <f t="array" aca="1" ref="AM128" ca="1">INDEX($G$2:$G$195,MATCH(1,(AL128=$E$2:$E$195)*("EQU"=UPPER($F$2:$F$195)),0))</f>
        <v>#N/A</v>
      </c>
      <c r="AN128" s="1" t="str">
        <f t="shared" ca="1" si="111"/>
        <v/>
      </c>
      <c r="AO128" s="1" t="str">
        <f t="shared" ca="1" si="84"/>
        <v>$10D0</v>
      </c>
      <c r="AP128" s="1" t="str">
        <f t="shared" ca="1" si="112"/>
        <v>$10D0</v>
      </c>
      <c r="AQ128" s="1" t="str" cm="1">
        <f t="array" aca="1" ref="AQ128" ca="1">IF(LEFT(AL128,1)=".",INDEX($M$34:$M$195,MATCH(1,(AL128=$L$34:$L$195)*(S128=($S$34:$S$195)),0)),"")</f>
        <v/>
      </c>
      <c r="AR128" s="1" t="str">
        <f t="shared" ca="1" si="113"/>
        <v>$10D0</v>
      </c>
      <c r="AS128" s="1">
        <f t="shared" ca="1" si="114"/>
        <v>4304</v>
      </c>
      <c r="AT128" s="1" t="str">
        <f t="shared" ca="1" si="115"/>
        <v>10D0</v>
      </c>
      <c r="AU128" s="1" t="str">
        <f t="shared" ca="1" si="116"/>
        <v>10D0</v>
      </c>
      <c r="AV128" s="1" t="str">
        <f t="shared" ca="1" si="85"/>
        <v>BB</v>
      </c>
      <c r="AW128" s="1" t="str">
        <f t="shared" ca="1" si="117"/>
        <v>REL</v>
      </c>
      <c r="AX128" s="4">
        <f ca="1">VLOOKUP(UPPER(F128)&amp;"-"&amp;AW128,Opcodes!$D$3:$E$160,2,FALSE)</f>
        <v>90</v>
      </c>
      <c r="AY128" s="1">
        <f t="shared" si="87"/>
        <v>2</v>
      </c>
    </row>
    <row r="129" spans="3:51" x14ac:dyDescent="0.3">
      <c r="C129" s="10" t="str" cm="1">
        <f t="array" aca="1" ref="C129" ca="1">IF(AND(N129&amp;""&lt;&gt;"",K129&amp;""&lt;&gt;""),K129&amp;": "&amp;N129&amp;IF(O129&amp;""&lt;&gt;""," "&amp;O129,"")&amp;IF(P129&amp;""&lt;&gt;""," "&amp;P129,""),IF(Y129&amp;""&lt;&gt;"",K129&amp;": "&amp;TRIM(_xlfn.TEXTJOIN("",TRUE,MID(Y129,2*ROW(INDIRECT("1:"&amp;LEN(Y129)))-1,2)&amp;" ")),""))</f>
        <v>1115: 4C 7B 11</v>
      </c>
      <c r="D129" s="15"/>
      <c r="E129" s="16"/>
      <c r="F129" s="17" t="s">
        <v>79</v>
      </c>
      <c r="G129" s="18" t="s">
        <v>416</v>
      </c>
      <c r="H129" s="23"/>
      <c r="I129" s="8"/>
      <c r="J129" s="8"/>
      <c r="K129" s="1" t="str">
        <f t="shared" ca="1" si="88"/>
        <v>1115</v>
      </c>
      <c r="L129" s="1" t="str">
        <f t="shared" si="89"/>
        <v/>
      </c>
      <c r="M129" s="1" t="str">
        <f t="shared" ca="1" si="90"/>
        <v>$1115</v>
      </c>
      <c r="N129" s="4" t="str">
        <f t="shared" ca="1" si="91"/>
        <v>4C</v>
      </c>
      <c r="O129" s="4" t="str">
        <f t="shared" ca="1" si="92"/>
        <v>7B</v>
      </c>
      <c r="P129" s="4" t="str">
        <f t="shared" ca="1" si="93"/>
        <v>11</v>
      </c>
      <c r="Q129" s="3">
        <f t="shared" si="94"/>
        <v>-1</v>
      </c>
      <c r="R129" s="3" t="str">
        <f t="shared" si="95"/>
        <v/>
      </c>
      <c r="S129" s="3" t="str">
        <f t="shared" si="86"/>
        <v>sub</v>
      </c>
      <c r="T129" s="3" t="b">
        <f t="shared" si="83"/>
        <v>0</v>
      </c>
      <c r="U129" s="3" t="b">
        <f t="shared" si="96"/>
        <v>0</v>
      </c>
      <c r="V129" s="3" t="b">
        <f t="shared" si="97"/>
        <v>0</v>
      </c>
      <c r="W129" s="3" t="b">
        <f t="shared" si="98"/>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99"/>
        <v/>
      </c>
      <c r="AA129" s="1" t="str">
        <f t="shared" si="100"/>
        <v/>
      </c>
      <c r="AB129" s="1" t="str">
        <f t="shared" si="101"/>
        <v/>
      </c>
      <c r="AC129" s="1" t="str">
        <f t="shared" si="102"/>
        <v/>
      </c>
      <c r="AD129" s="1" t="str">
        <f t="shared" si="103"/>
        <v/>
      </c>
      <c r="AE129" s="1" t="str">
        <f t="shared" ca="1" si="104"/>
        <v>miss</v>
      </c>
      <c r="AF129" s="1" t="str">
        <f t="shared" si="105"/>
        <v/>
      </c>
      <c r="AG129" s="1" t="str">
        <f ca="1">IF(Z129&amp;""&lt;&gt;"",Z$33,IF(AA129&amp;""&lt;&gt;"",AA$33,IF(AB129&amp;""&lt;&gt;"",AB$33,IF(AC129&amp;""&lt;&gt;"",AC$33,IF(AD129&amp;""&lt;&gt;"",AD$33,IF(AND(AE129&amp;""&lt;&gt;"",X129=FALSE),AE$33,IF(AF129&amp;""&lt;&gt;"","IMM",IF(X129,"PSO","DIR"))))))))</f>
        <v>mem</v>
      </c>
      <c r="AH129" s="1" t="str">
        <f t="shared" ca="1" si="106"/>
        <v>miss</v>
      </c>
      <c r="AI129" s="1">
        <f t="shared" ca="1" si="107"/>
        <v>-1</v>
      </c>
      <c r="AJ129" s="1">
        <f t="shared" ca="1" si="108"/>
        <v>0</v>
      </c>
      <c r="AK129" s="1" t="str">
        <f t="shared" ca="1" si="109"/>
        <v>miss</v>
      </c>
      <c r="AL129" s="1" t="str">
        <f t="shared" ca="1" si="110"/>
        <v>miss</v>
      </c>
      <c r="AM129" s="1" t="e" cm="1">
        <f t="array" aca="1" ref="AM129" ca="1">INDEX($G$2:$G$195,MATCH(1,(AL129=$E$2:$E$195)*("EQU"=UPPER($F$2:$F$195)),0))</f>
        <v>#N/A</v>
      </c>
      <c r="AN129" s="1" t="str">
        <f t="shared" ca="1" si="111"/>
        <v/>
      </c>
      <c r="AO129" s="1" t="str">
        <f t="shared" ca="1" si="84"/>
        <v>$117B</v>
      </c>
      <c r="AP129" s="1" t="str">
        <f t="shared" ca="1" si="112"/>
        <v>$117B</v>
      </c>
      <c r="AQ129" s="1" t="str" cm="1">
        <f t="array" aca="1" ref="AQ129" ca="1">IF(LEFT(AL129,1)=".",INDEX($M$34:$M$195,MATCH(1,(AL129=$L$34:$L$195)*(S129=($S$34:$S$195)),0)),"")</f>
        <v/>
      </c>
      <c r="AR129" s="1" t="str">
        <f t="shared" ca="1" si="113"/>
        <v>$117B</v>
      </c>
      <c r="AS129" s="1">
        <f t="shared" ca="1" si="114"/>
        <v>4475</v>
      </c>
      <c r="AT129" s="1" t="str">
        <f t="shared" ca="1" si="115"/>
        <v>117B</v>
      </c>
      <c r="AU129" s="1" t="str">
        <f t="shared" ca="1" si="116"/>
        <v>117B</v>
      </c>
      <c r="AV129" s="1" t="str">
        <f t="shared" ca="1" si="85"/>
        <v>117B</v>
      </c>
      <c r="AW129" s="1" t="str">
        <f t="shared" ca="1" si="117"/>
        <v>ABS</v>
      </c>
      <c r="AX129" s="4" t="str">
        <f ca="1">VLOOKUP(UPPER(F129)&amp;"-"&amp;AW129,Opcodes!$D$3:$E$160,2,FALSE)</f>
        <v>4C</v>
      </c>
      <c r="AY129" s="1">
        <f t="shared" si="87"/>
        <v>3</v>
      </c>
    </row>
    <row r="130" spans="3:51" x14ac:dyDescent="0.3">
      <c r="C130" s="10" t="str" cm="1">
        <f t="array" aca="1" ref="C130" ca="1">IF(AND(N130&amp;""&lt;&gt;"",K130&amp;""&lt;&gt;""),K130&amp;": "&amp;N130&amp;IF(O130&amp;""&lt;&gt;""," "&amp;O130,"")&amp;IF(P130&amp;""&lt;&gt;""," "&amp;P130,""),IF(Y130&amp;""&lt;&gt;"",K130&amp;": "&amp;TRIM(_xlfn.TEXTJOIN("",TRUE,MID(Y130,2*ROW(INDIRECT("1:"&amp;LEN(Y130)))-1,2)&amp;" ")),""))</f>
        <v>1118: 20 CB F5</v>
      </c>
      <c r="D130" s="15"/>
      <c r="E130" s="16" t="s">
        <v>412</v>
      </c>
      <c r="F130" s="17" t="s">
        <v>294</v>
      </c>
      <c r="G130" s="18" t="s">
        <v>331</v>
      </c>
      <c r="H130" s="23" t="s">
        <v>417</v>
      </c>
      <c r="I130" s="8"/>
      <c r="J130" s="8"/>
      <c r="K130" s="1" t="str">
        <f t="shared" ca="1" si="88"/>
        <v>1118</v>
      </c>
      <c r="L130" s="1" t="str">
        <f t="shared" si="89"/>
        <v>hit</v>
      </c>
      <c r="M130" s="1" t="str">
        <f t="shared" ca="1" si="90"/>
        <v>$1118</v>
      </c>
      <c r="N130" s="4" t="str">
        <f t="shared" ca="1" si="91"/>
        <v>20</v>
      </c>
      <c r="O130" s="4" t="str">
        <f t="shared" ca="1" si="92"/>
        <v>CB</v>
      </c>
      <c r="P130" s="4" t="str">
        <f t="shared" ca="1" si="93"/>
        <v>F5</v>
      </c>
      <c r="Q130" s="3">
        <f t="shared" si="94"/>
        <v>-1</v>
      </c>
      <c r="R130" s="3" t="str">
        <f t="shared" si="95"/>
        <v/>
      </c>
      <c r="S130" s="3" t="str">
        <f t="shared" si="86"/>
        <v>sub</v>
      </c>
      <c r="T130" s="3" t="b">
        <f t="shared" ref="T130:T161" si="118">IF(ISERROR(MATCH(UPPER(F130),BRANCH,0)),FALSE,TRUE)</f>
        <v>0</v>
      </c>
      <c r="U130" s="3" t="b">
        <f t="shared" si="96"/>
        <v>0</v>
      </c>
      <c r="V130" s="3" t="b">
        <f t="shared" si="97"/>
        <v>0</v>
      </c>
      <c r="W130" s="3" t="b">
        <f t="shared" si="98"/>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99"/>
        <v/>
      </c>
      <c r="AA130" s="1" t="str">
        <f t="shared" si="100"/>
        <v/>
      </c>
      <c r="AB130" s="1" t="str">
        <f t="shared" si="101"/>
        <v/>
      </c>
      <c r="AC130" s="1" t="str">
        <f t="shared" si="102"/>
        <v/>
      </c>
      <c r="AD130" s="1" t="str">
        <f t="shared" si="103"/>
        <v/>
      </c>
      <c r="AE130" s="1" t="str">
        <f t="shared" ca="1" si="104"/>
        <v>hfind</v>
      </c>
      <c r="AF130" s="1" t="str">
        <f t="shared" si="105"/>
        <v/>
      </c>
      <c r="AG130" s="1" t="str">
        <f ca="1">IF(Z130&amp;""&lt;&gt;"",Z$33,IF(AA130&amp;""&lt;&gt;"",AA$33,IF(AB130&amp;""&lt;&gt;"",AB$33,IF(AC130&amp;""&lt;&gt;"",AC$33,IF(AD130&amp;""&lt;&gt;"",AD$33,IF(AND(AE130&amp;""&lt;&gt;"",X130=FALSE),AE$33,IF(AF130&amp;""&lt;&gt;"","IMM",IF(X130,"PSO","DIR"))))))))</f>
        <v>mem</v>
      </c>
      <c r="AH130" s="1" t="str">
        <f t="shared" ca="1" si="106"/>
        <v>hfind</v>
      </c>
      <c r="AI130" s="1">
        <f t="shared" ca="1" si="107"/>
        <v>-1</v>
      </c>
      <c r="AJ130" s="1">
        <f t="shared" ca="1" si="108"/>
        <v>0</v>
      </c>
      <c r="AK130" s="1" t="str">
        <f t="shared" ca="1" si="109"/>
        <v>hfind</v>
      </c>
      <c r="AL130" s="1" t="str">
        <f t="shared" ca="1" si="110"/>
        <v>hfind</v>
      </c>
      <c r="AM130" s="1" t="str" cm="1">
        <f t="array" aca="1" ref="AM130" ca="1">INDEX($G$2:$G$195,MATCH(1,(AL130=$E$2:$E$195)*("EQU"=UPPER($F$2:$F$195)),0))</f>
        <v>$f5cb</v>
      </c>
      <c r="AN130" s="1" t="str">
        <f t="shared" ca="1" si="111"/>
        <v>$f5cb</v>
      </c>
      <c r="AO130" s="1" t="e">
        <f t="shared" ref="AO130:AO161" ca="1" si="119">IF(LEFT(AL130,1)&lt;&gt;".",VLOOKUP(AL130,$L$34:$M$195,2,FALSE),"")</f>
        <v>#N/A</v>
      </c>
      <c r="AP130" s="1" t="str">
        <f t="shared" ca="1" si="112"/>
        <v/>
      </c>
      <c r="AQ130" s="1" t="str" cm="1">
        <f t="array" aca="1" ref="AQ130" ca="1">IF(LEFT(AL130,1)=".",INDEX($M$34:$M$195,MATCH(1,(AL130=$L$34:$L$195)*(S130=($S$34:$S$195)),0)),"")</f>
        <v/>
      </c>
      <c r="AR130" s="1" t="str">
        <f t="shared" ca="1" si="113"/>
        <v>$f5cb</v>
      </c>
      <c r="AS130" s="1">
        <f t="shared" ca="1" si="114"/>
        <v>62923</v>
      </c>
      <c r="AT130" s="1" t="str">
        <f t="shared" ca="1" si="115"/>
        <v>F5CB</v>
      </c>
      <c r="AU130" s="1" t="str">
        <f t="shared" ca="1" si="116"/>
        <v>F5CB</v>
      </c>
      <c r="AV130" s="1" t="str">
        <f t="shared" ca="1" si="85"/>
        <v>F5CB</v>
      </c>
      <c r="AW130" s="1" t="str">
        <f t="shared" ca="1" si="117"/>
        <v>ABS</v>
      </c>
      <c r="AX130" s="4" t="str">
        <f ca="1">VLOOKUP(UPPER(F130)&amp;"-"&amp;AW130,Opcodes!$D$3:$E$160,2,FALSE)</f>
        <v>20</v>
      </c>
      <c r="AY130" s="1">
        <f t="shared" si="87"/>
        <v>3</v>
      </c>
    </row>
    <row r="131" spans="3:51" x14ac:dyDescent="0.3">
      <c r="C131" s="10" t="str" cm="1">
        <f t="array" aca="1" ref="C131" ca="1">IF(AND(N131&amp;""&lt;&gt;"",K131&amp;""&lt;&gt;""),K131&amp;": "&amp;N131&amp;IF(O131&amp;""&lt;&gt;""," "&amp;O131,"")&amp;IF(P131&amp;""&lt;&gt;""," "&amp;P131,""),IF(Y131&amp;""&lt;&gt;"",K131&amp;": "&amp;TRIM(_xlfn.TEXTJOIN("",TRUE,MID(Y131,2*ROW(INDIRECT("1:"&amp;LEN(Y131)))-1,2)&amp;" ")),""))</f>
        <v>111B: A5 E0</v>
      </c>
      <c r="D131" s="15"/>
      <c r="E131" s="16"/>
      <c r="F131" s="17" t="s">
        <v>48</v>
      </c>
      <c r="G131" s="18" t="s">
        <v>301</v>
      </c>
      <c r="H131" s="23"/>
      <c r="I131" s="8"/>
      <c r="J131" s="8"/>
      <c r="K131" s="1" t="str">
        <f t="shared" ca="1" si="88"/>
        <v>111B</v>
      </c>
      <c r="L131" s="1" t="str">
        <f t="shared" si="89"/>
        <v/>
      </c>
      <c r="M131" s="1" t="str">
        <f t="shared" ca="1" si="90"/>
        <v>$111B</v>
      </c>
      <c r="N131" s="4" t="str">
        <f t="shared" ca="1" si="91"/>
        <v>A5</v>
      </c>
      <c r="O131" s="4" t="str">
        <f t="shared" ca="1" si="92"/>
        <v>E0</v>
      </c>
      <c r="P131" s="4" t="str">
        <f t="shared" ca="1" si="93"/>
        <v/>
      </c>
      <c r="Q131" s="3">
        <f t="shared" si="94"/>
        <v>-1</v>
      </c>
      <c r="R131" s="3" t="str">
        <f t="shared" si="95"/>
        <v/>
      </c>
      <c r="S131" s="3" t="str">
        <f t="shared" si="86"/>
        <v>sub</v>
      </c>
      <c r="T131" s="3" t="b">
        <f t="shared" si="118"/>
        <v>0</v>
      </c>
      <c r="U131" s="3" t="b">
        <f t="shared" si="96"/>
        <v>0</v>
      </c>
      <c r="V131" s="3" t="b">
        <f t="shared" si="97"/>
        <v>0</v>
      </c>
      <c r="W131" s="3" t="b">
        <f t="shared" si="98"/>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99"/>
        <v/>
      </c>
      <c r="AA131" s="1" t="str">
        <f t="shared" si="100"/>
        <v/>
      </c>
      <c r="AB131" s="1" t="str">
        <f t="shared" si="101"/>
        <v/>
      </c>
      <c r="AC131" s="1" t="str">
        <f t="shared" si="102"/>
        <v/>
      </c>
      <c r="AD131" s="1" t="str">
        <f t="shared" si="103"/>
        <v/>
      </c>
      <c r="AE131" s="1" t="str">
        <f t="shared" ca="1" si="104"/>
        <v>x</v>
      </c>
      <c r="AF131" s="1" t="str">
        <f t="shared" si="105"/>
        <v/>
      </c>
      <c r="AG131" s="1" t="str">
        <f ca="1">IF(Z131&amp;""&lt;&gt;"",Z$33,IF(AA131&amp;""&lt;&gt;"",AA$33,IF(AB131&amp;""&lt;&gt;"",AB$33,IF(AC131&amp;""&lt;&gt;"",AC$33,IF(AD131&amp;""&lt;&gt;"",AD$33,IF(AND(AE131&amp;""&lt;&gt;"",X131=FALSE),AE$33,IF(AF131&amp;""&lt;&gt;"","IMM",IF(X131,"PSO","DIR"))))))))</f>
        <v>mem</v>
      </c>
      <c r="AH131" s="1" t="str">
        <f t="shared" ca="1" si="106"/>
        <v>x</v>
      </c>
      <c r="AI131" s="1">
        <f t="shared" ca="1" si="107"/>
        <v>-1</v>
      </c>
      <c r="AJ131" s="1">
        <f t="shared" ca="1" si="108"/>
        <v>0</v>
      </c>
      <c r="AK131" s="1" t="str">
        <f t="shared" ca="1" si="109"/>
        <v>x</v>
      </c>
      <c r="AL131" s="1" t="str">
        <f t="shared" ca="1" si="110"/>
        <v>x</v>
      </c>
      <c r="AM131" s="1" t="str" cm="1">
        <f t="array" aca="1" ref="AM131" ca="1">INDEX($G$2:$G$195,MATCH(1,(AL131=$E$2:$E$195)*("EQU"=UPPER($F$2:$F$195)),0))</f>
        <v>$e0</v>
      </c>
      <c r="AN131" s="1" t="str">
        <f t="shared" ca="1" si="111"/>
        <v>$e0</v>
      </c>
      <c r="AO131" s="1" t="e">
        <f t="shared" ca="1" si="119"/>
        <v>#N/A</v>
      </c>
      <c r="AP131" s="1" t="str">
        <f t="shared" ca="1" si="112"/>
        <v/>
      </c>
      <c r="AQ131" s="1" t="str" cm="1">
        <f t="array" aca="1" ref="AQ131" ca="1">IF(LEFT(AL131,1)=".",INDEX($M$34:$M$195,MATCH(1,(AL131=$L$34:$L$195)*(S131=($S$34:$S$195)),0)),"")</f>
        <v/>
      </c>
      <c r="AR131" s="1" t="str">
        <f t="shared" ca="1" si="113"/>
        <v>$e0</v>
      </c>
      <c r="AS131" s="1">
        <f t="shared" ca="1" si="114"/>
        <v>224</v>
      </c>
      <c r="AT131" s="1" t="str">
        <f t="shared" ca="1" si="115"/>
        <v>E0</v>
      </c>
      <c r="AU131" s="1" t="str">
        <f t="shared" ca="1" si="116"/>
        <v>E0</v>
      </c>
      <c r="AV131" s="1" t="str">
        <f t="shared" ca="1" si="85"/>
        <v>E0</v>
      </c>
      <c r="AW131" s="1" t="str">
        <f t="shared" ca="1" si="117"/>
        <v>ZP</v>
      </c>
      <c r="AX131" s="4" t="str">
        <f ca="1">VLOOKUP(UPPER(F131)&amp;"-"&amp;AW131,Opcodes!$D$3:$E$160,2,FALSE)</f>
        <v>A5</v>
      </c>
      <c r="AY131" s="1">
        <f t="shared" ca="1" si="87"/>
        <v>2</v>
      </c>
    </row>
    <row r="132" spans="3:51" x14ac:dyDescent="0.3">
      <c r="C132" s="10" t="str" cm="1">
        <f t="array" aca="1" ref="C132" ca="1">IF(AND(N132&amp;""&lt;&gt;"",K132&amp;""&lt;&gt;""),K132&amp;": "&amp;N132&amp;IF(O132&amp;""&lt;&gt;""," "&amp;O132,"")&amp;IF(P132&amp;""&lt;&gt;""," "&amp;P132,""),IF(Y132&amp;""&lt;&gt;"",K132&amp;": "&amp;TRIM(_xlfn.TEXTJOIN("",TRUE,MID(Y132,2*ROW(INDIRECT("1:"&amp;LEN(Y132)))-1,2)&amp;" ")),""))</f>
        <v>111D: 85 06</v>
      </c>
      <c r="D132" s="15"/>
      <c r="E132" s="16"/>
      <c r="F132" s="17" t="s">
        <v>373</v>
      </c>
      <c r="G132" s="18" t="s">
        <v>305</v>
      </c>
      <c r="H132" s="23"/>
      <c r="I132" s="8"/>
      <c r="J132" s="8"/>
      <c r="K132" s="1" t="str">
        <f t="shared" ca="1" si="88"/>
        <v>111D</v>
      </c>
      <c r="L132" s="1" t="str">
        <f t="shared" si="89"/>
        <v/>
      </c>
      <c r="M132" s="1" t="str">
        <f t="shared" ca="1" si="90"/>
        <v>$111D</v>
      </c>
      <c r="N132" s="4" t="str">
        <f t="shared" ca="1" si="91"/>
        <v>85</v>
      </c>
      <c r="O132" s="4" t="str">
        <f t="shared" ca="1" si="92"/>
        <v>06</v>
      </c>
      <c r="P132" s="4" t="str">
        <f t="shared" ca="1" si="93"/>
        <v/>
      </c>
      <c r="Q132" s="3">
        <f t="shared" si="94"/>
        <v>-1</v>
      </c>
      <c r="R132" s="3" t="str">
        <f t="shared" si="95"/>
        <v/>
      </c>
      <c r="S132" s="3" t="str">
        <f t="shared" si="86"/>
        <v>sub</v>
      </c>
      <c r="T132" s="3" t="b">
        <f t="shared" si="118"/>
        <v>0</v>
      </c>
      <c r="U132" s="3" t="b">
        <f t="shared" si="96"/>
        <v>0</v>
      </c>
      <c r="V132" s="3" t="b">
        <f t="shared" si="97"/>
        <v>0</v>
      </c>
      <c r="W132" s="3" t="b">
        <f t="shared" si="98"/>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99"/>
        <v/>
      </c>
      <c r="AA132" s="1" t="str">
        <f t="shared" si="100"/>
        <v/>
      </c>
      <c r="AB132" s="1" t="str">
        <f t="shared" si="101"/>
        <v/>
      </c>
      <c r="AC132" s="1" t="str">
        <f t="shared" si="102"/>
        <v/>
      </c>
      <c r="AD132" s="1" t="str">
        <f t="shared" si="103"/>
        <v/>
      </c>
      <c r="AE132" s="1" t="str">
        <f t="shared" ca="1" si="104"/>
        <v>x0</v>
      </c>
      <c r="AF132" s="1" t="str">
        <f t="shared" si="105"/>
        <v/>
      </c>
      <c r="AG132" s="1" t="str">
        <f ca="1">IF(Z132&amp;""&lt;&gt;"",Z$33,IF(AA132&amp;""&lt;&gt;"",AA$33,IF(AB132&amp;""&lt;&gt;"",AB$33,IF(AC132&amp;""&lt;&gt;"",AC$33,IF(AD132&amp;""&lt;&gt;"",AD$33,IF(AND(AE132&amp;""&lt;&gt;"",X132=FALSE),AE$33,IF(AF132&amp;""&lt;&gt;"","IMM",IF(X132,"PSO","DIR"))))))))</f>
        <v>mem</v>
      </c>
      <c r="AH132" s="1" t="str">
        <f t="shared" ca="1" si="106"/>
        <v>x0</v>
      </c>
      <c r="AI132" s="1">
        <f t="shared" ca="1" si="107"/>
        <v>-1</v>
      </c>
      <c r="AJ132" s="1">
        <f t="shared" ca="1" si="108"/>
        <v>0</v>
      </c>
      <c r="AK132" s="1" t="str">
        <f t="shared" ca="1" si="109"/>
        <v>x0</v>
      </c>
      <c r="AL132" s="1" t="str">
        <f t="shared" ca="1" si="110"/>
        <v>x0</v>
      </c>
      <c r="AM132" s="1" t="str" cm="1">
        <f t="array" aca="1" ref="AM132" ca="1">INDEX($G$2:$G$195,MATCH(1,(AL132=$E$2:$E$195)*("EQU"=UPPER($F$2:$F$195)),0))</f>
        <v>$06</v>
      </c>
      <c r="AN132" s="1" t="str">
        <f t="shared" ca="1" si="111"/>
        <v>$06</v>
      </c>
      <c r="AO132" s="1" t="e">
        <f t="shared" ca="1" si="119"/>
        <v>#N/A</v>
      </c>
      <c r="AP132" s="1" t="str">
        <f t="shared" ca="1" si="112"/>
        <v/>
      </c>
      <c r="AQ132" s="1" t="str" cm="1">
        <f t="array" aca="1" ref="AQ132" ca="1">IF(LEFT(AL132,1)=".",INDEX($M$34:$M$195,MATCH(1,(AL132=$L$34:$L$195)*(S132=($S$34:$S$195)),0)),"")</f>
        <v/>
      </c>
      <c r="AR132" s="1" t="str">
        <f t="shared" ca="1" si="113"/>
        <v>$06</v>
      </c>
      <c r="AS132" s="1">
        <f t="shared" ca="1" si="114"/>
        <v>6</v>
      </c>
      <c r="AT132" s="1" t="str">
        <f t="shared" ca="1" si="115"/>
        <v>06</v>
      </c>
      <c r="AU132" s="1" t="str">
        <f t="shared" ca="1" si="116"/>
        <v>06</v>
      </c>
      <c r="AV132" s="1" t="str">
        <f t="shared" ca="1" si="85"/>
        <v>06</v>
      </c>
      <c r="AW132" s="1" t="str">
        <f t="shared" ca="1" si="117"/>
        <v>ZP</v>
      </c>
      <c r="AX132" s="4" t="str">
        <f ca="1">VLOOKUP(UPPER(F132)&amp;"-"&amp;AW132,Opcodes!$D$3:$E$160,2,FALSE)</f>
        <v>85</v>
      </c>
      <c r="AY132" s="1">
        <f t="shared" ca="1" si="87"/>
        <v>2</v>
      </c>
    </row>
    <row r="133" spans="3:51" x14ac:dyDescent="0.3">
      <c r="C133" s="10" t="str" cm="1">
        <f t="array" aca="1" ref="C133" ca="1">IF(AND(N133&amp;""&lt;&gt;"",K133&amp;""&lt;&gt;""),K133&amp;": "&amp;N133&amp;IF(O133&amp;""&lt;&gt;""," "&amp;O133,"")&amp;IF(P133&amp;""&lt;&gt;""," "&amp;P133,""),IF(Y133&amp;""&lt;&gt;"",K133&amp;": "&amp;TRIM(_xlfn.TEXTJOIN("",TRUE,MID(Y133,2*ROW(INDIRECT("1:"&amp;LEN(Y133)))-1,2)&amp;" ")),""))</f>
        <v>111F: A5 E1</v>
      </c>
      <c r="D133" s="15"/>
      <c r="E133" s="16"/>
      <c r="F133" s="17" t="s">
        <v>48</v>
      </c>
      <c r="G133" s="18" t="s">
        <v>418</v>
      </c>
      <c r="H133" s="23"/>
      <c r="I133" s="8"/>
      <c r="J133" s="8"/>
      <c r="K133" s="1" t="str">
        <f t="shared" ca="1" si="88"/>
        <v>111F</v>
      </c>
      <c r="L133" s="1" t="str">
        <f t="shared" si="89"/>
        <v/>
      </c>
      <c r="M133" s="1" t="str">
        <f t="shared" ca="1" si="90"/>
        <v>$111F</v>
      </c>
      <c r="N133" s="4" t="str">
        <f t="shared" ca="1" si="91"/>
        <v>A5</v>
      </c>
      <c r="O133" s="4" t="str">
        <f t="shared" ca="1" si="92"/>
        <v>E1</v>
      </c>
      <c r="P133" s="4" t="str">
        <f t="shared" ca="1" si="93"/>
        <v/>
      </c>
      <c r="Q133" s="3">
        <f t="shared" si="94"/>
        <v>-1</v>
      </c>
      <c r="R133" s="3" t="str">
        <f t="shared" si="95"/>
        <v/>
      </c>
      <c r="S133" s="3" t="str">
        <f t="shared" si="86"/>
        <v>sub</v>
      </c>
      <c r="T133" s="3" t="b">
        <f t="shared" si="118"/>
        <v>0</v>
      </c>
      <c r="U133" s="3" t="b">
        <f t="shared" si="96"/>
        <v>0</v>
      </c>
      <c r="V133" s="3" t="b">
        <f t="shared" si="97"/>
        <v>0</v>
      </c>
      <c r="W133" s="3" t="b">
        <f t="shared" si="98"/>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99"/>
        <v/>
      </c>
      <c r="AA133" s="1" t="str">
        <f t="shared" si="100"/>
        <v/>
      </c>
      <c r="AB133" s="1" t="str">
        <f t="shared" si="101"/>
        <v/>
      </c>
      <c r="AC133" s="1" t="str">
        <f t="shared" si="102"/>
        <v/>
      </c>
      <c r="AD133" s="1" t="str">
        <f t="shared" si="103"/>
        <v/>
      </c>
      <c r="AE133" s="1" t="str">
        <f t="shared" ca="1" si="104"/>
        <v>x+1</v>
      </c>
      <c r="AF133" s="1" t="str">
        <f t="shared" si="105"/>
        <v/>
      </c>
      <c r="AG133" s="1" t="str">
        <f ca="1">IF(Z133&amp;""&lt;&gt;"",Z$33,IF(AA133&amp;""&lt;&gt;"",AA$33,IF(AB133&amp;""&lt;&gt;"",AB$33,IF(AC133&amp;""&lt;&gt;"",AC$33,IF(AD133&amp;""&lt;&gt;"",AD$33,IF(AND(AE133&amp;""&lt;&gt;"",X133=FALSE),AE$33,IF(AF133&amp;""&lt;&gt;"","IMM",IF(X133,"PSO","DIR"))))))))</f>
        <v>mem</v>
      </c>
      <c r="AH133" s="1" t="str">
        <f t="shared" ca="1" si="106"/>
        <v>x+1</v>
      </c>
      <c r="AI133" s="1">
        <f t="shared" ca="1" si="107"/>
        <v>2</v>
      </c>
      <c r="AJ133" s="1">
        <f t="shared" ca="1" si="108"/>
        <v>1</v>
      </c>
      <c r="AK133" s="1" t="str">
        <f t="shared" ca="1" si="109"/>
        <v>x</v>
      </c>
      <c r="AL133" s="1" t="str">
        <f t="shared" ca="1" si="110"/>
        <v>x</v>
      </c>
      <c r="AM133" s="1" t="str" cm="1">
        <f t="array" aca="1" ref="AM133" ca="1">INDEX($G$2:$G$195,MATCH(1,(AL133=$E$2:$E$195)*("EQU"=UPPER($F$2:$F$195)),0))</f>
        <v>$e0</v>
      </c>
      <c r="AN133" s="1" t="str">
        <f t="shared" ca="1" si="111"/>
        <v>$e0</v>
      </c>
      <c r="AO133" s="1" t="e">
        <f t="shared" ca="1" si="119"/>
        <v>#N/A</v>
      </c>
      <c r="AP133" s="1" t="str">
        <f t="shared" ca="1" si="112"/>
        <v/>
      </c>
      <c r="AQ133" s="1" t="str" cm="1">
        <f t="array" aca="1" ref="AQ133" ca="1">IF(LEFT(AL133,1)=".",INDEX($M$34:$M$195,MATCH(1,(AL133=$L$34:$L$195)*(S133=($S$34:$S$195)),0)),"")</f>
        <v/>
      </c>
      <c r="AR133" s="1" t="str">
        <f t="shared" ca="1" si="113"/>
        <v>$e0</v>
      </c>
      <c r="AS133" s="1">
        <f t="shared" ca="1" si="114"/>
        <v>225</v>
      </c>
      <c r="AT133" s="1" t="str">
        <f t="shared" ca="1" si="115"/>
        <v>E1</v>
      </c>
      <c r="AU133" s="1" t="str">
        <f t="shared" ca="1" si="116"/>
        <v>E1</v>
      </c>
      <c r="AV133" s="1" t="str">
        <f t="shared" ca="1" si="85"/>
        <v>E1</v>
      </c>
      <c r="AW133" s="1" t="str">
        <f t="shared" ca="1" si="117"/>
        <v>ZP</v>
      </c>
      <c r="AX133" s="4" t="str">
        <f ca="1">VLOOKUP(UPPER(F133)&amp;"-"&amp;AW133,Opcodes!$D$3:$E$160,2,FALSE)</f>
        <v>A5</v>
      </c>
      <c r="AY133" s="1">
        <f t="shared" ca="1" si="87"/>
        <v>2</v>
      </c>
    </row>
    <row r="134" spans="3:51" x14ac:dyDescent="0.3">
      <c r="C134" s="10" t="str" cm="1">
        <f t="array" aca="1" ref="C134" ca="1">IF(AND(N134&amp;""&lt;&gt;"",K134&amp;""&lt;&gt;""),K134&amp;": "&amp;N134&amp;IF(O134&amp;""&lt;&gt;""," "&amp;O134,"")&amp;IF(P134&amp;""&lt;&gt;""," "&amp;P134,""),IF(Y134&amp;""&lt;&gt;"",K134&amp;": "&amp;TRIM(_xlfn.TEXTJOIN("",TRUE,MID(Y134,2*ROW(INDIRECT("1:"&amp;LEN(Y134)))-1,2)&amp;" ")),""))</f>
        <v>1121: 85 07</v>
      </c>
      <c r="D134" s="15"/>
      <c r="E134" s="16"/>
      <c r="F134" s="17" t="s">
        <v>373</v>
      </c>
      <c r="G134" s="18" t="s">
        <v>419</v>
      </c>
      <c r="H134" s="23"/>
      <c r="I134" s="8"/>
      <c r="J134" s="8"/>
      <c r="K134" s="1" t="str">
        <f t="shared" ca="1" si="88"/>
        <v>1121</v>
      </c>
      <c r="L134" s="1" t="str">
        <f t="shared" si="89"/>
        <v/>
      </c>
      <c r="M134" s="1" t="str">
        <f t="shared" ca="1" si="90"/>
        <v>$1121</v>
      </c>
      <c r="N134" s="4" t="str">
        <f t="shared" ca="1" si="91"/>
        <v>85</v>
      </c>
      <c r="O134" s="4" t="str">
        <f t="shared" ca="1" si="92"/>
        <v>07</v>
      </c>
      <c r="P134" s="4" t="str">
        <f t="shared" ca="1" si="93"/>
        <v/>
      </c>
      <c r="Q134" s="3">
        <f t="shared" si="94"/>
        <v>-1</v>
      </c>
      <c r="R134" s="3" t="str">
        <f t="shared" si="95"/>
        <v/>
      </c>
      <c r="S134" s="3" t="str">
        <f t="shared" si="86"/>
        <v>sub</v>
      </c>
      <c r="T134" s="3" t="b">
        <f t="shared" si="118"/>
        <v>0</v>
      </c>
      <c r="U134" s="3" t="b">
        <f t="shared" si="96"/>
        <v>0</v>
      </c>
      <c r="V134" s="3" t="b">
        <f t="shared" si="97"/>
        <v>0</v>
      </c>
      <c r="W134" s="3" t="b">
        <f t="shared" si="98"/>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99"/>
        <v/>
      </c>
      <c r="AA134" s="1" t="str">
        <f t="shared" si="100"/>
        <v/>
      </c>
      <c r="AB134" s="1" t="str">
        <f t="shared" si="101"/>
        <v/>
      </c>
      <c r="AC134" s="1" t="str">
        <f t="shared" si="102"/>
        <v/>
      </c>
      <c r="AD134" s="1" t="str">
        <f t="shared" si="103"/>
        <v/>
      </c>
      <c r="AE134" s="1" t="str">
        <f t="shared" ca="1" si="104"/>
        <v>x0+1</v>
      </c>
      <c r="AF134" s="1" t="str">
        <f t="shared" si="105"/>
        <v/>
      </c>
      <c r="AG134" s="1" t="str">
        <f ca="1">IF(Z134&amp;""&lt;&gt;"",Z$33,IF(AA134&amp;""&lt;&gt;"",AA$33,IF(AB134&amp;""&lt;&gt;"",AB$33,IF(AC134&amp;""&lt;&gt;"",AC$33,IF(AD134&amp;""&lt;&gt;"",AD$33,IF(AND(AE134&amp;""&lt;&gt;"",X134=FALSE),AE$33,IF(AF134&amp;""&lt;&gt;"","IMM",IF(X134,"PSO","DIR"))))))))</f>
        <v>mem</v>
      </c>
      <c r="AH134" s="1" t="str">
        <f t="shared" ca="1" si="106"/>
        <v>x0+1</v>
      </c>
      <c r="AI134" s="1">
        <f t="shared" ca="1" si="107"/>
        <v>3</v>
      </c>
      <c r="AJ134" s="1">
        <f t="shared" ca="1" si="108"/>
        <v>1</v>
      </c>
      <c r="AK134" s="1" t="str">
        <f t="shared" ca="1" si="109"/>
        <v>x0</v>
      </c>
      <c r="AL134" s="1" t="str">
        <f t="shared" ca="1" si="110"/>
        <v>x0</v>
      </c>
      <c r="AM134" s="1" t="str" cm="1">
        <f t="array" aca="1" ref="AM134" ca="1">INDEX($G$2:$G$195,MATCH(1,(AL134=$E$2:$E$195)*("EQU"=UPPER($F$2:$F$195)),0))</f>
        <v>$06</v>
      </c>
      <c r="AN134" s="1" t="str">
        <f t="shared" ca="1" si="111"/>
        <v>$06</v>
      </c>
      <c r="AO134" s="1" t="e">
        <f t="shared" ca="1" si="119"/>
        <v>#N/A</v>
      </c>
      <c r="AP134" s="1" t="str">
        <f t="shared" ca="1" si="112"/>
        <v/>
      </c>
      <c r="AQ134" s="1" t="str" cm="1">
        <f t="array" aca="1" ref="AQ134" ca="1">IF(LEFT(AL134,1)=".",INDEX($M$34:$M$195,MATCH(1,(AL134=$L$34:$L$195)*(S134=($S$34:$S$195)),0)),"")</f>
        <v/>
      </c>
      <c r="AR134" s="1" t="str">
        <f t="shared" ca="1" si="113"/>
        <v>$06</v>
      </c>
      <c r="AS134" s="1">
        <f t="shared" ca="1" si="114"/>
        <v>7</v>
      </c>
      <c r="AT134" s="1" t="str">
        <f t="shared" ca="1" si="115"/>
        <v>07</v>
      </c>
      <c r="AU134" s="1" t="str">
        <f t="shared" ca="1" si="116"/>
        <v>07</v>
      </c>
      <c r="AV134" s="1" t="str">
        <f t="shared" ca="1" si="85"/>
        <v>07</v>
      </c>
      <c r="AW134" s="1" t="str">
        <f t="shared" ca="1" si="117"/>
        <v>ZP</v>
      </c>
      <c r="AX134" s="4" t="str">
        <f ca="1">VLOOKUP(UPPER(F134)&amp;"-"&amp;AW134,Opcodes!$D$3:$E$160,2,FALSE)</f>
        <v>85</v>
      </c>
      <c r="AY134" s="1">
        <f t="shared" ca="1" si="87"/>
        <v>2</v>
      </c>
    </row>
    <row r="135" spans="3:51" x14ac:dyDescent="0.3">
      <c r="C135" s="10" t="str" cm="1">
        <f t="array" aca="1" ref="C135" ca="1">IF(AND(N135&amp;""&lt;&gt;"",K135&amp;""&lt;&gt;""),K135&amp;": "&amp;N135&amp;IF(O135&amp;""&lt;&gt;""," "&amp;O135,"")&amp;IF(P135&amp;""&lt;&gt;""," "&amp;P135,""),IF(Y135&amp;""&lt;&gt;"",K135&amp;": "&amp;TRIM(_xlfn.TEXTJOIN("",TRUE,MID(Y135,2*ROW(INDIRECT("1:"&amp;LEN(Y135)))-1,2)&amp;" ")),""))</f>
        <v>1123: A5 E2</v>
      </c>
      <c r="D135" s="15"/>
      <c r="E135" s="16"/>
      <c r="F135" s="17" t="s">
        <v>48</v>
      </c>
      <c r="G135" s="18" t="s">
        <v>303</v>
      </c>
      <c r="H135" s="23"/>
      <c r="I135" s="8"/>
      <c r="J135" s="8"/>
      <c r="K135" s="1" t="str">
        <f t="shared" ca="1" si="88"/>
        <v>1123</v>
      </c>
      <c r="L135" s="1" t="str">
        <f t="shared" si="89"/>
        <v/>
      </c>
      <c r="M135" s="1" t="str">
        <f t="shared" ca="1" si="90"/>
        <v>$1123</v>
      </c>
      <c r="N135" s="4" t="str">
        <f t="shared" ca="1" si="91"/>
        <v>A5</v>
      </c>
      <c r="O135" s="4" t="str">
        <f t="shared" ca="1" si="92"/>
        <v>E2</v>
      </c>
      <c r="P135" s="4" t="str">
        <f t="shared" ca="1" si="93"/>
        <v/>
      </c>
      <c r="Q135" s="3">
        <f t="shared" si="94"/>
        <v>-1</v>
      </c>
      <c r="R135" s="3" t="str">
        <f t="shared" si="95"/>
        <v/>
      </c>
      <c r="S135" s="3" t="str">
        <f t="shared" si="86"/>
        <v>sub</v>
      </c>
      <c r="T135" s="3" t="b">
        <f t="shared" si="118"/>
        <v>0</v>
      </c>
      <c r="U135" s="3" t="b">
        <f t="shared" si="96"/>
        <v>0</v>
      </c>
      <c r="V135" s="3" t="b">
        <f t="shared" si="97"/>
        <v>0</v>
      </c>
      <c r="W135" s="3" t="b">
        <f t="shared" si="98"/>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99"/>
        <v/>
      </c>
      <c r="AA135" s="1" t="str">
        <f t="shared" si="100"/>
        <v/>
      </c>
      <c r="AB135" s="1" t="str">
        <f t="shared" si="101"/>
        <v/>
      </c>
      <c r="AC135" s="1" t="str">
        <f t="shared" si="102"/>
        <v/>
      </c>
      <c r="AD135" s="1" t="str">
        <f t="shared" si="103"/>
        <v/>
      </c>
      <c r="AE135" s="1" t="str">
        <f t="shared" ca="1" si="104"/>
        <v>y</v>
      </c>
      <c r="AF135" s="1" t="str">
        <f t="shared" si="105"/>
        <v/>
      </c>
      <c r="AG135" s="1" t="str">
        <f ca="1">IF(Z135&amp;""&lt;&gt;"",Z$33,IF(AA135&amp;""&lt;&gt;"",AA$33,IF(AB135&amp;""&lt;&gt;"",AB$33,IF(AC135&amp;""&lt;&gt;"",AC$33,IF(AD135&amp;""&lt;&gt;"",AD$33,IF(AND(AE135&amp;""&lt;&gt;"",X135=FALSE),AE$33,IF(AF135&amp;""&lt;&gt;"","IMM",IF(X135,"PSO","DIR"))))))))</f>
        <v>mem</v>
      </c>
      <c r="AH135" s="1" t="str">
        <f t="shared" ca="1" si="106"/>
        <v>y</v>
      </c>
      <c r="AI135" s="1">
        <f t="shared" ca="1" si="107"/>
        <v>-1</v>
      </c>
      <c r="AJ135" s="1">
        <f t="shared" ca="1" si="108"/>
        <v>0</v>
      </c>
      <c r="AK135" s="1" t="str">
        <f t="shared" ca="1" si="109"/>
        <v>y</v>
      </c>
      <c r="AL135" s="1" t="str">
        <f t="shared" ca="1" si="110"/>
        <v>y</v>
      </c>
      <c r="AM135" s="1" t="str" cm="1">
        <f t="array" aca="1" ref="AM135" ca="1">INDEX($G$2:$G$195,MATCH(1,(AL135=$E$2:$E$195)*("EQU"=UPPER($F$2:$F$195)),0))</f>
        <v>$e2</v>
      </c>
      <c r="AN135" s="1" t="str">
        <f t="shared" ca="1" si="111"/>
        <v>$e2</v>
      </c>
      <c r="AO135" s="1" t="e">
        <f t="shared" ca="1" si="119"/>
        <v>#N/A</v>
      </c>
      <c r="AP135" s="1" t="str">
        <f t="shared" ca="1" si="112"/>
        <v/>
      </c>
      <c r="AQ135" s="1" t="str" cm="1">
        <f t="array" aca="1" ref="AQ135" ca="1">IF(LEFT(AL135,1)=".",INDEX($M$34:$M$195,MATCH(1,(AL135=$L$34:$L$195)*(S135=($S$34:$S$195)),0)),"")</f>
        <v/>
      </c>
      <c r="AR135" s="1" t="str">
        <f t="shared" ca="1" si="113"/>
        <v>$e2</v>
      </c>
      <c r="AS135" s="1">
        <f t="shared" ca="1" si="114"/>
        <v>226</v>
      </c>
      <c r="AT135" s="1" t="str">
        <f t="shared" ca="1" si="115"/>
        <v>E2</v>
      </c>
      <c r="AU135" s="1" t="str">
        <f t="shared" ca="1" si="116"/>
        <v>E2</v>
      </c>
      <c r="AV135" s="1" t="str">
        <f t="shared" ca="1" si="85"/>
        <v>E2</v>
      </c>
      <c r="AW135" s="1" t="str">
        <f t="shared" ca="1" si="117"/>
        <v>ZP</v>
      </c>
      <c r="AX135" s="4" t="str">
        <f ca="1">VLOOKUP(UPPER(F135)&amp;"-"&amp;AW135,Opcodes!$D$3:$E$160,2,FALSE)</f>
        <v>A5</v>
      </c>
      <c r="AY135" s="1">
        <f t="shared" ca="1" si="87"/>
        <v>2</v>
      </c>
    </row>
    <row r="136" spans="3:51" x14ac:dyDescent="0.3">
      <c r="C136" s="10" t="str" cm="1">
        <f t="array" aca="1" ref="C136" ca="1">IF(AND(N136&amp;""&lt;&gt;"",K136&amp;""&lt;&gt;""),K136&amp;": "&amp;N136&amp;IF(O136&amp;""&lt;&gt;""," "&amp;O136,"")&amp;IF(P136&amp;""&lt;&gt;""," "&amp;P136,""),IF(Y136&amp;""&lt;&gt;"",K136&amp;": "&amp;TRIM(_xlfn.TEXTJOIN("",TRUE,MID(Y136,2*ROW(INDIRECT("1:"&amp;LEN(Y136)))-1,2)&amp;" ")),""))</f>
        <v>1125: 85 08</v>
      </c>
      <c r="D136" s="15"/>
      <c r="E136" s="16"/>
      <c r="F136" s="17" t="s">
        <v>373</v>
      </c>
      <c r="G136" s="18" t="s">
        <v>306</v>
      </c>
      <c r="H136" s="23" t="s">
        <v>430</v>
      </c>
      <c r="I136" s="8"/>
      <c r="J136" s="8"/>
      <c r="K136" s="1" t="str">
        <f t="shared" ca="1" si="88"/>
        <v>1125</v>
      </c>
      <c r="L136" s="1" t="str">
        <f t="shared" si="89"/>
        <v/>
      </c>
      <c r="M136" s="1" t="str">
        <f t="shared" ca="1" si="90"/>
        <v>$1125</v>
      </c>
      <c r="N136" s="4" t="str">
        <f t="shared" ca="1" si="91"/>
        <v>85</v>
      </c>
      <c r="O136" s="4" t="str">
        <f t="shared" ca="1" si="92"/>
        <v>08</v>
      </c>
      <c r="P136" s="4" t="str">
        <f t="shared" ca="1" si="93"/>
        <v/>
      </c>
      <c r="Q136" s="3">
        <f t="shared" si="94"/>
        <v>-1</v>
      </c>
      <c r="R136" s="3" t="str">
        <f t="shared" si="95"/>
        <v/>
      </c>
      <c r="S136" s="3" t="str">
        <f t="shared" si="86"/>
        <v>sub</v>
      </c>
      <c r="T136" s="3" t="b">
        <f t="shared" si="118"/>
        <v>0</v>
      </c>
      <c r="U136" s="3" t="b">
        <f t="shared" si="96"/>
        <v>0</v>
      </c>
      <c r="V136" s="3" t="b">
        <f t="shared" si="97"/>
        <v>0</v>
      </c>
      <c r="W136" s="3" t="b">
        <f t="shared" si="98"/>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99"/>
        <v/>
      </c>
      <c r="AA136" s="1" t="str">
        <f t="shared" si="100"/>
        <v/>
      </c>
      <c r="AB136" s="1" t="str">
        <f t="shared" si="101"/>
        <v/>
      </c>
      <c r="AC136" s="1" t="str">
        <f t="shared" si="102"/>
        <v/>
      </c>
      <c r="AD136" s="1" t="str">
        <f t="shared" si="103"/>
        <v/>
      </c>
      <c r="AE136" s="1" t="str">
        <f t="shared" ca="1" si="104"/>
        <v>y0</v>
      </c>
      <c r="AF136" s="1" t="str">
        <f t="shared" si="105"/>
        <v/>
      </c>
      <c r="AG136" s="1" t="str">
        <f ca="1">IF(Z136&amp;""&lt;&gt;"",Z$33,IF(AA136&amp;""&lt;&gt;"",AA$33,IF(AB136&amp;""&lt;&gt;"",AB$33,IF(AC136&amp;""&lt;&gt;"",AC$33,IF(AD136&amp;""&lt;&gt;"",AD$33,IF(AND(AE136&amp;""&lt;&gt;"",X136=FALSE),AE$33,IF(AF136&amp;""&lt;&gt;"","IMM",IF(X136,"PSO","DIR"))))))))</f>
        <v>mem</v>
      </c>
      <c r="AH136" s="1" t="str">
        <f t="shared" ca="1" si="106"/>
        <v>y0</v>
      </c>
      <c r="AI136" s="1">
        <f t="shared" ca="1" si="107"/>
        <v>-1</v>
      </c>
      <c r="AJ136" s="1">
        <f t="shared" ca="1" si="108"/>
        <v>0</v>
      </c>
      <c r="AK136" s="1" t="str">
        <f t="shared" ca="1" si="109"/>
        <v>y0</v>
      </c>
      <c r="AL136" s="1" t="str">
        <f t="shared" ca="1" si="110"/>
        <v>y0</v>
      </c>
      <c r="AM136" s="1" t="str" cm="1">
        <f t="array" aca="1" ref="AM136" ca="1">INDEX($G$2:$G$195,MATCH(1,(AL136=$E$2:$E$195)*("EQU"=UPPER($F$2:$F$195)),0))</f>
        <v>$08</v>
      </c>
      <c r="AN136" s="1" t="str">
        <f t="shared" ca="1" si="111"/>
        <v>$08</v>
      </c>
      <c r="AO136" s="1" t="e">
        <f t="shared" ca="1" si="119"/>
        <v>#N/A</v>
      </c>
      <c r="AP136" s="1" t="str">
        <f t="shared" ca="1" si="112"/>
        <v/>
      </c>
      <c r="AQ136" s="1" t="str" cm="1">
        <f t="array" aca="1" ref="AQ136" ca="1">IF(LEFT(AL136,1)=".",INDEX($M$34:$M$195,MATCH(1,(AL136=$L$34:$L$195)*(S136=($S$34:$S$195)),0)),"")</f>
        <v/>
      </c>
      <c r="AR136" s="1" t="str">
        <f t="shared" ca="1" si="113"/>
        <v>$08</v>
      </c>
      <c r="AS136" s="1">
        <f t="shared" ca="1" si="114"/>
        <v>8</v>
      </c>
      <c r="AT136" s="1" t="str">
        <f t="shared" ca="1" si="115"/>
        <v>08</v>
      </c>
      <c r="AU136" s="1" t="str">
        <f t="shared" ca="1" si="116"/>
        <v>08</v>
      </c>
      <c r="AV136" s="1" t="str">
        <f t="shared" ca="1" si="85"/>
        <v>08</v>
      </c>
      <c r="AW136" s="1" t="str">
        <f t="shared" ca="1" si="117"/>
        <v>ZP</v>
      </c>
      <c r="AX136" s="4" t="str">
        <f ca="1">VLOOKUP(UPPER(F136)&amp;"-"&amp;AW136,Opcodes!$D$3:$E$160,2,FALSE)</f>
        <v>85</v>
      </c>
      <c r="AY136" s="1">
        <f t="shared" ca="1" si="87"/>
        <v>2</v>
      </c>
    </row>
    <row r="137" spans="3:51" x14ac:dyDescent="0.3">
      <c r="C137" s="10" t="str" cm="1">
        <f t="array" aca="1" ref="C137" ca="1">IF(AND(N137&amp;""&lt;&gt;"",K137&amp;""&lt;&gt;""),K137&amp;": "&amp;N137&amp;IF(O137&amp;""&lt;&gt;""," "&amp;O137,"")&amp;IF(P137&amp;""&lt;&gt;""," "&amp;P137,""),IF(Y137&amp;""&lt;&gt;"",K137&amp;": "&amp;TRIM(_xlfn.TEXTJOIN("",TRUE,MID(Y137,2*ROW(INDIRECT("1:"&amp;LEN(Y137)))-1,2)&amp;" ")),""))</f>
        <v>1127: A9 01</v>
      </c>
      <c r="D137" s="15"/>
      <c r="E137" s="16"/>
      <c r="F137" s="17" t="s">
        <v>48</v>
      </c>
      <c r="G137" s="18" t="s">
        <v>358</v>
      </c>
      <c r="H137" s="23"/>
      <c r="I137" s="8"/>
      <c r="J137" s="8"/>
      <c r="K137" s="1" t="str">
        <f t="shared" ca="1" si="88"/>
        <v>1127</v>
      </c>
      <c r="L137" s="1" t="str">
        <f t="shared" si="89"/>
        <v/>
      </c>
      <c r="M137" s="1" t="str">
        <f t="shared" ca="1" si="90"/>
        <v>$1127</v>
      </c>
      <c r="N137" s="4" t="str">
        <f t="shared" ca="1" si="91"/>
        <v>A9</v>
      </c>
      <c r="O137" s="4" t="str">
        <f t="shared" ca="1" si="92"/>
        <v>01</v>
      </c>
      <c r="P137" s="4" t="str">
        <f t="shared" ca="1" si="93"/>
        <v/>
      </c>
      <c r="Q137" s="3">
        <f t="shared" si="94"/>
        <v>-1</v>
      </c>
      <c r="R137" s="3" t="str">
        <f t="shared" si="95"/>
        <v/>
      </c>
      <c r="S137" s="3" t="str">
        <f t="shared" si="86"/>
        <v>sub</v>
      </c>
      <c r="T137" s="3" t="b">
        <f t="shared" si="118"/>
        <v>0</v>
      </c>
      <c r="U137" s="3" t="b">
        <f t="shared" si="96"/>
        <v>0</v>
      </c>
      <c r="V137" s="3" t="b">
        <f t="shared" si="97"/>
        <v>0</v>
      </c>
      <c r="W137" s="3" t="b">
        <f t="shared" si="98"/>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99"/>
        <v/>
      </c>
      <c r="AA137" s="1" t="str">
        <f t="shared" si="100"/>
        <v/>
      </c>
      <c r="AB137" s="1" t="str">
        <f t="shared" si="101"/>
        <v/>
      </c>
      <c r="AC137" s="1" t="str">
        <f t="shared" si="102"/>
        <v/>
      </c>
      <c r="AD137" s="1" t="str">
        <f t="shared" si="103"/>
        <v/>
      </c>
      <c r="AE137" s="1" t="str">
        <f t="shared" ca="1" si="104"/>
        <v/>
      </c>
      <c r="AF137" s="1" t="str">
        <f t="shared" si="105"/>
        <v>#1</v>
      </c>
      <c r="AG137" s="1" t="str">
        <f ca="1">IF(Z137&amp;""&lt;&gt;"",Z$33,IF(AA137&amp;""&lt;&gt;"",AA$33,IF(AB137&amp;""&lt;&gt;"",AB$33,IF(AC137&amp;""&lt;&gt;"",AC$33,IF(AD137&amp;""&lt;&gt;"",AD$33,IF(AND(AE137&amp;""&lt;&gt;"",X137=FALSE),AE$33,IF(AF137&amp;""&lt;&gt;"","IMM",IF(X137,"PSO","DIR"))))))))</f>
        <v>IMM</v>
      </c>
      <c r="AH137" s="1" t="str">
        <f t="shared" ca="1" si="106"/>
        <v>1</v>
      </c>
      <c r="AI137" s="1">
        <f t="shared" ca="1" si="107"/>
        <v>-1</v>
      </c>
      <c r="AJ137" s="1">
        <f t="shared" ca="1" si="108"/>
        <v>0</v>
      </c>
      <c r="AK137" s="1" t="str">
        <f t="shared" ca="1" si="109"/>
        <v>1</v>
      </c>
      <c r="AL137" s="1" t="str">
        <f t="shared" ca="1" si="110"/>
        <v>1</v>
      </c>
      <c r="AM137" s="1" t="e" cm="1">
        <f t="array" aca="1" ref="AM137" ca="1">INDEX($G$2:$G$195,MATCH(1,(AL137=$E$2:$E$195)*("EQU"=UPPER($F$2:$F$195)),0))</f>
        <v>#N/A</v>
      </c>
      <c r="AN137" s="1" t="str">
        <f t="shared" ca="1" si="111"/>
        <v/>
      </c>
      <c r="AO137" s="1" t="e">
        <f t="shared" ca="1" si="119"/>
        <v>#N/A</v>
      </c>
      <c r="AP137" s="1" t="str">
        <f t="shared" ca="1" si="112"/>
        <v/>
      </c>
      <c r="AQ137" s="1" t="str" cm="1">
        <f t="array" aca="1" ref="AQ137" ca="1">IF(LEFT(AL137,1)=".",INDEX($M$34:$M$195,MATCH(1,(AL137=$L$34:$L$195)*(S137=($S$34:$S$195)),0)),"")</f>
        <v/>
      </c>
      <c r="AR137" s="1" t="str">
        <f t="shared" ca="1" si="113"/>
        <v>1</v>
      </c>
      <c r="AS137" s="1">
        <f t="shared" ca="1" si="114"/>
        <v>1</v>
      </c>
      <c r="AT137" s="1" t="str">
        <f t="shared" ca="1" si="115"/>
        <v>01</v>
      </c>
      <c r="AU137" s="1" t="str">
        <f t="shared" ca="1" si="116"/>
        <v>01</v>
      </c>
      <c r="AV137" s="1" t="str">
        <f t="shared" ca="1" si="85"/>
        <v>01</v>
      </c>
      <c r="AW137" s="1" t="str">
        <f t="shared" ca="1" si="117"/>
        <v>IMM</v>
      </c>
      <c r="AX137" s="4" t="str">
        <f ca="1">VLOOKUP(UPPER(F137)&amp;"-"&amp;AW137,Opcodes!$D$3:$E$160,2,FALSE)</f>
        <v>A9</v>
      </c>
      <c r="AY137" s="1">
        <f t="shared" ca="1" si="87"/>
        <v>2</v>
      </c>
    </row>
    <row r="138" spans="3:51" x14ac:dyDescent="0.3">
      <c r="C138" s="10" t="str" cm="1">
        <f t="array" aca="1" ref="C138" ca="1">IF(AND(N138&amp;""&lt;&gt;"",K138&amp;""&lt;&gt;""),K138&amp;": "&amp;N138&amp;IF(O138&amp;""&lt;&gt;""," "&amp;O138,"")&amp;IF(P138&amp;""&lt;&gt;""," "&amp;P138,""),IF(Y138&amp;""&lt;&gt;"",K138&amp;": "&amp;TRIM(_xlfn.TEXTJOIN("",TRUE,MID(Y138,2*ROW(INDIRECT("1:"&amp;LEN(Y138)))-1,2)&amp;" ")),""))</f>
        <v>1129: 85 E7</v>
      </c>
      <c r="D138" s="15"/>
      <c r="E138" s="16"/>
      <c r="F138" s="17" t="s">
        <v>373</v>
      </c>
      <c r="G138" s="18" t="s">
        <v>323</v>
      </c>
      <c r="H138" s="23" t="s">
        <v>431</v>
      </c>
      <c r="I138" s="8"/>
      <c r="J138" s="8"/>
      <c r="K138" s="1" t="str">
        <f t="shared" ca="1" si="88"/>
        <v>1129</v>
      </c>
      <c r="L138" s="1" t="str">
        <f t="shared" si="89"/>
        <v/>
      </c>
      <c r="M138" s="1" t="str">
        <f t="shared" ca="1" si="90"/>
        <v>$1129</v>
      </c>
      <c r="N138" s="4" t="str">
        <f t="shared" ca="1" si="91"/>
        <v>85</v>
      </c>
      <c r="O138" s="4" t="str">
        <f t="shared" ca="1" si="92"/>
        <v>E7</v>
      </c>
      <c r="P138" s="4" t="str">
        <f t="shared" ca="1" si="93"/>
        <v/>
      </c>
      <c r="Q138" s="3">
        <f t="shared" si="94"/>
        <v>-1</v>
      </c>
      <c r="R138" s="3" t="str">
        <f t="shared" si="95"/>
        <v/>
      </c>
      <c r="S138" s="3" t="str">
        <f t="shared" si="86"/>
        <v>sub</v>
      </c>
      <c r="T138" s="3" t="b">
        <f t="shared" si="118"/>
        <v>0</v>
      </c>
      <c r="U138" s="3" t="b">
        <f t="shared" si="96"/>
        <v>0</v>
      </c>
      <c r="V138" s="3" t="b">
        <f t="shared" si="97"/>
        <v>0</v>
      </c>
      <c r="W138" s="3" t="b">
        <f t="shared" si="98"/>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99"/>
        <v/>
      </c>
      <c r="AA138" s="1" t="str">
        <f t="shared" si="100"/>
        <v/>
      </c>
      <c r="AB138" s="1" t="str">
        <f t="shared" si="101"/>
        <v/>
      </c>
      <c r="AC138" s="1" t="str">
        <f t="shared" si="102"/>
        <v/>
      </c>
      <c r="AD138" s="1" t="str">
        <f t="shared" si="103"/>
        <v/>
      </c>
      <c r="AE138" s="1" t="str">
        <f t="shared" ca="1" si="104"/>
        <v>scale</v>
      </c>
      <c r="AF138" s="1" t="str">
        <f t="shared" si="105"/>
        <v/>
      </c>
      <c r="AG138" s="1" t="str">
        <f ca="1">IF(Z138&amp;""&lt;&gt;"",Z$33,IF(AA138&amp;""&lt;&gt;"",AA$33,IF(AB138&amp;""&lt;&gt;"",AB$33,IF(AC138&amp;""&lt;&gt;"",AC$33,IF(AD138&amp;""&lt;&gt;"",AD$33,IF(AND(AE138&amp;""&lt;&gt;"",X138=FALSE),AE$33,IF(AF138&amp;""&lt;&gt;"","IMM",IF(X138,"PSO","DIR"))))))))</f>
        <v>mem</v>
      </c>
      <c r="AH138" s="1" t="str">
        <f t="shared" ca="1" si="106"/>
        <v>scale</v>
      </c>
      <c r="AI138" s="1">
        <f t="shared" ca="1" si="107"/>
        <v>-1</v>
      </c>
      <c r="AJ138" s="1">
        <f t="shared" ca="1" si="108"/>
        <v>0</v>
      </c>
      <c r="AK138" s="1" t="str">
        <f t="shared" ca="1" si="109"/>
        <v>scale</v>
      </c>
      <c r="AL138" s="1" t="str">
        <f t="shared" ca="1" si="110"/>
        <v>scale</v>
      </c>
      <c r="AM138" s="1" t="str" cm="1">
        <f t="array" aca="1" ref="AM138" ca="1">INDEX($G$2:$G$195,MATCH(1,(AL138=$E$2:$E$195)*("EQU"=UPPER($F$2:$F$195)),0))</f>
        <v>$e7</v>
      </c>
      <c r="AN138" s="1" t="str">
        <f t="shared" ca="1" si="111"/>
        <v>$e7</v>
      </c>
      <c r="AO138" s="1" t="e">
        <f t="shared" ca="1" si="119"/>
        <v>#N/A</v>
      </c>
      <c r="AP138" s="1" t="str">
        <f t="shared" ca="1" si="112"/>
        <v/>
      </c>
      <c r="AQ138" s="1" t="str" cm="1">
        <f t="array" aca="1" ref="AQ138" ca="1">IF(LEFT(AL138,1)=".",INDEX($M$34:$M$195,MATCH(1,(AL138=$L$34:$L$195)*(S138=($S$34:$S$195)),0)),"")</f>
        <v/>
      </c>
      <c r="AR138" s="1" t="str">
        <f t="shared" ca="1" si="113"/>
        <v>$e7</v>
      </c>
      <c r="AS138" s="1">
        <f t="shared" ca="1" si="114"/>
        <v>231</v>
      </c>
      <c r="AT138" s="1" t="str">
        <f t="shared" ca="1" si="115"/>
        <v>E7</v>
      </c>
      <c r="AU138" s="1" t="str">
        <f t="shared" ca="1" si="116"/>
        <v>E7</v>
      </c>
      <c r="AV138" s="1" t="str">
        <f t="shared" ca="1" si="85"/>
        <v>E7</v>
      </c>
      <c r="AW138" s="1" t="str">
        <f t="shared" ca="1" si="117"/>
        <v>ZP</v>
      </c>
      <c r="AX138" s="4" t="str">
        <f ca="1">VLOOKUP(UPPER(F138)&amp;"-"&amp;AW138,Opcodes!$D$3:$E$160,2,FALSE)</f>
        <v>85</v>
      </c>
      <c r="AY138" s="1">
        <f t="shared" ca="1" si="87"/>
        <v>2</v>
      </c>
    </row>
    <row r="139" spans="3:51" x14ac:dyDescent="0.3">
      <c r="C139" s="10" t="str" cm="1">
        <f t="array" aca="1" ref="C139" ca="1">IF(AND(N139&amp;""&lt;&gt;"",K139&amp;""&lt;&gt;""),K139&amp;": "&amp;N139&amp;IF(O139&amp;""&lt;&gt;""," "&amp;O139,"")&amp;IF(P139&amp;""&lt;&gt;""," "&amp;P139,""),IF(Y139&amp;""&lt;&gt;"",K139&amp;": "&amp;TRIM(_xlfn.TEXTJOIN("",TRUE,MID(Y139,2*ROW(INDIRECT("1:"&amp;LEN(Y139)))-1,2)&amp;" ")),""))</f>
        <v>112B: A2 03</v>
      </c>
      <c r="D139" s="15"/>
      <c r="E139" s="16" t="s">
        <v>420</v>
      </c>
      <c r="F139" s="17" t="s">
        <v>292</v>
      </c>
      <c r="G139" s="18" t="s">
        <v>363</v>
      </c>
      <c r="H139" s="23"/>
      <c r="I139" s="8"/>
      <c r="J139" s="8"/>
      <c r="K139" s="1" t="str">
        <f t="shared" ca="1" si="88"/>
        <v>112B</v>
      </c>
      <c r="L139" s="1" t="str">
        <f t="shared" si="89"/>
        <v>explos</v>
      </c>
      <c r="M139" s="1" t="str">
        <f t="shared" ca="1" si="90"/>
        <v>$112B</v>
      </c>
      <c r="N139" s="4" t="str">
        <f t="shared" ca="1" si="91"/>
        <v>A2</v>
      </c>
      <c r="O139" s="4" t="str">
        <f t="shared" ca="1" si="92"/>
        <v>03</v>
      </c>
      <c r="P139" s="4" t="str">
        <f t="shared" ca="1" si="93"/>
        <v/>
      </c>
      <c r="Q139" s="3">
        <f t="shared" si="94"/>
        <v>-1</v>
      </c>
      <c r="R139" s="3" t="str">
        <f t="shared" si="95"/>
        <v/>
      </c>
      <c r="S139" s="3" t="str">
        <f t="shared" si="86"/>
        <v>sub</v>
      </c>
      <c r="T139" s="3" t="b">
        <f t="shared" si="118"/>
        <v>0</v>
      </c>
      <c r="U139" s="3" t="b">
        <f t="shared" si="96"/>
        <v>0</v>
      </c>
      <c r="V139" s="3" t="b">
        <f t="shared" si="97"/>
        <v>0</v>
      </c>
      <c r="W139" s="3" t="b">
        <f t="shared" si="98"/>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99"/>
        <v/>
      </c>
      <c r="AA139" s="1" t="str">
        <f t="shared" si="100"/>
        <v/>
      </c>
      <c r="AB139" s="1" t="str">
        <f t="shared" si="101"/>
        <v/>
      </c>
      <c r="AC139" s="1" t="str">
        <f t="shared" si="102"/>
        <v/>
      </c>
      <c r="AD139" s="1" t="str">
        <f t="shared" si="103"/>
        <v/>
      </c>
      <c r="AE139" s="1" t="str">
        <f t="shared" ca="1" si="104"/>
        <v/>
      </c>
      <c r="AF139" s="1" t="str">
        <f t="shared" si="105"/>
        <v>#3</v>
      </c>
      <c r="AG139" s="1" t="str">
        <f ca="1">IF(Z139&amp;""&lt;&gt;"",Z$33,IF(AA139&amp;""&lt;&gt;"",AA$33,IF(AB139&amp;""&lt;&gt;"",AB$33,IF(AC139&amp;""&lt;&gt;"",AC$33,IF(AD139&amp;""&lt;&gt;"",AD$33,IF(AND(AE139&amp;""&lt;&gt;"",X139=FALSE),AE$33,IF(AF139&amp;""&lt;&gt;"","IMM",IF(X139,"PSO","DIR"))))))))</f>
        <v>IMM</v>
      </c>
      <c r="AH139" s="1" t="str">
        <f t="shared" ca="1" si="106"/>
        <v>3</v>
      </c>
      <c r="AI139" s="1">
        <f t="shared" ca="1" si="107"/>
        <v>-1</v>
      </c>
      <c r="AJ139" s="1">
        <f t="shared" ca="1" si="108"/>
        <v>0</v>
      </c>
      <c r="AK139" s="1" t="str">
        <f t="shared" ca="1" si="109"/>
        <v>3</v>
      </c>
      <c r="AL139" s="1" t="str">
        <f t="shared" ca="1" si="110"/>
        <v>3</v>
      </c>
      <c r="AM139" s="1" t="e" cm="1">
        <f t="array" aca="1" ref="AM139" ca="1">INDEX($G$2:$G$195,MATCH(1,(AL139=$E$2:$E$195)*("EQU"=UPPER($F$2:$F$195)),0))</f>
        <v>#N/A</v>
      </c>
      <c r="AN139" s="1" t="str">
        <f t="shared" ca="1" si="111"/>
        <v/>
      </c>
      <c r="AO139" s="1" t="e">
        <f t="shared" ca="1" si="119"/>
        <v>#N/A</v>
      </c>
      <c r="AP139" s="1" t="str">
        <f t="shared" ca="1" si="112"/>
        <v/>
      </c>
      <c r="AQ139" s="1" t="str" cm="1">
        <f t="array" aca="1" ref="AQ139" ca="1">IF(LEFT(AL139,1)=".",INDEX($M$34:$M$195,MATCH(1,(AL139=$L$34:$L$195)*(S139=($S$34:$S$195)),0)),"")</f>
        <v/>
      </c>
      <c r="AR139" s="1" t="str">
        <f t="shared" ca="1" si="113"/>
        <v>3</v>
      </c>
      <c r="AS139" s="1">
        <f t="shared" ca="1" si="114"/>
        <v>3</v>
      </c>
      <c r="AT139" s="1" t="str">
        <f t="shared" ca="1" si="115"/>
        <v>03</v>
      </c>
      <c r="AU139" s="1" t="str">
        <f t="shared" ca="1" si="116"/>
        <v>03</v>
      </c>
      <c r="AV139" s="1" t="str">
        <f t="shared" ca="1" si="85"/>
        <v>03</v>
      </c>
      <c r="AW139" s="1" t="str">
        <f t="shared" ca="1" si="117"/>
        <v>IMM</v>
      </c>
      <c r="AX139" s="4" t="str">
        <f ca="1">VLOOKUP(UPPER(F139)&amp;"-"&amp;AW139,Opcodes!$D$3:$E$160,2,FALSE)</f>
        <v>A2</v>
      </c>
      <c r="AY139" s="1">
        <f t="shared" ca="1" si="87"/>
        <v>2</v>
      </c>
    </row>
    <row r="140" spans="3:51" x14ac:dyDescent="0.3">
      <c r="C140" s="10" t="str" cm="1">
        <f t="array" aca="1" ref="C140" ca="1">IF(AND(N140&amp;""&lt;&gt;"",K140&amp;""&lt;&gt;""),K140&amp;": "&amp;N140&amp;IF(O140&amp;""&lt;&gt;""," "&amp;O140,"")&amp;IF(P140&amp;""&lt;&gt;""," "&amp;P140,""),IF(Y140&amp;""&lt;&gt;"",K140&amp;": "&amp;TRIM(_xlfn.TEXTJOIN("",TRUE,MID(Y140,2*ROW(INDIRECT("1:"&amp;LEN(Y140)))-1,2)&amp;" ")),""))</f>
        <v>112D: 20 F0 F6</v>
      </c>
      <c r="D140" s="15"/>
      <c r="E140" s="16"/>
      <c r="F140" s="17" t="s">
        <v>294</v>
      </c>
      <c r="G140" s="18" t="s">
        <v>313</v>
      </c>
      <c r="H140" s="23" t="s">
        <v>432</v>
      </c>
      <c r="I140" s="8"/>
      <c r="J140" s="8"/>
      <c r="K140" s="1" t="str">
        <f t="shared" ca="1" si="88"/>
        <v>112D</v>
      </c>
      <c r="L140" s="1" t="str">
        <f t="shared" si="89"/>
        <v/>
      </c>
      <c r="M140" s="1" t="str">
        <f t="shared" ca="1" si="90"/>
        <v>$112D</v>
      </c>
      <c r="N140" s="4" t="str">
        <f t="shared" ca="1" si="91"/>
        <v>20</v>
      </c>
      <c r="O140" s="4" t="str">
        <f t="shared" ca="1" si="92"/>
        <v>F0</v>
      </c>
      <c r="P140" s="4" t="str">
        <f t="shared" ca="1" si="93"/>
        <v>F6</v>
      </c>
      <c r="Q140" s="3">
        <f t="shared" si="94"/>
        <v>-1</v>
      </c>
      <c r="R140" s="3" t="str">
        <f t="shared" si="95"/>
        <v/>
      </c>
      <c r="S140" s="3" t="str">
        <f t="shared" si="86"/>
        <v>sub</v>
      </c>
      <c r="T140" s="3" t="b">
        <f t="shared" si="118"/>
        <v>0</v>
      </c>
      <c r="U140" s="3" t="b">
        <f t="shared" si="96"/>
        <v>0</v>
      </c>
      <c r="V140" s="3" t="b">
        <f t="shared" si="97"/>
        <v>0</v>
      </c>
      <c r="W140" s="3" t="b">
        <f t="shared" si="98"/>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99"/>
        <v/>
      </c>
      <c r="AA140" s="1" t="str">
        <f t="shared" si="100"/>
        <v/>
      </c>
      <c r="AB140" s="1" t="str">
        <f t="shared" si="101"/>
        <v/>
      </c>
      <c r="AC140" s="1" t="str">
        <f t="shared" si="102"/>
        <v/>
      </c>
      <c r="AD140" s="1" t="str">
        <f t="shared" si="103"/>
        <v/>
      </c>
      <c r="AE140" s="1" t="str">
        <f t="shared" ca="1" si="104"/>
        <v>hcolor</v>
      </c>
      <c r="AF140" s="1" t="str">
        <f t="shared" si="105"/>
        <v/>
      </c>
      <c r="AG140" s="1" t="str">
        <f ca="1">IF(Z140&amp;""&lt;&gt;"",Z$33,IF(AA140&amp;""&lt;&gt;"",AA$33,IF(AB140&amp;""&lt;&gt;"",AB$33,IF(AC140&amp;""&lt;&gt;"",AC$33,IF(AD140&amp;""&lt;&gt;"",AD$33,IF(AND(AE140&amp;""&lt;&gt;"",X140=FALSE),AE$33,IF(AF140&amp;""&lt;&gt;"","IMM",IF(X140,"PSO","DIR"))))))))</f>
        <v>mem</v>
      </c>
      <c r="AH140" s="1" t="str">
        <f t="shared" ca="1" si="106"/>
        <v>hcolor</v>
      </c>
      <c r="AI140" s="1">
        <f t="shared" ca="1" si="107"/>
        <v>-1</v>
      </c>
      <c r="AJ140" s="1">
        <f t="shared" ca="1" si="108"/>
        <v>0</v>
      </c>
      <c r="AK140" s="1" t="str">
        <f t="shared" ca="1" si="109"/>
        <v>hcolor</v>
      </c>
      <c r="AL140" s="1" t="str">
        <f t="shared" ca="1" si="110"/>
        <v>hcolor</v>
      </c>
      <c r="AM140" s="1" t="str" cm="1">
        <f t="array" aca="1" ref="AM140" ca="1">INDEX($G$2:$G$195,MATCH(1,(AL140=$E$2:$E$195)*("EQU"=UPPER($F$2:$F$195)),0))</f>
        <v>$f6f0</v>
      </c>
      <c r="AN140" s="1" t="str">
        <f t="shared" ca="1" si="111"/>
        <v>$f6f0</v>
      </c>
      <c r="AO140" s="1" t="e">
        <f t="shared" ca="1" si="119"/>
        <v>#N/A</v>
      </c>
      <c r="AP140" s="1" t="str">
        <f t="shared" ca="1" si="112"/>
        <v/>
      </c>
      <c r="AQ140" s="1" t="str" cm="1">
        <f t="array" aca="1" ref="AQ140" ca="1">IF(LEFT(AL140,1)=".",INDEX($M$34:$M$195,MATCH(1,(AL140=$L$34:$L$195)*(S140=($S$34:$S$195)),0)),"")</f>
        <v/>
      </c>
      <c r="AR140" s="1" t="str">
        <f t="shared" ca="1" si="113"/>
        <v>$f6f0</v>
      </c>
      <c r="AS140" s="1">
        <f t="shared" ca="1" si="114"/>
        <v>63216</v>
      </c>
      <c r="AT140" s="1" t="str">
        <f t="shared" ca="1" si="115"/>
        <v>F6F0</v>
      </c>
      <c r="AU140" s="1" t="str">
        <f t="shared" ca="1" si="116"/>
        <v>F6F0</v>
      </c>
      <c r="AV140" s="1" t="str">
        <f t="shared" ca="1" si="85"/>
        <v>F6F0</v>
      </c>
      <c r="AW140" s="1" t="str">
        <f t="shared" ca="1" si="117"/>
        <v>ABS</v>
      </c>
      <c r="AX140" s="4" t="str">
        <f ca="1">VLOOKUP(UPPER(F140)&amp;"-"&amp;AW140,Opcodes!$D$3:$E$160,2,FALSE)</f>
        <v>20</v>
      </c>
      <c r="AY140" s="1">
        <f t="shared" si="87"/>
        <v>3</v>
      </c>
    </row>
    <row r="141" spans="3:51" x14ac:dyDescent="0.3">
      <c r="C141" s="10" t="str" cm="1">
        <f t="array" aca="1" ref="C141" ca="1">IF(AND(N141&amp;""&lt;&gt;"",K141&amp;""&lt;&gt;""),K141&amp;": "&amp;N141&amp;IF(O141&amp;""&lt;&gt;""," "&amp;O141,"")&amp;IF(P141&amp;""&lt;&gt;""," "&amp;P141,""),IF(Y141&amp;""&lt;&gt;"",K141&amp;": "&amp;TRIM(_xlfn.TEXTJOIN("",TRUE,MID(Y141,2*ROW(INDIRECT("1:"&amp;LEN(Y141)))-1,2)&amp;" ")),""))</f>
        <v>1130: A6 06</v>
      </c>
      <c r="D141" s="15"/>
      <c r="E141" s="16"/>
      <c r="F141" s="17" t="s">
        <v>292</v>
      </c>
      <c r="G141" s="18" t="s">
        <v>305</v>
      </c>
      <c r="H141" s="23"/>
      <c r="I141" s="8"/>
      <c r="J141" s="8"/>
      <c r="K141" s="1" t="str">
        <f t="shared" ca="1" si="88"/>
        <v>1130</v>
      </c>
      <c r="L141" s="1" t="str">
        <f t="shared" si="89"/>
        <v/>
      </c>
      <c r="M141" s="1" t="str">
        <f t="shared" ca="1" si="90"/>
        <v>$1130</v>
      </c>
      <c r="N141" s="4" t="str">
        <f t="shared" ca="1" si="91"/>
        <v>A6</v>
      </c>
      <c r="O141" s="4" t="str">
        <f t="shared" ca="1" si="92"/>
        <v>06</v>
      </c>
      <c r="P141" s="4" t="str">
        <f t="shared" ca="1" si="93"/>
        <v/>
      </c>
      <c r="Q141" s="3">
        <f t="shared" si="94"/>
        <v>-1</v>
      </c>
      <c r="R141" s="3" t="str">
        <f t="shared" si="95"/>
        <v/>
      </c>
      <c r="S141" s="3" t="str">
        <f t="shared" si="86"/>
        <v>sub</v>
      </c>
      <c r="T141" s="3" t="b">
        <f t="shared" si="118"/>
        <v>0</v>
      </c>
      <c r="U141" s="3" t="b">
        <f t="shared" si="96"/>
        <v>0</v>
      </c>
      <c r="V141" s="3" t="b">
        <f t="shared" si="97"/>
        <v>0</v>
      </c>
      <c r="W141" s="3" t="b">
        <f t="shared" si="98"/>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99"/>
        <v/>
      </c>
      <c r="AA141" s="1" t="str">
        <f t="shared" si="100"/>
        <v/>
      </c>
      <c r="AB141" s="1" t="str">
        <f t="shared" si="101"/>
        <v/>
      </c>
      <c r="AC141" s="1" t="str">
        <f t="shared" si="102"/>
        <v/>
      </c>
      <c r="AD141" s="1" t="str">
        <f t="shared" si="103"/>
        <v/>
      </c>
      <c r="AE141" s="1" t="str">
        <f t="shared" ca="1" si="104"/>
        <v>x0</v>
      </c>
      <c r="AF141" s="1" t="str">
        <f t="shared" si="105"/>
        <v/>
      </c>
      <c r="AG141" s="1" t="str">
        <f ca="1">IF(Z141&amp;""&lt;&gt;"",Z$33,IF(AA141&amp;""&lt;&gt;"",AA$33,IF(AB141&amp;""&lt;&gt;"",AB$33,IF(AC141&amp;""&lt;&gt;"",AC$33,IF(AD141&amp;""&lt;&gt;"",AD$33,IF(AND(AE141&amp;""&lt;&gt;"",X141=FALSE),AE$33,IF(AF141&amp;""&lt;&gt;"","IMM",IF(X141,"PSO","DIR"))))))))</f>
        <v>mem</v>
      </c>
      <c r="AH141" s="1" t="str">
        <f t="shared" ca="1" si="106"/>
        <v>x0</v>
      </c>
      <c r="AI141" s="1">
        <f t="shared" ca="1" si="107"/>
        <v>-1</v>
      </c>
      <c r="AJ141" s="1">
        <f t="shared" ca="1" si="108"/>
        <v>0</v>
      </c>
      <c r="AK141" s="1" t="str">
        <f t="shared" ca="1" si="109"/>
        <v>x0</v>
      </c>
      <c r="AL141" s="1" t="str">
        <f t="shared" ca="1" si="110"/>
        <v>x0</v>
      </c>
      <c r="AM141" s="1" t="str" cm="1">
        <f t="array" aca="1" ref="AM141" ca="1">INDEX($G$2:$G$195,MATCH(1,(AL141=$E$2:$E$195)*("EQU"=UPPER($F$2:$F$195)),0))</f>
        <v>$06</v>
      </c>
      <c r="AN141" s="1" t="str">
        <f t="shared" ca="1" si="111"/>
        <v>$06</v>
      </c>
      <c r="AO141" s="1" t="e">
        <f t="shared" ca="1" si="119"/>
        <v>#N/A</v>
      </c>
      <c r="AP141" s="1" t="str">
        <f t="shared" ca="1" si="112"/>
        <v/>
      </c>
      <c r="AQ141" s="1" t="str" cm="1">
        <f t="array" aca="1" ref="AQ141" ca="1">IF(LEFT(AL141,1)=".",INDEX($M$34:$M$195,MATCH(1,(AL141=$L$34:$L$195)*(S141=($S$34:$S$195)),0)),"")</f>
        <v/>
      </c>
      <c r="AR141" s="1" t="str">
        <f t="shared" ca="1" si="113"/>
        <v>$06</v>
      </c>
      <c r="AS141" s="1">
        <f t="shared" ca="1" si="114"/>
        <v>6</v>
      </c>
      <c r="AT141" s="1" t="str">
        <f t="shared" ca="1" si="115"/>
        <v>06</v>
      </c>
      <c r="AU141" s="1" t="str">
        <f t="shared" ca="1" si="116"/>
        <v>06</v>
      </c>
      <c r="AV141" s="1" t="str">
        <f t="shared" ca="1" si="85"/>
        <v>06</v>
      </c>
      <c r="AW141" s="1" t="str">
        <f t="shared" ca="1" si="117"/>
        <v>ZP</v>
      </c>
      <c r="AX141" s="4" t="str">
        <f ca="1">VLOOKUP(UPPER(F141)&amp;"-"&amp;AW141,Opcodes!$D$3:$E$160,2,FALSE)</f>
        <v>A6</v>
      </c>
      <c r="AY141" s="1">
        <f t="shared" ca="1" si="87"/>
        <v>2</v>
      </c>
    </row>
    <row r="142" spans="3:51" x14ac:dyDescent="0.3">
      <c r="C142" s="10" t="str" cm="1">
        <f t="array" aca="1" ref="C142" ca="1">IF(AND(N142&amp;""&lt;&gt;"",K142&amp;""&lt;&gt;""),K142&amp;": "&amp;N142&amp;IF(O142&amp;""&lt;&gt;""," "&amp;O142,"")&amp;IF(P142&amp;""&lt;&gt;""," "&amp;P142,""),IF(Y142&amp;""&lt;&gt;"",K142&amp;": "&amp;TRIM(_xlfn.TEXTJOIN("",TRUE,MID(Y142,2*ROW(INDIRECT("1:"&amp;LEN(Y142)))-1,2)&amp;" ")),""))</f>
        <v>1132: A4 07</v>
      </c>
      <c r="D142" s="15"/>
      <c r="E142" s="16"/>
      <c r="F142" s="17" t="s">
        <v>12</v>
      </c>
      <c r="G142" s="18" t="s">
        <v>419</v>
      </c>
      <c r="H142" s="23"/>
      <c r="I142" s="8"/>
      <c r="J142" s="8"/>
      <c r="K142" s="1" t="str">
        <f t="shared" ca="1" si="88"/>
        <v>1132</v>
      </c>
      <c r="L142" s="1" t="str">
        <f t="shared" si="89"/>
        <v/>
      </c>
      <c r="M142" s="1" t="str">
        <f t="shared" ca="1" si="90"/>
        <v>$1132</v>
      </c>
      <c r="N142" s="4" t="str">
        <f t="shared" ca="1" si="91"/>
        <v>A4</v>
      </c>
      <c r="O142" s="4" t="str">
        <f t="shared" ca="1" si="92"/>
        <v>07</v>
      </c>
      <c r="P142" s="4" t="str">
        <f t="shared" ca="1" si="93"/>
        <v/>
      </c>
      <c r="Q142" s="3">
        <f t="shared" si="94"/>
        <v>-1</v>
      </c>
      <c r="R142" s="3" t="str">
        <f t="shared" si="95"/>
        <v/>
      </c>
      <c r="S142" s="3" t="str">
        <f t="shared" si="86"/>
        <v>sub</v>
      </c>
      <c r="T142" s="3" t="b">
        <f t="shared" si="118"/>
        <v>0</v>
      </c>
      <c r="U142" s="3" t="b">
        <f t="shared" si="96"/>
        <v>0</v>
      </c>
      <c r="V142" s="3" t="b">
        <f t="shared" si="97"/>
        <v>0</v>
      </c>
      <c r="W142" s="3" t="b">
        <f t="shared" si="98"/>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99"/>
        <v/>
      </c>
      <c r="AA142" s="1" t="str">
        <f t="shared" si="100"/>
        <v/>
      </c>
      <c r="AB142" s="1" t="str">
        <f t="shared" si="101"/>
        <v/>
      </c>
      <c r="AC142" s="1" t="str">
        <f t="shared" si="102"/>
        <v/>
      </c>
      <c r="AD142" s="1" t="str">
        <f t="shared" si="103"/>
        <v/>
      </c>
      <c r="AE142" s="1" t="str">
        <f t="shared" ca="1" si="104"/>
        <v>x0+1</v>
      </c>
      <c r="AF142" s="1" t="str">
        <f t="shared" si="105"/>
        <v/>
      </c>
      <c r="AG142" s="1" t="str">
        <f ca="1">IF(Z142&amp;""&lt;&gt;"",Z$33,IF(AA142&amp;""&lt;&gt;"",AA$33,IF(AB142&amp;""&lt;&gt;"",AB$33,IF(AC142&amp;""&lt;&gt;"",AC$33,IF(AD142&amp;""&lt;&gt;"",AD$33,IF(AND(AE142&amp;""&lt;&gt;"",X142=FALSE),AE$33,IF(AF142&amp;""&lt;&gt;"","IMM",IF(X142,"PSO","DIR"))))))))</f>
        <v>mem</v>
      </c>
      <c r="AH142" s="1" t="str">
        <f t="shared" ca="1" si="106"/>
        <v>x0+1</v>
      </c>
      <c r="AI142" s="1">
        <f t="shared" ca="1" si="107"/>
        <v>3</v>
      </c>
      <c r="AJ142" s="1">
        <f t="shared" ca="1" si="108"/>
        <v>1</v>
      </c>
      <c r="AK142" s="1" t="str">
        <f t="shared" ca="1" si="109"/>
        <v>x0</v>
      </c>
      <c r="AL142" s="1" t="str">
        <f t="shared" ca="1" si="110"/>
        <v>x0</v>
      </c>
      <c r="AM142" s="1" t="str" cm="1">
        <f t="array" aca="1" ref="AM142" ca="1">INDEX($G$2:$G$195,MATCH(1,(AL142=$E$2:$E$195)*("EQU"=UPPER($F$2:$F$195)),0))</f>
        <v>$06</v>
      </c>
      <c r="AN142" s="1" t="str">
        <f t="shared" ca="1" si="111"/>
        <v>$06</v>
      </c>
      <c r="AO142" s="1" t="e">
        <f t="shared" ca="1" si="119"/>
        <v>#N/A</v>
      </c>
      <c r="AP142" s="1" t="str">
        <f t="shared" ca="1" si="112"/>
        <v/>
      </c>
      <c r="AQ142" s="1" t="str" cm="1">
        <f t="array" aca="1" ref="AQ142" ca="1">IF(LEFT(AL142,1)=".",INDEX($M$34:$M$195,MATCH(1,(AL142=$L$34:$L$195)*(S142=($S$34:$S$195)),0)),"")</f>
        <v/>
      </c>
      <c r="AR142" s="1" t="str">
        <f t="shared" ca="1" si="113"/>
        <v>$06</v>
      </c>
      <c r="AS142" s="1">
        <f t="shared" ca="1" si="114"/>
        <v>7</v>
      </c>
      <c r="AT142" s="1" t="str">
        <f t="shared" ca="1" si="115"/>
        <v>07</v>
      </c>
      <c r="AU142" s="1" t="str">
        <f t="shared" ca="1" si="116"/>
        <v>07</v>
      </c>
      <c r="AV142" s="1" t="str">
        <f t="shared" ca="1" si="85"/>
        <v>07</v>
      </c>
      <c r="AW142" s="1" t="str">
        <f t="shared" ca="1" si="117"/>
        <v>ZP</v>
      </c>
      <c r="AX142" s="4" t="str">
        <f ca="1">VLOOKUP(UPPER(F142)&amp;"-"&amp;AW142,Opcodes!$D$3:$E$160,2,FALSE)</f>
        <v>A4</v>
      </c>
      <c r="AY142" s="1">
        <f t="shared" ca="1" si="87"/>
        <v>2</v>
      </c>
    </row>
    <row r="143" spans="3:51" x14ac:dyDescent="0.3">
      <c r="C143" s="10" t="str" cm="1">
        <f t="array" aca="1" ref="C143" ca="1">IF(AND(N143&amp;""&lt;&gt;"",K143&amp;""&lt;&gt;""),K143&amp;": "&amp;N143&amp;IF(O143&amp;""&lt;&gt;""," "&amp;O143,"")&amp;IF(P143&amp;""&lt;&gt;""," "&amp;P143,""),IF(Y143&amp;""&lt;&gt;"",K143&amp;": "&amp;TRIM(_xlfn.TEXTJOIN("",TRUE,MID(Y143,2*ROW(INDIRECT("1:"&amp;LEN(Y143)))-1,2)&amp;" ")),""))</f>
        <v>1134: A5 08</v>
      </c>
      <c r="D143" s="15"/>
      <c r="E143" s="16"/>
      <c r="F143" s="17" t="s">
        <v>48</v>
      </c>
      <c r="G143" s="18" t="s">
        <v>306</v>
      </c>
      <c r="H143" s="23"/>
      <c r="I143" s="8"/>
      <c r="J143" s="8"/>
      <c r="K143" s="1" t="str">
        <f t="shared" ca="1" si="88"/>
        <v>1134</v>
      </c>
      <c r="L143" s="1" t="str">
        <f t="shared" si="89"/>
        <v/>
      </c>
      <c r="M143" s="1" t="str">
        <f t="shared" ca="1" si="90"/>
        <v>$1134</v>
      </c>
      <c r="N143" s="4" t="str">
        <f t="shared" ca="1" si="91"/>
        <v>A5</v>
      </c>
      <c r="O143" s="4" t="str">
        <f t="shared" ca="1" si="92"/>
        <v>08</v>
      </c>
      <c r="P143" s="4" t="str">
        <f t="shared" ca="1" si="93"/>
        <v/>
      </c>
      <c r="Q143" s="3">
        <f t="shared" si="94"/>
        <v>-1</v>
      </c>
      <c r="R143" s="3" t="str">
        <f t="shared" si="95"/>
        <v/>
      </c>
      <c r="S143" s="3" t="str">
        <f t="shared" si="86"/>
        <v>sub</v>
      </c>
      <c r="T143" s="3" t="b">
        <f t="shared" si="118"/>
        <v>0</v>
      </c>
      <c r="U143" s="3" t="b">
        <f t="shared" si="96"/>
        <v>0</v>
      </c>
      <c r="V143" s="3" t="b">
        <f t="shared" si="97"/>
        <v>0</v>
      </c>
      <c r="W143" s="3" t="b">
        <f t="shared" si="98"/>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99"/>
        <v/>
      </c>
      <c r="AA143" s="1" t="str">
        <f t="shared" si="100"/>
        <v/>
      </c>
      <c r="AB143" s="1" t="str">
        <f t="shared" si="101"/>
        <v/>
      </c>
      <c r="AC143" s="1" t="str">
        <f t="shared" si="102"/>
        <v/>
      </c>
      <c r="AD143" s="1" t="str">
        <f t="shared" si="103"/>
        <v/>
      </c>
      <c r="AE143" s="1" t="str">
        <f t="shared" ca="1" si="104"/>
        <v>y0</v>
      </c>
      <c r="AF143" s="1" t="str">
        <f t="shared" si="105"/>
        <v/>
      </c>
      <c r="AG143" s="1" t="str">
        <f ca="1">IF(Z143&amp;""&lt;&gt;"",Z$33,IF(AA143&amp;""&lt;&gt;"",AA$33,IF(AB143&amp;""&lt;&gt;"",AB$33,IF(AC143&amp;""&lt;&gt;"",AC$33,IF(AD143&amp;""&lt;&gt;"",AD$33,IF(AND(AE143&amp;""&lt;&gt;"",X143=FALSE),AE$33,IF(AF143&amp;""&lt;&gt;"","IMM",IF(X143,"PSO","DIR"))))))))</f>
        <v>mem</v>
      </c>
      <c r="AH143" s="1" t="str">
        <f t="shared" ca="1" si="106"/>
        <v>y0</v>
      </c>
      <c r="AI143" s="1">
        <f t="shared" ca="1" si="107"/>
        <v>-1</v>
      </c>
      <c r="AJ143" s="1">
        <f t="shared" ca="1" si="108"/>
        <v>0</v>
      </c>
      <c r="AK143" s="1" t="str">
        <f t="shared" ca="1" si="109"/>
        <v>y0</v>
      </c>
      <c r="AL143" s="1" t="str">
        <f t="shared" ca="1" si="110"/>
        <v>y0</v>
      </c>
      <c r="AM143" s="1" t="str" cm="1">
        <f t="array" aca="1" ref="AM143" ca="1">INDEX($G$2:$G$195,MATCH(1,(AL143=$E$2:$E$195)*("EQU"=UPPER($F$2:$F$195)),0))</f>
        <v>$08</v>
      </c>
      <c r="AN143" s="1" t="str">
        <f t="shared" ca="1" si="111"/>
        <v>$08</v>
      </c>
      <c r="AO143" s="1" t="e">
        <f t="shared" ca="1" si="119"/>
        <v>#N/A</v>
      </c>
      <c r="AP143" s="1" t="str">
        <f t="shared" ca="1" si="112"/>
        <v/>
      </c>
      <c r="AQ143" s="1" t="str" cm="1">
        <f t="array" aca="1" ref="AQ143" ca="1">IF(LEFT(AL143,1)=".",INDEX($M$34:$M$195,MATCH(1,(AL143=$L$34:$L$195)*(S143=($S$34:$S$195)),0)),"")</f>
        <v/>
      </c>
      <c r="AR143" s="1" t="str">
        <f t="shared" ca="1" si="113"/>
        <v>$08</v>
      </c>
      <c r="AS143" s="1">
        <f t="shared" ca="1" si="114"/>
        <v>8</v>
      </c>
      <c r="AT143" s="1" t="str">
        <f t="shared" ca="1" si="115"/>
        <v>08</v>
      </c>
      <c r="AU143" s="1" t="str">
        <f t="shared" ca="1" si="116"/>
        <v>08</v>
      </c>
      <c r="AV143" s="1" t="str">
        <f t="shared" ca="1" si="85"/>
        <v>08</v>
      </c>
      <c r="AW143" s="1" t="str">
        <f t="shared" ca="1" si="117"/>
        <v>ZP</v>
      </c>
      <c r="AX143" s="4" t="str">
        <f ca="1">VLOOKUP(UPPER(F143)&amp;"-"&amp;AW143,Opcodes!$D$3:$E$160,2,FALSE)</f>
        <v>A5</v>
      </c>
      <c r="AY143" s="1">
        <f t="shared" ca="1" si="87"/>
        <v>2</v>
      </c>
    </row>
    <row r="144" spans="3:51" x14ac:dyDescent="0.3">
      <c r="C144" s="10" t="str" cm="1">
        <f t="array" aca="1" ref="C144" ca="1">IF(AND(N144&amp;""&lt;&gt;"",K144&amp;""&lt;&gt;""),K144&amp;": "&amp;N144&amp;IF(O144&amp;""&lt;&gt;""," "&amp;O144,"")&amp;IF(P144&amp;""&lt;&gt;""," "&amp;P144,""),IF(Y144&amp;""&lt;&gt;"",K144&amp;": "&amp;TRIM(_xlfn.TEXTJOIN("",TRUE,MID(Y144,2*ROW(INDIRECT("1:"&amp;LEN(Y144)))-1,2)&amp;" ")),""))</f>
        <v>1136: 20 11 F4</v>
      </c>
      <c r="D144" s="15"/>
      <c r="E144" s="16"/>
      <c r="F144" s="17" t="s">
        <v>294</v>
      </c>
      <c r="G144" s="18" t="s">
        <v>382</v>
      </c>
      <c r="H144" s="23"/>
      <c r="I144" s="8"/>
      <c r="J144" s="8"/>
      <c r="K144" s="1" t="str">
        <f t="shared" ca="1" si="88"/>
        <v>1136</v>
      </c>
      <c r="L144" s="1" t="str">
        <f t="shared" si="89"/>
        <v/>
      </c>
      <c r="M144" s="1" t="str">
        <f t="shared" ca="1" si="90"/>
        <v>$1136</v>
      </c>
      <c r="N144" s="4" t="str">
        <f t="shared" ca="1" si="91"/>
        <v>20</v>
      </c>
      <c r="O144" s="4" t="str">
        <f t="shared" ca="1" si="92"/>
        <v>11</v>
      </c>
      <c r="P144" s="4" t="str">
        <f t="shared" ca="1" si="93"/>
        <v>F4</v>
      </c>
      <c r="Q144" s="3">
        <f t="shared" si="94"/>
        <v>-1</v>
      </c>
      <c r="R144" s="3" t="str">
        <f t="shared" si="95"/>
        <v/>
      </c>
      <c r="S144" s="3" t="str">
        <f t="shared" si="86"/>
        <v>sub</v>
      </c>
      <c r="T144" s="3" t="b">
        <f t="shared" si="118"/>
        <v>0</v>
      </c>
      <c r="U144" s="3" t="b">
        <f t="shared" si="96"/>
        <v>0</v>
      </c>
      <c r="V144" s="3" t="b">
        <f t="shared" si="97"/>
        <v>0</v>
      </c>
      <c r="W144" s="3" t="b">
        <f t="shared" si="98"/>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99"/>
        <v/>
      </c>
      <c r="AA144" s="1" t="str">
        <f t="shared" si="100"/>
        <v/>
      </c>
      <c r="AB144" s="1" t="str">
        <f t="shared" si="101"/>
        <v/>
      </c>
      <c r="AC144" s="1" t="str">
        <f t="shared" si="102"/>
        <v/>
      </c>
      <c r="AD144" s="1" t="str">
        <f t="shared" si="103"/>
        <v/>
      </c>
      <c r="AE144" s="1" t="str">
        <f t="shared" ca="1" si="104"/>
        <v>hposn</v>
      </c>
      <c r="AF144" s="1" t="str">
        <f t="shared" si="105"/>
        <v/>
      </c>
      <c r="AG144" s="1" t="str">
        <f ca="1">IF(Z144&amp;""&lt;&gt;"",Z$33,IF(AA144&amp;""&lt;&gt;"",AA$33,IF(AB144&amp;""&lt;&gt;"",AB$33,IF(AC144&amp;""&lt;&gt;"",AC$33,IF(AD144&amp;""&lt;&gt;"",AD$33,IF(AND(AE144&amp;""&lt;&gt;"",X144=FALSE),AE$33,IF(AF144&amp;""&lt;&gt;"","IMM",IF(X144,"PSO","DIR"))))))))</f>
        <v>mem</v>
      </c>
      <c r="AH144" s="1" t="str">
        <f t="shared" ca="1" si="106"/>
        <v>hposn</v>
      </c>
      <c r="AI144" s="1">
        <f t="shared" ca="1" si="107"/>
        <v>-1</v>
      </c>
      <c r="AJ144" s="1">
        <f t="shared" ca="1" si="108"/>
        <v>0</v>
      </c>
      <c r="AK144" s="1" t="str">
        <f t="shared" ca="1" si="109"/>
        <v>hposn</v>
      </c>
      <c r="AL144" s="1" t="str">
        <f t="shared" ca="1" si="110"/>
        <v>hposn</v>
      </c>
      <c r="AM144" s="1" t="str" cm="1">
        <f t="array" aca="1" ref="AM144" ca="1">INDEX($G$2:$G$195,MATCH(1,(AL144=$E$2:$E$195)*("EQU"=UPPER($F$2:$F$195)),0))</f>
        <v>$f411</v>
      </c>
      <c r="AN144" s="1" t="str">
        <f t="shared" ca="1" si="111"/>
        <v>$f411</v>
      </c>
      <c r="AO144" s="1" t="e">
        <f t="shared" ca="1" si="119"/>
        <v>#N/A</v>
      </c>
      <c r="AP144" s="1" t="str">
        <f t="shared" ca="1" si="112"/>
        <v/>
      </c>
      <c r="AQ144" s="1" t="str" cm="1">
        <f t="array" aca="1" ref="AQ144" ca="1">IF(LEFT(AL144,1)=".",INDEX($M$34:$M$195,MATCH(1,(AL144=$L$34:$L$195)*(S144=($S$34:$S$195)),0)),"")</f>
        <v/>
      </c>
      <c r="AR144" s="1" t="str">
        <f t="shared" ca="1" si="113"/>
        <v>$f411</v>
      </c>
      <c r="AS144" s="1">
        <f t="shared" ca="1" si="114"/>
        <v>62481</v>
      </c>
      <c r="AT144" s="1" t="str">
        <f t="shared" ca="1" si="115"/>
        <v>F411</v>
      </c>
      <c r="AU144" s="1" t="str">
        <f t="shared" ca="1" si="116"/>
        <v>F411</v>
      </c>
      <c r="AV144" s="1" t="str">
        <f t="shared" ca="1" si="85"/>
        <v>F411</v>
      </c>
      <c r="AW144" s="1" t="str">
        <f t="shared" ca="1" si="117"/>
        <v>ABS</v>
      </c>
      <c r="AX144" s="4" t="str">
        <f ca="1">VLOOKUP(UPPER(F144)&amp;"-"&amp;AW144,Opcodes!$D$3:$E$160,2,FALSE)</f>
        <v>20</v>
      </c>
      <c r="AY144" s="1">
        <f t="shared" si="87"/>
        <v>3</v>
      </c>
    </row>
    <row r="145" spans="3:51" x14ac:dyDescent="0.3">
      <c r="C145" s="10" t="str" cm="1">
        <f t="array" aca="1" ref="C145" ca="1">IF(AND(N145&amp;""&lt;&gt;"",K145&amp;""&lt;&gt;""),K145&amp;": "&amp;N145&amp;IF(O145&amp;""&lt;&gt;""," "&amp;O145,"")&amp;IF(P145&amp;""&lt;&gt;""," "&amp;P145,""),IF(Y145&amp;""&lt;&gt;"",K145&amp;": "&amp;TRIM(_xlfn.TEXTJOIN("",TRUE,MID(Y145,2*ROW(INDIRECT("1:"&amp;LEN(Y145)))-1,2)&amp;" ")),""))</f>
        <v>1139: A2 02</v>
      </c>
      <c r="D145" s="15"/>
      <c r="E145" s="16"/>
      <c r="F145" s="17" t="s">
        <v>292</v>
      </c>
      <c r="G145" s="18" t="s">
        <v>421</v>
      </c>
      <c r="H145" s="23" t="s">
        <v>433</v>
      </c>
      <c r="I145" s="8"/>
      <c r="J145" s="8"/>
      <c r="K145" s="1" t="str">
        <f t="shared" ca="1" si="88"/>
        <v>1139</v>
      </c>
      <c r="L145" s="1" t="str">
        <f t="shared" si="89"/>
        <v/>
      </c>
      <c r="M145" s="1" t="str">
        <f t="shared" ca="1" si="90"/>
        <v>$1139</v>
      </c>
      <c r="N145" s="4" t="str">
        <f t="shared" ca="1" si="91"/>
        <v>A2</v>
      </c>
      <c r="O145" s="4" t="str">
        <f t="shared" ca="1" si="92"/>
        <v>02</v>
      </c>
      <c r="P145" s="4" t="str">
        <f t="shared" ca="1" si="93"/>
        <v/>
      </c>
      <c r="Q145" s="3">
        <f t="shared" si="94"/>
        <v>-1</v>
      </c>
      <c r="R145" s="3" t="str">
        <f t="shared" si="95"/>
        <v/>
      </c>
      <c r="S145" s="3" t="str">
        <f t="shared" si="86"/>
        <v>sub</v>
      </c>
      <c r="T145" s="3" t="b">
        <f t="shared" si="118"/>
        <v>0</v>
      </c>
      <c r="U145" s="3" t="b">
        <f t="shared" si="96"/>
        <v>0</v>
      </c>
      <c r="V145" s="3" t="b">
        <f t="shared" si="97"/>
        <v>0</v>
      </c>
      <c r="W145" s="3" t="b">
        <f t="shared" si="98"/>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99"/>
        <v/>
      </c>
      <c r="AA145" s="1" t="str">
        <f t="shared" si="100"/>
        <v/>
      </c>
      <c r="AB145" s="1" t="str">
        <f t="shared" si="101"/>
        <v/>
      </c>
      <c r="AC145" s="1" t="str">
        <f t="shared" si="102"/>
        <v/>
      </c>
      <c r="AD145" s="1" t="str">
        <f t="shared" si="103"/>
        <v/>
      </c>
      <c r="AE145" s="1" t="str">
        <f t="shared" ca="1" si="104"/>
        <v/>
      </c>
      <c r="AF145" s="1" t="str">
        <f t="shared" si="105"/>
        <v>#02</v>
      </c>
      <c r="AG145" s="1" t="str">
        <f ca="1">IF(Z145&amp;""&lt;&gt;"",Z$33,IF(AA145&amp;""&lt;&gt;"",AA$33,IF(AB145&amp;""&lt;&gt;"",AB$33,IF(AC145&amp;""&lt;&gt;"",AC$33,IF(AD145&amp;""&lt;&gt;"",AD$33,IF(AND(AE145&amp;""&lt;&gt;"",X145=FALSE),AE$33,IF(AF145&amp;""&lt;&gt;"","IMM",IF(X145,"PSO","DIR"))))))))</f>
        <v>IMM</v>
      </c>
      <c r="AH145" s="1" t="str">
        <f t="shared" ca="1" si="106"/>
        <v>02</v>
      </c>
      <c r="AI145" s="1">
        <f t="shared" ca="1" si="107"/>
        <v>-1</v>
      </c>
      <c r="AJ145" s="1">
        <f t="shared" ca="1" si="108"/>
        <v>0</v>
      </c>
      <c r="AK145" s="1" t="str">
        <f t="shared" ca="1" si="109"/>
        <v>02</v>
      </c>
      <c r="AL145" s="1" t="str">
        <f t="shared" ca="1" si="110"/>
        <v>02</v>
      </c>
      <c r="AM145" s="1" t="e" cm="1">
        <f t="array" aca="1" ref="AM145" ca="1">INDEX($G$2:$G$195,MATCH(1,(AL145=$E$2:$E$195)*("EQU"=UPPER($F$2:$F$195)),0))</f>
        <v>#N/A</v>
      </c>
      <c r="AN145" s="1" t="str">
        <f t="shared" ca="1" si="111"/>
        <v/>
      </c>
      <c r="AO145" s="1" t="e">
        <f t="shared" ca="1" si="119"/>
        <v>#N/A</v>
      </c>
      <c r="AP145" s="1" t="str">
        <f t="shared" ca="1" si="112"/>
        <v/>
      </c>
      <c r="AQ145" s="1" t="str" cm="1">
        <f t="array" aca="1" ref="AQ145" ca="1">IF(LEFT(AL145,1)=".",INDEX($M$34:$M$195,MATCH(1,(AL145=$L$34:$L$195)*(S145=($S$34:$S$195)),0)),"")</f>
        <v/>
      </c>
      <c r="AR145" s="1" t="str">
        <f t="shared" ca="1" si="113"/>
        <v>02</v>
      </c>
      <c r="AS145" s="1">
        <f t="shared" ca="1" si="114"/>
        <v>2</v>
      </c>
      <c r="AT145" s="1" t="str">
        <f t="shared" ca="1" si="115"/>
        <v>02</v>
      </c>
      <c r="AU145" s="1" t="str">
        <f t="shared" ca="1" si="116"/>
        <v>02</v>
      </c>
      <c r="AV145" s="1" t="str">
        <f t="shared" ca="1" si="85"/>
        <v>02</v>
      </c>
      <c r="AW145" s="1" t="str">
        <f t="shared" ca="1" si="117"/>
        <v>IMM</v>
      </c>
      <c r="AX145" s="4" t="str">
        <f ca="1">VLOOKUP(UPPER(F145)&amp;"-"&amp;AW145,Opcodes!$D$3:$E$160,2,FALSE)</f>
        <v>A2</v>
      </c>
      <c r="AY145" s="1">
        <f t="shared" ca="1" si="87"/>
        <v>2</v>
      </c>
    </row>
    <row r="146" spans="3:51" x14ac:dyDescent="0.3">
      <c r="C146" s="10" t="str" cm="1">
        <f t="array" aca="1" ref="C146" ca="1">IF(AND(N146&amp;""&lt;&gt;"",K146&amp;""&lt;&gt;""),K146&amp;": "&amp;N146&amp;IF(O146&amp;""&lt;&gt;""," "&amp;O146,"")&amp;IF(P146&amp;""&lt;&gt;""," "&amp;P146,""),IF(Y146&amp;""&lt;&gt;"",K146&amp;": "&amp;TRIM(_xlfn.TEXTJOIN("",TRUE,MID(Y146,2*ROW(INDIRECT("1:"&amp;LEN(Y146)))-1,2)&amp;" ")),""))</f>
        <v>113B: A5 0C</v>
      </c>
      <c r="D146" s="15"/>
      <c r="E146" s="16"/>
      <c r="F146" s="17" t="s">
        <v>48</v>
      </c>
      <c r="G146" s="18" t="s">
        <v>307</v>
      </c>
      <c r="H146" s="23"/>
      <c r="I146" s="8"/>
      <c r="J146" s="8"/>
      <c r="K146" s="1" t="str">
        <f t="shared" ca="1" si="88"/>
        <v>113B</v>
      </c>
      <c r="L146" s="1" t="str">
        <f t="shared" si="89"/>
        <v/>
      </c>
      <c r="M146" s="1" t="str">
        <f t="shared" ca="1" si="90"/>
        <v>$113B</v>
      </c>
      <c r="N146" s="4" t="str">
        <f t="shared" ca="1" si="91"/>
        <v>A5</v>
      </c>
      <c r="O146" s="4" t="str">
        <f t="shared" ca="1" si="92"/>
        <v>0C</v>
      </c>
      <c r="P146" s="4" t="str">
        <f t="shared" ca="1" si="93"/>
        <v/>
      </c>
      <c r="Q146" s="3">
        <f t="shared" si="94"/>
        <v>-1</v>
      </c>
      <c r="R146" s="3" t="str">
        <f t="shared" si="95"/>
        <v/>
      </c>
      <c r="S146" s="3" t="str">
        <f t="shared" si="86"/>
        <v>sub</v>
      </c>
      <c r="T146" s="3" t="b">
        <f t="shared" si="118"/>
        <v>0</v>
      </c>
      <c r="U146" s="3" t="b">
        <f t="shared" si="96"/>
        <v>0</v>
      </c>
      <c r="V146" s="3" t="b">
        <f t="shared" si="97"/>
        <v>0</v>
      </c>
      <c r="W146" s="3" t="b">
        <f t="shared" si="98"/>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99"/>
        <v/>
      </c>
      <c r="AA146" s="1" t="str">
        <f t="shared" si="100"/>
        <v/>
      </c>
      <c r="AB146" s="1" t="str">
        <f t="shared" si="101"/>
        <v/>
      </c>
      <c r="AC146" s="1" t="str">
        <f t="shared" si="102"/>
        <v/>
      </c>
      <c r="AD146" s="1" t="str">
        <f t="shared" si="103"/>
        <v/>
      </c>
      <c r="AE146" s="1" t="str">
        <f t="shared" ca="1" si="104"/>
        <v>num</v>
      </c>
      <c r="AF146" s="1" t="str">
        <f t="shared" si="105"/>
        <v/>
      </c>
      <c r="AG146" s="1" t="str">
        <f ca="1">IF(Z146&amp;""&lt;&gt;"",Z$33,IF(AA146&amp;""&lt;&gt;"",AA$33,IF(AB146&amp;""&lt;&gt;"",AB$33,IF(AC146&amp;""&lt;&gt;"",AC$33,IF(AD146&amp;""&lt;&gt;"",AD$33,IF(AND(AE146&amp;""&lt;&gt;"",X146=FALSE),AE$33,IF(AF146&amp;""&lt;&gt;"","IMM",IF(X146,"PSO","DIR"))))))))</f>
        <v>mem</v>
      </c>
      <c r="AH146" s="1" t="str">
        <f t="shared" ca="1" si="106"/>
        <v>num</v>
      </c>
      <c r="AI146" s="1">
        <f t="shared" ca="1" si="107"/>
        <v>-1</v>
      </c>
      <c r="AJ146" s="1">
        <f t="shared" ca="1" si="108"/>
        <v>0</v>
      </c>
      <c r="AK146" s="1" t="str">
        <f t="shared" ca="1" si="109"/>
        <v>num</v>
      </c>
      <c r="AL146" s="1" t="str">
        <f t="shared" ca="1" si="110"/>
        <v>num</v>
      </c>
      <c r="AM146" s="1" t="str" cm="1">
        <f t="array" aca="1" ref="AM146" ca="1">INDEX($G$2:$G$195,MATCH(1,(AL146=$E$2:$E$195)*("EQU"=UPPER($F$2:$F$195)),0))</f>
        <v>$0c</v>
      </c>
      <c r="AN146" s="1" t="str">
        <f t="shared" ca="1" si="111"/>
        <v>$0c</v>
      </c>
      <c r="AO146" s="1" t="e">
        <f t="shared" ca="1" si="119"/>
        <v>#N/A</v>
      </c>
      <c r="AP146" s="1" t="str">
        <f t="shared" ca="1" si="112"/>
        <v/>
      </c>
      <c r="AQ146" s="1" t="str" cm="1">
        <f t="array" aca="1" ref="AQ146" ca="1">IF(LEFT(AL146,1)=".",INDEX($M$34:$M$195,MATCH(1,(AL146=$L$34:$L$195)*(S146=($S$34:$S$195)),0)),"")</f>
        <v/>
      </c>
      <c r="AR146" s="1" t="str">
        <f t="shared" ca="1" si="113"/>
        <v>$0c</v>
      </c>
      <c r="AS146" s="1">
        <f t="shared" ca="1" si="114"/>
        <v>12</v>
      </c>
      <c r="AT146" s="1" t="str">
        <f t="shared" ca="1" si="115"/>
        <v>0C</v>
      </c>
      <c r="AU146" s="1" t="str">
        <f t="shared" ca="1" si="116"/>
        <v>0C</v>
      </c>
      <c r="AV146" s="1" t="str">
        <f t="shared" ca="1" si="85"/>
        <v>0C</v>
      </c>
      <c r="AW146" s="1" t="str">
        <f t="shared" ca="1" si="117"/>
        <v>ZP</v>
      </c>
      <c r="AX146" s="4" t="str">
        <f ca="1">VLOOKUP(UPPER(F146)&amp;"-"&amp;AW146,Opcodes!$D$3:$E$160,2,FALSE)</f>
        <v>A5</v>
      </c>
      <c r="AY146" s="1">
        <f t="shared" ca="1" si="87"/>
        <v>2</v>
      </c>
    </row>
    <row r="147" spans="3:51" x14ac:dyDescent="0.3">
      <c r="C147" s="10" t="str" cm="1">
        <f t="array" aca="1" ref="C147" ca="1">IF(AND(N147&amp;""&lt;&gt;"",K147&amp;""&lt;&gt;""),K147&amp;": "&amp;N147&amp;IF(O147&amp;""&lt;&gt;""," "&amp;O147,"")&amp;IF(P147&amp;""&lt;&gt;""," "&amp;P147,""),IF(Y147&amp;""&lt;&gt;"",K147&amp;": "&amp;TRIM(_xlfn.TEXTJOIN("",TRUE,MID(Y147,2*ROW(INDIRECT("1:"&amp;LEN(Y147)))-1,2)&amp;" ")),""))</f>
        <v>113D: 6A</v>
      </c>
      <c r="D147" s="15"/>
      <c r="E147" s="16"/>
      <c r="F147" s="17" t="s">
        <v>422</v>
      </c>
      <c r="G147" s="18"/>
      <c r="H147" s="23"/>
      <c r="I147" s="8"/>
      <c r="J147" s="8"/>
      <c r="K147" s="1" t="str">
        <f t="shared" ca="1" si="88"/>
        <v>113D</v>
      </c>
      <c r="L147" s="1" t="str">
        <f t="shared" si="89"/>
        <v/>
      </c>
      <c r="M147" s="1" t="str">
        <f t="shared" ca="1" si="90"/>
        <v>$113D</v>
      </c>
      <c r="N147" s="4" t="str">
        <f t="shared" ca="1" si="91"/>
        <v>6A</v>
      </c>
      <c r="O147" s="4" t="str">
        <f t="shared" ca="1" si="92"/>
        <v/>
      </c>
      <c r="P147" s="4" t="str">
        <f t="shared" ca="1" si="93"/>
        <v/>
      </c>
      <c r="Q147" s="3">
        <f t="shared" si="94"/>
        <v>-1</v>
      </c>
      <c r="R147" s="3" t="str">
        <f t="shared" si="95"/>
        <v/>
      </c>
      <c r="S147" s="3" t="str">
        <f t="shared" si="86"/>
        <v>sub</v>
      </c>
      <c r="T147" s="3" t="b">
        <f t="shared" si="118"/>
        <v>0</v>
      </c>
      <c r="U147" s="3" t="b">
        <f t="shared" si="96"/>
        <v>1</v>
      </c>
      <c r="V147" s="3" t="b">
        <f t="shared" si="97"/>
        <v>0</v>
      </c>
      <c r="W147" s="3" t="b">
        <f t="shared" si="98"/>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99"/>
        <v/>
      </c>
      <c r="AA147" s="1" t="str">
        <f t="shared" si="100"/>
        <v/>
      </c>
      <c r="AB147" s="1" t="str">
        <f t="shared" si="101"/>
        <v/>
      </c>
      <c r="AC147" s="1" t="str">
        <f t="shared" si="102"/>
        <v/>
      </c>
      <c r="AD147" s="1" t="str">
        <f t="shared" si="103"/>
        <v/>
      </c>
      <c r="AE147" s="1" t="str">
        <f t="shared" ca="1" si="104"/>
        <v/>
      </c>
      <c r="AF147" s="1" t="str">
        <f t="shared" si="105"/>
        <v/>
      </c>
      <c r="AG147" s="1" t="str">
        <f ca="1">IF(Z147&amp;""&lt;&gt;"",Z$33,IF(AA147&amp;""&lt;&gt;"",AA$33,IF(AB147&amp;""&lt;&gt;"",AB$33,IF(AC147&amp;""&lt;&gt;"",AC$33,IF(AD147&amp;""&lt;&gt;"",AD$33,IF(AND(AE147&amp;""&lt;&gt;"",X147=FALSE),AE$33,IF(AF147&amp;""&lt;&gt;"","IMM",IF(X147,"PSO","DIR"))))))))</f>
        <v>DIR</v>
      </c>
      <c r="AH147" s="1" t="str">
        <f t="shared" ca="1" si="106"/>
        <v/>
      </c>
      <c r="AI147" s="1">
        <f t="shared" ca="1" si="107"/>
        <v>-1</v>
      </c>
      <c r="AJ147" s="1">
        <f t="shared" ca="1" si="108"/>
        <v>0</v>
      </c>
      <c r="AK147" s="1" t="str">
        <f t="shared" ca="1" si="109"/>
        <v/>
      </c>
      <c r="AL147" s="1" t="str">
        <f t="shared" ca="1" si="110"/>
        <v/>
      </c>
      <c r="AM147" s="1" t="e" cm="1">
        <f t="array" aca="1" ref="AM147" ca="1">INDEX($G$2:$G$195,MATCH(1,(AL147=$E$2:$E$195)*("EQU"=UPPER($F$2:$F$195)),0))</f>
        <v>#N/A</v>
      </c>
      <c r="AN147" s="1" t="str">
        <f t="shared" ca="1" si="111"/>
        <v/>
      </c>
      <c r="AO147" s="1" t="str">
        <f t="shared" ca="1" si="119"/>
        <v>$1000</v>
      </c>
      <c r="AP147" s="1" t="str">
        <f t="shared" ca="1" si="112"/>
        <v/>
      </c>
      <c r="AQ147" s="1" t="str" cm="1">
        <f t="array" aca="1" ref="AQ147" ca="1">IF(LEFT(AL147,1)=".",INDEX($M$34:$M$195,MATCH(1,(AL147=$L$34:$L$195)*(S147=($S$34:$S$195)),0)),"")</f>
        <v/>
      </c>
      <c r="AR147" s="1" t="str">
        <f t="shared" ca="1" si="113"/>
        <v/>
      </c>
      <c r="AS147" s="1" t="str">
        <f t="shared" ca="1" si="114"/>
        <v/>
      </c>
      <c r="AT147" s="1" t="str">
        <f t="shared" ca="1" si="115"/>
        <v/>
      </c>
      <c r="AU147" s="1" t="str">
        <f t="shared" ca="1" si="116"/>
        <v/>
      </c>
      <c r="AV147" s="1" t="str">
        <f t="shared" ca="1" si="85"/>
        <v/>
      </c>
      <c r="AW147" s="1" t="str">
        <f t="shared" ca="1" si="117"/>
        <v>DIR</v>
      </c>
      <c r="AX147" s="4" t="str">
        <f ca="1">VLOOKUP(UPPER(F147)&amp;"-"&amp;AW147,Opcodes!$D$3:$E$160,2,FALSE)</f>
        <v>6A</v>
      </c>
      <c r="AY147" s="1">
        <f t="shared" ca="1" si="87"/>
        <v>1</v>
      </c>
    </row>
    <row r="148" spans="3:51" x14ac:dyDescent="0.3">
      <c r="C148" s="10" t="str" cm="1">
        <f t="array" aca="1" ref="C148" ca="1">IF(AND(N148&amp;""&lt;&gt;"",K148&amp;""&lt;&gt;""),K148&amp;": "&amp;N148&amp;IF(O148&amp;""&lt;&gt;""," "&amp;O148,"")&amp;IF(P148&amp;""&lt;&gt;""," "&amp;P148,""),IF(Y148&amp;""&lt;&gt;"",K148&amp;": "&amp;TRIM(_xlfn.TEXTJOIN("",TRUE,MID(Y148,2*ROW(INDIRECT("1:"&amp;LEN(Y148)))-1,2)&amp;" ")),""))</f>
        <v>113E: B0 01</v>
      </c>
      <c r="D148" s="15"/>
      <c r="E148" s="16"/>
      <c r="F148" s="17" t="s">
        <v>105</v>
      </c>
      <c r="G148" s="18" t="s">
        <v>423</v>
      </c>
      <c r="H148" s="23" t="s">
        <v>434</v>
      </c>
      <c r="I148" s="8"/>
      <c r="J148" s="8"/>
      <c r="K148" s="1" t="str">
        <f t="shared" ca="1" si="88"/>
        <v>113E</v>
      </c>
      <c r="L148" s="1" t="str">
        <f t="shared" si="89"/>
        <v/>
      </c>
      <c r="M148" s="1" t="str">
        <f t="shared" ca="1" si="90"/>
        <v>$113E</v>
      </c>
      <c r="N148" s="4" t="str">
        <f t="shared" ca="1" si="91"/>
        <v>B0</v>
      </c>
      <c r="O148" s="4" t="str">
        <f t="shared" ca="1" si="92"/>
        <v>01</v>
      </c>
      <c r="P148" s="4" t="str">
        <f t="shared" ca="1" si="93"/>
        <v/>
      </c>
      <c r="Q148" s="3">
        <f t="shared" si="94"/>
        <v>-1</v>
      </c>
      <c r="R148" s="3" t="str">
        <f t="shared" si="95"/>
        <v/>
      </c>
      <c r="S148" s="3" t="str">
        <f t="shared" si="86"/>
        <v>sub</v>
      </c>
      <c r="T148" s="3" t="b">
        <f t="shared" si="118"/>
        <v>1</v>
      </c>
      <c r="U148" s="3" t="b">
        <f t="shared" si="96"/>
        <v>0</v>
      </c>
      <c r="V148" s="3" t="b">
        <f t="shared" si="97"/>
        <v>0</v>
      </c>
      <c r="W148" s="3" t="b">
        <f t="shared" si="98"/>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99"/>
        <v/>
      </c>
      <c r="AA148" s="1" t="str">
        <f t="shared" si="100"/>
        <v/>
      </c>
      <c r="AB148" s="1" t="str">
        <f t="shared" si="101"/>
        <v/>
      </c>
      <c r="AC148" s="1" t="str">
        <f t="shared" si="102"/>
        <v/>
      </c>
      <c r="AD148" s="1" t="str">
        <f t="shared" si="103"/>
        <v/>
      </c>
      <c r="AE148" s="1" t="str">
        <f t="shared" ca="1" si="104"/>
        <v>boom</v>
      </c>
      <c r="AF148" s="1" t="str">
        <f t="shared" si="105"/>
        <v/>
      </c>
      <c r="AG148" s="1" t="str">
        <f ca="1">IF(Z148&amp;""&lt;&gt;"",Z$33,IF(AA148&amp;""&lt;&gt;"",AA$33,IF(AB148&amp;""&lt;&gt;"",AB$33,IF(AC148&amp;""&lt;&gt;"",AC$33,IF(AD148&amp;""&lt;&gt;"",AD$33,IF(AND(AE148&amp;""&lt;&gt;"",X148=FALSE),AE$33,IF(AF148&amp;""&lt;&gt;"","IMM",IF(X148,"PSO","DIR"))))))))</f>
        <v>mem</v>
      </c>
      <c r="AH148" s="1" t="str">
        <f t="shared" ca="1" si="106"/>
        <v>boom</v>
      </c>
      <c r="AI148" s="1">
        <f t="shared" ca="1" si="107"/>
        <v>-1</v>
      </c>
      <c r="AJ148" s="1">
        <f t="shared" ca="1" si="108"/>
        <v>0</v>
      </c>
      <c r="AK148" s="1" t="str">
        <f t="shared" ca="1" si="109"/>
        <v>boom</v>
      </c>
      <c r="AL148" s="1" t="str">
        <f t="shared" ca="1" si="110"/>
        <v>boom</v>
      </c>
      <c r="AM148" s="1" t="e" cm="1">
        <f t="array" aca="1" ref="AM148" ca="1">INDEX($G$2:$G$195,MATCH(1,(AL148=$E$2:$E$195)*("EQU"=UPPER($F$2:$F$195)),0))</f>
        <v>#N/A</v>
      </c>
      <c r="AN148" s="1" t="str">
        <f t="shared" ca="1" si="111"/>
        <v/>
      </c>
      <c r="AO148" s="1" t="str">
        <f t="shared" ca="1" si="119"/>
        <v>$1141</v>
      </c>
      <c r="AP148" s="1" t="str">
        <f t="shared" ca="1" si="112"/>
        <v>$1141</v>
      </c>
      <c r="AQ148" s="1" t="str" cm="1">
        <f t="array" aca="1" ref="AQ148" ca="1">IF(LEFT(AL148,1)=".",INDEX($M$34:$M$195,MATCH(1,(AL148=$L$34:$L$195)*(S148=($S$34:$S$195)),0)),"")</f>
        <v/>
      </c>
      <c r="AR148" s="1" t="str">
        <f t="shared" ca="1" si="113"/>
        <v>$1141</v>
      </c>
      <c r="AS148" s="1">
        <f t="shared" ca="1" si="114"/>
        <v>4417</v>
      </c>
      <c r="AT148" s="1" t="str">
        <f t="shared" ca="1" si="115"/>
        <v>1141</v>
      </c>
      <c r="AU148" s="1" t="str">
        <f t="shared" ca="1" si="116"/>
        <v>1141</v>
      </c>
      <c r="AV148" s="1" t="str">
        <f t="shared" ca="1" si="85"/>
        <v>01</v>
      </c>
      <c r="AW148" s="1" t="str">
        <f t="shared" ca="1" si="117"/>
        <v>REL</v>
      </c>
      <c r="AX148" s="4" t="str">
        <f ca="1">VLOOKUP(UPPER(F148)&amp;"-"&amp;AW148,Opcodes!$D$3:$E$160,2,FALSE)</f>
        <v>B0</v>
      </c>
      <c r="AY148" s="1">
        <f t="shared" si="87"/>
        <v>2</v>
      </c>
    </row>
    <row r="149" spans="3:51" x14ac:dyDescent="0.3">
      <c r="C149" s="10" t="str" cm="1">
        <f t="array" aca="1" ref="C149" ca="1">IF(AND(N149&amp;""&lt;&gt;"",K149&amp;""&lt;&gt;""),K149&amp;": "&amp;N149&amp;IF(O149&amp;""&lt;&gt;""," "&amp;O149,"")&amp;IF(P149&amp;""&lt;&gt;""," "&amp;P149,""),IF(Y149&amp;""&lt;&gt;"",K149&amp;": "&amp;TRIM(_xlfn.TEXTJOIN("",TRUE,MID(Y149,2*ROW(INDIRECT("1:"&amp;LEN(Y149)))-1,2)&amp;" ")),""))</f>
        <v>1140: E8</v>
      </c>
      <c r="D149" s="15"/>
      <c r="E149" s="16"/>
      <c r="F149" s="17" t="s">
        <v>424</v>
      </c>
      <c r="G149" s="18"/>
      <c r="H149" s="23"/>
      <c r="I149" s="8"/>
      <c r="J149" s="8"/>
      <c r="K149" s="1" t="str">
        <f t="shared" ca="1" si="88"/>
        <v>1140</v>
      </c>
      <c r="L149" s="1" t="str">
        <f t="shared" si="89"/>
        <v/>
      </c>
      <c r="M149" s="1" t="str">
        <f t="shared" ca="1" si="90"/>
        <v>$1140</v>
      </c>
      <c r="N149" s="4" t="str">
        <f t="shared" ca="1" si="91"/>
        <v>E8</v>
      </c>
      <c r="O149" s="4" t="str">
        <f t="shared" ca="1" si="92"/>
        <v/>
      </c>
      <c r="P149" s="4" t="str">
        <f t="shared" ca="1" si="93"/>
        <v/>
      </c>
      <c r="Q149" s="3">
        <f t="shared" si="94"/>
        <v>-1</v>
      </c>
      <c r="R149" s="3" t="str">
        <f t="shared" si="95"/>
        <v/>
      </c>
      <c r="S149" s="3" t="str">
        <f t="shared" si="86"/>
        <v>sub</v>
      </c>
      <c r="T149" s="3" t="b">
        <f t="shared" si="118"/>
        <v>0</v>
      </c>
      <c r="U149" s="3" t="b">
        <f t="shared" si="96"/>
        <v>1</v>
      </c>
      <c r="V149" s="3" t="b">
        <f t="shared" si="97"/>
        <v>0</v>
      </c>
      <c r="W149" s="3" t="b">
        <f t="shared" si="98"/>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99"/>
        <v/>
      </c>
      <c r="AA149" s="1" t="str">
        <f t="shared" si="100"/>
        <v/>
      </c>
      <c r="AB149" s="1" t="str">
        <f t="shared" si="101"/>
        <v/>
      </c>
      <c r="AC149" s="1" t="str">
        <f t="shared" si="102"/>
        <v/>
      </c>
      <c r="AD149" s="1" t="str">
        <f t="shared" si="103"/>
        <v/>
      </c>
      <c r="AE149" s="1" t="str">
        <f t="shared" ca="1" si="104"/>
        <v/>
      </c>
      <c r="AF149" s="1" t="str">
        <f t="shared" si="105"/>
        <v/>
      </c>
      <c r="AG149" s="1" t="str">
        <f ca="1">IF(Z149&amp;""&lt;&gt;"",Z$33,IF(AA149&amp;""&lt;&gt;"",AA$33,IF(AB149&amp;""&lt;&gt;"",AB$33,IF(AC149&amp;""&lt;&gt;"",AC$33,IF(AD149&amp;""&lt;&gt;"",AD$33,IF(AND(AE149&amp;""&lt;&gt;"",X149=FALSE),AE$33,IF(AF149&amp;""&lt;&gt;"","IMM",IF(X149,"PSO","DIR"))))))))</f>
        <v>DIR</v>
      </c>
      <c r="AH149" s="1" t="str">
        <f t="shared" ca="1" si="106"/>
        <v/>
      </c>
      <c r="AI149" s="1">
        <f t="shared" ca="1" si="107"/>
        <v>-1</v>
      </c>
      <c r="AJ149" s="1">
        <f t="shared" ca="1" si="108"/>
        <v>0</v>
      </c>
      <c r="AK149" s="1" t="str">
        <f t="shared" ca="1" si="109"/>
        <v/>
      </c>
      <c r="AL149" s="1" t="str">
        <f t="shared" ca="1" si="110"/>
        <v/>
      </c>
      <c r="AM149" s="1" t="e" cm="1">
        <f t="array" aca="1" ref="AM149" ca="1">INDEX($G$2:$G$195,MATCH(1,(AL149=$E$2:$E$195)*("EQU"=UPPER($F$2:$F$195)),0))</f>
        <v>#N/A</v>
      </c>
      <c r="AN149" s="1" t="str">
        <f t="shared" ca="1" si="111"/>
        <v/>
      </c>
      <c r="AO149" s="1" t="str">
        <f t="shared" ca="1" si="119"/>
        <v>$1000</v>
      </c>
      <c r="AP149" s="1" t="str">
        <f t="shared" ca="1" si="112"/>
        <v/>
      </c>
      <c r="AQ149" s="1" t="str" cm="1">
        <f t="array" aca="1" ref="AQ149" ca="1">IF(LEFT(AL149,1)=".",INDEX($M$34:$M$195,MATCH(1,(AL149=$L$34:$L$195)*(S149=($S$34:$S$195)),0)),"")</f>
        <v/>
      </c>
      <c r="AR149" s="1" t="str">
        <f t="shared" ca="1" si="113"/>
        <v/>
      </c>
      <c r="AS149" s="1" t="str">
        <f t="shared" ca="1" si="114"/>
        <v/>
      </c>
      <c r="AT149" s="1" t="str">
        <f t="shared" ca="1" si="115"/>
        <v/>
      </c>
      <c r="AU149" s="1" t="str">
        <f t="shared" ca="1" si="116"/>
        <v/>
      </c>
      <c r="AV149" s="1" t="str">
        <f t="shared" ca="1" si="85"/>
        <v/>
      </c>
      <c r="AW149" s="1" t="str">
        <f t="shared" ca="1" si="117"/>
        <v>DIR</v>
      </c>
      <c r="AX149" s="4" t="str">
        <f ca="1">VLOOKUP(UPPER(F149)&amp;"-"&amp;AW149,Opcodes!$D$3:$E$160,2,FALSE)</f>
        <v>E8</v>
      </c>
      <c r="AY149" s="1">
        <f t="shared" ca="1" si="87"/>
        <v>1</v>
      </c>
    </row>
    <row r="150" spans="3:51" x14ac:dyDescent="0.3">
      <c r="C150" s="10" t="str" cm="1">
        <f t="array" aca="1" ref="C150" ca="1">IF(AND(N150&amp;""&lt;&gt;"",K150&amp;""&lt;&gt;""),K150&amp;": "&amp;N150&amp;IF(O150&amp;""&lt;&gt;""," "&amp;O150,"")&amp;IF(P150&amp;""&lt;&gt;""," "&amp;P150,""),IF(Y150&amp;""&lt;&gt;"",K150&amp;": "&amp;TRIM(_xlfn.TEXTJOIN("",TRUE,MID(Y150,2*ROW(INDIRECT("1:"&amp;LEN(Y150)))-1,2)&amp;" ")),""))</f>
        <v>1141: 20 30 F7</v>
      </c>
      <c r="D150" s="15"/>
      <c r="E150" s="16" t="s">
        <v>423</v>
      </c>
      <c r="F150" s="17" t="s">
        <v>294</v>
      </c>
      <c r="G150" s="18" t="s">
        <v>325</v>
      </c>
      <c r="H150" s="23"/>
      <c r="I150" s="8"/>
      <c r="J150" s="8"/>
      <c r="K150" s="1" t="str">
        <f t="shared" ca="1" si="88"/>
        <v>1141</v>
      </c>
      <c r="L150" s="1" t="str">
        <f t="shared" si="89"/>
        <v>boom</v>
      </c>
      <c r="M150" s="1" t="str">
        <f t="shared" ca="1" si="90"/>
        <v>$1141</v>
      </c>
      <c r="N150" s="4" t="str">
        <f t="shared" ca="1" si="91"/>
        <v>20</v>
      </c>
      <c r="O150" s="4" t="str">
        <f t="shared" ca="1" si="92"/>
        <v>30</v>
      </c>
      <c r="P150" s="4" t="str">
        <f t="shared" ca="1" si="93"/>
        <v>F7</v>
      </c>
      <c r="Q150" s="3">
        <f t="shared" si="94"/>
        <v>-1</v>
      </c>
      <c r="R150" s="3" t="str">
        <f t="shared" si="95"/>
        <v/>
      </c>
      <c r="S150" s="3" t="str">
        <f t="shared" si="86"/>
        <v>sub</v>
      </c>
      <c r="T150" s="3" t="b">
        <f t="shared" si="118"/>
        <v>0</v>
      </c>
      <c r="U150" s="3" t="b">
        <f t="shared" si="96"/>
        <v>0</v>
      </c>
      <c r="V150" s="3" t="b">
        <f t="shared" si="97"/>
        <v>0</v>
      </c>
      <c r="W150" s="3" t="b">
        <f t="shared" si="98"/>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99"/>
        <v/>
      </c>
      <c r="AA150" s="1" t="str">
        <f t="shared" si="100"/>
        <v/>
      </c>
      <c r="AB150" s="1" t="str">
        <f t="shared" si="101"/>
        <v/>
      </c>
      <c r="AC150" s="1" t="str">
        <f t="shared" si="102"/>
        <v/>
      </c>
      <c r="AD150" s="1" t="str">
        <f t="shared" si="103"/>
        <v/>
      </c>
      <c r="AE150" s="1" t="str">
        <f t="shared" ca="1" si="104"/>
        <v>shnum</v>
      </c>
      <c r="AF150" s="1" t="str">
        <f t="shared" si="105"/>
        <v/>
      </c>
      <c r="AG150" s="1" t="str">
        <f ca="1">IF(Z150&amp;""&lt;&gt;"",Z$33,IF(AA150&amp;""&lt;&gt;"",AA$33,IF(AB150&amp;""&lt;&gt;"",AB$33,IF(AC150&amp;""&lt;&gt;"",AC$33,IF(AD150&amp;""&lt;&gt;"",AD$33,IF(AND(AE150&amp;""&lt;&gt;"",X150=FALSE),AE$33,IF(AF150&amp;""&lt;&gt;"","IMM",IF(X150,"PSO","DIR"))))))))</f>
        <v>mem</v>
      </c>
      <c r="AH150" s="1" t="str">
        <f t="shared" ca="1" si="106"/>
        <v>shnum</v>
      </c>
      <c r="AI150" s="1">
        <f t="shared" ca="1" si="107"/>
        <v>-1</v>
      </c>
      <c r="AJ150" s="1">
        <f t="shared" ca="1" si="108"/>
        <v>0</v>
      </c>
      <c r="AK150" s="1" t="str">
        <f t="shared" ca="1" si="109"/>
        <v>shnum</v>
      </c>
      <c r="AL150" s="1" t="str">
        <f t="shared" ca="1" si="110"/>
        <v>shnum</v>
      </c>
      <c r="AM150" s="1" t="str" cm="1">
        <f t="array" aca="1" ref="AM150" ca="1">INDEX($G$2:$G$195,MATCH(1,(AL150=$E$2:$E$195)*("EQU"=UPPER($F$2:$F$195)),0))</f>
        <v>$f730</v>
      </c>
      <c r="AN150" s="1" t="str">
        <f t="shared" ca="1" si="111"/>
        <v>$f730</v>
      </c>
      <c r="AO150" s="1" t="e">
        <f t="shared" ca="1" si="119"/>
        <v>#N/A</v>
      </c>
      <c r="AP150" s="1" t="str">
        <f t="shared" ca="1" si="112"/>
        <v/>
      </c>
      <c r="AQ150" s="1" t="str" cm="1">
        <f t="array" aca="1" ref="AQ150" ca="1">IF(LEFT(AL150,1)=".",INDEX($M$34:$M$195,MATCH(1,(AL150=$L$34:$L$195)*(S150=($S$34:$S$195)),0)),"")</f>
        <v/>
      </c>
      <c r="AR150" s="1" t="str">
        <f t="shared" ca="1" si="113"/>
        <v>$f730</v>
      </c>
      <c r="AS150" s="1">
        <f t="shared" ca="1" si="114"/>
        <v>63280</v>
      </c>
      <c r="AT150" s="1" t="str">
        <f t="shared" ca="1" si="115"/>
        <v>F730</v>
      </c>
      <c r="AU150" s="1" t="str">
        <f t="shared" ca="1" si="116"/>
        <v>F730</v>
      </c>
      <c r="AV150" s="1" t="str">
        <f t="shared" ca="1" si="85"/>
        <v>F730</v>
      </c>
      <c r="AW150" s="1" t="str">
        <f t="shared" ca="1" si="117"/>
        <v>ABS</v>
      </c>
      <c r="AX150" s="4" t="str">
        <f ca="1">VLOOKUP(UPPER(F150)&amp;"-"&amp;AW150,Opcodes!$D$3:$E$160,2,FALSE)</f>
        <v>20</v>
      </c>
      <c r="AY150" s="1">
        <f t="shared" si="87"/>
        <v>3</v>
      </c>
    </row>
    <row r="151" spans="3:51" x14ac:dyDescent="0.3">
      <c r="C151" s="10" t="str" cm="1">
        <f t="array" aca="1" ref="C151" ca="1">IF(AND(N151&amp;""&lt;&gt;"",K151&amp;""&lt;&gt;""),K151&amp;": "&amp;N151&amp;IF(O151&amp;""&lt;&gt;""," "&amp;O151,"")&amp;IF(P151&amp;""&lt;&gt;""," "&amp;P151,""),IF(Y151&amp;""&lt;&gt;"",K151&amp;": "&amp;TRIM(_xlfn.TEXTJOIN("",TRUE,MID(Y151,2*ROW(INDIRECT("1:"&amp;LEN(Y151)))-1,2)&amp;" ")),""))</f>
        <v>1144: A9 00</v>
      </c>
      <c r="D151" s="15"/>
      <c r="E151" s="16"/>
      <c r="F151" s="17" t="s">
        <v>48</v>
      </c>
      <c r="G151" s="18" t="s">
        <v>293</v>
      </c>
      <c r="H151" s="23"/>
      <c r="I151" s="8"/>
      <c r="J151" s="8"/>
      <c r="K151" s="1" t="str">
        <f t="shared" ca="1" si="88"/>
        <v>1144</v>
      </c>
      <c r="L151" s="1" t="str">
        <f t="shared" si="89"/>
        <v/>
      </c>
      <c r="M151" s="1" t="str">
        <f t="shared" ca="1" si="90"/>
        <v>$1144</v>
      </c>
      <c r="N151" s="4" t="str">
        <f t="shared" ca="1" si="91"/>
        <v>A9</v>
      </c>
      <c r="O151" s="4" t="str">
        <f t="shared" ca="1" si="92"/>
        <v>00</v>
      </c>
      <c r="P151" s="4" t="str">
        <f t="shared" ca="1" si="93"/>
        <v/>
      </c>
      <c r="Q151" s="3">
        <f t="shared" si="94"/>
        <v>-1</v>
      </c>
      <c r="R151" s="3" t="str">
        <f t="shared" si="95"/>
        <v/>
      </c>
      <c r="S151" s="3" t="str">
        <f t="shared" si="86"/>
        <v>sub</v>
      </c>
      <c r="T151" s="3" t="b">
        <f t="shared" si="118"/>
        <v>0</v>
      </c>
      <c r="U151" s="3" t="b">
        <f t="shared" si="96"/>
        <v>0</v>
      </c>
      <c r="V151" s="3" t="b">
        <f t="shared" si="97"/>
        <v>0</v>
      </c>
      <c r="W151" s="3" t="b">
        <f t="shared" si="98"/>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99"/>
        <v/>
      </c>
      <c r="AA151" s="1" t="str">
        <f t="shared" si="100"/>
        <v/>
      </c>
      <c r="AB151" s="1" t="str">
        <f t="shared" si="101"/>
        <v/>
      </c>
      <c r="AC151" s="1" t="str">
        <f t="shared" si="102"/>
        <v/>
      </c>
      <c r="AD151" s="1" t="str">
        <f t="shared" si="103"/>
        <v/>
      </c>
      <c r="AE151" s="1" t="str">
        <f t="shared" ca="1" si="104"/>
        <v/>
      </c>
      <c r="AF151" s="1" t="str">
        <f t="shared" si="105"/>
        <v>#0</v>
      </c>
      <c r="AG151" s="1" t="str">
        <f ca="1">IF(Z151&amp;""&lt;&gt;"",Z$33,IF(AA151&amp;""&lt;&gt;"",AA$33,IF(AB151&amp;""&lt;&gt;"",AB$33,IF(AC151&amp;""&lt;&gt;"",AC$33,IF(AD151&amp;""&lt;&gt;"",AD$33,IF(AND(AE151&amp;""&lt;&gt;"",X151=FALSE),AE$33,IF(AF151&amp;""&lt;&gt;"","IMM",IF(X151,"PSO","DIR"))))))))</f>
        <v>IMM</v>
      </c>
      <c r="AH151" s="1" t="str">
        <f t="shared" ca="1" si="106"/>
        <v>0</v>
      </c>
      <c r="AI151" s="1">
        <f t="shared" ca="1" si="107"/>
        <v>-1</v>
      </c>
      <c r="AJ151" s="1">
        <f t="shared" ca="1" si="108"/>
        <v>0</v>
      </c>
      <c r="AK151" s="1" t="str">
        <f t="shared" ca="1" si="109"/>
        <v>0</v>
      </c>
      <c r="AL151" s="1" t="str">
        <f t="shared" ca="1" si="110"/>
        <v>0</v>
      </c>
      <c r="AM151" s="1" t="e" cm="1">
        <f t="array" aca="1" ref="AM151" ca="1">INDEX($G$2:$G$195,MATCH(1,(AL151=$E$2:$E$195)*("EQU"=UPPER($F$2:$F$195)),0))</f>
        <v>#N/A</v>
      </c>
      <c r="AN151" s="1" t="str">
        <f t="shared" ca="1" si="111"/>
        <v/>
      </c>
      <c r="AO151" s="1" t="e">
        <f t="shared" ca="1" si="119"/>
        <v>#N/A</v>
      </c>
      <c r="AP151" s="1" t="str">
        <f t="shared" ca="1" si="112"/>
        <v/>
      </c>
      <c r="AQ151" s="1" t="str" cm="1">
        <f t="array" aca="1" ref="AQ151" ca="1">IF(LEFT(AL151,1)=".",INDEX($M$34:$M$195,MATCH(1,(AL151=$L$34:$L$195)*(S151=($S$34:$S$195)),0)),"")</f>
        <v/>
      </c>
      <c r="AR151" s="1" t="str">
        <f t="shared" ca="1" si="113"/>
        <v>0</v>
      </c>
      <c r="AS151" s="1">
        <f t="shared" ca="1" si="114"/>
        <v>0</v>
      </c>
      <c r="AT151" s="1" t="str">
        <f t="shared" ca="1" si="115"/>
        <v>00</v>
      </c>
      <c r="AU151" s="1" t="str">
        <f t="shared" ca="1" si="116"/>
        <v>00</v>
      </c>
      <c r="AV151" s="1" t="str">
        <f t="shared" ca="1" si="85"/>
        <v>00</v>
      </c>
      <c r="AW151" s="1" t="str">
        <f t="shared" ca="1" si="117"/>
        <v>IMM</v>
      </c>
      <c r="AX151" s="4" t="str">
        <f ca="1">VLOOKUP(UPPER(F151)&amp;"-"&amp;AW151,Opcodes!$D$3:$E$160,2,FALSE)</f>
        <v>A9</v>
      </c>
      <c r="AY151" s="1">
        <f t="shared" ca="1" si="87"/>
        <v>2</v>
      </c>
    </row>
    <row r="152" spans="3:51" x14ac:dyDescent="0.3">
      <c r="C152" s="10" t="str" cm="1">
        <f t="array" aca="1" ref="C152" ca="1">IF(AND(N152&amp;""&lt;&gt;"",K152&amp;""&lt;&gt;""),K152&amp;": "&amp;N152&amp;IF(O152&amp;""&lt;&gt;""," "&amp;O152,"")&amp;IF(P152&amp;""&lt;&gt;""," "&amp;P152,""),IF(Y152&amp;""&lt;&gt;"",K152&amp;": "&amp;TRIM(_xlfn.TEXTJOIN("",TRUE,MID(Y152,2*ROW(INDIRECT("1:"&amp;LEN(Y152)))-1,2)&amp;" ")),""))</f>
        <v>1146: 20 05 F6</v>
      </c>
      <c r="D152" s="15"/>
      <c r="E152" s="16"/>
      <c r="F152" s="17" t="s">
        <v>294</v>
      </c>
      <c r="G152" s="18" t="s">
        <v>327</v>
      </c>
      <c r="H152" s="23" t="s">
        <v>435</v>
      </c>
      <c r="I152" s="8"/>
      <c r="J152" s="8"/>
      <c r="K152" s="1" t="str">
        <f t="shared" ca="1" si="88"/>
        <v>1146</v>
      </c>
      <c r="L152" s="1" t="str">
        <f t="shared" si="89"/>
        <v/>
      </c>
      <c r="M152" s="1" t="str">
        <f t="shared" ca="1" si="90"/>
        <v>$1146</v>
      </c>
      <c r="N152" s="4" t="str">
        <f t="shared" ca="1" si="91"/>
        <v>20</v>
      </c>
      <c r="O152" s="4" t="str">
        <f t="shared" ca="1" si="92"/>
        <v>05</v>
      </c>
      <c r="P152" s="4" t="str">
        <f t="shared" ca="1" si="93"/>
        <v>F6</v>
      </c>
      <c r="Q152" s="3">
        <f t="shared" si="94"/>
        <v>-1</v>
      </c>
      <c r="R152" s="3" t="str">
        <f t="shared" si="95"/>
        <v/>
      </c>
      <c r="S152" s="3" t="str">
        <f t="shared" si="86"/>
        <v>sub</v>
      </c>
      <c r="T152" s="3" t="b">
        <f t="shared" si="118"/>
        <v>0</v>
      </c>
      <c r="U152" s="3" t="b">
        <f t="shared" si="96"/>
        <v>0</v>
      </c>
      <c r="V152" s="3" t="b">
        <f t="shared" si="97"/>
        <v>0</v>
      </c>
      <c r="W152" s="3" t="b">
        <f t="shared" si="98"/>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99"/>
        <v/>
      </c>
      <c r="AA152" s="1" t="str">
        <f t="shared" si="100"/>
        <v/>
      </c>
      <c r="AB152" s="1" t="str">
        <f t="shared" si="101"/>
        <v/>
      </c>
      <c r="AC152" s="1" t="str">
        <f t="shared" si="102"/>
        <v/>
      </c>
      <c r="AD152" s="1" t="str">
        <f t="shared" si="103"/>
        <v/>
      </c>
      <c r="AE152" s="1" t="str">
        <f t="shared" ca="1" si="104"/>
        <v>draw</v>
      </c>
      <c r="AF152" s="1" t="str">
        <f t="shared" si="105"/>
        <v/>
      </c>
      <c r="AG152" s="1" t="str">
        <f ca="1">IF(Z152&amp;""&lt;&gt;"",Z$33,IF(AA152&amp;""&lt;&gt;"",AA$33,IF(AB152&amp;""&lt;&gt;"",AB$33,IF(AC152&amp;""&lt;&gt;"",AC$33,IF(AD152&amp;""&lt;&gt;"",AD$33,IF(AND(AE152&amp;""&lt;&gt;"",X152=FALSE),AE$33,IF(AF152&amp;""&lt;&gt;"","IMM",IF(X152,"PSO","DIR"))))))))</f>
        <v>mem</v>
      </c>
      <c r="AH152" s="1" t="str">
        <f t="shared" ca="1" si="106"/>
        <v>draw</v>
      </c>
      <c r="AI152" s="1">
        <f t="shared" ca="1" si="107"/>
        <v>-1</v>
      </c>
      <c r="AJ152" s="1">
        <f t="shared" ca="1" si="108"/>
        <v>0</v>
      </c>
      <c r="AK152" s="1" t="str">
        <f t="shared" ca="1" si="109"/>
        <v>draw</v>
      </c>
      <c r="AL152" s="1" t="str">
        <f t="shared" ca="1" si="110"/>
        <v>draw</v>
      </c>
      <c r="AM152" s="1" t="str" cm="1">
        <f t="array" aca="1" ref="AM152" ca="1">INDEX($G$2:$G$195,MATCH(1,(AL152=$E$2:$E$195)*("EQU"=UPPER($F$2:$F$195)),0))</f>
        <v>$f605</v>
      </c>
      <c r="AN152" s="1" t="str">
        <f t="shared" ca="1" si="111"/>
        <v>$f605</v>
      </c>
      <c r="AO152" s="1" t="e">
        <f t="shared" ca="1" si="119"/>
        <v>#N/A</v>
      </c>
      <c r="AP152" s="1" t="str">
        <f t="shared" ca="1" si="112"/>
        <v/>
      </c>
      <c r="AQ152" s="1" t="str" cm="1">
        <f t="array" aca="1" ref="AQ152" ca="1">IF(LEFT(AL152,1)=".",INDEX($M$34:$M$195,MATCH(1,(AL152=$L$34:$L$195)*(S152=($S$34:$S$195)),0)),"")</f>
        <v/>
      </c>
      <c r="AR152" s="1" t="str">
        <f t="shared" ca="1" si="113"/>
        <v>$f605</v>
      </c>
      <c r="AS152" s="1">
        <f t="shared" ca="1" si="114"/>
        <v>62981</v>
      </c>
      <c r="AT152" s="1" t="str">
        <f t="shared" ca="1" si="115"/>
        <v>F605</v>
      </c>
      <c r="AU152" s="1" t="str">
        <f t="shared" ca="1" si="116"/>
        <v>F605</v>
      </c>
      <c r="AV152" s="1" t="str">
        <f t="shared" ca="1" si="85"/>
        <v>F605</v>
      </c>
      <c r="AW152" s="1" t="str">
        <f t="shared" ca="1" si="117"/>
        <v>ABS</v>
      </c>
      <c r="AX152" s="4" t="str">
        <f ca="1">VLOOKUP(UPPER(F152)&amp;"-"&amp;AW152,Opcodes!$D$3:$E$160,2,FALSE)</f>
        <v>20</v>
      </c>
      <c r="AY152" s="1">
        <f t="shared" si="87"/>
        <v>3</v>
      </c>
    </row>
    <row r="153" spans="3:51" x14ac:dyDescent="0.3">
      <c r="C153" s="10" t="str" cm="1">
        <f t="array" aca="1" ref="C153" ca="1">IF(AND(N153&amp;""&lt;&gt;"",K153&amp;""&lt;&gt;""),K153&amp;": "&amp;N153&amp;IF(O153&amp;""&lt;&gt;""," "&amp;O153,"")&amp;IF(P153&amp;""&lt;&gt;""," "&amp;P153,""),IF(Y153&amp;""&lt;&gt;"",K153&amp;": "&amp;TRIM(_xlfn.TEXTJOIN("",TRUE,MID(Y153,2*ROW(INDIRECT("1:"&amp;LEN(Y153)))-1,2)&amp;" ")),""))</f>
        <v>1149: 20 AE EF</v>
      </c>
      <c r="D153" s="15"/>
      <c r="E153" s="16" t="s">
        <v>425</v>
      </c>
      <c r="F153" s="17" t="s">
        <v>294</v>
      </c>
      <c r="G153" s="18" t="s">
        <v>337</v>
      </c>
      <c r="H153" s="23"/>
      <c r="I153" s="8"/>
      <c r="J153" s="8"/>
      <c r="K153" s="1" t="str">
        <f t="shared" ca="1" si="88"/>
        <v>1149</v>
      </c>
      <c r="L153" s="1" t="str">
        <f t="shared" si="89"/>
        <v>getptch</v>
      </c>
      <c r="M153" s="1" t="str">
        <f t="shared" ca="1" si="90"/>
        <v>$1149</v>
      </c>
      <c r="N153" s="4" t="str">
        <f t="shared" ca="1" si="91"/>
        <v>20</v>
      </c>
      <c r="O153" s="4" t="str">
        <f t="shared" ca="1" si="92"/>
        <v>AE</v>
      </c>
      <c r="P153" s="4" t="str">
        <f t="shared" ca="1" si="93"/>
        <v>EF</v>
      </c>
      <c r="Q153" s="3">
        <f t="shared" si="94"/>
        <v>-1</v>
      </c>
      <c r="R153" s="3" t="str">
        <f t="shared" si="95"/>
        <v/>
      </c>
      <c r="S153" s="3" t="str">
        <f t="shared" si="86"/>
        <v>sub</v>
      </c>
      <c r="T153" s="3" t="b">
        <f t="shared" si="118"/>
        <v>0</v>
      </c>
      <c r="U153" s="3" t="b">
        <f t="shared" si="96"/>
        <v>0</v>
      </c>
      <c r="V153" s="3" t="b">
        <f t="shared" si="97"/>
        <v>0</v>
      </c>
      <c r="W153" s="3" t="b">
        <f t="shared" si="98"/>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99"/>
        <v/>
      </c>
      <c r="AA153" s="1" t="str">
        <f t="shared" si="100"/>
        <v/>
      </c>
      <c r="AB153" s="1" t="str">
        <f t="shared" si="101"/>
        <v/>
      </c>
      <c r="AC153" s="1" t="str">
        <f t="shared" si="102"/>
        <v/>
      </c>
      <c r="AD153" s="1" t="str">
        <f t="shared" si="103"/>
        <v/>
      </c>
      <c r="AE153" s="1" t="str">
        <f t="shared" ca="1" si="104"/>
        <v>rnd</v>
      </c>
      <c r="AF153" s="1" t="str">
        <f t="shared" si="105"/>
        <v/>
      </c>
      <c r="AG153" s="1" t="str">
        <f ca="1">IF(Z153&amp;""&lt;&gt;"",Z$33,IF(AA153&amp;""&lt;&gt;"",AA$33,IF(AB153&amp;""&lt;&gt;"",AB$33,IF(AC153&amp;""&lt;&gt;"",AC$33,IF(AD153&amp;""&lt;&gt;"",AD$33,IF(AND(AE153&amp;""&lt;&gt;"",X153=FALSE),AE$33,IF(AF153&amp;""&lt;&gt;"","IMM",IF(X153,"PSO","DIR"))))))))</f>
        <v>mem</v>
      </c>
      <c r="AH153" s="1" t="str">
        <f t="shared" ca="1" si="106"/>
        <v>rnd</v>
      </c>
      <c r="AI153" s="1">
        <f t="shared" ca="1" si="107"/>
        <v>-1</v>
      </c>
      <c r="AJ153" s="1">
        <f t="shared" ca="1" si="108"/>
        <v>0</v>
      </c>
      <c r="AK153" s="1" t="str">
        <f t="shared" ca="1" si="109"/>
        <v>rnd</v>
      </c>
      <c r="AL153" s="1" t="str">
        <f t="shared" ca="1" si="110"/>
        <v>rnd</v>
      </c>
      <c r="AM153" s="1" t="str" cm="1">
        <f t="array" aca="1" ref="AM153" ca="1">INDEX($G$2:$G$195,MATCH(1,(AL153=$E$2:$E$195)*("EQU"=UPPER($F$2:$F$195)),0))</f>
        <v>$efae</v>
      </c>
      <c r="AN153" s="1" t="str">
        <f t="shared" ca="1" si="111"/>
        <v>$efae</v>
      </c>
      <c r="AO153" s="1" t="e">
        <f t="shared" ca="1" si="119"/>
        <v>#N/A</v>
      </c>
      <c r="AP153" s="1" t="str">
        <f t="shared" ca="1" si="112"/>
        <v/>
      </c>
      <c r="AQ153" s="1" t="str" cm="1">
        <f t="array" aca="1" ref="AQ153" ca="1">IF(LEFT(AL153,1)=".",INDEX($M$34:$M$195,MATCH(1,(AL153=$L$34:$L$195)*(S153=($S$34:$S$195)),0)),"")</f>
        <v/>
      </c>
      <c r="AR153" s="1" t="str">
        <f t="shared" ca="1" si="113"/>
        <v>$efae</v>
      </c>
      <c r="AS153" s="1">
        <f t="shared" ca="1" si="114"/>
        <v>61358</v>
      </c>
      <c r="AT153" s="1" t="str">
        <f t="shared" ca="1" si="115"/>
        <v>EFAE</v>
      </c>
      <c r="AU153" s="1" t="str">
        <f t="shared" ca="1" si="116"/>
        <v>EFAE</v>
      </c>
      <c r="AV153" s="1" t="str">
        <f t="shared" ca="1" si="85"/>
        <v>EFAE</v>
      </c>
      <c r="AW153" s="1" t="str">
        <f t="shared" ca="1" si="117"/>
        <v>ABS</v>
      </c>
      <c r="AX153" s="4" t="str">
        <f ca="1">VLOOKUP(UPPER(F153)&amp;"-"&amp;AW153,Opcodes!$D$3:$E$160,2,FALSE)</f>
        <v>20</v>
      </c>
      <c r="AY153" s="1">
        <f t="shared" si="87"/>
        <v>3</v>
      </c>
    </row>
    <row r="154" spans="3:51" x14ac:dyDescent="0.3">
      <c r="C154" s="10" t="str" cm="1">
        <f t="array" aca="1" ref="C154" ca="1">IF(AND(N154&amp;""&lt;&gt;"",K154&amp;""&lt;&gt;""),K154&amp;": "&amp;N154&amp;IF(O154&amp;""&lt;&gt;""," "&amp;O154,"")&amp;IF(P154&amp;""&lt;&gt;""," "&amp;P154,""),IF(Y154&amp;""&lt;&gt;"",K154&amp;": "&amp;TRIM(_xlfn.TEXTJOIN("",TRUE,MID(Y154,2*ROW(INDIRECT("1:"&amp;LEN(Y154)))-1,2)&amp;" ")),""))</f>
        <v>114C: A2 10</v>
      </c>
      <c r="D154" s="15"/>
      <c r="E154" s="16"/>
      <c r="F154" s="17" t="s">
        <v>292</v>
      </c>
      <c r="G154" s="18" t="s">
        <v>374</v>
      </c>
      <c r="H154" s="23" t="s">
        <v>402</v>
      </c>
      <c r="I154" s="8"/>
      <c r="J154" s="8"/>
      <c r="K154" s="1" t="str">
        <f t="shared" ca="1" si="88"/>
        <v>114C</v>
      </c>
      <c r="L154" s="1" t="str">
        <f t="shared" ref="L154:L193" si="120">IF(AND(E154&amp;""&lt;&gt;"",UPPER(F154&lt;&gt;"EQU")),E154,"")</f>
        <v/>
      </c>
      <c r="M154" s="1" t="str">
        <f t="shared" ref="M154:M193" ca="1" si="121">IF(K154&amp;""&lt;&gt;"","$"&amp;DEC2HEX(HEX2DEC(K154),4),"")</f>
        <v>$114C</v>
      </c>
      <c r="N154" s="4" t="str">
        <f t="shared" ref="N154:N193" ca="1" si="122">IF(AND(AW154&lt;&gt;"PSO",NOT(ISERROR(AX154))),AX154,"")</f>
        <v>A2</v>
      </c>
      <c r="O154" s="4" t="str">
        <f t="shared" ref="O154:O193" ca="1" si="123">IF(AW154="PSO","",IF(AV154&amp;""&lt;&gt;"",RIGHT(AV154,2),""))</f>
        <v>10</v>
      </c>
      <c r="P154" s="4" t="str">
        <f t="shared" ref="P154:P193" ca="1" si="124">IF(LEN(AV154)&gt;2,LEFT(AV154,2),"")</f>
        <v/>
      </c>
      <c r="Q154" s="3">
        <f t="shared" ref="Q154:Q193" si="125">IF(ISERROR(SEARCH(",",G154)),-1,SEARCH(",",G154))</f>
        <v>-1</v>
      </c>
      <c r="R154" s="3" t="str">
        <f t="shared" ref="R154:R193" si="126">IF(Q154&gt;=0,UPPER(MID(G154,Q154+1,1)),"")</f>
        <v/>
      </c>
      <c r="S154" s="3" t="str">
        <f t="shared" si="86"/>
        <v>sub</v>
      </c>
      <c r="T154" s="3" t="b">
        <f t="shared" si="118"/>
        <v>0</v>
      </c>
      <c r="U154" s="3" t="b">
        <f t="shared" ref="U154:U193" si="127">IF(AND(F154&amp;""&lt;&gt;"",G154&amp;""=""),TRUE,FALSE)</f>
        <v>0</v>
      </c>
      <c r="V154" s="3" t="b">
        <f t="shared" ref="V154:V193" si="128">LEFT(G154,1)="("</f>
        <v>0</v>
      </c>
      <c r="W154" s="3" t="b">
        <f t="shared" ref="W154:W193" si="129">RIGHT(G154,1)=")"</f>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ref="Z154:Z193" si="130">IF(AND(U154=FALSE,V154,W154,Q154&lt;0),MID(G154,2,LEN(G154)-2),"")</f>
        <v/>
      </c>
      <c r="AA154" s="1" t="str">
        <f t="shared" ref="AA154:AA193" si="131">IF(AND(Z154&amp;""="",Q154&gt;=0,V154,W154),MID(G154,2,Q154-2),"")</f>
        <v/>
      </c>
      <c r="AB154" s="1" t="str">
        <f t="shared" ref="AB154:AB193" si="132">IF(U154=FALSE,IF(AND(AA154="",Q154&gt;=0,V154),IF(MID(G154,LEN(G154)-2,1)=")",MID(G154,2,LEN(G154)-4),""),""),"")</f>
        <v/>
      </c>
      <c r="AC154" s="1" t="str">
        <f t="shared" ref="AC154:AC193" si="133">IF(AND(V154=FALSE,W154=FALSE,R154="X"),LEFT(G154,Q154-1),"")</f>
        <v/>
      </c>
      <c r="AD154" s="1" t="str">
        <f t="shared" ref="AD154:AD193" si="134">IF(AND(V154=FALSE,W154=FALSE,R154="Y"),LEFT(G154,Q154-1),"")</f>
        <v/>
      </c>
      <c r="AE154" s="1" t="str">
        <f t="shared" ref="AE154:AE193" ca="1" si="135">IF(AND(Y154&amp;""="",V154=FALSE,W154=FALSE,Q154&lt;0,U154=FALSE,LEFT(G154,1)&lt;&gt;"#"),G154,"")</f>
        <v/>
      </c>
      <c r="AF154" s="1" t="str">
        <f t="shared" ref="AF154:AF193" si="136">IF(AND(V154=FALSE,W154=FALSE,Q154&lt;0,U154=FALSE,LEFT(G154,1)="#"),G154,"")</f>
        <v>#$10</v>
      </c>
      <c r="AG154" s="1" t="str">
        <f ca="1">IF(Z154&amp;""&lt;&gt;"",Z$33,IF(AA154&amp;""&lt;&gt;"",AA$33,IF(AB154&amp;""&lt;&gt;"",AB$33,IF(AC154&amp;""&lt;&gt;"",AC$33,IF(AD154&amp;""&lt;&gt;"",AD$33,IF(AND(AE154&amp;""&lt;&gt;"",X154=FALSE),AE$33,IF(AF154&amp;""&lt;&gt;"","IMM",IF(X154,"PSO","DIR"))))))))</f>
        <v>IMM</v>
      </c>
      <c r="AH154" s="1" t="str">
        <f t="shared" ref="AH154:AH193" ca="1" si="137">IF(Z154&amp;""&lt;&gt;"",Z154,IF(AA154&amp;""&lt;&gt;"",AA154,IF(AB154&amp;""&lt;&gt;"",AB154,IF(AC154&amp;""&lt;&gt;"",AC154,IF(AD154&amp;""&lt;&gt;"",AD154,IF(AE154&amp;""&lt;&gt;"",AE154,IF(AF154&amp;""&lt;&gt;"",RIGHT(AF154,LEN(AF154)-1),"")))))))</f>
        <v>$10</v>
      </c>
      <c r="AI154" s="1">
        <f t="shared" ref="AI154:AI193" ca="1" si="138">IF(ISERROR(SEARCH("+",AH154)),IF(ISERROR(SEARCH("-",AH154)),-1,SEARCH("-",AH154)),SEARCH("+",AH154))</f>
        <v>-1</v>
      </c>
      <c r="AJ154" s="1">
        <f t="shared" ref="AJ154:AJ193" ca="1" si="139">IF(AI154&lt;0,0,_xlfn.NUMBERVALUE(RIGHT(AH154,LEN(AH154)-AI154+1)))</f>
        <v>0</v>
      </c>
      <c r="AK154" s="1" t="str">
        <f t="shared" ref="AK154:AK193" ca="1" si="140">IF(AI154&lt;0,AH154,LEFT(AH154,AI154-1))</f>
        <v>$10</v>
      </c>
      <c r="AL154" s="1" t="str">
        <f t="shared" ref="AL154:AL193" ca="1" si="141">IF(OR(LEFT(AK154,1)="&lt;",LEFT(AK154,1)="&gt;"),MID(AK154,2,LEN(AK154)),AK154)</f>
        <v>$10</v>
      </c>
      <c r="AM154" s="1" t="e" cm="1">
        <f t="array" aca="1" ref="AM154" ca="1">INDEX($G$2:$G$195,MATCH(1,(AL154=$E$2:$E$195)*("EQU"=UPPER($F$2:$F$195)),0))</f>
        <v>#N/A</v>
      </c>
      <c r="AN154" s="1" t="str">
        <f t="shared" ref="AN154:AN193" ca="1" si="142">IF(OR(AL154&amp;""="",ISNA(AM154),AL154="*"),"",AM154)</f>
        <v/>
      </c>
      <c r="AO154" s="1" t="e">
        <f t="shared" ca="1" si="119"/>
        <v>#N/A</v>
      </c>
      <c r="AP154" s="1" t="str">
        <f t="shared" ref="AP154:AP193" ca="1" si="143">IF(OR(AL154&amp;""="",ISNA(AO154),AL154="*",AN154&amp;""&lt;&gt;""),IF(AL154&lt;&gt;"*","",M154),AO154)</f>
        <v/>
      </c>
      <c r="AQ154" s="1" t="str" cm="1">
        <f t="array" aca="1" ref="AQ154" ca="1">IF(LEFT(AL154,1)=".",INDEX($M$34:$M$195,MATCH(1,(AL154=$L$34:$L$195)*(S154=($S$34:$S$195)),0)),"")</f>
        <v/>
      </c>
      <c r="AR154" s="1" t="str">
        <f t="shared" ref="AR154:AR193" ca="1" si="144">IF(AQ154&amp;""&lt;&gt;"",AQ154,IF(AP154&amp;""&lt;&gt;"",AP154,IF(AN154&amp;""&lt;&gt;"",AN154,IF(AL154&amp;""&lt;&gt;"",AL154,""))))</f>
        <v>$10</v>
      </c>
      <c r="AS154" s="1">
        <f t="shared" ref="AS154:AS193" ca="1" si="145">IF(LEFT(AR154,1)="$",AJ154+HEX2DEC(RIGHT(AR154,LEN(AR154)-1)),IF(LEFT(AR154,1)="%",BIN2DEC(RIGHT(AR154,LEN(AR154)-1)),IF(AR154&amp;""&lt;&gt;"",AR154+AJ154,"")))</f>
        <v>16</v>
      </c>
      <c r="AT154" s="1" t="str">
        <f t="shared" ref="AT154:AT193" ca="1" si="146">IF(AS154&amp;""&lt;&gt;"",DEC2HEX(AS154,2+2*(AS154&gt;255)),"")</f>
        <v>10</v>
      </c>
      <c r="AU154" s="1" t="str">
        <f t="shared" ref="AU154:AU193" ca="1" si="147">IF(LEFT(AK154,1)="&gt;",LEFT(AT154,2),IF(LEFT(AK154,1)="&lt;",RIGHT(AT154,2),AT154))</f>
        <v>10</v>
      </c>
      <c r="AV154" s="1" t="str">
        <f t="shared" ca="1" si="85"/>
        <v>10</v>
      </c>
      <c r="AW154" s="1" t="str">
        <f t="shared" ref="AW154:AW193" ca="1" si="148">IF(LEFT(AG154,3)="mem",IF(AS154&lt;255,SUBSTITUTE(AG154,"mem","ZP"),IF(T154,"REL",SUBSTITUTE(AG154,"mem","ABS"))),IF(T154,"REL",AG154))</f>
        <v>IMM</v>
      </c>
      <c r="AX154" s="4" t="str">
        <f ca="1">VLOOKUP(UPPER(F154)&amp;"-"&amp;AW154,Opcodes!$D$3:$E$160,2,FALSE)</f>
        <v>A2</v>
      </c>
      <c r="AY154" s="1">
        <f t="shared" ca="1" si="87"/>
        <v>2</v>
      </c>
    </row>
    <row r="155" spans="3:51" x14ac:dyDescent="0.3">
      <c r="C155" s="10" t="str" cm="1">
        <f t="array" aca="1" ref="C155" ca="1">IF(AND(N155&amp;""&lt;&gt;"",K155&amp;""&lt;&gt;""),K155&amp;": "&amp;N155&amp;IF(O155&amp;""&lt;&gt;""," "&amp;O155,"")&amp;IF(P155&amp;""&lt;&gt;""," "&amp;P155,""),IF(Y155&amp;""&lt;&gt;"",K155&amp;": "&amp;TRIM(_xlfn.TEXTJOIN("",TRUE,MID(Y155,2*ROW(INDIRECT("1:"&amp;LEN(Y155)))-1,2)&amp;" ")),""))</f>
        <v>114E: AD 30 C0</v>
      </c>
      <c r="D155" s="15"/>
      <c r="E155" s="16" t="s">
        <v>427</v>
      </c>
      <c r="F155" s="17" t="s">
        <v>48</v>
      </c>
      <c r="G155" s="18" t="s">
        <v>290</v>
      </c>
      <c r="H155" s="23"/>
      <c r="I155" s="8"/>
      <c r="J155" s="8"/>
      <c r="K155" s="1" t="str">
        <f t="shared" ca="1" si="88"/>
        <v>114E</v>
      </c>
      <c r="L155" s="1" t="str">
        <f t="shared" si="120"/>
        <v>tick2</v>
      </c>
      <c r="M155" s="1" t="str">
        <f t="shared" ca="1" si="121"/>
        <v>$114E</v>
      </c>
      <c r="N155" s="4" t="str">
        <f t="shared" ca="1" si="122"/>
        <v>AD</v>
      </c>
      <c r="O155" s="4" t="str">
        <f t="shared" ca="1" si="123"/>
        <v>30</v>
      </c>
      <c r="P155" s="4" t="str">
        <f t="shared" ca="1" si="124"/>
        <v>C0</v>
      </c>
      <c r="Q155" s="3">
        <f t="shared" si="125"/>
        <v>-1</v>
      </c>
      <c r="R155" s="3" t="str">
        <f t="shared" si="126"/>
        <v/>
      </c>
      <c r="S155" s="3" t="str">
        <f t="shared" si="86"/>
        <v>sub</v>
      </c>
      <c r="T155" s="3" t="b">
        <f t="shared" si="118"/>
        <v>0</v>
      </c>
      <c r="U155" s="3" t="b">
        <f t="shared" si="127"/>
        <v>0</v>
      </c>
      <c r="V155" s="3" t="b">
        <f t="shared" si="128"/>
        <v>0</v>
      </c>
      <c r="W155" s="3" t="b">
        <f t="shared" si="129"/>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130"/>
        <v/>
      </c>
      <c r="AA155" s="1" t="str">
        <f t="shared" si="131"/>
        <v/>
      </c>
      <c r="AB155" s="1" t="str">
        <f t="shared" si="132"/>
        <v/>
      </c>
      <c r="AC155" s="1" t="str">
        <f t="shared" si="133"/>
        <v/>
      </c>
      <c r="AD155" s="1" t="str">
        <f t="shared" si="134"/>
        <v/>
      </c>
      <c r="AE155" s="1" t="str">
        <f t="shared" ca="1" si="135"/>
        <v>spkr</v>
      </c>
      <c r="AF155" s="1" t="str">
        <f t="shared" si="136"/>
        <v/>
      </c>
      <c r="AG155" s="1" t="str">
        <f ca="1">IF(Z155&amp;""&lt;&gt;"",Z$33,IF(AA155&amp;""&lt;&gt;"",AA$33,IF(AB155&amp;""&lt;&gt;"",AB$33,IF(AC155&amp;""&lt;&gt;"",AC$33,IF(AD155&amp;""&lt;&gt;"",AD$33,IF(AND(AE155&amp;""&lt;&gt;"",X155=FALSE),AE$33,IF(AF155&amp;""&lt;&gt;"","IMM",IF(X155,"PSO","DIR"))))))))</f>
        <v>mem</v>
      </c>
      <c r="AH155" s="1" t="str">
        <f t="shared" ca="1" si="137"/>
        <v>spkr</v>
      </c>
      <c r="AI155" s="1">
        <f t="shared" ca="1" si="138"/>
        <v>-1</v>
      </c>
      <c r="AJ155" s="1">
        <f t="shared" ca="1" si="139"/>
        <v>0</v>
      </c>
      <c r="AK155" s="1" t="str">
        <f t="shared" ca="1" si="140"/>
        <v>spkr</v>
      </c>
      <c r="AL155" s="1" t="str">
        <f t="shared" ca="1" si="141"/>
        <v>spkr</v>
      </c>
      <c r="AM155" s="1" t="str" cm="1">
        <f t="array" aca="1" ref="AM155" ca="1">INDEX($G$2:$G$195,MATCH(1,(AL155=$E$2:$E$195)*("EQU"=UPPER($F$2:$F$195)),0))</f>
        <v>$c030</v>
      </c>
      <c r="AN155" s="1" t="str">
        <f t="shared" ca="1" si="142"/>
        <v>$c030</v>
      </c>
      <c r="AO155" s="1" t="e">
        <f t="shared" ca="1" si="119"/>
        <v>#N/A</v>
      </c>
      <c r="AP155" s="1" t="str">
        <f t="shared" ca="1" si="143"/>
        <v/>
      </c>
      <c r="AQ155" s="1" t="str" cm="1">
        <f t="array" aca="1" ref="AQ155" ca="1">IF(LEFT(AL155,1)=".",INDEX($M$34:$M$195,MATCH(1,(AL155=$L$34:$L$195)*(S155=($S$34:$S$195)),0)),"")</f>
        <v/>
      </c>
      <c r="AR155" s="1" t="str">
        <f t="shared" ca="1" si="144"/>
        <v>$c030</v>
      </c>
      <c r="AS155" s="1">
        <f t="shared" ca="1" si="145"/>
        <v>49200</v>
      </c>
      <c r="AT155" s="1" t="str">
        <f t="shared" ca="1" si="146"/>
        <v>C030</v>
      </c>
      <c r="AU155" s="1" t="str">
        <f t="shared" ca="1" si="147"/>
        <v>C030</v>
      </c>
      <c r="AV155" s="1" t="str">
        <f t="shared" ca="1" si="85"/>
        <v>C030</v>
      </c>
      <c r="AW155" s="1" t="str">
        <f t="shared" ca="1" si="148"/>
        <v>ABS</v>
      </c>
      <c r="AX155" s="4" t="str">
        <f ca="1">VLOOKUP(UPPER(F155)&amp;"-"&amp;AW155,Opcodes!$D$3:$E$160,2,FALSE)</f>
        <v>AD</v>
      </c>
      <c r="AY155" s="1">
        <f t="shared" ca="1" si="87"/>
        <v>3</v>
      </c>
    </row>
    <row r="156" spans="3:51" x14ac:dyDescent="0.3">
      <c r="C156" s="10" t="str" cm="1">
        <f t="array" aca="1" ref="C156" ca="1">IF(AND(N156&amp;""&lt;&gt;"",K156&amp;""&lt;&gt;""),K156&amp;": "&amp;N156&amp;IF(O156&amp;""&lt;&gt;""," "&amp;O156,"")&amp;IF(P156&amp;""&lt;&gt;""," "&amp;P156,""),IF(Y156&amp;""&lt;&gt;"",K156&amp;": "&amp;TRIM(_xlfn.TEXTJOIN("",TRUE,MID(Y156,2*ROW(INDIRECT("1:"&amp;LEN(Y156)))-1,2)&amp;" ")),""))</f>
        <v>1151: A4 9F</v>
      </c>
      <c r="D156" s="15"/>
      <c r="E156" s="16"/>
      <c r="F156" s="17" t="s">
        <v>12</v>
      </c>
      <c r="G156" s="18" t="s">
        <v>426</v>
      </c>
      <c r="H156" s="23" t="s">
        <v>436</v>
      </c>
      <c r="I156" s="8"/>
      <c r="J156" s="8"/>
      <c r="K156" s="1" t="str">
        <f t="shared" ca="1" si="88"/>
        <v>1151</v>
      </c>
      <c r="L156" s="1" t="str">
        <f t="shared" si="120"/>
        <v/>
      </c>
      <c r="M156" s="1" t="str">
        <f t="shared" ca="1" si="121"/>
        <v>$1151</v>
      </c>
      <c r="N156" s="4" t="str">
        <f t="shared" ca="1" si="122"/>
        <v>A4</v>
      </c>
      <c r="O156" s="4" t="str">
        <f t="shared" ca="1" si="123"/>
        <v>9F</v>
      </c>
      <c r="P156" s="4" t="str">
        <f t="shared" ca="1" si="124"/>
        <v/>
      </c>
      <c r="Q156" s="3">
        <f t="shared" si="125"/>
        <v>-1</v>
      </c>
      <c r="R156" s="3" t="str">
        <f t="shared" si="126"/>
        <v/>
      </c>
      <c r="S156" s="3" t="str">
        <f t="shared" si="86"/>
        <v>sub</v>
      </c>
      <c r="T156" s="3" t="b">
        <f t="shared" si="118"/>
        <v>0</v>
      </c>
      <c r="U156" s="3" t="b">
        <f t="shared" si="127"/>
        <v>0</v>
      </c>
      <c r="V156" s="3" t="b">
        <f t="shared" si="128"/>
        <v>0</v>
      </c>
      <c r="W156" s="3" t="b">
        <f t="shared" si="129"/>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130"/>
        <v/>
      </c>
      <c r="AA156" s="1" t="str">
        <f t="shared" si="131"/>
        <v/>
      </c>
      <c r="AB156" s="1" t="str">
        <f t="shared" si="132"/>
        <v/>
      </c>
      <c r="AC156" s="1" t="str">
        <f t="shared" si="133"/>
        <v/>
      </c>
      <c r="AD156" s="1" t="str">
        <f t="shared" si="134"/>
        <v/>
      </c>
      <c r="AE156" s="1" t="str">
        <f t="shared" ca="1" si="135"/>
        <v>fac+2</v>
      </c>
      <c r="AF156" s="1" t="str">
        <f t="shared" si="136"/>
        <v/>
      </c>
      <c r="AG156" s="1" t="str">
        <f ca="1">IF(Z156&amp;""&lt;&gt;"",Z$33,IF(AA156&amp;""&lt;&gt;"",AA$33,IF(AB156&amp;""&lt;&gt;"",AB$33,IF(AC156&amp;""&lt;&gt;"",AC$33,IF(AD156&amp;""&lt;&gt;"",AD$33,IF(AND(AE156&amp;""&lt;&gt;"",X156=FALSE),AE$33,IF(AF156&amp;""&lt;&gt;"","IMM",IF(X156,"PSO","DIR"))))))))</f>
        <v>mem</v>
      </c>
      <c r="AH156" s="1" t="str">
        <f t="shared" ca="1" si="137"/>
        <v>fac+2</v>
      </c>
      <c r="AI156" s="1">
        <f t="shared" ca="1" si="138"/>
        <v>4</v>
      </c>
      <c r="AJ156" s="1">
        <f t="shared" ca="1" si="139"/>
        <v>2</v>
      </c>
      <c r="AK156" s="1" t="str">
        <f t="shared" ca="1" si="140"/>
        <v>fac</v>
      </c>
      <c r="AL156" s="1" t="str">
        <f t="shared" ca="1" si="141"/>
        <v>fac</v>
      </c>
      <c r="AM156" s="1" t="str" cm="1">
        <f t="array" aca="1" ref="AM156" ca="1">INDEX($G$2:$G$195,MATCH(1,(AL156=$E$2:$E$195)*("EQU"=UPPER($F$2:$F$195)),0))</f>
        <v>$9d</v>
      </c>
      <c r="AN156" s="1" t="str">
        <f t="shared" ca="1" si="142"/>
        <v>$9d</v>
      </c>
      <c r="AO156" s="1" t="e">
        <f t="shared" ca="1" si="119"/>
        <v>#N/A</v>
      </c>
      <c r="AP156" s="1" t="str">
        <f t="shared" ca="1" si="143"/>
        <v/>
      </c>
      <c r="AQ156" s="1" t="str" cm="1">
        <f t="array" aca="1" ref="AQ156" ca="1">IF(LEFT(AL156,1)=".",INDEX($M$34:$M$195,MATCH(1,(AL156=$L$34:$L$195)*(S156=($S$34:$S$195)),0)),"")</f>
        <v/>
      </c>
      <c r="AR156" s="1" t="str">
        <f t="shared" ca="1" si="144"/>
        <v>$9d</v>
      </c>
      <c r="AS156" s="1">
        <f t="shared" ca="1" si="145"/>
        <v>159</v>
      </c>
      <c r="AT156" s="1" t="str">
        <f t="shared" ca="1" si="146"/>
        <v>9F</v>
      </c>
      <c r="AU156" s="1" t="str">
        <f t="shared" ca="1" si="147"/>
        <v>9F</v>
      </c>
      <c r="AV156" s="1" t="str">
        <f t="shared" ca="1" si="85"/>
        <v>9F</v>
      </c>
      <c r="AW156" s="1" t="str">
        <f t="shared" ca="1" si="148"/>
        <v>ZP</v>
      </c>
      <c r="AX156" s="4" t="str">
        <f ca="1">VLOOKUP(UPPER(F156)&amp;"-"&amp;AW156,Opcodes!$D$3:$E$160,2,FALSE)</f>
        <v>A4</v>
      </c>
      <c r="AY156" s="1">
        <f t="shared" ca="1" si="87"/>
        <v>2</v>
      </c>
    </row>
    <row r="157" spans="3:51" x14ac:dyDescent="0.3">
      <c r="C157" s="10" t="str" cm="1">
        <f t="array" aca="1" ref="C157" ca="1">IF(AND(N157&amp;""&lt;&gt;"",K157&amp;""&lt;&gt;""),K157&amp;": "&amp;N157&amp;IF(O157&amp;""&lt;&gt;""," "&amp;O157,"")&amp;IF(P157&amp;""&lt;&gt;""," "&amp;P157,""),IF(Y157&amp;""&lt;&gt;"",K157&amp;": "&amp;TRIM(_xlfn.TEXTJOIN("",TRUE,MID(Y157,2*ROW(INDIRECT("1:"&amp;LEN(Y157)))-1,2)&amp;" ")),""))</f>
        <v>1153: 88</v>
      </c>
      <c r="D157" s="15"/>
      <c r="E157" s="16" t="s">
        <v>428</v>
      </c>
      <c r="F157" s="17" t="s">
        <v>405</v>
      </c>
      <c r="G157" s="18"/>
      <c r="H157" s="23"/>
      <c r="I157" s="8"/>
      <c r="J157" s="8"/>
      <c r="K157" s="1" t="str">
        <f t="shared" ca="1" si="88"/>
        <v>1153</v>
      </c>
      <c r="L157" s="1" t="str">
        <f t="shared" si="120"/>
        <v>delay2</v>
      </c>
      <c r="M157" s="1" t="str">
        <f t="shared" ca="1" si="121"/>
        <v>$1153</v>
      </c>
      <c r="N157" s="4" t="str">
        <f t="shared" ca="1" si="122"/>
        <v>88</v>
      </c>
      <c r="O157" s="4" t="str">
        <f t="shared" ca="1" si="123"/>
        <v/>
      </c>
      <c r="P157" s="4" t="str">
        <f t="shared" ca="1" si="124"/>
        <v/>
      </c>
      <c r="Q157" s="3">
        <f t="shared" si="125"/>
        <v>-1</v>
      </c>
      <c r="R157" s="3" t="str">
        <f t="shared" si="126"/>
        <v/>
      </c>
      <c r="S157" s="3" t="str">
        <f t="shared" si="86"/>
        <v>sub</v>
      </c>
      <c r="T157" s="3" t="b">
        <f t="shared" si="118"/>
        <v>0</v>
      </c>
      <c r="U157" s="3" t="b">
        <f t="shared" si="127"/>
        <v>1</v>
      </c>
      <c r="V157" s="3" t="b">
        <f t="shared" si="128"/>
        <v>0</v>
      </c>
      <c r="W157" s="3" t="b">
        <f t="shared" si="129"/>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130"/>
        <v/>
      </c>
      <c r="AA157" s="1" t="str">
        <f t="shared" si="131"/>
        <v/>
      </c>
      <c r="AB157" s="1" t="str">
        <f t="shared" si="132"/>
        <v/>
      </c>
      <c r="AC157" s="1" t="str">
        <f t="shared" si="133"/>
        <v/>
      </c>
      <c r="AD157" s="1" t="str">
        <f t="shared" si="134"/>
        <v/>
      </c>
      <c r="AE157" s="1" t="str">
        <f t="shared" ca="1" si="135"/>
        <v/>
      </c>
      <c r="AF157" s="1" t="str">
        <f t="shared" si="136"/>
        <v/>
      </c>
      <c r="AG157" s="1" t="str">
        <f ca="1">IF(Z157&amp;""&lt;&gt;"",Z$33,IF(AA157&amp;""&lt;&gt;"",AA$33,IF(AB157&amp;""&lt;&gt;"",AB$33,IF(AC157&amp;""&lt;&gt;"",AC$33,IF(AD157&amp;""&lt;&gt;"",AD$33,IF(AND(AE157&amp;""&lt;&gt;"",X157=FALSE),AE$33,IF(AF157&amp;""&lt;&gt;"","IMM",IF(X157,"PSO","DIR"))))))))</f>
        <v>DIR</v>
      </c>
      <c r="AH157" s="1" t="str">
        <f t="shared" ca="1" si="137"/>
        <v/>
      </c>
      <c r="AI157" s="1">
        <f t="shared" ca="1" si="138"/>
        <v>-1</v>
      </c>
      <c r="AJ157" s="1">
        <f t="shared" ca="1" si="139"/>
        <v>0</v>
      </c>
      <c r="AK157" s="1" t="str">
        <f t="shared" ca="1" si="140"/>
        <v/>
      </c>
      <c r="AL157" s="1" t="str">
        <f t="shared" ca="1" si="141"/>
        <v/>
      </c>
      <c r="AM157" s="1" t="e" cm="1">
        <f t="array" aca="1" ref="AM157" ca="1">INDEX($G$2:$G$195,MATCH(1,(AL157=$E$2:$E$195)*("EQU"=UPPER($F$2:$F$195)),0))</f>
        <v>#N/A</v>
      </c>
      <c r="AN157" s="1" t="str">
        <f t="shared" ca="1" si="142"/>
        <v/>
      </c>
      <c r="AO157" s="1" t="str">
        <f t="shared" ca="1" si="119"/>
        <v>$1000</v>
      </c>
      <c r="AP157" s="1" t="str">
        <f t="shared" ca="1" si="143"/>
        <v/>
      </c>
      <c r="AQ157" s="1" t="str" cm="1">
        <f t="array" aca="1" ref="AQ157" ca="1">IF(LEFT(AL157,1)=".",INDEX($M$34:$M$195,MATCH(1,(AL157=$L$34:$L$195)*(S157=($S$34:$S$195)),0)),"")</f>
        <v/>
      </c>
      <c r="AR157" s="1" t="str">
        <f t="shared" ca="1" si="144"/>
        <v/>
      </c>
      <c r="AS157" s="1" t="str">
        <f t="shared" ca="1" si="145"/>
        <v/>
      </c>
      <c r="AT157" s="1" t="str">
        <f t="shared" ca="1" si="146"/>
        <v/>
      </c>
      <c r="AU157" s="1" t="str">
        <f t="shared" ca="1" si="147"/>
        <v/>
      </c>
      <c r="AV157" s="1" t="str">
        <f t="shared" ca="1" si="85"/>
        <v/>
      </c>
      <c r="AW157" s="1" t="str">
        <f t="shared" ca="1" si="148"/>
        <v>DIR</v>
      </c>
      <c r="AX157" s="4" t="str">
        <f ca="1">VLOOKUP(UPPER(F157)&amp;"-"&amp;AW157,Opcodes!$D$3:$E$160,2,FALSE)</f>
        <v>88</v>
      </c>
      <c r="AY157" s="1">
        <f t="shared" ca="1" si="87"/>
        <v>1</v>
      </c>
    </row>
    <row r="158" spans="3:51" x14ac:dyDescent="0.3">
      <c r="C158" s="10" t="str" cm="1">
        <f t="array" aca="1" ref="C158" ca="1">IF(AND(N158&amp;""&lt;&gt;"",K158&amp;""&lt;&gt;""),K158&amp;": "&amp;N158&amp;IF(O158&amp;""&lt;&gt;""," "&amp;O158,"")&amp;IF(P158&amp;""&lt;&gt;""," "&amp;P158,""),IF(Y158&amp;""&lt;&gt;"",K158&amp;": "&amp;TRIM(_xlfn.TEXTJOIN("",TRUE,MID(Y158,2*ROW(INDIRECT("1:"&amp;LEN(Y158)))-1,2)&amp;" ")),""))</f>
        <v>1154: D0 FD</v>
      </c>
      <c r="D158" s="15"/>
      <c r="E158" s="16"/>
      <c r="F158" s="17" t="s">
        <v>88</v>
      </c>
      <c r="G158" s="18" t="s">
        <v>428</v>
      </c>
      <c r="H158" s="23"/>
      <c r="I158" s="8"/>
      <c r="J158" s="8"/>
      <c r="K158" s="1" t="str">
        <f t="shared" ca="1" si="88"/>
        <v>1154</v>
      </c>
      <c r="L158" s="1" t="str">
        <f t="shared" si="120"/>
        <v/>
      </c>
      <c r="M158" s="1" t="str">
        <f t="shared" ca="1" si="121"/>
        <v>$1154</v>
      </c>
      <c r="N158" s="4" t="str">
        <f t="shared" ca="1" si="122"/>
        <v>D0</v>
      </c>
      <c r="O158" s="4" t="str">
        <f t="shared" ca="1" si="123"/>
        <v>FD</v>
      </c>
      <c r="P158" s="4" t="str">
        <f t="shared" ca="1" si="124"/>
        <v/>
      </c>
      <c r="Q158" s="3">
        <f t="shared" si="125"/>
        <v>-1</v>
      </c>
      <c r="R158" s="3" t="str">
        <f t="shared" si="126"/>
        <v/>
      </c>
      <c r="S158" s="3" t="str">
        <f t="shared" si="86"/>
        <v>sub</v>
      </c>
      <c r="T158" s="3" t="b">
        <f t="shared" si="118"/>
        <v>1</v>
      </c>
      <c r="U158" s="3" t="b">
        <f t="shared" si="127"/>
        <v>0</v>
      </c>
      <c r="V158" s="3" t="b">
        <f t="shared" si="128"/>
        <v>0</v>
      </c>
      <c r="W158" s="3" t="b">
        <f t="shared" si="129"/>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130"/>
        <v/>
      </c>
      <c r="AA158" s="1" t="str">
        <f t="shared" si="131"/>
        <v/>
      </c>
      <c r="AB158" s="1" t="str">
        <f t="shared" si="132"/>
        <v/>
      </c>
      <c r="AC158" s="1" t="str">
        <f t="shared" si="133"/>
        <v/>
      </c>
      <c r="AD158" s="1" t="str">
        <f t="shared" si="134"/>
        <v/>
      </c>
      <c r="AE158" s="1" t="str">
        <f t="shared" ca="1" si="135"/>
        <v>delay2</v>
      </c>
      <c r="AF158" s="1" t="str">
        <f t="shared" si="136"/>
        <v/>
      </c>
      <c r="AG158" s="1" t="str">
        <f ca="1">IF(Z158&amp;""&lt;&gt;"",Z$33,IF(AA158&amp;""&lt;&gt;"",AA$33,IF(AB158&amp;""&lt;&gt;"",AB$33,IF(AC158&amp;""&lt;&gt;"",AC$33,IF(AD158&amp;""&lt;&gt;"",AD$33,IF(AND(AE158&amp;""&lt;&gt;"",X158=FALSE),AE$33,IF(AF158&amp;""&lt;&gt;"","IMM",IF(X158,"PSO","DIR"))))))))</f>
        <v>mem</v>
      </c>
      <c r="AH158" s="1" t="str">
        <f t="shared" ca="1" si="137"/>
        <v>delay2</v>
      </c>
      <c r="AI158" s="1">
        <f t="shared" ca="1" si="138"/>
        <v>-1</v>
      </c>
      <c r="AJ158" s="1">
        <f t="shared" ca="1" si="139"/>
        <v>0</v>
      </c>
      <c r="AK158" s="1" t="str">
        <f t="shared" ca="1" si="140"/>
        <v>delay2</v>
      </c>
      <c r="AL158" s="1" t="str">
        <f t="shared" ca="1" si="141"/>
        <v>delay2</v>
      </c>
      <c r="AM158" s="1" t="e" cm="1">
        <f t="array" aca="1" ref="AM158" ca="1">INDEX($G$2:$G$195,MATCH(1,(AL158=$E$2:$E$195)*("EQU"=UPPER($F$2:$F$195)),0))</f>
        <v>#N/A</v>
      </c>
      <c r="AN158" s="1" t="str">
        <f t="shared" ca="1" si="142"/>
        <v/>
      </c>
      <c r="AO158" s="1" t="str">
        <f t="shared" ca="1" si="119"/>
        <v>$1153</v>
      </c>
      <c r="AP158" s="1" t="str">
        <f t="shared" ca="1" si="143"/>
        <v>$1153</v>
      </c>
      <c r="AQ158" s="1" t="str" cm="1">
        <f t="array" aca="1" ref="AQ158" ca="1">IF(LEFT(AL158,1)=".",INDEX($M$34:$M$195,MATCH(1,(AL158=$L$34:$L$195)*(S158=($S$34:$S$195)),0)),"")</f>
        <v/>
      </c>
      <c r="AR158" s="1" t="str">
        <f t="shared" ca="1" si="144"/>
        <v>$1153</v>
      </c>
      <c r="AS158" s="1">
        <f t="shared" ca="1" si="145"/>
        <v>4435</v>
      </c>
      <c r="AT158" s="1" t="str">
        <f t="shared" ca="1" si="146"/>
        <v>1153</v>
      </c>
      <c r="AU158" s="1" t="str">
        <f t="shared" ca="1" si="147"/>
        <v>1153</v>
      </c>
      <c r="AV158" s="1" t="str">
        <f t="shared" ca="1" si="85"/>
        <v>FD</v>
      </c>
      <c r="AW158" s="1" t="str">
        <f t="shared" ca="1" si="148"/>
        <v>REL</v>
      </c>
      <c r="AX158" s="4" t="str">
        <f ca="1">VLOOKUP(UPPER(F158)&amp;"-"&amp;AW158,Opcodes!$D$3:$E$160,2,FALSE)</f>
        <v>D0</v>
      </c>
      <c r="AY158" s="1">
        <f t="shared" si="87"/>
        <v>2</v>
      </c>
    </row>
    <row r="159" spans="3:51" x14ac:dyDescent="0.3">
      <c r="C159" s="10" t="str" cm="1">
        <f t="array" aca="1" ref="C159" ca="1">IF(AND(N159&amp;""&lt;&gt;"",K159&amp;""&lt;&gt;""),K159&amp;": "&amp;N159&amp;IF(O159&amp;""&lt;&gt;""," "&amp;O159,"")&amp;IF(P159&amp;""&lt;&gt;""," "&amp;P159,""),IF(Y159&amp;""&lt;&gt;"",K159&amp;": "&amp;TRIM(_xlfn.TEXTJOIN("",TRUE,MID(Y159,2*ROW(INDIRECT("1:"&amp;LEN(Y159)))-1,2)&amp;" ")),""))</f>
        <v>1156: CA</v>
      </c>
      <c r="D159" s="15"/>
      <c r="E159" s="16" t="s">
        <v>429</v>
      </c>
      <c r="F159" s="17" t="s">
        <v>407</v>
      </c>
      <c r="G159" s="18"/>
      <c r="H159" s="23"/>
      <c r="I159" s="8"/>
      <c r="J159" s="8"/>
      <c r="K159" s="1" t="str">
        <f t="shared" ca="1" si="88"/>
        <v>1156</v>
      </c>
      <c r="L159" s="1" t="str">
        <f t="shared" si="120"/>
        <v>cycle2</v>
      </c>
      <c r="M159" s="1" t="str">
        <f t="shared" ca="1" si="121"/>
        <v>$1156</v>
      </c>
      <c r="N159" s="4" t="str">
        <f t="shared" ca="1" si="122"/>
        <v>CA</v>
      </c>
      <c r="O159" s="4" t="str">
        <f t="shared" ca="1" si="123"/>
        <v/>
      </c>
      <c r="P159" s="4" t="str">
        <f t="shared" ca="1" si="124"/>
        <v/>
      </c>
      <c r="Q159" s="3">
        <f t="shared" si="125"/>
        <v>-1</v>
      </c>
      <c r="R159" s="3" t="str">
        <f t="shared" si="126"/>
        <v/>
      </c>
      <c r="S159" s="3" t="str">
        <f t="shared" si="86"/>
        <v>sub</v>
      </c>
      <c r="T159" s="3" t="b">
        <f t="shared" si="118"/>
        <v>0</v>
      </c>
      <c r="U159" s="3" t="b">
        <f t="shared" si="127"/>
        <v>1</v>
      </c>
      <c r="V159" s="3" t="b">
        <f t="shared" si="128"/>
        <v>0</v>
      </c>
      <c r="W159" s="3" t="b">
        <f t="shared" si="129"/>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130"/>
        <v/>
      </c>
      <c r="AA159" s="1" t="str">
        <f t="shared" si="131"/>
        <v/>
      </c>
      <c r="AB159" s="1" t="str">
        <f t="shared" si="132"/>
        <v/>
      </c>
      <c r="AC159" s="1" t="str">
        <f t="shared" si="133"/>
        <v/>
      </c>
      <c r="AD159" s="1" t="str">
        <f t="shared" si="134"/>
        <v/>
      </c>
      <c r="AE159" s="1" t="str">
        <f t="shared" ca="1" si="135"/>
        <v/>
      </c>
      <c r="AF159" s="1" t="str">
        <f t="shared" si="136"/>
        <v/>
      </c>
      <c r="AG159" s="1" t="str">
        <f ca="1">IF(Z159&amp;""&lt;&gt;"",Z$33,IF(AA159&amp;""&lt;&gt;"",AA$33,IF(AB159&amp;""&lt;&gt;"",AB$33,IF(AC159&amp;""&lt;&gt;"",AC$33,IF(AD159&amp;""&lt;&gt;"",AD$33,IF(AND(AE159&amp;""&lt;&gt;"",X159=FALSE),AE$33,IF(AF159&amp;""&lt;&gt;"","IMM",IF(X159,"PSO","DIR"))))))))</f>
        <v>DIR</v>
      </c>
      <c r="AH159" s="1" t="str">
        <f t="shared" ca="1" si="137"/>
        <v/>
      </c>
      <c r="AI159" s="1">
        <f t="shared" ca="1" si="138"/>
        <v>-1</v>
      </c>
      <c r="AJ159" s="1">
        <f t="shared" ca="1" si="139"/>
        <v>0</v>
      </c>
      <c r="AK159" s="1" t="str">
        <f t="shared" ca="1" si="140"/>
        <v/>
      </c>
      <c r="AL159" s="1" t="str">
        <f t="shared" ca="1" si="141"/>
        <v/>
      </c>
      <c r="AM159" s="1" t="e" cm="1">
        <f t="array" aca="1" ref="AM159" ca="1">INDEX($G$2:$G$195,MATCH(1,(AL159=$E$2:$E$195)*("EQU"=UPPER($F$2:$F$195)),0))</f>
        <v>#N/A</v>
      </c>
      <c r="AN159" s="1" t="str">
        <f t="shared" ca="1" si="142"/>
        <v/>
      </c>
      <c r="AO159" s="1" t="str">
        <f t="shared" ca="1" si="119"/>
        <v>$1000</v>
      </c>
      <c r="AP159" s="1" t="str">
        <f t="shared" ca="1" si="143"/>
        <v/>
      </c>
      <c r="AQ159" s="1" t="str" cm="1">
        <f t="array" aca="1" ref="AQ159" ca="1">IF(LEFT(AL159,1)=".",INDEX($M$34:$M$195,MATCH(1,(AL159=$L$34:$L$195)*(S159=($S$34:$S$195)),0)),"")</f>
        <v/>
      </c>
      <c r="AR159" s="1" t="str">
        <f t="shared" ca="1" si="144"/>
        <v/>
      </c>
      <c r="AS159" s="1" t="str">
        <f t="shared" ca="1" si="145"/>
        <v/>
      </c>
      <c r="AT159" s="1" t="str">
        <f t="shared" ca="1" si="146"/>
        <v/>
      </c>
      <c r="AU159" s="1" t="str">
        <f t="shared" ca="1" si="147"/>
        <v/>
      </c>
      <c r="AV159" s="1" t="str">
        <f t="shared" ca="1" si="85"/>
        <v/>
      </c>
      <c r="AW159" s="1" t="str">
        <f t="shared" ca="1" si="148"/>
        <v>DIR</v>
      </c>
      <c r="AX159" s="4" t="str">
        <f ca="1">VLOOKUP(UPPER(F159)&amp;"-"&amp;AW159,Opcodes!$D$3:$E$160,2,FALSE)</f>
        <v>CA</v>
      </c>
      <c r="AY159" s="1">
        <f t="shared" ca="1" si="87"/>
        <v>1</v>
      </c>
    </row>
    <row r="160" spans="3:51" x14ac:dyDescent="0.3">
      <c r="C160" s="10" t="str" cm="1">
        <f t="array" aca="1" ref="C160" ca="1">IF(AND(N160&amp;""&lt;&gt;"",K160&amp;""&lt;&gt;""),K160&amp;": "&amp;N160&amp;IF(O160&amp;""&lt;&gt;""," "&amp;O160,"")&amp;IF(P160&amp;""&lt;&gt;""," "&amp;P160,""),IF(Y160&amp;""&lt;&gt;"",K160&amp;": "&amp;TRIM(_xlfn.TEXTJOIN("",TRUE,MID(Y160,2*ROW(INDIRECT("1:"&amp;LEN(Y160)))-1,2)&amp;" ")),""))</f>
        <v>1157: D0 F5</v>
      </c>
      <c r="D160" s="15"/>
      <c r="E160" s="16"/>
      <c r="F160" s="17" t="s">
        <v>88</v>
      </c>
      <c r="G160" s="18" t="s">
        <v>427</v>
      </c>
      <c r="H160" s="23"/>
      <c r="I160" s="8"/>
      <c r="J160" s="8"/>
      <c r="K160" s="1" t="str">
        <f t="shared" ca="1" si="88"/>
        <v>1157</v>
      </c>
      <c r="L160" s="1" t="str">
        <f t="shared" si="120"/>
        <v/>
      </c>
      <c r="M160" s="1" t="str">
        <f t="shared" ca="1" si="121"/>
        <v>$1157</v>
      </c>
      <c r="N160" s="4" t="str">
        <f t="shared" ca="1" si="122"/>
        <v>D0</v>
      </c>
      <c r="O160" s="4" t="str">
        <f t="shared" ca="1" si="123"/>
        <v>F5</v>
      </c>
      <c r="P160" s="4" t="str">
        <f t="shared" ca="1" si="124"/>
        <v/>
      </c>
      <c r="Q160" s="3">
        <f t="shared" si="125"/>
        <v>-1</v>
      </c>
      <c r="R160" s="3" t="str">
        <f t="shared" si="126"/>
        <v/>
      </c>
      <c r="S160" s="3" t="str">
        <f t="shared" si="86"/>
        <v>sub</v>
      </c>
      <c r="T160" s="3" t="b">
        <f t="shared" si="118"/>
        <v>1</v>
      </c>
      <c r="U160" s="3" t="b">
        <f t="shared" si="127"/>
        <v>0</v>
      </c>
      <c r="V160" s="3" t="b">
        <f t="shared" si="128"/>
        <v>0</v>
      </c>
      <c r="W160" s="3" t="b">
        <f t="shared" si="129"/>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130"/>
        <v/>
      </c>
      <c r="AA160" s="1" t="str">
        <f t="shared" si="131"/>
        <v/>
      </c>
      <c r="AB160" s="1" t="str">
        <f t="shared" si="132"/>
        <v/>
      </c>
      <c r="AC160" s="1" t="str">
        <f t="shared" si="133"/>
        <v/>
      </c>
      <c r="AD160" s="1" t="str">
        <f t="shared" si="134"/>
        <v/>
      </c>
      <c r="AE160" s="1" t="str">
        <f t="shared" ca="1" si="135"/>
        <v>tick2</v>
      </c>
      <c r="AF160" s="1" t="str">
        <f t="shared" si="136"/>
        <v/>
      </c>
      <c r="AG160" s="1" t="str">
        <f ca="1">IF(Z160&amp;""&lt;&gt;"",Z$33,IF(AA160&amp;""&lt;&gt;"",AA$33,IF(AB160&amp;""&lt;&gt;"",AB$33,IF(AC160&amp;""&lt;&gt;"",AC$33,IF(AD160&amp;""&lt;&gt;"",AD$33,IF(AND(AE160&amp;""&lt;&gt;"",X160=FALSE),AE$33,IF(AF160&amp;""&lt;&gt;"","IMM",IF(X160,"PSO","DIR"))))))))</f>
        <v>mem</v>
      </c>
      <c r="AH160" s="1" t="str">
        <f t="shared" ca="1" si="137"/>
        <v>tick2</v>
      </c>
      <c r="AI160" s="1">
        <f t="shared" ca="1" si="138"/>
        <v>-1</v>
      </c>
      <c r="AJ160" s="1">
        <f t="shared" ca="1" si="139"/>
        <v>0</v>
      </c>
      <c r="AK160" s="1" t="str">
        <f t="shared" ca="1" si="140"/>
        <v>tick2</v>
      </c>
      <c r="AL160" s="1" t="str">
        <f t="shared" ca="1" si="141"/>
        <v>tick2</v>
      </c>
      <c r="AM160" s="1" t="e" cm="1">
        <f t="array" aca="1" ref="AM160" ca="1">INDEX($G$2:$G$195,MATCH(1,(AL160=$E$2:$E$195)*("EQU"=UPPER($F$2:$F$195)),0))</f>
        <v>#N/A</v>
      </c>
      <c r="AN160" s="1" t="str">
        <f t="shared" ca="1" si="142"/>
        <v/>
      </c>
      <c r="AO160" s="1" t="str">
        <f t="shared" ca="1" si="119"/>
        <v>$114E</v>
      </c>
      <c r="AP160" s="1" t="str">
        <f t="shared" ca="1" si="143"/>
        <v>$114E</v>
      </c>
      <c r="AQ160" s="1" t="str" cm="1">
        <f t="array" aca="1" ref="AQ160" ca="1">IF(LEFT(AL160,1)=".",INDEX($M$34:$M$195,MATCH(1,(AL160=$L$34:$L$195)*(S160=($S$34:$S$195)),0)),"")</f>
        <v/>
      </c>
      <c r="AR160" s="1" t="str">
        <f t="shared" ca="1" si="144"/>
        <v>$114E</v>
      </c>
      <c r="AS160" s="1">
        <f t="shared" ca="1" si="145"/>
        <v>4430</v>
      </c>
      <c r="AT160" s="1" t="str">
        <f t="shared" ca="1" si="146"/>
        <v>114E</v>
      </c>
      <c r="AU160" s="1" t="str">
        <f t="shared" ca="1" si="147"/>
        <v>114E</v>
      </c>
      <c r="AV160" s="1" t="str">
        <f t="shared" ca="1" si="85"/>
        <v>F5</v>
      </c>
      <c r="AW160" s="1" t="str">
        <f t="shared" ca="1" si="148"/>
        <v>REL</v>
      </c>
      <c r="AX160" s="4" t="str">
        <f ca="1">VLOOKUP(UPPER(F160)&amp;"-"&amp;AW160,Opcodes!$D$3:$E$160,2,FALSE)</f>
        <v>D0</v>
      </c>
      <c r="AY160" s="1">
        <f t="shared" si="87"/>
        <v>2</v>
      </c>
    </row>
    <row r="161" spans="3:51" x14ac:dyDescent="0.3">
      <c r="C161" s="10" t="str" cm="1">
        <f t="array" aca="1" ref="C161" ca="1">IF(AND(N161&amp;""&lt;&gt;"",K161&amp;""&lt;&gt;""),K161&amp;": "&amp;N161&amp;IF(O161&amp;""&lt;&gt;""," "&amp;O161,"")&amp;IF(P161&amp;""&lt;&gt;""," "&amp;P161,""),IF(Y161&amp;""&lt;&gt;"",K161&amp;": "&amp;TRIM(_xlfn.TEXTJOIN("",TRUE,MID(Y161,2*ROW(INDIRECT("1:"&amp;LEN(Y161)))-1,2)&amp;" ")),""))</f>
        <v>1159: A2 00</v>
      </c>
      <c r="D161" s="15"/>
      <c r="E161" s="16" t="s">
        <v>437</v>
      </c>
      <c r="F161" s="17" t="s">
        <v>292</v>
      </c>
      <c r="G161" s="18" t="s">
        <v>293</v>
      </c>
      <c r="H161" s="23" t="s">
        <v>438</v>
      </c>
      <c r="I161" s="8"/>
      <c r="J161" s="8"/>
      <c r="K161" s="1" t="str">
        <f t="shared" ca="1" si="88"/>
        <v>1159</v>
      </c>
      <c r="L161" s="1" t="str">
        <f t="shared" si="120"/>
        <v>erase2</v>
      </c>
      <c r="M161" s="1" t="str">
        <f t="shared" ca="1" si="121"/>
        <v>$1159</v>
      </c>
      <c r="N161" s="4" t="str">
        <f t="shared" ca="1" si="122"/>
        <v>A2</v>
      </c>
      <c r="O161" s="4" t="str">
        <f t="shared" ca="1" si="123"/>
        <v>00</v>
      </c>
      <c r="P161" s="4" t="str">
        <f t="shared" ca="1" si="124"/>
        <v/>
      </c>
      <c r="Q161" s="3">
        <f t="shared" si="125"/>
        <v>-1</v>
      </c>
      <c r="R161" s="3" t="str">
        <f t="shared" si="126"/>
        <v/>
      </c>
      <c r="S161" s="3" t="str">
        <f t="shared" si="86"/>
        <v>sub</v>
      </c>
      <c r="T161" s="3" t="b">
        <f t="shared" si="118"/>
        <v>0</v>
      </c>
      <c r="U161" s="3" t="b">
        <f t="shared" si="127"/>
        <v>0</v>
      </c>
      <c r="V161" s="3" t="b">
        <f t="shared" si="128"/>
        <v>0</v>
      </c>
      <c r="W161" s="3" t="b">
        <f t="shared" si="129"/>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130"/>
        <v/>
      </c>
      <c r="AA161" s="1" t="str">
        <f t="shared" si="131"/>
        <v/>
      </c>
      <c r="AB161" s="1" t="str">
        <f t="shared" si="132"/>
        <v/>
      </c>
      <c r="AC161" s="1" t="str">
        <f t="shared" si="133"/>
        <v/>
      </c>
      <c r="AD161" s="1" t="str">
        <f t="shared" si="134"/>
        <v/>
      </c>
      <c r="AE161" s="1" t="str">
        <f t="shared" ca="1" si="135"/>
        <v/>
      </c>
      <c r="AF161" s="1" t="str">
        <f t="shared" si="136"/>
        <v>#0</v>
      </c>
      <c r="AG161" s="1" t="str">
        <f ca="1">IF(Z161&amp;""&lt;&gt;"",Z$33,IF(AA161&amp;""&lt;&gt;"",AA$33,IF(AB161&amp;""&lt;&gt;"",AB$33,IF(AC161&amp;""&lt;&gt;"",AC$33,IF(AD161&amp;""&lt;&gt;"",AD$33,IF(AND(AE161&amp;""&lt;&gt;"",X161=FALSE),AE$33,IF(AF161&amp;""&lt;&gt;"","IMM",IF(X161,"PSO","DIR"))))))))</f>
        <v>IMM</v>
      </c>
      <c r="AH161" s="1" t="str">
        <f t="shared" ca="1" si="137"/>
        <v>0</v>
      </c>
      <c r="AI161" s="1">
        <f t="shared" ca="1" si="138"/>
        <v>-1</v>
      </c>
      <c r="AJ161" s="1">
        <f t="shared" ca="1" si="139"/>
        <v>0</v>
      </c>
      <c r="AK161" s="1" t="str">
        <f t="shared" ca="1" si="140"/>
        <v>0</v>
      </c>
      <c r="AL161" s="1" t="str">
        <f t="shared" ca="1" si="141"/>
        <v>0</v>
      </c>
      <c r="AM161" s="1" t="e" cm="1">
        <f t="array" aca="1" ref="AM161" ca="1">INDEX($G$2:$G$195,MATCH(1,(AL161=$E$2:$E$195)*("EQU"=UPPER($F$2:$F$195)),0))</f>
        <v>#N/A</v>
      </c>
      <c r="AN161" s="1" t="str">
        <f t="shared" ca="1" si="142"/>
        <v/>
      </c>
      <c r="AO161" s="1" t="e">
        <f t="shared" ca="1" si="119"/>
        <v>#N/A</v>
      </c>
      <c r="AP161" s="1" t="str">
        <f t="shared" ca="1" si="143"/>
        <v/>
      </c>
      <c r="AQ161" s="1" t="str" cm="1">
        <f t="array" aca="1" ref="AQ161" ca="1">IF(LEFT(AL161,1)=".",INDEX($M$34:$M$195,MATCH(1,(AL161=$L$34:$L$195)*(S161=($S$34:$S$195)),0)),"")</f>
        <v/>
      </c>
      <c r="AR161" s="1" t="str">
        <f t="shared" ca="1" si="144"/>
        <v>0</v>
      </c>
      <c r="AS161" s="1">
        <f t="shared" ca="1" si="145"/>
        <v>0</v>
      </c>
      <c r="AT161" s="1" t="str">
        <f t="shared" ca="1" si="146"/>
        <v>00</v>
      </c>
      <c r="AU161" s="1" t="str">
        <f t="shared" ca="1" si="147"/>
        <v>00</v>
      </c>
      <c r="AV161" s="1" t="str">
        <f t="shared" ca="1" si="85"/>
        <v>00</v>
      </c>
      <c r="AW161" s="1" t="str">
        <f t="shared" ca="1" si="148"/>
        <v>IMM</v>
      </c>
      <c r="AX161" s="4" t="str">
        <f ca="1">VLOOKUP(UPPER(F161)&amp;"-"&amp;AW161,Opcodes!$D$3:$E$160,2,FALSE)</f>
        <v>A2</v>
      </c>
      <c r="AY161" s="1">
        <f t="shared" ca="1" si="87"/>
        <v>2</v>
      </c>
    </row>
    <row r="162" spans="3:51" x14ac:dyDescent="0.3">
      <c r="C162" s="10" t="str" cm="1">
        <f t="array" aca="1" ref="C162" ca="1">IF(AND(N162&amp;""&lt;&gt;"",K162&amp;""&lt;&gt;""),K162&amp;": "&amp;N162&amp;IF(O162&amp;""&lt;&gt;""," "&amp;O162,"")&amp;IF(P162&amp;""&lt;&gt;""," "&amp;P162,""),IF(Y162&amp;""&lt;&gt;"",K162&amp;": "&amp;TRIM(_xlfn.TEXTJOIN("",TRUE,MID(Y162,2*ROW(INDIRECT("1:"&amp;LEN(Y162)))-1,2)&amp;" ")),""))</f>
        <v>115B: 20 F0 F6</v>
      </c>
      <c r="D162" s="15"/>
      <c r="E162" s="16"/>
      <c r="F162" s="17" t="s">
        <v>294</v>
      </c>
      <c r="G162" s="18" t="s">
        <v>313</v>
      </c>
      <c r="H162" s="23"/>
      <c r="I162" s="8"/>
      <c r="J162" s="8"/>
      <c r="K162" s="1" t="str">
        <f t="shared" ca="1" si="88"/>
        <v>115B</v>
      </c>
      <c r="L162" s="1" t="str">
        <f t="shared" si="120"/>
        <v/>
      </c>
      <c r="M162" s="1" t="str">
        <f t="shared" ca="1" si="121"/>
        <v>$115B</v>
      </c>
      <c r="N162" s="4" t="str">
        <f t="shared" ca="1" si="122"/>
        <v>20</v>
      </c>
      <c r="O162" s="4" t="str">
        <f t="shared" ca="1" si="123"/>
        <v>F0</v>
      </c>
      <c r="P162" s="4" t="str">
        <f t="shared" ca="1" si="124"/>
        <v>F6</v>
      </c>
      <c r="Q162" s="3">
        <f t="shared" si="125"/>
        <v>-1</v>
      </c>
      <c r="R162" s="3" t="str">
        <f t="shared" si="126"/>
        <v/>
      </c>
      <c r="S162" s="3" t="str">
        <f t="shared" si="86"/>
        <v>sub</v>
      </c>
      <c r="T162" s="3" t="b">
        <f t="shared" ref="T162:T195" si="149">IF(ISERROR(MATCH(UPPER(F162),BRANCH,0)),FALSE,TRUE)</f>
        <v>0</v>
      </c>
      <c r="U162" s="3" t="b">
        <f t="shared" si="127"/>
        <v>0</v>
      </c>
      <c r="V162" s="3" t="b">
        <f t="shared" si="128"/>
        <v>0</v>
      </c>
      <c r="W162" s="3" t="b">
        <f t="shared" si="129"/>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130"/>
        <v/>
      </c>
      <c r="AA162" s="1" t="str">
        <f t="shared" si="131"/>
        <v/>
      </c>
      <c r="AB162" s="1" t="str">
        <f t="shared" si="132"/>
        <v/>
      </c>
      <c r="AC162" s="1" t="str">
        <f t="shared" si="133"/>
        <v/>
      </c>
      <c r="AD162" s="1" t="str">
        <f t="shared" si="134"/>
        <v/>
      </c>
      <c r="AE162" s="1" t="str">
        <f t="shared" ca="1" si="135"/>
        <v>hcolor</v>
      </c>
      <c r="AF162" s="1" t="str">
        <f t="shared" si="136"/>
        <v/>
      </c>
      <c r="AG162" s="1" t="str">
        <f ca="1">IF(Z162&amp;""&lt;&gt;"",Z$33,IF(AA162&amp;""&lt;&gt;"",AA$33,IF(AB162&amp;""&lt;&gt;"",AB$33,IF(AC162&amp;""&lt;&gt;"",AC$33,IF(AD162&amp;""&lt;&gt;"",AD$33,IF(AND(AE162&amp;""&lt;&gt;"",X162=FALSE),AE$33,IF(AF162&amp;""&lt;&gt;"","IMM",IF(X162,"PSO","DIR"))))))))</f>
        <v>mem</v>
      </c>
      <c r="AH162" s="1" t="str">
        <f t="shared" ca="1" si="137"/>
        <v>hcolor</v>
      </c>
      <c r="AI162" s="1">
        <f t="shared" ca="1" si="138"/>
        <v>-1</v>
      </c>
      <c r="AJ162" s="1">
        <f t="shared" ca="1" si="139"/>
        <v>0</v>
      </c>
      <c r="AK162" s="1" t="str">
        <f t="shared" ca="1" si="140"/>
        <v>hcolor</v>
      </c>
      <c r="AL162" s="1" t="str">
        <f t="shared" ca="1" si="141"/>
        <v>hcolor</v>
      </c>
      <c r="AM162" s="1" t="str" cm="1">
        <f t="array" aca="1" ref="AM162" ca="1">INDEX($G$2:$G$195,MATCH(1,(AL162=$E$2:$E$195)*("EQU"=UPPER($F$2:$F$195)),0))</f>
        <v>$f6f0</v>
      </c>
      <c r="AN162" s="1" t="str">
        <f t="shared" ca="1" si="142"/>
        <v>$f6f0</v>
      </c>
      <c r="AO162" s="1" t="e">
        <f t="shared" ref="AO162:AO195" ca="1" si="150">IF(LEFT(AL162,1)&lt;&gt;".",VLOOKUP(AL162,$L$34:$M$195,2,FALSE),"")</f>
        <v>#N/A</v>
      </c>
      <c r="AP162" s="1" t="str">
        <f t="shared" ca="1" si="143"/>
        <v/>
      </c>
      <c r="AQ162" s="1" t="str" cm="1">
        <f t="array" aca="1" ref="AQ162" ca="1">IF(LEFT(AL162,1)=".",INDEX($M$34:$M$195,MATCH(1,(AL162=$L$34:$L$195)*(S162=($S$34:$S$195)),0)),"")</f>
        <v/>
      </c>
      <c r="AR162" s="1" t="str">
        <f t="shared" ca="1" si="144"/>
        <v>$f6f0</v>
      </c>
      <c r="AS162" s="1">
        <f t="shared" ca="1" si="145"/>
        <v>63216</v>
      </c>
      <c r="AT162" s="1" t="str">
        <f t="shared" ca="1" si="146"/>
        <v>F6F0</v>
      </c>
      <c r="AU162" s="1" t="str">
        <f t="shared" ca="1" si="147"/>
        <v>F6F0</v>
      </c>
      <c r="AV162" s="1" t="str">
        <f t="shared" ref="AV162:AV181" ca="1" si="151">IF(T162,IF(AF162&amp;""="",IF(AND(HEX2DEC(AU162)-HEX2DEC(K162)-2&gt;=-128,HEX2DEC(AU162)-HEX2DEC(K162)-2&lt;128),RIGHT(DEC2HEX(HEX2DEC(AU162)-HEX2DEC(K162)-2,2),2),NA()),AU162),AU162)</f>
        <v>F6F0</v>
      </c>
      <c r="AW162" s="1" t="str">
        <f t="shared" ca="1" si="148"/>
        <v>ABS</v>
      </c>
      <c r="AX162" s="4" t="str">
        <f ca="1">VLOOKUP(UPPER(F162)&amp;"-"&amp;AW162,Opcodes!$D$3:$E$160,2,FALSE)</f>
        <v>20</v>
      </c>
      <c r="AY162" s="1">
        <f t="shared" si="87"/>
        <v>3</v>
      </c>
    </row>
    <row r="163" spans="3:51" x14ac:dyDescent="0.3">
      <c r="C163" s="10" t="str" cm="1">
        <f t="array" aca="1" ref="C163" ca="1">IF(AND(N163&amp;""&lt;&gt;"",K163&amp;""&lt;&gt;""),K163&amp;": "&amp;N163&amp;IF(O163&amp;""&lt;&gt;""," "&amp;O163,"")&amp;IF(P163&amp;""&lt;&gt;""," "&amp;P163,""),IF(Y163&amp;""&lt;&gt;"",K163&amp;": "&amp;TRIM(_xlfn.TEXTJOIN("",TRUE,MID(Y163,2*ROW(INDIRECT("1:"&amp;LEN(Y163)))-1,2)&amp;" ")),""))</f>
        <v>115E: A6 06</v>
      </c>
      <c r="D163" s="15"/>
      <c r="E163" s="16"/>
      <c r="F163" s="17" t="s">
        <v>292</v>
      </c>
      <c r="G163" s="18" t="s">
        <v>305</v>
      </c>
      <c r="H163" s="23"/>
      <c r="I163" s="8"/>
      <c r="J163" s="8"/>
      <c r="K163" s="1" t="str">
        <f t="shared" ca="1" si="88"/>
        <v>115E</v>
      </c>
      <c r="L163" s="1" t="str">
        <f t="shared" si="120"/>
        <v/>
      </c>
      <c r="M163" s="1" t="str">
        <f t="shared" ca="1" si="121"/>
        <v>$115E</v>
      </c>
      <c r="N163" s="4" t="str">
        <f t="shared" ca="1" si="122"/>
        <v>A6</v>
      </c>
      <c r="O163" s="4" t="str">
        <f t="shared" ca="1" si="123"/>
        <v>06</v>
      </c>
      <c r="P163" s="4" t="str">
        <f t="shared" ca="1" si="124"/>
        <v/>
      </c>
      <c r="Q163" s="3">
        <f t="shared" si="125"/>
        <v>-1</v>
      </c>
      <c r="R163" s="3" t="str">
        <f t="shared" si="126"/>
        <v/>
      </c>
      <c r="S163" s="3" t="str">
        <f t="shared" ref="S163:S195" si="152">IF(UPPER(F163)="SUB",E163,S162)</f>
        <v>sub</v>
      </c>
      <c r="T163" s="3" t="b">
        <f t="shared" si="149"/>
        <v>0</v>
      </c>
      <c r="U163" s="3" t="b">
        <f t="shared" si="127"/>
        <v>0</v>
      </c>
      <c r="V163" s="3" t="b">
        <f t="shared" si="128"/>
        <v>0</v>
      </c>
      <c r="W163" s="3" t="b">
        <f t="shared" si="129"/>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130"/>
        <v/>
      </c>
      <c r="AA163" s="1" t="str">
        <f t="shared" si="131"/>
        <v/>
      </c>
      <c r="AB163" s="1" t="str">
        <f t="shared" si="132"/>
        <v/>
      </c>
      <c r="AC163" s="1" t="str">
        <f t="shared" si="133"/>
        <v/>
      </c>
      <c r="AD163" s="1" t="str">
        <f t="shared" si="134"/>
        <v/>
      </c>
      <c r="AE163" s="1" t="str">
        <f t="shared" ca="1" si="135"/>
        <v>x0</v>
      </c>
      <c r="AF163" s="1" t="str">
        <f t="shared" si="136"/>
        <v/>
      </c>
      <c r="AG163" s="1" t="str">
        <f ca="1">IF(Z163&amp;""&lt;&gt;"",Z$33,IF(AA163&amp;""&lt;&gt;"",AA$33,IF(AB163&amp;""&lt;&gt;"",AB$33,IF(AC163&amp;""&lt;&gt;"",AC$33,IF(AD163&amp;""&lt;&gt;"",AD$33,IF(AND(AE163&amp;""&lt;&gt;"",X163=FALSE),AE$33,IF(AF163&amp;""&lt;&gt;"","IMM",IF(X163,"PSO","DIR"))))))))</f>
        <v>mem</v>
      </c>
      <c r="AH163" s="1" t="str">
        <f t="shared" ca="1" si="137"/>
        <v>x0</v>
      </c>
      <c r="AI163" s="1">
        <f t="shared" ca="1" si="138"/>
        <v>-1</v>
      </c>
      <c r="AJ163" s="1">
        <f t="shared" ca="1" si="139"/>
        <v>0</v>
      </c>
      <c r="AK163" s="1" t="str">
        <f t="shared" ca="1" si="140"/>
        <v>x0</v>
      </c>
      <c r="AL163" s="1" t="str">
        <f t="shared" ca="1" si="141"/>
        <v>x0</v>
      </c>
      <c r="AM163" s="1" t="str" cm="1">
        <f t="array" aca="1" ref="AM163" ca="1">INDEX($G$2:$G$195,MATCH(1,(AL163=$E$2:$E$195)*("EQU"=UPPER($F$2:$F$195)),0))</f>
        <v>$06</v>
      </c>
      <c r="AN163" s="1" t="str">
        <f t="shared" ca="1" si="142"/>
        <v>$06</v>
      </c>
      <c r="AO163" s="1" t="e">
        <f t="shared" ca="1" si="150"/>
        <v>#N/A</v>
      </c>
      <c r="AP163" s="1" t="str">
        <f t="shared" ca="1" si="143"/>
        <v/>
      </c>
      <c r="AQ163" s="1" t="str" cm="1">
        <f t="array" aca="1" ref="AQ163" ca="1">IF(LEFT(AL163,1)=".",INDEX($M$34:$M$195,MATCH(1,(AL163=$L$34:$L$195)*(S163=($S$34:$S$195)),0)),"")</f>
        <v/>
      </c>
      <c r="AR163" s="1" t="str">
        <f t="shared" ca="1" si="144"/>
        <v>$06</v>
      </c>
      <c r="AS163" s="1">
        <f t="shared" ca="1" si="145"/>
        <v>6</v>
      </c>
      <c r="AT163" s="1" t="str">
        <f t="shared" ca="1" si="146"/>
        <v>06</v>
      </c>
      <c r="AU163" s="1" t="str">
        <f t="shared" ca="1" si="147"/>
        <v>06</v>
      </c>
      <c r="AV163" s="1" t="str">
        <f t="shared" ca="1" si="151"/>
        <v>06</v>
      </c>
      <c r="AW163" s="1" t="str">
        <f t="shared" ca="1" si="148"/>
        <v>ZP</v>
      </c>
      <c r="AX163" s="4" t="str">
        <f ca="1">VLOOKUP(UPPER(F163)&amp;"-"&amp;AW163,Opcodes!$D$3:$E$160,2,FALSE)</f>
        <v>A6</v>
      </c>
      <c r="AY163" s="1">
        <f t="shared" ref="AY163:AY195" ca="1" si="153">IF(OR(UPPER(F163)="JMP",UPPER(F163)="JSR"),3,IF(T163,2,1+IF(LEFT(AL163,1)=".",1,IF(OR(AND(Y163&amp;""="",AW163="PSO"),ISERROR(AX163)),-1,IF(Y163&amp;""&lt;&gt;"",LEN(Y163)/2-1,LEN(AV163)/2)))))</f>
        <v>2</v>
      </c>
    </row>
    <row r="164" spans="3:51" x14ac:dyDescent="0.3">
      <c r="C164" s="10" t="str" cm="1">
        <f t="array" aca="1" ref="C164" ca="1">IF(AND(N164&amp;""&lt;&gt;"",K164&amp;""&lt;&gt;""),K164&amp;": "&amp;N164&amp;IF(O164&amp;""&lt;&gt;""," "&amp;O164,"")&amp;IF(P164&amp;""&lt;&gt;""," "&amp;P164,""),IF(Y164&amp;""&lt;&gt;"",K164&amp;": "&amp;TRIM(_xlfn.TEXTJOIN("",TRUE,MID(Y164,2*ROW(INDIRECT("1:"&amp;LEN(Y164)))-1,2)&amp;" ")),""))</f>
        <v>1160: A4 07</v>
      </c>
      <c r="D164" s="15"/>
      <c r="E164" s="16"/>
      <c r="F164" s="17" t="s">
        <v>12</v>
      </c>
      <c r="G164" s="18" t="s">
        <v>419</v>
      </c>
      <c r="H164" s="23"/>
      <c r="I164" s="8"/>
      <c r="J164" s="8"/>
      <c r="K164" s="1" t="str">
        <f t="shared" ca="1" si="88"/>
        <v>1160</v>
      </c>
      <c r="L164" s="1" t="str">
        <f t="shared" si="120"/>
        <v/>
      </c>
      <c r="M164" s="1" t="str">
        <f t="shared" ca="1" si="121"/>
        <v>$1160</v>
      </c>
      <c r="N164" s="4" t="str">
        <f t="shared" ca="1" si="122"/>
        <v>A4</v>
      </c>
      <c r="O164" s="4" t="str">
        <f t="shared" ca="1" si="123"/>
        <v>07</v>
      </c>
      <c r="P164" s="4" t="str">
        <f t="shared" ca="1" si="124"/>
        <v/>
      </c>
      <c r="Q164" s="3">
        <f t="shared" si="125"/>
        <v>-1</v>
      </c>
      <c r="R164" s="3" t="str">
        <f t="shared" si="126"/>
        <v/>
      </c>
      <c r="S164" s="3" t="str">
        <f t="shared" si="152"/>
        <v>sub</v>
      </c>
      <c r="T164" s="3" t="b">
        <f t="shared" si="149"/>
        <v>0</v>
      </c>
      <c r="U164" s="3" t="b">
        <f t="shared" si="127"/>
        <v>0</v>
      </c>
      <c r="V164" s="3" t="b">
        <f t="shared" si="128"/>
        <v>0</v>
      </c>
      <c r="W164" s="3" t="b">
        <f t="shared" si="129"/>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130"/>
        <v/>
      </c>
      <c r="AA164" s="1" t="str">
        <f t="shared" si="131"/>
        <v/>
      </c>
      <c r="AB164" s="1" t="str">
        <f t="shared" si="132"/>
        <v/>
      </c>
      <c r="AC164" s="1" t="str">
        <f t="shared" si="133"/>
        <v/>
      </c>
      <c r="AD164" s="1" t="str">
        <f t="shared" si="134"/>
        <v/>
      </c>
      <c r="AE164" s="1" t="str">
        <f t="shared" ca="1" si="135"/>
        <v>x0+1</v>
      </c>
      <c r="AF164" s="1" t="str">
        <f t="shared" si="136"/>
        <v/>
      </c>
      <c r="AG164" s="1" t="str">
        <f ca="1">IF(Z164&amp;""&lt;&gt;"",Z$33,IF(AA164&amp;""&lt;&gt;"",AA$33,IF(AB164&amp;""&lt;&gt;"",AB$33,IF(AC164&amp;""&lt;&gt;"",AC$33,IF(AD164&amp;""&lt;&gt;"",AD$33,IF(AND(AE164&amp;""&lt;&gt;"",X164=FALSE),AE$33,IF(AF164&amp;""&lt;&gt;"","IMM",IF(X164,"PSO","DIR"))))))))</f>
        <v>mem</v>
      </c>
      <c r="AH164" s="1" t="str">
        <f t="shared" ca="1" si="137"/>
        <v>x0+1</v>
      </c>
      <c r="AI164" s="1">
        <f t="shared" ca="1" si="138"/>
        <v>3</v>
      </c>
      <c r="AJ164" s="1">
        <f t="shared" ca="1" si="139"/>
        <v>1</v>
      </c>
      <c r="AK164" s="1" t="str">
        <f t="shared" ca="1" si="140"/>
        <v>x0</v>
      </c>
      <c r="AL164" s="1" t="str">
        <f t="shared" ca="1" si="141"/>
        <v>x0</v>
      </c>
      <c r="AM164" s="1" t="str" cm="1">
        <f t="array" aca="1" ref="AM164" ca="1">INDEX($G$2:$G$195,MATCH(1,(AL164=$E$2:$E$195)*("EQU"=UPPER($F$2:$F$195)),0))</f>
        <v>$06</v>
      </c>
      <c r="AN164" s="1" t="str">
        <f t="shared" ca="1" si="142"/>
        <v>$06</v>
      </c>
      <c r="AO164" s="1" t="e">
        <f t="shared" ca="1" si="150"/>
        <v>#N/A</v>
      </c>
      <c r="AP164" s="1" t="str">
        <f t="shared" ca="1" si="143"/>
        <v/>
      </c>
      <c r="AQ164" s="1" t="str" cm="1">
        <f t="array" aca="1" ref="AQ164" ca="1">IF(LEFT(AL164,1)=".",INDEX($M$34:$M$195,MATCH(1,(AL164=$L$34:$L$195)*(S164=($S$34:$S$195)),0)),"")</f>
        <v/>
      </c>
      <c r="AR164" s="1" t="str">
        <f t="shared" ca="1" si="144"/>
        <v>$06</v>
      </c>
      <c r="AS164" s="1">
        <f t="shared" ca="1" si="145"/>
        <v>7</v>
      </c>
      <c r="AT164" s="1" t="str">
        <f t="shared" ca="1" si="146"/>
        <v>07</v>
      </c>
      <c r="AU164" s="1" t="str">
        <f t="shared" ca="1" si="147"/>
        <v>07</v>
      </c>
      <c r="AV164" s="1" t="str">
        <f t="shared" ca="1" si="151"/>
        <v>07</v>
      </c>
      <c r="AW164" s="1" t="str">
        <f t="shared" ca="1" si="148"/>
        <v>ZP</v>
      </c>
      <c r="AX164" s="4" t="str">
        <f ca="1">VLOOKUP(UPPER(F164)&amp;"-"&amp;AW164,Opcodes!$D$3:$E$160,2,FALSE)</f>
        <v>A4</v>
      </c>
      <c r="AY164" s="1">
        <f t="shared" ca="1" si="153"/>
        <v>2</v>
      </c>
    </row>
    <row r="165" spans="3:51" x14ac:dyDescent="0.3">
      <c r="C165" s="10" t="str" cm="1">
        <f t="array" aca="1" ref="C165" ca="1">IF(AND(N165&amp;""&lt;&gt;"",K165&amp;""&lt;&gt;""),K165&amp;": "&amp;N165&amp;IF(O165&amp;""&lt;&gt;""," "&amp;O165,"")&amp;IF(P165&amp;""&lt;&gt;""," "&amp;P165,""),IF(Y165&amp;""&lt;&gt;"",K165&amp;": "&amp;TRIM(_xlfn.TEXTJOIN("",TRUE,MID(Y165,2*ROW(INDIRECT("1:"&amp;LEN(Y165)))-1,2)&amp;" ")),""))</f>
        <v>1162: A5 E2</v>
      </c>
      <c r="D165" s="15"/>
      <c r="E165" s="16"/>
      <c r="F165" s="17" t="s">
        <v>48</v>
      </c>
      <c r="G165" s="18" t="s">
        <v>303</v>
      </c>
      <c r="H165" s="23"/>
      <c r="I165" s="8"/>
      <c r="J165" s="8"/>
      <c r="K165" s="1" t="str">
        <f t="shared" ca="1" si="88"/>
        <v>1162</v>
      </c>
      <c r="L165" s="1" t="str">
        <f t="shared" si="120"/>
        <v/>
      </c>
      <c r="M165" s="1" t="str">
        <f t="shared" ca="1" si="121"/>
        <v>$1162</v>
      </c>
      <c r="N165" s="4" t="str">
        <f t="shared" ca="1" si="122"/>
        <v>A5</v>
      </c>
      <c r="O165" s="4" t="str">
        <f t="shared" ca="1" si="123"/>
        <v>E2</v>
      </c>
      <c r="P165" s="4" t="str">
        <f t="shared" ca="1" si="124"/>
        <v/>
      </c>
      <c r="Q165" s="3">
        <f t="shared" si="125"/>
        <v>-1</v>
      </c>
      <c r="R165" s="3" t="str">
        <f t="shared" si="126"/>
        <v/>
      </c>
      <c r="S165" s="3" t="str">
        <f t="shared" si="152"/>
        <v>sub</v>
      </c>
      <c r="T165" s="3" t="b">
        <f t="shared" si="149"/>
        <v>0</v>
      </c>
      <c r="U165" s="3" t="b">
        <f t="shared" si="127"/>
        <v>0</v>
      </c>
      <c r="V165" s="3" t="b">
        <f t="shared" si="128"/>
        <v>0</v>
      </c>
      <c r="W165" s="3" t="b">
        <f t="shared" si="129"/>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130"/>
        <v/>
      </c>
      <c r="AA165" s="1" t="str">
        <f t="shared" si="131"/>
        <v/>
      </c>
      <c r="AB165" s="1" t="str">
        <f t="shared" si="132"/>
        <v/>
      </c>
      <c r="AC165" s="1" t="str">
        <f t="shared" si="133"/>
        <v/>
      </c>
      <c r="AD165" s="1" t="str">
        <f t="shared" si="134"/>
        <v/>
      </c>
      <c r="AE165" s="1" t="str">
        <f t="shared" ca="1" si="135"/>
        <v>y</v>
      </c>
      <c r="AF165" s="1" t="str">
        <f t="shared" si="136"/>
        <v/>
      </c>
      <c r="AG165" s="1" t="str">
        <f ca="1">IF(Z165&amp;""&lt;&gt;"",Z$33,IF(AA165&amp;""&lt;&gt;"",AA$33,IF(AB165&amp;""&lt;&gt;"",AB$33,IF(AC165&amp;""&lt;&gt;"",AC$33,IF(AD165&amp;""&lt;&gt;"",AD$33,IF(AND(AE165&amp;""&lt;&gt;"",X165=FALSE),AE$33,IF(AF165&amp;""&lt;&gt;"","IMM",IF(X165,"PSO","DIR"))))))))</f>
        <v>mem</v>
      </c>
      <c r="AH165" s="1" t="str">
        <f t="shared" ca="1" si="137"/>
        <v>y</v>
      </c>
      <c r="AI165" s="1">
        <f t="shared" ca="1" si="138"/>
        <v>-1</v>
      </c>
      <c r="AJ165" s="1">
        <f t="shared" ca="1" si="139"/>
        <v>0</v>
      </c>
      <c r="AK165" s="1" t="str">
        <f t="shared" ca="1" si="140"/>
        <v>y</v>
      </c>
      <c r="AL165" s="1" t="str">
        <f t="shared" ca="1" si="141"/>
        <v>y</v>
      </c>
      <c r="AM165" s="1" t="str" cm="1">
        <f t="array" aca="1" ref="AM165" ca="1">INDEX($G$2:$G$195,MATCH(1,(AL165=$E$2:$E$195)*("EQU"=UPPER($F$2:$F$195)),0))</f>
        <v>$e2</v>
      </c>
      <c r="AN165" s="1" t="str">
        <f t="shared" ca="1" si="142"/>
        <v>$e2</v>
      </c>
      <c r="AO165" s="1" t="e">
        <f t="shared" ca="1" si="150"/>
        <v>#N/A</v>
      </c>
      <c r="AP165" s="1" t="str">
        <f t="shared" ca="1" si="143"/>
        <v/>
      </c>
      <c r="AQ165" s="1" t="str" cm="1">
        <f t="array" aca="1" ref="AQ165" ca="1">IF(LEFT(AL165,1)=".",INDEX($M$34:$M$195,MATCH(1,(AL165=$L$34:$L$195)*(S165=($S$34:$S$195)),0)),"")</f>
        <v/>
      </c>
      <c r="AR165" s="1" t="str">
        <f t="shared" ca="1" si="144"/>
        <v>$e2</v>
      </c>
      <c r="AS165" s="1">
        <f t="shared" ca="1" si="145"/>
        <v>226</v>
      </c>
      <c r="AT165" s="1" t="str">
        <f t="shared" ca="1" si="146"/>
        <v>E2</v>
      </c>
      <c r="AU165" s="1" t="str">
        <f t="shared" ca="1" si="147"/>
        <v>E2</v>
      </c>
      <c r="AV165" s="1" t="str">
        <f t="shared" ca="1" si="151"/>
        <v>E2</v>
      </c>
      <c r="AW165" s="1" t="str">
        <f t="shared" ca="1" si="148"/>
        <v>ZP</v>
      </c>
      <c r="AX165" s="4" t="str">
        <f ca="1">VLOOKUP(UPPER(F165)&amp;"-"&amp;AW165,Opcodes!$D$3:$E$160,2,FALSE)</f>
        <v>A5</v>
      </c>
      <c r="AY165" s="1">
        <f t="shared" ca="1" si="153"/>
        <v>2</v>
      </c>
    </row>
    <row r="166" spans="3:51" x14ac:dyDescent="0.3">
      <c r="C166" s="10" t="str" cm="1">
        <f t="array" aca="1" ref="C166" ca="1">IF(AND(N166&amp;""&lt;&gt;"",K166&amp;""&lt;&gt;""),K166&amp;": "&amp;N166&amp;IF(O166&amp;""&lt;&gt;""," "&amp;O166,"")&amp;IF(P166&amp;""&lt;&gt;""," "&amp;P166,""),IF(Y166&amp;""&lt;&gt;"",K166&amp;": "&amp;TRIM(_xlfn.TEXTJOIN("",TRUE,MID(Y166,2*ROW(INDIRECT("1:"&amp;LEN(Y166)))-1,2)&amp;" ")),""))</f>
        <v>1164: 20 11 F4</v>
      </c>
      <c r="D166" s="15"/>
      <c r="E166" s="16"/>
      <c r="F166" s="17" t="s">
        <v>294</v>
      </c>
      <c r="G166" s="18" t="s">
        <v>382</v>
      </c>
      <c r="H166" s="23"/>
      <c r="I166" s="8"/>
      <c r="J166" s="8"/>
      <c r="K166" s="1" t="str">
        <f t="shared" ca="1" si="88"/>
        <v>1164</v>
      </c>
      <c r="L166" s="1" t="str">
        <f t="shared" si="120"/>
        <v/>
      </c>
      <c r="M166" s="1" t="str">
        <f t="shared" ca="1" si="121"/>
        <v>$1164</v>
      </c>
      <c r="N166" s="4" t="str">
        <f t="shared" ca="1" si="122"/>
        <v>20</v>
      </c>
      <c r="O166" s="4" t="str">
        <f t="shared" ca="1" si="123"/>
        <v>11</v>
      </c>
      <c r="P166" s="4" t="str">
        <f t="shared" ca="1" si="124"/>
        <v>F4</v>
      </c>
      <c r="Q166" s="3">
        <f t="shared" si="125"/>
        <v>-1</v>
      </c>
      <c r="R166" s="3" t="str">
        <f t="shared" si="126"/>
        <v/>
      </c>
      <c r="S166" s="3" t="str">
        <f t="shared" si="152"/>
        <v>sub</v>
      </c>
      <c r="T166" s="3" t="b">
        <f t="shared" si="149"/>
        <v>0</v>
      </c>
      <c r="U166" s="3" t="b">
        <f t="shared" si="127"/>
        <v>0</v>
      </c>
      <c r="V166" s="3" t="b">
        <f t="shared" si="128"/>
        <v>0</v>
      </c>
      <c r="W166" s="3" t="b">
        <f t="shared" si="129"/>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130"/>
        <v/>
      </c>
      <c r="AA166" s="1" t="str">
        <f t="shared" si="131"/>
        <v/>
      </c>
      <c r="AB166" s="1" t="str">
        <f t="shared" si="132"/>
        <v/>
      </c>
      <c r="AC166" s="1" t="str">
        <f t="shared" si="133"/>
        <v/>
      </c>
      <c r="AD166" s="1" t="str">
        <f t="shared" si="134"/>
        <v/>
      </c>
      <c r="AE166" s="1" t="str">
        <f t="shared" ca="1" si="135"/>
        <v>hposn</v>
      </c>
      <c r="AF166" s="1" t="str">
        <f t="shared" si="136"/>
        <v/>
      </c>
      <c r="AG166" s="1" t="str">
        <f ca="1">IF(Z166&amp;""&lt;&gt;"",Z$33,IF(AA166&amp;""&lt;&gt;"",AA$33,IF(AB166&amp;""&lt;&gt;"",AB$33,IF(AC166&amp;""&lt;&gt;"",AC$33,IF(AD166&amp;""&lt;&gt;"",AD$33,IF(AND(AE166&amp;""&lt;&gt;"",X166=FALSE),AE$33,IF(AF166&amp;""&lt;&gt;"","IMM",IF(X166,"PSO","DIR"))))))))</f>
        <v>mem</v>
      </c>
      <c r="AH166" s="1" t="str">
        <f t="shared" ca="1" si="137"/>
        <v>hposn</v>
      </c>
      <c r="AI166" s="1">
        <f t="shared" ca="1" si="138"/>
        <v>-1</v>
      </c>
      <c r="AJ166" s="1">
        <f t="shared" ca="1" si="139"/>
        <v>0</v>
      </c>
      <c r="AK166" s="1" t="str">
        <f t="shared" ca="1" si="140"/>
        <v>hposn</v>
      </c>
      <c r="AL166" s="1" t="str">
        <f t="shared" ca="1" si="141"/>
        <v>hposn</v>
      </c>
      <c r="AM166" s="1" t="str" cm="1">
        <f t="array" aca="1" ref="AM166" ca="1">INDEX($G$2:$G$195,MATCH(1,(AL166=$E$2:$E$195)*("EQU"=UPPER($F$2:$F$195)),0))</f>
        <v>$f411</v>
      </c>
      <c r="AN166" s="1" t="str">
        <f t="shared" ca="1" si="142"/>
        <v>$f411</v>
      </c>
      <c r="AO166" s="1" t="e">
        <f t="shared" ca="1" si="150"/>
        <v>#N/A</v>
      </c>
      <c r="AP166" s="1" t="str">
        <f t="shared" ca="1" si="143"/>
        <v/>
      </c>
      <c r="AQ166" s="1" t="str" cm="1">
        <f t="array" aca="1" ref="AQ166" ca="1">IF(LEFT(AL166,1)=".",INDEX($M$34:$M$195,MATCH(1,(AL166=$L$34:$L$195)*(S166=($S$34:$S$195)),0)),"")</f>
        <v/>
      </c>
      <c r="AR166" s="1" t="str">
        <f t="shared" ca="1" si="144"/>
        <v>$f411</v>
      </c>
      <c r="AS166" s="1">
        <f t="shared" ca="1" si="145"/>
        <v>62481</v>
      </c>
      <c r="AT166" s="1" t="str">
        <f t="shared" ca="1" si="146"/>
        <v>F411</v>
      </c>
      <c r="AU166" s="1" t="str">
        <f t="shared" ca="1" si="147"/>
        <v>F411</v>
      </c>
      <c r="AV166" s="1" t="str">
        <f t="shared" ca="1" si="151"/>
        <v>F411</v>
      </c>
      <c r="AW166" s="1" t="str">
        <f t="shared" ca="1" si="148"/>
        <v>ABS</v>
      </c>
      <c r="AX166" s="4" t="str">
        <f ca="1">VLOOKUP(UPPER(F166)&amp;"-"&amp;AW166,Opcodes!$D$3:$E$160,2,FALSE)</f>
        <v>20</v>
      </c>
      <c r="AY166" s="1">
        <f t="shared" si="153"/>
        <v>3</v>
      </c>
    </row>
    <row r="167" spans="3:51" x14ac:dyDescent="0.3">
      <c r="C167" s="10" t="str" cm="1">
        <f t="array" aca="1" ref="C167" ca="1">IF(AND(N167&amp;""&lt;&gt;"",K167&amp;""&lt;&gt;""),K167&amp;": "&amp;N167&amp;IF(O167&amp;""&lt;&gt;""," "&amp;O167,"")&amp;IF(P167&amp;""&lt;&gt;""," "&amp;P167,""),IF(Y167&amp;""&lt;&gt;"",K167&amp;": "&amp;TRIM(_xlfn.TEXTJOIN("",TRUE,MID(Y167,2*ROW(INDIRECT("1:"&amp;LEN(Y167)))-1,2)&amp;" ")),""))</f>
        <v>1167: A2 02</v>
      </c>
      <c r="D167" s="15"/>
      <c r="E167" s="16"/>
      <c r="F167" s="17" t="s">
        <v>292</v>
      </c>
      <c r="G167" s="18" t="s">
        <v>411</v>
      </c>
      <c r="H167" s="23"/>
      <c r="I167" s="8"/>
      <c r="J167" s="8"/>
      <c r="K167" s="1" t="str">
        <f t="shared" ca="1" si="88"/>
        <v>1167</v>
      </c>
      <c r="L167" s="1" t="str">
        <f t="shared" si="120"/>
        <v/>
      </c>
      <c r="M167" s="1" t="str">
        <f t="shared" ca="1" si="121"/>
        <v>$1167</v>
      </c>
      <c r="N167" s="4" t="str">
        <f t="shared" ca="1" si="122"/>
        <v>A2</v>
      </c>
      <c r="O167" s="4" t="str">
        <f t="shared" ca="1" si="123"/>
        <v>02</v>
      </c>
      <c r="P167" s="4" t="str">
        <f t="shared" ca="1" si="124"/>
        <v/>
      </c>
      <c r="Q167" s="3">
        <f t="shared" si="125"/>
        <v>-1</v>
      </c>
      <c r="R167" s="3" t="str">
        <f t="shared" si="126"/>
        <v/>
      </c>
      <c r="S167" s="3" t="str">
        <f t="shared" si="152"/>
        <v>sub</v>
      </c>
      <c r="T167" s="3" t="b">
        <f t="shared" si="149"/>
        <v>0</v>
      </c>
      <c r="U167" s="3" t="b">
        <f t="shared" si="127"/>
        <v>0</v>
      </c>
      <c r="V167" s="3" t="b">
        <f t="shared" si="128"/>
        <v>0</v>
      </c>
      <c r="W167" s="3" t="b">
        <f t="shared" si="129"/>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130"/>
        <v/>
      </c>
      <c r="AA167" s="1" t="str">
        <f t="shared" si="131"/>
        <v/>
      </c>
      <c r="AB167" s="1" t="str">
        <f t="shared" si="132"/>
        <v/>
      </c>
      <c r="AC167" s="1" t="str">
        <f t="shared" si="133"/>
        <v/>
      </c>
      <c r="AD167" s="1" t="str">
        <f t="shared" si="134"/>
        <v/>
      </c>
      <c r="AE167" s="1" t="str">
        <f t="shared" ca="1" si="135"/>
        <v/>
      </c>
      <c r="AF167" s="1" t="str">
        <f t="shared" si="136"/>
        <v>#2</v>
      </c>
      <c r="AG167" s="1" t="str">
        <f ca="1">IF(Z167&amp;""&lt;&gt;"",Z$33,IF(AA167&amp;""&lt;&gt;"",AA$33,IF(AB167&amp;""&lt;&gt;"",AB$33,IF(AC167&amp;""&lt;&gt;"",AC$33,IF(AD167&amp;""&lt;&gt;"",AD$33,IF(AND(AE167&amp;""&lt;&gt;"",X167=FALSE),AE$33,IF(AF167&amp;""&lt;&gt;"","IMM",IF(X167,"PSO","DIR"))))))))</f>
        <v>IMM</v>
      </c>
      <c r="AH167" s="1" t="str">
        <f t="shared" ca="1" si="137"/>
        <v>2</v>
      </c>
      <c r="AI167" s="1">
        <f t="shared" ca="1" si="138"/>
        <v>-1</v>
      </c>
      <c r="AJ167" s="1">
        <f t="shared" ca="1" si="139"/>
        <v>0</v>
      </c>
      <c r="AK167" s="1" t="str">
        <f t="shared" ca="1" si="140"/>
        <v>2</v>
      </c>
      <c r="AL167" s="1" t="str">
        <f t="shared" ca="1" si="141"/>
        <v>2</v>
      </c>
      <c r="AM167" s="1" t="e" cm="1">
        <f t="array" aca="1" ref="AM167" ca="1">INDEX($G$2:$G$195,MATCH(1,(AL167=$E$2:$E$195)*("EQU"=UPPER($F$2:$F$195)),0))</f>
        <v>#N/A</v>
      </c>
      <c r="AN167" s="1" t="str">
        <f t="shared" ca="1" si="142"/>
        <v/>
      </c>
      <c r="AO167" s="1" t="e">
        <f t="shared" ca="1" si="150"/>
        <v>#N/A</v>
      </c>
      <c r="AP167" s="1" t="str">
        <f t="shared" ca="1" si="143"/>
        <v/>
      </c>
      <c r="AQ167" s="1" t="str" cm="1">
        <f t="array" aca="1" ref="AQ167" ca="1">IF(LEFT(AL167,1)=".",INDEX($M$34:$M$195,MATCH(1,(AL167=$L$34:$L$195)*(S167=($S$34:$S$195)),0)),"")</f>
        <v/>
      </c>
      <c r="AR167" s="1" t="str">
        <f t="shared" ca="1" si="144"/>
        <v>2</v>
      </c>
      <c r="AS167" s="1">
        <f t="shared" ca="1" si="145"/>
        <v>2</v>
      </c>
      <c r="AT167" s="1" t="str">
        <f t="shared" ca="1" si="146"/>
        <v>02</v>
      </c>
      <c r="AU167" s="1" t="str">
        <f t="shared" ca="1" si="147"/>
        <v>02</v>
      </c>
      <c r="AV167" s="1" t="str">
        <f t="shared" ca="1" si="151"/>
        <v>02</v>
      </c>
      <c r="AW167" s="1" t="str">
        <f t="shared" ca="1" si="148"/>
        <v>IMM</v>
      </c>
      <c r="AX167" s="4" t="str">
        <f ca="1">VLOOKUP(UPPER(F167)&amp;"-"&amp;AW167,Opcodes!$D$3:$E$160,2,FALSE)</f>
        <v>A2</v>
      </c>
      <c r="AY167" s="1">
        <f t="shared" ca="1" si="153"/>
        <v>2</v>
      </c>
    </row>
    <row r="168" spans="3:51" x14ac:dyDescent="0.3">
      <c r="C168" s="10" t="str" cm="1">
        <f t="array" aca="1" ref="C168" ca="1">IF(AND(N168&amp;""&lt;&gt;"",K168&amp;""&lt;&gt;""),K168&amp;": "&amp;N168&amp;IF(O168&amp;""&lt;&gt;""," "&amp;O168,"")&amp;IF(P168&amp;""&lt;&gt;""," "&amp;P168,""),IF(Y168&amp;""&lt;&gt;"",K168&amp;": "&amp;TRIM(_xlfn.TEXTJOIN("",TRUE,MID(Y168,2*ROW(INDIRECT("1:"&amp;LEN(Y168)))-1,2)&amp;" ")),""))</f>
        <v>1169: A5 0C</v>
      </c>
      <c r="D168" s="15"/>
      <c r="E168" s="16"/>
      <c r="F168" s="17" t="s">
        <v>48</v>
      </c>
      <c r="G168" s="18" t="s">
        <v>307</v>
      </c>
      <c r="H168" s="23"/>
      <c r="I168" s="8"/>
      <c r="J168" s="8"/>
      <c r="K168" s="1" t="str">
        <f t="shared" ca="1" si="88"/>
        <v>1169</v>
      </c>
      <c r="L168" s="1" t="str">
        <f t="shared" si="120"/>
        <v/>
      </c>
      <c r="M168" s="1" t="str">
        <f t="shared" ca="1" si="121"/>
        <v>$1169</v>
      </c>
      <c r="N168" s="4" t="str">
        <f t="shared" ca="1" si="122"/>
        <v>A5</v>
      </c>
      <c r="O168" s="4" t="str">
        <f t="shared" ca="1" si="123"/>
        <v>0C</v>
      </c>
      <c r="P168" s="4" t="str">
        <f t="shared" ca="1" si="124"/>
        <v/>
      </c>
      <c r="Q168" s="3">
        <f t="shared" si="125"/>
        <v>-1</v>
      </c>
      <c r="R168" s="3" t="str">
        <f t="shared" si="126"/>
        <v/>
      </c>
      <c r="S168" s="3" t="str">
        <f t="shared" si="152"/>
        <v>sub</v>
      </c>
      <c r="T168" s="3" t="b">
        <f t="shared" si="149"/>
        <v>0</v>
      </c>
      <c r="U168" s="3" t="b">
        <f t="shared" si="127"/>
        <v>0</v>
      </c>
      <c r="V168" s="3" t="b">
        <f t="shared" si="128"/>
        <v>0</v>
      </c>
      <c r="W168" s="3" t="b">
        <f t="shared" si="129"/>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130"/>
        <v/>
      </c>
      <c r="AA168" s="1" t="str">
        <f t="shared" si="131"/>
        <v/>
      </c>
      <c r="AB168" s="1" t="str">
        <f t="shared" si="132"/>
        <v/>
      </c>
      <c r="AC168" s="1" t="str">
        <f t="shared" si="133"/>
        <v/>
      </c>
      <c r="AD168" s="1" t="str">
        <f t="shared" si="134"/>
        <v/>
      </c>
      <c r="AE168" s="1" t="str">
        <f t="shared" ca="1" si="135"/>
        <v>num</v>
      </c>
      <c r="AF168" s="1" t="str">
        <f t="shared" si="136"/>
        <v/>
      </c>
      <c r="AG168" s="1" t="str">
        <f ca="1">IF(Z168&amp;""&lt;&gt;"",Z$33,IF(AA168&amp;""&lt;&gt;"",AA$33,IF(AB168&amp;""&lt;&gt;"",AB$33,IF(AC168&amp;""&lt;&gt;"",AC$33,IF(AD168&amp;""&lt;&gt;"",AD$33,IF(AND(AE168&amp;""&lt;&gt;"",X168=FALSE),AE$33,IF(AF168&amp;""&lt;&gt;"","IMM",IF(X168,"PSO","DIR"))))))))</f>
        <v>mem</v>
      </c>
      <c r="AH168" s="1" t="str">
        <f t="shared" ca="1" si="137"/>
        <v>num</v>
      </c>
      <c r="AI168" s="1">
        <f t="shared" ca="1" si="138"/>
        <v>-1</v>
      </c>
      <c r="AJ168" s="1">
        <f t="shared" ca="1" si="139"/>
        <v>0</v>
      </c>
      <c r="AK168" s="1" t="str">
        <f t="shared" ca="1" si="140"/>
        <v>num</v>
      </c>
      <c r="AL168" s="1" t="str">
        <f t="shared" ca="1" si="141"/>
        <v>num</v>
      </c>
      <c r="AM168" s="1" t="str" cm="1">
        <f t="array" aca="1" ref="AM168" ca="1">INDEX($G$2:$G$195,MATCH(1,(AL168=$E$2:$E$195)*("EQU"=UPPER($F$2:$F$195)),0))</f>
        <v>$0c</v>
      </c>
      <c r="AN168" s="1" t="str">
        <f t="shared" ca="1" si="142"/>
        <v>$0c</v>
      </c>
      <c r="AO168" s="1" t="e">
        <f t="shared" ca="1" si="150"/>
        <v>#N/A</v>
      </c>
      <c r="AP168" s="1" t="str">
        <f t="shared" ca="1" si="143"/>
        <v/>
      </c>
      <c r="AQ168" s="1" t="str" cm="1">
        <f t="array" aca="1" ref="AQ168" ca="1">IF(LEFT(AL168,1)=".",INDEX($M$34:$M$195,MATCH(1,(AL168=$L$34:$L$195)*(S168=($S$34:$S$195)),0)),"")</f>
        <v/>
      </c>
      <c r="AR168" s="1" t="str">
        <f t="shared" ca="1" si="144"/>
        <v>$0c</v>
      </c>
      <c r="AS168" s="1">
        <f t="shared" ca="1" si="145"/>
        <v>12</v>
      </c>
      <c r="AT168" s="1" t="str">
        <f t="shared" ca="1" si="146"/>
        <v>0C</v>
      </c>
      <c r="AU168" s="1" t="str">
        <f t="shared" ca="1" si="147"/>
        <v>0C</v>
      </c>
      <c r="AV168" s="1" t="str">
        <f t="shared" ca="1" si="151"/>
        <v>0C</v>
      </c>
      <c r="AW168" s="1" t="str">
        <f t="shared" ca="1" si="148"/>
        <v>ZP</v>
      </c>
      <c r="AX168" s="4" t="str">
        <f ca="1">VLOOKUP(UPPER(F168)&amp;"-"&amp;AW168,Opcodes!$D$3:$E$160,2,FALSE)</f>
        <v>A5</v>
      </c>
      <c r="AY168" s="1">
        <f t="shared" ca="1" si="153"/>
        <v>2</v>
      </c>
    </row>
    <row r="169" spans="3:51" x14ac:dyDescent="0.3">
      <c r="C169" s="10" t="str" cm="1">
        <f t="array" aca="1" ref="C169" ca="1">IF(AND(N169&amp;""&lt;&gt;"",K169&amp;""&lt;&gt;""),K169&amp;": "&amp;N169&amp;IF(O169&amp;""&lt;&gt;""," "&amp;O169,"")&amp;IF(P169&amp;""&lt;&gt;""," "&amp;P169,""),IF(Y169&amp;""&lt;&gt;"",K169&amp;": "&amp;TRIM(_xlfn.TEXTJOIN("",TRUE,MID(Y169,2*ROW(INDIRECT("1:"&amp;LEN(Y169)))-1,2)&amp;" ")),""))</f>
        <v>116B: 6A</v>
      </c>
      <c r="D169" s="15"/>
      <c r="E169" s="16"/>
      <c r="F169" s="17" t="s">
        <v>422</v>
      </c>
      <c r="G169" s="18"/>
      <c r="H169" s="23"/>
      <c r="I169" s="8"/>
      <c r="J169" s="8"/>
      <c r="K169" s="1" t="str">
        <f t="shared" ca="1" si="88"/>
        <v>116B</v>
      </c>
      <c r="L169" s="1" t="str">
        <f t="shared" si="120"/>
        <v/>
      </c>
      <c r="M169" s="1" t="str">
        <f t="shared" ca="1" si="121"/>
        <v>$116B</v>
      </c>
      <c r="N169" s="4" t="str">
        <f t="shared" ca="1" si="122"/>
        <v>6A</v>
      </c>
      <c r="O169" s="4" t="str">
        <f t="shared" ca="1" si="123"/>
        <v/>
      </c>
      <c r="P169" s="4" t="str">
        <f t="shared" ca="1" si="124"/>
        <v/>
      </c>
      <c r="Q169" s="3">
        <f t="shared" si="125"/>
        <v>-1</v>
      </c>
      <c r="R169" s="3" t="str">
        <f t="shared" si="126"/>
        <v/>
      </c>
      <c r="S169" s="3" t="str">
        <f t="shared" si="152"/>
        <v>sub</v>
      </c>
      <c r="T169" s="3" t="b">
        <f t="shared" si="149"/>
        <v>0</v>
      </c>
      <c r="U169" s="3" t="b">
        <f t="shared" si="127"/>
        <v>1</v>
      </c>
      <c r="V169" s="3" t="b">
        <f t="shared" si="128"/>
        <v>0</v>
      </c>
      <c r="W169" s="3" t="b">
        <f t="shared" si="129"/>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130"/>
        <v/>
      </c>
      <c r="AA169" s="1" t="str">
        <f t="shared" si="131"/>
        <v/>
      </c>
      <c r="AB169" s="1" t="str">
        <f t="shared" si="132"/>
        <v/>
      </c>
      <c r="AC169" s="1" t="str">
        <f t="shared" si="133"/>
        <v/>
      </c>
      <c r="AD169" s="1" t="str">
        <f t="shared" si="134"/>
        <v/>
      </c>
      <c r="AE169" s="1" t="str">
        <f t="shared" ca="1" si="135"/>
        <v/>
      </c>
      <c r="AF169" s="1" t="str">
        <f t="shared" si="136"/>
        <v/>
      </c>
      <c r="AG169" s="1" t="str">
        <f ca="1">IF(Z169&amp;""&lt;&gt;"",Z$33,IF(AA169&amp;""&lt;&gt;"",AA$33,IF(AB169&amp;""&lt;&gt;"",AB$33,IF(AC169&amp;""&lt;&gt;"",AC$33,IF(AD169&amp;""&lt;&gt;"",AD$33,IF(AND(AE169&amp;""&lt;&gt;"",X169=FALSE),AE$33,IF(AF169&amp;""&lt;&gt;"","IMM",IF(X169,"PSO","DIR"))))))))</f>
        <v>DIR</v>
      </c>
      <c r="AH169" s="1" t="str">
        <f t="shared" ca="1" si="137"/>
        <v/>
      </c>
      <c r="AI169" s="1">
        <f t="shared" ca="1" si="138"/>
        <v>-1</v>
      </c>
      <c r="AJ169" s="1">
        <f t="shared" ca="1" si="139"/>
        <v>0</v>
      </c>
      <c r="AK169" s="1" t="str">
        <f t="shared" ca="1" si="140"/>
        <v/>
      </c>
      <c r="AL169" s="1" t="str">
        <f t="shared" ca="1" si="141"/>
        <v/>
      </c>
      <c r="AM169" s="1" t="e" cm="1">
        <f t="array" aca="1" ref="AM169" ca="1">INDEX($G$2:$G$195,MATCH(1,(AL169=$E$2:$E$195)*("EQU"=UPPER($F$2:$F$195)),0))</f>
        <v>#N/A</v>
      </c>
      <c r="AN169" s="1" t="str">
        <f t="shared" ca="1" si="142"/>
        <v/>
      </c>
      <c r="AO169" s="1" t="str">
        <f t="shared" ca="1" si="150"/>
        <v>$1000</v>
      </c>
      <c r="AP169" s="1" t="str">
        <f t="shared" ca="1" si="143"/>
        <v/>
      </c>
      <c r="AQ169" s="1" t="str" cm="1">
        <f t="array" aca="1" ref="AQ169" ca="1">IF(LEFT(AL169,1)=".",INDEX($M$34:$M$195,MATCH(1,(AL169=$L$34:$L$195)*(S169=($S$34:$S$195)),0)),"")</f>
        <v/>
      </c>
      <c r="AR169" s="1" t="str">
        <f t="shared" ca="1" si="144"/>
        <v/>
      </c>
      <c r="AS169" s="1" t="str">
        <f t="shared" ca="1" si="145"/>
        <v/>
      </c>
      <c r="AT169" s="1" t="str">
        <f t="shared" ca="1" si="146"/>
        <v/>
      </c>
      <c r="AU169" s="1" t="str">
        <f t="shared" ca="1" si="147"/>
        <v/>
      </c>
      <c r="AV169" s="1" t="str">
        <f t="shared" ca="1" si="151"/>
        <v/>
      </c>
      <c r="AW169" s="1" t="str">
        <f t="shared" ca="1" si="148"/>
        <v>DIR</v>
      </c>
      <c r="AX169" s="4" t="str">
        <f ca="1">VLOOKUP(UPPER(F169)&amp;"-"&amp;AW169,Opcodes!$D$3:$E$160,2,FALSE)</f>
        <v>6A</v>
      </c>
      <c r="AY169" s="1">
        <f t="shared" ca="1" si="153"/>
        <v>1</v>
      </c>
    </row>
    <row r="170" spans="3:51" x14ac:dyDescent="0.3">
      <c r="C170" s="10" t="str" cm="1">
        <f t="array" aca="1" ref="C170" ca="1">IF(AND(N170&amp;""&lt;&gt;"",K170&amp;""&lt;&gt;""),K170&amp;": "&amp;N170&amp;IF(O170&amp;""&lt;&gt;""," "&amp;O170,"")&amp;IF(P170&amp;""&lt;&gt;""," "&amp;P170,""),IF(Y170&amp;""&lt;&gt;"",K170&amp;": "&amp;TRIM(_xlfn.TEXTJOIN("",TRUE,MID(Y170,2*ROW(INDIRECT("1:"&amp;LEN(Y170)))-1,2)&amp;" ")),""))</f>
        <v>116C: B0 01</v>
      </c>
      <c r="D170" s="15"/>
      <c r="E170" s="16"/>
      <c r="F170" s="17" t="s">
        <v>105</v>
      </c>
      <c r="G170" s="18" t="s">
        <v>439</v>
      </c>
      <c r="H170" s="23" t="s">
        <v>434</v>
      </c>
      <c r="I170" s="8"/>
      <c r="J170" s="8"/>
      <c r="K170" s="1" t="str">
        <f t="shared" ca="1" si="88"/>
        <v>116C</v>
      </c>
      <c r="L170" s="1" t="str">
        <f t="shared" si="120"/>
        <v/>
      </c>
      <c r="M170" s="1" t="str">
        <f t="shared" ca="1" si="121"/>
        <v>$116C</v>
      </c>
      <c r="N170" s="4" t="str">
        <f t="shared" ca="1" si="122"/>
        <v>B0</v>
      </c>
      <c r="O170" s="4" t="str">
        <f t="shared" ca="1" si="123"/>
        <v>01</v>
      </c>
      <c r="P170" s="4" t="str">
        <f t="shared" ca="1" si="124"/>
        <v/>
      </c>
      <c r="Q170" s="3">
        <f t="shared" si="125"/>
        <v>-1</v>
      </c>
      <c r="R170" s="3" t="str">
        <f t="shared" si="126"/>
        <v/>
      </c>
      <c r="S170" s="3" t="str">
        <f t="shared" si="152"/>
        <v>sub</v>
      </c>
      <c r="T170" s="3" t="b">
        <f t="shared" si="149"/>
        <v>1</v>
      </c>
      <c r="U170" s="3" t="b">
        <f t="shared" si="127"/>
        <v>0</v>
      </c>
      <c r="V170" s="3" t="b">
        <f t="shared" si="128"/>
        <v>0</v>
      </c>
      <c r="W170" s="3" t="b">
        <f t="shared" si="129"/>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130"/>
        <v/>
      </c>
      <c r="AA170" s="1" t="str">
        <f t="shared" si="131"/>
        <v/>
      </c>
      <c r="AB170" s="1" t="str">
        <f t="shared" si="132"/>
        <v/>
      </c>
      <c r="AC170" s="1" t="str">
        <f t="shared" si="133"/>
        <v/>
      </c>
      <c r="AD170" s="1" t="str">
        <f t="shared" si="134"/>
        <v/>
      </c>
      <c r="AE170" s="1" t="str">
        <f t="shared" ca="1" si="135"/>
        <v>boom2</v>
      </c>
      <c r="AF170" s="1" t="str">
        <f t="shared" si="136"/>
        <v/>
      </c>
      <c r="AG170" s="1" t="str">
        <f ca="1">IF(Z170&amp;""&lt;&gt;"",Z$33,IF(AA170&amp;""&lt;&gt;"",AA$33,IF(AB170&amp;""&lt;&gt;"",AB$33,IF(AC170&amp;""&lt;&gt;"",AC$33,IF(AD170&amp;""&lt;&gt;"",AD$33,IF(AND(AE170&amp;""&lt;&gt;"",X170=FALSE),AE$33,IF(AF170&amp;""&lt;&gt;"","IMM",IF(X170,"PSO","DIR"))))))))</f>
        <v>mem</v>
      </c>
      <c r="AH170" s="1" t="str">
        <f t="shared" ca="1" si="137"/>
        <v>boom2</v>
      </c>
      <c r="AI170" s="1">
        <f t="shared" ca="1" si="138"/>
        <v>-1</v>
      </c>
      <c r="AJ170" s="1">
        <f t="shared" ca="1" si="139"/>
        <v>0</v>
      </c>
      <c r="AK170" s="1" t="str">
        <f t="shared" ca="1" si="140"/>
        <v>boom2</v>
      </c>
      <c r="AL170" s="1" t="str">
        <f t="shared" ca="1" si="141"/>
        <v>boom2</v>
      </c>
      <c r="AM170" s="1" t="e" cm="1">
        <f t="array" aca="1" ref="AM170" ca="1">INDEX($G$2:$G$195,MATCH(1,(AL170=$E$2:$E$195)*("EQU"=UPPER($F$2:$F$195)),0))</f>
        <v>#N/A</v>
      </c>
      <c r="AN170" s="1" t="str">
        <f t="shared" ca="1" si="142"/>
        <v/>
      </c>
      <c r="AO170" s="1" t="str">
        <f t="shared" ca="1" si="150"/>
        <v>$116F</v>
      </c>
      <c r="AP170" s="1" t="str">
        <f t="shared" ca="1" si="143"/>
        <v>$116F</v>
      </c>
      <c r="AQ170" s="1" t="str" cm="1">
        <f t="array" aca="1" ref="AQ170" ca="1">IF(LEFT(AL170,1)=".",INDEX($M$34:$M$195,MATCH(1,(AL170=$L$34:$L$195)*(S170=($S$34:$S$195)),0)),"")</f>
        <v/>
      </c>
      <c r="AR170" s="1" t="str">
        <f t="shared" ca="1" si="144"/>
        <v>$116F</v>
      </c>
      <c r="AS170" s="1">
        <f t="shared" ca="1" si="145"/>
        <v>4463</v>
      </c>
      <c r="AT170" s="1" t="str">
        <f t="shared" ca="1" si="146"/>
        <v>116F</v>
      </c>
      <c r="AU170" s="1" t="str">
        <f t="shared" ca="1" si="147"/>
        <v>116F</v>
      </c>
      <c r="AV170" s="1" t="str">
        <f t="shared" ca="1" si="151"/>
        <v>01</v>
      </c>
      <c r="AW170" s="1" t="str">
        <f t="shared" ca="1" si="148"/>
        <v>REL</v>
      </c>
      <c r="AX170" s="4" t="str">
        <f ca="1">VLOOKUP(UPPER(F170)&amp;"-"&amp;AW170,Opcodes!$D$3:$E$160,2,FALSE)</f>
        <v>B0</v>
      </c>
      <c r="AY170" s="1">
        <f t="shared" si="153"/>
        <v>2</v>
      </c>
    </row>
    <row r="171" spans="3:51" x14ac:dyDescent="0.3">
      <c r="C171" s="10" t="str" cm="1">
        <f t="array" aca="1" ref="C171" ca="1">IF(AND(N171&amp;""&lt;&gt;"",K171&amp;""&lt;&gt;""),K171&amp;": "&amp;N171&amp;IF(O171&amp;""&lt;&gt;""," "&amp;O171,"")&amp;IF(P171&amp;""&lt;&gt;""," "&amp;P171,""),IF(Y171&amp;""&lt;&gt;"",K171&amp;": "&amp;TRIM(_xlfn.TEXTJOIN("",TRUE,MID(Y171,2*ROW(INDIRECT("1:"&amp;LEN(Y171)))-1,2)&amp;" ")),""))</f>
        <v>116E: E8</v>
      </c>
      <c r="D171" s="15"/>
      <c r="E171" s="16"/>
      <c r="F171" s="17" t="s">
        <v>424</v>
      </c>
      <c r="G171" s="18"/>
      <c r="H171" s="23"/>
      <c r="I171" s="8"/>
      <c r="J171" s="8"/>
      <c r="K171" s="1" t="str">
        <f t="shared" ca="1" si="88"/>
        <v>116E</v>
      </c>
      <c r="L171" s="1" t="str">
        <f t="shared" si="120"/>
        <v/>
      </c>
      <c r="M171" s="1" t="str">
        <f t="shared" ca="1" si="121"/>
        <v>$116E</v>
      </c>
      <c r="N171" s="4" t="str">
        <f t="shared" ca="1" si="122"/>
        <v>E8</v>
      </c>
      <c r="O171" s="4" t="str">
        <f t="shared" ca="1" si="123"/>
        <v/>
      </c>
      <c r="P171" s="4" t="str">
        <f t="shared" ca="1" si="124"/>
        <v/>
      </c>
      <c r="Q171" s="3">
        <f t="shared" si="125"/>
        <v>-1</v>
      </c>
      <c r="R171" s="3" t="str">
        <f t="shared" si="126"/>
        <v/>
      </c>
      <c r="S171" s="3" t="str">
        <f t="shared" si="152"/>
        <v>sub</v>
      </c>
      <c r="T171" s="3" t="b">
        <f t="shared" si="149"/>
        <v>0</v>
      </c>
      <c r="U171" s="3" t="b">
        <f t="shared" si="127"/>
        <v>1</v>
      </c>
      <c r="V171" s="3" t="b">
        <f t="shared" si="128"/>
        <v>0</v>
      </c>
      <c r="W171" s="3" t="b">
        <f t="shared" si="129"/>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130"/>
        <v/>
      </c>
      <c r="AA171" s="1" t="str">
        <f t="shared" si="131"/>
        <v/>
      </c>
      <c r="AB171" s="1" t="str">
        <f t="shared" si="132"/>
        <v/>
      </c>
      <c r="AC171" s="1" t="str">
        <f t="shared" si="133"/>
        <v/>
      </c>
      <c r="AD171" s="1" t="str">
        <f t="shared" si="134"/>
        <v/>
      </c>
      <c r="AE171" s="1" t="str">
        <f t="shared" ca="1" si="135"/>
        <v/>
      </c>
      <c r="AF171" s="1" t="str">
        <f t="shared" si="136"/>
        <v/>
      </c>
      <c r="AG171" s="1" t="str">
        <f ca="1">IF(Z171&amp;""&lt;&gt;"",Z$33,IF(AA171&amp;""&lt;&gt;"",AA$33,IF(AB171&amp;""&lt;&gt;"",AB$33,IF(AC171&amp;""&lt;&gt;"",AC$33,IF(AD171&amp;""&lt;&gt;"",AD$33,IF(AND(AE171&amp;""&lt;&gt;"",X171=FALSE),AE$33,IF(AF171&amp;""&lt;&gt;"","IMM",IF(X171,"PSO","DIR"))))))))</f>
        <v>DIR</v>
      </c>
      <c r="AH171" s="1" t="str">
        <f t="shared" ca="1" si="137"/>
        <v/>
      </c>
      <c r="AI171" s="1">
        <f t="shared" ca="1" si="138"/>
        <v>-1</v>
      </c>
      <c r="AJ171" s="1">
        <f t="shared" ca="1" si="139"/>
        <v>0</v>
      </c>
      <c r="AK171" s="1" t="str">
        <f t="shared" ca="1" si="140"/>
        <v/>
      </c>
      <c r="AL171" s="1" t="str">
        <f t="shared" ca="1" si="141"/>
        <v/>
      </c>
      <c r="AM171" s="1" t="e" cm="1">
        <f t="array" aca="1" ref="AM171" ca="1">INDEX($G$2:$G$195,MATCH(1,(AL171=$E$2:$E$195)*("EQU"=UPPER($F$2:$F$195)),0))</f>
        <v>#N/A</v>
      </c>
      <c r="AN171" s="1" t="str">
        <f t="shared" ca="1" si="142"/>
        <v/>
      </c>
      <c r="AO171" s="1" t="str">
        <f t="shared" ca="1" si="150"/>
        <v>$1000</v>
      </c>
      <c r="AP171" s="1" t="str">
        <f t="shared" ca="1" si="143"/>
        <v/>
      </c>
      <c r="AQ171" s="1" t="str" cm="1">
        <f t="array" aca="1" ref="AQ171" ca="1">IF(LEFT(AL171,1)=".",INDEX($M$34:$M$195,MATCH(1,(AL171=$L$34:$L$195)*(S171=($S$34:$S$195)),0)),"")</f>
        <v/>
      </c>
      <c r="AR171" s="1" t="str">
        <f t="shared" ca="1" si="144"/>
        <v/>
      </c>
      <c r="AS171" s="1" t="str">
        <f t="shared" ca="1" si="145"/>
        <v/>
      </c>
      <c r="AT171" s="1" t="str">
        <f t="shared" ca="1" si="146"/>
        <v/>
      </c>
      <c r="AU171" s="1" t="str">
        <f t="shared" ca="1" si="147"/>
        <v/>
      </c>
      <c r="AV171" s="1" t="str">
        <f t="shared" ca="1" si="151"/>
        <v/>
      </c>
      <c r="AW171" s="1" t="str">
        <f t="shared" ca="1" si="148"/>
        <v>DIR</v>
      </c>
      <c r="AX171" s="4" t="str">
        <f ca="1">VLOOKUP(UPPER(F171)&amp;"-"&amp;AW171,Opcodes!$D$3:$E$160,2,FALSE)</f>
        <v>E8</v>
      </c>
      <c r="AY171" s="1">
        <f t="shared" ca="1" si="153"/>
        <v>1</v>
      </c>
    </row>
    <row r="172" spans="3:51" x14ac:dyDescent="0.3">
      <c r="C172" s="10" t="str" cm="1">
        <f t="array" aca="1" ref="C172" ca="1">IF(AND(N172&amp;""&lt;&gt;"",K172&amp;""&lt;&gt;""),K172&amp;": "&amp;N172&amp;IF(O172&amp;""&lt;&gt;""," "&amp;O172,"")&amp;IF(P172&amp;""&lt;&gt;""," "&amp;P172,""),IF(Y172&amp;""&lt;&gt;"",K172&amp;": "&amp;TRIM(_xlfn.TEXTJOIN("",TRUE,MID(Y172,2*ROW(INDIRECT("1:"&amp;LEN(Y172)))-1,2)&amp;" ")),""))</f>
        <v>116F: 20 30 F7</v>
      </c>
      <c r="D172" s="15"/>
      <c r="E172" s="16" t="s">
        <v>439</v>
      </c>
      <c r="F172" s="17" t="s">
        <v>294</v>
      </c>
      <c r="G172" s="18" t="s">
        <v>325</v>
      </c>
      <c r="H172" s="23"/>
      <c r="I172" s="8"/>
      <c r="J172" s="8"/>
      <c r="K172" s="1" t="str">
        <f t="shared" ca="1" si="88"/>
        <v>116F</v>
      </c>
      <c r="L172" s="1" t="str">
        <f t="shared" si="120"/>
        <v>boom2</v>
      </c>
      <c r="M172" s="1" t="str">
        <f t="shared" ca="1" si="121"/>
        <v>$116F</v>
      </c>
      <c r="N172" s="4" t="str">
        <f t="shared" ca="1" si="122"/>
        <v>20</v>
      </c>
      <c r="O172" s="4" t="str">
        <f t="shared" ca="1" si="123"/>
        <v>30</v>
      </c>
      <c r="P172" s="4" t="str">
        <f t="shared" ca="1" si="124"/>
        <v>F7</v>
      </c>
      <c r="Q172" s="3">
        <f t="shared" si="125"/>
        <v>-1</v>
      </c>
      <c r="R172" s="3" t="str">
        <f t="shared" si="126"/>
        <v/>
      </c>
      <c r="S172" s="3" t="str">
        <f t="shared" si="152"/>
        <v>sub</v>
      </c>
      <c r="T172" s="3" t="b">
        <f t="shared" si="149"/>
        <v>0</v>
      </c>
      <c r="U172" s="3" t="b">
        <f t="shared" si="127"/>
        <v>0</v>
      </c>
      <c r="V172" s="3" t="b">
        <f t="shared" si="128"/>
        <v>0</v>
      </c>
      <c r="W172" s="3" t="b">
        <f t="shared" si="129"/>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130"/>
        <v/>
      </c>
      <c r="AA172" s="1" t="str">
        <f t="shared" si="131"/>
        <v/>
      </c>
      <c r="AB172" s="1" t="str">
        <f t="shared" si="132"/>
        <v/>
      </c>
      <c r="AC172" s="1" t="str">
        <f t="shared" si="133"/>
        <v/>
      </c>
      <c r="AD172" s="1" t="str">
        <f t="shared" si="134"/>
        <v/>
      </c>
      <c r="AE172" s="1" t="str">
        <f t="shared" ca="1" si="135"/>
        <v>shnum</v>
      </c>
      <c r="AF172" s="1" t="str">
        <f t="shared" si="136"/>
        <v/>
      </c>
      <c r="AG172" s="1" t="str">
        <f ca="1">IF(Z172&amp;""&lt;&gt;"",Z$33,IF(AA172&amp;""&lt;&gt;"",AA$33,IF(AB172&amp;""&lt;&gt;"",AB$33,IF(AC172&amp;""&lt;&gt;"",AC$33,IF(AD172&amp;""&lt;&gt;"",AD$33,IF(AND(AE172&amp;""&lt;&gt;"",X172=FALSE),AE$33,IF(AF172&amp;""&lt;&gt;"","IMM",IF(X172,"PSO","DIR"))))))))</f>
        <v>mem</v>
      </c>
      <c r="AH172" s="1" t="str">
        <f t="shared" ca="1" si="137"/>
        <v>shnum</v>
      </c>
      <c r="AI172" s="1">
        <f t="shared" ca="1" si="138"/>
        <v>-1</v>
      </c>
      <c r="AJ172" s="1">
        <f t="shared" ca="1" si="139"/>
        <v>0</v>
      </c>
      <c r="AK172" s="1" t="str">
        <f t="shared" ca="1" si="140"/>
        <v>shnum</v>
      </c>
      <c r="AL172" s="1" t="str">
        <f t="shared" ca="1" si="141"/>
        <v>shnum</v>
      </c>
      <c r="AM172" s="1" t="str" cm="1">
        <f t="array" aca="1" ref="AM172" ca="1">INDEX($G$2:$G$195,MATCH(1,(AL172=$E$2:$E$195)*("EQU"=UPPER($F$2:$F$195)),0))</f>
        <v>$f730</v>
      </c>
      <c r="AN172" s="1" t="str">
        <f t="shared" ca="1" si="142"/>
        <v>$f730</v>
      </c>
      <c r="AO172" s="1" t="e">
        <f t="shared" ca="1" si="150"/>
        <v>#N/A</v>
      </c>
      <c r="AP172" s="1" t="str">
        <f t="shared" ca="1" si="143"/>
        <v/>
      </c>
      <c r="AQ172" s="1" t="str" cm="1">
        <f t="array" aca="1" ref="AQ172" ca="1">IF(LEFT(AL172,1)=".",INDEX($M$34:$M$195,MATCH(1,(AL172=$L$34:$L$195)*(S172=($S$34:$S$195)),0)),"")</f>
        <v/>
      </c>
      <c r="AR172" s="1" t="str">
        <f t="shared" ca="1" si="144"/>
        <v>$f730</v>
      </c>
      <c r="AS172" s="1">
        <f t="shared" ca="1" si="145"/>
        <v>63280</v>
      </c>
      <c r="AT172" s="1" t="str">
        <f t="shared" ca="1" si="146"/>
        <v>F730</v>
      </c>
      <c r="AU172" s="1" t="str">
        <f t="shared" ca="1" si="147"/>
        <v>F730</v>
      </c>
      <c r="AV172" s="1" t="str">
        <f t="shared" ca="1" si="151"/>
        <v>F730</v>
      </c>
      <c r="AW172" s="1" t="str">
        <f t="shared" ca="1" si="148"/>
        <v>ABS</v>
      </c>
      <c r="AX172" s="4" t="str">
        <f ca="1">VLOOKUP(UPPER(F172)&amp;"-"&amp;AW172,Opcodes!$D$3:$E$160,2,FALSE)</f>
        <v>20</v>
      </c>
      <c r="AY172" s="1">
        <f t="shared" si="153"/>
        <v>3</v>
      </c>
    </row>
    <row r="173" spans="3:51" x14ac:dyDescent="0.3">
      <c r="C173" s="10" t="str" cm="1">
        <f t="array" aca="1" ref="C173" ca="1">IF(AND(N173&amp;""&lt;&gt;"",K173&amp;""&lt;&gt;""),K173&amp;": "&amp;N173&amp;IF(O173&amp;""&lt;&gt;""," "&amp;O173,"")&amp;IF(P173&amp;""&lt;&gt;""," "&amp;P173,""),IF(Y173&amp;""&lt;&gt;"",K173&amp;": "&amp;TRIM(_xlfn.TEXTJOIN("",TRUE,MID(Y173,2*ROW(INDIRECT("1:"&amp;LEN(Y173)))-1,2)&amp;" ")),""))</f>
        <v>1172: A9 00</v>
      </c>
      <c r="D173" s="15"/>
      <c r="E173" s="16"/>
      <c r="F173" s="17" t="s">
        <v>48</v>
      </c>
      <c r="G173" s="18" t="s">
        <v>293</v>
      </c>
      <c r="H173" s="23" t="s">
        <v>388</v>
      </c>
      <c r="I173" s="8"/>
      <c r="J173" s="8"/>
      <c r="K173" s="1" t="str">
        <f t="shared" ca="1" si="88"/>
        <v>1172</v>
      </c>
      <c r="L173" s="1" t="str">
        <f t="shared" si="120"/>
        <v/>
      </c>
      <c r="M173" s="1" t="str">
        <f t="shared" ca="1" si="121"/>
        <v>$1172</v>
      </c>
      <c r="N173" s="4" t="str">
        <f t="shared" ca="1" si="122"/>
        <v>A9</v>
      </c>
      <c r="O173" s="4" t="str">
        <f t="shared" ca="1" si="123"/>
        <v>00</v>
      </c>
      <c r="P173" s="4" t="str">
        <f t="shared" ca="1" si="124"/>
        <v/>
      </c>
      <c r="Q173" s="3">
        <f t="shared" si="125"/>
        <v>-1</v>
      </c>
      <c r="R173" s="3" t="str">
        <f t="shared" si="126"/>
        <v/>
      </c>
      <c r="S173" s="3" t="str">
        <f t="shared" si="152"/>
        <v>sub</v>
      </c>
      <c r="T173" s="3" t="b">
        <f t="shared" si="149"/>
        <v>0</v>
      </c>
      <c r="U173" s="3" t="b">
        <f t="shared" si="127"/>
        <v>0</v>
      </c>
      <c r="V173" s="3" t="b">
        <f t="shared" si="128"/>
        <v>0</v>
      </c>
      <c r="W173" s="3" t="b">
        <f t="shared" si="129"/>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130"/>
        <v/>
      </c>
      <c r="AA173" s="1" t="str">
        <f t="shared" si="131"/>
        <v/>
      </c>
      <c r="AB173" s="1" t="str">
        <f t="shared" si="132"/>
        <v/>
      </c>
      <c r="AC173" s="1" t="str">
        <f t="shared" si="133"/>
        <v/>
      </c>
      <c r="AD173" s="1" t="str">
        <f t="shared" si="134"/>
        <v/>
      </c>
      <c r="AE173" s="1" t="str">
        <f t="shared" ca="1" si="135"/>
        <v/>
      </c>
      <c r="AF173" s="1" t="str">
        <f t="shared" si="136"/>
        <v>#0</v>
      </c>
      <c r="AG173" s="1" t="str">
        <f ca="1">IF(Z173&amp;""&lt;&gt;"",Z$33,IF(AA173&amp;""&lt;&gt;"",AA$33,IF(AB173&amp;""&lt;&gt;"",AB$33,IF(AC173&amp;""&lt;&gt;"",AC$33,IF(AD173&amp;""&lt;&gt;"",AD$33,IF(AND(AE173&amp;""&lt;&gt;"",X173=FALSE),AE$33,IF(AF173&amp;""&lt;&gt;"","IMM",IF(X173,"PSO","DIR"))))))))</f>
        <v>IMM</v>
      </c>
      <c r="AH173" s="1" t="str">
        <f t="shared" ca="1" si="137"/>
        <v>0</v>
      </c>
      <c r="AI173" s="1">
        <f t="shared" ca="1" si="138"/>
        <v>-1</v>
      </c>
      <c r="AJ173" s="1">
        <f t="shared" ca="1" si="139"/>
        <v>0</v>
      </c>
      <c r="AK173" s="1" t="str">
        <f t="shared" ca="1" si="140"/>
        <v>0</v>
      </c>
      <c r="AL173" s="1" t="str">
        <f t="shared" ca="1" si="141"/>
        <v>0</v>
      </c>
      <c r="AM173" s="1" t="e" cm="1">
        <f t="array" aca="1" ref="AM173" ca="1">INDEX($G$2:$G$195,MATCH(1,(AL173=$E$2:$E$195)*("EQU"=UPPER($F$2:$F$195)),0))</f>
        <v>#N/A</v>
      </c>
      <c r="AN173" s="1" t="str">
        <f t="shared" ca="1" si="142"/>
        <v/>
      </c>
      <c r="AO173" s="1" t="e">
        <f t="shared" ca="1" si="150"/>
        <v>#N/A</v>
      </c>
      <c r="AP173" s="1" t="str">
        <f t="shared" ca="1" si="143"/>
        <v/>
      </c>
      <c r="AQ173" s="1" t="str" cm="1">
        <f t="array" aca="1" ref="AQ173" ca="1">IF(LEFT(AL173,1)=".",INDEX($M$34:$M$195,MATCH(1,(AL173=$L$34:$L$195)*(S173=($S$34:$S$195)),0)),"")</f>
        <v/>
      </c>
      <c r="AR173" s="1" t="str">
        <f t="shared" ca="1" si="144"/>
        <v>0</v>
      </c>
      <c r="AS173" s="1">
        <f t="shared" ca="1" si="145"/>
        <v>0</v>
      </c>
      <c r="AT173" s="1" t="str">
        <f t="shared" ca="1" si="146"/>
        <v>00</v>
      </c>
      <c r="AU173" s="1" t="str">
        <f t="shared" ca="1" si="147"/>
        <v>00</v>
      </c>
      <c r="AV173" s="1" t="str">
        <f t="shared" ca="1" si="151"/>
        <v>00</v>
      </c>
      <c r="AW173" s="1" t="str">
        <f t="shared" ca="1" si="148"/>
        <v>IMM</v>
      </c>
      <c r="AX173" s="4" t="str">
        <f ca="1">VLOOKUP(UPPER(F173)&amp;"-"&amp;AW173,Opcodes!$D$3:$E$160,2,FALSE)</f>
        <v>A9</v>
      </c>
      <c r="AY173" s="1">
        <f t="shared" ca="1" si="153"/>
        <v>2</v>
      </c>
    </row>
    <row r="174" spans="3:51" x14ac:dyDescent="0.3">
      <c r="C174" s="10" t="str" cm="1">
        <f t="array" aca="1" ref="C174" ca="1">IF(AND(N174&amp;""&lt;&gt;"",K174&amp;""&lt;&gt;""),K174&amp;": "&amp;N174&amp;IF(O174&amp;""&lt;&gt;""," "&amp;O174,"")&amp;IF(P174&amp;""&lt;&gt;""," "&amp;P174,""),IF(Y174&amp;""&lt;&gt;"",K174&amp;": "&amp;TRIM(_xlfn.TEXTJOIN("",TRUE,MID(Y174,2*ROW(INDIRECT("1:"&amp;LEN(Y174)))-1,2)&amp;" ")),""))</f>
        <v>1174: 20 05 F6</v>
      </c>
      <c r="D174" s="15"/>
      <c r="E174" s="16"/>
      <c r="F174" s="17" t="s">
        <v>294</v>
      </c>
      <c r="G174" s="18" t="s">
        <v>327</v>
      </c>
      <c r="H174" s="23"/>
      <c r="I174" s="8"/>
      <c r="J174" s="8"/>
      <c r="K174" s="1" t="str">
        <f t="shared" ca="1" si="88"/>
        <v>1174</v>
      </c>
      <c r="L174" s="1" t="str">
        <f t="shared" si="120"/>
        <v/>
      </c>
      <c r="M174" s="1" t="str">
        <f t="shared" ca="1" si="121"/>
        <v>$1174</v>
      </c>
      <c r="N174" s="4" t="str">
        <f t="shared" ca="1" si="122"/>
        <v>20</v>
      </c>
      <c r="O174" s="4" t="str">
        <f t="shared" ca="1" si="123"/>
        <v>05</v>
      </c>
      <c r="P174" s="4" t="str">
        <f t="shared" ca="1" si="124"/>
        <v>F6</v>
      </c>
      <c r="Q174" s="3">
        <f t="shared" si="125"/>
        <v>-1</v>
      </c>
      <c r="R174" s="3" t="str">
        <f t="shared" si="126"/>
        <v/>
      </c>
      <c r="S174" s="3" t="str">
        <f t="shared" si="152"/>
        <v>sub</v>
      </c>
      <c r="T174" s="3" t="b">
        <f t="shared" si="149"/>
        <v>0</v>
      </c>
      <c r="U174" s="3" t="b">
        <f t="shared" si="127"/>
        <v>0</v>
      </c>
      <c r="V174" s="3" t="b">
        <f t="shared" si="128"/>
        <v>0</v>
      </c>
      <c r="W174" s="3" t="b">
        <f t="shared" si="129"/>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130"/>
        <v/>
      </c>
      <c r="AA174" s="1" t="str">
        <f t="shared" si="131"/>
        <v/>
      </c>
      <c r="AB174" s="1" t="str">
        <f t="shared" si="132"/>
        <v/>
      </c>
      <c r="AC174" s="1" t="str">
        <f t="shared" si="133"/>
        <v/>
      </c>
      <c r="AD174" s="1" t="str">
        <f t="shared" si="134"/>
        <v/>
      </c>
      <c r="AE174" s="1" t="str">
        <f t="shared" ca="1" si="135"/>
        <v>draw</v>
      </c>
      <c r="AF174" s="1" t="str">
        <f t="shared" si="136"/>
        <v/>
      </c>
      <c r="AG174" s="1" t="str">
        <f ca="1">IF(Z174&amp;""&lt;&gt;"",Z$33,IF(AA174&amp;""&lt;&gt;"",AA$33,IF(AB174&amp;""&lt;&gt;"",AB$33,IF(AC174&amp;""&lt;&gt;"",AC$33,IF(AD174&amp;""&lt;&gt;"",AD$33,IF(AND(AE174&amp;""&lt;&gt;"",X174=FALSE),AE$33,IF(AF174&amp;""&lt;&gt;"","IMM",IF(X174,"PSO","DIR"))))))))</f>
        <v>mem</v>
      </c>
      <c r="AH174" s="1" t="str">
        <f t="shared" ca="1" si="137"/>
        <v>draw</v>
      </c>
      <c r="AI174" s="1">
        <f t="shared" ca="1" si="138"/>
        <v>-1</v>
      </c>
      <c r="AJ174" s="1">
        <f t="shared" ca="1" si="139"/>
        <v>0</v>
      </c>
      <c r="AK174" s="1" t="str">
        <f t="shared" ca="1" si="140"/>
        <v>draw</v>
      </c>
      <c r="AL174" s="1" t="str">
        <f t="shared" ca="1" si="141"/>
        <v>draw</v>
      </c>
      <c r="AM174" s="1" t="str" cm="1">
        <f t="array" aca="1" ref="AM174" ca="1">INDEX($G$2:$G$195,MATCH(1,(AL174=$E$2:$E$195)*("EQU"=UPPER($F$2:$F$195)),0))</f>
        <v>$f605</v>
      </c>
      <c r="AN174" s="1" t="str">
        <f t="shared" ca="1" si="142"/>
        <v>$f605</v>
      </c>
      <c r="AO174" s="1" t="e">
        <f t="shared" ca="1" si="150"/>
        <v>#N/A</v>
      </c>
      <c r="AP174" s="1" t="str">
        <f t="shared" ca="1" si="143"/>
        <v/>
      </c>
      <c r="AQ174" s="1" t="str" cm="1">
        <f t="array" aca="1" ref="AQ174" ca="1">IF(LEFT(AL174,1)=".",INDEX($M$34:$M$195,MATCH(1,(AL174=$L$34:$L$195)*(S174=($S$34:$S$195)),0)),"")</f>
        <v/>
      </c>
      <c r="AR174" s="1" t="str">
        <f t="shared" ca="1" si="144"/>
        <v>$f605</v>
      </c>
      <c r="AS174" s="1">
        <f t="shared" ca="1" si="145"/>
        <v>62981</v>
      </c>
      <c r="AT174" s="1" t="str">
        <f t="shared" ca="1" si="146"/>
        <v>F605</v>
      </c>
      <c r="AU174" s="1" t="str">
        <f t="shared" ca="1" si="147"/>
        <v>F605</v>
      </c>
      <c r="AV174" s="1" t="str">
        <f t="shared" ca="1" si="151"/>
        <v>F605</v>
      </c>
      <c r="AW174" s="1" t="str">
        <f t="shared" ca="1" si="148"/>
        <v>ABS</v>
      </c>
      <c r="AX174" s="4" t="str">
        <f ca="1">VLOOKUP(UPPER(F174)&amp;"-"&amp;AW174,Opcodes!$D$3:$E$160,2,FALSE)</f>
        <v>20</v>
      </c>
      <c r="AY174" s="1">
        <f t="shared" si="153"/>
        <v>3</v>
      </c>
    </row>
    <row r="175" spans="3:51" x14ac:dyDescent="0.3">
      <c r="C175" s="10" t="str" cm="1">
        <f t="array" aca="1" ref="C175" ca="1">IF(AND(N175&amp;""&lt;&gt;"",K175&amp;""&lt;&gt;""),K175&amp;": "&amp;N175&amp;IF(O175&amp;""&lt;&gt;""," "&amp;O175,"")&amp;IF(P175&amp;""&lt;&gt;""," "&amp;P175,""),IF(Y175&amp;""&lt;&gt;"",K175&amp;": "&amp;TRIM(_xlfn.TEXTJOIN("",TRUE,MID(Y175,2*ROW(INDIRECT("1:"&amp;LEN(Y175)))-1,2)&amp;" ")),""))</f>
        <v>1177: C6 0C</v>
      </c>
      <c r="D175" s="15"/>
      <c r="E175" s="16" t="s">
        <v>440</v>
      </c>
      <c r="F175" s="17" t="s">
        <v>76</v>
      </c>
      <c r="G175" s="18" t="s">
        <v>307</v>
      </c>
      <c r="H175" s="23"/>
      <c r="I175" s="8"/>
      <c r="J175" s="8"/>
      <c r="K175" s="1" t="str">
        <f t="shared" ca="1" si="88"/>
        <v>1177</v>
      </c>
      <c r="L175" s="1" t="str">
        <f t="shared" si="120"/>
        <v>drtn</v>
      </c>
      <c r="M175" s="1" t="str">
        <f t="shared" ca="1" si="121"/>
        <v>$1177</v>
      </c>
      <c r="N175" s="4" t="str">
        <f t="shared" ca="1" si="122"/>
        <v>C6</v>
      </c>
      <c r="O175" s="4" t="str">
        <f t="shared" ca="1" si="123"/>
        <v>0C</v>
      </c>
      <c r="P175" s="4" t="str">
        <f t="shared" ca="1" si="124"/>
        <v/>
      </c>
      <c r="Q175" s="3">
        <f t="shared" si="125"/>
        <v>-1</v>
      </c>
      <c r="R175" s="3" t="str">
        <f t="shared" si="126"/>
        <v/>
      </c>
      <c r="S175" s="3" t="str">
        <f t="shared" si="152"/>
        <v>sub</v>
      </c>
      <c r="T175" s="3" t="b">
        <f t="shared" si="149"/>
        <v>0</v>
      </c>
      <c r="U175" s="3" t="b">
        <f t="shared" si="127"/>
        <v>0</v>
      </c>
      <c r="V175" s="3" t="b">
        <f t="shared" si="128"/>
        <v>0</v>
      </c>
      <c r="W175" s="3" t="b">
        <f t="shared" si="129"/>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130"/>
        <v/>
      </c>
      <c r="AA175" s="1" t="str">
        <f t="shared" si="131"/>
        <v/>
      </c>
      <c r="AB175" s="1" t="str">
        <f t="shared" si="132"/>
        <v/>
      </c>
      <c r="AC175" s="1" t="str">
        <f t="shared" si="133"/>
        <v/>
      </c>
      <c r="AD175" s="1" t="str">
        <f t="shared" si="134"/>
        <v/>
      </c>
      <c r="AE175" s="1" t="str">
        <f t="shared" ca="1" si="135"/>
        <v>num</v>
      </c>
      <c r="AF175" s="1" t="str">
        <f t="shared" si="136"/>
        <v/>
      </c>
      <c r="AG175" s="1" t="str">
        <f ca="1">IF(Z175&amp;""&lt;&gt;"",Z$33,IF(AA175&amp;""&lt;&gt;"",AA$33,IF(AB175&amp;""&lt;&gt;"",AB$33,IF(AC175&amp;""&lt;&gt;"",AC$33,IF(AD175&amp;""&lt;&gt;"",AD$33,IF(AND(AE175&amp;""&lt;&gt;"",X175=FALSE),AE$33,IF(AF175&amp;""&lt;&gt;"","IMM",IF(X175,"PSO","DIR"))))))))</f>
        <v>mem</v>
      </c>
      <c r="AH175" s="1" t="str">
        <f t="shared" ca="1" si="137"/>
        <v>num</v>
      </c>
      <c r="AI175" s="1">
        <f t="shared" ca="1" si="138"/>
        <v>-1</v>
      </c>
      <c r="AJ175" s="1">
        <f t="shared" ca="1" si="139"/>
        <v>0</v>
      </c>
      <c r="AK175" s="1" t="str">
        <f t="shared" ca="1" si="140"/>
        <v>num</v>
      </c>
      <c r="AL175" s="1" t="str">
        <f t="shared" ca="1" si="141"/>
        <v>num</v>
      </c>
      <c r="AM175" s="1" t="str" cm="1">
        <f t="array" aca="1" ref="AM175" ca="1">INDEX($G$2:$G$195,MATCH(1,(AL175=$E$2:$E$195)*("EQU"=UPPER($F$2:$F$195)),0))</f>
        <v>$0c</v>
      </c>
      <c r="AN175" s="1" t="str">
        <f t="shared" ca="1" si="142"/>
        <v>$0c</v>
      </c>
      <c r="AO175" s="1" t="e">
        <f t="shared" ca="1" si="150"/>
        <v>#N/A</v>
      </c>
      <c r="AP175" s="1" t="str">
        <f t="shared" ca="1" si="143"/>
        <v/>
      </c>
      <c r="AQ175" s="1" t="str" cm="1">
        <f t="array" aca="1" ref="AQ175" ca="1">IF(LEFT(AL175,1)=".",INDEX($M$34:$M$195,MATCH(1,(AL175=$L$34:$L$195)*(S175=($S$34:$S$195)),0)),"")</f>
        <v/>
      </c>
      <c r="AR175" s="1" t="str">
        <f t="shared" ca="1" si="144"/>
        <v>$0c</v>
      </c>
      <c r="AS175" s="1">
        <f t="shared" ca="1" si="145"/>
        <v>12</v>
      </c>
      <c r="AT175" s="1" t="str">
        <f t="shared" ca="1" si="146"/>
        <v>0C</v>
      </c>
      <c r="AU175" s="1" t="str">
        <f t="shared" ca="1" si="147"/>
        <v>0C</v>
      </c>
      <c r="AV175" s="1" t="str">
        <f t="shared" ca="1" si="151"/>
        <v>0C</v>
      </c>
      <c r="AW175" s="1" t="str">
        <f t="shared" ca="1" si="148"/>
        <v>ZP</v>
      </c>
      <c r="AX175" s="4" t="str">
        <f ca="1">VLOOKUP(UPPER(F175)&amp;"-"&amp;AW175,Opcodes!$D$3:$E$160,2,FALSE)</f>
        <v>C6</v>
      </c>
      <c r="AY175" s="1">
        <f t="shared" ca="1" si="153"/>
        <v>2</v>
      </c>
    </row>
    <row r="176" spans="3:51" x14ac:dyDescent="0.3">
      <c r="C176" s="10" t="str" cm="1">
        <f t="array" aca="1" ref="C176" ca="1">IF(AND(N176&amp;""&lt;&gt;"",K176&amp;""&lt;&gt;""),K176&amp;": "&amp;N176&amp;IF(O176&amp;""&lt;&gt;""," "&amp;O176,"")&amp;IF(P176&amp;""&lt;&gt;""," "&amp;P176,""),IF(Y176&amp;""&lt;&gt;"",K176&amp;": "&amp;TRIM(_xlfn.TEXTJOIN("",TRUE,MID(Y176,2*ROW(INDIRECT("1:"&amp;LEN(Y176)))-1,2)&amp;" ")),""))</f>
        <v>1179: D0 B0</v>
      </c>
      <c r="D176" s="15"/>
      <c r="E176" s="16"/>
      <c r="F176" s="17" t="s">
        <v>88</v>
      </c>
      <c r="G176" s="18" t="s">
        <v>420</v>
      </c>
      <c r="H176" s="23"/>
      <c r="I176" s="8"/>
      <c r="J176" s="8"/>
      <c r="K176" s="1" t="str">
        <f t="shared" ref="K176:K195" ca="1" si="154">DEC2HEX(HEX2DEC(K175)+IF(ISERROR(AY175),0,IF(ISNUMBER(AY175),AY175,0)))</f>
        <v>1179</v>
      </c>
      <c r="L176" s="1" t="str">
        <f t="shared" si="120"/>
        <v/>
      </c>
      <c r="M176" s="1" t="str">
        <f t="shared" ca="1" si="121"/>
        <v>$1179</v>
      </c>
      <c r="N176" s="4" t="str">
        <f t="shared" ca="1" si="122"/>
        <v>D0</v>
      </c>
      <c r="O176" s="4" t="str">
        <f t="shared" ca="1" si="123"/>
        <v>B0</v>
      </c>
      <c r="P176" s="4" t="str">
        <f t="shared" ca="1" si="124"/>
        <v/>
      </c>
      <c r="Q176" s="3">
        <f t="shared" si="125"/>
        <v>-1</v>
      </c>
      <c r="R176" s="3" t="str">
        <f t="shared" si="126"/>
        <v/>
      </c>
      <c r="S176" s="3" t="str">
        <f t="shared" si="152"/>
        <v>sub</v>
      </c>
      <c r="T176" s="3" t="b">
        <f t="shared" si="149"/>
        <v>1</v>
      </c>
      <c r="U176" s="3" t="b">
        <f t="shared" si="127"/>
        <v>0</v>
      </c>
      <c r="V176" s="3" t="b">
        <f t="shared" si="128"/>
        <v>0</v>
      </c>
      <c r="W176" s="3" t="b">
        <f t="shared" si="129"/>
        <v>0</v>
      </c>
      <c r="X176" s="3" t="b">
        <f>IF(NOT(ISERROR(VLOOKUP(UPPER(F176),Opcodes!$O$3:$O$10,1,FALSE))),TRUE,FALSE)</f>
        <v>0</v>
      </c>
      <c r="Y176" s="1" t="str" cm="1">
        <f t="array" aca="1" ref="Y176" ca="1">IF(OR(UPPER(F176)="STR",UPPER(F176)="ASC"),_xlfn.TEXTJOIN("",TRUE,DEC2HEX(128*(UPPER(F176)="STR")+CODE(MID(G176,ABS(ROW(INDIRECT("1:"&amp;LEN(G176)))),1)))),IF(UPPER(F176)="HEX",SUBSTITUTE(G176," ",""),""))</f>
        <v/>
      </c>
      <c r="Z176" s="1" t="str">
        <f t="shared" si="130"/>
        <v/>
      </c>
      <c r="AA176" s="1" t="str">
        <f t="shared" si="131"/>
        <v/>
      </c>
      <c r="AB176" s="1" t="str">
        <f t="shared" si="132"/>
        <v/>
      </c>
      <c r="AC176" s="1" t="str">
        <f t="shared" si="133"/>
        <v/>
      </c>
      <c r="AD176" s="1" t="str">
        <f t="shared" si="134"/>
        <v/>
      </c>
      <c r="AE176" s="1" t="str">
        <f t="shared" ca="1" si="135"/>
        <v>explos</v>
      </c>
      <c r="AF176" s="1" t="str">
        <f t="shared" si="136"/>
        <v/>
      </c>
      <c r="AG176" s="1" t="str">
        <f ca="1">IF(Z176&amp;""&lt;&gt;"",Z$33,IF(AA176&amp;""&lt;&gt;"",AA$33,IF(AB176&amp;""&lt;&gt;"",AB$33,IF(AC176&amp;""&lt;&gt;"",AC$33,IF(AD176&amp;""&lt;&gt;"",AD$33,IF(AND(AE176&amp;""&lt;&gt;"",X176=FALSE),AE$33,IF(AF176&amp;""&lt;&gt;"","IMM",IF(X176,"PSO","DIR"))))))))</f>
        <v>mem</v>
      </c>
      <c r="AH176" s="1" t="str">
        <f t="shared" ca="1" si="137"/>
        <v>explos</v>
      </c>
      <c r="AI176" s="1">
        <f t="shared" ca="1" si="138"/>
        <v>-1</v>
      </c>
      <c r="AJ176" s="1">
        <f t="shared" ca="1" si="139"/>
        <v>0</v>
      </c>
      <c r="AK176" s="1" t="str">
        <f t="shared" ca="1" si="140"/>
        <v>explos</v>
      </c>
      <c r="AL176" s="1" t="str">
        <f t="shared" ca="1" si="141"/>
        <v>explos</v>
      </c>
      <c r="AM176" s="1" t="e" cm="1">
        <f t="array" aca="1" ref="AM176" ca="1">INDEX($G$2:$G$195,MATCH(1,(AL176=$E$2:$E$195)*("EQU"=UPPER($F$2:$F$195)),0))</f>
        <v>#N/A</v>
      </c>
      <c r="AN176" s="1" t="str">
        <f t="shared" ca="1" si="142"/>
        <v/>
      </c>
      <c r="AO176" s="1" t="str">
        <f t="shared" ca="1" si="150"/>
        <v>$112B</v>
      </c>
      <c r="AP176" s="1" t="str">
        <f t="shared" ca="1" si="143"/>
        <v>$112B</v>
      </c>
      <c r="AQ176" s="1" t="str" cm="1">
        <f t="array" aca="1" ref="AQ176" ca="1">IF(LEFT(AL176,1)=".",INDEX($M$34:$M$195,MATCH(1,(AL176=$L$34:$L$195)*(S176=($S$34:$S$195)),0)),"")</f>
        <v/>
      </c>
      <c r="AR176" s="1" t="str">
        <f t="shared" ca="1" si="144"/>
        <v>$112B</v>
      </c>
      <c r="AS176" s="1">
        <f t="shared" ca="1" si="145"/>
        <v>4395</v>
      </c>
      <c r="AT176" s="1" t="str">
        <f t="shared" ca="1" si="146"/>
        <v>112B</v>
      </c>
      <c r="AU176" s="1" t="str">
        <f t="shared" ca="1" si="147"/>
        <v>112B</v>
      </c>
      <c r="AV176" s="1" t="str">
        <f t="shared" ca="1" si="151"/>
        <v>B0</v>
      </c>
      <c r="AW176" s="1" t="str">
        <f t="shared" ca="1" si="148"/>
        <v>REL</v>
      </c>
      <c r="AX176" s="4" t="str">
        <f ca="1">VLOOKUP(UPPER(F176)&amp;"-"&amp;AW176,Opcodes!$D$3:$E$160,2,FALSE)</f>
        <v>D0</v>
      </c>
      <c r="AY176" s="1">
        <f t="shared" si="153"/>
        <v>2</v>
      </c>
    </row>
    <row r="177" spans="3:51" x14ac:dyDescent="0.3">
      <c r="C177" s="10" t="str" cm="1">
        <f t="array" aca="1" ref="C177" ca="1">IF(AND(N177&amp;""&lt;&gt;"",K177&amp;""&lt;&gt;""),K177&amp;": "&amp;N177&amp;IF(O177&amp;""&lt;&gt;""," "&amp;O177,"")&amp;IF(P177&amp;""&lt;&gt;""," "&amp;P177,""),IF(Y177&amp;""&lt;&gt;"",K177&amp;": "&amp;TRIM(_xlfn.TEXTJOIN("",TRUE,MID(Y177,2*ROW(INDIRECT("1:"&amp;LEN(Y177)))-1,2)&amp;" ")),""))</f>
        <v>117B: A9 01</v>
      </c>
      <c r="D177" s="15"/>
      <c r="E177" s="16" t="s">
        <v>416</v>
      </c>
      <c r="F177" s="17" t="s">
        <v>48</v>
      </c>
      <c r="G177" s="18" t="s">
        <v>358</v>
      </c>
      <c r="H177" s="23"/>
      <c r="I177" s="8"/>
      <c r="J177" s="8"/>
      <c r="K177" s="1" t="str">
        <f t="shared" ca="1" si="154"/>
        <v>117B</v>
      </c>
      <c r="L177" s="1" t="str">
        <f t="shared" si="120"/>
        <v>miss</v>
      </c>
      <c r="M177" s="1" t="str">
        <f t="shared" ca="1" si="121"/>
        <v>$117B</v>
      </c>
      <c r="N177" s="4" t="str">
        <f t="shared" ca="1" si="122"/>
        <v>A9</v>
      </c>
      <c r="O177" s="4" t="str">
        <f t="shared" ca="1" si="123"/>
        <v>01</v>
      </c>
      <c r="P177" s="4" t="str">
        <f t="shared" ca="1" si="124"/>
        <v/>
      </c>
      <c r="Q177" s="3">
        <f t="shared" si="125"/>
        <v>-1</v>
      </c>
      <c r="R177" s="3" t="str">
        <f t="shared" si="126"/>
        <v/>
      </c>
      <c r="S177" s="3" t="str">
        <f t="shared" si="152"/>
        <v>sub</v>
      </c>
      <c r="T177" s="3" t="b">
        <f t="shared" si="149"/>
        <v>0</v>
      </c>
      <c r="U177" s="3" t="b">
        <f t="shared" si="127"/>
        <v>0</v>
      </c>
      <c r="V177" s="3" t="b">
        <f t="shared" si="128"/>
        <v>0</v>
      </c>
      <c r="W177" s="3" t="b">
        <f t="shared" si="129"/>
        <v>0</v>
      </c>
      <c r="X177" s="3" t="b">
        <f>IF(NOT(ISERROR(VLOOKUP(UPPER(F177),Opcodes!$O$3:$O$10,1,FALSE))),TRUE,FALSE)</f>
        <v>0</v>
      </c>
      <c r="Y177" s="1" t="str" cm="1">
        <f t="array" aca="1" ref="Y177" ca="1">IF(OR(UPPER(F177)="STR",UPPER(F177)="ASC"),_xlfn.TEXTJOIN("",TRUE,DEC2HEX(128*(UPPER(F177)="STR")+CODE(MID(G177,ABS(ROW(INDIRECT("1:"&amp;LEN(G177)))),1)))),IF(UPPER(F177)="HEX",SUBSTITUTE(G177," ",""),""))</f>
        <v/>
      </c>
      <c r="Z177" s="1" t="str">
        <f t="shared" si="130"/>
        <v/>
      </c>
      <c r="AA177" s="1" t="str">
        <f t="shared" si="131"/>
        <v/>
      </c>
      <c r="AB177" s="1" t="str">
        <f t="shared" si="132"/>
        <v/>
      </c>
      <c r="AC177" s="1" t="str">
        <f t="shared" si="133"/>
        <v/>
      </c>
      <c r="AD177" s="1" t="str">
        <f t="shared" si="134"/>
        <v/>
      </c>
      <c r="AE177" s="1" t="str">
        <f t="shared" ca="1" si="135"/>
        <v/>
      </c>
      <c r="AF177" s="1" t="str">
        <f t="shared" si="136"/>
        <v>#1</v>
      </c>
      <c r="AG177" s="1" t="str">
        <f ca="1">IF(Z177&amp;""&lt;&gt;"",Z$33,IF(AA177&amp;""&lt;&gt;"",AA$33,IF(AB177&amp;""&lt;&gt;"",AB$33,IF(AC177&amp;""&lt;&gt;"",AC$33,IF(AD177&amp;""&lt;&gt;"",AD$33,IF(AND(AE177&amp;""&lt;&gt;"",X177=FALSE),AE$33,IF(AF177&amp;""&lt;&gt;"","IMM",IF(X177,"PSO","DIR"))))))))</f>
        <v>IMM</v>
      </c>
      <c r="AH177" s="1" t="str">
        <f t="shared" ca="1" si="137"/>
        <v>1</v>
      </c>
      <c r="AI177" s="1">
        <f t="shared" ca="1" si="138"/>
        <v>-1</v>
      </c>
      <c r="AJ177" s="1">
        <f t="shared" ca="1" si="139"/>
        <v>0</v>
      </c>
      <c r="AK177" s="1" t="str">
        <f t="shared" ca="1" si="140"/>
        <v>1</v>
      </c>
      <c r="AL177" s="1" t="str">
        <f t="shared" ca="1" si="141"/>
        <v>1</v>
      </c>
      <c r="AM177" s="1" t="e" cm="1">
        <f t="array" aca="1" ref="AM177" ca="1">INDEX($G$2:$G$195,MATCH(1,(AL177=$E$2:$E$195)*("EQU"=UPPER($F$2:$F$195)),0))</f>
        <v>#N/A</v>
      </c>
      <c r="AN177" s="1" t="str">
        <f t="shared" ca="1" si="142"/>
        <v/>
      </c>
      <c r="AO177" s="1" t="e">
        <f t="shared" ca="1" si="150"/>
        <v>#N/A</v>
      </c>
      <c r="AP177" s="1" t="str">
        <f t="shared" ca="1" si="143"/>
        <v/>
      </c>
      <c r="AQ177" s="1" t="str" cm="1">
        <f t="array" aca="1" ref="AQ177" ca="1">IF(LEFT(AL177,1)=".",INDEX($M$34:$M$195,MATCH(1,(AL177=$L$34:$L$195)*(S177=($S$34:$S$195)),0)),"")</f>
        <v/>
      </c>
      <c r="AR177" s="1" t="str">
        <f t="shared" ca="1" si="144"/>
        <v>1</v>
      </c>
      <c r="AS177" s="1">
        <f t="shared" ca="1" si="145"/>
        <v>1</v>
      </c>
      <c r="AT177" s="1" t="str">
        <f t="shared" ca="1" si="146"/>
        <v>01</v>
      </c>
      <c r="AU177" s="1" t="str">
        <f t="shared" ca="1" si="147"/>
        <v>01</v>
      </c>
      <c r="AV177" s="1" t="str">
        <f t="shared" ca="1" si="151"/>
        <v>01</v>
      </c>
      <c r="AW177" s="1" t="str">
        <f t="shared" ca="1" si="148"/>
        <v>IMM</v>
      </c>
      <c r="AX177" s="4" t="str">
        <f ca="1">VLOOKUP(UPPER(F177)&amp;"-"&amp;AW177,Opcodes!$D$3:$E$160,2,FALSE)</f>
        <v>A9</v>
      </c>
      <c r="AY177" s="1">
        <f t="shared" ca="1" si="153"/>
        <v>2</v>
      </c>
    </row>
    <row r="178" spans="3:51" x14ac:dyDescent="0.3">
      <c r="C178" s="10" t="str" cm="1">
        <f t="array" aca="1" ref="C178" ca="1">IF(AND(N178&amp;""&lt;&gt;"",K178&amp;""&lt;&gt;""),K178&amp;": "&amp;N178&amp;IF(O178&amp;""&lt;&gt;""," "&amp;O178,"")&amp;IF(P178&amp;""&lt;&gt;""," "&amp;P178,""),IF(Y178&amp;""&lt;&gt;"",K178&amp;": "&amp;TRIM(_xlfn.TEXTJOIN("",TRUE,MID(Y178,2*ROW(INDIRECT("1:"&amp;LEN(Y178)))-1,2)&amp;" ")),""))</f>
        <v>117D: 85 E7</v>
      </c>
      <c r="D178" s="15"/>
      <c r="E178" s="16"/>
      <c r="F178" s="17" t="s">
        <v>373</v>
      </c>
      <c r="G178" s="18" t="s">
        <v>323</v>
      </c>
      <c r="H178" s="23"/>
      <c r="I178" s="8"/>
      <c r="J178" s="8"/>
      <c r="K178" s="1" t="str">
        <f t="shared" ca="1" si="154"/>
        <v>117D</v>
      </c>
      <c r="L178" s="1" t="str">
        <f t="shared" si="120"/>
        <v/>
      </c>
      <c r="M178" s="1" t="str">
        <f t="shared" ca="1" si="121"/>
        <v>$117D</v>
      </c>
      <c r="N178" s="4" t="str">
        <f t="shared" ca="1" si="122"/>
        <v>85</v>
      </c>
      <c r="O178" s="4" t="str">
        <f t="shared" ca="1" si="123"/>
        <v>E7</v>
      </c>
      <c r="P178" s="4" t="str">
        <f t="shared" ca="1" si="124"/>
        <v/>
      </c>
      <c r="Q178" s="3">
        <f t="shared" si="125"/>
        <v>-1</v>
      </c>
      <c r="R178" s="3" t="str">
        <f t="shared" si="126"/>
        <v/>
      </c>
      <c r="S178" s="3" t="str">
        <f t="shared" si="152"/>
        <v>sub</v>
      </c>
      <c r="T178" s="3" t="b">
        <f t="shared" si="149"/>
        <v>0</v>
      </c>
      <c r="U178" s="3" t="b">
        <f t="shared" si="127"/>
        <v>0</v>
      </c>
      <c r="V178" s="3" t="b">
        <f t="shared" si="128"/>
        <v>0</v>
      </c>
      <c r="W178" s="3" t="b">
        <f t="shared" si="129"/>
        <v>0</v>
      </c>
      <c r="X178" s="3" t="b">
        <f>IF(NOT(ISERROR(VLOOKUP(UPPER(F178),Opcodes!$O$3:$O$10,1,FALSE))),TRUE,FALSE)</f>
        <v>0</v>
      </c>
      <c r="Y178" s="1" t="str" cm="1">
        <f t="array" aca="1" ref="Y178" ca="1">IF(OR(UPPER(F178)="STR",UPPER(F178)="ASC"),_xlfn.TEXTJOIN("",TRUE,DEC2HEX(128*(UPPER(F178)="STR")+CODE(MID(G178,ABS(ROW(INDIRECT("1:"&amp;LEN(G178)))),1)))),IF(UPPER(F178)="HEX",SUBSTITUTE(G178," ",""),""))</f>
        <v/>
      </c>
      <c r="Z178" s="1" t="str">
        <f t="shared" si="130"/>
        <v/>
      </c>
      <c r="AA178" s="1" t="str">
        <f t="shared" si="131"/>
        <v/>
      </c>
      <c r="AB178" s="1" t="str">
        <f t="shared" si="132"/>
        <v/>
      </c>
      <c r="AC178" s="1" t="str">
        <f t="shared" si="133"/>
        <v/>
      </c>
      <c r="AD178" s="1" t="str">
        <f t="shared" si="134"/>
        <v/>
      </c>
      <c r="AE178" s="1" t="str">
        <f t="shared" ca="1" si="135"/>
        <v>scale</v>
      </c>
      <c r="AF178" s="1" t="str">
        <f t="shared" si="136"/>
        <v/>
      </c>
      <c r="AG178" s="1" t="str">
        <f ca="1">IF(Z178&amp;""&lt;&gt;"",Z$33,IF(AA178&amp;""&lt;&gt;"",AA$33,IF(AB178&amp;""&lt;&gt;"",AB$33,IF(AC178&amp;""&lt;&gt;"",AC$33,IF(AD178&amp;""&lt;&gt;"",AD$33,IF(AND(AE178&amp;""&lt;&gt;"",X178=FALSE),AE$33,IF(AF178&amp;""&lt;&gt;"","IMM",IF(X178,"PSO","DIR"))))))))</f>
        <v>mem</v>
      </c>
      <c r="AH178" s="1" t="str">
        <f t="shared" ca="1" si="137"/>
        <v>scale</v>
      </c>
      <c r="AI178" s="1">
        <f t="shared" ca="1" si="138"/>
        <v>-1</v>
      </c>
      <c r="AJ178" s="1">
        <f t="shared" ca="1" si="139"/>
        <v>0</v>
      </c>
      <c r="AK178" s="1" t="str">
        <f t="shared" ca="1" si="140"/>
        <v>scale</v>
      </c>
      <c r="AL178" s="1" t="str">
        <f t="shared" ca="1" si="141"/>
        <v>scale</v>
      </c>
      <c r="AM178" s="1" t="str" cm="1">
        <f t="array" aca="1" ref="AM178" ca="1">INDEX($G$2:$G$195,MATCH(1,(AL178=$E$2:$E$195)*("EQU"=UPPER($F$2:$F$195)),0))</f>
        <v>$e7</v>
      </c>
      <c r="AN178" s="1" t="str">
        <f t="shared" ca="1" si="142"/>
        <v>$e7</v>
      </c>
      <c r="AO178" s="1" t="e">
        <f t="shared" ca="1" si="150"/>
        <v>#N/A</v>
      </c>
      <c r="AP178" s="1" t="str">
        <f t="shared" ca="1" si="143"/>
        <v/>
      </c>
      <c r="AQ178" s="1" t="str" cm="1">
        <f t="array" aca="1" ref="AQ178" ca="1">IF(LEFT(AL178,1)=".",INDEX($M$34:$M$195,MATCH(1,(AL178=$L$34:$L$195)*(S178=($S$34:$S$195)),0)),"")</f>
        <v/>
      </c>
      <c r="AR178" s="1" t="str">
        <f t="shared" ca="1" si="144"/>
        <v>$e7</v>
      </c>
      <c r="AS178" s="1">
        <f t="shared" ca="1" si="145"/>
        <v>231</v>
      </c>
      <c r="AT178" s="1" t="str">
        <f t="shared" ca="1" si="146"/>
        <v>E7</v>
      </c>
      <c r="AU178" s="1" t="str">
        <f t="shared" ca="1" si="147"/>
        <v>E7</v>
      </c>
      <c r="AV178" s="1" t="str">
        <f t="shared" ca="1" si="151"/>
        <v>E7</v>
      </c>
      <c r="AW178" s="1" t="str">
        <f t="shared" ca="1" si="148"/>
        <v>ZP</v>
      </c>
      <c r="AX178" s="4" t="str">
        <f ca="1">VLOOKUP(UPPER(F178)&amp;"-"&amp;AW178,Opcodes!$D$3:$E$160,2,FALSE)</f>
        <v>85</v>
      </c>
      <c r="AY178" s="1">
        <f t="shared" ca="1" si="153"/>
        <v>2</v>
      </c>
    </row>
    <row r="179" spans="3:51" x14ac:dyDescent="0.3">
      <c r="C179" s="10" t="str" cm="1">
        <f t="array" aca="1" ref="C179" ca="1">IF(AND(N179&amp;""&lt;&gt;"",K179&amp;""&lt;&gt;""),K179&amp;": "&amp;N179&amp;IF(O179&amp;""&lt;&gt;""," "&amp;O179,"")&amp;IF(P179&amp;""&lt;&gt;""," "&amp;P179,""),IF(Y179&amp;""&lt;&gt;"",K179&amp;": "&amp;TRIM(_xlfn.TEXTJOIN("",TRUE,MID(Y179,2*ROW(INDIRECT("1:"&amp;LEN(Y179)))-1,2)&amp;" ")),""))</f>
        <v>117F: A9 0A</v>
      </c>
      <c r="D179" s="15"/>
      <c r="E179" s="16"/>
      <c r="F179" s="17" t="s">
        <v>48</v>
      </c>
      <c r="G179" s="18" t="s">
        <v>376</v>
      </c>
      <c r="H179" s="23"/>
      <c r="I179" s="8"/>
      <c r="J179" s="8"/>
      <c r="K179" s="1" t="str">
        <f t="shared" ca="1" si="154"/>
        <v>117F</v>
      </c>
      <c r="L179" s="1" t="str">
        <f t="shared" si="120"/>
        <v/>
      </c>
      <c r="M179" s="1" t="str">
        <f t="shared" ca="1" si="121"/>
        <v>$117F</v>
      </c>
      <c r="N179" s="4" t="str">
        <f t="shared" ca="1" si="122"/>
        <v>A9</v>
      </c>
      <c r="O179" s="4" t="str">
        <f t="shared" ca="1" si="123"/>
        <v>0A</v>
      </c>
      <c r="P179" s="4" t="str">
        <f t="shared" ca="1" si="124"/>
        <v/>
      </c>
      <c r="Q179" s="3">
        <f t="shared" si="125"/>
        <v>-1</v>
      </c>
      <c r="R179" s="3" t="str">
        <f t="shared" si="126"/>
        <v/>
      </c>
      <c r="S179" s="3" t="str">
        <f t="shared" si="152"/>
        <v>sub</v>
      </c>
      <c r="T179" s="3" t="b">
        <f t="shared" si="149"/>
        <v>0</v>
      </c>
      <c r="U179" s="3" t="b">
        <f t="shared" si="127"/>
        <v>0</v>
      </c>
      <c r="V179" s="3" t="b">
        <f t="shared" si="128"/>
        <v>0</v>
      </c>
      <c r="W179" s="3" t="b">
        <f t="shared" si="129"/>
        <v>0</v>
      </c>
      <c r="X179" s="3" t="b">
        <f>IF(NOT(ISERROR(VLOOKUP(UPPER(F179),Opcodes!$O$3:$O$10,1,FALSE))),TRUE,FALSE)</f>
        <v>0</v>
      </c>
      <c r="Y179" s="1" t="str" cm="1">
        <f t="array" aca="1" ref="Y179" ca="1">IF(OR(UPPER(F179)="STR",UPPER(F179)="ASC"),_xlfn.TEXTJOIN("",TRUE,DEC2HEX(128*(UPPER(F179)="STR")+CODE(MID(G179,ABS(ROW(INDIRECT("1:"&amp;LEN(G179)))),1)))),IF(UPPER(F179)="HEX",SUBSTITUTE(G179," ",""),""))</f>
        <v/>
      </c>
      <c r="Z179" s="1" t="str">
        <f t="shared" si="130"/>
        <v/>
      </c>
      <c r="AA179" s="1" t="str">
        <f t="shared" si="131"/>
        <v/>
      </c>
      <c r="AB179" s="1" t="str">
        <f t="shared" si="132"/>
        <v/>
      </c>
      <c r="AC179" s="1" t="str">
        <f t="shared" si="133"/>
        <v/>
      </c>
      <c r="AD179" s="1" t="str">
        <f t="shared" si="134"/>
        <v/>
      </c>
      <c r="AE179" s="1" t="str">
        <f t="shared" ca="1" si="135"/>
        <v/>
      </c>
      <c r="AF179" s="1" t="str">
        <f t="shared" si="136"/>
        <v>#$0a</v>
      </c>
      <c r="AG179" s="1" t="str">
        <f ca="1">IF(Z179&amp;""&lt;&gt;"",Z$33,IF(AA179&amp;""&lt;&gt;"",AA$33,IF(AB179&amp;""&lt;&gt;"",AB$33,IF(AC179&amp;""&lt;&gt;"",AC$33,IF(AD179&amp;""&lt;&gt;"",AD$33,IF(AND(AE179&amp;""&lt;&gt;"",X179=FALSE),AE$33,IF(AF179&amp;""&lt;&gt;"","IMM",IF(X179,"PSO","DIR"))))))))</f>
        <v>IMM</v>
      </c>
      <c r="AH179" s="1" t="str">
        <f t="shared" ca="1" si="137"/>
        <v>$0a</v>
      </c>
      <c r="AI179" s="1">
        <f t="shared" ca="1" si="138"/>
        <v>-1</v>
      </c>
      <c r="AJ179" s="1">
        <f t="shared" ca="1" si="139"/>
        <v>0</v>
      </c>
      <c r="AK179" s="1" t="str">
        <f t="shared" ca="1" si="140"/>
        <v>$0a</v>
      </c>
      <c r="AL179" s="1" t="str">
        <f t="shared" ca="1" si="141"/>
        <v>$0a</v>
      </c>
      <c r="AM179" s="1" t="e" cm="1">
        <f t="array" aca="1" ref="AM179" ca="1">INDEX($G$2:$G$195,MATCH(1,(AL179=$E$2:$E$195)*("EQU"=UPPER($F$2:$F$195)),0))</f>
        <v>#N/A</v>
      </c>
      <c r="AN179" s="1" t="str">
        <f t="shared" ca="1" si="142"/>
        <v/>
      </c>
      <c r="AO179" s="1" t="e">
        <f t="shared" ca="1" si="150"/>
        <v>#N/A</v>
      </c>
      <c r="AP179" s="1" t="str">
        <f t="shared" ca="1" si="143"/>
        <v/>
      </c>
      <c r="AQ179" s="1" t="str" cm="1">
        <f t="array" aca="1" ref="AQ179" ca="1">IF(LEFT(AL179,1)=".",INDEX($M$34:$M$195,MATCH(1,(AL179=$L$34:$L$195)*(S179=($S$34:$S$195)),0)),"")</f>
        <v/>
      </c>
      <c r="AR179" s="1" t="str">
        <f t="shared" ca="1" si="144"/>
        <v>$0a</v>
      </c>
      <c r="AS179" s="1">
        <f t="shared" ca="1" si="145"/>
        <v>10</v>
      </c>
      <c r="AT179" s="1" t="str">
        <f t="shared" ca="1" si="146"/>
        <v>0A</v>
      </c>
      <c r="AU179" s="1" t="str">
        <f t="shared" ca="1" si="147"/>
        <v>0A</v>
      </c>
      <c r="AV179" s="1" t="str">
        <f t="shared" ca="1" si="151"/>
        <v>0A</v>
      </c>
      <c r="AW179" s="1" t="str">
        <f t="shared" ca="1" si="148"/>
        <v>IMM</v>
      </c>
      <c r="AX179" s="4" t="str">
        <f ca="1">VLOOKUP(UPPER(F179)&amp;"-"&amp;AW179,Opcodes!$D$3:$E$160,2,FALSE)</f>
        <v>A9</v>
      </c>
      <c r="AY179" s="1">
        <f t="shared" ca="1" si="153"/>
        <v>2</v>
      </c>
    </row>
    <row r="180" spans="3:51" x14ac:dyDescent="0.3">
      <c r="C180" s="10" t="str" cm="1">
        <f t="array" aca="1" ref="C180" ca="1">IF(AND(N180&amp;""&lt;&gt;"",K180&amp;""&lt;&gt;""),K180&amp;": "&amp;N180&amp;IF(O180&amp;""&lt;&gt;""," "&amp;O180,"")&amp;IF(P180&amp;""&lt;&gt;""," "&amp;P180,""),IF(Y180&amp;""&lt;&gt;"",K180&amp;": "&amp;TRIM(_xlfn.TEXTJOIN("",TRUE,MID(Y180,2*ROW(INDIRECT("1:"&amp;LEN(Y180)))-1,2)&amp;" ")),""))</f>
        <v>1181: 85 0C</v>
      </c>
      <c r="D180" s="15"/>
      <c r="E180" s="16"/>
      <c r="F180" s="17" t="s">
        <v>373</v>
      </c>
      <c r="G180" s="18" t="s">
        <v>307</v>
      </c>
      <c r="H180" s="23"/>
      <c r="I180" s="8"/>
      <c r="J180" s="8"/>
      <c r="K180" s="1" t="str">
        <f t="shared" ca="1" si="154"/>
        <v>1181</v>
      </c>
      <c r="L180" s="1" t="str">
        <f t="shared" si="120"/>
        <v/>
      </c>
      <c r="M180" s="1" t="str">
        <f t="shared" ca="1" si="121"/>
        <v>$1181</v>
      </c>
      <c r="N180" s="4" t="str">
        <f t="shared" ca="1" si="122"/>
        <v>85</v>
      </c>
      <c r="O180" s="4" t="str">
        <f t="shared" ca="1" si="123"/>
        <v>0C</v>
      </c>
      <c r="P180" s="4" t="str">
        <f t="shared" ca="1" si="124"/>
        <v/>
      </c>
      <c r="Q180" s="3">
        <f t="shared" si="125"/>
        <v>-1</v>
      </c>
      <c r="R180" s="3" t="str">
        <f t="shared" si="126"/>
        <v/>
      </c>
      <c r="S180" s="3" t="str">
        <f t="shared" si="152"/>
        <v>sub</v>
      </c>
      <c r="T180" s="3" t="b">
        <f t="shared" si="149"/>
        <v>0</v>
      </c>
      <c r="U180" s="3" t="b">
        <f t="shared" si="127"/>
        <v>0</v>
      </c>
      <c r="V180" s="3" t="b">
        <f t="shared" si="128"/>
        <v>0</v>
      </c>
      <c r="W180" s="3" t="b">
        <f t="shared" si="129"/>
        <v>0</v>
      </c>
      <c r="X180" s="3" t="b">
        <f>IF(NOT(ISERROR(VLOOKUP(UPPER(F180),Opcodes!$O$3:$O$10,1,FALSE))),TRUE,FALSE)</f>
        <v>0</v>
      </c>
      <c r="Y180" s="1" t="str" cm="1">
        <f t="array" aca="1" ref="Y180" ca="1">IF(OR(UPPER(F180)="STR",UPPER(F180)="ASC"),_xlfn.TEXTJOIN("",TRUE,DEC2HEX(128*(UPPER(F180)="STR")+CODE(MID(G180,ABS(ROW(INDIRECT("1:"&amp;LEN(G180)))),1)))),IF(UPPER(F180)="HEX",SUBSTITUTE(G180," ",""),""))</f>
        <v/>
      </c>
      <c r="Z180" s="1" t="str">
        <f t="shared" si="130"/>
        <v/>
      </c>
      <c r="AA180" s="1" t="str">
        <f t="shared" si="131"/>
        <v/>
      </c>
      <c r="AB180" s="1" t="str">
        <f t="shared" si="132"/>
        <v/>
      </c>
      <c r="AC180" s="1" t="str">
        <f t="shared" si="133"/>
        <v/>
      </c>
      <c r="AD180" s="1" t="str">
        <f t="shared" si="134"/>
        <v/>
      </c>
      <c r="AE180" s="1" t="str">
        <f t="shared" ca="1" si="135"/>
        <v>num</v>
      </c>
      <c r="AF180" s="1" t="str">
        <f t="shared" si="136"/>
        <v/>
      </c>
      <c r="AG180" s="1" t="str">
        <f ca="1">IF(Z180&amp;""&lt;&gt;"",Z$33,IF(AA180&amp;""&lt;&gt;"",AA$33,IF(AB180&amp;""&lt;&gt;"",AB$33,IF(AC180&amp;""&lt;&gt;"",AC$33,IF(AD180&amp;""&lt;&gt;"",AD$33,IF(AND(AE180&amp;""&lt;&gt;"",X180=FALSE),AE$33,IF(AF180&amp;""&lt;&gt;"","IMM",IF(X180,"PSO","DIR"))))))))</f>
        <v>mem</v>
      </c>
      <c r="AH180" s="1" t="str">
        <f t="shared" ca="1" si="137"/>
        <v>num</v>
      </c>
      <c r="AI180" s="1">
        <f t="shared" ca="1" si="138"/>
        <v>-1</v>
      </c>
      <c r="AJ180" s="1">
        <f t="shared" ca="1" si="139"/>
        <v>0</v>
      </c>
      <c r="AK180" s="1" t="str">
        <f t="shared" ca="1" si="140"/>
        <v>num</v>
      </c>
      <c r="AL180" s="1" t="str">
        <f t="shared" ca="1" si="141"/>
        <v>num</v>
      </c>
      <c r="AM180" s="1" t="str" cm="1">
        <f t="array" aca="1" ref="AM180" ca="1">INDEX($G$2:$G$195,MATCH(1,(AL180=$E$2:$E$195)*("EQU"=UPPER($F$2:$F$195)),0))</f>
        <v>$0c</v>
      </c>
      <c r="AN180" s="1" t="str">
        <f t="shared" ca="1" si="142"/>
        <v>$0c</v>
      </c>
      <c r="AO180" s="1" t="e">
        <f t="shared" ca="1" si="150"/>
        <v>#N/A</v>
      </c>
      <c r="AP180" s="1" t="str">
        <f t="shared" ca="1" si="143"/>
        <v/>
      </c>
      <c r="AQ180" s="1" t="str" cm="1">
        <f t="array" aca="1" ref="AQ180" ca="1">IF(LEFT(AL180,1)=".",INDEX($M$34:$M$195,MATCH(1,(AL180=$L$34:$L$195)*(S180=($S$34:$S$195)),0)),"")</f>
        <v/>
      </c>
      <c r="AR180" s="1" t="str">
        <f t="shared" ca="1" si="144"/>
        <v>$0c</v>
      </c>
      <c r="AS180" s="1">
        <f t="shared" ca="1" si="145"/>
        <v>12</v>
      </c>
      <c r="AT180" s="1" t="str">
        <f t="shared" ca="1" si="146"/>
        <v>0C</v>
      </c>
      <c r="AU180" s="1" t="str">
        <f t="shared" ca="1" si="147"/>
        <v>0C</v>
      </c>
      <c r="AV180" s="1" t="str">
        <f t="shared" ca="1" si="151"/>
        <v>0C</v>
      </c>
      <c r="AW180" s="1" t="str">
        <f t="shared" ca="1" si="148"/>
        <v>ZP</v>
      </c>
      <c r="AX180" s="4" t="str">
        <f ca="1">VLOOKUP(UPPER(F180)&amp;"-"&amp;AW180,Opcodes!$D$3:$E$160,2,FALSE)</f>
        <v>85</v>
      </c>
      <c r="AY180" s="1">
        <f t="shared" ca="1" si="153"/>
        <v>2</v>
      </c>
    </row>
    <row r="181" spans="3:51" x14ac:dyDescent="0.3">
      <c r="C181" s="10" t="str" cm="1">
        <f t="array" aca="1" ref="C181" ca="1">IF(AND(N181&amp;""&lt;&gt;"",K181&amp;""&lt;&gt;""),K181&amp;": "&amp;N181&amp;IF(O181&amp;""&lt;&gt;""," "&amp;O181,"")&amp;IF(P181&amp;""&lt;&gt;""," "&amp;P181,""),IF(Y181&amp;""&lt;&gt;"",K181&amp;": "&amp;TRIM(_xlfn.TEXTJOIN("",TRUE,MID(Y181,2*ROW(INDIRECT("1:"&amp;LEN(Y181)))-1,2)&amp;" ")),""))</f>
        <v>1183: 4C B8 10</v>
      </c>
      <c r="D181" s="15"/>
      <c r="E181" s="16" t="s">
        <v>441</v>
      </c>
      <c r="F181" s="17" t="s">
        <v>79</v>
      </c>
      <c r="G181" s="18" t="s">
        <v>385</v>
      </c>
      <c r="H181" s="23"/>
      <c r="I181" s="8"/>
      <c r="J181" s="8"/>
      <c r="K181" s="1" t="str">
        <f t="shared" ca="1" si="154"/>
        <v>1183</v>
      </c>
      <c r="L181" s="1" t="str">
        <f t="shared" si="120"/>
        <v>again</v>
      </c>
      <c r="M181" s="1" t="str">
        <f t="shared" ca="1" si="121"/>
        <v>$1183</v>
      </c>
      <c r="N181" s="4" t="str">
        <f t="shared" ca="1" si="122"/>
        <v>4C</v>
      </c>
      <c r="O181" s="4" t="str">
        <f t="shared" ca="1" si="123"/>
        <v>B8</v>
      </c>
      <c r="P181" s="4" t="str">
        <f t="shared" ca="1" si="124"/>
        <v>10</v>
      </c>
      <c r="Q181" s="3">
        <f t="shared" si="125"/>
        <v>-1</v>
      </c>
      <c r="R181" s="3" t="str">
        <f t="shared" si="126"/>
        <v/>
      </c>
      <c r="S181" s="3" t="str">
        <f t="shared" si="152"/>
        <v>sub</v>
      </c>
      <c r="T181" s="3" t="b">
        <f t="shared" si="149"/>
        <v>0</v>
      </c>
      <c r="U181" s="3" t="b">
        <f t="shared" si="127"/>
        <v>0</v>
      </c>
      <c r="V181" s="3" t="b">
        <f t="shared" si="128"/>
        <v>0</v>
      </c>
      <c r="W181" s="3" t="b">
        <f t="shared" si="129"/>
        <v>0</v>
      </c>
      <c r="X181" s="3" t="b">
        <f>IF(NOT(ISERROR(VLOOKUP(UPPER(F181),Opcodes!$O$3:$O$10,1,FALSE))),TRUE,FALSE)</f>
        <v>0</v>
      </c>
      <c r="Y181" s="1" t="str" cm="1">
        <f t="array" aca="1" ref="Y181" ca="1">IF(OR(UPPER(F181)="STR",UPPER(F181)="ASC"),_xlfn.TEXTJOIN("",TRUE,DEC2HEX(128*(UPPER(F181)="STR")+CODE(MID(G181,ABS(ROW(INDIRECT("1:"&amp;LEN(G181)))),1)))),IF(UPPER(F181)="HEX",SUBSTITUTE(G181," ",""),""))</f>
        <v/>
      </c>
      <c r="Z181" s="1" t="str">
        <f t="shared" si="130"/>
        <v/>
      </c>
      <c r="AA181" s="1" t="str">
        <f t="shared" si="131"/>
        <v/>
      </c>
      <c r="AB181" s="1" t="str">
        <f t="shared" si="132"/>
        <v/>
      </c>
      <c r="AC181" s="1" t="str">
        <f t="shared" si="133"/>
        <v/>
      </c>
      <c r="AD181" s="1" t="str">
        <f t="shared" si="134"/>
        <v/>
      </c>
      <c r="AE181" s="1" t="str">
        <f t="shared" ca="1" si="135"/>
        <v>calc</v>
      </c>
      <c r="AF181" s="1" t="str">
        <f t="shared" si="136"/>
        <v/>
      </c>
      <c r="AG181" s="1" t="str">
        <f ca="1">IF(Z181&amp;""&lt;&gt;"",Z$33,IF(AA181&amp;""&lt;&gt;"",AA$33,IF(AB181&amp;""&lt;&gt;"",AB$33,IF(AC181&amp;""&lt;&gt;"",AC$33,IF(AD181&amp;""&lt;&gt;"",AD$33,IF(AND(AE181&amp;""&lt;&gt;"",X181=FALSE),AE$33,IF(AF181&amp;""&lt;&gt;"","IMM",IF(X181,"PSO","DIR"))))))))</f>
        <v>mem</v>
      </c>
      <c r="AH181" s="1" t="str">
        <f t="shared" ca="1" si="137"/>
        <v>calc</v>
      </c>
      <c r="AI181" s="1">
        <f t="shared" ca="1" si="138"/>
        <v>-1</v>
      </c>
      <c r="AJ181" s="1">
        <f t="shared" ca="1" si="139"/>
        <v>0</v>
      </c>
      <c r="AK181" s="1" t="str">
        <f t="shared" ca="1" si="140"/>
        <v>calc</v>
      </c>
      <c r="AL181" s="1" t="str">
        <f t="shared" ca="1" si="141"/>
        <v>calc</v>
      </c>
      <c r="AM181" s="1" t="e" cm="1">
        <f t="array" aca="1" ref="AM181" ca="1">INDEX($G$2:$G$195,MATCH(1,(AL181=$E$2:$E$195)*("EQU"=UPPER($F$2:$F$195)),0))</f>
        <v>#N/A</v>
      </c>
      <c r="AN181" s="1" t="str">
        <f t="shared" ca="1" si="142"/>
        <v/>
      </c>
      <c r="AO181" s="1" t="str">
        <f t="shared" ca="1" si="150"/>
        <v>$10B8</v>
      </c>
      <c r="AP181" s="1" t="str">
        <f t="shared" ca="1" si="143"/>
        <v>$10B8</v>
      </c>
      <c r="AQ181" s="1" t="str" cm="1">
        <f t="array" aca="1" ref="AQ181" ca="1">IF(LEFT(AL181,1)=".",INDEX($M$34:$M$195,MATCH(1,(AL181=$L$34:$L$195)*(S181=($S$34:$S$195)),0)),"")</f>
        <v/>
      </c>
      <c r="AR181" s="1" t="str">
        <f t="shared" ca="1" si="144"/>
        <v>$10B8</v>
      </c>
      <c r="AS181" s="1">
        <f t="shared" ca="1" si="145"/>
        <v>4280</v>
      </c>
      <c r="AT181" s="1" t="str">
        <f t="shared" ca="1" si="146"/>
        <v>10B8</v>
      </c>
      <c r="AU181" s="1" t="str">
        <f t="shared" ca="1" si="147"/>
        <v>10B8</v>
      </c>
      <c r="AV181" s="1" t="str">
        <f t="shared" ca="1" si="151"/>
        <v>10B8</v>
      </c>
      <c r="AW181" s="1" t="str">
        <f t="shared" ca="1" si="148"/>
        <v>ABS</v>
      </c>
      <c r="AX181" s="4" t="str">
        <f ca="1">VLOOKUP(UPPER(F181)&amp;"-"&amp;AW181,Opcodes!$D$3:$E$160,2,FALSE)</f>
        <v>4C</v>
      </c>
      <c r="AY181" s="1">
        <f t="shared" si="153"/>
        <v>3</v>
      </c>
    </row>
    <row r="182" spans="3:51" x14ac:dyDescent="0.3">
      <c r="C182" s="10" t="str" cm="1">
        <f t="array" aca="1" ref="C182" ca="1">IF(AND(N182&amp;""&lt;&gt;"",K182&amp;""&lt;&gt;""),K182&amp;": "&amp;N182&amp;IF(O182&amp;""&lt;&gt;""," "&amp;O182,"")&amp;IF(P182&amp;""&lt;&gt;""," "&amp;P182,""),IF(Y182&amp;""&lt;&gt;"",K182&amp;": "&amp;TRIM(_xlfn.TEXTJOIN("",TRUE,MID(Y182,2*ROW(INDIRECT("1:"&amp;LEN(Y182)))-1,2)&amp;" ")),""))</f>
        <v/>
      </c>
      <c r="D182" s="15"/>
      <c r="E182" s="16"/>
      <c r="F182" s="17"/>
      <c r="G182" s="18"/>
      <c r="H182" s="23"/>
      <c r="I182" s="8"/>
      <c r="J182" s="8"/>
      <c r="K182" s="1" t="str">
        <f t="shared" ca="1" si="154"/>
        <v>1186</v>
      </c>
      <c r="L182" s="1" t="str">
        <f t="shared" si="120"/>
        <v/>
      </c>
      <c r="M182" s="1" t="str">
        <f t="shared" ca="1" si="121"/>
        <v>$1186</v>
      </c>
      <c r="N182" s="4" t="str">
        <f t="shared" ca="1" si="122"/>
        <v/>
      </c>
      <c r="O182" s="4" t="str">
        <f t="shared" ca="1" si="123"/>
        <v>00</v>
      </c>
      <c r="P182" s="4" t="str">
        <f t="shared" ca="1" si="124"/>
        <v/>
      </c>
      <c r="Q182" s="3">
        <f t="shared" si="125"/>
        <v>-1</v>
      </c>
      <c r="R182" s="3" t="str">
        <f t="shared" si="126"/>
        <v/>
      </c>
      <c r="S182" s="3" t="str">
        <f t="shared" si="152"/>
        <v>sub</v>
      </c>
      <c r="T182" s="3" t="b">
        <f t="shared" si="149"/>
        <v>0</v>
      </c>
      <c r="U182" s="3" t="b">
        <f t="shared" si="127"/>
        <v>0</v>
      </c>
      <c r="V182" s="3" t="b">
        <f t="shared" si="128"/>
        <v>0</v>
      </c>
      <c r="W182" s="3" t="b">
        <f t="shared" si="129"/>
        <v>0</v>
      </c>
      <c r="X182" s="3" t="b">
        <f>IF(NOT(ISERROR(VLOOKUP(UPPER(F182),Opcodes!$O$3:$O$10,1,FALSE))),TRUE,FALSE)</f>
        <v>0</v>
      </c>
      <c r="Y182" s="1" t="str" cm="1">
        <f t="array" aca="1" ref="Y182" ca="1">IF(OR(UPPER(F182)="STR",UPPER(F182)="ASC"),_xlfn.TEXTJOIN("",TRUE,DEC2HEX(128*(UPPER(F182)="STR")+CODE(MID(G182,ABS(ROW(INDIRECT("1:"&amp;LEN(G182)))),1)))),IF(UPPER(F182)="HEX",SUBSTITUTE(G182," ",""),""))</f>
        <v/>
      </c>
      <c r="Z182" s="1" t="str">
        <f t="shared" si="130"/>
        <v/>
      </c>
      <c r="AA182" s="1" t="str">
        <f t="shared" si="131"/>
        <v/>
      </c>
      <c r="AB182" s="1" t="str">
        <f t="shared" si="132"/>
        <v/>
      </c>
      <c r="AC182" s="1" t="str">
        <f t="shared" si="133"/>
        <v/>
      </c>
      <c r="AD182" s="1" t="str">
        <f t="shared" si="134"/>
        <v/>
      </c>
      <c r="AE182" s="1">
        <f t="shared" ca="1" si="135"/>
        <v>0</v>
      </c>
      <c r="AF182" s="1" t="str">
        <f t="shared" si="136"/>
        <v/>
      </c>
      <c r="AG182" s="1" t="str">
        <f ca="1">IF(Z182&amp;""&lt;&gt;"",Z$33,IF(AA182&amp;""&lt;&gt;"",AA$33,IF(AB182&amp;""&lt;&gt;"",AB$33,IF(AC182&amp;""&lt;&gt;"",AC$33,IF(AD182&amp;""&lt;&gt;"",AD$33,IF(AND(AE182&amp;""&lt;&gt;"",X182=FALSE),AE$33,IF(AF182&amp;""&lt;&gt;"","IMM",IF(X182,"PSO","DIR"))))))))</f>
        <v>mem</v>
      </c>
      <c r="AH182" s="1">
        <f t="shared" ca="1" si="137"/>
        <v>0</v>
      </c>
      <c r="AI182" s="1">
        <f t="shared" ca="1" si="138"/>
        <v>-1</v>
      </c>
      <c r="AJ182" s="1">
        <f t="shared" ca="1" si="139"/>
        <v>0</v>
      </c>
      <c r="AK182" s="1">
        <f t="shared" ca="1" si="140"/>
        <v>0</v>
      </c>
      <c r="AL182" s="1">
        <f t="shared" ca="1" si="141"/>
        <v>0</v>
      </c>
      <c r="AM182" s="1" t="e" cm="1">
        <f t="array" aca="1" ref="AM182" ca="1">INDEX($G$2:$G$195,MATCH(1,(AL182=$E$2:$E$195)*("EQU"=UPPER($F$2:$F$195)),0))</f>
        <v>#N/A</v>
      </c>
      <c r="AN182" s="1" t="str">
        <f t="shared" ca="1" si="142"/>
        <v/>
      </c>
      <c r="AO182" s="1" t="e">
        <f t="shared" ca="1" si="150"/>
        <v>#N/A</v>
      </c>
      <c r="AP182" s="1" t="str">
        <f t="shared" ca="1" si="143"/>
        <v/>
      </c>
      <c r="AQ182" s="1" t="str" cm="1">
        <f t="array" aca="1" ref="AQ182" ca="1">IF(LEFT(AL182,1)=".",INDEX($M$34:$M$195,MATCH(1,(AL182=$L$34:$L$195)*(S182=($S$34:$S$195)),0)),"")</f>
        <v/>
      </c>
      <c r="AR182" s="1">
        <f t="shared" ca="1" si="144"/>
        <v>0</v>
      </c>
      <c r="AS182" s="1">
        <f t="shared" ca="1" si="145"/>
        <v>0</v>
      </c>
      <c r="AT182" s="1" t="str">
        <f t="shared" ca="1" si="146"/>
        <v>00</v>
      </c>
      <c r="AU182" s="1" t="str">
        <f t="shared" ca="1" si="147"/>
        <v>00</v>
      </c>
      <c r="AV182" s="1" t="str">
        <f ca="1">IF(T182,IF(AF182&amp;""="",IF(AND(HEX2DEC(AU182)-HEX2DEC(K182)-2&gt;=-128,HEX2DEC(AU182)-HEX2DEC(K182)-2&lt;128),RIGHT(DEC2HEX(HEX2DEC(AU182)-HEX2DEC(K182)-2,2),2),NA()),AU182),AU182)</f>
        <v>00</v>
      </c>
      <c r="AW182" s="1" t="str">
        <f t="shared" ca="1" si="148"/>
        <v>ZP</v>
      </c>
      <c r="AX182" s="4" t="e">
        <f ca="1">VLOOKUP(UPPER(F182)&amp;"-"&amp;AW182,Opcodes!$D$3:$E$160,2,FALSE)</f>
        <v>#N/A</v>
      </c>
      <c r="AY182" s="1">
        <f t="shared" ca="1" si="153"/>
        <v>0</v>
      </c>
    </row>
    <row r="183" spans="3:51" x14ac:dyDescent="0.3">
      <c r="C183" s="10" t="str" cm="1">
        <f t="array" aca="1" ref="C183" ca="1">IF(AND(N183&amp;""&lt;&gt;"",K183&amp;""&lt;&gt;""),K183&amp;": "&amp;N183&amp;IF(O183&amp;""&lt;&gt;""," "&amp;O183,"")&amp;IF(P183&amp;""&lt;&gt;""," "&amp;P183,""),IF(Y183&amp;""&lt;&gt;"",K183&amp;": "&amp;TRIM(_xlfn.TEXTJOIN("",TRUE,MID(Y183,2*ROW(INDIRECT("1:"&amp;LEN(Y183)))-1,2)&amp;" ")),""))</f>
        <v/>
      </c>
      <c r="D183" s="15"/>
      <c r="E183" s="16"/>
      <c r="F183" s="17"/>
      <c r="G183" s="18"/>
      <c r="H183" s="23"/>
      <c r="I183" s="8"/>
      <c r="J183" s="8"/>
      <c r="K183" s="1" t="str">
        <f t="shared" ca="1" si="154"/>
        <v>1186</v>
      </c>
      <c r="L183" s="1" t="str">
        <f t="shared" si="120"/>
        <v/>
      </c>
      <c r="M183" s="1" t="str">
        <f t="shared" ca="1" si="121"/>
        <v>$1186</v>
      </c>
      <c r="N183" s="4" t="str">
        <f t="shared" ca="1" si="122"/>
        <v/>
      </c>
      <c r="O183" s="4" t="str">
        <f t="shared" ca="1" si="123"/>
        <v>00</v>
      </c>
      <c r="P183" s="4" t="str">
        <f t="shared" ca="1" si="124"/>
        <v/>
      </c>
      <c r="Q183" s="3">
        <f t="shared" si="125"/>
        <v>-1</v>
      </c>
      <c r="R183" s="3" t="str">
        <f t="shared" si="126"/>
        <v/>
      </c>
      <c r="S183" s="3" t="str">
        <f t="shared" si="152"/>
        <v>sub</v>
      </c>
      <c r="T183" s="3" t="b">
        <f t="shared" si="149"/>
        <v>0</v>
      </c>
      <c r="U183" s="3" t="b">
        <f t="shared" si="127"/>
        <v>0</v>
      </c>
      <c r="V183" s="3" t="b">
        <f t="shared" si="128"/>
        <v>0</v>
      </c>
      <c r="W183" s="3" t="b">
        <f t="shared" si="129"/>
        <v>0</v>
      </c>
      <c r="X183" s="3" t="b">
        <f>IF(NOT(ISERROR(VLOOKUP(UPPER(F183),Opcodes!$O$3:$O$10,1,FALSE))),TRUE,FALSE)</f>
        <v>0</v>
      </c>
      <c r="Y183" s="1" t="str" cm="1">
        <f t="array" aca="1" ref="Y183" ca="1">IF(OR(UPPER(F183)="STR",UPPER(F183)="ASC"),_xlfn.TEXTJOIN("",TRUE,DEC2HEX(128*(UPPER(F183)="STR")+CODE(MID(G183,ABS(ROW(INDIRECT("1:"&amp;LEN(G183)))),1)))),IF(UPPER(F183)="HEX",SUBSTITUTE(G183," ",""),""))</f>
        <v/>
      </c>
      <c r="Z183" s="1" t="str">
        <f t="shared" si="130"/>
        <v/>
      </c>
      <c r="AA183" s="1" t="str">
        <f t="shared" si="131"/>
        <v/>
      </c>
      <c r="AB183" s="1" t="str">
        <f t="shared" si="132"/>
        <v/>
      </c>
      <c r="AC183" s="1" t="str">
        <f t="shared" si="133"/>
        <v/>
      </c>
      <c r="AD183" s="1" t="str">
        <f t="shared" si="134"/>
        <v/>
      </c>
      <c r="AE183" s="1">
        <f t="shared" ca="1" si="135"/>
        <v>0</v>
      </c>
      <c r="AF183" s="1" t="str">
        <f t="shared" si="136"/>
        <v/>
      </c>
      <c r="AG183" s="1" t="str">
        <f ca="1">IF(Z183&amp;""&lt;&gt;"",Z$33,IF(AA183&amp;""&lt;&gt;"",AA$33,IF(AB183&amp;""&lt;&gt;"",AB$33,IF(AC183&amp;""&lt;&gt;"",AC$33,IF(AD183&amp;""&lt;&gt;"",AD$33,IF(AND(AE183&amp;""&lt;&gt;"",X183=FALSE),AE$33,IF(AF183&amp;""&lt;&gt;"","IMM",IF(X183,"PSO","DIR"))))))))</f>
        <v>mem</v>
      </c>
      <c r="AH183" s="1">
        <f t="shared" ca="1" si="137"/>
        <v>0</v>
      </c>
      <c r="AI183" s="1">
        <f t="shared" ca="1" si="138"/>
        <v>-1</v>
      </c>
      <c r="AJ183" s="1">
        <f t="shared" ca="1" si="139"/>
        <v>0</v>
      </c>
      <c r="AK183" s="1">
        <f t="shared" ca="1" si="140"/>
        <v>0</v>
      </c>
      <c r="AL183" s="1">
        <f t="shared" ca="1" si="141"/>
        <v>0</v>
      </c>
      <c r="AM183" s="1" t="e" cm="1">
        <f t="array" aca="1" ref="AM183" ca="1">INDEX($G$2:$G$195,MATCH(1,(AL183=$E$2:$E$195)*("EQU"=UPPER($F$2:$F$195)),0))</f>
        <v>#N/A</v>
      </c>
      <c r="AN183" s="1" t="str">
        <f t="shared" ca="1" si="142"/>
        <v/>
      </c>
      <c r="AO183" s="1" t="e">
        <f t="shared" ca="1" si="150"/>
        <v>#N/A</v>
      </c>
      <c r="AP183" s="1" t="str">
        <f t="shared" ca="1" si="143"/>
        <v/>
      </c>
      <c r="AQ183" s="1" t="str" cm="1">
        <f t="array" aca="1" ref="AQ183" ca="1">IF(LEFT(AL183,1)=".",INDEX($M$34:$M$195,MATCH(1,(AL183=$L$34:$L$195)*(S183=($S$34:$S$195)),0)),"")</f>
        <v/>
      </c>
      <c r="AR183" s="1">
        <f t="shared" ca="1" si="144"/>
        <v>0</v>
      </c>
      <c r="AS183" s="1">
        <f t="shared" ca="1" si="145"/>
        <v>0</v>
      </c>
      <c r="AT183" s="1" t="str">
        <f t="shared" ca="1" si="146"/>
        <v>00</v>
      </c>
      <c r="AU183" s="1" t="str">
        <f t="shared" ca="1" si="147"/>
        <v>00</v>
      </c>
      <c r="AV183" s="1" t="str">
        <f t="shared" ref="AV183:AV195" ca="1" si="155">IF(T183,IF(AF183&amp;""="",IF(AND(HEX2DEC(AU183)-HEX2DEC(K183)-2&gt;=-128,HEX2DEC(AU183)-HEX2DEC(K183)-2&lt;128),RIGHT(DEC2HEX(HEX2DEC(AU183)-HEX2DEC(K183)-2,2),2),NA()),AU183),AU183)</f>
        <v>00</v>
      </c>
      <c r="AW183" s="1" t="str">
        <f t="shared" ca="1" si="148"/>
        <v>ZP</v>
      </c>
      <c r="AX183" s="4" t="e">
        <f ca="1">VLOOKUP(UPPER(F183)&amp;"-"&amp;AW183,Opcodes!$D$3:$E$160,2,FALSE)</f>
        <v>#N/A</v>
      </c>
      <c r="AY183" s="1">
        <f t="shared" ca="1" si="153"/>
        <v>0</v>
      </c>
    </row>
    <row r="184" spans="3:51" x14ac:dyDescent="0.3">
      <c r="C184" s="10" t="str" cm="1">
        <f t="array" aca="1" ref="C184" ca="1">IF(AND(N184&amp;""&lt;&gt;"",K184&amp;""&lt;&gt;""),K184&amp;": "&amp;N184&amp;IF(O184&amp;""&lt;&gt;""," "&amp;O184,"")&amp;IF(P184&amp;""&lt;&gt;""," "&amp;P184,""),IF(Y184&amp;""&lt;&gt;"",K184&amp;": "&amp;TRIM(_xlfn.TEXTJOIN("",TRUE,MID(Y184,2*ROW(INDIRECT("1:"&amp;LEN(Y184)))-1,2)&amp;" ")),""))</f>
        <v/>
      </c>
      <c r="D184" s="15"/>
      <c r="E184" s="16"/>
      <c r="F184" s="17"/>
      <c r="G184" s="18"/>
      <c r="H184" s="23"/>
      <c r="I184" s="8"/>
      <c r="J184" s="8"/>
      <c r="K184" s="1" t="str">
        <f t="shared" ca="1" si="154"/>
        <v>1186</v>
      </c>
      <c r="L184" s="1" t="str">
        <f t="shared" si="120"/>
        <v/>
      </c>
      <c r="M184" s="1" t="str">
        <f t="shared" ca="1" si="121"/>
        <v>$1186</v>
      </c>
      <c r="N184" s="4" t="str">
        <f t="shared" ca="1" si="122"/>
        <v/>
      </c>
      <c r="O184" s="4" t="str">
        <f t="shared" ca="1" si="123"/>
        <v>00</v>
      </c>
      <c r="P184" s="4" t="str">
        <f t="shared" ca="1" si="124"/>
        <v/>
      </c>
      <c r="Q184" s="3">
        <f t="shared" si="125"/>
        <v>-1</v>
      </c>
      <c r="R184" s="3" t="str">
        <f t="shared" si="126"/>
        <v/>
      </c>
      <c r="S184" s="3" t="str">
        <f t="shared" si="152"/>
        <v>sub</v>
      </c>
      <c r="T184" s="3" t="b">
        <f t="shared" si="149"/>
        <v>0</v>
      </c>
      <c r="U184" s="3" t="b">
        <f t="shared" si="127"/>
        <v>0</v>
      </c>
      <c r="V184" s="3" t="b">
        <f t="shared" si="128"/>
        <v>0</v>
      </c>
      <c r="W184" s="3" t="b">
        <f t="shared" si="129"/>
        <v>0</v>
      </c>
      <c r="X184" s="3" t="b">
        <f>IF(NOT(ISERROR(VLOOKUP(UPPER(F184),Opcodes!$O$3:$O$10,1,FALSE))),TRUE,FALSE)</f>
        <v>0</v>
      </c>
      <c r="Y184" s="1" t="str" cm="1">
        <f t="array" aca="1" ref="Y184" ca="1">IF(OR(UPPER(F184)="STR",UPPER(F184)="ASC"),_xlfn.TEXTJOIN("",TRUE,DEC2HEX(128*(UPPER(F184)="STR")+CODE(MID(G184,ABS(ROW(INDIRECT("1:"&amp;LEN(G184)))),1)))),IF(UPPER(F184)="HEX",SUBSTITUTE(G184," ",""),""))</f>
        <v/>
      </c>
      <c r="Z184" s="1" t="str">
        <f t="shared" si="130"/>
        <v/>
      </c>
      <c r="AA184" s="1" t="str">
        <f t="shared" si="131"/>
        <v/>
      </c>
      <c r="AB184" s="1" t="str">
        <f t="shared" si="132"/>
        <v/>
      </c>
      <c r="AC184" s="1" t="str">
        <f t="shared" si="133"/>
        <v/>
      </c>
      <c r="AD184" s="1" t="str">
        <f t="shared" si="134"/>
        <v/>
      </c>
      <c r="AE184" s="1">
        <f t="shared" ca="1" si="135"/>
        <v>0</v>
      </c>
      <c r="AF184" s="1" t="str">
        <f t="shared" si="136"/>
        <v/>
      </c>
      <c r="AG184" s="1" t="str">
        <f ca="1">IF(Z184&amp;""&lt;&gt;"",Z$33,IF(AA184&amp;""&lt;&gt;"",AA$33,IF(AB184&amp;""&lt;&gt;"",AB$33,IF(AC184&amp;""&lt;&gt;"",AC$33,IF(AD184&amp;""&lt;&gt;"",AD$33,IF(AND(AE184&amp;""&lt;&gt;"",X184=FALSE),AE$33,IF(AF184&amp;""&lt;&gt;"","IMM",IF(X184,"PSO","DIR"))))))))</f>
        <v>mem</v>
      </c>
      <c r="AH184" s="1">
        <f t="shared" ca="1" si="137"/>
        <v>0</v>
      </c>
      <c r="AI184" s="1">
        <f t="shared" ca="1" si="138"/>
        <v>-1</v>
      </c>
      <c r="AJ184" s="1">
        <f t="shared" ca="1" si="139"/>
        <v>0</v>
      </c>
      <c r="AK184" s="1">
        <f t="shared" ca="1" si="140"/>
        <v>0</v>
      </c>
      <c r="AL184" s="1">
        <f t="shared" ca="1" si="141"/>
        <v>0</v>
      </c>
      <c r="AM184" s="1" t="e" cm="1">
        <f t="array" aca="1" ref="AM184" ca="1">INDEX($G$2:$G$195,MATCH(1,(AL184=$E$2:$E$195)*("EQU"=UPPER($F$2:$F$195)),0))</f>
        <v>#N/A</v>
      </c>
      <c r="AN184" s="1" t="str">
        <f t="shared" ca="1" si="142"/>
        <v/>
      </c>
      <c r="AO184" s="1" t="e">
        <f t="shared" ca="1" si="150"/>
        <v>#N/A</v>
      </c>
      <c r="AP184" s="1" t="str">
        <f t="shared" ca="1" si="143"/>
        <v/>
      </c>
      <c r="AQ184" s="1" t="str" cm="1">
        <f t="array" aca="1" ref="AQ184" ca="1">IF(LEFT(AL184,1)=".",INDEX($M$34:$M$195,MATCH(1,(AL184=$L$34:$L$195)*(S184=($S$34:$S$195)),0)),"")</f>
        <v/>
      </c>
      <c r="AR184" s="1">
        <f t="shared" ca="1" si="144"/>
        <v>0</v>
      </c>
      <c r="AS184" s="1">
        <f t="shared" ca="1" si="145"/>
        <v>0</v>
      </c>
      <c r="AT184" s="1" t="str">
        <f t="shared" ca="1" si="146"/>
        <v>00</v>
      </c>
      <c r="AU184" s="1" t="str">
        <f t="shared" ca="1" si="147"/>
        <v>00</v>
      </c>
      <c r="AV184" s="1" t="str">
        <f t="shared" ca="1" si="155"/>
        <v>00</v>
      </c>
      <c r="AW184" s="1" t="str">
        <f t="shared" ca="1" si="148"/>
        <v>ZP</v>
      </c>
      <c r="AX184" s="4" t="e">
        <f ca="1">VLOOKUP(UPPER(F184)&amp;"-"&amp;AW184,Opcodes!$D$3:$E$160,2,FALSE)</f>
        <v>#N/A</v>
      </c>
      <c r="AY184" s="1">
        <f t="shared" ca="1" si="153"/>
        <v>0</v>
      </c>
    </row>
    <row r="185" spans="3:51" x14ac:dyDescent="0.3">
      <c r="C185" s="10" t="str" cm="1">
        <f t="array" aca="1" ref="C185" ca="1">IF(AND(N185&amp;""&lt;&gt;"",K185&amp;""&lt;&gt;""),K185&amp;": "&amp;N185&amp;IF(O185&amp;""&lt;&gt;""," "&amp;O185,"")&amp;IF(P185&amp;""&lt;&gt;""," "&amp;P185,""),IF(Y185&amp;""&lt;&gt;"",K185&amp;": "&amp;TRIM(_xlfn.TEXTJOIN("",TRUE,MID(Y185,2*ROW(INDIRECT("1:"&amp;LEN(Y185)))-1,2)&amp;" ")),""))</f>
        <v/>
      </c>
      <c r="D185" s="15"/>
      <c r="E185" s="16"/>
      <c r="F185" s="17"/>
      <c r="G185" s="18"/>
      <c r="H185" s="23"/>
      <c r="I185" s="8"/>
      <c r="J185" s="8"/>
      <c r="K185" s="1" t="str">
        <f t="shared" ca="1" si="154"/>
        <v>1186</v>
      </c>
      <c r="L185" s="1" t="str">
        <f t="shared" si="120"/>
        <v/>
      </c>
      <c r="M185" s="1" t="str">
        <f t="shared" ca="1" si="121"/>
        <v>$1186</v>
      </c>
      <c r="N185" s="4" t="str">
        <f t="shared" ca="1" si="122"/>
        <v/>
      </c>
      <c r="O185" s="4" t="str">
        <f t="shared" ca="1" si="123"/>
        <v>00</v>
      </c>
      <c r="P185" s="4" t="str">
        <f t="shared" ca="1" si="124"/>
        <v/>
      </c>
      <c r="Q185" s="3">
        <f t="shared" si="125"/>
        <v>-1</v>
      </c>
      <c r="R185" s="3" t="str">
        <f t="shared" si="126"/>
        <v/>
      </c>
      <c r="S185" s="3" t="str">
        <f t="shared" si="152"/>
        <v>sub</v>
      </c>
      <c r="T185" s="3" t="b">
        <f t="shared" si="149"/>
        <v>0</v>
      </c>
      <c r="U185" s="3" t="b">
        <f t="shared" si="127"/>
        <v>0</v>
      </c>
      <c r="V185" s="3" t="b">
        <f t="shared" si="128"/>
        <v>0</v>
      </c>
      <c r="W185" s="3" t="b">
        <f t="shared" si="129"/>
        <v>0</v>
      </c>
      <c r="X185" s="3" t="b">
        <f>IF(NOT(ISERROR(VLOOKUP(UPPER(F185),Opcodes!$O$3:$O$10,1,FALSE))),TRUE,FALSE)</f>
        <v>0</v>
      </c>
      <c r="Y185" s="1" t="str" cm="1">
        <f t="array" aca="1" ref="Y185" ca="1">IF(OR(UPPER(F185)="STR",UPPER(F185)="ASC"),_xlfn.TEXTJOIN("",TRUE,DEC2HEX(128*(UPPER(F185)="STR")+CODE(MID(G185,ABS(ROW(INDIRECT("1:"&amp;LEN(G185)))),1)))),IF(UPPER(F185)="HEX",SUBSTITUTE(G185," ",""),""))</f>
        <v/>
      </c>
      <c r="Z185" s="1" t="str">
        <f t="shared" si="130"/>
        <v/>
      </c>
      <c r="AA185" s="1" t="str">
        <f t="shared" si="131"/>
        <v/>
      </c>
      <c r="AB185" s="1" t="str">
        <f t="shared" si="132"/>
        <v/>
      </c>
      <c r="AC185" s="1" t="str">
        <f t="shared" si="133"/>
        <v/>
      </c>
      <c r="AD185" s="1" t="str">
        <f t="shared" si="134"/>
        <v/>
      </c>
      <c r="AE185" s="1">
        <f t="shared" ca="1" si="135"/>
        <v>0</v>
      </c>
      <c r="AF185" s="1" t="str">
        <f t="shared" si="136"/>
        <v/>
      </c>
      <c r="AG185" s="1" t="str">
        <f ca="1">IF(Z185&amp;""&lt;&gt;"",Z$33,IF(AA185&amp;""&lt;&gt;"",AA$33,IF(AB185&amp;""&lt;&gt;"",AB$33,IF(AC185&amp;""&lt;&gt;"",AC$33,IF(AD185&amp;""&lt;&gt;"",AD$33,IF(AND(AE185&amp;""&lt;&gt;"",X185=FALSE),AE$33,IF(AF185&amp;""&lt;&gt;"","IMM",IF(X185,"PSO","DIR"))))))))</f>
        <v>mem</v>
      </c>
      <c r="AH185" s="1">
        <f t="shared" ca="1" si="137"/>
        <v>0</v>
      </c>
      <c r="AI185" s="1">
        <f t="shared" ca="1" si="138"/>
        <v>-1</v>
      </c>
      <c r="AJ185" s="1">
        <f t="shared" ca="1" si="139"/>
        <v>0</v>
      </c>
      <c r="AK185" s="1">
        <f t="shared" ca="1" si="140"/>
        <v>0</v>
      </c>
      <c r="AL185" s="1">
        <f t="shared" ca="1" si="141"/>
        <v>0</v>
      </c>
      <c r="AM185" s="1" t="e" cm="1">
        <f t="array" aca="1" ref="AM185" ca="1">INDEX($G$2:$G$195,MATCH(1,(AL185=$E$2:$E$195)*("EQU"=UPPER($F$2:$F$195)),0))</f>
        <v>#N/A</v>
      </c>
      <c r="AN185" s="1" t="str">
        <f t="shared" ca="1" si="142"/>
        <v/>
      </c>
      <c r="AO185" s="1" t="e">
        <f t="shared" ca="1" si="150"/>
        <v>#N/A</v>
      </c>
      <c r="AP185" s="1" t="str">
        <f t="shared" ca="1" si="143"/>
        <v/>
      </c>
      <c r="AQ185" s="1" t="str" cm="1">
        <f t="array" aca="1" ref="AQ185" ca="1">IF(LEFT(AL185,1)=".",INDEX($M$34:$M$195,MATCH(1,(AL185=$L$34:$L$195)*(S185=($S$34:$S$195)),0)),"")</f>
        <v/>
      </c>
      <c r="AR185" s="1">
        <f t="shared" ca="1" si="144"/>
        <v>0</v>
      </c>
      <c r="AS185" s="1">
        <f t="shared" ca="1" si="145"/>
        <v>0</v>
      </c>
      <c r="AT185" s="1" t="str">
        <f t="shared" ca="1" si="146"/>
        <v>00</v>
      </c>
      <c r="AU185" s="1" t="str">
        <f t="shared" ca="1" si="147"/>
        <v>00</v>
      </c>
      <c r="AV185" s="1" t="str">
        <f t="shared" ca="1" si="155"/>
        <v>00</v>
      </c>
      <c r="AW185" s="1" t="str">
        <f t="shared" ca="1" si="148"/>
        <v>ZP</v>
      </c>
      <c r="AX185" s="4" t="e">
        <f ca="1">VLOOKUP(UPPER(F185)&amp;"-"&amp;AW185,Opcodes!$D$3:$E$160,2,FALSE)</f>
        <v>#N/A</v>
      </c>
      <c r="AY185" s="1">
        <f t="shared" ca="1" si="153"/>
        <v>0</v>
      </c>
    </row>
    <row r="186" spans="3:51" x14ac:dyDescent="0.3">
      <c r="C186" s="10" t="str" cm="1">
        <f t="array" aca="1" ref="C186" ca="1">IF(AND(N186&amp;""&lt;&gt;"",K186&amp;""&lt;&gt;""),K186&amp;": "&amp;N186&amp;IF(O186&amp;""&lt;&gt;""," "&amp;O186,"")&amp;IF(P186&amp;""&lt;&gt;""," "&amp;P186,""),IF(Y186&amp;""&lt;&gt;"",K186&amp;": "&amp;TRIM(_xlfn.TEXTJOIN("",TRUE,MID(Y186,2*ROW(INDIRECT("1:"&amp;LEN(Y186)))-1,2)&amp;" ")),""))</f>
        <v/>
      </c>
      <c r="D186" s="15"/>
      <c r="E186" s="16"/>
      <c r="F186" s="17"/>
      <c r="G186" s="18"/>
      <c r="H186" s="23"/>
      <c r="I186" s="8"/>
      <c r="J186" s="8"/>
      <c r="K186" s="1" t="str">
        <f t="shared" ca="1" si="154"/>
        <v>1186</v>
      </c>
      <c r="L186" s="1" t="str">
        <f t="shared" si="120"/>
        <v/>
      </c>
      <c r="M186" s="1" t="str">
        <f t="shared" ca="1" si="121"/>
        <v>$1186</v>
      </c>
      <c r="N186" s="4" t="str">
        <f t="shared" ca="1" si="122"/>
        <v/>
      </c>
      <c r="O186" s="4" t="str">
        <f t="shared" ca="1" si="123"/>
        <v>00</v>
      </c>
      <c r="P186" s="4" t="str">
        <f t="shared" ca="1" si="124"/>
        <v/>
      </c>
      <c r="Q186" s="3">
        <f t="shared" si="125"/>
        <v>-1</v>
      </c>
      <c r="R186" s="3" t="str">
        <f t="shared" si="126"/>
        <v/>
      </c>
      <c r="S186" s="3" t="str">
        <f t="shared" si="152"/>
        <v>sub</v>
      </c>
      <c r="T186" s="3" t="b">
        <f t="shared" si="149"/>
        <v>0</v>
      </c>
      <c r="U186" s="3" t="b">
        <f t="shared" si="127"/>
        <v>0</v>
      </c>
      <c r="V186" s="3" t="b">
        <f t="shared" si="128"/>
        <v>0</v>
      </c>
      <c r="W186" s="3" t="b">
        <f t="shared" si="129"/>
        <v>0</v>
      </c>
      <c r="X186" s="3" t="b">
        <f>IF(NOT(ISERROR(VLOOKUP(UPPER(F186),Opcodes!$O$3:$O$10,1,FALSE))),TRUE,FALSE)</f>
        <v>0</v>
      </c>
      <c r="Y186" s="1" t="str" cm="1">
        <f t="array" aca="1" ref="Y186" ca="1">IF(OR(UPPER(F186)="STR",UPPER(F186)="ASC"),_xlfn.TEXTJOIN("",TRUE,DEC2HEX(128*(UPPER(F186)="STR")+CODE(MID(G186,ABS(ROW(INDIRECT("1:"&amp;LEN(G186)))),1)))),IF(UPPER(F186)="HEX",SUBSTITUTE(G186," ",""),""))</f>
        <v/>
      </c>
      <c r="Z186" s="1" t="str">
        <f t="shared" si="130"/>
        <v/>
      </c>
      <c r="AA186" s="1" t="str">
        <f t="shared" si="131"/>
        <v/>
      </c>
      <c r="AB186" s="1" t="str">
        <f t="shared" si="132"/>
        <v/>
      </c>
      <c r="AC186" s="1" t="str">
        <f t="shared" si="133"/>
        <v/>
      </c>
      <c r="AD186" s="1" t="str">
        <f t="shared" si="134"/>
        <v/>
      </c>
      <c r="AE186" s="1">
        <f t="shared" ca="1" si="135"/>
        <v>0</v>
      </c>
      <c r="AF186" s="1" t="str">
        <f t="shared" si="136"/>
        <v/>
      </c>
      <c r="AG186" s="1" t="str">
        <f ca="1">IF(Z186&amp;""&lt;&gt;"",Z$33,IF(AA186&amp;""&lt;&gt;"",AA$33,IF(AB186&amp;""&lt;&gt;"",AB$33,IF(AC186&amp;""&lt;&gt;"",AC$33,IF(AD186&amp;""&lt;&gt;"",AD$33,IF(AND(AE186&amp;""&lt;&gt;"",X186=FALSE),AE$33,IF(AF186&amp;""&lt;&gt;"","IMM",IF(X186,"PSO","DIR"))))))))</f>
        <v>mem</v>
      </c>
      <c r="AH186" s="1">
        <f t="shared" ca="1" si="137"/>
        <v>0</v>
      </c>
      <c r="AI186" s="1">
        <f t="shared" ca="1" si="138"/>
        <v>-1</v>
      </c>
      <c r="AJ186" s="1">
        <f t="shared" ca="1" si="139"/>
        <v>0</v>
      </c>
      <c r="AK186" s="1">
        <f t="shared" ca="1" si="140"/>
        <v>0</v>
      </c>
      <c r="AL186" s="1">
        <f t="shared" ca="1" si="141"/>
        <v>0</v>
      </c>
      <c r="AM186" s="1" t="e" cm="1">
        <f t="array" aca="1" ref="AM186" ca="1">INDEX($G$2:$G$195,MATCH(1,(AL186=$E$2:$E$195)*("EQU"=UPPER($F$2:$F$195)),0))</f>
        <v>#N/A</v>
      </c>
      <c r="AN186" s="1" t="str">
        <f t="shared" ca="1" si="142"/>
        <v/>
      </c>
      <c r="AO186" s="1" t="e">
        <f t="shared" ca="1" si="150"/>
        <v>#N/A</v>
      </c>
      <c r="AP186" s="1" t="str">
        <f t="shared" ca="1" si="143"/>
        <v/>
      </c>
      <c r="AQ186" s="1" t="str" cm="1">
        <f t="array" aca="1" ref="AQ186" ca="1">IF(LEFT(AL186,1)=".",INDEX($M$34:$M$195,MATCH(1,(AL186=$L$34:$L$195)*(S186=($S$34:$S$195)),0)),"")</f>
        <v/>
      </c>
      <c r="AR186" s="1">
        <f t="shared" ca="1" si="144"/>
        <v>0</v>
      </c>
      <c r="AS186" s="1">
        <f t="shared" ca="1" si="145"/>
        <v>0</v>
      </c>
      <c r="AT186" s="1" t="str">
        <f t="shared" ca="1" si="146"/>
        <v>00</v>
      </c>
      <c r="AU186" s="1" t="str">
        <f t="shared" ca="1" si="147"/>
        <v>00</v>
      </c>
      <c r="AV186" s="1" t="str">
        <f t="shared" ca="1" si="155"/>
        <v>00</v>
      </c>
      <c r="AW186" s="1" t="str">
        <f t="shared" ca="1" si="148"/>
        <v>ZP</v>
      </c>
      <c r="AX186" s="4" t="e">
        <f ca="1">VLOOKUP(UPPER(F186)&amp;"-"&amp;AW186,Opcodes!$D$3:$E$160,2,FALSE)</f>
        <v>#N/A</v>
      </c>
      <c r="AY186" s="1">
        <f t="shared" ca="1" si="153"/>
        <v>0</v>
      </c>
    </row>
    <row r="187" spans="3:51" x14ac:dyDescent="0.3">
      <c r="C187" s="10" t="str" cm="1">
        <f t="array" aca="1" ref="C187" ca="1">IF(AND(N187&amp;""&lt;&gt;"",K187&amp;""&lt;&gt;""),K187&amp;": "&amp;N187&amp;IF(O187&amp;""&lt;&gt;""," "&amp;O187,"")&amp;IF(P187&amp;""&lt;&gt;""," "&amp;P187,""),IF(Y187&amp;""&lt;&gt;"",K187&amp;": "&amp;TRIM(_xlfn.TEXTJOIN("",TRUE,MID(Y187,2*ROW(INDIRECT("1:"&amp;LEN(Y187)))-1,2)&amp;" ")),""))</f>
        <v/>
      </c>
      <c r="D187" s="15"/>
      <c r="E187" s="16"/>
      <c r="F187" s="17"/>
      <c r="G187" s="18"/>
      <c r="H187" s="23"/>
      <c r="I187" s="8"/>
      <c r="J187" s="8"/>
      <c r="K187" s="1" t="str">
        <f t="shared" ca="1" si="154"/>
        <v>1186</v>
      </c>
      <c r="L187" s="1" t="str">
        <f t="shared" si="120"/>
        <v/>
      </c>
      <c r="M187" s="1" t="str">
        <f t="shared" ca="1" si="121"/>
        <v>$1186</v>
      </c>
      <c r="N187" s="4" t="str">
        <f t="shared" ca="1" si="122"/>
        <v/>
      </c>
      <c r="O187" s="4" t="str">
        <f t="shared" ca="1" si="123"/>
        <v>00</v>
      </c>
      <c r="P187" s="4" t="str">
        <f t="shared" ca="1" si="124"/>
        <v/>
      </c>
      <c r="Q187" s="3">
        <f t="shared" si="125"/>
        <v>-1</v>
      </c>
      <c r="R187" s="3" t="str">
        <f t="shared" si="126"/>
        <v/>
      </c>
      <c r="S187" s="3" t="str">
        <f t="shared" si="152"/>
        <v>sub</v>
      </c>
      <c r="T187" s="3" t="b">
        <f t="shared" si="149"/>
        <v>0</v>
      </c>
      <c r="U187" s="3" t="b">
        <f t="shared" si="127"/>
        <v>0</v>
      </c>
      <c r="V187" s="3" t="b">
        <f t="shared" si="128"/>
        <v>0</v>
      </c>
      <c r="W187" s="3" t="b">
        <f t="shared" si="129"/>
        <v>0</v>
      </c>
      <c r="X187" s="3" t="b">
        <f>IF(NOT(ISERROR(VLOOKUP(UPPER(F187),Opcodes!$O$3:$O$10,1,FALSE))),TRUE,FALSE)</f>
        <v>0</v>
      </c>
      <c r="Y187" s="1" t="str" cm="1">
        <f t="array" aca="1" ref="Y187" ca="1">IF(OR(UPPER(F187)="STR",UPPER(F187)="ASC"),_xlfn.TEXTJOIN("",TRUE,DEC2HEX(128*(UPPER(F187)="STR")+CODE(MID(G187,ABS(ROW(INDIRECT("1:"&amp;LEN(G187)))),1)))),IF(UPPER(F187)="HEX",SUBSTITUTE(G187," ",""),""))</f>
        <v/>
      </c>
      <c r="Z187" s="1" t="str">
        <f t="shared" si="130"/>
        <v/>
      </c>
      <c r="AA187" s="1" t="str">
        <f t="shared" si="131"/>
        <v/>
      </c>
      <c r="AB187" s="1" t="str">
        <f t="shared" si="132"/>
        <v/>
      </c>
      <c r="AC187" s="1" t="str">
        <f t="shared" si="133"/>
        <v/>
      </c>
      <c r="AD187" s="1" t="str">
        <f t="shared" si="134"/>
        <v/>
      </c>
      <c r="AE187" s="1">
        <f t="shared" ca="1" si="135"/>
        <v>0</v>
      </c>
      <c r="AF187" s="1" t="str">
        <f t="shared" si="136"/>
        <v/>
      </c>
      <c r="AG187" s="1" t="str">
        <f ca="1">IF(Z187&amp;""&lt;&gt;"",Z$33,IF(AA187&amp;""&lt;&gt;"",AA$33,IF(AB187&amp;""&lt;&gt;"",AB$33,IF(AC187&amp;""&lt;&gt;"",AC$33,IF(AD187&amp;""&lt;&gt;"",AD$33,IF(AND(AE187&amp;""&lt;&gt;"",X187=FALSE),AE$33,IF(AF187&amp;""&lt;&gt;"","IMM",IF(X187,"PSO","DIR"))))))))</f>
        <v>mem</v>
      </c>
      <c r="AH187" s="1">
        <f t="shared" ca="1" si="137"/>
        <v>0</v>
      </c>
      <c r="AI187" s="1">
        <f t="shared" ca="1" si="138"/>
        <v>-1</v>
      </c>
      <c r="AJ187" s="1">
        <f t="shared" ca="1" si="139"/>
        <v>0</v>
      </c>
      <c r="AK187" s="1">
        <f t="shared" ca="1" si="140"/>
        <v>0</v>
      </c>
      <c r="AL187" s="1">
        <f t="shared" ca="1" si="141"/>
        <v>0</v>
      </c>
      <c r="AM187" s="1" t="e" cm="1">
        <f t="array" aca="1" ref="AM187" ca="1">INDEX($G$2:$G$195,MATCH(1,(AL187=$E$2:$E$195)*("EQU"=UPPER($F$2:$F$195)),0))</f>
        <v>#N/A</v>
      </c>
      <c r="AN187" s="1" t="str">
        <f t="shared" ca="1" si="142"/>
        <v/>
      </c>
      <c r="AO187" s="1" t="e">
        <f t="shared" ca="1" si="150"/>
        <v>#N/A</v>
      </c>
      <c r="AP187" s="1" t="str">
        <f t="shared" ca="1" si="143"/>
        <v/>
      </c>
      <c r="AQ187" s="1" t="str" cm="1">
        <f t="array" aca="1" ref="AQ187" ca="1">IF(LEFT(AL187,1)=".",INDEX($M$34:$M$195,MATCH(1,(AL187=$L$34:$L$195)*(S187=($S$34:$S$195)),0)),"")</f>
        <v/>
      </c>
      <c r="AR187" s="1">
        <f t="shared" ca="1" si="144"/>
        <v>0</v>
      </c>
      <c r="AS187" s="1">
        <f t="shared" ca="1" si="145"/>
        <v>0</v>
      </c>
      <c r="AT187" s="1" t="str">
        <f t="shared" ca="1" si="146"/>
        <v>00</v>
      </c>
      <c r="AU187" s="1" t="str">
        <f t="shared" ca="1" si="147"/>
        <v>00</v>
      </c>
      <c r="AV187" s="1" t="str">
        <f t="shared" ca="1" si="155"/>
        <v>00</v>
      </c>
      <c r="AW187" s="1" t="str">
        <f t="shared" ca="1" si="148"/>
        <v>ZP</v>
      </c>
      <c r="AX187" s="4" t="e">
        <f ca="1">VLOOKUP(UPPER(F187)&amp;"-"&amp;AW187,Opcodes!$D$3:$E$160,2,FALSE)</f>
        <v>#N/A</v>
      </c>
      <c r="AY187" s="1">
        <f t="shared" ca="1" si="153"/>
        <v>0</v>
      </c>
    </row>
    <row r="188" spans="3:51" x14ac:dyDescent="0.3">
      <c r="C188" s="10" t="str" cm="1">
        <f t="array" aca="1" ref="C188" ca="1">IF(AND(N188&amp;""&lt;&gt;"",K188&amp;""&lt;&gt;""),K188&amp;": "&amp;N188&amp;IF(O188&amp;""&lt;&gt;""," "&amp;O188,"")&amp;IF(P188&amp;""&lt;&gt;""," "&amp;P188,""),IF(Y188&amp;""&lt;&gt;"",K188&amp;": "&amp;TRIM(_xlfn.TEXTJOIN("",TRUE,MID(Y188,2*ROW(INDIRECT("1:"&amp;LEN(Y188)))-1,2)&amp;" ")),""))</f>
        <v/>
      </c>
      <c r="D188" s="15"/>
      <c r="E188" s="16"/>
      <c r="F188" s="17"/>
      <c r="G188" s="18"/>
      <c r="H188" s="23"/>
      <c r="I188" s="8"/>
      <c r="J188" s="8"/>
      <c r="K188" s="1" t="str">
        <f t="shared" ca="1" si="154"/>
        <v>1186</v>
      </c>
      <c r="L188" s="1" t="str">
        <f t="shared" si="120"/>
        <v/>
      </c>
      <c r="M188" s="1" t="str">
        <f t="shared" ca="1" si="121"/>
        <v>$1186</v>
      </c>
      <c r="N188" s="4" t="str">
        <f t="shared" ca="1" si="122"/>
        <v/>
      </c>
      <c r="O188" s="4" t="str">
        <f t="shared" ca="1" si="123"/>
        <v>00</v>
      </c>
      <c r="P188" s="4" t="str">
        <f t="shared" ca="1" si="124"/>
        <v/>
      </c>
      <c r="Q188" s="3">
        <f t="shared" si="125"/>
        <v>-1</v>
      </c>
      <c r="R188" s="3" t="str">
        <f t="shared" si="126"/>
        <v/>
      </c>
      <c r="S188" s="3" t="str">
        <f t="shared" si="152"/>
        <v>sub</v>
      </c>
      <c r="T188" s="3" t="b">
        <f t="shared" si="149"/>
        <v>0</v>
      </c>
      <c r="U188" s="3" t="b">
        <f t="shared" si="127"/>
        <v>0</v>
      </c>
      <c r="V188" s="3" t="b">
        <f t="shared" si="128"/>
        <v>0</v>
      </c>
      <c r="W188" s="3" t="b">
        <f t="shared" si="129"/>
        <v>0</v>
      </c>
      <c r="X188" s="3" t="b">
        <f>IF(NOT(ISERROR(VLOOKUP(UPPER(F188),Opcodes!$O$3:$O$10,1,FALSE))),TRUE,FALSE)</f>
        <v>0</v>
      </c>
      <c r="Y188" s="1" t="str" cm="1">
        <f t="array" aca="1" ref="Y188" ca="1">IF(OR(UPPER(F188)="STR",UPPER(F188)="ASC"),_xlfn.TEXTJOIN("",TRUE,DEC2HEX(128*(UPPER(F188)="STR")+CODE(MID(G188,ABS(ROW(INDIRECT("1:"&amp;LEN(G188)))),1)))),IF(UPPER(F188)="HEX",SUBSTITUTE(G188," ",""),""))</f>
        <v/>
      </c>
      <c r="Z188" s="1" t="str">
        <f t="shared" si="130"/>
        <v/>
      </c>
      <c r="AA188" s="1" t="str">
        <f t="shared" si="131"/>
        <v/>
      </c>
      <c r="AB188" s="1" t="str">
        <f t="shared" si="132"/>
        <v/>
      </c>
      <c r="AC188" s="1" t="str">
        <f t="shared" si="133"/>
        <v/>
      </c>
      <c r="AD188" s="1" t="str">
        <f t="shared" si="134"/>
        <v/>
      </c>
      <c r="AE188" s="1">
        <f t="shared" ca="1" si="135"/>
        <v>0</v>
      </c>
      <c r="AF188" s="1" t="str">
        <f t="shared" si="136"/>
        <v/>
      </c>
      <c r="AG188" s="1" t="str">
        <f ca="1">IF(Z188&amp;""&lt;&gt;"",Z$33,IF(AA188&amp;""&lt;&gt;"",AA$33,IF(AB188&amp;""&lt;&gt;"",AB$33,IF(AC188&amp;""&lt;&gt;"",AC$33,IF(AD188&amp;""&lt;&gt;"",AD$33,IF(AND(AE188&amp;""&lt;&gt;"",X188=FALSE),AE$33,IF(AF188&amp;""&lt;&gt;"","IMM",IF(X188,"PSO","DIR"))))))))</f>
        <v>mem</v>
      </c>
      <c r="AH188" s="1">
        <f t="shared" ca="1" si="137"/>
        <v>0</v>
      </c>
      <c r="AI188" s="1">
        <f t="shared" ca="1" si="138"/>
        <v>-1</v>
      </c>
      <c r="AJ188" s="1">
        <f t="shared" ca="1" si="139"/>
        <v>0</v>
      </c>
      <c r="AK188" s="1">
        <f t="shared" ca="1" si="140"/>
        <v>0</v>
      </c>
      <c r="AL188" s="1">
        <f t="shared" ca="1" si="141"/>
        <v>0</v>
      </c>
      <c r="AM188" s="1" t="e" cm="1">
        <f t="array" aca="1" ref="AM188" ca="1">INDEX($G$2:$G$195,MATCH(1,(AL188=$E$2:$E$195)*("EQU"=UPPER($F$2:$F$195)),0))</f>
        <v>#N/A</v>
      </c>
      <c r="AN188" s="1" t="str">
        <f t="shared" ca="1" si="142"/>
        <v/>
      </c>
      <c r="AO188" s="1" t="e">
        <f t="shared" ca="1" si="150"/>
        <v>#N/A</v>
      </c>
      <c r="AP188" s="1" t="str">
        <f t="shared" ca="1" si="143"/>
        <v/>
      </c>
      <c r="AQ188" s="1" t="str" cm="1">
        <f t="array" aca="1" ref="AQ188" ca="1">IF(LEFT(AL188,1)=".",INDEX($M$34:$M$195,MATCH(1,(AL188=$L$34:$L$195)*(S188=($S$34:$S$195)),0)),"")</f>
        <v/>
      </c>
      <c r="AR188" s="1">
        <f t="shared" ca="1" si="144"/>
        <v>0</v>
      </c>
      <c r="AS188" s="1">
        <f t="shared" ca="1" si="145"/>
        <v>0</v>
      </c>
      <c r="AT188" s="1" t="str">
        <f t="shared" ca="1" si="146"/>
        <v>00</v>
      </c>
      <c r="AU188" s="1" t="str">
        <f t="shared" ca="1" si="147"/>
        <v>00</v>
      </c>
      <c r="AV188" s="1" t="str">
        <f t="shared" ca="1" si="155"/>
        <v>00</v>
      </c>
      <c r="AW188" s="1" t="str">
        <f t="shared" ca="1" si="148"/>
        <v>ZP</v>
      </c>
      <c r="AX188" s="4" t="e">
        <f ca="1">VLOOKUP(UPPER(F188)&amp;"-"&amp;AW188,Opcodes!$D$3:$E$160,2,FALSE)</f>
        <v>#N/A</v>
      </c>
      <c r="AY188" s="1">
        <f t="shared" ca="1" si="153"/>
        <v>0</v>
      </c>
    </row>
    <row r="189" spans="3:51" x14ac:dyDescent="0.3">
      <c r="C189" s="10" t="str" cm="1">
        <f t="array" aca="1" ref="C189" ca="1">IF(AND(N189&amp;""&lt;&gt;"",K189&amp;""&lt;&gt;""),K189&amp;": "&amp;N189&amp;IF(O189&amp;""&lt;&gt;""," "&amp;O189,"")&amp;IF(P189&amp;""&lt;&gt;""," "&amp;P189,""),IF(Y189&amp;""&lt;&gt;"",K189&amp;": "&amp;TRIM(_xlfn.TEXTJOIN("",TRUE,MID(Y189,2*ROW(INDIRECT("1:"&amp;LEN(Y189)))-1,2)&amp;" ")),""))</f>
        <v/>
      </c>
      <c r="D189" s="15"/>
      <c r="E189" s="16"/>
      <c r="F189" s="17"/>
      <c r="G189" s="18"/>
      <c r="H189" s="23"/>
      <c r="I189" s="8"/>
      <c r="J189" s="8"/>
      <c r="K189" s="1" t="str">
        <f t="shared" ca="1" si="154"/>
        <v>1186</v>
      </c>
      <c r="L189" s="1" t="str">
        <f t="shared" si="120"/>
        <v/>
      </c>
      <c r="M189" s="1" t="str">
        <f t="shared" ca="1" si="121"/>
        <v>$1186</v>
      </c>
      <c r="N189" s="4" t="str">
        <f t="shared" ca="1" si="122"/>
        <v/>
      </c>
      <c r="O189" s="4" t="str">
        <f t="shared" ca="1" si="123"/>
        <v>00</v>
      </c>
      <c r="P189" s="4" t="str">
        <f t="shared" ca="1" si="124"/>
        <v/>
      </c>
      <c r="Q189" s="3">
        <f t="shared" si="125"/>
        <v>-1</v>
      </c>
      <c r="R189" s="3" t="str">
        <f t="shared" si="126"/>
        <v/>
      </c>
      <c r="S189" s="3" t="str">
        <f t="shared" si="152"/>
        <v>sub</v>
      </c>
      <c r="T189" s="3" t="b">
        <f t="shared" si="149"/>
        <v>0</v>
      </c>
      <c r="U189" s="3" t="b">
        <f t="shared" si="127"/>
        <v>0</v>
      </c>
      <c r="V189" s="3" t="b">
        <f t="shared" si="128"/>
        <v>0</v>
      </c>
      <c r="W189" s="3" t="b">
        <f t="shared" si="129"/>
        <v>0</v>
      </c>
      <c r="X189" s="3" t="b">
        <f>IF(NOT(ISERROR(VLOOKUP(UPPER(F189),Opcodes!$O$3:$O$10,1,FALSE))),TRUE,FALSE)</f>
        <v>0</v>
      </c>
      <c r="Y189" s="1" t="str" cm="1">
        <f t="array" aca="1" ref="Y189" ca="1">IF(OR(UPPER(F189)="STR",UPPER(F189)="ASC"),_xlfn.TEXTJOIN("",TRUE,DEC2HEX(128*(UPPER(F189)="STR")+CODE(MID(G189,ABS(ROW(INDIRECT("1:"&amp;LEN(G189)))),1)))),IF(UPPER(F189)="HEX",SUBSTITUTE(G189," ",""),""))</f>
        <v/>
      </c>
      <c r="Z189" s="1" t="str">
        <f t="shared" si="130"/>
        <v/>
      </c>
      <c r="AA189" s="1" t="str">
        <f t="shared" si="131"/>
        <v/>
      </c>
      <c r="AB189" s="1" t="str">
        <f t="shared" si="132"/>
        <v/>
      </c>
      <c r="AC189" s="1" t="str">
        <f t="shared" si="133"/>
        <v/>
      </c>
      <c r="AD189" s="1" t="str">
        <f t="shared" si="134"/>
        <v/>
      </c>
      <c r="AE189" s="1">
        <f t="shared" ca="1" si="135"/>
        <v>0</v>
      </c>
      <c r="AF189" s="1" t="str">
        <f t="shared" si="136"/>
        <v/>
      </c>
      <c r="AG189" s="1" t="str">
        <f ca="1">IF(Z189&amp;""&lt;&gt;"",Z$33,IF(AA189&amp;""&lt;&gt;"",AA$33,IF(AB189&amp;""&lt;&gt;"",AB$33,IF(AC189&amp;""&lt;&gt;"",AC$33,IF(AD189&amp;""&lt;&gt;"",AD$33,IF(AND(AE189&amp;""&lt;&gt;"",X189=FALSE),AE$33,IF(AF189&amp;""&lt;&gt;"","IMM",IF(X189,"PSO","DIR"))))))))</f>
        <v>mem</v>
      </c>
      <c r="AH189" s="1">
        <f t="shared" ca="1" si="137"/>
        <v>0</v>
      </c>
      <c r="AI189" s="1">
        <f t="shared" ca="1" si="138"/>
        <v>-1</v>
      </c>
      <c r="AJ189" s="1">
        <f t="shared" ca="1" si="139"/>
        <v>0</v>
      </c>
      <c r="AK189" s="1">
        <f t="shared" ca="1" si="140"/>
        <v>0</v>
      </c>
      <c r="AL189" s="1">
        <f t="shared" ca="1" si="141"/>
        <v>0</v>
      </c>
      <c r="AM189" s="1" t="e" cm="1">
        <f t="array" aca="1" ref="AM189" ca="1">INDEX($G$2:$G$195,MATCH(1,(AL189=$E$2:$E$195)*("EQU"=UPPER($F$2:$F$195)),0))</f>
        <v>#N/A</v>
      </c>
      <c r="AN189" s="1" t="str">
        <f t="shared" ca="1" si="142"/>
        <v/>
      </c>
      <c r="AO189" s="1" t="e">
        <f t="shared" ca="1" si="150"/>
        <v>#N/A</v>
      </c>
      <c r="AP189" s="1" t="str">
        <f t="shared" ca="1" si="143"/>
        <v/>
      </c>
      <c r="AQ189" s="1" t="str" cm="1">
        <f t="array" aca="1" ref="AQ189" ca="1">IF(LEFT(AL189,1)=".",INDEX($M$34:$M$195,MATCH(1,(AL189=$L$34:$L$195)*(S189=($S$34:$S$195)),0)),"")</f>
        <v/>
      </c>
      <c r="AR189" s="1">
        <f t="shared" ca="1" si="144"/>
        <v>0</v>
      </c>
      <c r="AS189" s="1">
        <f t="shared" ca="1" si="145"/>
        <v>0</v>
      </c>
      <c r="AT189" s="1" t="str">
        <f t="shared" ca="1" si="146"/>
        <v>00</v>
      </c>
      <c r="AU189" s="1" t="str">
        <f t="shared" ca="1" si="147"/>
        <v>00</v>
      </c>
      <c r="AV189" s="1" t="str">
        <f t="shared" ca="1" si="155"/>
        <v>00</v>
      </c>
      <c r="AW189" s="1" t="str">
        <f t="shared" ca="1" si="148"/>
        <v>ZP</v>
      </c>
      <c r="AX189" s="4" t="e">
        <f ca="1">VLOOKUP(UPPER(F189)&amp;"-"&amp;AW189,Opcodes!$D$3:$E$160,2,FALSE)</f>
        <v>#N/A</v>
      </c>
      <c r="AY189" s="1">
        <f t="shared" ca="1" si="153"/>
        <v>0</v>
      </c>
    </row>
    <row r="190" spans="3:51" x14ac:dyDescent="0.3">
      <c r="C190" s="10" t="str" cm="1">
        <f t="array" aca="1" ref="C190" ca="1">IF(AND(N190&amp;""&lt;&gt;"",K190&amp;""&lt;&gt;""),K190&amp;": "&amp;N190&amp;IF(O190&amp;""&lt;&gt;""," "&amp;O190,"")&amp;IF(P190&amp;""&lt;&gt;""," "&amp;P190,""),IF(Y190&amp;""&lt;&gt;"",K190&amp;": "&amp;TRIM(_xlfn.TEXTJOIN("",TRUE,MID(Y190,2*ROW(INDIRECT("1:"&amp;LEN(Y190)))-1,2)&amp;" ")),""))</f>
        <v/>
      </c>
      <c r="D190" s="15"/>
      <c r="E190" s="16"/>
      <c r="F190" s="17"/>
      <c r="G190" s="18"/>
      <c r="H190" s="23"/>
      <c r="I190" s="8"/>
      <c r="J190" s="8"/>
      <c r="K190" s="1" t="str">
        <f t="shared" ca="1" si="154"/>
        <v>1186</v>
      </c>
      <c r="L190" s="1" t="str">
        <f t="shared" si="120"/>
        <v/>
      </c>
      <c r="M190" s="1" t="str">
        <f t="shared" ca="1" si="121"/>
        <v>$1186</v>
      </c>
      <c r="N190" s="4" t="str">
        <f t="shared" ca="1" si="122"/>
        <v/>
      </c>
      <c r="O190" s="4" t="str">
        <f t="shared" ca="1" si="123"/>
        <v>00</v>
      </c>
      <c r="P190" s="4" t="str">
        <f t="shared" ca="1" si="124"/>
        <v/>
      </c>
      <c r="Q190" s="3">
        <f t="shared" si="125"/>
        <v>-1</v>
      </c>
      <c r="R190" s="3" t="str">
        <f t="shared" si="126"/>
        <v/>
      </c>
      <c r="S190" s="3" t="str">
        <f t="shared" si="152"/>
        <v>sub</v>
      </c>
      <c r="T190" s="3" t="b">
        <f t="shared" si="149"/>
        <v>0</v>
      </c>
      <c r="U190" s="3" t="b">
        <f t="shared" si="127"/>
        <v>0</v>
      </c>
      <c r="V190" s="3" t="b">
        <f t="shared" si="128"/>
        <v>0</v>
      </c>
      <c r="W190" s="3" t="b">
        <f t="shared" si="129"/>
        <v>0</v>
      </c>
      <c r="X190" s="3" t="b">
        <f>IF(NOT(ISERROR(VLOOKUP(UPPER(F190),Opcodes!$O$3:$O$10,1,FALSE))),TRUE,FALSE)</f>
        <v>0</v>
      </c>
      <c r="Y190" s="1" t="str" cm="1">
        <f t="array" aca="1" ref="Y190" ca="1">IF(OR(UPPER(F190)="STR",UPPER(F190)="ASC"),_xlfn.TEXTJOIN("",TRUE,DEC2HEX(128*(UPPER(F190)="STR")+CODE(MID(G190,ABS(ROW(INDIRECT("1:"&amp;LEN(G190)))),1)))),IF(UPPER(F190)="HEX",SUBSTITUTE(G190," ",""),""))</f>
        <v/>
      </c>
      <c r="Z190" s="1" t="str">
        <f t="shared" si="130"/>
        <v/>
      </c>
      <c r="AA190" s="1" t="str">
        <f t="shared" si="131"/>
        <v/>
      </c>
      <c r="AB190" s="1" t="str">
        <f t="shared" si="132"/>
        <v/>
      </c>
      <c r="AC190" s="1" t="str">
        <f t="shared" si="133"/>
        <v/>
      </c>
      <c r="AD190" s="1" t="str">
        <f t="shared" si="134"/>
        <v/>
      </c>
      <c r="AE190" s="1">
        <f t="shared" ca="1" si="135"/>
        <v>0</v>
      </c>
      <c r="AF190" s="1" t="str">
        <f t="shared" si="136"/>
        <v/>
      </c>
      <c r="AG190" s="1" t="str">
        <f ca="1">IF(Z190&amp;""&lt;&gt;"",Z$33,IF(AA190&amp;""&lt;&gt;"",AA$33,IF(AB190&amp;""&lt;&gt;"",AB$33,IF(AC190&amp;""&lt;&gt;"",AC$33,IF(AD190&amp;""&lt;&gt;"",AD$33,IF(AND(AE190&amp;""&lt;&gt;"",X190=FALSE),AE$33,IF(AF190&amp;""&lt;&gt;"","IMM",IF(X190,"PSO","DIR"))))))))</f>
        <v>mem</v>
      </c>
      <c r="AH190" s="1">
        <f t="shared" ca="1" si="137"/>
        <v>0</v>
      </c>
      <c r="AI190" s="1">
        <f t="shared" ca="1" si="138"/>
        <v>-1</v>
      </c>
      <c r="AJ190" s="1">
        <f t="shared" ca="1" si="139"/>
        <v>0</v>
      </c>
      <c r="AK190" s="1">
        <f t="shared" ca="1" si="140"/>
        <v>0</v>
      </c>
      <c r="AL190" s="1">
        <f t="shared" ca="1" si="141"/>
        <v>0</v>
      </c>
      <c r="AM190" s="1" t="e" cm="1">
        <f t="array" aca="1" ref="AM190" ca="1">INDEX($G$2:$G$195,MATCH(1,(AL190=$E$2:$E$195)*("EQU"=UPPER($F$2:$F$195)),0))</f>
        <v>#N/A</v>
      </c>
      <c r="AN190" s="1" t="str">
        <f t="shared" ca="1" si="142"/>
        <v/>
      </c>
      <c r="AO190" s="1" t="e">
        <f t="shared" ca="1" si="150"/>
        <v>#N/A</v>
      </c>
      <c r="AP190" s="1" t="str">
        <f t="shared" ca="1" si="143"/>
        <v/>
      </c>
      <c r="AQ190" s="1" t="str" cm="1">
        <f t="array" aca="1" ref="AQ190" ca="1">IF(LEFT(AL190,1)=".",INDEX($M$34:$M$195,MATCH(1,(AL190=$L$34:$L$195)*(S190=($S$34:$S$195)),0)),"")</f>
        <v/>
      </c>
      <c r="AR190" s="1">
        <f t="shared" ca="1" si="144"/>
        <v>0</v>
      </c>
      <c r="AS190" s="1">
        <f t="shared" ca="1" si="145"/>
        <v>0</v>
      </c>
      <c r="AT190" s="1" t="str">
        <f t="shared" ca="1" si="146"/>
        <v>00</v>
      </c>
      <c r="AU190" s="1" t="str">
        <f t="shared" ca="1" si="147"/>
        <v>00</v>
      </c>
      <c r="AV190" s="1" t="str">
        <f t="shared" ca="1" si="155"/>
        <v>00</v>
      </c>
      <c r="AW190" s="1" t="str">
        <f t="shared" ca="1" si="148"/>
        <v>ZP</v>
      </c>
      <c r="AX190" s="4" t="e">
        <f ca="1">VLOOKUP(UPPER(F190)&amp;"-"&amp;AW190,Opcodes!$D$3:$E$160,2,FALSE)</f>
        <v>#N/A</v>
      </c>
      <c r="AY190" s="1">
        <f t="shared" ca="1" si="153"/>
        <v>0</v>
      </c>
    </row>
    <row r="191" spans="3:51" x14ac:dyDescent="0.3">
      <c r="C191" s="10" t="str" cm="1">
        <f t="array" aca="1" ref="C191" ca="1">IF(AND(N191&amp;""&lt;&gt;"",K191&amp;""&lt;&gt;""),K191&amp;": "&amp;N191&amp;IF(O191&amp;""&lt;&gt;""," "&amp;O191,"")&amp;IF(P191&amp;""&lt;&gt;""," "&amp;P191,""),IF(Y191&amp;""&lt;&gt;"",K191&amp;": "&amp;TRIM(_xlfn.TEXTJOIN("",TRUE,MID(Y191,2*ROW(INDIRECT("1:"&amp;LEN(Y191)))-1,2)&amp;" ")),""))</f>
        <v/>
      </c>
      <c r="D191" s="15"/>
      <c r="E191" s="16"/>
      <c r="F191" s="17"/>
      <c r="G191" s="18"/>
      <c r="H191" s="23"/>
      <c r="I191" s="8"/>
      <c r="J191" s="8"/>
      <c r="K191" s="1" t="str">
        <f t="shared" ca="1" si="154"/>
        <v>1186</v>
      </c>
      <c r="L191" s="1" t="str">
        <f t="shared" si="120"/>
        <v/>
      </c>
      <c r="M191" s="1" t="str">
        <f t="shared" ca="1" si="121"/>
        <v>$1186</v>
      </c>
      <c r="N191" s="4" t="str">
        <f t="shared" ca="1" si="122"/>
        <v/>
      </c>
      <c r="O191" s="4" t="str">
        <f t="shared" ca="1" si="123"/>
        <v>00</v>
      </c>
      <c r="P191" s="4" t="str">
        <f t="shared" ca="1" si="124"/>
        <v/>
      </c>
      <c r="Q191" s="3">
        <f t="shared" si="125"/>
        <v>-1</v>
      </c>
      <c r="R191" s="3" t="str">
        <f t="shared" si="126"/>
        <v/>
      </c>
      <c r="S191" s="3" t="str">
        <f t="shared" si="152"/>
        <v>sub</v>
      </c>
      <c r="T191" s="3" t="b">
        <f t="shared" si="149"/>
        <v>0</v>
      </c>
      <c r="U191" s="3" t="b">
        <f t="shared" si="127"/>
        <v>0</v>
      </c>
      <c r="V191" s="3" t="b">
        <f t="shared" si="128"/>
        <v>0</v>
      </c>
      <c r="W191" s="3" t="b">
        <f t="shared" si="129"/>
        <v>0</v>
      </c>
      <c r="X191" s="3" t="b">
        <f>IF(NOT(ISERROR(VLOOKUP(UPPER(F191),Opcodes!$O$3:$O$10,1,FALSE))),TRUE,FALSE)</f>
        <v>0</v>
      </c>
      <c r="Y191" s="1" t="str" cm="1">
        <f t="array" aca="1" ref="Y191" ca="1">IF(OR(UPPER(F191)="STR",UPPER(F191)="ASC"),_xlfn.TEXTJOIN("",TRUE,DEC2HEX(128*(UPPER(F191)="STR")+CODE(MID(G191,ABS(ROW(INDIRECT("1:"&amp;LEN(G191)))),1)))),IF(UPPER(F191)="HEX",SUBSTITUTE(G191," ",""),""))</f>
        <v/>
      </c>
      <c r="Z191" s="1" t="str">
        <f t="shared" si="130"/>
        <v/>
      </c>
      <c r="AA191" s="1" t="str">
        <f t="shared" si="131"/>
        <v/>
      </c>
      <c r="AB191" s="1" t="str">
        <f t="shared" si="132"/>
        <v/>
      </c>
      <c r="AC191" s="1" t="str">
        <f t="shared" si="133"/>
        <v/>
      </c>
      <c r="AD191" s="1" t="str">
        <f t="shared" si="134"/>
        <v/>
      </c>
      <c r="AE191" s="1">
        <f t="shared" ca="1" si="135"/>
        <v>0</v>
      </c>
      <c r="AF191" s="1" t="str">
        <f t="shared" si="136"/>
        <v/>
      </c>
      <c r="AG191" s="1" t="str">
        <f ca="1">IF(Z191&amp;""&lt;&gt;"",Z$33,IF(AA191&amp;""&lt;&gt;"",AA$33,IF(AB191&amp;""&lt;&gt;"",AB$33,IF(AC191&amp;""&lt;&gt;"",AC$33,IF(AD191&amp;""&lt;&gt;"",AD$33,IF(AND(AE191&amp;""&lt;&gt;"",X191=FALSE),AE$33,IF(AF191&amp;""&lt;&gt;"","IMM",IF(X191,"PSO","DIR"))))))))</f>
        <v>mem</v>
      </c>
      <c r="AH191" s="1">
        <f t="shared" ca="1" si="137"/>
        <v>0</v>
      </c>
      <c r="AI191" s="1">
        <f t="shared" ca="1" si="138"/>
        <v>-1</v>
      </c>
      <c r="AJ191" s="1">
        <f t="shared" ca="1" si="139"/>
        <v>0</v>
      </c>
      <c r="AK191" s="1">
        <f t="shared" ca="1" si="140"/>
        <v>0</v>
      </c>
      <c r="AL191" s="1">
        <f t="shared" ca="1" si="141"/>
        <v>0</v>
      </c>
      <c r="AM191" s="1" t="e" cm="1">
        <f t="array" aca="1" ref="AM191" ca="1">INDEX($G$2:$G$195,MATCH(1,(AL191=$E$2:$E$195)*("EQU"=UPPER($F$2:$F$195)),0))</f>
        <v>#N/A</v>
      </c>
      <c r="AN191" s="1" t="str">
        <f t="shared" ca="1" si="142"/>
        <v/>
      </c>
      <c r="AO191" s="1" t="e">
        <f t="shared" ca="1" si="150"/>
        <v>#N/A</v>
      </c>
      <c r="AP191" s="1" t="str">
        <f t="shared" ca="1" si="143"/>
        <v/>
      </c>
      <c r="AQ191" s="1" t="str" cm="1">
        <f t="array" aca="1" ref="AQ191" ca="1">IF(LEFT(AL191,1)=".",INDEX($M$34:$M$195,MATCH(1,(AL191=$L$34:$L$195)*(S191=($S$34:$S$195)),0)),"")</f>
        <v/>
      </c>
      <c r="AR191" s="1">
        <f t="shared" ca="1" si="144"/>
        <v>0</v>
      </c>
      <c r="AS191" s="1">
        <f t="shared" ca="1" si="145"/>
        <v>0</v>
      </c>
      <c r="AT191" s="1" t="str">
        <f t="shared" ca="1" si="146"/>
        <v>00</v>
      </c>
      <c r="AU191" s="1" t="str">
        <f t="shared" ca="1" si="147"/>
        <v>00</v>
      </c>
      <c r="AV191" s="1" t="str">
        <f t="shared" ca="1" si="155"/>
        <v>00</v>
      </c>
      <c r="AW191" s="1" t="str">
        <f t="shared" ca="1" si="148"/>
        <v>ZP</v>
      </c>
      <c r="AX191" s="4" t="e">
        <f ca="1">VLOOKUP(UPPER(F191)&amp;"-"&amp;AW191,Opcodes!$D$3:$E$160,2,FALSE)</f>
        <v>#N/A</v>
      </c>
      <c r="AY191" s="1">
        <f t="shared" ca="1" si="153"/>
        <v>0</v>
      </c>
    </row>
    <row r="192" spans="3:51" x14ac:dyDescent="0.3">
      <c r="C192" s="10" t="str" cm="1">
        <f t="array" aca="1" ref="C192" ca="1">IF(AND(N192&amp;""&lt;&gt;"",K192&amp;""&lt;&gt;""),K192&amp;": "&amp;N192&amp;IF(O192&amp;""&lt;&gt;""," "&amp;O192,"")&amp;IF(P192&amp;""&lt;&gt;""," "&amp;P192,""),IF(Y192&amp;""&lt;&gt;"",K192&amp;": "&amp;TRIM(_xlfn.TEXTJOIN("",TRUE,MID(Y192,2*ROW(INDIRECT("1:"&amp;LEN(Y192)))-1,2)&amp;" ")),""))</f>
        <v/>
      </c>
      <c r="D192" s="15"/>
      <c r="E192" s="16"/>
      <c r="F192" s="17"/>
      <c r="G192" s="18"/>
      <c r="H192" s="23"/>
      <c r="I192" s="8"/>
      <c r="J192" s="8"/>
      <c r="K192" s="1" t="str">
        <f t="shared" ca="1" si="154"/>
        <v>1186</v>
      </c>
      <c r="L192" s="1" t="str">
        <f t="shared" si="120"/>
        <v/>
      </c>
      <c r="M192" s="1" t="str">
        <f t="shared" ca="1" si="121"/>
        <v>$1186</v>
      </c>
      <c r="N192" s="4" t="str">
        <f t="shared" ca="1" si="122"/>
        <v/>
      </c>
      <c r="O192" s="4" t="str">
        <f t="shared" ca="1" si="123"/>
        <v>00</v>
      </c>
      <c r="P192" s="4" t="str">
        <f t="shared" ca="1" si="124"/>
        <v/>
      </c>
      <c r="Q192" s="3">
        <f t="shared" si="125"/>
        <v>-1</v>
      </c>
      <c r="R192" s="3" t="str">
        <f t="shared" si="126"/>
        <v/>
      </c>
      <c r="S192" s="3" t="str">
        <f t="shared" si="152"/>
        <v>sub</v>
      </c>
      <c r="T192" s="3" t="b">
        <f t="shared" si="149"/>
        <v>0</v>
      </c>
      <c r="U192" s="3" t="b">
        <f t="shared" si="127"/>
        <v>0</v>
      </c>
      <c r="V192" s="3" t="b">
        <f t="shared" si="128"/>
        <v>0</v>
      </c>
      <c r="W192" s="3" t="b">
        <f t="shared" si="129"/>
        <v>0</v>
      </c>
      <c r="X192" s="3" t="b">
        <f>IF(NOT(ISERROR(VLOOKUP(UPPER(F192),Opcodes!$O$3:$O$10,1,FALSE))),TRUE,FALSE)</f>
        <v>0</v>
      </c>
      <c r="Y192" s="1" t="str" cm="1">
        <f t="array" aca="1" ref="Y192" ca="1">IF(OR(UPPER(F192)="STR",UPPER(F192)="ASC"),_xlfn.TEXTJOIN("",TRUE,DEC2HEX(128*(UPPER(F192)="STR")+CODE(MID(G192,ABS(ROW(INDIRECT("1:"&amp;LEN(G192)))),1)))),IF(UPPER(F192)="HEX",SUBSTITUTE(G192," ",""),""))</f>
        <v/>
      </c>
      <c r="Z192" s="1" t="str">
        <f t="shared" si="130"/>
        <v/>
      </c>
      <c r="AA192" s="1" t="str">
        <f t="shared" si="131"/>
        <v/>
      </c>
      <c r="AB192" s="1" t="str">
        <f t="shared" si="132"/>
        <v/>
      </c>
      <c r="AC192" s="1" t="str">
        <f t="shared" si="133"/>
        <v/>
      </c>
      <c r="AD192" s="1" t="str">
        <f t="shared" si="134"/>
        <v/>
      </c>
      <c r="AE192" s="1">
        <f t="shared" ca="1" si="135"/>
        <v>0</v>
      </c>
      <c r="AF192" s="1" t="str">
        <f t="shared" si="136"/>
        <v/>
      </c>
      <c r="AG192" s="1" t="str">
        <f ca="1">IF(Z192&amp;""&lt;&gt;"",Z$33,IF(AA192&amp;""&lt;&gt;"",AA$33,IF(AB192&amp;""&lt;&gt;"",AB$33,IF(AC192&amp;""&lt;&gt;"",AC$33,IF(AD192&amp;""&lt;&gt;"",AD$33,IF(AND(AE192&amp;""&lt;&gt;"",X192=FALSE),AE$33,IF(AF192&amp;""&lt;&gt;"","IMM",IF(X192,"PSO","DIR"))))))))</f>
        <v>mem</v>
      </c>
      <c r="AH192" s="1">
        <f t="shared" ca="1" si="137"/>
        <v>0</v>
      </c>
      <c r="AI192" s="1">
        <f t="shared" ca="1" si="138"/>
        <v>-1</v>
      </c>
      <c r="AJ192" s="1">
        <f t="shared" ca="1" si="139"/>
        <v>0</v>
      </c>
      <c r="AK192" s="1">
        <f t="shared" ca="1" si="140"/>
        <v>0</v>
      </c>
      <c r="AL192" s="1">
        <f t="shared" ca="1" si="141"/>
        <v>0</v>
      </c>
      <c r="AM192" s="1" t="e" cm="1">
        <f t="array" aca="1" ref="AM192" ca="1">INDEX($G$2:$G$195,MATCH(1,(AL192=$E$2:$E$195)*("EQU"=UPPER($F$2:$F$195)),0))</f>
        <v>#N/A</v>
      </c>
      <c r="AN192" s="1" t="str">
        <f t="shared" ca="1" si="142"/>
        <v/>
      </c>
      <c r="AO192" s="1" t="e">
        <f t="shared" ca="1" si="150"/>
        <v>#N/A</v>
      </c>
      <c r="AP192" s="1" t="str">
        <f t="shared" ca="1" si="143"/>
        <v/>
      </c>
      <c r="AQ192" s="1" t="str" cm="1">
        <f t="array" aca="1" ref="AQ192" ca="1">IF(LEFT(AL192,1)=".",INDEX($M$34:$M$195,MATCH(1,(AL192=$L$34:$L$195)*(S192=($S$34:$S$195)),0)),"")</f>
        <v/>
      </c>
      <c r="AR192" s="1">
        <f t="shared" ca="1" si="144"/>
        <v>0</v>
      </c>
      <c r="AS192" s="1">
        <f t="shared" ca="1" si="145"/>
        <v>0</v>
      </c>
      <c r="AT192" s="1" t="str">
        <f t="shared" ca="1" si="146"/>
        <v>00</v>
      </c>
      <c r="AU192" s="1" t="str">
        <f t="shared" ca="1" si="147"/>
        <v>00</v>
      </c>
      <c r="AV192" s="1" t="str">
        <f t="shared" ca="1" si="155"/>
        <v>00</v>
      </c>
      <c r="AW192" s="1" t="str">
        <f t="shared" ca="1" si="148"/>
        <v>ZP</v>
      </c>
      <c r="AX192" s="4" t="e">
        <f ca="1">VLOOKUP(UPPER(F192)&amp;"-"&amp;AW192,Opcodes!$D$3:$E$160,2,FALSE)</f>
        <v>#N/A</v>
      </c>
      <c r="AY192" s="1">
        <f t="shared" ca="1" si="153"/>
        <v>0</v>
      </c>
    </row>
    <row r="193" spans="3:51" x14ac:dyDescent="0.3">
      <c r="C193" s="10" t="str" cm="1">
        <f t="array" aca="1" ref="C193" ca="1">IF(AND(N193&amp;""&lt;&gt;"",K193&amp;""&lt;&gt;""),K193&amp;": "&amp;N193&amp;IF(O193&amp;""&lt;&gt;""," "&amp;O193,"")&amp;IF(P193&amp;""&lt;&gt;""," "&amp;P193,""),IF(Y193&amp;""&lt;&gt;"",K193&amp;": "&amp;TRIM(_xlfn.TEXTJOIN("",TRUE,MID(Y193,2*ROW(INDIRECT("1:"&amp;LEN(Y193)))-1,2)&amp;" ")),""))</f>
        <v/>
      </c>
      <c r="D193" s="15"/>
      <c r="E193" s="16"/>
      <c r="F193" s="17"/>
      <c r="G193" s="18"/>
      <c r="H193" s="23"/>
      <c r="I193" s="8"/>
      <c r="J193" s="8"/>
      <c r="K193" s="1" t="str">
        <f t="shared" ca="1" si="154"/>
        <v>1186</v>
      </c>
      <c r="L193" s="1" t="str">
        <f t="shared" si="120"/>
        <v/>
      </c>
      <c r="M193" s="1" t="str">
        <f t="shared" ca="1" si="121"/>
        <v>$1186</v>
      </c>
      <c r="N193" s="4" t="str">
        <f t="shared" ca="1" si="122"/>
        <v/>
      </c>
      <c r="O193" s="4" t="str">
        <f t="shared" ca="1" si="123"/>
        <v>00</v>
      </c>
      <c r="P193" s="4" t="str">
        <f t="shared" ca="1" si="124"/>
        <v/>
      </c>
      <c r="Q193" s="3">
        <f t="shared" si="125"/>
        <v>-1</v>
      </c>
      <c r="R193" s="3" t="str">
        <f t="shared" si="126"/>
        <v/>
      </c>
      <c r="S193" s="3" t="str">
        <f t="shared" si="152"/>
        <v>sub</v>
      </c>
      <c r="T193" s="3" t="b">
        <f t="shared" si="149"/>
        <v>0</v>
      </c>
      <c r="U193" s="3" t="b">
        <f t="shared" si="127"/>
        <v>0</v>
      </c>
      <c r="V193" s="3" t="b">
        <f t="shared" si="128"/>
        <v>0</v>
      </c>
      <c r="W193" s="3" t="b">
        <f t="shared" si="129"/>
        <v>0</v>
      </c>
      <c r="X193" s="3" t="b">
        <f>IF(NOT(ISERROR(VLOOKUP(UPPER(F193),Opcodes!$O$3:$O$10,1,FALSE))),TRUE,FALSE)</f>
        <v>0</v>
      </c>
      <c r="Y193" s="1" t="str" cm="1">
        <f t="array" aca="1" ref="Y193" ca="1">IF(OR(UPPER(F193)="STR",UPPER(F193)="ASC"),_xlfn.TEXTJOIN("",TRUE,DEC2HEX(128*(UPPER(F193)="STR")+CODE(MID(G193,ABS(ROW(INDIRECT("1:"&amp;LEN(G193)))),1)))),IF(UPPER(F193)="HEX",SUBSTITUTE(G193," ",""),""))</f>
        <v/>
      </c>
      <c r="Z193" s="1" t="str">
        <f t="shared" si="130"/>
        <v/>
      </c>
      <c r="AA193" s="1" t="str">
        <f t="shared" si="131"/>
        <v/>
      </c>
      <c r="AB193" s="1" t="str">
        <f t="shared" si="132"/>
        <v/>
      </c>
      <c r="AC193" s="1" t="str">
        <f t="shared" si="133"/>
        <v/>
      </c>
      <c r="AD193" s="1" t="str">
        <f t="shared" si="134"/>
        <v/>
      </c>
      <c r="AE193" s="1">
        <f t="shared" ca="1" si="135"/>
        <v>0</v>
      </c>
      <c r="AF193" s="1" t="str">
        <f t="shared" si="136"/>
        <v/>
      </c>
      <c r="AG193" s="1" t="str">
        <f ca="1">IF(Z193&amp;""&lt;&gt;"",Z$33,IF(AA193&amp;""&lt;&gt;"",AA$33,IF(AB193&amp;""&lt;&gt;"",AB$33,IF(AC193&amp;""&lt;&gt;"",AC$33,IF(AD193&amp;""&lt;&gt;"",AD$33,IF(AND(AE193&amp;""&lt;&gt;"",X193=FALSE),AE$33,IF(AF193&amp;""&lt;&gt;"","IMM",IF(X193,"PSO","DIR"))))))))</f>
        <v>mem</v>
      </c>
      <c r="AH193" s="1">
        <f t="shared" ca="1" si="137"/>
        <v>0</v>
      </c>
      <c r="AI193" s="1">
        <f t="shared" ca="1" si="138"/>
        <v>-1</v>
      </c>
      <c r="AJ193" s="1">
        <f t="shared" ca="1" si="139"/>
        <v>0</v>
      </c>
      <c r="AK193" s="1">
        <f t="shared" ca="1" si="140"/>
        <v>0</v>
      </c>
      <c r="AL193" s="1">
        <f t="shared" ca="1" si="141"/>
        <v>0</v>
      </c>
      <c r="AM193" s="1" t="e" cm="1">
        <f t="array" aca="1" ref="AM193" ca="1">INDEX($G$2:$G$195,MATCH(1,(AL193=$E$2:$E$195)*("EQU"=UPPER($F$2:$F$195)),0))</f>
        <v>#N/A</v>
      </c>
      <c r="AN193" s="1" t="str">
        <f t="shared" ca="1" si="142"/>
        <v/>
      </c>
      <c r="AO193" s="1" t="e">
        <f t="shared" ca="1" si="150"/>
        <v>#N/A</v>
      </c>
      <c r="AP193" s="1" t="str">
        <f t="shared" ca="1" si="143"/>
        <v/>
      </c>
      <c r="AQ193" s="1" t="str" cm="1">
        <f t="array" aca="1" ref="AQ193" ca="1">IF(LEFT(AL193,1)=".",INDEX($M$34:$M$195,MATCH(1,(AL193=$L$34:$L$195)*(S193=($S$34:$S$195)),0)),"")</f>
        <v/>
      </c>
      <c r="AR193" s="1">
        <f t="shared" ca="1" si="144"/>
        <v>0</v>
      </c>
      <c r="AS193" s="1">
        <f t="shared" ca="1" si="145"/>
        <v>0</v>
      </c>
      <c r="AT193" s="1" t="str">
        <f t="shared" ca="1" si="146"/>
        <v>00</v>
      </c>
      <c r="AU193" s="1" t="str">
        <f t="shared" ca="1" si="147"/>
        <v>00</v>
      </c>
      <c r="AV193" s="1" t="str">
        <f t="shared" ca="1" si="155"/>
        <v>00</v>
      </c>
      <c r="AW193" s="1" t="str">
        <f t="shared" ca="1" si="148"/>
        <v>ZP</v>
      </c>
      <c r="AX193" s="4" t="e">
        <f ca="1">VLOOKUP(UPPER(F193)&amp;"-"&amp;AW193,Opcodes!$D$3:$E$160,2,FALSE)</f>
        <v>#N/A</v>
      </c>
      <c r="AY193" s="1">
        <f t="shared" ca="1" si="153"/>
        <v>0</v>
      </c>
    </row>
    <row r="194" spans="3:51" x14ac:dyDescent="0.3">
      <c r="C194" s="10" t="str" cm="1">
        <f t="array" aca="1" ref="C194" ca="1">IF(AND(N194&amp;""&lt;&gt;"",K194&amp;""&lt;&gt;""),K194&amp;": "&amp;N194&amp;IF(O194&amp;""&lt;&gt;""," "&amp;O194,"")&amp;IF(P194&amp;""&lt;&gt;""," "&amp;P194,""),IF(Y194&amp;""&lt;&gt;"",K194&amp;": "&amp;TRIM(_xlfn.TEXTJOIN("",TRUE,MID(Y194,2*ROW(INDIRECT("1:"&amp;LEN(Y194)))-1,2)&amp;" ")),""))</f>
        <v/>
      </c>
      <c r="D194" s="15"/>
      <c r="E194" s="16"/>
      <c r="F194" s="17"/>
      <c r="G194" s="18"/>
      <c r="H194" s="23"/>
      <c r="I194" s="8"/>
      <c r="J194" s="8"/>
      <c r="K194" s="1" t="str">
        <f t="shared" ca="1" si="154"/>
        <v>1186</v>
      </c>
      <c r="L194" s="1" t="str">
        <f t="shared" si="89"/>
        <v/>
      </c>
      <c r="M194" s="1" t="str">
        <f t="shared" ca="1" si="90"/>
        <v>$1186</v>
      </c>
      <c r="N194" s="4" t="str">
        <f t="shared" ca="1" si="91"/>
        <v/>
      </c>
      <c r="O194" s="4" t="str">
        <f t="shared" ca="1" si="92"/>
        <v>00</v>
      </c>
      <c r="P194" s="4" t="str">
        <f t="shared" ca="1" si="93"/>
        <v/>
      </c>
      <c r="Q194" s="3">
        <f t="shared" si="94"/>
        <v>-1</v>
      </c>
      <c r="R194" s="3" t="str">
        <f t="shared" si="95"/>
        <v/>
      </c>
      <c r="S194" s="3" t="str">
        <f t="shared" si="152"/>
        <v>sub</v>
      </c>
      <c r="T194" s="3" t="b">
        <f t="shared" si="149"/>
        <v>0</v>
      </c>
      <c r="U194" s="3" t="b">
        <f t="shared" si="96"/>
        <v>0</v>
      </c>
      <c r="V194" s="3" t="b">
        <f t="shared" si="97"/>
        <v>0</v>
      </c>
      <c r="W194" s="3" t="b">
        <f t="shared" si="98"/>
        <v>0</v>
      </c>
      <c r="X194" s="3" t="b">
        <f>IF(NOT(ISERROR(VLOOKUP(UPPER(F194),Opcodes!$O$3:$O$10,1,FALSE))),TRUE,FALSE)</f>
        <v>0</v>
      </c>
      <c r="Y194" s="1" t="str" cm="1">
        <f t="array" aca="1" ref="Y194" ca="1">IF(OR(UPPER(F194)="STR",UPPER(F194)="ASC"),_xlfn.TEXTJOIN("",TRUE,DEC2HEX(128*(UPPER(F194)="STR")+CODE(MID(G194,ABS(ROW(INDIRECT("1:"&amp;LEN(G194)))),1)))),IF(UPPER(F194)="HEX",SUBSTITUTE(G194," ",""),""))</f>
        <v/>
      </c>
      <c r="Z194" s="1" t="str">
        <f t="shared" si="99"/>
        <v/>
      </c>
      <c r="AA194" s="1" t="str">
        <f t="shared" si="100"/>
        <v/>
      </c>
      <c r="AB194" s="1" t="str">
        <f t="shared" si="101"/>
        <v/>
      </c>
      <c r="AC194" s="1" t="str">
        <f t="shared" si="102"/>
        <v/>
      </c>
      <c r="AD194" s="1" t="str">
        <f t="shared" si="103"/>
        <v/>
      </c>
      <c r="AE194" s="1">
        <f t="shared" ca="1" si="104"/>
        <v>0</v>
      </c>
      <c r="AF194" s="1" t="str">
        <f t="shared" si="105"/>
        <v/>
      </c>
      <c r="AG194" s="1" t="str">
        <f ca="1">IF(Z194&amp;""&lt;&gt;"",Z$33,IF(AA194&amp;""&lt;&gt;"",AA$33,IF(AB194&amp;""&lt;&gt;"",AB$33,IF(AC194&amp;""&lt;&gt;"",AC$33,IF(AD194&amp;""&lt;&gt;"",AD$33,IF(AND(AE194&amp;""&lt;&gt;"",X194=FALSE),AE$33,IF(AF194&amp;""&lt;&gt;"","IMM",IF(X194,"PSO","DIR"))))))))</f>
        <v>mem</v>
      </c>
      <c r="AH194" s="1">
        <f t="shared" ca="1" si="106"/>
        <v>0</v>
      </c>
      <c r="AI194" s="1">
        <f t="shared" ca="1" si="107"/>
        <v>-1</v>
      </c>
      <c r="AJ194" s="1">
        <f t="shared" ca="1" si="108"/>
        <v>0</v>
      </c>
      <c r="AK194" s="1">
        <f t="shared" ca="1" si="109"/>
        <v>0</v>
      </c>
      <c r="AL194" s="1">
        <f t="shared" ca="1" si="110"/>
        <v>0</v>
      </c>
      <c r="AM194" s="1" t="e" cm="1">
        <f t="array" aca="1" ref="AM194" ca="1">INDEX($G$2:$G$195,MATCH(1,(AL194=$E$2:$E$195)*("EQU"=UPPER($F$2:$F$195)),0))</f>
        <v>#N/A</v>
      </c>
      <c r="AN194" s="1" t="str">
        <f t="shared" ca="1" si="111"/>
        <v/>
      </c>
      <c r="AO194" s="1" t="e">
        <f t="shared" ca="1" si="150"/>
        <v>#N/A</v>
      </c>
      <c r="AP194" s="1" t="str">
        <f t="shared" ca="1" si="112"/>
        <v/>
      </c>
      <c r="AQ194" s="1" t="str" cm="1">
        <f t="array" aca="1" ref="AQ194" ca="1">IF(LEFT(AL194,1)=".",INDEX($M$34:$M$195,MATCH(1,(AL194=$L$34:$L$195)*(S194=($S$34:$S$195)),0)),"")</f>
        <v/>
      </c>
      <c r="AR194" s="1">
        <f t="shared" ca="1" si="113"/>
        <v>0</v>
      </c>
      <c r="AS194" s="1">
        <f t="shared" ca="1" si="114"/>
        <v>0</v>
      </c>
      <c r="AT194" s="1" t="str">
        <f t="shared" ca="1" si="115"/>
        <v>00</v>
      </c>
      <c r="AU194" s="1" t="str">
        <f t="shared" ca="1" si="116"/>
        <v>00</v>
      </c>
      <c r="AV194" s="1" t="str">
        <f t="shared" ca="1" si="155"/>
        <v>00</v>
      </c>
      <c r="AW194" s="1" t="str">
        <f t="shared" ca="1" si="117"/>
        <v>ZP</v>
      </c>
      <c r="AX194" s="4" t="e">
        <f ca="1">VLOOKUP(UPPER(F194)&amp;"-"&amp;AW194,Opcodes!$D$3:$E$160,2,FALSE)</f>
        <v>#N/A</v>
      </c>
      <c r="AY194" s="1">
        <f t="shared" ca="1" si="153"/>
        <v>0</v>
      </c>
    </row>
    <row r="195" spans="3:51" s="52" customFormat="1" x14ac:dyDescent="0.3">
      <c r="C195" s="11" t="str" cm="1">
        <f t="array" aca="1" ref="C195" ca="1">IF(AND(N195&amp;""&lt;&gt;"",K195&amp;""&lt;&gt;""),K195&amp;": "&amp;N195&amp;IF(O195&amp;""&lt;&gt;""," "&amp;O195,"")&amp;IF(P195&amp;""&lt;&gt;""," "&amp;P195,""),IF(Y195&amp;""&lt;&gt;"",K195&amp;": "&amp;TRIM(_xlfn.TEXTJOIN("",TRUE,MID(Y195,2*ROW(INDIRECT("1:"&amp;LEN(Y195)))-1,2)&amp;" ")),""))</f>
        <v/>
      </c>
      <c r="D195" s="20"/>
      <c r="E195" s="21"/>
      <c r="F195" s="22"/>
      <c r="G195" s="55"/>
      <c r="H195" s="56"/>
      <c r="I195" s="51"/>
      <c r="J195" s="51"/>
      <c r="K195" s="52" t="str">
        <f t="shared" ca="1" si="154"/>
        <v>1186</v>
      </c>
      <c r="L195" s="52" t="str">
        <f t="shared" si="54"/>
        <v/>
      </c>
      <c r="M195" s="52" t="str">
        <f t="shared" ca="1" si="55"/>
        <v>$1186</v>
      </c>
      <c r="N195" s="53" t="str">
        <f t="shared" ca="1" si="56"/>
        <v/>
      </c>
      <c r="O195" s="53" t="str">
        <f t="shared" ca="1" si="57"/>
        <v>00</v>
      </c>
      <c r="P195" s="53" t="str">
        <f t="shared" ca="1" si="58"/>
        <v/>
      </c>
      <c r="Q195" s="54">
        <f t="shared" si="59"/>
        <v>-1</v>
      </c>
      <c r="R195" s="54" t="str">
        <f t="shared" si="60"/>
        <v/>
      </c>
      <c r="S195" s="3" t="str">
        <f t="shared" si="152"/>
        <v>sub</v>
      </c>
      <c r="T195" s="54" t="b">
        <f t="shared" si="149"/>
        <v>0</v>
      </c>
      <c r="U195" s="54" t="b">
        <f t="shared" si="61"/>
        <v>0</v>
      </c>
      <c r="V195" s="54" t="b">
        <f t="shared" si="62"/>
        <v>0</v>
      </c>
      <c r="W195" s="54" t="b">
        <f t="shared" si="63"/>
        <v>0</v>
      </c>
      <c r="X195" s="54" t="b">
        <f>IF(NOT(ISERROR(VLOOKUP(UPPER(F195),Opcodes!$O$3:$O$10,1,FALSE))),TRUE,FALSE)</f>
        <v>0</v>
      </c>
      <c r="Y195" s="52" t="str" cm="1">
        <f t="array" aca="1" ref="Y195" ca="1">IF(OR(UPPER(F195)="STR",UPPER(F195)="ASC"),_xlfn.TEXTJOIN("",TRUE,DEC2HEX(128*(UPPER(F195)="STR")+CODE(MID(G195,ABS(ROW(INDIRECT("1:"&amp;LEN(G195)))),1)))),IF(UPPER(F195)="HEX",SUBSTITUTE(G195," ",""),""))</f>
        <v/>
      </c>
      <c r="Z195" s="52" t="str">
        <f t="shared" si="64"/>
        <v/>
      </c>
      <c r="AA195" s="52" t="str">
        <f t="shared" si="65"/>
        <v/>
      </c>
      <c r="AB195" s="52" t="str">
        <f t="shared" si="66"/>
        <v/>
      </c>
      <c r="AC195" s="52" t="str">
        <f t="shared" si="67"/>
        <v/>
      </c>
      <c r="AD195" s="52" t="str">
        <f t="shared" si="68"/>
        <v/>
      </c>
      <c r="AE195" s="52">
        <f t="shared" ca="1" si="69"/>
        <v>0</v>
      </c>
      <c r="AF195" s="52" t="str">
        <f t="shared" si="70"/>
        <v/>
      </c>
      <c r="AG195" s="52" t="str">
        <f ca="1">IF(Z195&amp;""&lt;&gt;"",Z$33,IF(AA195&amp;""&lt;&gt;"",AA$33,IF(AB195&amp;""&lt;&gt;"",AB$33,IF(AC195&amp;""&lt;&gt;"",AC$33,IF(AD195&amp;""&lt;&gt;"",AD$33,IF(AND(AE195&amp;""&lt;&gt;"",X195=FALSE),AE$33,IF(AF195&amp;""&lt;&gt;"","IMM",IF(X195,"PSO","DIR"))))))))</f>
        <v>mem</v>
      </c>
      <c r="AH195" s="52">
        <f t="shared" ca="1" si="71"/>
        <v>0</v>
      </c>
      <c r="AI195" s="52">
        <f t="shared" ca="1" si="72"/>
        <v>-1</v>
      </c>
      <c r="AJ195" s="52">
        <f t="shared" ca="1" si="73"/>
        <v>0</v>
      </c>
      <c r="AK195" s="52">
        <f t="shared" ca="1" si="74"/>
        <v>0</v>
      </c>
      <c r="AL195" s="52">
        <f t="shared" ca="1" si="75"/>
        <v>0</v>
      </c>
      <c r="AM195" s="52" t="e" cm="1">
        <f t="array" aca="1" ref="AM195" ca="1">INDEX($G$2:$G$195,MATCH(1,(AL195=$E$2:$E$195)*("EQU"=UPPER($F$2:$F$195)),0))</f>
        <v>#N/A</v>
      </c>
      <c r="AN195" s="52" t="str">
        <f t="shared" ca="1" si="76"/>
        <v/>
      </c>
      <c r="AO195" s="52" t="e">
        <f t="shared" ca="1" si="150"/>
        <v>#N/A</v>
      </c>
      <c r="AP195" s="52" t="str">
        <f t="shared" ca="1" si="77"/>
        <v/>
      </c>
      <c r="AQ195" s="52" t="str" cm="1">
        <f t="array" aca="1" ref="AQ195" ca="1">IF(LEFT(AL195,1)=".",INDEX($M$34:$M$195,MATCH(1,(AL195=$L$34:$L$195)*(S195=($S$34:$S$195)),0)),"")</f>
        <v/>
      </c>
      <c r="AR195" s="52">
        <f t="shared" ca="1" si="78"/>
        <v>0</v>
      </c>
      <c r="AS195" s="52">
        <f t="shared" ca="1" si="79"/>
        <v>0</v>
      </c>
      <c r="AT195" s="52" t="str">
        <f t="shared" ca="1" si="80"/>
        <v>00</v>
      </c>
      <c r="AU195" s="52" t="str">
        <f t="shared" ca="1" si="81"/>
        <v>00</v>
      </c>
      <c r="AV195" s="1" t="str">
        <f t="shared" ca="1" si="155"/>
        <v>00</v>
      </c>
      <c r="AW195" s="52" t="str">
        <f t="shared" ca="1" si="82"/>
        <v>ZP</v>
      </c>
      <c r="AX195" s="53" t="e">
        <f ca="1">VLOOKUP(UPPER(F195)&amp;"-"&amp;AW195,Opcodes!$D$3:$E$160,2,FALSE)</f>
        <v>#N/A</v>
      </c>
      <c r="AY195" s="1">
        <f t="shared" ca="1" si="153"/>
        <v>0</v>
      </c>
    </row>
    <row r="196" spans="3:51" x14ac:dyDescent="0.3">
      <c r="C196" s="25"/>
      <c r="D196" s="26"/>
      <c r="E196" s="34"/>
      <c r="F196" s="27"/>
      <c r="G196" s="35"/>
      <c r="H196" s="36"/>
    </row>
    <row r="197" spans="3:51" x14ac:dyDescent="0.3">
      <c r="C197" s="28"/>
      <c r="D197" s="29"/>
      <c r="E197" s="30"/>
      <c r="F197" s="31"/>
      <c r="G197" s="32"/>
      <c r="H197" s="33"/>
    </row>
    <row r="198" spans="3:51" x14ac:dyDescent="0.3">
      <c r="C198" s="28"/>
      <c r="D198" s="29"/>
      <c r="E198" s="30"/>
      <c r="F198" s="31"/>
      <c r="G198" s="32"/>
      <c r="H198" s="33"/>
    </row>
    <row r="199" spans="3:51" x14ac:dyDescent="0.3">
      <c r="C199" s="28"/>
      <c r="D199" s="29"/>
      <c r="E199" s="30"/>
      <c r="F199" s="31"/>
      <c r="G199" s="32"/>
      <c r="H199" s="33"/>
    </row>
    <row r="200" spans="3:51" x14ac:dyDescent="0.3">
      <c r="C200" s="28"/>
      <c r="D200" s="29"/>
      <c r="E200" s="30"/>
      <c r="F200" s="31"/>
      <c r="G200" s="32"/>
      <c r="H200" s="33"/>
    </row>
    <row r="201" spans="3:51" x14ac:dyDescent="0.3">
      <c r="C201" s="28"/>
      <c r="D201" s="29"/>
      <c r="E201" s="30"/>
      <c r="F201" s="31"/>
      <c r="G201" s="32"/>
      <c r="H201" s="33"/>
    </row>
    <row r="202" spans="3:51" x14ac:dyDescent="0.3">
      <c r="C202" s="28"/>
      <c r="D202" s="29"/>
      <c r="E202" s="30"/>
      <c r="F202" s="31"/>
      <c r="G202" s="32"/>
      <c r="H202" s="33"/>
    </row>
    <row r="203" spans="3:51" x14ac:dyDescent="0.3">
      <c r="C203" s="28"/>
      <c r="D203" s="29"/>
      <c r="E203" s="30"/>
      <c r="F203" s="31"/>
      <c r="G203" s="32"/>
      <c r="H203" s="33"/>
    </row>
    <row r="204" spans="3:51" x14ac:dyDescent="0.3">
      <c r="C204" s="28"/>
      <c r="D204" s="29"/>
      <c r="E204" s="30"/>
      <c r="F204" s="31"/>
      <c r="G204" s="32"/>
      <c r="H204" s="33"/>
    </row>
    <row r="205" spans="3:51" x14ac:dyDescent="0.3">
      <c r="C205" s="28"/>
      <c r="D205" s="29"/>
      <c r="E205" s="30"/>
      <c r="F205" s="31"/>
      <c r="G205" s="32"/>
      <c r="H205" s="33"/>
    </row>
    <row r="206" spans="3:51" x14ac:dyDescent="0.3">
      <c r="C206" s="28"/>
      <c r="D206" s="29"/>
      <c r="E206" s="30"/>
      <c r="F206" s="31"/>
      <c r="G206" s="32"/>
      <c r="H206" s="33"/>
    </row>
    <row r="207" spans="3:51" x14ac:dyDescent="0.3">
      <c r="C207" s="28"/>
      <c r="D207" s="29"/>
      <c r="E207" s="30"/>
      <c r="F207" s="31"/>
      <c r="G207" s="32"/>
      <c r="H207" s="33"/>
    </row>
    <row r="208" spans="3:51" x14ac:dyDescent="0.3">
      <c r="C208" s="28"/>
      <c r="D208" s="29"/>
      <c r="E208" s="30"/>
      <c r="F208" s="31"/>
      <c r="G208" s="32"/>
      <c r="H208" s="33"/>
    </row>
    <row r="209" spans="3:51" s="6" customFormat="1" x14ac:dyDescent="0.3">
      <c r="C209" s="28"/>
      <c r="D209" s="29"/>
      <c r="E209" s="30"/>
      <c r="F209" s="31"/>
      <c r="G209" s="32"/>
      <c r="H209" s="33"/>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8"/>
      <c r="D210" s="29"/>
      <c r="E210" s="30"/>
      <c r="F210" s="31"/>
      <c r="G210" s="32"/>
      <c r="H210" s="33"/>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8"/>
      <c r="D211" s="29"/>
      <c r="E211" s="30"/>
      <c r="F211" s="31"/>
      <c r="G211" s="32"/>
      <c r="H211" s="33"/>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8"/>
      <c r="D212" s="29"/>
      <c r="E212" s="30"/>
      <c r="F212" s="31"/>
      <c r="G212" s="32"/>
      <c r="H212" s="33"/>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8"/>
      <c r="D213" s="29"/>
      <c r="E213" s="30"/>
      <c r="F213" s="31"/>
      <c r="G213" s="32"/>
      <c r="H213" s="33"/>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8"/>
      <c r="D214" s="29"/>
      <c r="E214" s="30"/>
      <c r="F214" s="31"/>
      <c r="G214" s="32"/>
      <c r="H214" s="33"/>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8"/>
      <c r="D215" s="29"/>
      <c r="E215" s="30"/>
      <c r="F215" s="31"/>
      <c r="G215" s="32"/>
      <c r="H215" s="33"/>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8"/>
      <c r="D216" s="29"/>
      <c r="E216" s="30"/>
      <c r="F216" s="31"/>
      <c r="G216" s="32"/>
      <c r="H216" s="33"/>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8"/>
      <c r="D217" s="29"/>
      <c r="E217" s="30"/>
      <c r="F217" s="31"/>
      <c r="G217" s="32"/>
      <c r="H217" s="33"/>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8"/>
      <c r="D218" s="29"/>
      <c r="E218" s="30"/>
      <c r="F218" s="31"/>
      <c r="G218" s="32"/>
      <c r="H218" s="33"/>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8"/>
      <c r="D219" s="29"/>
      <c r="E219" s="30"/>
      <c r="F219" s="31"/>
      <c r="G219" s="32"/>
      <c r="H219" s="33"/>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8"/>
      <c r="D220" s="29"/>
      <c r="E220" s="30"/>
      <c r="F220" s="31"/>
      <c r="G220" s="32"/>
      <c r="H220" s="33"/>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8"/>
      <c r="D221" s="29"/>
      <c r="E221" s="30"/>
      <c r="F221" s="31"/>
      <c r="G221" s="32"/>
      <c r="H221" s="33"/>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8"/>
      <c r="D222" s="29"/>
      <c r="E222" s="30"/>
      <c r="F222" s="31"/>
      <c r="G222" s="32"/>
      <c r="H222" s="33"/>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8"/>
      <c r="D223" s="29"/>
      <c r="E223" s="30"/>
      <c r="F223" s="31"/>
      <c r="G223" s="32"/>
      <c r="H223" s="33"/>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8"/>
      <c r="D224" s="29"/>
      <c r="E224" s="30"/>
      <c r="F224" s="31"/>
      <c r="G224" s="32"/>
      <c r="H224" s="33"/>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8"/>
      <c r="D225" s="29"/>
      <c r="E225" s="30"/>
      <c r="F225" s="31"/>
      <c r="G225" s="32"/>
      <c r="H225" s="33"/>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8"/>
      <c r="D226" s="29"/>
      <c r="E226" s="30"/>
      <c r="F226" s="31"/>
      <c r="G226" s="32"/>
      <c r="H226" s="33"/>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8"/>
      <c r="D227" s="29"/>
      <c r="E227" s="30"/>
      <c r="F227" s="31"/>
      <c r="G227" s="32"/>
      <c r="H227" s="33"/>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8"/>
      <c r="D228" s="29"/>
      <c r="E228" s="30"/>
      <c r="F228" s="31"/>
      <c r="G228" s="32"/>
      <c r="H228" s="33"/>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8"/>
      <c r="D229" s="29"/>
      <c r="E229" s="30"/>
      <c r="F229" s="31"/>
      <c r="G229" s="32"/>
      <c r="H229" s="33"/>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8"/>
      <c r="D230" s="29"/>
      <c r="E230" s="30"/>
      <c r="F230" s="31"/>
      <c r="G230" s="32"/>
      <c r="H230" s="33"/>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8"/>
      <c r="D231" s="29"/>
      <c r="E231" s="30"/>
      <c r="F231" s="31"/>
      <c r="G231" s="32"/>
      <c r="H231" s="33"/>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8"/>
      <c r="D232" s="29"/>
      <c r="E232" s="30"/>
      <c r="F232" s="31"/>
      <c r="G232" s="32"/>
      <c r="H232" s="33"/>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8"/>
      <c r="D233" s="29"/>
      <c r="E233" s="30"/>
      <c r="F233" s="31"/>
      <c r="G233" s="32"/>
      <c r="H233" s="33"/>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8"/>
      <c r="D234" s="29"/>
      <c r="E234" s="30"/>
      <c r="F234" s="31"/>
      <c r="G234" s="32"/>
      <c r="H234" s="33"/>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8"/>
      <c r="D235" s="29"/>
      <c r="E235" s="30"/>
      <c r="F235" s="31"/>
      <c r="G235" s="32"/>
      <c r="H235" s="33"/>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8"/>
      <c r="D236" s="29"/>
      <c r="E236" s="30"/>
      <c r="F236" s="31"/>
      <c r="G236" s="32"/>
      <c r="H236" s="33"/>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8"/>
      <c r="D237" s="29"/>
      <c r="E237" s="30"/>
      <c r="F237" s="31"/>
      <c r="G237" s="32"/>
      <c r="H237" s="33"/>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8"/>
      <c r="D238" s="29"/>
      <c r="E238" s="30"/>
      <c r="F238" s="31"/>
      <c r="G238" s="32"/>
      <c r="H238" s="33"/>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8"/>
      <c r="D239" s="29"/>
      <c r="E239" s="30"/>
      <c r="F239" s="31"/>
      <c r="G239" s="32"/>
      <c r="H239" s="33"/>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8"/>
      <c r="D240" s="29"/>
      <c r="E240" s="30"/>
      <c r="F240" s="31"/>
      <c r="G240" s="32"/>
      <c r="H240" s="33"/>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8"/>
      <c r="D241" s="29"/>
      <c r="E241" s="30"/>
      <c r="F241" s="31"/>
      <c r="G241" s="32"/>
      <c r="H241" s="33"/>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8"/>
      <c r="D242" s="29"/>
      <c r="E242" s="30"/>
      <c r="F242" s="31"/>
      <c r="G242" s="32"/>
      <c r="H242" s="33"/>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8"/>
      <c r="D243" s="29"/>
      <c r="E243" s="30"/>
      <c r="F243" s="31"/>
      <c r="G243" s="32"/>
      <c r="H243" s="33"/>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8"/>
      <c r="D244" s="29"/>
      <c r="E244" s="30"/>
      <c r="F244" s="31"/>
      <c r="G244" s="32"/>
      <c r="H244" s="33"/>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8"/>
      <c r="D245" s="29"/>
      <c r="E245" s="30"/>
      <c r="F245" s="31"/>
      <c r="G245" s="32"/>
      <c r="H245" s="33"/>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8"/>
      <c r="D246" s="29"/>
      <c r="E246" s="30"/>
      <c r="F246" s="31"/>
      <c r="G246" s="32"/>
      <c r="H246" s="33"/>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8"/>
      <c r="D247" s="29"/>
      <c r="E247" s="30"/>
      <c r="F247" s="31"/>
      <c r="G247" s="32"/>
      <c r="H247" s="33"/>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8"/>
      <c r="D248" s="29"/>
      <c r="E248" s="30"/>
      <c r="F248" s="31"/>
      <c r="G248" s="32"/>
      <c r="H248" s="33"/>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8"/>
      <c r="D249" s="29"/>
      <c r="E249" s="30"/>
      <c r="F249" s="31"/>
      <c r="G249" s="32"/>
      <c r="H249" s="33"/>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8"/>
      <c r="D250" s="29"/>
      <c r="E250" s="30"/>
      <c r="F250" s="31"/>
      <c r="G250" s="32"/>
      <c r="H250" s="33"/>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8"/>
      <c r="D251" s="29"/>
      <c r="E251" s="30"/>
      <c r="F251" s="31"/>
      <c r="G251" s="32"/>
      <c r="H251" s="33"/>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8"/>
      <c r="D252" s="29"/>
      <c r="E252" s="30"/>
      <c r="F252" s="31"/>
      <c r="G252" s="32"/>
      <c r="H252" s="33"/>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8"/>
      <c r="D253" s="29"/>
      <c r="E253" s="30"/>
      <c r="F253" s="31"/>
      <c r="G253" s="32"/>
      <c r="H253" s="33"/>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8"/>
      <c r="D254" s="29"/>
      <c r="E254" s="30"/>
      <c r="F254" s="31"/>
      <c r="G254" s="32"/>
      <c r="H254" s="33"/>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8"/>
      <c r="D255" s="29"/>
      <c r="E255" s="30"/>
      <c r="F255" s="31"/>
      <c r="G255" s="32"/>
      <c r="H255" s="33"/>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8"/>
      <c r="D256" s="29"/>
      <c r="E256" s="30"/>
      <c r="F256" s="31"/>
      <c r="G256" s="32"/>
      <c r="H256" s="33"/>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8"/>
      <c r="D257" s="29"/>
      <c r="E257" s="30"/>
      <c r="F257" s="31"/>
      <c r="G257" s="32"/>
      <c r="H257" s="33"/>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8"/>
      <c r="D258" s="29"/>
      <c r="E258" s="30"/>
      <c r="F258" s="31"/>
      <c r="G258" s="32"/>
      <c r="H258" s="33"/>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8"/>
      <c r="D259" s="29"/>
      <c r="E259" s="30"/>
      <c r="F259" s="31"/>
      <c r="G259" s="32"/>
      <c r="H259" s="33"/>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8"/>
      <c r="D260" s="29"/>
      <c r="E260" s="30"/>
      <c r="F260" s="31"/>
      <c r="G260" s="32"/>
      <c r="H260" s="33"/>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8"/>
      <c r="D261" s="29"/>
      <c r="E261" s="30"/>
      <c r="F261" s="31"/>
      <c r="G261" s="32"/>
      <c r="H261" s="33"/>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8"/>
      <c r="D262" s="29"/>
      <c r="E262" s="30"/>
      <c r="F262" s="31"/>
      <c r="G262" s="32"/>
      <c r="H262" s="33"/>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8"/>
      <c r="D263" s="29"/>
      <c r="E263" s="30"/>
      <c r="F263" s="31"/>
      <c r="G263" s="32"/>
      <c r="H263" s="33"/>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8"/>
      <c r="D264" s="29"/>
      <c r="E264" s="30"/>
      <c r="F264" s="31"/>
      <c r="G264" s="32"/>
      <c r="H264" s="33"/>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8"/>
      <c r="D265" s="29"/>
      <c r="E265" s="30"/>
      <c r="F265" s="31"/>
      <c r="G265" s="32"/>
      <c r="H265" s="33"/>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8"/>
      <c r="D266" s="29"/>
      <c r="E266" s="30"/>
      <c r="F266" s="31"/>
      <c r="G266" s="32"/>
      <c r="H266" s="33"/>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8"/>
      <c r="D267" s="29"/>
      <c r="E267" s="30"/>
      <c r="F267" s="31"/>
      <c r="G267" s="32"/>
      <c r="H267" s="33"/>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8"/>
      <c r="D268" s="29"/>
      <c r="E268" s="30"/>
      <c r="F268" s="31"/>
      <c r="G268" s="32"/>
      <c r="H268" s="33"/>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8"/>
      <c r="D269" s="29"/>
      <c r="E269" s="30"/>
      <c r="F269" s="31"/>
      <c r="G269" s="32"/>
      <c r="H269" s="33"/>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8"/>
      <c r="D270" s="29"/>
      <c r="E270" s="30"/>
      <c r="F270" s="31"/>
      <c r="G270" s="32"/>
      <c r="H270" s="33"/>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8"/>
      <c r="D271" s="29"/>
      <c r="E271" s="30"/>
      <c r="F271" s="31"/>
      <c r="G271" s="32"/>
      <c r="H271" s="33"/>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8"/>
      <c r="D272" s="29"/>
      <c r="E272" s="30"/>
      <c r="F272" s="31"/>
      <c r="G272" s="32"/>
      <c r="H272" s="33"/>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8"/>
      <c r="D273" s="29"/>
      <c r="E273" s="30"/>
      <c r="F273" s="31"/>
      <c r="G273" s="32"/>
      <c r="H273" s="33"/>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8"/>
      <c r="D274" s="29"/>
      <c r="E274" s="30"/>
      <c r="F274" s="31"/>
      <c r="G274" s="32"/>
      <c r="H274" s="33"/>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8"/>
      <c r="D275" s="29"/>
      <c r="E275" s="30"/>
      <c r="F275" s="31"/>
      <c r="G275" s="32"/>
      <c r="H275" s="33"/>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8"/>
      <c r="D276" s="29"/>
      <c r="E276" s="30"/>
      <c r="F276" s="31"/>
      <c r="G276" s="32"/>
      <c r="H276" s="33"/>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8"/>
      <c r="D277" s="29"/>
      <c r="E277" s="30"/>
      <c r="F277" s="31"/>
      <c r="G277" s="32"/>
      <c r="H277" s="33"/>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8"/>
      <c r="D278" s="29"/>
      <c r="E278" s="30"/>
      <c r="F278" s="31"/>
      <c r="G278" s="32"/>
      <c r="H278" s="33"/>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8"/>
      <c r="D279" s="29"/>
      <c r="E279" s="30"/>
      <c r="F279" s="31"/>
      <c r="G279" s="32"/>
      <c r="H279" s="33"/>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8"/>
      <c r="D280" s="29"/>
      <c r="E280" s="30"/>
      <c r="F280" s="31"/>
      <c r="G280" s="32"/>
      <c r="H280" s="33"/>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8"/>
      <c r="D281" s="29"/>
      <c r="E281" s="30"/>
      <c r="F281" s="31"/>
      <c r="G281" s="32"/>
      <c r="H281" s="33"/>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8"/>
      <c r="D282" s="29"/>
      <c r="E282" s="30"/>
      <c r="F282" s="31"/>
      <c r="G282" s="32"/>
      <c r="H282" s="33"/>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8"/>
      <c r="D283" s="29"/>
      <c r="E283" s="30"/>
      <c r="F283" s="31"/>
      <c r="G283" s="32"/>
      <c r="H283" s="33"/>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8"/>
      <c r="D284" s="29"/>
      <c r="E284" s="30"/>
      <c r="F284" s="31"/>
      <c r="G284" s="32"/>
      <c r="H284" s="33"/>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8"/>
      <c r="D285" s="29"/>
      <c r="E285" s="30"/>
      <c r="F285" s="31"/>
      <c r="G285" s="32"/>
      <c r="H285" s="33"/>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8"/>
      <c r="D286" s="29"/>
      <c r="E286" s="30"/>
      <c r="F286" s="31"/>
      <c r="G286" s="32"/>
      <c r="H286" s="33"/>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8"/>
      <c r="D287" s="29"/>
      <c r="E287" s="30"/>
      <c r="F287" s="31"/>
      <c r="G287" s="32"/>
      <c r="H287" s="33"/>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8"/>
      <c r="D288" s="29"/>
      <c r="E288" s="30"/>
      <c r="F288" s="31"/>
      <c r="G288" s="32"/>
      <c r="H288" s="33"/>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8"/>
      <c r="D289" s="29"/>
      <c r="E289" s="30"/>
      <c r="F289" s="31"/>
      <c r="G289" s="32"/>
      <c r="H289" s="33"/>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8"/>
      <c r="D290" s="29"/>
      <c r="E290" s="30"/>
      <c r="F290" s="31"/>
      <c r="G290" s="32"/>
      <c r="H290" s="33"/>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8"/>
      <c r="D291" s="29"/>
      <c r="E291" s="30"/>
      <c r="F291" s="31"/>
      <c r="G291" s="32"/>
      <c r="H291" s="33"/>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8"/>
      <c r="D292" s="29"/>
      <c r="E292" s="30"/>
      <c r="F292" s="31"/>
      <c r="G292" s="32"/>
      <c r="H292" s="33"/>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8"/>
      <c r="D293" s="29"/>
      <c r="E293" s="30"/>
      <c r="F293" s="31"/>
      <c r="G293" s="32"/>
      <c r="H293" s="33"/>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8"/>
      <c r="D294" s="29"/>
      <c r="E294" s="30"/>
      <c r="F294" s="31"/>
      <c r="G294" s="32"/>
      <c r="H294" s="33"/>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8"/>
      <c r="D295" s="29"/>
      <c r="E295" s="30"/>
      <c r="F295" s="31"/>
      <c r="G295" s="32"/>
      <c r="H295" s="33"/>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8"/>
      <c r="D296" s="29"/>
      <c r="E296" s="30"/>
      <c r="F296" s="31"/>
      <c r="G296" s="32"/>
      <c r="H296" s="33"/>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8"/>
      <c r="D297" s="29"/>
      <c r="E297" s="30"/>
      <c r="F297" s="31"/>
      <c r="G297" s="32"/>
      <c r="H297" s="33"/>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8"/>
      <c r="D298" s="29"/>
      <c r="E298" s="30"/>
      <c r="F298" s="31"/>
      <c r="G298" s="32"/>
      <c r="H298" s="33"/>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8"/>
      <c r="D299" s="29"/>
      <c r="E299" s="30"/>
      <c r="F299" s="31"/>
      <c r="G299" s="32"/>
      <c r="H299" s="33"/>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8"/>
      <c r="D300" s="29"/>
      <c r="E300" s="30"/>
      <c r="F300" s="31"/>
      <c r="G300" s="32"/>
      <c r="H300" s="33"/>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8"/>
      <c r="D301" s="29"/>
      <c r="E301" s="30"/>
      <c r="F301" s="31"/>
      <c r="G301" s="32"/>
      <c r="H301" s="33"/>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8"/>
      <c r="D302" s="29"/>
      <c r="E302" s="30"/>
      <c r="F302" s="31"/>
      <c r="G302" s="32"/>
      <c r="H302" s="33"/>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8"/>
      <c r="D303" s="29"/>
      <c r="E303" s="30"/>
      <c r="F303" s="31"/>
      <c r="G303" s="32"/>
      <c r="H303" s="33"/>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8"/>
      <c r="D304" s="29"/>
      <c r="E304" s="30"/>
      <c r="F304" s="31"/>
      <c r="G304" s="32"/>
      <c r="H304" s="33"/>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8"/>
      <c r="D305" s="29"/>
      <c r="E305" s="30"/>
      <c r="F305" s="31"/>
      <c r="G305" s="32"/>
      <c r="H305" s="33"/>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8"/>
      <c r="D306" s="29"/>
      <c r="E306" s="30"/>
      <c r="F306" s="31"/>
      <c r="G306" s="32"/>
      <c r="H306" s="33"/>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8"/>
      <c r="D307" s="29"/>
      <c r="E307" s="30"/>
      <c r="F307" s="31"/>
      <c r="G307" s="32"/>
      <c r="H307" s="33"/>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8"/>
      <c r="D308" s="29"/>
      <c r="E308" s="30"/>
      <c r="F308" s="31"/>
      <c r="G308" s="32"/>
      <c r="H308" s="33"/>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8"/>
      <c r="D309" s="29"/>
      <c r="E309" s="30"/>
      <c r="F309" s="31"/>
      <c r="G309" s="32"/>
      <c r="H309" s="33"/>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8"/>
      <c r="D310" s="29"/>
      <c r="E310" s="30"/>
      <c r="F310" s="31"/>
      <c r="G310" s="32"/>
      <c r="H310" s="33"/>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8"/>
      <c r="D311" s="29"/>
      <c r="E311" s="30"/>
      <c r="F311" s="31"/>
      <c r="G311" s="32"/>
      <c r="H311" s="33"/>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8"/>
      <c r="D312" s="29"/>
      <c r="E312" s="30"/>
      <c r="F312" s="31"/>
      <c r="G312" s="32"/>
      <c r="H312" s="33"/>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8"/>
      <c r="D313" s="29"/>
      <c r="E313" s="30"/>
      <c r="F313" s="31"/>
      <c r="G313" s="32"/>
      <c r="H313" s="33"/>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8"/>
      <c r="D314" s="29"/>
      <c r="E314" s="30"/>
      <c r="F314" s="31"/>
      <c r="G314" s="32"/>
      <c r="H314" s="33"/>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8"/>
      <c r="D315" s="29"/>
      <c r="E315" s="30"/>
      <c r="F315" s="31"/>
      <c r="G315" s="32"/>
      <c r="H315" s="33"/>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8"/>
      <c r="D316" s="29"/>
      <c r="E316" s="30"/>
      <c r="F316" s="31"/>
      <c r="G316" s="32"/>
      <c r="H316" s="33"/>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8"/>
      <c r="D317" s="29"/>
      <c r="E317" s="30"/>
      <c r="F317" s="31"/>
      <c r="G317" s="32"/>
      <c r="H317" s="33"/>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8"/>
      <c r="D318" s="29"/>
      <c r="E318" s="30"/>
      <c r="F318" s="31"/>
      <c r="G318" s="32"/>
      <c r="H318" s="33"/>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8"/>
      <c r="D319" s="29"/>
      <c r="E319" s="30"/>
      <c r="F319" s="31"/>
      <c r="G319" s="32"/>
      <c r="H319" s="33"/>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8"/>
      <c r="D320" s="29"/>
      <c r="E320" s="30"/>
      <c r="F320" s="31"/>
      <c r="G320" s="32"/>
      <c r="H320" s="33"/>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8"/>
      <c r="D321" s="29"/>
      <c r="E321" s="30"/>
      <c r="F321" s="31"/>
      <c r="G321" s="32"/>
      <c r="H321" s="33"/>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8"/>
      <c r="D322" s="29"/>
      <c r="E322" s="30"/>
      <c r="F322" s="31"/>
      <c r="G322" s="32"/>
      <c r="H322" s="33"/>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8"/>
      <c r="D323" s="29"/>
      <c r="E323" s="30"/>
      <c r="F323" s="31"/>
      <c r="G323" s="32"/>
      <c r="H323" s="33"/>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8"/>
      <c r="D324" s="29"/>
      <c r="E324" s="30"/>
      <c r="F324" s="31"/>
      <c r="G324" s="32"/>
      <c r="H324" s="33"/>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8"/>
      <c r="D325" s="29"/>
      <c r="E325" s="30"/>
      <c r="F325" s="31"/>
      <c r="G325" s="32"/>
      <c r="H325" s="33"/>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8"/>
      <c r="D326" s="29"/>
      <c r="E326" s="30"/>
      <c r="F326" s="31"/>
      <c r="G326" s="32"/>
      <c r="H326" s="33"/>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8"/>
      <c r="D327" s="29"/>
      <c r="E327" s="30"/>
      <c r="F327" s="31"/>
      <c r="G327" s="32"/>
      <c r="H327" s="33"/>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8"/>
      <c r="D328" s="29"/>
      <c r="E328" s="30"/>
      <c r="F328" s="31"/>
      <c r="G328" s="32"/>
      <c r="H328" s="33"/>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8"/>
      <c r="D329" s="29"/>
      <c r="E329" s="30"/>
      <c r="F329" s="31"/>
      <c r="G329" s="32"/>
      <c r="H329" s="33"/>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8"/>
      <c r="D330" s="29"/>
      <c r="E330" s="30"/>
      <c r="F330" s="31"/>
      <c r="G330" s="32"/>
      <c r="H330" s="33"/>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8"/>
      <c r="D331" s="29"/>
      <c r="E331" s="30"/>
      <c r="F331" s="31"/>
      <c r="G331" s="32"/>
      <c r="H331" s="33"/>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8"/>
      <c r="D332" s="29"/>
      <c r="E332" s="30"/>
      <c r="F332" s="31"/>
      <c r="G332" s="32"/>
      <c r="H332" s="33"/>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8"/>
      <c r="D333" s="29"/>
      <c r="E333" s="30"/>
      <c r="F333" s="31"/>
      <c r="G333" s="32"/>
      <c r="H333" s="33"/>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8"/>
      <c r="D334" s="29"/>
      <c r="E334" s="30"/>
      <c r="F334" s="31"/>
      <c r="G334" s="32"/>
      <c r="H334" s="33"/>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8"/>
      <c r="D335" s="29"/>
      <c r="E335" s="30"/>
      <c r="F335" s="31"/>
      <c r="G335" s="32"/>
      <c r="H335" s="33"/>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8"/>
      <c r="D336" s="29"/>
      <c r="E336" s="30"/>
      <c r="F336" s="31"/>
      <c r="G336" s="32"/>
      <c r="H336" s="33"/>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8"/>
      <c r="D337" s="29"/>
      <c r="E337" s="30"/>
      <c r="F337" s="31"/>
      <c r="G337" s="32"/>
      <c r="H337" s="33"/>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8"/>
      <c r="D338" s="29"/>
      <c r="E338" s="30"/>
      <c r="F338" s="31"/>
      <c r="G338" s="32"/>
      <c r="H338" s="33"/>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8"/>
      <c r="D339" s="29"/>
      <c r="E339" s="30"/>
      <c r="F339" s="31"/>
      <c r="G339" s="32"/>
      <c r="H339" s="33"/>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8"/>
      <c r="D340" s="29"/>
      <c r="E340" s="30"/>
      <c r="F340" s="31"/>
      <c r="G340" s="32"/>
      <c r="H340" s="33"/>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8"/>
      <c r="D341" s="29"/>
      <c r="E341" s="30"/>
      <c r="F341" s="31"/>
      <c r="G341" s="32"/>
      <c r="H341" s="33"/>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8"/>
      <c r="D342" s="29"/>
      <c r="E342" s="30"/>
      <c r="F342" s="31"/>
      <c r="G342" s="32"/>
      <c r="H342" s="33"/>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8"/>
      <c r="D343" s="29"/>
      <c r="E343" s="30"/>
      <c r="F343" s="31"/>
      <c r="G343" s="32"/>
      <c r="H343" s="33"/>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8"/>
      <c r="D344" s="29"/>
      <c r="E344" s="30"/>
      <c r="F344" s="31"/>
      <c r="G344" s="32"/>
      <c r="H344" s="33"/>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8"/>
      <c r="D345" s="29"/>
      <c r="E345" s="30"/>
      <c r="F345" s="31"/>
      <c r="G345" s="32"/>
      <c r="H345" s="33"/>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8"/>
      <c r="D346" s="29"/>
      <c r="E346" s="30"/>
      <c r="F346" s="31"/>
      <c r="G346" s="32"/>
      <c r="H346" s="33"/>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8"/>
      <c r="D347" s="29"/>
      <c r="E347" s="30"/>
      <c r="F347" s="31"/>
      <c r="G347" s="32"/>
      <c r="H347" s="33"/>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8"/>
      <c r="D348" s="29"/>
      <c r="E348" s="30"/>
      <c r="F348" s="31"/>
      <c r="G348" s="32"/>
      <c r="H348" s="33"/>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8"/>
      <c r="D349" s="29"/>
      <c r="E349" s="30"/>
      <c r="F349" s="31"/>
      <c r="G349" s="32"/>
      <c r="H349" s="33"/>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8"/>
      <c r="D350" s="29"/>
      <c r="E350" s="30"/>
      <c r="F350" s="31"/>
      <c r="G350" s="32"/>
      <c r="H350" s="33"/>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8"/>
      <c r="D351" s="29"/>
      <c r="E351" s="30"/>
      <c r="F351" s="31"/>
      <c r="G351" s="32"/>
      <c r="H351" s="33"/>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8"/>
      <c r="D352" s="29"/>
      <c r="E352" s="30"/>
      <c r="F352" s="31"/>
      <c r="G352" s="32"/>
      <c r="H352" s="33"/>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8"/>
      <c r="D353" s="29"/>
      <c r="E353" s="30"/>
      <c r="F353" s="31"/>
      <c r="G353" s="32"/>
      <c r="H353" s="33"/>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8"/>
      <c r="D354" s="29"/>
      <c r="E354" s="30"/>
      <c r="F354" s="31"/>
      <c r="G354" s="32"/>
      <c r="H354" s="33"/>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8"/>
      <c r="D355" s="29"/>
      <c r="E355" s="30"/>
      <c r="F355" s="31"/>
      <c r="G355" s="32"/>
      <c r="H355" s="33"/>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8"/>
      <c r="D356" s="29"/>
      <c r="E356" s="30"/>
      <c r="F356" s="31"/>
      <c r="G356" s="32"/>
      <c r="H356" s="33"/>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8"/>
      <c r="D357" s="29"/>
      <c r="E357" s="30"/>
      <c r="F357" s="31"/>
      <c r="G357" s="32"/>
      <c r="H357" s="33"/>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8"/>
      <c r="D358" s="29"/>
      <c r="E358" s="30"/>
      <c r="F358" s="31"/>
      <c r="G358" s="32"/>
      <c r="H358" s="33"/>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8"/>
      <c r="D359" s="29"/>
      <c r="E359" s="30"/>
      <c r="F359" s="31"/>
      <c r="G359" s="32"/>
      <c r="H359" s="33"/>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8"/>
      <c r="D360" s="29"/>
      <c r="E360" s="30"/>
      <c r="F360" s="31"/>
      <c r="G360" s="32"/>
      <c r="H360" s="33"/>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8"/>
      <c r="D361" s="29"/>
      <c r="E361" s="30"/>
      <c r="F361" s="31"/>
      <c r="G361" s="32"/>
      <c r="H361" s="33"/>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8"/>
      <c r="D362" s="29"/>
      <c r="E362" s="30"/>
      <c r="F362" s="31"/>
      <c r="G362" s="32"/>
      <c r="H362" s="33"/>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8"/>
      <c r="D363" s="29"/>
      <c r="E363" s="30"/>
      <c r="F363" s="31"/>
      <c r="G363" s="32"/>
      <c r="H363" s="33"/>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8"/>
      <c r="D364" s="29"/>
      <c r="E364" s="30"/>
      <c r="F364" s="31"/>
      <c r="G364" s="32"/>
      <c r="H364" s="33"/>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8"/>
      <c r="D365" s="29"/>
      <c r="E365" s="30"/>
      <c r="F365" s="31"/>
      <c r="G365" s="32"/>
      <c r="H365" s="33"/>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8"/>
      <c r="D366" s="29"/>
      <c r="E366" s="30"/>
      <c r="F366" s="31"/>
      <c r="G366" s="32"/>
      <c r="H366" s="33"/>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8"/>
      <c r="D367" s="29"/>
      <c r="E367" s="30"/>
      <c r="F367" s="31"/>
      <c r="G367" s="32"/>
      <c r="H367" s="33"/>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8"/>
      <c r="D368" s="29"/>
      <c r="E368" s="30"/>
      <c r="F368" s="31"/>
      <c r="G368" s="32"/>
      <c r="H368" s="33"/>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8"/>
      <c r="D369" s="29"/>
      <c r="E369" s="30"/>
      <c r="F369" s="31"/>
      <c r="G369" s="32"/>
      <c r="H369" s="33"/>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8"/>
      <c r="D370" s="29"/>
      <c r="E370" s="30"/>
      <c r="F370" s="31"/>
      <c r="G370" s="32"/>
      <c r="H370" s="33"/>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8"/>
      <c r="D371" s="29"/>
      <c r="E371" s="30"/>
      <c r="F371" s="31"/>
      <c r="G371" s="32"/>
      <c r="H371" s="33"/>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8"/>
      <c r="D372" s="29"/>
      <c r="E372" s="30"/>
      <c r="F372" s="31"/>
      <c r="G372" s="32"/>
      <c r="H372" s="33"/>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8"/>
      <c r="D373" s="29"/>
      <c r="E373" s="30"/>
      <c r="F373" s="31"/>
      <c r="G373" s="32"/>
      <c r="H373" s="33"/>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8"/>
      <c r="D374" s="29"/>
      <c r="E374" s="30"/>
      <c r="F374" s="31"/>
      <c r="G374" s="32"/>
      <c r="H374" s="33"/>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8"/>
      <c r="D375" s="29"/>
      <c r="E375" s="30"/>
      <c r="F375" s="31"/>
      <c r="G375" s="32"/>
      <c r="H375" s="33"/>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8"/>
      <c r="D376" s="29"/>
      <c r="E376" s="30"/>
      <c r="F376" s="31"/>
      <c r="G376" s="32"/>
      <c r="H376" s="33"/>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8"/>
      <c r="D377" s="29"/>
      <c r="E377" s="30"/>
      <c r="F377" s="31"/>
      <c r="G377" s="32"/>
      <c r="H377" s="33"/>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8"/>
      <c r="D378" s="29"/>
      <c r="E378" s="30"/>
      <c r="F378" s="31"/>
      <c r="G378" s="32"/>
      <c r="H378" s="33"/>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8"/>
      <c r="D379" s="29"/>
      <c r="E379" s="30"/>
      <c r="F379" s="31"/>
      <c r="G379" s="32"/>
      <c r="H379" s="33"/>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8"/>
      <c r="D380" s="29"/>
      <c r="E380" s="30"/>
      <c r="F380" s="31"/>
      <c r="G380" s="32"/>
      <c r="H380" s="33"/>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8"/>
      <c r="D381" s="29"/>
      <c r="E381" s="30"/>
      <c r="F381" s="31"/>
      <c r="G381" s="32"/>
      <c r="H381" s="33"/>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8"/>
      <c r="D382" s="29"/>
      <c r="E382" s="30"/>
      <c r="F382" s="31"/>
      <c r="G382" s="32"/>
      <c r="H382" s="33"/>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8"/>
      <c r="D383" s="29"/>
      <c r="E383" s="30"/>
      <c r="F383" s="31"/>
      <c r="G383" s="32"/>
      <c r="H383" s="33"/>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8"/>
      <c r="D384" s="29"/>
      <c r="E384" s="30"/>
      <c r="F384" s="31"/>
      <c r="G384" s="32"/>
      <c r="H384" s="33"/>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8"/>
      <c r="D385" s="29"/>
      <c r="E385" s="30"/>
      <c r="F385" s="31"/>
      <c r="G385" s="32"/>
      <c r="H385" s="33"/>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8"/>
      <c r="D386" s="29"/>
      <c r="E386" s="30"/>
      <c r="F386" s="31"/>
      <c r="G386" s="32"/>
      <c r="H386" s="33"/>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8"/>
      <c r="D387" s="29"/>
      <c r="E387" s="30"/>
      <c r="F387" s="31"/>
      <c r="G387" s="32"/>
      <c r="H387" s="33"/>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8"/>
      <c r="D388" s="29"/>
      <c r="E388" s="30"/>
      <c r="F388" s="31"/>
      <c r="G388" s="32"/>
      <c r="H388" s="33"/>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8"/>
      <c r="D389" s="29"/>
      <c r="E389" s="30"/>
      <c r="F389" s="31"/>
      <c r="G389" s="32"/>
      <c r="H389" s="33"/>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8"/>
      <c r="D390" s="29"/>
      <c r="E390" s="30"/>
      <c r="F390" s="31"/>
      <c r="G390" s="32"/>
      <c r="H390" s="33"/>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8"/>
      <c r="D391" s="29"/>
      <c r="E391" s="30"/>
      <c r="F391" s="31"/>
      <c r="G391" s="32"/>
      <c r="H391" s="33"/>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8"/>
      <c r="D392" s="29"/>
      <c r="E392" s="30"/>
      <c r="F392" s="31"/>
      <c r="G392" s="32"/>
      <c r="H392" s="33"/>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8"/>
      <c r="D393" s="29"/>
      <c r="E393" s="30"/>
      <c r="F393" s="31"/>
      <c r="G393" s="32"/>
      <c r="H393" s="33"/>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8"/>
      <c r="D394" s="29"/>
      <c r="E394" s="30"/>
      <c r="F394" s="31"/>
      <c r="G394" s="32"/>
      <c r="H394" s="33"/>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8"/>
      <c r="D395" s="29"/>
      <c r="E395" s="30"/>
      <c r="F395" s="31"/>
      <c r="G395" s="32"/>
      <c r="H395" s="33"/>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8"/>
      <c r="D396" s="29"/>
      <c r="E396" s="30"/>
      <c r="F396" s="31"/>
      <c r="G396" s="32"/>
      <c r="H396" s="33"/>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8"/>
      <c r="D397" s="29"/>
      <c r="E397" s="30"/>
      <c r="F397" s="31"/>
      <c r="G397" s="32"/>
      <c r="H397" s="33"/>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8"/>
      <c r="D398" s="29"/>
      <c r="E398" s="30"/>
      <c r="F398" s="31"/>
      <c r="G398" s="32"/>
      <c r="H398" s="33"/>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8"/>
      <c r="D399" s="29"/>
      <c r="E399" s="30"/>
      <c r="F399" s="31"/>
      <c r="G399" s="32"/>
      <c r="H399" s="33"/>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8"/>
      <c r="D400" s="29"/>
      <c r="E400" s="30"/>
      <c r="F400" s="31"/>
      <c r="G400" s="32"/>
      <c r="H400" s="33"/>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8"/>
      <c r="D401" s="29"/>
      <c r="E401" s="30"/>
      <c r="F401" s="31"/>
      <c r="G401" s="32"/>
      <c r="H401" s="33"/>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8"/>
      <c r="D402" s="29"/>
      <c r="E402" s="30"/>
      <c r="F402" s="31"/>
      <c r="G402" s="32"/>
      <c r="H402" s="33"/>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8"/>
      <c r="D403" s="29"/>
      <c r="E403" s="30"/>
      <c r="F403" s="31"/>
      <c r="G403" s="32"/>
      <c r="H403" s="33"/>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8"/>
      <c r="D404" s="29"/>
      <c r="E404" s="30"/>
      <c r="F404" s="31"/>
      <c r="G404" s="32"/>
      <c r="H404" s="33"/>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8"/>
      <c r="D405" s="29"/>
      <c r="E405" s="30"/>
      <c r="F405" s="31"/>
      <c r="G405" s="32"/>
      <c r="H405" s="33"/>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8"/>
      <c r="D406" s="29"/>
      <c r="E406" s="30"/>
      <c r="F406" s="31"/>
      <c r="G406" s="32"/>
      <c r="H406" s="33"/>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8"/>
      <c r="D407" s="29"/>
      <c r="E407" s="30"/>
      <c r="F407" s="31"/>
      <c r="G407" s="32"/>
      <c r="H407" s="33"/>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8"/>
      <c r="D408" s="29"/>
      <c r="E408" s="30"/>
      <c r="F408" s="31"/>
      <c r="G408" s="32"/>
      <c r="H408" s="33"/>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8"/>
      <c r="D409" s="29"/>
      <c r="E409" s="30"/>
      <c r="F409" s="31"/>
      <c r="G409" s="32"/>
      <c r="H409" s="33"/>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8"/>
      <c r="D410" s="29"/>
      <c r="E410" s="30"/>
      <c r="F410" s="31"/>
      <c r="G410" s="32"/>
      <c r="H410" s="33"/>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8"/>
      <c r="D411" s="29"/>
      <c r="E411" s="30"/>
      <c r="F411" s="31"/>
      <c r="G411" s="32"/>
      <c r="H411" s="33"/>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8"/>
      <c r="D412" s="29"/>
      <c r="E412" s="30"/>
      <c r="F412" s="31"/>
      <c r="G412" s="32"/>
      <c r="H412" s="33"/>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8"/>
      <c r="D413" s="29"/>
      <c r="E413" s="30"/>
      <c r="F413" s="31"/>
      <c r="G413" s="32"/>
      <c r="H413" s="33"/>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8"/>
      <c r="D414" s="29"/>
      <c r="E414" s="30"/>
      <c r="F414" s="31"/>
      <c r="G414" s="32"/>
      <c r="H414" s="33"/>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8"/>
      <c r="D415" s="29"/>
      <c r="E415" s="30"/>
      <c r="F415" s="31"/>
      <c r="G415" s="32"/>
      <c r="H415" s="33"/>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8"/>
      <c r="D416" s="29"/>
      <c r="E416" s="30"/>
      <c r="F416" s="31"/>
      <c r="G416" s="32"/>
      <c r="H416" s="33"/>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8"/>
      <c r="D417" s="29"/>
      <c r="E417" s="30"/>
      <c r="F417" s="31"/>
      <c r="G417" s="32"/>
      <c r="H417" s="33"/>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8"/>
      <c r="D418" s="29"/>
      <c r="E418" s="30"/>
      <c r="F418" s="31"/>
      <c r="G418" s="32"/>
      <c r="H418" s="33"/>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8"/>
      <c r="D419" s="29"/>
      <c r="E419" s="30"/>
      <c r="F419" s="31"/>
      <c r="G419" s="32"/>
      <c r="H419" s="33"/>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8"/>
      <c r="D420" s="29"/>
      <c r="E420" s="30"/>
      <c r="F420" s="31"/>
      <c r="G420" s="32"/>
      <c r="H420" s="33"/>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8"/>
      <c r="D421" s="29"/>
      <c r="E421" s="30"/>
      <c r="F421" s="31"/>
      <c r="G421" s="32"/>
      <c r="H421" s="33"/>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8"/>
      <c r="D422" s="29"/>
      <c r="E422" s="30"/>
      <c r="F422" s="31"/>
      <c r="G422" s="32"/>
      <c r="H422" s="33"/>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8"/>
      <c r="D423" s="29"/>
      <c r="E423" s="30"/>
      <c r="F423" s="31"/>
      <c r="G423" s="32"/>
      <c r="H423" s="33"/>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8"/>
      <c r="D424" s="29"/>
      <c r="E424" s="30"/>
      <c r="F424" s="31"/>
      <c r="G424" s="32"/>
      <c r="H424" s="33"/>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8"/>
      <c r="D425" s="29"/>
      <c r="E425" s="30"/>
      <c r="F425" s="31"/>
      <c r="G425" s="32"/>
      <c r="H425" s="33"/>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8"/>
      <c r="D426" s="29"/>
      <c r="E426" s="30"/>
      <c r="F426" s="31"/>
      <c r="G426" s="32"/>
      <c r="H426" s="33"/>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8"/>
      <c r="D427" s="29"/>
      <c r="E427" s="30"/>
      <c r="F427" s="31"/>
      <c r="G427" s="32"/>
      <c r="H427" s="33"/>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8"/>
      <c r="D428" s="29"/>
      <c r="E428" s="30"/>
      <c r="F428" s="31"/>
      <c r="G428" s="32"/>
      <c r="H428" s="33"/>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8"/>
      <c r="D429" s="29"/>
      <c r="E429" s="30"/>
      <c r="F429" s="31"/>
      <c r="G429" s="32"/>
      <c r="H429" s="33"/>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8"/>
      <c r="D430" s="29"/>
      <c r="E430" s="30"/>
      <c r="F430" s="31"/>
      <c r="G430" s="32"/>
      <c r="H430" s="33"/>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8"/>
      <c r="D431" s="29"/>
      <c r="E431" s="30"/>
      <c r="F431" s="31"/>
      <c r="G431" s="32"/>
      <c r="H431" s="33"/>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8"/>
      <c r="D432" s="29"/>
      <c r="E432" s="30"/>
      <c r="F432" s="31"/>
      <c r="G432" s="32"/>
      <c r="H432" s="33"/>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8"/>
      <c r="D433" s="29"/>
      <c r="E433" s="30"/>
      <c r="F433" s="31"/>
      <c r="G433" s="32"/>
      <c r="H433" s="33"/>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8"/>
      <c r="D434" s="29"/>
      <c r="E434" s="30"/>
      <c r="F434" s="31"/>
      <c r="G434" s="32"/>
      <c r="H434" s="33"/>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8"/>
      <c r="D435" s="29"/>
      <c r="E435" s="30"/>
      <c r="F435" s="31"/>
      <c r="G435" s="32"/>
      <c r="H435" s="33"/>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8"/>
      <c r="D436" s="29"/>
      <c r="E436" s="30"/>
      <c r="F436" s="31"/>
      <c r="G436" s="32"/>
      <c r="H436" s="33"/>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8"/>
      <c r="D437" s="29"/>
      <c r="E437" s="30"/>
      <c r="F437" s="31"/>
      <c r="G437" s="32"/>
      <c r="H437" s="33"/>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8"/>
      <c r="D438" s="29"/>
      <c r="E438" s="30"/>
      <c r="F438" s="31"/>
      <c r="G438" s="32"/>
      <c r="H438" s="33"/>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8"/>
      <c r="D439" s="29"/>
      <c r="E439" s="30"/>
      <c r="F439" s="31"/>
      <c r="G439" s="32"/>
      <c r="H439" s="33"/>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8"/>
      <c r="D440" s="29"/>
      <c r="E440" s="30"/>
      <c r="F440" s="31"/>
      <c r="G440" s="32"/>
      <c r="H440" s="33"/>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8"/>
      <c r="D441" s="29"/>
      <c r="E441" s="30"/>
      <c r="F441" s="31"/>
      <c r="G441" s="32"/>
      <c r="H441" s="33"/>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8"/>
      <c r="D442" s="29"/>
      <c r="E442" s="30"/>
      <c r="F442" s="31"/>
      <c r="G442" s="32"/>
      <c r="H442" s="33"/>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8"/>
      <c r="D443" s="29"/>
      <c r="E443" s="30"/>
      <c r="F443" s="31"/>
      <c r="G443" s="32"/>
      <c r="H443" s="33"/>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8"/>
      <c r="D444" s="29"/>
      <c r="E444" s="30"/>
      <c r="F444" s="31"/>
      <c r="G444" s="32"/>
      <c r="H444" s="33"/>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8"/>
      <c r="D445" s="29"/>
      <c r="E445" s="30"/>
      <c r="F445" s="31"/>
      <c r="G445" s="32"/>
      <c r="H445" s="33"/>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8"/>
      <c r="D446" s="29"/>
      <c r="E446" s="30"/>
      <c r="F446" s="31"/>
      <c r="G446" s="32"/>
      <c r="H446" s="33"/>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8"/>
      <c r="D447" s="29"/>
      <c r="E447" s="30"/>
      <c r="F447" s="31"/>
      <c r="G447" s="32"/>
      <c r="H447" s="33"/>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8"/>
      <c r="D448" s="29"/>
      <c r="E448" s="30"/>
      <c r="F448" s="31"/>
      <c r="G448" s="32"/>
      <c r="H448" s="33"/>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8"/>
      <c r="D449" s="29"/>
      <c r="E449" s="30"/>
      <c r="F449" s="31"/>
      <c r="G449" s="32"/>
      <c r="H449" s="33"/>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8"/>
      <c r="D450" s="29"/>
      <c r="E450" s="30"/>
      <c r="F450" s="31"/>
      <c r="G450" s="32"/>
      <c r="H450" s="33"/>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8"/>
      <c r="D451" s="29"/>
      <c r="E451" s="30"/>
      <c r="F451" s="31"/>
      <c r="G451" s="32"/>
      <c r="H451" s="33"/>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8"/>
      <c r="D452" s="29"/>
      <c r="E452" s="30"/>
      <c r="F452" s="31"/>
      <c r="G452" s="32"/>
      <c r="H452" s="33"/>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8"/>
      <c r="D453" s="29"/>
      <c r="E453" s="30"/>
      <c r="F453" s="31"/>
      <c r="G453" s="32"/>
      <c r="H453" s="33"/>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8"/>
      <c r="D454" s="29"/>
      <c r="E454" s="30"/>
      <c r="F454" s="31"/>
      <c r="G454" s="32"/>
      <c r="H454" s="33"/>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8"/>
      <c r="D455" s="29"/>
      <c r="E455" s="30"/>
      <c r="F455" s="31"/>
      <c r="G455" s="32"/>
      <c r="H455" s="33"/>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8"/>
      <c r="D456" s="29"/>
      <c r="E456" s="30"/>
      <c r="F456" s="31"/>
      <c r="G456" s="32"/>
      <c r="H456" s="33"/>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8"/>
      <c r="D457" s="29"/>
      <c r="E457" s="30"/>
      <c r="F457" s="31"/>
      <c r="G457" s="32"/>
      <c r="H457" s="33"/>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8"/>
      <c r="D458" s="29"/>
      <c r="E458" s="30"/>
      <c r="F458" s="31"/>
      <c r="G458" s="32"/>
      <c r="H458" s="33"/>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8"/>
      <c r="D459" s="29"/>
      <c r="E459" s="30"/>
      <c r="F459" s="31"/>
      <c r="G459" s="32"/>
      <c r="H459" s="33"/>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8"/>
      <c r="D460" s="29"/>
      <c r="E460" s="30"/>
      <c r="F460" s="31"/>
      <c r="G460" s="32"/>
      <c r="H460" s="33"/>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8"/>
      <c r="D461" s="29"/>
      <c r="E461" s="30"/>
      <c r="F461" s="31"/>
      <c r="G461" s="32"/>
      <c r="H461" s="33"/>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8"/>
      <c r="D462" s="29"/>
      <c r="E462" s="30"/>
      <c r="F462" s="31"/>
      <c r="G462" s="32"/>
      <c r="H462" s="33"/>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8"/>
      <c r="D463" s="29"/>
      <c r="E463" s="30"/>
      <c r="F463" s="31"/>
      <c r="G463" s="32"/>
      <c r="H463" s="33"/>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8"/>
      <c r="D464" s="29"/>
      <c r="E464" s="30"/>
      <c r="F464" s="31"/>
      <c r="G464" s="32"/>
      <c r="H464" s="33"/>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8"/>
      <c r="D465" s="29"/>
      <c r="E465" s="30"/>
      <c r="F465" s="31"/>
      <c r="G465" s="32"/>
      <c r="H465" s="33"/>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8"/>
      <c r="D466" s="29"/>
      <c r="E466" s="30"/>
      <c r="F466" s="31"/>
      <c r="G466" s="32"/>
      <c r="H466" s="33"/>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8"/>
      <c r="D467" s="29"/>
      <c r="E467" s="30"/>
      <c r="F467" s="31"/>
      <c r="G467" s="32"/>
      <c r="H467" s="33"/>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8"/>
      <c r="D468" s="29"/>
      <c r="E468" s="30"/>
      <c r="F468" s="31"/>
      <c r="G468" s="32"/>
      <c r="H468" s="33"/>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8"/>
      <c r="D469" s="29"/>
      <c r="E469" s="30"/>
      <c r="F469" s="31"/>
      <c r="G469" s="32"/>
      <c r="H469" s="33"/>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8"/>
      <c r="D470" s="29"/>
      <c r="E470" s="30"/>
      <c r="F470" s="31"/>
      <c r="G470" s="32"/>
      <c r="H470" s="33"/>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8"/>
      <c r="D471" s="29"/>
      <c r="E471" s="30"/>
      <c r="F471" s="31"/>
      <c r="G471" s="32"/>
      <c r="H471" s="33"/>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8"/>
      <c r="D472" s="29"/>
      <c r="E472" s="30"/>
      <c r="F472" s="31"/>
      <c r="G472" s="32"/>
      <c r="H472" s="33"/>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8"/>
      <c r="D473" s="29"/>
      <c r="E473" s="30"/>
      <c r="F473" s="31"/>
      <c r="G473" s="32"/>
      <c r="H473" s="33"/>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8"/>
      <c r="D474" s="29"/>
      <c r="E474" s="30"/>
      <c r="F474" s="31"/>
      <c r="G474" s="32"/>
      <c r="H474" s="33"/>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8"/>
      <c r="D475" s="29"/>
      <c r="E475" s="30"/>
      <c r="F475" s="31"/>
      <c r="G475" s="32"/>
      <c r="H475" s="33"/>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8"/>
      <c r="D476" s="29"/>
      <c r="E476" s="30"/>
      <c r="F476" s="31"/>
      <c r="G476" s="32"/>
      <c r="H476" s="33"/>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8"/>
      <c r="D477" s="29"/>
      <c r="E477" s="30"/>
      <c r="F477" s="31"/>
      <c r="G477" s="32"/>
      <c r="H477" s="33"/>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8"/>
      <c r="D478" s="29"/>
      <c r="E478" s="30"/>
      <c r="F478" s="31"/>
      <c r="G478" s="32"/>
      <c r="H478" s="33"/>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8"/>
      <c r="D479" s="29"/>
      <c r="E479" s="30"/>
      <c r="F479" s="31"/>
      <c r="G479" s="32"/>
      <c r="H479" s="33"/>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8"/>
      <c r="D480" s="29"/>
      <c r="E480" s="30"/>
      <c r="F480" s="31"/>
      <c r="G480" s="32"/>
      <c r="H480" s="33"/>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8"/>
      <c r="D481" s="29"/>
      <c r="E481" s="30"/>
      <c r="F481" s="31"/>
      <c r="G481" s="32"/>
      <c r="H481" s="33"/>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8"/>
      <c r="D482" s="29"/>
      <c r="E482" s="30"/>
      <c r="F482" s="31"/>
      <c r="G482" s="32"/>
      <c r="H482" s="33"/>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8"/>
      <c r="D483" s="29"/>
      <c r="E483" s="30"/>
      <c r="F483" s="31"/>
      <c r="G483" s="32"/>
      <c r="H483" s="33"/>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8"/>
      <c r="D484" s="29"/>
      <c r="E484" s="30"/>
      <c r="F484" s="31"/>
      <c r="G484" s="32"/>
      <c r="H484" s="33"/>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8"/>
      <c r="D485" s="29"/>
      <c r="E485" s="30"/>
      <c r="F485" s="31"/>
      <c r="G485" s="32"/>
      <c r="H485" s="33"/>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8"/>
      <c r="D486" s="29"/>
      <c r="E486" s="30"/>
      <c r="F486" s="31"/>
      <c r="G486" s="32"/>
      <c r="H486" s="33"/>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8"/>
      <c r="D487" s="29"/>
      <c r="E487" s="30"/>
      <c r="F487" s="31"/>
      <c r="G487" s="32"/>
      <c r="H487" s="33"/>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8"/>
      <c r="D488" s="29"/>
      <c r="E488" s="30"/>
      <c r="F488" s="31"/>
      <c r="G488" s="32"/>
      <c r="H488" s="33"/>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8"/>
      <c r="D489" s="29"/>
      <c r="E489" s="30"/>
      <c r="F489" s="31"/>
      <c r="G489" s="32"/>
      <c r="H489" s="33"/>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8"/>
      <c r="D490" s="29"/>
      <c r="E490" s="30"/>
      <c r="F490" s="31"/>
      <c r="G490" s="32"/>
      <c r="H490" s="33"/>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8"/>
      <c r="D491" s="29"/>
      <c r="E491" s="30"/>
      <c r="F491" s="31"/>
      <c r="G491" s="32"/>
      <c r="H491" s="33"/>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8"/>
      <c r="D492" s="29"/>
      <c r="E492" s="30"/>
      <c r="F492" s="31"/>
      <c r="G492" s="32"/>
      <c r="H492" s="33"/>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8"/>
      <c r="D493" s="29"/>
      <c r="E493" s="30"/>
      <c r="F493" s="31"/>
      <c r="G493" s="32"/>
      <c r="H493" s="33"/>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8"/>
      <c r="D494" s="29"/>
      <c r="E494" s="30"/>
      <c r="F494" s="31"/>
      <c r="G494" s="32"/>
      <c r="H494" s="33"/>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8"/>
      <c r="D495" s="29"/>
      <c r="E495" s="30"/>
      <c r="F495" s="31"/>
      <c r="G495" s="32"/>
      <c r="H495" s="33"/>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8"/>
      <c r="D496" s="29"/>
      <c r="E496" s="30"/>
      <c r="F496" s="31"/>
      <c r="G496" s="32"/>
      <c r="H496" s="33"/>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8"/>
      <c r="D497" s="29"/>
      <c r="E497" s="30"/>
      <c r="F497" s="31"/>
      <c r="G497" s="32"/>
      <c r="H497" s="33"/>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8"/>
      <c r="D498" s="29"/>
      <c r="E498" s="30"/>
      <c r="F498" s="31"/>
      <c r="G498" s="32"/>
      <c r="H498" s="33"/>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8"/>
      <c r="D499" s="29"/>
      <c r="E499" s="30"/>
      <c r="F499" s="31"/>
      <c r="G499" s="32"/>
      <c r="H499" s="33"/>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8"/>
      <c r="D500" s="29"/>
      <c r="E500" s="30"/>
      <c r="F500" s="31"/>
      <c r="G500" s="32"/>
      <c r="H500" s="33"/>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8"/>
      <c r="D501" s="29"/>
      <c r="E501" s="30"/>
      <c r="F501" s="31"/>
      <c r="G501" s="32"/>
      <c r="H501" s="33"/>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8"/>
      <c r="D502" s="29"/>
      <c r="E502" s="30"/>
      <c r="F502" s="31"/>
      <c r="G502" s="32"/>
      <c r="H502" s="33"/>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8"/>
      <c r="D503" s="29"/>
      <c r="E503" s="30"/>
      <c r="F503" s="31"/>
      <c r="G503" s="32"/>
      <c r="H503" s="33"/>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8"/>
      <c r="D504" s="29"/>
      <c r="E504" s="30"/>
      <c r="F504" s="31"/>
      <c r="G504" s="32"/>
      <c r="H504" s="33"/>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8"/>
      <c r="D505" s="29"/>
      <c r="E505" s="30"/>
      <c r="F505" s="31"/>
      <c r="G505" s="32"/>
      <c r="H505" s="33"/>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8"/>
      <c r="D506" s="29"/>
      <c r="E506" s="30"/>
      <c r="F506" s="31"/>
      <c r="G506" s="32"/>
      <c r="H506" s="33"/>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8"/>
      <c r="D507" s="29"/>
      <c r="E507" s="30"/>
      <c r="F507" s="31"/>
      <c r="G507" s="32"/>
      <c r="H507" s="33"/>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8"/>
      <c r="D508" s="29"/>
      <c r="E508" s="30"/>
      <c r="F508" s="31"/>
      <c r="G508" s="32"/>
      <c r="H508" s="33"/>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8"/>
      <c r="D509" s="29"/>
      <c r="E509" s="30"/>
      <c r="F509" s="31"/>
      <c r="G509" s="32"/>
      <c r="H509" s="33"/>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8"/>
      <c r="D510" s="29"/>
      <c r="E510" s="30"/>
      <c r="F510" s="31"/>
      <c r="G510" s="32"/>
      <c r="H510" s="33"/>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8"/>
      <c r="D511" s="29"/>
      <c r="E511" s="30"/>
      <c r="F511" s="31"/>
      <c r="G511" s="32"/>
      <c r="H511" s="33"/>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8"/>
      <c r="D512" s="29"/>
      <c r="E512" s="30"/>
      <c r="F512" s="31"/>
      <c r="G512" s="32"/>
      <c r="H512" s="33"/>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8"/>
      <c r="D513" s="29"/>
      <c r="E513" s="30"/>
      <c r="F513" s="31"/>
      <c r="G513" s="32"/>
      <c r="H513" s="33"/>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8"/>
      <c r="D514" s="29"/>
      <c r="E514" s="30"/>
      <c r="F514" s="31"/>
      <c r="G514" s="32"/>
      <c r="H514" s="33"/>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8"/>
      <c r="D515" s="29"/>
      <c r="E515" s="30"/>
      <c r="F515" s="31"/>
      <c r="G515" s="32"/>
      <c r="H515" s="33"/>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8"/>
      <c r="D516" s="29"/>
      <c r="E516" s="30"/>
      <c r="F516" s="31"/>
      <c r="G516" s="32"/>
      <c r="H516" s="33"/>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8"/>
      <c r="D517" s="29"/>
      <c r="E517" s="30"/>
      <c r="F517" s="31"/>
      <c r="G517" s="32"/>
      <c r="H517" s="33"/>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8"/>
      <c r="D518" s="29"/>
      <c r="E518" s="30"/>
      <c r="F518" s="31"/>
      <c r="G518" s="32"/>
      <c r="H518" s="33"/>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8"/>
      <c r="D519" s="29"/>
      <c r="E519" s="30"/>
      <c r="F519" s="31"/>
      <c r="G519" s="32"/>
      <c r="H519" s="33"/>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8"/>
      <c r="D520" s="29"/>
      <c r="E520" s="30"/>
      <c r="F520" s="31"/>
      <c r="G520" s="32"/>
      <c r="H520" s="33"/>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8"/>
      <c r="D521" s="29"/>
      <c r="E521" s="30"/>
      <c r="F521" s="31"/>
      <c r="G521" s="32"/>
      <c r="H521" s="33"/>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8"/>
      <c r="D522" s="29"/>
      <c r="E522" s="30"/>
      <c r="F522" s="31"/>
      <c r="G522" s="32"/>
      <c r="H522" s="33"/>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8"/>
      <c r="D523" s="29"/>
      <c r="E523" s="30"/>
      <c r="F523" s="31"/>
      <c r="G523" s="32"/>
      <c r="H523" s="33"/>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8"/>
      <c r="D524" s="29"/>
      <c r="E524" s="30"/>
      <c r="F524" s="31"/>
      <c r="G524" s="32"/>
      <c r="H524" s="33"/>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8"/>
      <c r="D525" s="29"/>
      <c r="E525" s="30"/>
      <c r="F525" s="31"/>
      <c r="G525" s="32"/>
      <c r="H525" s="33"/>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8"/>
      <c r="D526" s="29"/>
      <c r="E526" s="30"/>
      <c r="F526" s="31"/>
      <c r="G526" s="32"/>
      <c r="H526" s="33"/>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8"/>
      <c r="D527" s="29"/>
      <c r="E527" s="30"/>
      <c r="F527" s="31"/>
      <c r="G527" s="32"/>
      <c r="H527" s="33"/>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8"/>
      <c r="D528" s="29"/>
      <c r="E528" s="30"/>
      <c r="F528" s="31"/>
      <c r="G528" s="32"/>
      <c r="H528" s="33"/>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8"/>
      <c r="D529" s="29"/>
      <c r="E529" s="30"/>
      <c r="F529" s="31"/>
      <c r="G529" s="32"/>
      <c r="H529" s="33"/>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8"/>
      <c r="D530" s="29"/>
      <c r="E530" s="30"/>
      <c r="F530" s="31"/>
      <c r="G530" s="32"/>
      <c r="H530" s="33"/>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8"/>
      <c r="D531" s="29"/>
      <c r="E531" s="30"/>
      <c r="F531" s="31"/>
      <c r="G531" s="32"/>
      <c r="H531" s="33"/>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8"/>
      <c r="D532" s="29"/>
      <c r="E532" s="30"/>
      <c r="F532" s="31"/>
      <c r="G532" s="32"/>
      <c r="H532" s="33"/>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8"/>
      <c r="D533" s="29"/>
      <c r="E533" s="30"/>
      <c r="F533" s="31"/>
      <c r="G533" s="32"/>
      <c r="H533" s="33"/>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8"/>
      <c r="D534" s="29"/>
      <c r="E534" s="30"/>
      <c r="F534" s="31"/>
      <c r="G534" s="32"/>
      <c r="H534" s="33"/>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8"/>
      <c r="D535" s="29"/>
      <c r="E535" s="30"/>
      <c r="F535" s="31"/>
      <c r="G535" s="32"/>
      <c r="H535" s="33"/>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8"/>
      <c r="D536" s="29"/>
      <c r="E536" s="30"/>
      <c r="F536" s="31"/>
      <c r="G536" s="32"/>
      <c r="H536" s="33"/>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8"/>
      <c r="D537" s="29"/>
      <c r="E537" s="30"/>
      <c r="F537" s="31"/>
      <c r="G537" s="32"/>
      <c r="H537" s="33"/>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8"/>
      <c r="D538" s="29"/>
      <c r="E538" s="30"/>
      <c r="F538" s="31"/>
      <c r="G538" s="32"/>
      <c r="H538" s="33"/>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8"/>
      <c r="D539" s="29"/>
      <c r="E539" s="30"/>
      <c r="F539" s="31"/>
      <c r="G539" s="32"/>
      <c r="H539" s="33"/>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8"/>
      <c r="D540" s="29"/>
      <c r="E540" s="30"/>
      <c r="F540" s="31"/>
      <c r="G540" s="32"/>
      <c r="H540" s="33"/>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8"/>
      <c r="D541" s="29"/>
      <c r="E541" s="30"/>
      <c r="F541" s="31"/>
      <c r="G541" s="32"/>
      <c r="H541" s="33"/>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8"/>
      <c r="D542" s="29"/>
      <c r="E542" s="30"/>
      <c r="F542" s="31"/>
      <c r="G542" s="32"/>
      <c r="H542" s="33"/>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8"/>
      <c r="D543" s="29"/>
      <c r="E543" s="30"/>
      <c r="F543" s="31"/>
      <c r="G543" s="32"/>
      <c r="H543" s="33"/>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8"/>
      <c r="D544" s="29"/>
      <c r="E544" s="30"/>
      <c r="F544" s="31"/>
      <c r="G544" s="32"/>
      <c r="H544" s="33"/>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8"/>
      <c r="D545" s="29"/>
      <c r="E545" s="30"/>
      <c r="F545" s="31"/>
      <c r="G545" s="32"/>
      <c r="H545" s="33"/>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8"/>
      <c r="D546" s="29"/>
      <c r="E546" s="30"/>
      <c r="F546" s="31"/>
      <c r="G546" s="32"/>
      <c r="H546" s="33"/>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8"/>
      <c r="D547" s="29"/>
      <c r="E547" s="30"/>
      <c r="F547" s="31"/>
      <c r="G547" s="32"/>
      <c r="H547" s="33"/>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8"/>
      <c r="D548" s="29"/>
      <c r="E548" s="30"/>
      <c r="F548" s="31"/>
      <c r="G548" s="32"/>
      <c r="H548" s="33"/>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8"/>
      <c r="D549" s="29"/>
      <c r="E549" s="30"/>
      <c r="F549" s="31"/>
      <c r="G549" s="32"/>
      <c r="H549" s="33"/>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8"/>
      <c r="D550" s="29"/>
      <c r="E550" s="30"/>
      <c r="F550" s="31"/>
      <c r="G550" s="32"/>
      <c r="H550" s="33"/>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8"/>
      <c r="D551" s="29"/>
      <c r="E551" s="30"/>
      <c r="F551" s="31"/>
      <c r="G551" s="32"/>
      <c r="H551" s="33"/>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8"/>
      <c r="D552" s="29"/>
      <c r="E552" s="30"/>
      <c r="F552" s="31"/>
      <c r="G552" s="32"/>
      <c r="H552" s="33"/>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8"/>
      <c r="D553" s="29"/>
      <c r="E553" s="30"/>
      <c r="F553" s="31"/>
      <c r="G553" s="32"/>
      <c r="H553" s="33"/>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8"/>
      <c r="D554" s="29"/>
      <c r="E554" s="30"/>
      <c r="F554" s="31"/>
      <c r="G554" s="32"/>
      <c r="H554" s="33"/>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8"/>
      <c r="D555" s="29"/>
      <c r="E555" s="30"/>
      <c r="F555" s="31"/>
      <c r="G555" s="32"/>
      <c r="H555" s="33"/>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8"/>
      <c r="D556" s="29"/>
      <c r="E556" s="30"/>
      <c r="F556" s="31"/>
      <c r="G556" s="32"/>
      <c r="H556" s="33"/>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8"/>
      <c r="D557" s="29"/>
      <c r="E557" s="30"/>
      <c r="F557" s="31"/>
      <c r="G557" s="32"/>
      <c r="H557" s="33"/>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8"/>
      <c r="D558" s="29"/>
      <c r="E558" s="30"/>
      <c r="F558" s="31"/>
      <c r="G558" s="32"/>
      <c r="H558" s="33"/>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8"/>
      <c r="D559" s="29"/>
      <c r="E559" s="30"/>
      <c r="F559" s="31"/>
      <c r="G559" s="32"/>
      <c r="H559" s="33"/>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8"/>
      <c r="D560" s="29"/>
      <c r="E560" s="30"/>
      <c r="F560" s="31"/>
      <c r="G560" s="32"/>
      <c r="H560" s="33"/>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8"/>
      <c r="D561" s="29"/>
      <c r="E561" s="30"/>
      <c r="F561" s="31"/>
      <c r="G561" s="32"/>
      <c r="H561" s="33"/>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8"/>
      <c r="D562" s="29"/>
      <c r="E562" s="30"/>
      <c r="F562" s="31"/>
      <c r="G562" s="32"/>
      <c r="H562" s="33"/>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8"/>
      <c r="D563" s="29"/>
      <c r="E563" s="30"/>
      <c r="F563" s="31"/>
      <c r="G563" s="32"/>
      <c r="H563" s="33"/>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8"/>
      <c r="D564" s="29"/>
      <c r="E564" s="30"/>
      <c r="F564" s="31"/>
      <c r="G564" s="32"/>
      <c r="H564" s="33"/>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8"/>
      <c r="D565" s="29"/>
      <c r="E565" s="30"/>
      <c r="F565" s="31"/>
      <c r="G565" s="32"/>
      <c r="H565" s="33"/>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8"/>
      <c r="D566" s="29"/>
      <c r="E566" s="30"/>
      <c r="F566" s="31"/>
      <c r="G566" s="32"/>
      <c r="H566" s="33"/>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8"/>
      <c r="D567" s="29"/>
      <c r="E567" s="30"/>
      <c r="F567" s="31"/>
      <c r="G567" s="32"/>
      <c r="H567" s="33"/>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8"/>
      <c r="D568" s="29"/>
      <c r="E568" s="30"/>
      <c r="F568" s="31"/>
      <c r="G568" s="32"/>
      <c r="H568" s="33"/>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8"/>
      <c r="D569" s="29"/>
      <c r="E569" s="30"/>
      <c r="F569" s="31"/>
      <c r="G569" s="32"/>
      <c r="H569" s="33"/>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8"/>
      <c r="D570" s="29"/>
      <c r="E570" s="30"/>
      <c r="F570" s="31"/>
      <c r="G570" s="32"/>
      <c r="H570" s="33"/>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8"/>
      <c r="D571" s="29"/>
      <c r="E571" s="30"/>
      <c r="F571" s="31"/>
      <c r="G571" s="32"/>
      <c r="H571" s="33"/>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8"/>
      <c r="D572" s="29"/>
      <c r="E572" s="30"/>
      <c r="F572" s="31"/>
      <c r="G572" s="32"/>
      <c r="H572" s="33"/>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8"/>
      <c r="D573" s="29"/>
      <c r="E573" s="30"/>
      <c r="F573" s="31"/>
      <c r="G573" s="32"/>
      <c r="H573" s="33"/>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8"/>
      <c r="D574" s="29"/>
      <c r="E574" s="30"/>
      <c r="F574" s="31"/>
      <c r="G574" s="32"/>
      <c r="H574" s="33"/>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8"/>
      <c r="D575" s="29"/>
      <c r="E575" s="30"/>
      <c r="F575" s="31"/>
      <c r="G575" s="32"/>
      <c r="H575" s="33"/>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8"/>
      <c r="D576" s="29"/>
      <c r="E576" s="30"/>
      <c r="F576" s="31"/>
      <c r="G576" s="32"/>
      <c r="H576" s="33"/>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8"/>
      <c r="D577" s="29"/>
      <c r="E577" s="30"/>
      <c r="F577" s="31"/>
      <c r="G577" s="32"/>
      <c r="H577" s="33"/>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8"/>
      <c r="D578" s="29"/>
      <c r="E578" s="30"/>
      <c r="F578" s="31"/>
      <c r="G578" s="32"/>
      <c r="H578" s="33"/>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8"/>
      <c r="D579" s="29"/>
      <c r="E579" s="30"/>
      <c r="F579" s="31"/>
      <c r="G579" s="32"/>
      <c r="H579" s="33"/>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8"/>
      <c r="D580" s="29"/>
      <c r="E580" s="30"/>
      <c r="F580" s="31"/>
      <c r="G580" s="32"/>
      <c r="H580" s="33"/>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8"/>
      <c r="D581" s="29"/>
      <c r="E581" s="30"/>
      <c r="F581" s="31"/>
      <c r="G581" s="32"/>
      <c r="H581" s="33"/>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8"/>
      <c r="D582" s="29"/>
      <c r="E582" s="30"/>
      <c r="F582" s="31"/>
      <c r="G582" s="32"/>
      <c r="H582" s="33"/>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8"/>
      <c r="D583" s="29"/>
      <c r="E583" s="30"/>
      <c r="F583" s="31"/>
      <c r="G583" s="32"/>
      <c r="H583" s="33"/>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8"/>
      <c r="D584" s="29"/>
      <c r="E584" s="30"/>
      <c r="F584" s="31"/>
      <c r="G584" s="32"/>
      <c r="H584" s="33"/>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8"/>
      <c r="D585" s="29"/>
      <c r="E585" s="30"/>
      <c r="F585" s="31"/>
      <c r="G585" s="32"/>
      <c r="H585" s="33"/>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8"/>
      <c r="D586" s="29"/>
      <c r="E586" s="30"/>
      <c r="F586" s="31"/>
      <c r="G586" s="32"/>
      <c r="H586" s="33"/>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8"/>
      <c r="D587" s="29"/>
      <c r="E587" s="30"/>
      <c r="F587" s="31"/>
      <c r="G587" s="32"/>
      <c r="H587" s="33"/>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8"/>
      <c r="D588" s="29"/>
      <c r="E588" s="30"/>
      <c r="F588" s="31"/>
      <c r="G588" s="32"/>
      <c r="H588" s="33"/>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8"/>
      <c r="D589" s="29"/>
      <c r="E589" s="30"/>
      <c r="F589" s="31"/>
      <c r="G589" s="32"/>
      <c r="H589" s="33"/>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8"/>
      <c r="D590" s="29"/>
      <c r="E590" s="30"/>
      <c r="F590" s="31"/>
      <c r="G590" s="32"/>
      <c r="H590" s="33"/>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8"/>
      <c r="D591" s="29"/>
      <c r="E591" s="30"/>
      <c r="F591" s="31"/>
      <c r="G591" s="32"/>
      <c r="H591" s="33"/>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8"/>
      <c r="D592" s="29"/>
      <c r="E592" s="30"/>
      <c r="F592" s="31"/>
      <c r="G592" s="32"/>
      <c r="H592" s="33"/>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8"/>
      <c r="D593" s="29"/>
      <c r="E593" s="30"/>
      <c r="F593" s="31"/>
      <c r="G593" s="32"/>
      <c r="H593" s="33"/>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8"/>
      <c r="D594" s="29"/>
      <c r="E594" s="30"/>
      <c r="F594" s="31"/>
      <c r="G594" s="32"/>
      <c r="H594" s="33"/>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8"/>
      <c r="D595" s="29"/>
      <c r="E595" s="30"/>
      <c r="F595" s="31"/>
      <c r="G595" s="32"/>
      <c r="H595" s="33"/>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8"/>
      <c r="D596" s="29"/>
      <c r="E596" s="30"/>
      <c r="F596" s="31"/>
      <c r="G596" s="32"/>
      <c r="H596" s="33"/>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8"/>
      <c r="D597" s="29"/>
      <c r="E597" s="30"/>
      <c r="F597" s="31"/>
      <c r="G597" s="32"/>
      <c r="H597" s="33"/>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8"/>
      <c r="D598" s="29"/>
      <c r="E598" s="30"/>
      <c r="F598" s="31"/>
      <c r="G598" s="32"/>
      <c r="H598" s="33"/>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8"/>
      <c r="D599" s="29"/>
      <c r="E599" s="30"/>
      <c r="F599" s="31"/>
      <c r="G599" s="32"/>
      <c r="H599" s="33"/>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8"/>
      <c r="D600" s="29"/>
      <c r="E600" s="30"/>
      <c r="F600" s="31"/>
      <c r="G600" s="32"/>
      <c r="H600" s="33"/>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8"/>
      <c r="D601" s="29"/>
      <c r="E601" s="30"/>
      <c r="F601" s="31"/>
      <c r="G601" s="32"/>
      <c r="H601" s="33"/>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8"/>
      <c r="D602" s="29"/>
      <c r="E602" s="30"/>
      <c r="F602" s="31"/>
      <c r="G602" s="32"/>
      <c r="H602" s="33"/>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8"/>
      <c r="D603" s="29"/>
      <c r="E603" s="30"/>
      <c r="F603" s="31"/>
      <c r="G603" s="32"/>
      <c r="H603" s="33"/>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8"/>
      <c r="D604" s="29"/>
      <c r="E604" s="30"/>
      <c r="F604" s="31"/>
      <c r="G604" s="32"/>
      <c r="H604" s="33"/>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8"/>
      <c r="D605" s="29"/>
      <c r="E605" s="30"/>
      <c r="F605" s="31"/>
      <c r="G605" s="32"/>
      <c r="H605" s="33"/>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8"/>
      <c r="D606" s="29"/>
      <c r="E606" s="30"/>
      <c r="F606" s="31"/>
      <c r="G606" s="32"/>
      <c r="H606" s="33"/>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8"/>
      <c r="D607" s="29"/>
      <c r="E607" s="30"/>
      <c r="F607" s="31"/>
      <c r="G607" s="32"/>
      <c r="H607" s="33"/>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8"/>
      <c r="D608" s="29"/>
      <c r="E608" s="30"/>
      <c r="F608" s="31"/>
      <c r="G608" s="32"/>
      <c r="H608" s="33"/>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8"/>
      <c r="D609" s="29"/>
      <c r="E609" s="30"/>
      <c r="F609" s="31"/>
      <c r="G609" s="32"/>
      <c r="H609" s="33"/>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8"/>
      <c r="D610" s="29"/>
      <c r="E610" s="30"/>
      <c r="F610" s="31"/>
      <c r="G610" s="32"/>
      <c r="H610" s="33"/>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8"/>
      <c r="D611" s="29"/>
      <c r="E611" s="30"/>
      <c r="F611" s="31"/>
      <c r="G611" s="32"/>
      <c r="H611" s="33"/>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8"/>
      <c r="D612" s="29"/>
      <c r="E612" s="30"/>
      <c r="F612" s="31"/>
      <c r="G612" s="32"/>
      <c r="H612" s="33"/>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8"/>
      <c r="D613" s="29"/>
      <c r="E613" s="30"/>
      <c r="F613" s="31"/>
      <c r="G613" s="32"/>
      <c r="H613" s="33"/>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8"/>
      <c r="D614" s="29"/>
      <c r="E614" s="30"/>
      <c r="F614" s="31"/>
      <c r="G614" s="32"/>
      <c r="H614" s="33"/>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8"/>
      <c r="D615" s="29"/>
      <c r="E615" s="30"/>
      <c r="F615" s="31"/>
      <c r="G615" s="32"/>
      <c r="H615" s="33"/>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8"/>
      <c r="D616" s="29"/>
      <c r="E616" s="30"/>
      <c r="F616" s="31"/>
      <c r="G616" s="32"/>
      <c r="H616" s="33"/>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8"/>
      <c r="D617" s="29"/>
      <c r="E617" s="30"/>
      <c r="F617" s="31"/>
      <c r="G617" s="32"/>
      <c r="H617" s="33"/>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8"/>
      <c r="D618" s="29"/>
      <c r="E618" s="30"/>
      <c r="F618" s="31"/>
      <c r="G618" s="32"/>
      <c r="H618" s="33"/>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8"/>
      <c r="D619" s="29"/>
      <c r="E619" s="30"/>
      <c r="F619" s="31"/>
      <c r="G619" s="32"/>
      <c r="H619" s="33"/>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8"/>
      <c r="D620" s="29"/>
      <c r="E620" s="30"/>
      <c r="F620" s="31"/>
      <c r="G620" s="32"/>
      <c r="H620" s="33"/>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8"/>
      <c r="D621" s="29"/>
      <c r="E621" s="30"/>
      <c r="F621" s="31"/>
      <c r="G621" s="32"/>
      <c r="H621" s="33"/>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8"/>
      <c r="D622" s="29"/>
      <c r="E622" s="30"/>
      <c r="F622" s="31"/>
      <c r="G622" s="32"/>
      <c r="H622" s="33"/>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8"/>
      <c r="D623" s="29"/>
      <c r="E623" s="30"/>
      <c r="F623" s="31"/>
      <c r="G623" s="32"/>
      <c r="H623" s="33"/>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8"/>
      <c r="D624" s="29"/>
      <c r="E624" s="30"/>
      <c r="F624" s="31"/>
      <c r="G624" s="32"/>
      <c r="H624" s="33"/>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8"/>
      <c r="D625" s="29"/>
      <c r="E625" s="30"/>
      <c r="F625" s="31"/>
      <c r="G625" s="32"/>
      <c r="H625" s="33"/>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8"/>
      <c r="D626" s="29"/>
      <c r="E626" s="30"/>
      <c r="F626" s="31"/>
      <c r="G626" s="32"/>
      <c r="H626" s="33"/>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8"/>
      <c r="D627" s="29"/>
      <c r="E627" s="30"/>
      <c r="F627" s="31"/>
      <c r="G627" s="32"/>
      <c r="H627" s="33"/>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8"/>
      <c r="D628" s="29"/>
      <c r="E628" s="30"/>
      <c r="F628" s="31"/>
      <c r="G628" s="32"/>
      <c r="H628" s="33"/>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8"/>
      <c r="D629" s="29"/>
      <c r="E629" s="30"/>
      <c r="F629" s="31"/>
      <c r="G629" s="32"/>
      <c r="H629" s="33"/>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8"/>
      <c r="D630" s="29"/>
      <c r="E630" s="30"/>
      <c r="F630" s="31"/>
      <c r="G630" s="32"/>
      <c r="H630" s="33"/>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8"/>
      <c r="D631" s="29"/>
      <c r="E631" s="30"/>
      <c r="F631" s="31"/>
      <c r="G631" s="32"/>
      <c r="H631" s="33"/>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8"/>
      <c r="D632" s="29"/>
      <c r="E632" s="30"/>
      <c r="F632" s="31"/>
      <c r="G632" s="32"/>
      <c r="H632" s="33"/>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8"/>
      <c r="D633" s="29"/>
      <c r="E633" s="30"/>
      <c r="F633" s="31"/>
      <c r="G633" s="32"/>
      <c r="H633" s="33"/>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8"/>
      <c r="D634" s="29"/>
      <c r="E634" s="30"/>
      <c r="F634" s="31"/>
      <c r="G634" s="32"/>
      <c r="H634" s="33"/>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8"/>
      <c r="D635" s="29"/>
      <c r="E635" s="30"/>
      <c r="F635" s="31"/>
      <c r="G635" s="32"/>
      <c r="H635" s="33"/>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8"/>
      <c r="D636" s="29"/>
      <c r="E636" s="30"/>
      <c r="F636" s="31"/>
      <c r="G636" s="32"/>
      <c r="H636" s="33"/>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8"/>
      <c r="D637" s="29"/>
      <c r="E637" s="30"/>
      <c r="F637" s="31"/>
      <c r="G637" s="32"/>
      <c r="H637" s="33"/>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8"/>
      <c r="D638" s="29"/>
      <c r="E638" s="30"/>
      <c r="F638" s="31"/>
      <c r="G638" s="32"/>
      <c r="H638" s="33"/>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8"/>
      <c r="D639" s="29"/>
      <c r="E639" s="30"/>
      <c r="F639" s="31"/>
      <c r="G639" s="32"/>
      <c r="H639" s="33"/>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8"/>
      <c r="D640" s="29"/>
      <c r="E640" s="30"/>
      <c r="F640" s="31"/>
      <c r="G640" s="32"/>
      <c r="H640" s="33"/>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8"/>
      <c r="D641" s="29"/>
      <c r="E641" s="30"/>
      <c r="F641" s="31"/>
      <c r="G641" s="32"/>
      <c r="H641" s="33"/>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8"/>
      <c r="D642" s="29"/>
      <c r="E642" s="30"/>
      <c r="F642" s="31"/>
      <c r="G642" s="32"/>
      <c r="H642" s="33"/>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8"/>
      <c r="D643" s="29"/>
      <c r="E643" s="30"/>
      <c r="F643" s="31"/>
      <c r="G643" s="32"/>
      <c r="H643" s="33"/>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8"/>
      <c r="D644" s="29"/>
      <c r="E644" s="30"/>
      <c r="F644" s="31"/>
      <c r="G644" s="32"/>
      <c r="H644" s="33"/>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8"/>
      <c r="D645" s="29"/>
      <c r="E645" s="30"/>
      <c r="F645" s="31"/>
      <c r="G645" s="32"/>
      <c r="H645" s="33"/>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8"/>
      <c r="D646" s="29"/>
      <c r="E646" s="30"/>
      <c r="F646" s="31"/>
      <c r="G646" s="32"/>
      <c r="H646" s="33"/>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8"/>
      <c r="D647" s="29"/>
      <c r="E647" s="30"/>
      <c r="F647" s="31"/>
      <c r="G647" s="32"/>
      <c r="H647" s="33"/>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8"/>
      <c r="D648" s="29"/>
      <c r="E648" s="30"/>
      <c r="F648" s="31"/>
      <c r="G648" s="32"/>
      <c r="H648" s="33"/>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8"/>
      <c r="D649" s="29"/>
      <c r="E649" s="30"/>
      <c r="F649" s="31"/>
      <c r="G649" s="32"/>
      <c r="H649" s="33"/>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8"/>
      <c r="D650" s="29"/>
      <c r="E650" s="30"/>
      <c r="F650" s="31"/>
      <c r="G650" s="32"/>
      <c r="H650" s="33"/>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8"/>
      <c r="D651" s="29"/>
      <c r="E651" s="30"/>
      <c r="F651" s="31"/>
      <c r="G651" s="32"/>
      <c r="H651" s="33"/>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8"/>
      <c r="D652" s="29"/>
      <c r="E652" s="30"/>
      <c r="F652" s="31"/>
      <c r="G652" s="32"/>
      <c r="H652" s="33"/>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8"/>
      <c r="D653" s="29"/>
      <c r="E653" s="30"/>
      <c r="F653" s="31"/>
      <c r="G653" s="32"/>
      <c r="H653" s="33"/>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8"/>
      <c r="D654" s="29"/>
      <c r="E654" s="30"/>
      <c r="F654" s="31"/>
      <c r="G654" s="32"/>
      <c r="H654" s="33"/>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8"/>
      <c r="D655" s="29"/>
      <c r="E655" s="30"/>
      <c r="F655" s="31"/>
      <c r="G655" s="32"/>
      <c r="H655" s="33"/>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8"/>
      <c r="D656" s="29"/>
      <c r="E656" s="30"/>
      <c r="F656" s="31"/>
      <c r="G656" s="32"/>
      <c r="H656" s="33"/>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8"/>
      <c r="D657" s="29"/>
      <c r="E657" s="30"/>
      <c r="F657" s="31"/>
      <c r="G657" s="32"/>
      <c r="H657" s="33"/>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8"/>
      <c r="D658" s="29"/>
      <c r="E658" s="30"/>
      <c r="F658" s="31"/>
      <c r="G658" s="32"/>
      <c r="H658" s="33"/>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8"/>
      <c r="D659" s="29"/>
      <c r="E659" s="30"/>
      <c r="F659" s="31"/>
      <c r="G659" s="32"/>
      <c r="H659" s="33"/>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8"/>
      <c r="D660" s="29"/>
      <c r="E660" s="30"/>
      <c r="F660" s="31"/>
      <c r="G660" s="32"/>
      <c r="H660" s="33"/>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8"/>
      <c r="D661" s="29"/>
      <c r="E661" s="30"/>
      <c r="F661" s="31"/>
      <c r="G661" s="32"/>
      <c r="H661" s="33"/>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8"/>
      <c r="D662" s="29"/>
      <c r="E662" s="30"/>
      <c r="F662" s="31"/>
      <c r="G662" s="32"/>
      <c r="H662" s="33"/>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8"/>
      <c r="D663" s="29"/>
      <c r="E663" s="30"/>
      <c r="F663" s="31"/>
      <c r="G663" s="32"/>
      <c r="H663" s="33"/>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8"/>
      <c r="D664" s="29"/>
      <c r="E664" s="30"/>
      <c r="F664" s="31"/>
      <c r="G664" s="32"/>
      <c r="H664" s="33"/>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8"/>
      <c r="D665" s="29"/>
      <c r="E665" s="30"/>
      <c r="F665" s="31"/>
      <c r="G665" s="32"/>
      <c r="H665" s="33"/>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8"/>
      <c r="D666" s="29"/>
      <c r="E666" s="30"/>
      <c r="F666" s="31"/>
      <c r="G666" s="32"/>
      <c r="H666" s="33"/>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8"/>
      <c r="D667" s="29"/>
      <c r="E667" s="30"/>
      <c r="F667" s="31"/>
      <c r="G667" s="32"/>
      <c r="H667" s="33"/>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8"/>
      <c r="D668" s="29"/>
      <c r="E668" s="30"/>
      <c r="F668" s="31"/>
      <c r="G668" s="32"/>
      <c r="H668" s="33"/>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8"/>
      <c r="D669" s="29"/>
      <c r="E669" s="30"/>
      <c r="F669" s="31"/>
      <c r="G669" s="32"/>
      <c r="H669" s="33"/>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8"/>
      <c r="D670" s="29"/>
      <c r="E670" s="30"/>
      <c r="F670" s="31"/>
      <c r="G670" s="32"/>
      <c r="H670" s="33"/>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8"/>
      <c r="D671" s="29"/>
      <c r="E671" s="30"/>
      <c r="F671" s="31"/>
      <c r="G671" s="32"/>
      <c r="H671" s="33"/>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8"/>
      <c r="D672" s="29"/>
      <c r="E672" s="30"/>
      <c r="F672" s="31"/>
      <c r="G672" s="32"/>
      <c r="H672" s="33"/>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8"/>
      <c r="D673" s="29"/>
      <c r="E673" s="30"/>
      <c r="F673" s="31"/>
      <c r="G673" s="32"/>
      <c r="H673" s="33"/>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8"/>
      <c r="D674" s="29"/>
      <c r="E674" s="30"/>
      <c r="F674" s="31"/>
      <c r="G674" s="32"/>
      <c r="H674" s="33"/>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8"/>
      <c r="D675" s="29"/>
      <c r="E675" s="30"/>
      <c r="F675" s="31"/>
      <c r="G675" s="32"/>
      <c r="H675" s="33"/>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8"/>
      <c r="D676" s="29"/>
      <c r="E676" s="30"/>
      <c r="F676" s="31"/>
      <c r="G676" s="32"/>
      <c r="H676" s="33"/>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8"/>
      <c r="D677" s="29"/>
      <c r="E677" s="30"/>
      <c r="F677" s="31"/>
      <c r="G677" s="32"/>
      <c r="H677" s="33"/>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8"/>
      <c r="D678" s="29"/>
      <c r="E678" s="30"/>
      <c r="F678" s="31"/>
      <c r="G678" s="32"/>
      <c r="H678" s="33"/>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8"/>
      <c r="D679" s="29"/>
      <c r="E679" s="30"/>
      <c r="F679" s="31"/>
      <c r="G679" s="32"/>
      <c r="H679" s="33"/>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8"/>
      <c r="D680" s="29"/>
      <c r="E680" s="30"/>
      <c r="F680" s="31"/>
      <c r="G680" s="32"/>
      <c r="H680" s="33"/>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8"/>
      <c r="D681" s="29"/>
      <c r="E681" s="30"/>
      <c r="F681" s="31"/>
      <c r="G681" s="32"/>
      <c r="H681" s="33"/>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8"/>
      <c r="D682" s="29"/>
      <c r="E682" s="30"/>
      <c r="F682" s="31"/>
      <c r="G682" s="32"/>
      <c r="H682" s="33"/>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8"/>
      <c r="D683" s="29"/>
      <c r="E683" s="30"/>
      <c r="F683" s="31"/>
      <c r="G683" s="32"/>
      <c r="H683" s="33"/>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8"/>
      <c r="D684" s="29"/>
      <c r="E684" s="30"/>
      <c r="F684" s="31"/>
      <c r="G684" s="32"/>
      <c r="H684" s="33"/>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8"/>
      <c r="D685" s="29"/>
      <c r="E685" s="30"/>
      <c r="F685" s="31"/>
      <c r="G685" s="32"/>
      <c r="H685" s="33"/>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8"/>
      <c r="D686" s="29"/>
      <c r="E686" s="30"/>
      <c r="F686" s="31"/>
      <c r="G686" s="32"/>
      <c r="H686" s="33"/>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8"/>
      <c r="D687" s="29"/>
      <c r="E687" s="30"/>
      <c r="F687" s="31"/>
      <c r="G687" s="32"/>
      <c r="H687" s="33"/>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8"/>
      <c r="D688" s="29"/>
      <c r="E688" s="30"/>
      <c r="F688" s="31"/>
      <c r="G688" s="32"/>
      <c r="H688" s="33"/>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8"/>
      <c r="D689" s="29"/>
      <c r="E689" s="30"/>
      <c r="F689" s="31"/>
      <c r="G689" s="32"/>
      <c r="H689" s="33"/>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8"/>
      <c r="D690" s="29"/>
      <c r="E690" s="30"/>
      <c r="F690" s="31"/>
      <c r="G690" s="32"/>
      <c r="H690" s="33"/>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8"/>
      <c r="D691" s="29"/>
      <c r="E691" s="30"/>
      <c r="F691" s="31"/>
      <c r="G691" s="32"/>
      <c r="H691" s="33"/>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8"/>
      <c r="D692" s="29"/>
      <c r="E692" s="30"/>
      <c r="F692" s="31"/>
      <c r="G692" s="32"/>
      <c r="H692" s="33"/>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8"/>
      <c r="D693" s="29"/>
      <c r="E693" s="30"/>
      <c r="F693" s="31"/>
      <c r="G693" s="32"/>
      <c r="H693" s="33"/>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8"/>
      <c r="D694" s="29"/>
      <c r="E694" s="30"/>
      <c r="F694" s="31"/>
      <c r="G694" s="32"/>
      <c r="H694" s="33"/>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8"/>
      <c r="D695" s="29"/>
      <c r="E695" s="30"/>
      <c r="F695" s="31"/>
      <c r="G695" s="32"/>
      <c r="H695" s="33"/>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8"/>
      <c r="D696" s="29"/>
      <c r="E696" s="30"/>
      <c r="F696" s="31"/>
      <c r="G696" s="32"/>
      <c r="H696" s="33"/>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8"/>
      <c r="D697" s="29"/>
      <c r="E697" s="30"/>
      <c r="F697" s="31"/>
      <c r="G697" s="32"/>
      <c r="H697" s="33"/>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8"/>
      <c r="D698" s="29"/>
      <c r="E698" s="30"/>
      <c r="F698" s="31"/>
      <c r="G698" s="32"/>
      <c r="H698" s="33"/>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8"/>
      <c r="D699" s="29"/>
      <c r="E699" s="30"/>
      <c r="F699" s="31"/>
      <c r="G699" s="32"/>
      <c r="H699" s="33"/>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8"/>
      <c r="D700" s="29"/>
      <c r="E700" s="30"/>
      <c r="F700" s="31"/>
      <c r="G700" s="32"/>
      <c r="H700" s="33"/>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8"/>
      <c r="D701" s="29"/>
      <c r="E701" s="30"/>
      <c r="F701" s="31"/>
      <c r="G701" s="32"/>
      <c r="H701" s="33"/>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8"/>
      <c r="D702" s="29"/>
      <c r="E702" s="30"/>
      <c r="F702" s="31"/>
      <c r="G702" s="32"/>
      <c r="H702" s="33"/>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8"/>
      <c r="D703" s="29"/>
      <c r="E703" s="30"/>
      <c r="F703" s="31"/>
      <c r="G703" s="32"/>
      <c r="H703" s="33"/>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8"/>
      <c r="D704" s="29"/>
      <c r="E704" s="30"/>
      <c r="F704" s="31"/>
      <c r="G704" s="32"/>
      <c r="H704" s="33"/>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8"/>
      <c r="D705" s="29"/>
      <c r="E705" s="30"/>
      <c r="F705" s="31"/>
      <c r="G705" s="32"/>
      <c r="H705" s="33"/>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8"/>
      <c r="D706" s="29"/>
      <c r="E706" s="30"/>
      <c r="F706" s="31"/>
      <c r="G706" s="32"/>
      <c r="H706" s="33"/>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8"/>
      <c r="D707" s="29"/>
      <c r="E707" s="30"/>
      <c r="F707" s="31"/>
      <c r="G707" s="32"/>
      <c r="H707" s="33"/>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8"/>
      <c r="D708" s="29"/>
      <c r="E708" s="30"/>
      <c r="F708" s="31"/>
      <c r="G708" s="32"/>
      <c r="H708" s="33"/>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8"/>
      <c r="D709" s="29"/>
      <c r="E709" s="30"/>
      <c r="F709" s="31"/>
      <c r="G709" s="32"/>
      <c r="H709" s="33"/>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8"/>
      <c r="D710" s="29"/>
      <c r="E710" s="30"/>
      <c r="F710" s="31"/>
      <c r="G710" s="32"/>
      <c r="H710" s="33"/>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8"/>
      <c r="D711" s="29"/>
      <c r="E711" s="30"/>
      <c r="F711" s="31"/>
      <c r="G711" s="32"/>
      <c r="H711" s="33"/>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8"/>
      <c r="D712" s="29"/>
      <c r="E712" s="30"/>
      <c r="F712" s="31"/>
      <c r="G712" s="32"/>
      <c r="H712" s="33"/>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8"/>
      <c r="D713" s="29"/>
      <c r="E713" s="30"/>
      <c r="F713" s="31"/>
      <c r="G713" s="32"/>
      <c r="H713" s="33"/>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8"/>
      <c r="D714" s="29"/>
      <c r="E714" s="30"/>
      <c r="F714" s="31"/>
      <c r="G714" s="32"/>
      <c r="H714" s="33"/>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8"/>
      <c r="D715" s="29"/>
      <c r="E715" s="30"/>
      <c r="F715" s="31"/>
      <c r="G715" s="32"/>
      <c r="H715" s="33"/>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8"/>
      <c r="D716" s="29"/>
      <c r="E716" s="30"/>
      <c r="F716" s="31"/>
      <c r="G716" s="32"/>
      <c r="H716" s="33"/>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8"/>
      <c r="D717" s="29"/>
      <c r="E717" s="30"/>
      <c r="F717" s="31"/>
      <c r="G717" s="32"/>
      <c r="H717" s="33"/>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8"/>
      <c r="D718" s="29"/>
      <c r="E718" s="30"/>
      <c r="F718" s="31"/>
      <c r="G718" s="32"/>
      <c r="H718" s="33"/>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8"/>
      <c r="D719" s="29"/>
      <c r="E719" s="30"/>
      <c r="F719" s="31"/>
      <c r="G719" s="32"/>
      <c r="H719" s="33"/>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8"/>
      <c r="D720" s="29"/>
      <c r="E720" s="30"/>
      <c r="F720" s="31"/>
      <c r="G720" s="32"/>
      <c r="H720" s="33"/>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8"/>
      <c r="D721" s="29"/>
      <c r="E721" s="30"/>
      <c r="F721" s="31"/>
      <c r="G721" s="32"/>
      <c r="H721" s="33"/>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8"/>
      <c r="D722" s="29"/>
      <c r="E722" s="30"/>
      <c r="F722" s="31"/>
      <c r="G722" s="32"/>
      <c r="H722" s="33"/>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8"/>
      <c r="D723" s="29"/>
      <c r="E723" s="30"/>
      <c r="F723" s="31"/>
      <c r="G723" s="32"/>
      <c r="H723" s="33"/>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8"/>
      <c r="D724" s="29"/>
      <c r="E724" s="30"/>
      <c r="F724" s="31"/>
      <c r="G724" s="32"/>
      <c r="H724" s="33"/>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8"/>
      <c r="D725" s="29"/>
      <c r="E725" s="30"/>
      <c r="F725" s="31"/>
      <c r="G725" s="32"/>
      <c r="H725" s="33"/>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8"/>
      <c r="D726" s="29"/>
      <c r="E726" s="30"/>
      <c r="F726" s="31"/>
      <c r="G726" s="32"/>
      <c r="H726" s="33"/>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8"/>
      <c r="D727" s="29"/>
      <c r="E727" s="30"/>
      <c r="F727" s="31"/>
      <c r="G727" s="32"/>
      <c r="H727" s="33"/>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8"/>
      <c r="D728" s="29"/>
      <c r="E728" s="30"/>
      <c r="F728" s="31"/>
      <c r="G728" s="32"/>
      <c r="H728" s="33"/>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8"/>
      <c r="D729" s="29"/>
      <c r="E729" s="30"/>
      <c r="F729" s="31"/>
      <c r="G729" s="32"/>
      <c r="H729" s="33"/>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8"/>
      <c r="D730" s="29"/>
      <c r="E730" s="30"/>
      <c r="F730" s="31"/>
      <c r="G730" s="32"/>
      <c r="H730" s="33"/>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8"/>
      <c r="D731" s="29"/>
      <c r="E731" s="30"/>
      <c r="F731" s="31"/>
      <c r="G731" s="32"/>
      <c r="H731" s="33"/>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8"/>
      <c r="D732" s="29"/>
      <c r="E732" s="30"/>
      <c r="F732" s="31"/>
      <c r="G732" s="32"/>
      <c r="H732" s="33"/>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8"/>
      <c r="D733" s="29"/>
      <c r="E733" s="30"/>
      <c r="F733" s="31"/>
      <c r="G733" s="32"/>
      <c r="H733" s="33"/>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8"/>
      <c r="D734" s="29"/>
      <c r="E734" s="30"/>
      <c r="F734" s="31"/>
      <c r="G734" s="32"/>
      <c r="H734" s="33"/>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8"/>
      <c r="D735" s="29"/>
      <c r="E735" s="30"/>
      <c r="F735" s="31"/>
      <c r="G735" s="32"/>
      <c r="H735" s="33"/>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8"/>
      <c r="D736" s="29"/>
      <c r="E736" s="30"/>
      <c r="F736" s="31"/>
      <c r="G736" s="32"/>
      <c r="H736" s="33"/>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8"/>
      <c r="D737" s="29"/>
      <c r="E737" s="30"/>
      <c r="F737" s="31"/>
      <c r="G737" s="32"/>
      <c r="H737" s="33"/>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8"/>
      <c r="D738" s="29"/>
      <c r="E738" s="30"/>
      <c r="F738" s="31"/>
      <c r="G738" s="32"/>
      <c r="H738" s="33"/>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8"/>
      <c r="D739" s="29"/>
      <c r="E739" s="30"/>
      <c r="F739" s="31"/>
      <c r="G739" s="32"/>
      <c r="H739" s="33"/>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8"/>
      <c r="D740" s="29"/>
      <c r="E740" s="30"/>
      <c r="F740" s="31"/>
      <c r="G740" s="32"/>
      <c r="H740" s="33"/>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8"/>
      <c r="D741" s="29"/>
      <c r="E741" s="30"/>
      <c r="F741" s="31"/>
      <c r="G741" s="32"/>
      <c r="H741" s="33"/>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8"/>
      <c r="D742" s="29"/>
      <c r="E742" s="30"/>
      <c r="F742" s="31"/>
      <c r="G742" s="32"/>
      <c r="H742" s="33"/>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8"/>
      <c r="D743" s="29"/>
      <c r="E743" s="30"/>
      <c r="F743" s="31"/>
      <c r="G743" s="32"/>
      <c r="H743" s="33"/>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8"/>
      <c r="D744" s="29"/>
      <c r="E744" s="30"/>
      <c r="F744" s="31"/>
      <c r="G744" s="32"/>
      <c r="H744" s="33"/>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8"/>
      <c r="D745" s="29"/>
      <c r="E745" s="30"/>
      <c r="F745" s="31"/>
      <c r="G745" s="32"/>
      <c r="H745" s="33"/>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8"/>
      <c r="D746" s="29"/>
      <c r="E746" s="30"/>
      <c r="F746" s="31"/>
      <c r="G746" s="32"/>
      <c r="H746" s="33"/>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8"/>
      <c r="D747" s="29"/>
      <c r="E747" s="30"/>
      <c r="F747" s="31"/>
      <c r="G747" s="32"/>
      <c r="H747" s="33"/>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8"/>
      <c r="D748" s="29"/>
      <c r="E748" s="30"/>
      <c r="F748" s="31"/>
      <c r="G748" s="32"/>
      <c r="H748" s="33"/>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8"/>
      <c r="D749" s="29"/>
      <c r="E749" s="30"/>
      <c r="F749" s="31"/>
      <c r="G749" s="32"/>
      <c r="H749" s="33"/>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8"/>
      <c r="D750" s="29"/>
      <c r="E750" s="30"/>
      <c r="F750" s="31"/>
      <c r="G750" s="32"/>
      <c r="H750" s="33"/>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8"/>
      <c r="D751" s="29"/>
      <c r="E751" s="30"/>
      <c r="F751" s="31"/>
      <c r="G751" s="32"/>
      <c r="H751" s="33"/>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8"/>
      <c r="D752" s="29"/>
      <c r="E752" s="30"/>
      <c r="F752" s="31"/>
      <c r="G752" s="32"/>
      <c r="H752" s="33"/>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8"/>
      <c r="D753" s="29"/>
      <c r="E753" s="30"/>
      <c r="F753" s="31"/>
      <c r="G753" s="32"/>
      <c r="H753" s="33"/>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8"/>
      <c r="D754" s="29"/>
      <c r="E754" s="30"/>
      <c r="F754" s="31"/>
      <c r="G754" s="32"/>
      <c r="H754" s="33"/>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8"/>
      <c r="D755" s="29"/>
      <c r="E755" s="30"/>
      <c r="F755" s="31"/>
      <c r="G755" s="32"/>
      <c r="H755" s="33"/>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8"/>
      <c r="D756" s="29"/>
      <c r="E756" s="30"/>
      <c r="F756" s="31"/>
      <c r="G756" s="32"/>
      <c r="H756" s="33"/>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8"/>
      <c r="D757" s="29"/>
      <c r="E757" s="30"/>
      <c r="F757" s="31"/>
      <c r="G757" s="32"/>
      <c r="H757" s="33"/>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8"/>
      <c r="D758" s="29"/>
      <c r="E758" s="30"/>
      <c r="F758" s="31"/>
      <c r="G758" s="32"/>
      <c r="H758" s="33"/>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8"/>
      <c r="D759" s="29"/>
      <c r="E759" s="30"/>
      <c r="F759" s="31"/>
      <c r="G759" s="32"/>
      <c r="H759" s="33"/>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8"/>
      <c r="D760" s="29"/>
      <c r="E760" s="30"/>
      <c r="F760" s="31"/>
      <c r="G760" s="32"/>
      <c r="H760" s="33"/>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8"/>
      <c r="D761" s="29"/>
      <c r="E761" s="30"/>
      <c r="F761" s="31"/>
      <c r="G761" s="32"/>
      <c r="H761" s="33"/>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8"/>
      <c r="D762" s="29"/>
      <c r="E762" s="30"/>
      <c r="F762" s="31"/>
      <c r="G762" s="32"/>
      <c r="H762" s="33"/>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8"/>
      <c r="D763" s="29"/>
      <c r="E763" s="30"/>
      <c r="F763" s="31"/>
      <c r="G763" s="32"/>
      <c r="H763" s="33"/>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8"/>
      <c r="D764" s="29"/>
      <c r="E764" s="30"/>
      <c r="F764" s="31"/>
      <c r="G764" s="32"/>
      <c r="H764" s="33"/>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8"/>
      <c r="D765" s="29"/>
      <c r="E765" s="30"/>
      <c r="F765" s="31"/>
      <c r="G765" s="32"/>
      <c r="H765" s="33"/>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8"/>
      <c r="D766" s="29"/>
      <c r="E766" s="30"/>
      <c r="F766" s="31"/>
      <c r="G766" s="32"/>
      <c r="H766" s="33"/>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8"/>
      <c r="D767" s="29"/>
      <c r="E767" s="30"/>
      <c r="F767" s="31"/>
      <c r="G767" s="32"/>
      <c r="H767" s="33"/>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8"/>
      <c r="D768" s="29"/>
      <c r="E768" s="30"/>
      <c r="F768" s="31"/>
      <c r="G768" s="32"/>
      <c r="H768" s="33"/>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8"/>
      <c r="D769" s="29"/>
      <c r="E769" s="30"/>
      <c r="F769" s="31"/>
      <c r="G769" s="32"/>
      <c r="H769" s="33"/>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8"/>
      <c r="D770" s="29"/>
      <c r="E770" s="30"/>
      <c r="F770" s="31"/>
      <c r="G770" s="32"/>
      <c r="H770" s="33"/>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8"/>
      <c r="D771" s="29"/>
      <c r="E771" s="30"/>
      <c r="F771" s="31"/>
      <c r="G771" s="32"/>
      <c r="H771" s="33"/>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8"/>
      <c r="D772" s="29"/>
      <c r="E772" s="30"/>
      <c r="F772" s="31"/>
      <c r="G772" s="32"/>
      <c r="H772" s="33"/>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8"/>
      <c r="D773" s="29"/>
      <c r="E773" s="30"/>
      <c r="F773" s="31"/>
      <c r="G773" s="32"/>
      <c r="H773" s="33"/>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8"/>
      <c r="D774" s="29"/>
      <c r="E774" s="30"/>
      <c r="F774" s="31"/>
      <c r="G774" s="32"/>
      <c r="H774" s="33"/>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8"/>
      <c r="D775" s="29"/>
      <c r="E775" s="30"/>
      <c r="F775" s="31"/>
      <c r="G775" s="32"/>
      <c r="H775" s="33"/>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8"/>
      <c r="D776" s="29"/>
      <c r="E776" s="30"/>
      <c r="F776" s="31"/>
      <c r="G776" s="32"/>
      <c r="H776" s="33"/>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8"/>
      <c r="D777" s="29"/>
      <c r="E777" s="30"/>
      <c r="F777" s="31"/>
      <c r="G777" s="32"/>
      <c r="H777" s="33"/>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8"/>
      <c r="D778" s="29"/>
      <c r="E778" s="30"/>
      <c r="F778" s="31"/>
      <c r="G778" s="32"/>
      <c r="H778" s="33"/>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8"/>
      <c r="D779" s="29"/>
      <c r="E779" s="30"/>
      <c r="F779" s="31"/>
      <c r="G779" s="32"/>
      <c r="H779" s="33"/>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8"/>
      <c r="D780" s="29"/>
      <c r="E780" s="30"/>
      <c r="F780" s="31"/>
      <c r="G780" s="32"/>
      <c r="H780" s="33"/>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8"/>
      <c r="D781" s="29"/>
      <c r="E781" s="30"/>
      <c r="F781" s="31"/>
      <c r="G781" s="32"/>
      <c r="H781" s="33"/>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8"/>
      <c r="D782" s="29"/>
      <c r="E782" s="30"/>
      <c r="F782" s="31"/>
      <c r="G782" s="32"/>
      <c r="H782" s="33"/>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8"/>
      <c r="D783" s="29"/>
      <c r="E783" s="30"/>
      <c r="F783" s="31"/>
      <c r="G783" s="32"/>
      <c r="H783" s="33"/>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8"/>
      <c r="D784" s="29"/>
      <c r="E784" s="30"/>
      <c r="F784" s="31"/>
      <c r="G784" s="32"/>
      <c r="H784" s="33"/>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8"/>
      <c r="D785" s="29"/>
      <c r="E785" s="30"/>
      <c r="F785" s="31"/>
      <c r="G785" s="32"/>
      <c r="H785" s="33"/>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8"/>
      <c r="D786" s="29"/>
      <c r="E786" s="30"/>
      <c r="F786" s="31"/>
      <c r="G786" s="32"/>
      <c r="H786" s="33"/>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8"/>
      <c r="D787" s="29"/>
      <c r="E787" s="30"/>
      <c r="F787" s="31"/>
      <c r="G787" s="32"/>
      <c r="H787" s="33"/>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8"/>
      <c r="D788" s="29"/>
      <c r="E788" s="30"/>
      <c r="F788" s="31"/>
      <c r="G788" s="32"/>
      <c r="H788" s="33"/>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8"/>
      <c r="D789" s="29"/>
      <c r="E789" s="30"/>
      <c r="F789" s="31"/>
      <c r="G789" s="32"/>
      <c r="H789" s="33"/>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8"/>
      <c r="D790" s="29"/>
      <c r="E790" s="30"/>
      <c r="F790" s="31"/>
      <c r="G790" s="32"/>
      <c r="H790" s="33"/>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8"/>
      <c r="D791" s="29"/>
      <c r="E791" s="30"/>
      <c r="F791" s="31"/>
      <c r="G791" s="32"/>
      <c r="H791" s="33"/>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8"/>
      <c r="D792" s="29"/>
      <c r="E792" s="30"/>
      <c r="F792" s="31"/>
      <c r="G792" s="32"/>
      <c r="H792" s="33"/>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8"/>
      <c r="D793" s="29"/>
      <c r="E793" s="30"/>
      <c r="F793" s="31"/>
      <c r="G793" s="32"/>
      <c r="H793" s="33"/>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8"/>
      <c r="D794" s="29"/>
      <c r="E794" s="30"/>
      <c r="F794" s="31"/>
      <c r="G794" s="32"/>
      <c r="H794" s="33"/>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8"/>
      <c r="D795" s="29"/>
      <c r="E795" s="30"/>
      <c r="F795" s="31"/>
      <c r="G795" s="32"/>
      <c r="H795" s="33"/>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8"/>
      <c r="D796" s="29"/>
      <c r="E796" s="30"/>
      <c r="F796" s="31"/>
      <c r="G796" s="32"/>
      <c r="H796" s="33"/>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8"/>
      <c r="D797" s="29"/>
      <c r="E797" s="30"/>
      <c r="F797" s="31"/>
      <c r="G797" s="32"/>
      <c r="H797" s="33"/>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8"/>
      <c r="D798" s="29"/>
      <c r="E798" s="30"/>
      <c r="F798" s="31"/>
      <c r="G798" s="32"/>
      <c r="H798" s="33"/>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8"/>
      <c r="D799" s="29"/>
      <c r="E799" s="30"/>
      <c r="F799" s="31"/>
      <c r="G799" s="32"/>
      <c r="H799" s="33"/>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8"/>
      <c r="D800" s="29"/>
      <c r="E800" s="30"/>
      <c r="F800" s="31"/>
      <c r="G800" s="32"/>
      <c r="H800" s="33"/>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8"/>
      <c r="D801" s="29"/>
      <c r="E801" s="30"/>
      <c r="F801" s="31"/>
      <c r="G801" s="32"/>
      <c r="H801" s="33"/>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8"/>
      <c r="D802" s="29"/>
      <c r="E802" s="30"/>
      <c r="F802" s="31"/>
      <c r="G802" s="32"/>
      <c r="H802" s="33"/>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8"/>
      <c r="D803" s="29"/>
      <c r="E803" s="30"/>
      <c r="F803" s="31"/>
      <c r="G803" s="32"/>
      <c r="H803" s="33"/>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8"/>
      <c r="D804" s="29"/>
      <c r="E804" s="30"/>
      <c r="F804" s="31"/>
      <c r="G804" s="32"/>
      <c r="H804" s="33"/>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8"/>
      <c r="D805" s="29"/>
      <c r="E805" s="30"/>
      <c r="F805" s="31"/>
      <c r="G805" s="32"/>
      <c r="H805" s="33"/>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8"/>
      <c r="D806" s="29"/>
      <c r="E806" s="30"/>
      <c r="F806" s="31"/>
      <c r="G806" s="32"/>
      <c r="H806" s="33"/>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8"/>
      <c r="D807" s="29"/>
      <c r="E807" s="30"/>
      <c r="F807" s="31"/>
      <c r="G807" s="32"/>
      <c r="H807" s="33"/>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8"/>
      <c r="D808" s="29"/>
      <c r="E808" s="30"/>
      <c r="F808" s="31"/>
      <c r="G808" s="32"/>
      <c r="H808" s="33"/>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8"/>
      <c r="D809" s="29"/>
      <c r="E809" s="30"/>
      <c r="F809" s="31"/>
      <c r="G809" s="32"/>
      <c r="H809" s="33"/>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8"/>
      <c r="D810" s="29"/>
      <c r="E810" s="30"/>
      <c r="F810" s="31"/>
      <c r="G810" s="32"/>
      <c r="H810" s="33"/>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8"/>
      <c r="D811" s="29"/>
      <c r="E811" s="30"/>
      <c r="F811" s="31"/>
      <c r="G811" s="32"/>
      <c r="H811" s="33"/>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8"/>
      <c r="D812" s="29"/>
      <c r="E812" s="30"/>
      <c r="F812" s="31"/>
      <c r="G812" s="32"/>
      <c r="H812" s="33"/>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8"/>
      <c r="D813" s="29"/>
      <c r="E813" s="30"/>
      <c r="F813" s="31"/>
      <c r="G813" s="32"/>
      <c r="H813" s="33"/>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8"/>
      <c r="D814" s="29"/>
      <c r="E814" s="30"/>
      <c r="F814" s="31"/>
      <c r="G814" s="32"/>
      <c r="H814" s="33"/>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8"/>
      <c r="D815" s="29"/>
      <c r="E815" s="30"/>
      <c r="F815" s="31"/>
      <c r="G815" s="32"/>
      <c r="H815" s="33"/>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8"/>
      <c r="D816" s="29"/>
      <c r="E816" s="30"/>
      <c r="F816" s="31"/>
      <c r="G816" s="32"/>
      <c r="H816" s="33"/>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8"/>
      <c r="D817" s="29"/>
      <c r="E817" s="30"/>
      <c r="F817" s="31"/>
      <c r="G817" s="32"/>
      <c r="H817" s="33"/>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8"/>
      <c r="D818" s="29"/>
      <c r="E818" s="30"/>
      <c r="F818" s="31"/>
      <c r="G818" s="32"/>
      <c r="H818" s="33"/>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8"/>
      <c r="D819" s="29"/>
      <c r="E819" s="30"/>
      <c r="F819" s="31"/>
      <c r="G819" s="32"/>
      <c r="H819" s="33"/>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8"/>
      <c r="D820" s="29"/>
      <c r="E820" s="30"/>
      <c r="F820" s="31"/>
      <c r="G820" s="32"/>
      <c r="H820" s="33"/>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8"/>
      <c r="D821" s="29"/>
      <c r="E821" s="30"/>
      <c r="F821" s="31"/>
      <c r="G821" s="32"/>
      <c r="H821" s="33"/>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8"/>
      <c r="D822" s="29"/>
      <c r="E822" s="30"/>
      <c r="F822" s="31"/>
      <c r="G822" s="32"/>
      <c r="H822" s="33"/>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8"/>
      <c r="D823" s="29"/>
      <c r="E823" s="30"/>
      <c r="F823" s="31"/>
      <c r="G823" s="32"/>
      <c r="H823" s="33"/>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8"/>
      <c r="D824" s="29"/>
      <c r="E824" s="30"/>
      <c r="F824" s="31"/>
      <c r="G824" s="32"/>
      <c r="H824" s="33"/>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8"/>
      <c r="D825" s="29"/>
      <c r="E825" s="30"/>
      <c r="F825" s="31"/>
      <c r="G825" s="32"/>
      <c r="H825" s="33"/>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8"/>
      <c r="D826" s="29"/>
      <c r="E826" s="30"/>
      <c r="F826" s="31"/>
      <c r="G826" s="32"/>
      <c r="H826" s="33"/>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8"/>
      <c r="D827" s="29"/>
      <c r="E827" s="30"/>
      <c r="F827" s="31"/>
      <c r="G827" s="32"/>
      <c r="H827" s="33"/>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8"/>
      <c r="D828" s="29"/>
      <c r="E828" s="30"/>
      <c r="F828" s="31"/>
      <c r="G828" s="32"/>
      <c r="H828" s="33"/>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8"/>
      <c r="D829" s="29"/>
      <c r="E829" s="30"/>
      <c r="F829" s="31"/>
      <c r="G829" s="32"/>
      <c r="H829" s="33"/>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8"/>
      <c r="D830" s="29"/>
      <c r="E830" s="30"/>
      <c r="F830" s="31"/>
      <c r="G830" s="32"/>
      <c r="H830" s="33"/>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8"/>
      <c r="D831" s="29"/>
      <c r="E831" s="30"/>
      <c r="F831" s="31"/>
      <c r="G831" s="32"/>
      <c r="H831" s="33"/>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8"/>
      <c r="D832" s="29"/>
      <c r="E832" s="30"/>
      <c r="F832" s="31"/>
      <c r="G832" s="32"/>
      <c r="H832" s="33"/>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8"/>
      <c r="D833" s="29"/>
      <c r="E833" s="30"/>
      <c r="F833" s="31"/>
      <c r="G833" s="32"/>
      <c r="H833" s="33"/>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8"/>
      <c r="D834" s="29"/>
      <c r="E834" s="30"/>
      <c r="F834" s="31"/>
      <c r="G834" s="32"/>
      <c r="H834" s="33"/>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8"/>
      <c r="D835" s="29"/>
      <c r="E835" s="30"/>
      <c r="F835" s="31"/>
      <c r="G835" s="32"/>
      <c r="H835" s="33"/>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8"/>
      <c r="D836" s="29"/>
      <c r="E836" s="30"/>
      <c r="F836" s="31"/>
      <c r="G836" s="32"/>
      <c r="H836" s="33"/>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8"/>
      <c r="D837" s="29"/>
      <c r="E837" s="30"/>
      <c r="F837" s="31"/>
      <c r="G837" s="32"/>
      <c r="H837" s="33"/>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8"/>
      <c r="D838" s="29"/>
      <c r="E838" s="30"/>
      <c r="F838" s="31"/>
      <c r="G838" s="32"/>
      <c r="H838" s="33"/>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8"/>
      <c r="D839" s="29"/>
      <c r="E839" s="30"/>
      <c r="F839" s="31"/>
      <c r="G839" s="32"/>
      <c r="H839" s="33"/>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8"/>
      <c r="D840" s="29"/>
      <c r="E840" s="30"/>
      <c r="F840" s="31"/>
      <c r="G840" s="32"/>
      <c r="H840" s="33"/>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8"/>
      <c r="D841" s="29"/>
      <c r="E841" s="30"/>
      <c r="F841" s="31"/>
      <c r="G841" s="32"/>
      <c r="H841" s="33"/>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8"/>
      <c r="D842" s="29"/>
      <c r="E842" s="30"/>
      <c r="F842" s="31"/>
      <c r="G842" s="32"/>
      <c r="H842" s="33"/>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8"/>
      <c r="D843" s="29"/>
      <c r="E843" s="30"/>
      <c r="F843" s="31"/>
      <c r="G843" s="32"/>
      <c r="H843" s="33"/>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8"/>
      <c r="D844" s="29"/>
      <c r="E844" s="30"/>
      <c r="F844" s="31"/>
      <c r="G844" s="32"/>
      <c r="H844" s="33"/>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8"/>
      <c r="D845" s="29"/>
      <c r="E845" s="30"/>
      <c r="F845" s="31"/>
      <c r="G845" s="32"/>
      <c r="H845" s="33"/>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8"/>
      <c r="D846" s="29"/>
      <c r="E846" s="30"/>
      <c r="F846" s="31"/>
      <c r="G846" s="32"/>
      <c r="H846" s="33"/>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8"/>
      <c r="D847" s="29"/>
      <c r="E847" s="30"/>
      <c r="F847" s="31"/>
      <c r="G847" s="32"/>
      <c r="H847" s="33"/>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8"/>
      <c r="D848" s="29"/>
      <c r="E848" s="30"/>
      <c r="F848" s="31"/>
      <c r="G848" s="32"/>
      <c r="H848" s="33"/>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8"/>
      <c r="D849" s="29"/>
      <c r="E849" s="30"/>
      <c r="F849" s="31"/>
      <c r="G849" s="32"/>
      <c r="H849" s="33"/>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8"/>
      <c r="D850" s="29"/>
      <c r="E850" s="30"/>
      <c r="F850" s="31"/>
      <c r="G850" s="32"/>
      <c r="H850" s="33"/>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8"/>
      <c r="D851" s="29"/>
      <c r="E851" s="30"/>
      <c r="F851" s="31"/>
      <c r="G851" s="32"/>
      <c r="H851" s="33"/>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8"/>
      <c r="D852" s="29"/>
      <c r="E852" s="30"/>
      <c r="F852" s="31"/>
      <c r="G852" s="32"/>
      <c r="H852" s="33"/>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8"/>
      <c r="D853" s="29"/>
      <c r="E853" s="30"/>
      <c r="F853" s="31"/>
      <c r="G853" s="32"/>
      <c r="H853" s="33"/>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8"/>
      <c r="D854" s="29"/>
      <c r="E854" s="30"/>
      <c r="F854" s="31"/>
      <c r="G854" s="32"/>
      <c r="H854" s="33"/>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8"/>
      <c r="D855" s="29"/>
      <c r="E855" s="30"/>
      <c r="F855" s="31"/>
      <c r="G855" s="32"/>
      <c r="H855" s="33"/>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8"/>
      <c r="D856" s="29"/>
      <c r="E856" s="30"/>
      <c r="F856" s="31"/>
      <c r="G856" s="32"/>
      <c r="H856" s="33"/>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8"/>
      <c r="D857" s="29"/>
      <c r="E857" s="30"/>
      <c r="F857" s="31"/>
      <c r="G857" s="32"/>
      <c r="H857" s="33"/>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8"/>
      <c r="D858" s="29"/>
      <c r="E858" s="30"/>
      <c r="F858" s="31"/>
      <c r="G858" s="32"/>
      <c r="H858" s="33"/>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8"/>
      <c r="D859" s="29"/>
      <c r="E859" s="30"/>
      <c r="F859" s="31"/>
      <c r="G859" s="32"/>
      <c r="H859" s="33"/>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8"/>
      <c r="D860" s="29"/>
      <c r="E860" s="30"/>
      <c r="F860" s="31"/>
      <c r="G860" s="32"/>
      <c r="H860" s="33"/>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8"/>
      <c r="D861" s="29"/>
      <c r="E861" s="30"/>
      <c r="F861" s="31"/>
      <c r="G861" s="32"/>
      <c r="H861" s="33"/>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8"/>
      <c r="D862" s="29"/>
      <c r="E862" s="30"/>
      <c r="F862" s="31"/>
      <c r="G862" s="32"/>
      <c r="H862" s="33"/>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8"/>
      <c r="D863" s="29"/>
      <c r="E863" s="30"/>
      <c r="F863" s="31"/>
      <c r="G863" s="32"/>
      <c r="H863" s="33"/>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8"/>
      <c r="D864" s="29"/>
      <c r="E864" s="30"/>
      <c r="F864" s="31"/>
      <c r="G864" s="32"/>
      <c r="H864" s="33"/>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8"/>
      <c r="D865" s="29"/>
      <c r="E865" s="30"/>
      <c r="F865" s="31"/>
      <c r="G865" s="32"/>
      <c r="H865" s="33"/>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8"/>
      <c r="D866" s="29"/>
      <c r="E866" s="30"/>
      <c r="F866" s="31"/>
      <c r="G866" s="32"/>
      <c r="H866" s="33"/>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8"/>
      <c r="D867" s="29"/>
      <c r="E867" s="30"/>
      <c r="F867" s="31"/>
      <c r="G867" s="32"/>
      <c r="H867" s="33"/>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8"/>
      <c r="D868" s="29"/>
      <c r="E868" s="30"/>
      <c r="F868" s="31"/>
      <c r="G868" s="32"/>
      <c r="H868" s="33"/>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8"/>
      <c r="D869" s="29"/>
      <c r="E869" s="30"/>
      <c r="F869" s="31"/>
      <c r="G869" s="32"/>
      <c r="H869" s="33"/>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8"/>
      <c r="D870" s="29"/>
      <c r="E870" s="30"/>
      <c r="F870" s="31"/>
      <c r="G870" s="32"/>
      <c r="H870" s="33"/>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8"/>
      <c r="D871" s="29"/>
      <c r="E871" s="30"/>
      <c r="F871" s="31"/>
      <c r="G871" s="32"/>
      <c r="H871" s="33"/>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8"/>
      <c r="D872" s="29"/>
      <c r="E872" s="30"/>
      <c r="F872" s="31"/>
      <c r="G872" s="32"/>
      <c r="H872" s="33"/>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8"/>
      <c r="D873" s="29"/>
      <c r="E873" s="30"/>
      <c r="F873" s="31"/>
      <c r="G873" s="32"/>
      <c r="H873" s="33"/>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8"/>
      <c r="D874" s="29"/>
      <c r="E874" s="30"/>
      <c r="F874" s="31"/>
      <c r="G874" s="32"/>
      <c r="H874" s="33"/>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8"/>
      <c r="D875" s="29"/>
      <c r="E875" s="30"/>
      <c r="F875" s="31"/>
      <c r="G875" s="32"/>
      <c r="H875" s="33"/>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8"/>
      <c r="D876" s="29"/>
      <c r="E876" s="30"/>
      <c r="F876" s="31"/>
      <c r="G876" s="32"/>
      <c r="H876" s="33"/>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8"/>
      <c r="D877" s="29"/>
      <c r="E877" s="30"/>
      <c r="F877" s="31"/>
      <c r="G877" s="32"/>
      <c r="H877" s="33"/>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8"/>
      <c r="D878" s="29"/>
      <c r="E878" s="30"/>
      <c r="F878" s="31"/>
      <c r="G878" s="32"/>
      <c r="H878" s="33"/>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8"/>
      <c r="D879" s="29"/>
      <c r="E879" s="30"/>
      <c r="F879" s="31"/>
      <c r="G879" s="32"/>
      <c r="H879" s="33"/>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8"/>
      <c r="D880" s="29"/>
      <c r="E880" s="30"/>
      <c r="F880" s="31"/>
      <c r="G880" s="32"/>
      <c r="H880" s="33"/>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8"/>
      <c r="D881" s="29"/>
      <c r="E881" s="30"/>
      <c r="F881" s="31"/>
      <c r="G881" s="32"/>
      <c r="H881" s="33"/>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8"/>
      <c r="D882" s="29"/>
      <c r="E882" s="30"/>
      <c r="F882" s="31"/>
      <c r="G882" s="32"/>
      <c r="H882" s="33"/>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8"/>
      <c r="D883" s="29"/>
      <c r="E883" s="30"/>
      <c r="F883" s="31"/>
      <c r="G883" s="32"/>
      <c r="H883" s="33"/>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8"/>
      <c r="D884" s="29"/>
      <c r="E884" s="30"/>
      <c r="F884" s="31"/>
      <c r="G884" s="32"/>
      <c r="H884" s="33"/>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8"/>
      <c r="D885" s="29"/>
      <c r="E885" s="30"/>
      <c r="F885" s="31"/>
      <c r="G885" s="32"/>
      <c r="H885" s="33"/>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8"/>
      <c r="D886" s="29"/>
      <c r="E886" s="30"/>
      <c r="F886" s="31"/>
      <c r="G886" s="32"/>
      <c r="H886" s="33"/>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8"/>
      <c r="D887" s="29"/>
      <c r="E887" s="30"/>
      <c r="F887" s="31"/>
      <c r="G887" s="32"/>
      <c r="H887" s="33"/>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8"/>
      <c r="D888" s="29"/>
      <c r="E888" s="30"/>
      <c r="F888" s="31"/>
      <c r="G888" s="32"/>
      <c r="H888" s="33"/>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8"/>
      <c r="D889" s="29"/>
      <c r="E889" s="30"/>
      <c r="F889" s="31"/>
      <c r="G889" s="32"/>
      <c r="H889" s="33"/>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8"/>
      <c r="D890" s="29"/>
      <c r="E890" s="30"/>
      <c r="F890" s="31"/>
      <c r="G890" s="32"/>
      <c r="H890" s="33"/>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8"/>
      <c r="D891" s="29"/>
      <c r="E891" s="30"/>
      <c r="F891" s="31"/>
      <c r="G891" s="32"/>
      <c r="H891" s="33"/>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8"/>
      <c r="D892" s="29"/>
      <c r="E892" s="30"/>
      <c r="F892" s="31"/>
      <c r="G892" s="32"/>
      <c r="H892" s="33"/>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8"/>
      <c r="D893" s="29"/>
      <c r="E893" s="30"/>
      <c r="F893" s="31"/>
      <c r="G893" s="32"/>
      <c r="H893" s="33"/>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8"/>
      <c r="D894" s="29"/>
      <c r="E894" s="30"/>
      <c r="F894" s="31"/>
      <c r="G894" s="32"/>
      <c r="H894" s="33"/>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8"/>
      <c r="D895" s="29"/>
      <c r="E895" s="30"/>
      <c r="F895" s="31"/>
      <c r="G895" s="32"/>
      <c r="H895" s="33"/>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8"/>
      <c r="D896" s="29"/>
      <c r="E896" s="30"/>
      <c r="F896" s="31"/>
      <c r="G896" s="32"/>
      <c r="H896" s="33"/>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8"/>
      <c r="D897" s="29"/>
      <c r="E897" s="30"/>
      <c r="F897" s="31"/>
      <c r="G897" s="32"/>
      <c r="H897" s="33"/>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8"/>
      <c r="D898" s="29"/>
      <c r="E898" s="30"/>
      <c r="F898" s="31"/>
      <c r="G898" s="32"/>
      <c r="H898" s="33"/>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8"/>
      <c r="D899" s="29"/>
      <c r="E899" s="30"/>
      <c r="F899" s="31"/>
      <c r="G899" s="32"/>
      <c r="H899" s="33"/>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8"/>
      <c r="D900" s="29"/>
      <c r="E900" s="30"/>
      <c r="F900" s="31"/>
      <c r="G900" s="32"/>
      <c r="H900" s="33"/>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8"/>
      <c r="D901" s="29"/>
      <c r="E901" s="30"/>
      <c r="F901" s="31"/>
      <c r="G901" s="32"/>
      <c r="H901" s="33"/>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8"/>
      <c r="D902" s="29"/>
      <c r="E902" s="30"/>
      <c r="F902" s="31"/>
      <c r="G902" s="32"/>
      <c r="H902" s="33"/>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8"/>
      <c r="D903" s="29"/>
      <c r="E903" s="30"/>
      <c r="F903" s="31"/>
      <c r="G903" s="32"/>
      <c r="H903" s="33"/>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8"/>
      <c r="D904" s="29"/>
      <c r="E904" s="30"/>
      <c r="F904" s="31"/>
      <c r="G904" s="32"/>
      <c r="H904" s="33"/>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8"/>
      <c r="D905" s="29"/>
      <c r="E905" s="30"/>
      <c r="F905" s="31"/>
      <c r="G905" s="32"/>
      <c r="H905" s="33"/>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8"/>
      <c r="D906" s="29"/>
      <c r="E906" s="30"/>
      <c r="F906" s="31"/>
      <c r="G906" s="32"/>
      <c r="H906" s="33"/>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8"/>
      <c r="D907" s="29"/>
      <c r="E907" s="30"/>
      <c r="F907" s="31"/>
      <c r="G907" s="32"/>
      <c r="H907" s="33"/>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8"/>
      <c r="D908" s="29"/>
      <c r="E908" s="30"/>
      <c r="F908" s="31"/>
      <c r="G908" s="32"/>
      <c r="H908" s="33"/>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8"/>
      <c r="D909" s="29"/>
      <c r="E909" s="30"/>
      <c r="F909" s="31"/>
      <c r="G909" s="32"/>
      <c r="H909" s="33"/>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8"/>
      <c r="D910" s="29"/>
      <c r="E910" s="30"/>
      <c r="F910" s="31"/>
      <c r="G910" s="32"/>
      <c r="H910" s="33"/>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8"/>
      <c r="D911" s="29"/>
      <c r="E911" s="30"/>
      <c r="F911" s="31"/>
      <c r="G911" s="32"/>
      <c r="H911" s="33"/>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8"/>
      <c r="D912" s="29"/>
      <c r="E912" s="30"/>
      <c r="F912" s="31"/>
      <c r="G912" s="32"/>
      <c r="H912" s="33"/>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8"/>
      <c r="D913" s="29"/>
      <c r="E913" s="30"/>
      <c r="F913" s="31"/>
      <c r="G913" s="32"/>
      <c r="H913" s="33"/>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8"/>
      <c r="D914" s="29"/>
      <c r="E914" s="30"/>
      <c r="F914" s="31"/>
      <c r="G914" s="32"/>
      <c r="H914" s="33"/>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8"/>
      <c r="D915" s="29"/>
      <c r="E915" s="30"/>
      <c r="F915" s="31"/>
      <c r="G915" s="32"/>
      <c r="H915" s="33"/>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8"/>
      <c r="D916" s="29"/>
      <c r="E916" s="30"/>
      <c r="F916" s="31"/>
      <c r="G916" s="32"/>
      <c r="H916" s="33"/>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8"/>
      <c r="D917" s="29"/>
      <c r="E917" s="30"/>
      <c r="F917" s="31"/>
      <c r="G917" s="32"/>
      <c r="H917" s="33"/>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8"/>
      <c r="D918" s="29"/>
      <c r="E918" s="30"/>
      <c r="F918" s="31"/>
      <c r="G918" s="32"/>
      <c r="H918" s="33"/>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8"/>
      <c r="D919" s="29"/>
      <c r="E919" s="30"/>
      <c r="F919" s="31"/>
      <c r="G919" s="32"/>
      <c r="H919" s="33"/>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8"/>
      <c r="D920" s="29"/>
      <c r="E920" s="30"/>
      <c r="F920" s="31"/>
      <c r="G920" s="32"/>
      <c r="H920" s="33"/>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8"/>
      <c r="D921" s="29"/>
      <c r="E921" s="30"/>
      <c r="F921" s="31"/>
      <c r="G921" s="32"/>
      <c r="H921" s="33"/>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8"/>
      <c r="D922" s="29"/>
      <c r="E922" s="30"/>
      <c r="F922" s="31"/>
      <c r="G922" s="32"/>
      <c r="H922" s="33"/>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8"/>
      <c r="D923" s="29"/>
      <c r="E923" s="30"/>
      <c r="F923" s="31"/>
      <c r="G923" s="32"/>
      <c r="H923" s="33"/>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8"/>
      <c r="D924" s="29"/>
      <c r="E924" s="30"/>
      <c r="F924" s="31"/>
      <c r="G924" s="32"/>
      <c r="H924" s="33"/>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8"/>
      <c r="D925" s="29"/>
      <c r="E925" s="30"/>
      <c r="F925" s="31"/>
      <c r="G925" s="32"/>
      <c r="H925" s="33"/>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8"/>
      <c r="D926" s="29"/>
      <c r="E926" s="30"/>
      <c r="F926" s="31"/>
      <c r="G926" s="32"/>
      <c r="H926" s="33"/>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8"/>
      <c r="D927" s="29"/>
      <c r="E927" s="30"/>
      <c r="F927" s="31"/>
      <c r="G927" s="32"/>
      <c r="H927" s="33"/>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8"/>
      <c r="D928" s="29"/>
      <c r="E928" s="30"/>
      <c r="F928" s="31"/>
      <c r="G928" s="32"/>
      <c r="H928" s="33"/>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8"/>
      <c r="D929" s="29"/>
      <c r="E929" s="30"/>
      <c r="F929" s="31"/>
      <c r="G929" s="32"/>
      <c r="H929" s="33"/>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8"/>
      <c r="D930" s="29"/>
      <c r="E930" s="30"/>
      <c r="F930" s="31"/>
      <c r="G930" s="32"/>
      <c r="H930" s="33"/>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8"/>
      <c r="D931" s="29"/>
      <c r="E931" s="30"/>
      <c r="F931" s="31"/>
      <c r="G931" s="32"/>
      <c r="H931" s="33"/>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8"/>
      <c r="D932" s="29"/>
      <c r="E932" s="30"/>
      <c r="F932" s="31"/>
      <c r="G932" s="32"/>
      <c r="H932" s="33"/>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8"/>
      <c r="D933" s="29"/>
      <c r="E933" s="30"/>
      <c r="F933" s="31"/>
      <c r="G933" s="32"/>
      <c r="H933" s="33"/>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8"/>
      <c r="D934" s="29"/>
      <c r="E934" s="30"/>
      <c r="F934" s="31"/>
      <c r="G934" s="32"/>
      <c r="H934" s="33"/>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8"/>
      <c r="D935" s="29"/>
      <c r="E935" s="30"/>
      <c r="F935" s="31"/>
      <c r="G935" s="32"/>
      <c r="H935" s="33"/>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8"/>
      <c r="D936" s="29"/>
      <c r="E936" s="30"/>
      <c r="F936" s="31"/>
      <c r="G936" s="32"/>
      <c r="H936" s="33"/>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8"/>
      <c r="D937" s="29"/>
      <c r="E937" s="30"/>
      <c r="F937" s="31"/>
      <c r="G937" s="32"/>
      <c r="H937" s="33"/>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8"/>
      <c r="D938" s="29"/>
      <c r="E938" s="30"/>
      <c r="F938" s="31"/>
      <c r="G938" s="32"/>
      <c r="H938" s="33"/>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8"/>
      <c r="D939" s="29"/>
      <c r="E939" s="30"/>
      <c r="F939" s="31"/>
      <c r="G939" s="32"/>
      <c r="H939" s="33"/>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8"/>
      <c r="D940" s="29"/>
      <c r="E940" s="30"/>
      <c r="F940" s="31"/>
      <c r="G940" s="32"/>
      <c r="H940" s="33"/>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8"/>
      <c r="D941" s="29"/>
      <c r="E941" s="30"/>
      <c r="F941" s="31"/>
      <c r="G941" s="32"/>
      <c r="H941" s="33"/>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8"/>
      <c r="D942" s="29"/>
      <c r="E942" s="30"/>
      <c r="F942" s="31"/>
      <c r="G942" s="32"/>
      <c r="H942" s="33"/>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8"/>
      <c r="D943" s="29"/>
      <c r="E943" s="30"/>
      <c r="F943" s="31"/>
      <c r="G943" s="32"/>
      <c r="H943" s="33"/>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8"/>
      <c r="D944" s="29"/>
      <c r="E944" s="30"/>
      <c r="F944" s="31"/>
      <c r="G944" s="32"/>
      <c r="H944" s="33"/>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8"/>
      <c r="D945" s="29"/>
      <c r="E945" s="30"/>
      <c r="F945" s="31"/>
      <c r="G945" s="32"/>
      <c r="H945" s="33"/>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8"/>
      <c r="D946" s="29"/>
      <c r="E946" s="30"/>
      <c r="F946" s="31"/>
      <c r="G946" s="32"/>
      <c r="H946" s="33"/>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8"/>
      <c r="D947" s="29"/>
      <c r="E947" s="30"/>
      <c r="F947" s="31"/>
      <c r="G947" s="32"/>
      <c r="H947" s="33"/>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8"/>
      <c r="D948" s="29"/>
      <c r="E948" s="30"/>
      <c r="F948" s="31"/>
      <c r="G948" s="32"/>
      <c r="H948" s="33"/>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8"/>
      <c r="D949" s="29"/>
      <c r="E949" s="30"/>
      <c r="F949" s="31"/>
      <c r="G949" s="32"/>
      <c r="H949" s="33"/>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8"/>
      <c r="D950" s="29"/>
      <c r="E950" s="30"/>
      <c r="F950" s="31"/>
      <c r="G950" s="32"/>
      <c r="H950" s="33"/>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8"/>
      <c r="D951" s="29"/>
      <c r="E951" s="30"/>
      <c r="F951" s="31"/>
      <c r="G951" s="32"/>
      <c r="H951" s="33"/>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8"/>
      <c r="D952" s="29"/>
      <c r="E952" s="30"/>
      <c r="F952" s="31"/>
      <c r="G952" s="32"/>
      <c r="H952" s="33"/>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8"/>
      <c r="D953" s="29"/>
      <c r="E953" s="30"/>
      <c r="F953" s="31"/>
      <c r="G953" s="32"/>
      <c r="H953" s="33"/>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8"/>
      <c r="D954" s="29"/>
      <c r="E954" s="30"/>
      <c r="F954" s="31"/>
      <c r="G954" s="32"/>
      <c r="H954" s="33"/>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8"/>
      <c r="D955" s="29"/>
      <c r="E955" s="30"/>
      <c r="F955" s="31"/>
      <c r="G955" s="32"/>
      <c r="H955" s="33"/>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8"/>
      <c r="D956" s="29"/>
      <c r="E956" s="30"/>
      <c r="F956" s="31"/>
      <c r="G956" s="32"/>
      <c r="H956" s="33"/>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8"/>
      <c r="D957" s="29"/>
      <c r="E957" s="30"/>
      <c r="F957" s="31"/>
      <c r="G957" s="32"/>
      <c r="H957" s="33"/>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8"/>
      <c r="D958" s="29"/>
      <c r="E958" s="30"/>
      <c r="F958" s="31"/>
      <c r="G958" s="32"/>
      <c r="H958" s="33"/>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8"/>
      <c r="D959" s="29"/>
      <c r="E959" s="30"/>
      <c r="F959" s="31"/>
      <c r="G959" s="32"/>
      <c r="H959" s="33"/>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8"/>
      <c r="D960" s="29"/>
      <c r="E960" s="30"/>
      <c r="F960" s="31"/>
      <c r="G960" s="32"/>
      <c r="H960" s="33"/>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8"/>
      <c r="D961" s="29"/>
      <c r="E961" s="30"/>
      <c r="F961" s="31"/>
      <c r="G961" s="32"/>
      <c r="H961" s="33"/>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8"/>
      <c r="D962" s="29"/>
      <c r="E962" s="30"/>
      <c r="F962" s="31"/>
      <c r="G962" s="32"/>
      <c r="H962" s="33"/>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8"/>
      <c r="D963" s="29"/>
      <c r="E963" s="30"/>
      <c r="F963" s="31"/>
      <c r="G963" s="32"/>
      <c r="H963" s="33"/>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8"/>
      <c r="D964" s="29"/>
      <c r="E964" s="30"/>
      <c r="F964" s="31"/>
      <c r="G964" s="32"/>
      <c r="H964" s="33"/>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8"/>
      <c r="D965" s="29"/>
      <c r="E965" s="30"/>
      <c r="F965" s="31"/>
      <c r="G965" s="32"/>
      <c r="H965" s="33"/>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8"/>
      <c r="D966" s="29"/>
      <c r="E966" s="30"/>
      <c r="F966" s="31"/>
      <c r="G966" s="32"/>
      <c r="H966" s="33"/>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8"/>
      <c r="D967" s="29"/>
      <c r="E967" s="30"/>
      <c r="F967" s="31"/>
      <c r="G967" s="32"/>
      <c r="H967" s="33"/>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8"/>
      <c r="D968" s="29"/>
      <c r="E968" s="30"/>
      <c r="F968" s="31"/>
      <c r="G968" s="32"/>
      <c r="H968" s="33"/>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8"/>
      <c r="D969" s="29"/>
      <c r="E969" s="30"/>
      <c r="F969" s="31"/>
      <c r="G969" s="32"/>
      <c r="H969" s="33"/>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8"/>
      <c r="D970" s="29"/>
      <c r="E970" s="30"/>
      <c r="F970" s="31"/>
      <c r="G970" s="32"/>
      <c r="H970" s="33"/>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8"/>
      <c r="D971" s="29"/>
      <c r="E971" s="30"/>
      <c r="F971" s="31"/>
      <c r="G971" s="32"/>
      <c r="H971" s="33"/>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8"/>
      <c r="D972" s="29"/>
      <c r="E972" s="30"/>
      <c r="F972" s="31"/>
      <c r="G972" s="32"/>
      <c r="H972" s="33"/>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8"/>
      <c r="D973" s="29"/>
      <c r="E973" s="30"/>
      <c r="F973" s="31"/>
      <c r="G973" s="32"/>
      <c r="H973" s="33"/>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8"/>
      <c r="D974" s="29"/>
      <c r="E974" s="30"/>
      <c r="F974" s="31"/>
      <c r="G974" s="32"/>
      <c r="H974" s="33"/>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8"/>
      <c r="D975" s="29"/>
      <c r="E975" s="30"/>
      <c r="F975" s="31"/>
      <c r="G975" s="32"/>
      <c r="H975" s="33"/>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8"/>
      <c r="D976" s="29"/>
      <c r="E976" s="30"/>
      <c r="F976" s="31"/>
      <c r="G976" s="32"/>
      <c r="H976" s="33"/>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8"/>
      <c r="D977" s="29"/>
      <c r="E977" s="30"/>
      <c r="F977" s="31"/>
      <c r="G977" s="32"/>
      <c r="H977" s="33"/>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8"/>
      <c r="D978" s="29"/>
      <c r="E978" s="30"/>
      <c r="F978" s="31"/>
      <c r="G978" s="32"/>
      <c r="H978" s="33"/>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8"/>
      <c r="D979" s="29"/>
      <c r="E979" s="30"/>
      <c r="F979" s="31"/>
      <c r="G979" s="32"/>
      <c r="H979" s="33"/>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8"/>
      <c r="D980" s="29"/>
      <c r="E980" s="30"/>
      <c r="F980" s="31"/>
      <c r="G980" s="32"/>
      <c r="H980" s="33"/>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8"/>
      <c r="D981" s="29"/>
      <c r="E981" s="30"/>
      <c r="F981" s="31"/>
      <c r="G981" s="32"/>
      <c r="H981" s="33"/>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8"/>
      <c r="D982" s="29"/>
      <c r="E982" s="30"/>
      <c r="F982" s="31"/>
      <c r="G982" s="32"/>
      <c r="H982" s="33"/>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8"/>
      <c r="D983" s="29"/>
      <c r="E983" s="30"/>
      <c r="F983" s="31"/>
      <c r="G983" s="32"/>
      <c r="H983" s="33"/>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8"/>
      <c r="D984" s="29"/>
      <c r="E984" s="30"/>
      <c r="F984" s="31"/>
      <c r="G984" s="32"/>
      <c r="H984" s="33"/>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8"/>
      <c r="D985" s="29"/>
      <c r="E985" s="30"/>
      <c r="F985" s="31"/>
      <c r="G985" s="32"/>
      <c r="H985" s="33"/>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8"/>
      <c r="D986" s="29"/>
      <c r="E986" s="30"/>
      <c r="F986" s="31"/>
      <c r="G986" s="32"/>
      <c r="H986" s="33"/>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8"/>
      <c r="D987" s="29"/>
      <c r="E987" s="30"/>
      <c r="F987" s="31"/>
      <c r="G987" s="32"/>
      <c r="H987" s="33"/>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8"/>
      <c r="D988" s="29"/>
      <c r="E988" s="30"/>
      <c r="F988" s="31"/>
      <c r="G988" s="32"/>
      <c r="H988" s="33"/>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8"/>
      <c r="D989" s="29"/>
      <c r="E989" s="30"/>
      <c r="F989" s="31"/>
      <c r="G989" s="32"/>
      <c r="H989" s="33"/>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8"/>
      <c r="D990" s="29"/>
      <c r="E990" s="30"/>
      <c r="F990" s="31"/>
      <c r="G990" s="32"/>
      <c r="H990" s="33"/>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8"/>
      <c r="D991" s="29"/>
      <c r="E991" s="30"/>
      <c r="F991" s="31"/>
      <c r="G991" s="32"/>
      <c r="H991" s="33"/>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8"/>
      <c r="D992" s="29"/>
      <c r="E992" s="30"/>
      <c r="F992" s="31"/>
      <c r="G992" s="32"/>
      <c r="H992" s="33"/>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8"/>
      <c r="D993" s="29"/>
      <c r="E993" s="30"/>
      <c r="F993" s="31"/>
      <c r="G993" s="32"/>
      <c r="H993" s="33"/>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8"/>
      <c r="D994" s="29"/>
      <c r="E994" s="30"/>
      <c r="F994" s="31"/>
      <c r="G994" s="32"/>
      <c r="H994" s="33"/>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8"/>
      <c r="D995" s="29"/>
      <c r="E995" s="30"/>
      <c r="F995" s="31"/>
      <c r="G995" s="32"/>
      <c r="H995" s="33"/>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8"/>
      <c r="D996" s="29"/>
      <c r="E996" s="30"/>
      <c r="F996" s="31"/>
      <c r="G996" s="32"/>
      <c r="H996" s="33"/>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8"/>
      <c r="D997" s="29"/>
      <c r="E997" s="30"/>
      <c r="F997" s="31"/>
      <c r="G997" s="32"/>
      <c r="H997" s="33"/>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8"/>
      <c r="D998" s="29"/>
      <c r="E998" s="30"/>
      <c r="F998" s="31"/>
      <c r="G998" s="32"/>
      <c r="H998" s="33"/>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8"/>
      <c r="D999" s="29"/>
      <c r="E999" s="30"/>
      <c r="F999" s="31"/>
      <c r="G999" s="32"/>
      <c r="H999" s="33"/>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8"/>
      <c r="D1000" s="29"/>
      <c r="E1000" s="30"/>
      <c r="F1000" s="31"/>
      <c r="G1000" s="32"/>
      <c r="H1000" s="33"/>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8"/>
      <c r="D1001" s="29"/>
      <c r="E1001" s="30"/>
      <c r="F1001" s="31"/>
      <c r="G1001" s="32"/>
      <c r="H1001" s="33"/>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8"/>
      <c r="D1002" s="29"/>
      <c r="E1002" s="30"/>
      <c r="F1002" s="31"/>
      <c r="G1002" s="32"/>
      <c r="H1002" s="33"/>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8"/>
      <c r="D1003" s="29"/>
      <c r="E1003" s="30"/>
      <c r="F1003" s="31"/>
      <c r="G1003" s="32"/>
      <c r="H1003" s="33"/>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8"/>
      <c r="D1004" s="29"/>
      <c r="E1004" s="30"/>
      <c r="F1004" s="31"/>
      <c r="G1004" s="32"/>
      <c r="H1004" s="33"/>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8"/>
      <c r="D1005" s="29"/>
      <c r="E1005" s="30"/>
      <c r="F1005" s="31"/>
      <c r="G1005" s="32"/>
      <c r="H1005" s="33"/>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8"/>
      <c r="D1006" s="29"/>
      <c r="E1006" s="30"/>
      <c r="F1006" s="31"/>
      <c r="G1006" s="32"/>
      <c r="H1006" s="33"/>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8"/>
      <c r="D1007" s="29"/>
      <c r="E1007" s="30"/>
      <c r="F1007" s="31"/>
      <c r="G1007" s="32"/>
      <c r="H1007" s="33"/>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8"/>
      <c r="D1008" s="29"/>
      <c r="E1008" s="30"/>
      <c r="F1008" s="31"/>
      <c r="G1008" s="32"/>
      <c r="H1008" s="33"/>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8"/>
      <c r="D1009" s="29"/>
      <c r="E1009" s="30"/>
      <c r="F1009" s="31"/>
      <c r="G1009" s="32"/>
      <c r="H1009" s="33"/>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8"/>
      <c r="D1010" s="29"/>
      <c r="E1010" s="30"/>
      <c r="F1010" s="31"/>
      <c r="G1010" s="32"/>
      <c r="H1010" s="33"/>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8"/>
      <c r="D1011" s="29"/>
      <c r="E1011" s="30"/>
      <c r="F1011" s="31"/>
      <c r="G1011" s="32"/>
      <c r="H1011" s="33"/>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8"/>
      <c r="D1012" s="29"/>
      <c r="E1012" s="30"/>
      <c r="F1012" s="31"/>
      <c r="G1012" s="32"/>
      <c r="H1012" s="33"/>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8"/>
      <c r="D1013" s="29"/>
      <c r="E1013" s="30"/>
      <c r="F1013" s="31"/>
      <c r="G1013" s="32"/>
      <c r="H1013" s="33"/>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8"/>
      <c r="D1014" s="29"/>
      <c r="E1014" s="30"/>
      <c r="F1014" s="31"/>
      <c r="G1014" s="32"/>
      <c r="H1014" s="33"/>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8"/>
      <c r="D1015" s="29"/>
      <c r="E1015" s="30"/>
      <c r="F1015" s="31"/>
      <c r="G1015" s="32"/>
      <c r="H1015" s="33"/>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8"/>
      <c r="D1016" s="29"/>
      <c r="E1016" s="30"/>
      <c r="F1016" s="31"/>
      <c r="G1016" s="32"/>
      <c r="H1016" s="33"/>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8"/>
      <c r="D1017" s="29"/>
      <c r="E1017" s="30"/>
      <c r="F1017" s="31"/>
      <c r="G1017" s="32"/>
      <c r="H1017" s="33"/>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8"/>
      <c r="D1018" s="29"/>
      <c r="E1018" s="30"/>
      <c r="F1018" s="31"/>
      <c r="G1018" s="32"/>
      <c r="H1018" s="33"/>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8"/>
      <c r="D1019" s="29"/>
      <c r="E1019" s="30"/>
      <c r="F1019" s="31"/>
      <c r="G1019" s="32"/>
      <c r="H1019" s="33"/>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8"/>
      <c r="D1020" s="29"/>
      <c r="E1020" s="30"/>
      <c r="F1020" s="31"/>
      <c r="G1020" s="32"/>
      <c r="H1020" s="33"/>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8"/>
      <c r="D1021" s="29"/>
      <c r="E1021" s="30"/>
      <c r="F1021" s="31"/>
      <c r="G1021" s="32"/>
      <c r="H1021" s="33"/>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8"/>
      <c r="D1022" s="29"/>
      <c r="E1022" s="30"/>
      <c r="F1022" s="31"/>
      <c r="G1022" s="32"/>
      <c r="H1022" s="33"/>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8"/>
      <c r="D1023" s="29"/>
      <c r="E1023" s="30"/>
      <c r="F1023" s="31"/>
      <c r="G1023" s="32"/>
      <c r="H1023" s="33"/>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8"/>
      <c r="D1024" s="29"/>
      <c r="E1024" s="30"/>
      <c r="F1024" s="31"/>
      <c r="G1024" s="32"/>
      <c r="H1024" s="33"/>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8"/>
      <c r="D1025" s="29"/>
      <c r="E1025" s="30"/>
      <c r="F1025" s="31"/>
      <c r="G1025" s="32"/>
      <c r="H1025" s="33"/>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8"/>
      <c r="D1026" s="29"/>
      <c r="E1026" s="30"/>
      <c r="F1026" s="31"/>
      <c r="G1026" s="32"/>
      <c r="H1026" s="33"/>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8"/>
      <c r="D1027" s="29"/>
      <c r="E1027" s="30"/>
      <c r="F1027" s="31"/>
      <c r="G1027" s="32"/>
      <c r="H1027" s="33"/>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8"/>
      <c r="D1028" s="29"/>
      <c r="E1028" s="30"/>
      <c r="F1028" s="31"/>
      <c r="G1028" s="32"/>
      <c r="H1028" s="33"/>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8"/>
      <c r="D1029" s="29"/>
      <c r="E1029" s="30"/>
      <c r="F1029" s="31"/>
      <c r="G1029" s="32"/>
      <c r="H1029" s="33"/>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8"/>
      <c r="D1030" s="29"/>
      <c r="E1030" s="30"/>
      <c r="F1030" s="31"/>
      <c r="G1030" s="32"/>
      <c r="H1030" s="33"/>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8"/>
      <c r="D1031" s="29"/>
      <c r="E1031" s="30"/>
      <c r="F1031" s="31"/>
      <c r="G1031" s="32"/>
      <c r="H1031" s="33"/>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8"/>
      <c r="D1032" s="29"/>
      <c r="E1032" s="30"/>
      <c r="F1032" s="31"/>
      <c r="G1032" s="32"/>
      <c r="H1032" s="33"/>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8"/>
      <c r="D1033" s="29"/>
      <c r="E1033" s="30"/>
      <c r="F1033" s="31"/>
      <c r="G1033" s="32"/>
      <c r="H1033" s="33"/>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8"/>
      <c r="D1034" s="29"/>
      <c r="E1034" s="30"/>
      <c r="F1034" s="31"/>
      <c r="G1034" s="32"/>
      <c r="H1034" s="33"/>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8"/>
      <c r="D1035" s="29"/>
      <c r="E1035" s="30"/>
      <c r="F1035" s="31"/>
      <c r="G1035" s="32"/>
      <c r="H1035" s="33"/>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8"/>
      <c r="D1036" s="29"/>
      <c r="E1036" s="30"/>
      <c r="F1036" s="31"/>
      <c r="G1036" s="32"/>
      <c r="H1036" s="33"/>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8"/>
      <c r="D1037" s="29"/>
      <c r="E1037" s="30"/>
      <c r="F1037" s="31"/>
      <c r="G1037" s="32"/>
      <c r="H1037" s="33"/>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8"/>
      <c r="D1038" s="29"/>
      <c r="E1038" s="30"/>
      <c r="F1038" s="31"/>
      <c r="G1038" s="32"/>
      <c r="H1038" s="33"/>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8"/>
      <c r="D1039" s="29"/>
      <c r="E1039" s="30"/>
      <c r="F1039" s="31"/>
      <c r="G1039" s="32"/>
      <c r="H1039" s="33"/>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8"/>
      <c r="D1040" s="29"/>
      <c r="E1040" s="30"/>
      <c r="F1040" s="31"/>
      <c r="G1040" s="32"/>
      <c r="H1040" s="33"/>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8"/>
      <c r="D1041" s="29"/>
      <c r="E1041" s="30"/>
      <c r="F1041" s="31"/>
      <c r="G1041" s="32"/>
      <c r="H1041" s="33"/>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8"/>
      <c r="D1042" s="29"/>
      <c r="E1042" s="30"/>
      <c r="F1042" s="31"/>
      <c r="G1042" s="32"/>
      <c r="H1042" s="33"/>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8"/>
      <c r="D1043" s="29"/>
      <c r="E1043" s="30"/>
      <c r="F1043" s="31"/>
      <c r="G1043" s="32"/>
      <c r="H1043" s="33"/>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8"/>
      <c r="D1044" s="29"/>
      <c r="E1044" s="30"/>
      <c r="F1044" s="31"/>
      <c r="G1044" s="32"/>
      <c r="H1044" s="33"/>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8"/>
      <c r="D1045" s="29"/>
      <c r="E1045" s="30"/>
      <c r="F1045" s="31"/>
      <c r="G1045" s="32"/>
      <c r="H1045" s="33"/>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8"/>
      <c r="D1046" s="29"/>
      <c r="E1046" s="30"/>
      <c r="F1046" s="31"/>
      <c r="G1046" s="32"/>
      <c r="H1046" s="33"/>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8"/>
      <c r="D1047" s="29"/>
      <c r="E1047" s="30"/>
      <c r="F1047" s="31"/>
      <c r="G1047" s="32"/>
      <c r="H1047" s="33"/>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8"/>
      <c r="D1048" s="29"/>
      <c r="E1048" s="30"/>
      <c r="F1048" s="31"/>
      <c r="G1048" s="32"/>
      <c r="H1048" s="33"/>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8"/>
      <c r="D1049" s="29"/>
      <c r="E1049" s="30"/>
      <c r="F1049" s="31"/>
      <c r="G1049" s="32"/>
      <c r="H1049" s="33"/>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8"/>
      <c r="D1050" s="29"/>
      <c r="E1050" s="30"/>
      <c r="F1050" s="31"/>
      <c r="G1050" s="32"/>
      <c r="H1050" s="33"/>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8"/>
      <c r="D1051" s="29"/>
      <c r="E1051" s="30"/>
      <c r="F1051" s="31"/>
      <c r="G1051" s="32"/>
      <c r="H1051" s="33"/>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8"/>
      <c r="D1052" s="29"/>
      <c r="E1052" s="30"/>
      <c r="F1052" s="31"/>
      <c r="G1052" s="32"/>
      <c r="H1052" s="33"/>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8"/>
      <c r="D1053" s="29"/>
      <c r="E1053" s="30"/>
      <c r="F1053" s="31"/>
      <c r="G1053" s="32"/>
      <c r="H1053" s="33"/>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8"/>
      <c r="D1054" s="29"/>
      <c r="E1054" s="30"/>
      <c r="F1054" s="31"/>
      <c r="G1054" s="32"/>
      <c r="H1054" s="33"/>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8"/>
      <c r="D1055" s="29"/>
      <c r="E1055" s="30"/>
      <c r="F1055" s="31"/>
      <c r="G1055" s="32"/>
      <c r="H1055" s="33"/>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8"/>
      <c r="D1056" s="29"/>
      <c r="E1056" s="30"/>
      <c r="F1056" s="31"/>
      <c r="G1056" s="32"/>
      <c r="H1056" s="33"/>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8"/>
      <c r="D1057" s="29"/>
      <c r="E1057" s="30"/>
      <c r="F1057" s="31"/>
      <c r="G1057" s="32"/>
      <c r="H1057" s="33"/>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8"/>
      <c r="D1058" s="29"/>
      <c r="E1058" s="30"/>
      <c r="F1058" s="31"/>
      <c r="G1058" s="32"/>
      <c r="H1058" s="33"/>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8"/>
      <c r="D1059" s="29"/>
      <c r="E1059" s="30"/>
      <c r="F1059" s="31"/>
      <c r="G1059" s="32"/>
      <c r="H1059" s="33"/>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8"/>
      <c r="D1060" s="29"/>
      <c r="E1060" s="30"/>
      <c r="F1060" s="31"/>
      <c r="G1060" s="32"/>
      <c r="H1060" s="33"/>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8"/>
      <c r="D1061" s="29"/>
      <c r="E1061" s="30"/>
      <c r="F1061" s="31"/>
      <c r="G1061" s="32"/>
      <c r="H1061" s="33"/>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8"/>
      <c r="D1062" s="29"/>
      <c r="E1062" s="30"/>
      <c r="F1062" s="31"/>
      <c r="G1062" s="32"/>
      <c r="H1062" s="33"/>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8"/>
      <c r="D1063" s="29"/>
      <c r="E1063" s="30"/>
      <c r="F1063" s="31"/>
      <c r="G1063" s="32"/>
      <c r="H1063" s="33"/>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8"/>
      <c r="D1064" s="29"/>
      <c r="E1064" s="30"/>
      <c r="F1064" s="31"/>
      <c r="G1064" s="32"/>
      <c r="H1064" s="33"/>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2"/>
      <c r="H1555" s="33"/>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2"/>
      <c r="H1556" s="33"/>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2"/>
      <c r="H1557" s="33"/>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2"/>
      <c r="H1558" s="33"/>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2"/>
      <c r="H1559" s="33"/>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2"/>
      <c r="H1560" s="33"/>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2"/>
      <c r="H1561" s="33"/>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2"/>
      <c r="H1562" s="33"/>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2"/>
      <c r="H1563" s="33"/>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2"/>
      <c r="H1564" s="33"/>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2"/>
      <c r="H1565" s="33"/>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2"/>
      <c r="H1566" s="33"/>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2"/>
      <c r="H1567" s="33"/>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2"/>
      <c r="H1568" s="33"/>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2"/>
      <c r="H1569" s="33"/>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2"/>
      <c r="H1570" s="33"/>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2"/>
      <c r="H1571" s="33"/>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2"/>
      <c r="H1572" s="33"/>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2"/>
      <c r="H1573" s="33"/>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2"/>
      <c r="H1574" s="33"/>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2"/>
      <c r="H1575" s="33"/>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2"/>
      <c r="H1576" s="33"/>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7"/>
      <c r="H1577" s="38"/>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7"/>
      <c r="H1578" s="38"/>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7"/>
      <c r="H1579" s="38"/>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7"/>
      <c r="H1580" s="38"/>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7"/>
      <c r="H1581" s="38"/>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7"/>
      <c r="H1582" s="38"/>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7"/>
      <c r="H1583" s="38"/>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7"/>
      <c r="H1584" s="38"/>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7"/>
      <c r="H1585" s="38"/>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7"/>
      <c r="H1586" s="38"/>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7"/>
      <c r="H1587" s="38"/>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7"/>
      <c r="H1588" s="38"/>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7"/>
      <c r="H1589" s="38"/>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7"/>
      <c r="H1590" s="38"/>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7"/>
      <c r="H1591" s="38"/>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7"/>
      <c r="H1592" s="38"/>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7"/>
      <c r="H1593" s="38"/>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7"/>
      <c r="H1594" s="38"/>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7"/>
      <c r="H1595" s="38"/>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7"/>
      <c r="H1596" s="38"/>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7"/>
      <c r="H1597" s="38"/>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7"/>
      <c r="H1598" s="38"/>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7"/>
      <c r="H1599" s="38"/>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7"/>
      <c r="H1600" s="38"/>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7"/>
      <c r="H1601" s="38"/>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7"/>
      <c r="H1602" s="38"/>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7"/>
      <c r="H1603" s="38"/>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7"/>
      <c r="H1604" s="38"/>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7"/>
      <c r="H1605" s="38"/>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7"/>
      <c r="H1606" s="38"/>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7"/>
      <c r="H1607" s="38"/>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7"/>
      <c r="H1608" s="38"/>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7"/>
      <c r="H1609" s="38"/>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7"/>
      <c r="H1610" s="38"/>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7"/>
      <c r="H1611" s="38"/>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7"/>
      <c r="H1612" s="38"/>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7"/>
      <c r="H1613" s="38"/>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7"/>
      <c r="H1614" s="38"/>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7"/>
      <c r="H1615" s="38"/>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7"/>
      <c r="H1616" s="38"/>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7"/>
      <c r="H1617" s="38"/>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7"/>
      <c r="H1618" s="38"/>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7"/>
      <c r="H1619" s="38"/>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7"/>
      <c r="H1620" s="38"/>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7"/>
      <c r="H1621" s="38"/>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7"/>
      <c r="H1622" s="38"/>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7"/>
      <c r="H1623" s="38"/>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7"/>
      <c r="H1624" s="38"/>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7"/>
      <c r="H1625" s="38"/>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7"/>
      <c r="H1626" s="38"/>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7"/>
      <c r="H1627" s="38"/>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7"/>
      <c r="H1628" s="38"/>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7"/>
      <c r="H1629" s="38"/>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7"/>
      <c r="H1630" s="38"/>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7"/>
      <c r="H1631" s="38"/>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7"/>
      <c r="H1632" s="38"/>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7"/>
      <c r="H1633" s="38"/>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7"/>
      <c r="H1634" s="38"/>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7"/>
      <c r="H1635" s="38"/>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7"/>
      <c r="H1636" s="38"/>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7"/>
      <c r="H1637" s="38"/>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7"/>
      <c r="H1638" s="38"/>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7"/>
      <c r="H1639" s="38"/>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7"/>
      <c r="H1640" s="38"/>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7"/>
      <c r="H1641" s="38"/>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7"/>
      <c r="H1642" s="38"/>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7"/>
      <c r="H1643" s="38"/>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7"/>
      <c r="H1644" s="38"/>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7"/>
      <c r="H1645" s="38"/>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7"/>
      <c r="H1646" s="38"/>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7"/>
      <c r="H1647" s="38"/>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7"/>
      <c r="H1648" s="38"/>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7"/>
      <c r="H1649" s="38"/>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7"/>
      <c r="H1650" s="38"/>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7"/>
      <c r="H1651" s="38"/>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7"/>
      <c r="H1652" s="38"/>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7"/>
      <c r="H1653" s="38"/>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7"/>
      <c r="H1654" s="38"/>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7"/>
      <c r="H1655" s="38"/>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7"/>
      <c r="H1656" s="38"/>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7"/>
      <c r="H1657" s="38"/>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7"/>
      <c r="H1658" s="38"/>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7"/>
      <c r="H1659" s="38"/>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7"/>
      <c r="H1660" s="38"/>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7"/>
      <c r="H1661" s="38"/>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7"/>
      <c r="H1662" s="38"/>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7"/>
      <c r="H1663" s="38"/>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7"/>
      <c r="H1664" s="38"/>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7"/>
      <c r="H1665" s="38"/>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7"/>
      <c r="H1666" s="38"/>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7"/>
      <c r="H1667" s="38"/>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7"/>
      <c r="H1668" s="38"/>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7"/>
      <c r="H1669" s="38"/>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7"/>
      <c r="H1670" s="38"/>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7"/>
      <c r="H1671" s="38"/>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7"/>
      <c r="H1672" s="38"/>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7"/>
      <c r="H1673" s="38"/>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7"/>
      <c r="H1674" s="38"/>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7"/>
      <c r="H1675" s="38"/>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7"/>
      <c r="H1676" s="38"/>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7"/>
      <c r="H1677" s="38"/>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7"/>
      <c r="H1678" s="38"/>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7"/>
      <c r="H1679" s="38"/>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7"/>
      <c r="H1680" s="38"/>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7"/>
      <c r="H1681" s="38"/>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7"/>
      <c r="H1682" s="38"/>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7"/>
      <c r="H1683" s="38"/>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7"/>
      <c r="H1684" s="38"/>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7"/>
      <c r="H1685" s="38"/>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7"/>
      <c r="H1686" s="38"/>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7"/>
      <c r="H1687" s="38"/>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7"/>
      <c r="H1688" s="38"/>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7"/>
      <c r="H1689" s="38"/>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7"/>
      <c r="H1690" s="38"/>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7"/>
      <c r="H1691" s="38"/>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7"/>
      <c r="H1692" s="38"/>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7"/>
      <c r="H1693" s="38"/>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7"/>
      <c r="H1694" s="38"/>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7"/>
      <c r="H1695" s="38"/>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7"/>
      <c r="H1696" s="38"/>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7"/>
      <c r="H1697" s="38"/>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7"/>
      <c r="H1698" s="38"/>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7"/>
      <c r="H1699" s="38"/>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7"/>
      <c r="H1700" s="38"/>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7"/>
      <c r="H1701" s="38"/>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7"/>
      <c r="H1702" s="38"/>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7"/>
      <c r="H1703" s="38"/>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7"/>
      <c r="H1704" s="38"/>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7"/>
      <c r="H1705" s="38"/>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7"/>
      <c r="H1706" s="38"/>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7"/>
      <c r="H1707" s="38"/>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7"/>
      <c r="H1708" s="38"/>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7"/>
      <c r="H1709" s="38"/>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7"/>
      <c r="H1710" s="38"/>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7"/>
      <c r="H1711" s="38"/>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7"/>
      <c r="H1712" s="38"/>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7"/>
      <c r="H1713" s="38"/>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7"/>
      <c r="H1714" s="38"/>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7"/>
      <c r="H1715" s="38"/>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7"/>
      <c r="H1716" s="38"/>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7"/>
      <c r="H1717" s="38"/>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7"/>
      <c r="H1718" s="38"/>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7"/>
      <c r="H1719" s="38"/>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7"/>
      <c r="H1720" s="38"/>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7"/>
      <c r="H1721" s="38"/>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7"/>
      <c r="H1722" s="38"/>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7"/>
      <c r="H1723" s="38"/>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7"/>
      <c r="H1724" s="38"/>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7"/>
      <c r="H1725" s="38"/>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7"/>
      <c r="H1726" s="38"/>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7"/>
      <c r="H1727" s="38"/>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7"/>
      <c r="H1728" s="38"/>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7"/>
      <c r="H1729" s="38"/>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7"/>
      <c r="H1730" s="38"/>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7"/>
      <c r="H1731" s="38"/>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7"/>
      <c r="H1732" s="38"/>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7"/>
      <c r="H1733" s="38"/>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7"/>
      <c r="H1734" s="38"/>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7"/>
      <c r="H1735" s="38"/>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7"/>
      <c r="H1736" s="38"/>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7"/>
      <c r="H1737" s="38"/>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7"/>
      <c r="H1738" s="38"/>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7"/>
      <c r="H1739" s="38"/>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7"/>
      <c r="H1740" s="38"/>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7"/>
      <c r="H1741" s="38"/>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7"/>
      <c r="H1742" s="38"/>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7"/>
      <c r="H1743" s="38"/>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7"/>
      <c r="H1744" s="38"/>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7"/>
      <c r="H1745" s="38"/>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7"/>
      <c r="H1746" s="38"/>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7"/>
      <c r="H1747" s="38"/>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7"/>
      <c r="H1748" s="38"/>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7"/>
      <c r="H1749" s="38"/>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7"/>
      <c r="H1750" s="38"/>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7"/>
      <c r="H1751" s="38"/>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7"/>
      <c r="H1752" s="38"/>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7"/>
      <c r="H1753" s="38"/>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7"/>
      <c r="H1754" s="38"/>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7"/>
      <c r="H1755" s="38"/>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7"/>
      <c r="H1756" s="38"/>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7"/>
      <c r="H1757" s="38"/>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7"/>
      <c r="H1758" s="38"/>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7"/>
      <c r="H1759" s="38"/>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7"/>
      <c r="H1760" s="38"/>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7"/>
      <c r="H1761" s="38"/>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7"/>
      <c r="H1762" s="38"/>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7"/>
      <c r="H1763" s="38"/>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7"/>
      <c r="H1764" s="38"/>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7"/>
      <c r="H1765" s="38"/>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7"/>
      <c r="H1766" s="38"/>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7"/>
      <c r="H1767" s="38"/>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7"/>
      <c r="H1768" s="38"/>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7"/>
      <c r="H1769" s="38"/>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7"/>
      <c r="H1770" s="38"/>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7"/>
      <c r="H1771" s="38"/>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7"/>
      <c r="H1772" s="38"/>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7"/>
      <c r="H1773" s="38"/>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7"/>
      <c r="H1774" s="38"/>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7"/>
      <c r="H1775" s="38"/>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7"/>
      <c r="H1776" s="38"/>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7"/>
      <c r="H1777" s="38"/>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7"/>
      <c r="H1778" s="38"/>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7"/>
      <c r="H1779" s="38"/>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7"/>
      <c r="H1780" s="38"/>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7"/>
      <c r="H1781" s="38"/>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7"/>
      <c r="H1782" s="38"/>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7"/>
      <c r="H1783" s="38"/>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7"/>
      <c r="H1784" s="38"/>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7"/>
      <c r="H1785" s="38"/>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7"/>
      <c r="H1786" s="38"/>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7"/>
      <c r="H1787" s="38"/>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7"/>
      <c r="H1788" s="38"/>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7"/>
      <c r="H1789" s="38"/>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7"/>
      <c r="H1790" s="38"/>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7"/>
      <c r="H1791" s="38"/>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7"/>
      <c r="H1792" s="38"/>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7"/>
      <c r="H1793" s="38"/>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7"/>
      <c r="H1794" s="38"/>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7"/>
      <c r="H1795" s="38"/>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7"/>
      <c r="H1796" s="38"/>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7"/>
      <c r="H1797" s="38"/>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7"/>
      <c r="H1798" s="38"/>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7"/>
      <c r="H1799" s="38"/>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7"/>
      <c r="H1800" s="38"/>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7"/>
      <c r="H1801" s="38"/>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7"/>
      <c r="H1802" s="38"/>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7"/>
      <c r="H1803" s="38"/>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7"/>
      <c r="H1804" s="38"/>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7"/>
      <c r="H1805" s="38"/>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7"/>
      <c r="H1806" s="38"/>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7"/>
      <c r="H1807" s="38"/>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7"/>
      <c r="H1808" s="38"/>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7"/>
      <c r="H1809" s="38"/>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7"/>
      <c r="H1810" s="38"/>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7"/>
      <c r="H1811" s="38"/>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7"/>
      <c r="H1812" s="38"/>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7"/>
      <c r="H1813" s="38"/>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7"/>
      <c r="H1814" s="38"/>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7"/>
      <c r="H1815" s="38"/>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7"/>
      <c r="H1816" s="38"/>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7"/>
      <c r="H1817" s="38"/>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7"/>
      <c r="H1818" s="38"/>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7"/>
      <c r="H1819" s="38"/>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7"/>
      <c r="H1820" s="38"/>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7"/>
      <c r="H1821" s="38"/>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7"/>
      <c r="H1822" s="38"/>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7"/>
      <c r="H1823" s="38"/>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7"/>
      <c r="H1824" s="38"/>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7"/>
      <c r="H1825" s="38"/>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7"/>
      <c r="H1826" s="38"/>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7"/>
      <c r="H1827" s="38"/>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7"/>
      <c r="H1828" s="38"/>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7"/>
      <c r="H1829" s="38"/>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7"/>
      <c r="H1830" s="38"/>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7"/>
      <c r="H1831" s="38"/>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7"/>
      <c r="H1832" s="38"/>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7"/>
      <c r="H1833" s="38"/>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7"/>
      <c r="H1834" s="38"/>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7"/>
      <c r="H1835" s="38"/>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7"/>
      <c r="H1836" s="38"/>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7"/>
      <c r="H1837" s="38"/>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7"/>
      <c r="H1838" s="38"/>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7"/>
      <c r="H1839" s="38"/>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7"/>
      <c r="H1840" s="38"/>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7"/>
      <c r="H1841" s="38"/>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7"/>
      <c r="H1842" s="38"/>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7"/>
      <c r="H1843" s="38"/>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7"/>
      <c r="H1844" s="38"/>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7"/>
      <c r="H1845" s="38"/>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7"/>
      <c r="H1846" s="38"/>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7"/>
      <c r="H1847" s="38"/>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7"/>
      <c r="H1848" s="38"/>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7"/>
      <c r="H1849" s="38"/>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7"/>
      <c r="H1850" s="38"/>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7"/>
      <c r="H1851" s="38"/>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7"/>
      <c r="H1852" s="38"/>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7"/>
      <c r="H1853" s="38"/>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7"/>
      <c r="H1854" s="38"/>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7"/>
      <c r="H1855" s="38"/>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7"/>
      <c r="H1856" s="38"/>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7"/>
      <c r="H1857" s="38"/>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7"/>
      <c r="H1858" s="38"/>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7"/>
      <c r="H1859" s="38"/>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7"/>
      <c r="H1860" s="38"/>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7"/>
      <c r="H1861" s="38"/>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7"/>
      <c r="H1862" s="38"/>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7"/>
      <c r="H1863" s="38"/>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7"/>
      <c r="H1864" s="38"/>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7"/>
      <c r="H1865" s="38"/>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7"/>
      <c r="H1866" s="38"/>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7"/>
      <c r="H1867" s="38"/>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7"/>
      <c r="H1868" s="38"/>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7"/>
      <c r="H1869" s="38"/>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7"/>
      <c r="H1870" s="38"/>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7"/>
      <c r="H1871" s="38"/>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7"/>
      <c r="H1872" s="38"/>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7"/>
      <c r="H1873" s="38"/>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7"/>
      <c r="H1874" s="38"/>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7"/>
      <c r="H1875" s="38"/>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7"/>
      <c r="H1876" s="38"/>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7"/>
      <c r="H1877" s="38"/>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7"/>
      <c r="H1878" s="38"/>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7"/>
      <c r="H1879" s="38"/>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7"/>
      <c r="H1880" s="38"/>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7"/>
      <c r="H1881" s="38"/>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7"/>
      <c r="H1882" s="38"/>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7"/>
      <c r="H1883" s="38"/>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7"/>
      <c r="H1884" s="38"/>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7"/>
      <c r="H1885" s="38"/>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7"/>
      <c r="H1886" s="38"/>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7"/>
      <c r="H1887" s="38"/>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7"/>
      <c r="H1888" s="38"/>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7"/>
      <c r="H1889" s="38"/>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7"/>
      <c r="H1890" s="38"/>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7"/>
      <c r="H1891" s="38"/>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7"/>
      <c r="H1892" s="38"/>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7"/>
      <c r="H1893" s="38"/>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7"/>
      <c r="H1894" s="38"/>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7"/>
      <c r="H1895" s="38"/>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7"/>
      <c r="H1896" s="38"/>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7"/>
      <c r="H1897" s="38"/>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7"/>
      <c r="H1898" s="38"/>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7"/>
      <c r="H1899" s="38"/>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7"/>
      <c r="H1900" s="38"/>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7"/>
      <c r="H1901" s="38"/>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7"/>
      <c r="H1902" s="38"/>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7"/>
      <c r="H1903" s="38"/>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7"/>
      <c r="H1904" s="38"/>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7"/>
      <c r="H1905" s="38"/>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7"/>
      <c r="H1906" s="38"/>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7"/>
      <c r="H1907" s="38"/>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7"/>
      <c r="H1908" s="38"/>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7"/>
      <c r="H1909" s="38"/>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7"/>
      <c r="H1910" s="38"/>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7"/>
      <c r="H1911" s="38"/>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7"/>
      <c r="H1912" s="38"/>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7"/>
      <c r="H1913" s="38"/>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7"/>
      <c r="H1914" s="38"/>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7"/>
      <c r="H1915" s="38"/>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7"/>
      <c r="H1916" s="38"/>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7"/>
      <c r="H1917" s="38"/>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7"/>
      <c r="H1918" s="38"/>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7"/>
      <c r="H1919" s="38"/>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7"/>
      <c r="H1920" s="38"/>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7"/>
      <c r="H1921" s="38"/>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7"/>
      <c r="H1922" s="38"/>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7"/>
      <c r="H1923" s="38"/>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7"/>
      <c r="H1924" s="38"/>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7"/>
      <c r="H1925" s="38"/>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7"/>
      <c r="H1926" s="38"/>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7"/>
      <c r="H1927" s="38"/>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7"/>
      <c r="H1928" s="38"/>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7"/>
      <c r="H1929" s="38"/>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7"/>
      <c r="H1930" s="38"/>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7"/>
      <c r="H1931" s="38"/>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7"/>
      <c r="H1932" s="38"/>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7"/>
      <c r="H1933" s="38"/>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7"/>
      <c r="H1934" s="38"/>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7"/>
      <c r="H1935" s="38"/>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7"/>
      <c r="H1936" s="38"/>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7"/>
      <c r="H1937" s="38"/>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7"/>
      <c r="H1938" s="38"/>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7"/>
      <c r="H1939" s="38"/>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7"/>
      <c r="H1940" s="38"/>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7"/>
      <c r="H1941" s="38"/>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7"/>
      <c r="H1942" s="38"/>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7"/>
      <c r="H1943" s="38"/>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7"/>
      <c r="H1944" s="38"/>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7"/>
      <c r="H1945" s="38"/>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7"/>
      <c r="H1946" s="38"/>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7"/>
      <c r="H1947" s="38"/>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7"/>
      <c r="H1948" s="38"/>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7"/>
      <c r="H1949" s="38"/>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7"/>
      <c r="H1950" s="38"/>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7"/>
      <c r="H1951" s="38"/>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7"/>
      <c r="H1952" s="38"/>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7"/>
      <c r="H1953" s="38"/>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7"/>
      <c r="H1954" s="38"/>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7"/>
      <c r="H1955" s="38"/>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7"/>
      <c r="H1956" s="38"/>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7"/>
      <c r="H1957" s="38"/>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7"/>
      <c r="H1958" s="38"/>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7"/>
      <c r="H1959" s="38"/>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7"/>
      <c r="H1960" s="38"/>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7"/>
      <c r="H1961" s="38"/>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7"/>
      <c r="H1962" s="38"/>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7"/>
      <c r="H1963" s="38"/>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7"/>
      <c r="H1964" s="38"/>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7"/>
      <c r="H1965" s="38"/>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7"/>
      <c r="H1966" s="38"/>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7"/>
      <c r="H1967" s="38"/>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7"/>
      <c r="H1968" s="38"/>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7"/>
      <c r="H1969" s="38"/>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7"/>
      <c r="H1970" s="38"/>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7"/>
      <c r="H1971" s="38"/>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7"/>
      <c r="H1972" s="38"/>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7"/>
      <c r="H1973" s="38"/>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7"/>
      <c r="H1974" s="38"/>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7"/>
      <c r="H1975" s="38"/>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7"/>
      <c r="H1976" s="38"/>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7"/>
      <c r="H1977" s="38"/>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7"/>
      <c r="H1978" s="38"/>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8"/>
      <c r="D1979" s="29"/>
      <c r="E1979" s="30"/>
      <c r="F1979" s="31"/>
      <c r="G1979" s="37"/>
      <c r="H1979" s="38"/>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8"/>
      <c r="D1980" s="29"/>
      <c r="E1980" s="30"/>
      <c r="F1980" s="31"/>
      <c r="G1980" s="37"/>
      <c r="H1980" s="38"/>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8"/>
      <c r="D1981" s="29"/>
      <c r="E1981" s="30"/>
      <c r="F1981" s="31"/>
      <c r="G1981" s="37"/>
      <c r="H1981" s="38"/>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8"/>
      <c r="D1982" s="29"/>
      <c r="E1982" s="30"/>
      <c r="F1982" s="31"/>
      <c r="G1982" s="37"/>
      <c r="H1982" s="38"/>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28"/>
      <c r="D1983" s="29"/>
      <c r="E1983" s="30"/>
      <c r="F1983" s="31"/>
      <c r="G1983" s="37"/>
      <c r="H1983" s="38"/>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row r="1984" spans="3:51" s="6" customFormat="1" x14ac:dyDescent="0.3">
      <c r="C1984" s="28"/>
      <c r="D1984" s="29"/>
      <c r="E1984" s="30"/>
      <c r="F1984" s="31"/>
      <c r="G1984" s="37"/>
      <c r="H1984" s="38"/>
      <c r="K1984" s="1"/>
      <c r="L1984" s="1"/>
      <c r="M1984" s="1"/>
      <c r="N1984" s="4"/>
      <c r="O1984" s="4"/>
      <c r="P1984" s="4"/>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4"/>
      <c r="AY1984" s="1"/>
    </row>
    <row r="1985" spans="3:51" s="6" customFormat="1" x14ac:dyDescent="0.3">
      <c r="C1985" s="28"/>
      <c r="D1985" s="29"/>
      <c r="E1985" s="30"/>
      <c r="F1985" s="31"/>
      <c r="G1985" s="37"/>
      <c r="H1985" s="38"/>
      <c r="K1985" s="1"/>
      <c r="L1985" s="1"/>
      <c r="M1985" s="1"/>
      <c r="N1985" s="4"/>
      <c r="O1985" s="4"/>
      <c r="P1985" s="4"/>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4"/>
      <c r="AY1985" s="1"/>
    </row>
    <row r="1986" spans="3:51" s="6" customFormat="1" x14ac:dyDescent="0.3">
      <c r="C1986" s="28"/>
      <c r="D1986" s="29"/>
      <c r="E1986" s="30"/>
      <c r="F1986" s="31"/>
      <c r="G1986" s="37"/>
      <c r="H1986" s="38"/>
      <c r="K1986" s="1"/>
      <c r="L1986" s="1"/>
      <c r="M1986" s="1"/>
      <c r="N1986" s="4"/>
      <c r="O1986" s="4"/>
      <c r="P1986" s="4"/>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4"/>
      <c r="AY1986" s="1"/>
    </row>
    <row r="1987" spans="3:51" s="6" customFormat="1" x14ac:dyDescent="0.3">
      <c r="C1987" s="28"/>
      <c r="D1987" s="29"/>
      <c r="E1987" s="30"/>
      <c r="F1987" s="31"/>
      <c r="G1987" s="37"/>
      <c r="H1987" s="38"/>
      <c r="K1987" s="1"/>
      <c r="L1987" s="1"/>
      <c r="M1987" s="1"/>
      <c r="N1987" s="4"/>
      <c r="O1987" s="4"/>
      <c r="P1987" s="4"/>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4"/>
      <c r="AY1987" s="1"/>
    </row>
    <row r="1988" spans="3:51" s="6" customFormat="1" x14ac:dyDescent="0.3">
      <c r="C1988" s="28"/>
      <c r="D1988" s="29"/>
      <c r="E1988" s="30"/>
      <c r="F1988" s="31"/>
      <c r="G1988" s="37"/>
      <c r="H1988" s="38"/>
      <c r="K1988" s="1"/>
      <c r="L1988" s="1"/>
      <c r="M1988" s="1"/>
      <c r="N1988" s="4"/>
      <c r="O1988" s="4"/>
      <c r="P1988" s="4"/>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4"/>
      <c r="AY1988" s="1"/>
    </row>
    <row r="1989" spans="3:51" s="6" customFormat="1" x14ac:dyDescent="0.3">
      <c r="C1989" s="28"/>
      <c r="D1989" s="29"/>
      <c r="E1989" s="30"/>
      <c r="F1989" s="31"/>
      <c r="G1989" s="37"/>
      <c r="H1989" s="38"/>
      <c r="K1989" s="1"/>
      <c r="L1989" s="1"/>
      <c r="M1989" s="1"/>
      <c r="N1989" s="4"/>
      <c r="O1989" s="4"/>
      <c r="P1989" s="4"/>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4"/>
      <c r="AY1989" s="1"/>
    </row>
    <row r="1990" spans="3:51" s="6" customFormat="1" x14ac:dyDescent="0.3">
      <c r="C1990" s="28"/>
      <c r="D1990" s="29"/>
      <c r="E1990" s="30"/>
      <c r="F1990" s="31"/>
      <c r="G1990" s="37"/>
      <c r="H1990" s="38"/>
      <c r="K1990" s="1"/>
      <c r="L1990" s="1"/>
      <c r="M1990" s="1"/>
      <c r="N1990" s="4"/>
      <c r="O1990" s="4"/>
      <c r="P1990" s="4"/>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4"/>
      <c r="AY1990" s="1"/>
    </row>
    <row r="1991" spans="3:51" s="6" customFormat="1" x14ac:dyDescent="0.3">
      <c r="C1991" s="28"/>
      <c r="D1991" s="29"/>
      <c r="E1991" s="30"/>
      <c r="F1991" s="31"/>
      <c r="G1991" s="37"/>
      <c r="H1991" s="38"/>
      <c r="K1991" s="1"/>
      <c r="L1991" s="1"/>
      <c r="M1991" s="1"/>
      <c r="N1991" s="4"/>
      <c r="O1991" s="4"/>
      <c r="P1991" s="4"/>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4"/>
      <c r="AY1991" s="1"/>
    </row>
    <row r="1992" spans="3:51" s="6" customFormat="1" x14ac:dyDescent="0.3">
      <c r="C1992" s="28"/>
      <c r="D1992" s="29"/>
      <c r="E1992" s="30"/>
      <c r="F1992" s="31"/>
      <c r="G1992" s="37"/>
      <c r="H1992" s="38"/>
      <c r="K1992" s="1"/>
      <c r="L1992" s="1"/>
      <c r="M1992" s="1"/>
      <c r="N1992" s="4"/>
      <c r="O1992" s="4"/>
      <c r="P1992" s="4"/>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4"/>
      <c r="AY1992" s="1"/>
    </row>
    <row r="1993" spans="3:51" s="6" customFormat="1" x14ac:dyDescent="0.3">
      <c r="C1993" s="28"/>
      <c r="D1993" s="29"/>
      <c r="E1993" s="30"/>
      <c r="F1993" s="31"/>
      <c r="G1993" s="37"/>
      <c r="H1993" s="38"/>
      <c r="K1993" s="1"/>
      <c r="L1993" s="1"/>
      <c r="M1993" s="1"/>
      <c r="N1993" s="4"/>
      <c r="O1993" s="4"/>
      <c r="P1993" s="4"/>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4"/>
      <c r="AY1993" s="1"/>
    </row>
    <row r="1994" spans="3:51" s="6" customFormat="1" x14ac:dyDescent="0.3">
      <c r="C1994" s="28"/>
      <c r="D1994" s="29"/>
      <c r="E1994" s="30"/>
      <c r="F1994" s="31"/>
      <c r="G1994" s="37"/>
      <c r="H1994" s="38"/>
      <c r="K1994" s="1"/>
      <c r="L1994" s="1"/>
      <c r="M1994" s="1"/>
      <c r="N1994" s="4"/>
      <c r="O1994" s="4"/>
      <c r="P1994" s="4"/>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4"/>
      <c r="AY1994" s="1"/>
    </row>
    <row r="1995" spans="3:51" s="6" customFormat="1" x14ac:dyDescent="0.3">
      <c r="C1995" s="28"/>
      <c r="D1995" s="29"/>
      <c r="E1995" s="30"/>
      <c r="F1995" s="31"/>
      <c r="G1995" s="37"/>
      <c r="H1995" s="38"/>
      <c r="K1995" s="1"/>
      <c r="L1995" s="1"/>
      <c r="M1995" s="1"/>
      <c r="N1995" s="4"/>
      <c r="O1995" s="4"/>
      <c r="P1995" s="4"/>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4"/>
      <c r="AY1995" s="1"/>
    </row>
    <row r="1996" spans="3:51" s="6" customFormat="1" x14ac:dyDescent="0.3">
      <c r="C1996" s="28"/>
      <c r="D1996" s="29"/>
      <c r="E1996" s="30"/>
      <c r="F1996" s="31"/>
      <c r="G1996" s="37"/>
      <c r="H1996" s="38"/>
      <c r="K1996" s="1"/>
      <c r="L1996" s="1"/>
      <c r="M1996" s="1"/>
      <c r="N1996" s="4"/>
      <c r="O1996" s="4"/>
      <c r="P1996" s="4"/>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4"/>
      <c r="AY1996" s="1"/>
    </row>
    <row r="1997" spans="3:51" s="6" customFormat="1" x14ac:dyDescent="0.3">
      <c r="C1997" s="28"/>
      <c r="D1997" s="29"/>
      <c r="E1997" s="30"/>
      <c r="F1997" s="31"/>
      <c r="G1997" s="37"/>
      <c r="H1997" s="38"/>
      <c r="K1997" s="1"/>
      <c r="L1997" s="1"/>
      <c r="M1997" s="1"/>
      <c r="N1997" s="4"/>
      <c r="O1997" s="4"/>
      <c r="P1997" s="4"/>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4"/>
      <c r="AY1997" s="1"/>
    </row>
    <row r="1998" spans="3:51" s="6" customFormat="1" x14ac:dyDescent="0.3">
      <c r="C1998" s="28"/>
      <c r="D1998" s="29"/>
      <c r="E1998" s="30"/>
      <c r="F1998" s="31"/>
      <c r="G1998" s="37"/>
      <c r="H1998" s="38"/>
      <c r="K1998" s="1"/>
      <c r="L1998" s="1"/>
      <c r="M1998" s="1"/>
      <c r="N1998" s="4"/>
      <c r="O1998" s="4"/>
      <c r="P1998" s="4"/>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4"/>
      <c r="AY1998" s="1"/>
    </row>
    <row r="1999" spans="3:51" s="6" customFormat="1" x14ac:dyDescent="0.3">
      <c r="C1999" s="28"/>
      <c r="D1999" s="29"/>
      <c r="E1999" s="30"/>
      <c r="F1999" s="31"/>
      <c r="G1999" s="37"/>
      <c r="H1999" s="38"/>
      <c r="K1999" s="1"/>
      <c r="L1999" s="1"/>
      <c r="M1999" s="1"/>
      <c r="N1999" s="4"/>
      <c r="O1999" s="4"/>
      <c r="P1999" s="4"/>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4"/>
      <c r="AY1999" s="1"/>
    </row>
    <row r="2000" spans="3:51" s="6" customFormat="1" x14ac:dyDescent="0.3">
      <c r="C2000" s="28"/>
      <c r="D2000" s="29"/>
      <c r="E2000" s="30"/>
      <c r="F2000" s="31"/>
      <c r="G2000" s="37"/>
      <c r="H2000" s="38"/>
      <c r="K2000" s="1"/>
      <c r="L2000" s="1"/>
      <c r="M2000" s="1"/>
      <c r="N2000" s="4"/>
      <c r="O2000" s="4"/>
      <c r="P2000" s="4"/>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4"/>
      <c r="AY2000" s="1"/>
    </row>
    <row r="2001" spans="3:51" s="6" customFormat="1" x14ac:dyDescent="0.3">
      <c r="C2001" s="39"/>
      <c r="D2001" s="40"/>
      <c r="E2001" s="41"/>
      <c r="F2001" s="42"/>
      <c r="G2001" s="43"/>
      <c r="H2001" s="44"/>
      <c r="K2001" s="1"/>
      <c r="L2001" s="1"/>
      <c r="M2001" s="1"/>
      <c r="N2001" s="4"/>
      <c r="O2001" s="4"/>
      <c r="P2001" s="4"/>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4"/>
      <c r="AY2001" s="1"/>
    </row>
  </sheetData>
  <sheetProtection insertRows="0" deleteRows="0"/>
  <conditionalFormatting sqref="E2:G195">
    <cfRule type="expression" dxfId="55" priority="264" stopIfTrue="1">
      <formula>LEFT(E2,1)="."</formula>
    </cfRule>
  </conditionalFormatting>
  <conditionalFormatting sqref="G34:G195 G2:G32">
    <cfRule type="expression" dxfId="54" priority="1" stopIfTrue="1">
      <formula>OR(UPPER(F2)="STR",UPPER(F2)="ASC",UPPER(F2)="HEX")</formula>
    </cfRule>
    <cfRule type="expression" dxfId="53" priority="260" stopIfTrue="1">
      <formula>V2</formula>
    </cfRule>
    <cfRule type="expression" dxfId="52" priority="261" stopIfTrue="1">
      <formula>Q2&gt;=0</formula>
    </cfRule>
    <cfRule type="expression" dxfId="51" priority="262" stopIfTrue="1">
      <formula>LEFT(G2,1)="#"</formula>
    </cfRule>
    <cfRule type="expression" dxfId="50" priority="263" stopIfTrue="1">
      <formula>LEFT(G2,1)="$"</formula>
    </cfRule>
    <cfRule type="expression" dxfId="49" priority="265" stopIfTrue="1">
      <formula>AND(T2=FALSE,AY2=2)</formula>
    </cfRule>
  </conditionalFormatting>
  <conditionalFormatting sqref="G33">
    <cfRule type="expression" dxfId="48" priority="278" stopIfTrue="1">
      <formula>OR(UPPER(F33)="STR",UPPER(F33)="ASC",UPPER(F33)="HEX")</formula>
    </cfRule>
    <cfRule type="expression" dxfId="47" priority="279" stopIfTrue="1">
      <formula>#REF!</formula>
    </cfRule>
    <cfRule type="expression" dxfId="46" priority="280" stopIfTrue="1">
      <formula>#REF!&gt;=0</formula>
    </cfRule>
    <cfRule type="expression" dxfId="45" priority="281" stopIfTrue="1">
      <formula>LEFT(G33,1)="#"</formula>
    </cfRule>
    <cfRule type="expression" dxfId="44" priority="282" stopIfTrue="1">
      <formula>LEFT(G33,1)="$"</formula>
    </cfRule>
    <cfRule type="expression" dxfId="43" priority="283" stopIfTrue="1">
      <formula>AND(#REF!=FALSE,#REF!=2)</formula>
    </cfRule>
  </conditionalFormatting>
  <pageMargins left="0.7" right="0.7" top="0.75" bottom="0.75" header="0.3" footer="0.3"/>
  <pageSetup paperSize="9" orientation="portrait" horizontalDpi="4294967293"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59ED5-63B0-4924-AD77-C365C5C6A542}">
  <dimension ref="C1:AY1983"/>
  <sheetViews>
    <sheetView workbookViewId="0">
      <pane ySplit="1" topLeftCell="A2" activePane="bottomLeft" state="frozenSplit"/>
      <selection pane="bottomLeft" activeCell="D2" sqref="D2"/>
    </sheetView>
  </sheetViews>
  <sheetFormatPr defaultRowHeight="14.4" x14ac:dyDescent="0.3"/>
  <cols>
    <col min="1" max="2" width="8.88671875" style="1"/>
    <col min="3" max="3" width="37.109375" style="45" bestFit="1" customWidth="1"/>
    <col min="4" max="4" width="8" style="46" customWidth="1"/>
    <col min="5" max="5" width="14.109375" style="47" customWidth="1"/>
    <col min="6" max="6" width="10" style="48" customWidth="1"/>
    <col min="7" max="7" width="27.6640625" style="49" customWidth="1"/>
    <col min="8" max="8" width="51.5546875" style="50" customWidth="1"/>
    <col min="9" max="9" width="24.6640625" style="6" customWidth="1"/>
    <col min="10" max="10" width="8.88671875" style="6" customWidth="1"/>
    <col min="11" max="11" width="8.88671875" style="1"/>
    <col min="12" max="12" width="10.44140625" style="1" bestFit="1" customWidth="1"/>
    <col min="13" max="13" width="8.88671875" style="1"/>
    <col min="14" max="16" width="8.88671875" style="4"/>
    <col min="17" max="47" width="8.88671875" style="1"/>
    <col min="48" max="48" width="10.33203125" style="1" bestFit="1" customWidth="1"/>
    <col min="49" max="49" width="8.88671875" style="1"/>
    <col min="50" max="50" width="8.88671875" style="4"/>
    <col min="51" max="16384" width="8.88671875" style="1"/>
  </cols>
  <sheetData>
    <row r="1" spans="3:51" x14ac:dyDescent="0.3">
      <c r="C1" s="57" t="s">
        <v>280</v>
      </c>
      <c r="D1" s="58"/>
      <c r="E1" s="59" t="s">
        <v>276</v>
      </c>
      <c r="F1" s="60" t="s">
        <v>277</v>
      </c>
      <c r="G1" s="61" t="s">
        <v>278</v>
      </c>
      <c r="H1" s="62" t="s">
        <v>279</v>
      </c>
      <c r="L1" s="1" t="s">
        <v>281</v>
      </c>
      <c r="M1" s="1" t="s">
        <v>282</v>
      </c>
      <c r="N1" s="4" t="s">
        <v>283</v>
      </c>
      <c r="O1" s="4" t="s">
        <v>284</v>
      </c>
      <c r="P1" s="4" t="s">
        <v>285</v>
      </c>
      <c r="Q1" s="1" t="s">
        <v>61</v>
      </c>
      <c r="R1" s="1" t="s">
        <v>13</v>
      </c>
      <c r="S1" s="1" t="s">
        <v>110</v>
      </c>
      <c r="T1" s="1" t="s">
        <v>89</v>
      </c>
      <c r="U1" s="1" t="s">
        <v>53</v>
      </c>
      <c r="V1" s="1" t="s">
        <v>63</v>
      </c>
      <c r="W1" s="1" t="s">
        <v>64</v>
      </c>
      <c r="X1" s="1" t="s">
        <v>275</v>
      </c>
      <c r="Y1" s="1" t="s">
        <v>118</v>
      </c>
      <c r="Z1" s="1" t="s">
        <v>62</v>
      </c>
      <c r="AA1" s="1" t="s">
        <v>38</v>
      </c>
      <c r="AB1" s="1" t="s">
        <v>39</v>
      </c>
      <c r="AC1" s="1" t="s">
        <v>65</v>
      </c>
      <c r="AD1" s="1" t="s">
        <v>66</v>
      </c>
      <c r="AE1" s="1" t="s">
        <v>70</v>
      </c>
      <c r="AF1" s="1" t="s">
        <v>74</v>
      </c>
      <c r="AG1" s="1" t="s">
        <v>71</v>
      </c>
      <c r="AH1" s="1" t="s">
        <v>14</v>
      </c>
      <c r="AI1" s="2" t="s">
        <v>84</v>
      </c>
      <c r="AJ1" s="2" t="s">
        <v>81</v>
      </c>
      <c r="AK1" s="2" t="s">
        <v>14</v>
      </c>
      <c r="AL1" s="2" t="s">
        <v>14</v>
      </c>
      <c r="AM1" s="2" t="s">
        <v>114</v>
      </c>
      <c r="AN1" s="1" t="s">
        <v>72</v>
      </c>
      <c r="AO1" s="1" t="s">
        <v>115</v>
      </c>
      <c r="AP1" s="1" t="s">
        <v>73</v>
      </c>
      <c r="AQ1" s="1" t="s">
        <v>116</v>
      </c>
      <c r="AR1" s="1" t="s">
        <v>14</v>
      </c>
      <c r="AS1" s="1" t="s">
        <v>76</v>
      </c>
      <c r="AT1" s="1" t="s">
        <v>75</v>
      </c>
      <c r="AU1" s="1" t="s">
        <v>87</v>
      </c>
      <c r="AV1" s="1" t="s">
        <v>104</v>
      </c>
      <c r="AW1" s="1" t="s">
        <v>77</v>
      </c>
      <c r="AX1" s="4" t="s">
        <v>78</v>
      </c>
      <c r="AY1" s="1" t="s">
        <v>35</v>
      </c>
    </row>
    <row r="2" spans="3:51" x14ac:dyDescent="0.3">
      <c r="C2" s="10"/>
      <c r="D2" s="15" t="s">
        <v>504</v>
      </c>
      <c r="E2" s="16"/>
      <c r="F2" s="17"/>
      <c r="G2" s="18"/>
      <c r="H2" s="23"/>
    </row>
    <row r="3" spans="3:51" s="6" customFormat="1" x14ac:dyDescent="0.3">
      <c r="C3" s="10"/>
      <c r="D3" s="15"/>
      <c r="E3" s="16"/>
      <c r="F3" s="17"/>
      <c r="G3" s="18"/>
      <c r="H3" s="23"/>
      <c r="K3" s="1"/>
      <c r="L3" s="1"/>
      <c r="M3" s="1"/>
      <c r="N3" s="4"/>
      <c r="O3" s="4"/>
      <c r="P3" s="4"/>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4"/>
      <c r="AY3" s="1"/>
    </row>
    <row r="4" spans="3:51" s="6" customFormat="1" x14ac:dyDescent="0.3">
      <c r="C4" s="10"/>
      <c r="D4" s="15"/>
      <c r="E4" s="16"/>
      <c r="F4" s="17"/>
      <c r="G4" s="18"/>
      <c r="H4" s="23"/>
      <c r="K4" s="1"/>
      <c r="L4" s="1"/>
      <c r="M4" s="1"/>
      <c r="N4" s="4"/>
      <c r="O4" s="4"/>
      <c r="P4" s="4"/>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4"/>
      <c r="AY4" s="1"/>
    </row>
    <row r="5" spans="3:51" s="6" customFormat="1" x14ac:dyDescent="0.3">
      <c r="C5" s="10"/>
      <c r="D5" s="15"/>
      <c r="E5" s="16"/>
      <c r="F5" s="17"/>
      <c r="G5" s="18"/>
      <c r="H5" s="23"/>
      <c r="K5" s="1"/>
      <c r="L5" s="1"/>
      <c r="M5" s="1"/>
      <c r="N5" s="4"/>
      <c r="O5" s="4"/>
      <c r="P5" s="4"/>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4"/>
      <c r="AY5" s="1"/>
    </row>
    <row r="6" spans="3:51" s="6" customFormat="1" x14ac:dyDescent="0.3">
      <c r="C6" s="10"/>
      <c r="D6" s="15"/>
      <c r="E6" s="16" t="s">
        <v>288</v>
      </c>
      <c r="F6" s="17" t="s">
        <v>1</v>
      </c>
      <c r="G6" s="18" t="s">
        <v>289</v>
      </c>
      <c r="H6" s="23"/>
      <c r="K6" s="1"/>
      <c r="L6" s="1"/>
      <c r="M6" s="1"/>
      <c r="N6" s="4"/>
      <c r="O6" s="4"/>
      <c r="P6" s="4"/>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4"/>
      <c r="AY6" s="1"/>
    </row>
    <row r="7" spans="3:51" s="6" customFormat="1" x14ac:dyDescent="0.3">
      <c r="C7" s="10"/>
      <c r="D7" s="15"/>
      <c r="E7" s="16" t="s">
        <v>290</v>
      </c>
      <c r="F7" s="17" t="s">
        <v>1</v>
      </c>
      <c r="G7" s="18" t="s">
        <v>291</v>
      </c>
      <c r="H7" s="23"/>
      <c r="K7" s="1"/>
      <c r="L7" s="1"/>
      <c r="M7" s="1"/>
      <c r="N7" s="4"/>
      <c r="O7" s="4"/>
      <c r="P7" s="4"/>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4"/>
      <c r="AY7" s="1"/>
    </row>
    <row r="8" spans="3:51" s="6" customFormat="1" x14ac:dyDescent="0.3">
      <c r="C8" s="10"/>
      <c r="D8" s="15"/>
      <c r="E8" s="16"/>
      <c r="F8" s="17"/>
      <c r="G8" s="18"/>
      <c r="H8" s="23"/>
      <c r="K8" s="1"/>
      <c r="L8" s="1"/>
      <c r="M8" s="1"/>
      <c r="N8" s="4"/>
      <c r="O8" s="4"/>
      <c r="P8" s="4"/>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4"/>
      <c r="AY8" s="1"/>
    </row>
    <row r="9" spans="3:51" s="6" customFormat="1" x14ac:dyDescent="0.3">
      <c r="C9" s="10"/>
      <c r="D9" s="15"/>
      <c r="E9" s="16"/>
      <c r="F9" s="17"/>
      <c r="G9" s="18"/>
      <c r="H9" s="23"/>
      <c r="K9" s="1"/>
      <c r="L9" s="1"/>
      <c r="M9" s="1"/>
      <c r="N9" s="4"/>
      <c r="O9" s="4"/>
      <c r="P9" s="4"/>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4"/>
      <c r="AY9" s="1"/>
    </row>
    <row r="10" spans="3:51" s="6" customFormat="1" x14ac:dyDescent="0.3">
      <c r="C10" s="10"/>
      <c r="D10" s="15"/>
      <c r="E10" s="16"/>
      <c r="F10" s="17"/>
      <c r="G10" s="18"/>
      <c r="H10" s="23"/>
      <c r="K10" s="1"/>
      <c r="L10" s="1"/>
      <c r="M10" s="1"/>
      <c r="N10" s="4"/>
      <c r="O10" s="4"/>
      <c r="P10" s="4"/>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4"/>
      <c r="AY10" s="1"/>
    </row>
    <row r="11" spans="3:51" s="6" customFormat="1" x14ac:dyDescent="0.3">
      <c r="C11" s="10"/>
      <c r="D11" s="15"/>
      <c r="E11" s="16" t="s">
        <v>296</v>
      </c>
      <c r="F11" s="17"/>
      <c r="G11" s="18"/>
      <c r="H11" s="23"/>
      <c r="K11" s="1"/>
      <c r="L11" s="1"/>
      <c r="M11" s="1"/>
      <c r="N11" s="4"/>
      <c r="O11" s="4"/>
      <c r="P11" s="4"/>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4"/>
      <c r="AY11" s="1"/>
    </row>
    <row r="12" spans="3:51" s="6" customFormat="1" x14ac:dyDescent="0.3">
      <c r="C12" s="10"/>
      <c r="D12" s="15"/>
      <c r="E12" s="16"/>
      <c r="F12" s="17"/>
      <c r="G12" s="18"/>
      <c r="H12" s="23"/>
      <c r="K12" s="1"/>
      <c r="L12" s="1"/>
      <c r="M12" s="1"/>
      <c r="N12" s="4"/>
      <c r="O12" s="4"/>
      <c r="P12" s="4"/>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4"/>
      <c r="AY12" s="1"/>
    </row>
    <row r="13" spans="3:51" s="6" customFormat="1" x14ac:dyDescent="0.3">
      <c r="C13" s="10"/>
      <c r="D13" s="15"/>
      <c r="E13" s="16"/>
      <c r="F13" s="17"/>
      <c r="G13" s="18"/>
      <c r="H13" s="23"/>
      <c r="K13" s="1"/>
      <c r="L13" s="1"/>
      <c r="M13" s="1"/>
      <c r="N13" s="4"/>
      <c r="O13" s="4"/>
      <c r="P13" s="4"/>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4"/>
      <c r="AY13" s="1"/>
    </row>
    <row r="14" spans="3:51" x14ac:dyDescent="0.3">
      <c r="C14" s="10"/>
      <c r="D14" s="15"/>
      <c r="E14" s="16"/>
      <c r="F14" s="17" t="s">
        <v>286</v>
      </c>
      <c r="G14" s="18" t="s">
        <v>287</v>
      </c>
      <c r="H14" s="23"/>
      <c r="K14" s="1" t="str">
        <f>RIGHT(G14,LEN(G14)-1)</f>
        <v>300</v>
      </c>
      <c r="L14" s="1" t="s">
        <v>281</v>
      </c>
      <c r="M14" s="1" t="s">
        <v>282</v>
      </c>
      <c r="N14" s="4" t="s">
        <v>283</v>
      </c>
      <c r="O14" s="4" t="s">
        <v>284</v>
      </c>
      <c r="P14" s="4" t="s">
        <v>285</v>
      </c>
      <c r="Q14" s="1" t="s">
        <v>61</v>
      </c>
      <c r="R14" s="1" t="s">
        <v>13</v>
      </c>
      <c r="S14" s="1" t="s">
        <v>110</v>
      </c>
      <c r="T14" s="1" t="s">
        <v>89</v>
      </c>
      <c r="U14" s="1" t="s">
        <v>53</v>
      </c>
      <c r="V14" s="1" t="s">
        <v>63</v>
      </c>
      <c r="W14" s="1" t="s">
        <v>64</v>
      </c>
      <c r="X14" s="1" t="s">
        <v>275</v>
      </c>
      <c r="Y14" s="1" t="s">
        <v>118</v>
      </c>
      <c r="Z14" s="1" t="s">
        <v>62</v>
      </c>
      <c r="AA14" s="1" t="s">
        <v>38</v>
      </c>
      <c r="AB14" s="1" t="s">
        <v>39</v>
      </c>
      <c r="AC14" s="1" t="s">
        <v>65</v>
      </c>
      <c r="AD14" s="1" t="s">
        <v>66</v>
      </c>
      <c r="AE14" s="1" t="s">
        <v>70</v>
      </c>
      <c r="AF14" s="1" t="s">
        <v>74</v>
      </c>
      <c r="AG14" s="1" t="s">
        <v>71</v>
      </c>
      <c r="AH14" s="1" t="s">
        <v>14</v>
      </c>
      <c r="AI14" s="2" t="s">
        <v>84</v>
      </c>
      <c r="AJ14" s="2" t="s">
        <v>81</v>
      </c>
      <c r="AK14" s="2" t="s">
        <v>14</v>
      </c>
      <c r="AL14" s="2" t="s">
        <v>14</v>
      </c>
      <c r="AM14" s="2" t="s">
        <v>114</v>
      </c>
      <c r="AN14" s="1" t="s">
        <v>72</v>
      </c>
      <c r="AO14" s="1" t="s">
        <v>115</v>
      </c>
      <c r="AP14" s="1" t="s">
        <v>73</v>
      </c>
      <c r="AQ14" s="1" t="s">
        <v>116</v>
      </c>
      <c r="AR14" s="1" t="s">
        <v>14</v>
      </c>
      <c r="AS14" s="1" t="s">
        <v>76</v>
      </c>
      <c r="AT14" s="1" t="s">
        <v>75</v>
      </c>
      <c r="AU14" s="1" t="s">
        <v>87</v>
      </c>
      <c r="AV14" s="1" t="s">
        <v>104</v>
      </c>
      <c r="AW14" s="1" t="s">
        <v>77</v>
      </c>
      <c r="AX14" s="4" t="s">
        <v>78</v>
      </c>
      <c r="AY14" s="1" t="s">
        <v>35</v>
      </c>
    </row>
    <row r="15" spans="3:51" x14ac:dyDescent="0.3">
      <c r="C15" s="10" t="str" cm="1">
        <f t="array" aca="1" ref="C15" ca="1">IF(AND(N15&amp;""&lt;&gt;"",K15&amp;""&lt;&gt;""),K15&amp;": "&amp;N15&amp;IF(O15&amp;""&lt;&gt;""," "&amp;O15,"")&amp;IF(P15&amp;""&lt;&gt;""," "&amp;P15,""),IF(Y15&amp;""&lt;&gt;"",K15&amp;": "&amp;TRIM(_xlfn.TEXTJOIN("",TRUE,MID(Y15,2*ROW(INDIRECT("1:"&amp;LEN(Y15)))-1,2)&amp;" ")),""))</f>
        <v>300: A2 00</v>
      </c>
      <c r="D15" s="15"/>
      <c r="E15" s="16" t="s">
        <v>295</v>
      </c>
      <c r="F15" s="17" t="s">
        <v>292</v>
      </c>
      <c r="G15" s="18" t="s">
        <v>293</v>
      </c>
      <c r="H15" s="23"/>
      <c r="K15" s="1" t="str">
        <f>DEC2HEX(HEX2DEC(K14)+IF(ISERROR(AY14),0,IF(ISNUMBER(AY14),AY14,0)))</f>
        <v>300</v>
      </c>
      <c r="L15" s="1" t="str">
        <f>IF(E15&amp;""&lt;&gt;"",E15,"")</f>
        <v>entry</v>
      </c>
      <c r="M15" s="1" t="str">
        <f t="shared" ref="M15:M78" si="0">IF(K15&amp;""&lt;&gt;"","$"&amp;DEC2HEX(HEX2DEC(K15),4),"")</f>
        <v>$0300</v>
      </c>
      <c r="N15" s="4" t="str">
        <f t="shared" ref="N15:N78" ca="1" si="1">IF(AND(AW15&lt;&gt;"PSO",NOT(ISERROR(AX15))),AX15,"")</f>
        <v>A2</v>
      </c>
      <c r="O15" s="4" t="str">
        <f t="shared" ref="O15:O78" ca="1" si="2">IF(AW15="PSO","",IF(AV15&amp;""&lt;&gt;"",RIGHT(AV15,2),""))</f>
        <v>00</v>
      </c>
      <c r="P15" s="4" t="str">
        <f t="shared" ref="P15:P78" ca="1" si="3">IF(LEN(AV15)&gt;2,LEFT(AV15,2),"")</f>
        <v/>
      </c>
      <c r="Q15" s="3">
        <f t="shared" ref="Q15:Q78" si="4">IF(ISERROR(SEARCH(",",G15)),-1,SEARCH(",",G15))</f>
        <v>-1</v>
      </c>
      <c r="R15" s="3" t="str">
        <f t="shared" ref="R15:R22" si="5">IF(Q15&gt;=0,UPPER(MID(G15,Q15+1,LEN(G15)-Q15+1)),"")</f>
        <v/>
      </c>
      <c r="S15" s="3" t="str">
        <f>IF(UPPER(F15)="SUB",E15,S14)</f>
        <v>sub</v>
      </c>
      <c r="T15" s="3" t="b">
        <f t="shared" ref="T15:T78" si="6">IF(ISERROR(MATCH(UPPER(F15),BRANCH,0)),FALSE,TRUE)</f>
        <v>0</v>
      </c>
      <c r="U15" s="3" t="b">
        <f t="shared" ref="U15:U78" si="7">IF(AND(F15&amp;""&lt;&gt;"",G15&amp;""=""),TRUE,FALSE)</f>
        <v>0</v>
      </c>
      <c r="V15" s="3" t="b">
        <f t="shared" ref="V15:V78" si="8">LEFT(G15,1)="("</f>
        <v>0</v>
      </c>
      <c r="W15" s="3" t="b">
        <f t="shared" ref="W15:W78" si="9">RIGHT(G15,1)=")"</f>
        <v>0</v>
      </c>
      <c r="X15" s="3" t="b">
        <f>IF(NOT(ISERROR(VLOOKUP(UPPER(F15),Opcodes!$O$3:$O$10,1,FALSE))),TRUE,FALSE)</f>
        <v>0</v>
      </c>
      <c r="Y15" s="1" t="str" cm="1">
        <f t="array" aca="1" ref="Y15" ca="1">IF(OR(UPPER(F15)="STR",UPPER(F15)="ASC"),_xlfn.TEXTJOIN("",TRUE,DEC2HEX(128*(UPPER(F15)="STR")+CODE(MID(G15,ABS(ROW(INDIRECT("1:"&amp;LEN(G15)))),1)))),IF(UPPER(F15)="HEX",SUBSTITUTE(G15," ",""),""))</f>
        <v/>
      </c>
      <c r="Z15" s="1" t="str">
        <f t="shared" ref="Z15:Z78" si="10">IF(AND(U15=FALSE,V15,W15,Q15&lt;0),MID(G15,2,LEN(G15)-2),"")</f>
        <v/>
      </c>
      <c r="AA15" s="1" t="str">
        <f t="shared" ref="AA15:AA78" si="11">IF(AND(Z15&amp;""="",Q15&gt;=0,V15,W15),MID(G15,2,Q15-2),"")</f>
        <v/>
      </c>
      <c r="AB15" s="1" t="str">
        <f t="shared" ref="AB15:AB78" si="12">IF(U15=FALSE,IF(AND(AA15="",Q15&gt;=0,V15),IF(MID(G15,LEN(G15)-2,1)=")",MID(G15,2,LEN(G15)-4),""),""),"")</f>
        <v/>
      </c>
      <c r="AC15" s="1" t="str">
        <f t="shared" ref="AC15:AC78" si="13">IF(AND(V15=FALSE,W15=FALSE,R15="X"),LEFT(G15,Q15-1),"")</f>
        <v/>
      </c>
      <c r="AD15" s="1" t="str">
        <f t="shared" ref="AD15:AD78" si="14">IF(AND(V15=FALSE,W15=FALSE,R15="Y"),LEFT(G15,Q15-1),"")</f>
        <v/>
      </c>
      <c r="AE15" s="1" t="str">
        <f t="shared" ref="AE15:AE78" ca="1" si="15">IF(AND(Y15&amp;""="",V15=FALSE,W15=FALSE,Q15&lt;0,U15=FALSE,LEFT(G15,1)&lt;&gt;"#"),G15,"")</f>
        <v/>
      </c>
      <c r="AF15" s="1" t="str">
        <f t="shared" ref="AF15:AF78" si="16">IF(AND(V15=FALSE,W15=FALSE,Q15&lt;0,U15=FALSE,LEFT(G15,1)="#"),G15,"")</f>
        <v>#0</v>
      </c>
      <c r="AG15" s="1" t="str">
        <f ca="1">IF(Z15&amp;""&lt;&gt;"",Z$14,IF(AA15&amp;""&lt;&gt;"",AA$14,IF(AB15&amp;""&lt;&gt;"",AB$14,IF(AC15&amp;""&lt;&gt;"",AC$14,IF(AD15&amp;""&lt;&gt;"",AD$14,IF(AND(AE15&amp;""&lt;&gt;"",X15=FALSE),AE$14,IF(AF15&amp;""&lt;&gt;"","IMM",IF(X15,"PSO","DIR"))))))))</f>
        <v>IMM</v>
      </c>
      <c r="AH15" s="1" t="str">
        <f t="shared" ref="AH15:AH78" ca="1" si="17">IF(Z15&amp;""&lt;&gt;"",Z15,IF(AA15&amp;""&lt;&gt;"",AA15,IF(AB15&amp;""&lt;&gt;"",AB15,IF(AC15&amp;""&lt;&gt;"",AC15,IF(AD15&amp;""&lt;&gt;"",AD15,IF(AE15&amp;""&lt;&gt;"",AE15,IF(AF15&amp;""&lt;&gt;"",RIGHT(AF15,LEN(AF15)-1),"")))))))</f>
        <v>0</v>
      </c>
      <c r="AI15" s="1">
        <f ca="1">IF(ISERROR(SEARCH("+",AH15)),IF(ISERROR(SEARCH("-",AH15)),-1,SEARCH("-",AH15)),SEARCH("+",AH15))</f>
        <v>-1</v>
      </c>
      <c r="AJ15" s="1">
        <f t="shared" ref="AJ15:AJ30" ca="1" si="18">IF(AI15&lt;0,0,_xlfn.NUMBERVALUE(RIGHT(AH15,LEN(AH15)-AI15+1)))</f>
        <v>0</v>
      </c>
      <c r="AK15" s="1" t="str">
        <f ca="1">IF(AI15&lt;0,AH15,LEFT(AH15,AI15-1))</f>
        <v>0</v>
      </c>
      <c r="AL15" s="1" t="str">
        <f ca="1">IF(OR(LEFT(AK15,1)="&lt;",LEFT(AK15,1)="&gt;"),MID(AK15,2,LEN(AK15)),AK15)</f>
        <v>0</v>
      </c>
      <c r="AM15" s="1" t="e" cm="1">
        <f t="array" aca="1" ref="AM15" ca="1">INDEX($G$2:$G$195,MATCH(1,(AL15=$E$2:$E$195)*("EQU"=UPPER($F$2:$F$195)),0))</f>
        <v>#N/A</v>
      </c>
      <c r="AN15" s="1" t="str">
        <f t="shared" ref="AN15:AN33" ca="1" si="19">IF(OR(AL15&amp;""="",ISNA(AM15),AL15="*"),"",AM15)</f>
        <v/>
      </c>
      <c r="AO15" s="1" t="e">
        <f ca="1">IF(LEFT(AL15,1)&lt;&gt;".",VLOOKUP(AL15,$L$15:$M$177,2,FALSE),"")</f>
        <v>#N/A</v>
      </c>
      <c r="AP15" s="1" t="str">
        <f t="shared" ref="AP15:AP78" ca="1" si="20">IF(OR(AL15&amp;""="",ISNA(AO15),AL15="*",AN15&amp;""&lt;&gt;""),IF(AL15&lt;&gt;"*","",M15),AO15)</f>
        <v/>
      </c>
      <c r="AQ15" s="1" t="str" cm="1">
        <f t="array" aca="1" ref="AQ15" ca="1">IF(LEFT(AL15,1)=".",INDEX($M$15:$M$177,MATCH(1,(AL15=$L$15:$L$177)*(S15=($S$15:$S$177)),0)),"")</f>
        <v/>
      </c>
      <c r="AR15" s="1" t="str">
        <f t="shared" ref="AR15:AR78" ca="1" si="21">IF(AQ15&amp;""&lt;&gt;"",AQ15,IF(AP15&amp;""&lt;&gt;"",AP15,IF(AN15&amp;""&lt;&gt;"",AN15,IF(AL15&amp;""&lt;&gt;"",AL15,""))))</f>
        <v>0</v>
      </c>
      <c r="AS15" s="1">
        <f t="shared" ref="AS15:AS42" ca="1" si="22">IF(LEFT(AR15,1)="$",AJ15+HEX2DEC(RIGHT(AR15,LEN(AR15)-1)),IF(AR15&amp;""&lt;&gt;"",AR15+AJ15,""))</f>
        <v>0</v>
      </c>
      <c r="AT15" s="1" t="str">
        <f t="shared" ref="AT15:AT25" ca="1" si="23">IF(AS15&amp;""&lt;&gt;"",DEC2HEX(AS15,2+2*(AS15&gt;255)),"")</f>
        <v>00</v>
      </c>
      <c r="AU15" s="1" t="str">
        <f t="shared" ref="AU15:AU78" ca="1" si="24">IF(LEFT(AK15,1)="&gt;",LEFT(AT15,2),IF(LEFT(AK15,1)="&lt;",RIGHT(AT15,2),AT15))</f>
        <v>00</v>
      </c>
      <c r="AV15" s="1" t="str">
        <f t="shared" ref="AV15:AV78" ca="1" si="25">IF(T15,IF(AF15&amp;""="",RIGHT(DEC2HEX(HEX2DEC(AU15)-HEX2DEC(K15)-2,2),2),AU15),AU15)</f>
        <v>00</v>
      </c>
      <c r="AW15" s="1" t="str">
        <f t="shared" ref="AW15:AW78" ca="1" si="26">IF(LEFT(AG15,3)="mem",IF(AS15&lt;255,SUBSTITUTE(AG15,"mem","ZP"),IF(T15,"REL",SUBSTITUTE(AG15,"mem","ABS"))),IF(T15,"REL",AG15))</f>
        <v>IMM</v>
      </c>
      <c r="AX15" s="4" t="str">
        <f ca="1">VLOOKUP(UPPER(F15)&amp;"-"&amp;AW15,Opcodes!$D$3:$E$160,2,FALSE)</f>
        <v>A2</v>
      </c>
      <c r="AY15" s="1">
        <f ca="1">IF(OR(UPPER(F15)="JMP",UPPER(F15)="JSR"),3,IF(T15,2,1+IF(LEFT(AL15,1)=".",1,IF(OR(AND(Y15&amp;""="",AW15="PSO"),ISERROR(AX15)),-1,IF(Y15&amp;""&lt;&gt;"",LEN(Y15)/2-1,LEN(AV15)/2)))))</f>
        <v>2</v>
      </c>
    </row>
    <row r="16" spans="3:51" x14ac:dyDescent="0.3">
      <c r="C16" s="10" t="str" cm="1">
        <f t="array" aca="1" ref="C16" ca="1">IF(AND(N16&amp;""&lt;&gt;"",K16&amp;""&lt;&gt;""),K16&amp;": "&amp;N16&amp;IF(O16&amp;""&lt;&gt;""," "&amp;O16,"")&amp;IF(P16&amp;""&lt;&gt;""," "&amp;P16,""),IF(Y16&amp;""&lt;&gt;"",K16&amp;": "&amp;TRIM(_xlfn.TEXTJOIN("",TRUE,MID(Y16,2*ROW(INDIRECT("1:"&amp;LEN(Y16)))-1,2)&amp;" ")),""))</f>
        <v>302: 20 1E FB</v>
      </c>
      <c r="D16" s="15"/>
      <c r="E16" s="16"/>
      <c r="F16" s="17" t="s">
        <v>294</v>
      </c>
      <c r="G16" s="18" t="s">
        <v>288</v>
      </c>
      <c r="H16" s="23"/>
      <c r="K16" s="1" t="str">
        <f t="shared" ref="K16:K79" ca="1" si="27">DEC2HEX(HEX2DEC(K15)+IF(ISERROR(AY15),0,IF(ISNUMBER(AY15),AY15,0)))</f>
        <v>302</v>
      </c>
      <c r="L16" s="1" t="str">
        <f t="shared" ref="L16:L79" si="28">IF(AND(E16&amp;""&lt;&gt;"",UPPER(F16&lt;&gt;"EQU")),E16,"")</f>
        <v/>
      </c>
      <c r="M16" s="1" t="str">
        <f t="shared" ca="1" si="0"/>
        <v>$0302</v>
      </c>
      <c r="N16" s="4" t="str">
        <f t="shared" ca="1" si="1"/>
        <v>20</v>
      </c>
      <c r="O16" s="4" t="str">
        <f t="shared" ca="1" si="2"/>
        <v>1E</v>
      </c>
      <c r="P16" s="4" t="str">
        <f t="shared" ca="1" si="3"/>
        <v>FB</v>
      </c>
      <c r="Q16" s="3">
        <f t="shared" si="4"/>
        <v>-1</v>
      </c>
      <c r="R16" s="3" t="str">
        <f t="shared" si="5"/>
        <v/>
      </c>
      <c r="S16" s="3" t="str">
        <f t="shared" ref="S16:S79" si="29">IF(UPPER(F16)="SUB",E16,S15)</f>
        <v>sub</v>
      </c>
      <c r="T16" s="3" t="b">
        <f t="shared" si="6"/>
        <v>0</v>
      </c>
      <c r="U16" s="3" t="b">
        <f t="shared" si="7"/>
        <v>0</v>
      </c>
      <c r="V16" s="3" t="b">
        <f t="shared" si="8"/>
        <v>0</v>
      </c>
      <c r="W16" s="3" t="b">
        <f t="shared" si="9"/>
        <v>0</v>
      </c>
      <c r="X16" s="3" t="b">
        <f>IF(NOT(ISERROR(VLOOKUP(UPPER(F16),Opcodes!$O$3:$O$10,1,FALSE))),TRUE,FALSE)</f>
        <v>0</v>
      </c>
      <c r="Y16" s="1" t="str" cm="1">
        <f t="array" aca="1" ref="Y16" ca="1">IF(OR(UPPER(F16)="STR",UPPER(F16)="ASC"),_xlfn.TEXTJOIN("",TRUE,DEC2HEX(128*(UPPER(F16)="STR")+CODE(MID(G16,ABS(ROW(INDIRECT("1:"&amp;LEN(G16)))),1)))),IF(UPPER(F16)="HEX",SUBSTITUTE(G16," ",""),""))</f>
        <v/>
      </c>
      <c r="Z16" s="1" t="str">
        <f t="shared" si="10"/>
        <v/>
      </c>
      <c r="AA16" s="1" t="str">
        <f t="shared" si="11"/>
        <v/>
      </c>
      <c r="AB16" s="1" t="str">
        <f t="shared" si="12"/>
        <v/>
      </c>
      <c r="AC16" s="1" t="str">
        <f t="shared" si="13"/>
        <v/>
      </c>
      <c r="AD16" s="1" t="str">
        <f t="shared" si="14"/>
        <v/>
      </c>
      <c r="AE16" s="1" t="str">
        <f t="shared" ca="1" si="15"/>
        <v>pdl</v>
      </c>
      <c r="AF16" s="1" t="str">
        <f t="shared" si="16"/>
        <v/>
      </c>
      <c r="AG16" s="1" t="str">
        <f t="shared" ref="AG16:AG79" ca="1" si="30">IF(Z16&amp;""&lt;&gt;"",Z$14,IF(AA16&amp;""&lt;&gt;"",AA$14,IF(AB16&amp;""&lt;&gt;"",AB$14,IF(AC16&amp;""&lt;&gt;"",AC$14,IF(AD16&amp;""&lt;&gt;"",AD$14,IF(AND(AE16&amp;""&lt;&gt;"",X16=FALSE),AE$14,IF(AF16&amp;""&lt;&gt;"","IMM",IF(X16,"PSO","DIR"))))))))</f>
        <v>mem</v>
      </c>
      <c r="AH16" s="1" t="str">
        <f t="shared" ca="1" si="17"/>
        <v>pdl</v>
      </c>
      <c r="AI16" s="1">
        <f ca="1">IF(ISERROR(SEARCH("+",AH16)),IF(ISERROR(SEARCH("-",AH16)),-1,SEARCH("-",AH16)),SEARCH("+",AH16))</f>
        <v>-1</v>
      </c>
      <c r="AJ16" s="1">
        <f t="shared" ca="1" si="18"/>
        <v>0</v>
      </c>
      <c r="AK16" s="1" t="str">
        <f ca="1">IF(AI16&lt;0,AH16,LEFT(AH16,AI16-1))</f>
        <v>pdl</v>
      </c>
      <c r="AL16" s="1" t="str">
        <f ca="1">IF(OR(LEFT(AK16,1)="&lt;",LEFT(AK16,1)="&gt;"),MID(AK16,2,LEN(AK16)),AK16)</f>
        <v>pdl</v>
      </c>
      <c r="AM16" s="1" t="str" cm="1">
        <f t="array" aca="1" ref="AM16" ca="1">INDEX($G$2:$G$195,MATCH(1,(AL16=$E$2:$E$195)*("EQU"=UPPER($F$2:$F$195)),0))</f>
        <v>$fb1e</v>
      </c>
      <c r="AN16" s="1" t="str">
        <f t="shared" ca="1" si="19"/>
        <v>$fb1e</v>
      </c>
      <c r="AO16" s="1" t="e">
        <f t="shared" ref="AO16:AO79" ca="1" si="31">IF(LEFT(AL16,1)&lt;&gt;".",VLOOKUP(AL16,$L$15:$M$177,2,FALSE),"")</f>
        <v>#N/A</v>
      </c>
      <c r="AP16" s="1" t="str">
        <f t="shared" ca="1" si="20"/>
        <v/>
      </c>
      <c r="AQ16" s="1" t="str" cm="1">
        <f t="array" aca="1" ref="AQ16" ca="1">IF(LEFT(AL16,1)=".",INDEX($M$15:$M$177,MATCH(1,(AL16=$L$15:$L$177)*(S16=($S$15:$S$177)),0)),"")</f>
        <v/>
      </c>
      <c r="AR16" s="1" t="str">
        <f t="shared" ca="1" si="21"/>
        <v>$fb1e</v>
      </c>
      <c r="AS16" s="1">
        <f t="shared" ca="1" si="22"/>
        <v>64286</v>
      </c>
      <c r="AT16" s="1" t="str">
        <f t="shared" ca="1" si="23"/>
        <v>FB1E</v>
      </c>
      <c r="AU16" s="1" t="str">
        <f t="shared" ca="1" si="24"/>
        <v>FB1E</v>
      </c>
      <c r="AV16" s="1" t="str">
        <f t="shared" ca="1" si="25"/>
        <v>FB1E</v>
      </c>
      <c r="AW16" s="1" t="str">
        <f t="shared" ca="1" si="26"/>
        <v>ABS</v>
      </c>
      <c r="AX16" s="4" t="str">
        <f ca="1">VLOOKUP(UPPER(F16)&amp;"-"&amp;AW16,Opcodes!$D$3:$E$160,2,FALSE)</f>
        <v>20</v>
      </c>
      <c r="AY16" s="1">
        <f t="shared" ref="AY16:AY79" si="32">IF(OR(UPPER(F16)="JMP",UPPER(F16)="JSR"),3,IF(T16,2,1+IF(LEFT(AL16,1)=".",1,IF(OR(AND(Y16&amp;""="",AW16="PSO"),ISERROR(AX16)),-1,IF(Y16&amp;""&lt;&gt;"",LEN(Y16)/2-1,LEN(AV16)/2)))))</f>
        <v>3</v>
      </c>
    </row>
    <row r="17" spans="3:51" x14ac:dyDescent="0.3">
      <c r="C17" s="10" t="str" cm="1">
        <f t="array" aca="1" ref="C17" ca="1">IF(AND(N17&amp;""&lt;&gt;"",K17&amp;""&lt;&gt;""),K17&amp;": "&amp;N17&amp;IF(O17&amp;""&lt;&gt;""," "&amp;O17,"")&amp;IF(P17&amp;""&lt;&gt;""," "&amp;P17,""),IF(Y17&amp;""&lt;&gt;"",K17&amp;": "&amp;TRIM(_xlfn.TEXTJOIN("",TRUE,MID(Y17,2*ROW(INDIRECT("1:"&amp;LEN(Y17)))-1,2)&amp;" ")),""))</f>
        <v>305: AD 30 C0</v>
      </c>
      <c r="D17" s="15"/>
      <c r="E17" s="16"/>
      <c r="F17" s="17" t="s">
        <v>48</v>
      </c>
      <c r="G17" s="18" t="s">
        <v>290</v>
      </c>
      <c r="H17" s="23"/>
      <c r="I17" s="7"/>
      <c r="J17" s="7"/>
      <c r="K17" s="1" t="str">
        <f t="shared" ca="1" si="27"/>
        <v>305</v>
      </c>
      <c r="L17" s="1" t="str">
        <f t="shared" si="28"/>
        <v/>
      </c>
      <c r="M17" s="1" t="str">
        <f t="shared" ca="1" si="0"/>
        <v>$0305</v>
      </c>
      <c r="N17" s="4" t="str">
        <f t="shared" ca="1" si="1"/>
        <v>AD</v>
      </c>
      <c r="O17" s="4" t="str">
        <f t="shared" ca="1" si="2"/>
        <v>30</v>
      </c>
      <c r="P17" s="4" t="str">
        <f t="shared" ca="1" si="3"/>
        <v>C0</v>
      </c>
      <c r="Q17" s="3">
        <f t="shared" si="4"/>
        <v>-1</v>
      </c>
      <c r="R17" s="3" t="str">
        <f t="shared" si="5"/>
        <v/>
      </c>
      <c r="S17" s="3" t="str">
        <f t="shared" si="29"/>
        <v>sub</v>
      </c>
      <c r="T17" s="3" t="b">
        <f t="shared" si="6"/>
        <v>0</v>
      </c>
      <c r="U17" s="3" t="b">
        <f t="shared" si="7"/>
        <v>0</v>
      </c>
      <c r="V17" s="3" t="b">
        <f t="shared" si="8"/>
        <v>0</v>
      </c>
      <c r="W17" s="3" t="b">
        <f t="shared" si="9"/>
        <v>0</v>
      </c>
      <c r="X17" s="3" t="b">
        <f>IF(NOT(ISERROR(VLOOKUP(UPPER(F17),Opcodes!$O$3:$O$10,1,FALSE))),TRUE,FALSE)</f>
        <v>0</v>
      </c>
      <c r="Y17" s="1" t="str" cm="1">
        <f t="array" aca="1" ref="Y17" ca="1">IF(OR(UPPER(F17)="STR",UPPER(F17)="ASC"),_xlfn.TEXTJOIN("",TRUE,DEC2HEX(128*(UPPER(F17)="STR")+CODE(MID(G17,ABS(ROW(INDIRECT("1:"&amp;LEN(G17)))),1)))),IF(UPPER(F17)="HEX",SUBSTITUTE(G17," ",""),""))</f>
        <v/>
      </c>
      <c r="Z17" s="1" t="str">
        <f t="shared" si="10"/>
        <v/>
      </c>
      <c r="AA17" s="1" t="str">
        <f t="shared" si="11"/>
        <v/>
      </c>
      <c r="AB17" s="1" t="str">
        <f t="shared" si="12"/>
        <v/>
      </c>
      <c r="AC17" s="1" t="str">
        <f t="shared" si="13"/>
        <v/>
      </c>
      <c r="AD17" s="1" t="str">
        <f t="shared" si="14"/>
        <v/>
      </c>
      <c r="AE17" s="1" t="str">
        <f t="shared" ca="1" si="15"/>
        <v>spkr</v>
      </c>
      <c r="AF17" s="1" t="str">
        <f t="shared" si="16"/>
        <v/>
      </c>
      <c r="AG17" s="1" t="str">
        <f t="shared" ca="1" si="30"/>
        <v>mem</v>
      </c>
      <c r="AH17" s="1" t="str">
        <f t="shared" ca="1" si="17"/>
        <v>spkr</v>
      </c>
      <c r="AI17" s="1">
        <f t="shared" ref="AI17:AI80" ca="1" si="33">IF(ISERROR(SEARCH("+",AH17)),IF(ISERROR(SEARCH("-",AH17)),-1,SEARCH("-",AH17)),SEARCH("+",AH17))</f>
        <v>-1</v>
      </c>
      <c r="AJ17" s="1">
        <f t="shared" ca="1" si="18"/>
        <v>0</v>
      </c>
      <c r="AK17" s="1" t="str">
        <f t="shared" ref="AK17:AK80" ca="1" si="34">IF(AI17&lt;0,AH17,LEFT(AH17,AI17-1))</f>
        <v>spkr</v>
      </c>
      <c r="AL17" s="1" t="str">
        <f t="shared" ref="AL17:AL80" ca="1" si="35">IF(OR(LEFT(AK17,1)="&lt;",LEFT(AK17,1)="&gt;"),MID(AK17,2,LEN(AK17)),AK17)</f>
        <v>spkr</v>
      </c>
      <c r="AM17" s="1" t="str" cm="1">
        <f t="array" aca="1" ref="AM17" ca="1">INDEX($G$2:$G$195,MATCH(1,(AL17=$E$2:$E$195)*("EQU"=UPPER($F$2:$F$195)),0))</f>
        <v>$c030</v>
      </c>
      <c r="AN17" s="1" t="str">
        <f t="shared" ca="1" si="19"/>
        <v>$c030</v>
      </c>
      <c r="AO17" s="1" t="e">
        <f t="shared" ca="1" si="31"/>
        <v>#N/A</v>
      </c>
      <c r="AP17" s="1" t="str">
        <f t="shared" ca="1" si="20"/>
        <v/>
      </c>
      <c r="AQ17" s="1" t="str" cm="1">
        <f t="array" aca="1" ref="AQ17" ca="1">IF(LEFT(AL17,1)=".",INDEX($M$15:$M$177,MATCH(1,(AL17=$L$15:$L$177)*(S17=($S$15:$S$177)),0)),"")</f>
        <v/>
      </c>
      <c r="AR17" s="1" t="str">
        <f t="shared" ca="1" si="21"/>
        <v>$c030</v>
      </c>
      <c r="AS17" s="1">
        <f t="shared" ca="1" si="22"/>
        <v>49200</v>
      </c>
      <c r="AT17" s="1" t="str">
        <f t="shared" ca="1" si="23"/>
        <v>C030</v>
      </c>
      <c r="AU17" s="1" t="str">
        <f t="shared" ca="1" si="24"/>
        <v>C030</v>
      </c>
      <c r="AV17" s="1" t="str">
        <f t="shared" ca="1" si="25"/>
        <v>C030</v>
      </c>
      <c r="AW17" s="1" t="str">
        <f t="shared" ca="1" si="26"/>
        <v>ABS</v>
      </c>
      <c r="AX17" s="4" t="str">
        <f ca="1">VLOOKUP(UPPER(F17)&amp;"-"&amp;AW17,Opcodes!$D$3:$E$160,2,FALSE)</f>
        <v>AD</v>
      </c>
      <c r="AY17" s="1">
        <f t="shared" ca="1" si="32"/>
        <v>3</v>
      </c>
    </row>
    <row r="18" spans="3:51" x14ac:dyDescent="0.3">
      <c r="C18" s="10" t="str" cm="1">
        <f t="array" aca="1" ref="C18" ca="1">IF(AND(N18&amp;""&lt;&gt;"",K18&amp;""&lt;&gt;""),K18&amp;": "&amp;N18&amp;IF(O18&amp;""&lt;&gt;""," "&amp;O18,"")&amp;IF(P18&amp;""&lt;&gt;""," "&amp;P18,""),IF(Y18&amp;""&lt;&gt;"",K18&amp;": "&amp;TRIM(_xlfn.TEXTJOIN("",TRUE,MID(Y18,2*ROW(INDIRECT("1:"&amp;LEN(Y18)))-1,2)&amp;" ")),""))</f>
        <v>308: A2 01</v>
      </c>
      <c r="D18" s="15"/>
      <c r="E18" s="16"/>
      <c r="F18" s="17" t="s">
        <v>292</v>
      </c>
      <c r="G18" s="18" t="s">
        <v>58</v>
      </c>
      <c r="H18" s="23"/>
      <c r="K18" s="1" t="str">
        <f t="shared" ca="1" si="27"/>
        <v>308</v>
      </c>
      <c r="L18" s="1" t="str">
        <f t="shared" si="28"/>
        <v/>
      </c>
      <c r="M18" s="1" t="str">
        <f t="shared" ca="1" si="0"/>
        <v>$0308</v>
      </c>
      <c r="N18" s="4" t="str">
        <f t="shared" ca="1" si="1"/>
        <v>A2</v>
      </c>
      <c r="O18" s="4" t="str">
        <f t="shared" ca="1" si="2"/>
        <v>01</v>
      </c>
      <c r="P18" s="4" t="str">
        <f t="shared" ca="1" si="3"/>
        <v/>
      </c>
      <c r="Q18" s="3">
        <f t="shared" si="4"/>
        <v>-1</v>
      </c>
      <c r="R18" s="3" t="str">
        <f t="shared" si="5"/>
        <v/>
      </c>
      <c r="S18" s="3" t="str">
        <f t="shared" si="29"/>
        <v>sub</v>
      </c>
      <c r="T18" s="3" t="b">
        <f t="shared" si="6"/>
        <v>0</v>
      </c>
      <c r="U18" s="3" t="b">
        <f t="shared" si="7"/>
        <v>0</v>
      </c>
      <c r="V18" s="3" t="b">
        <f t="shared" si="8"/>
        <v>0</v>
      </c>
      <c r="W18" s="3" t="b">
        <f t="shared" si="9"/>
        <v>0</v>
      </c>
      <c r="X18" s="3" t="b">
        <f>IF(NOT(ISERROR(VLOOKUP(UPPER(F18),Opcodes!$O$3:$O$10,1,FALSE))),TRUE,FALSE)</f>
        <v>0</v>
      </c>
      <c r="Y18" s="1" t="str" cm="1">
        <f t="array" aca="1" ref="Y18" ca="1">IF(OR(UPPER(F18)="STR",UPPER(F18)="ASC"),_xlfn.TEXTJOIN("",TRUE,DEC2HEX(128*(UPPER(F18)="STR")+CODE(MID(G18,ABS(ROW(INDIRECT("1:"&amp;LEN(G18)))),1)))),IF(UPPER(F18)="HEX",SUBSTITUTE(G18," ",""),""))</f>
        <v/>
      </c>
      <c r="Z18" s="1" t="str">
        <f t="shared" si="10"/>
        <v/>
      </c>
      <c r="AA18" s="1" t="str">
        <f t="shared" si="11"/>
        <v/>
      </c>
      <c r="AB18" s="1" t="str">
        <f t="shared" si="12"/>
        <v/>
      </c>
      <c r="AC18" s="1" t="str">
        <f t="shared" si="13"/>
        <v/>
      </c>
      <c r="AD18" s="1" t="str">
        <f t="shared" si="14"/>
        <v/>
      </c>
      <c r="AE18" s="1" t="str">
        <f t="shared" ca="1" si="15"/>
        <v/>
      </c>
      <c r="AF18" s="1" t="str">
        <f t="shared" si="16"/>
        <v>#$01</v>
      </c>
      <c r="AG18" s="1" t="str">
        <f t="shared" ca="1" si="30"/>
        <v>IMM</v>
      </c>
      <c r="AH18" s="1" t="str">
        <f t="shared" ca="1" si="17"/>
        <v>$01</v>
      </c>
      <c r="AI18" s="1">
        <f t="shared" ca="1" si="33"/>
        <v>-1</v>
      </c>
      <c r="AJ18" s="1">
        <f t="shared" ca="1" si="18"/>
        <v>0</v>
      </c>
      <c r="AK18" s="1" t="str">
        <f t="shared" ca="1" si="34"/>
        <v>$01</v>
      </c>
      <c r="AL18" s="1" t="str">
        <f t="shared" ca="1" si="35"/>
        <v>$01</v>
      </c>
      <c r="AM18" s="1" t="e" cm="1">
        <f t="array" aca="1" ref="AM18" ca="1">INDEX($G$2:$G$195,MATCH(1,(AL18=$E$2:$E$195)*("EQU"=UPPER($F$2:$F$195)),0))</f>
        <v>#N/A</v>
      </c>
      <c r="AN18" s="1" t="str">
        <f t="shared" ca="1" si="19"/>
        <v/>
      </c>
      <c r="AO18" s="1" t="e">
        <f t="shared" ca="1" si="31"/>
        <v>#N/A</v>
      </c>
      <c r="AP18" s="1" t="str">
        <f t="shared" ca="1" si="20"/>
        <v/>
      </c>
      <c r="AQ18" s="1" t="str" cm="1">
        <f t="array" aca="1" ref="AQ18" ca="1">IF(LEFT(AL18,1)=".",INDEX($M$15:$M$177,MATCH(1,(AL18=$L$15:$L$177)*(S18=($S$15:$S$177)),0)),"")</f>
        <v/>
      </c>
      <c r="AR18" s="1" t="str">
        <f t="shared" ca="1" si="21"/>
        <v>$01</v>
      </c>
      <c r="AS18" s="1">
        <f t="shared" ca="1" si="22"/>
        <v>1</v>
      </c>
      <c r="AT18" s="1" t="str">
        <f t="shared" ca="1" si="23"/>
        <v>01</v>
      </c>
      <c r="AU18" s="1" t="str">
        <f t="shared" ca="1" si="24"/>
        <v>01</v>
      </c>
      <c r="AV18" s="1" t="str">
        <f t="shared" ca="1" si="25"/>
        <v>01</v>
      </c>
      <c r="AW18" s="1" t="str">
        <f t="shared" ca="1" si="26"/>
        <v>IMM</v>
      </c>
      <c r="AX18" s="4" t="str">
        <f ca="1">VLOOKUP(UPPER(F18)&amp;"-"&amp;AW18,Opcodes!$D$3:$E$160,2,FALSE)</f>
        <v>A2</v>
      </c>
      <c r="AY18" s="1">
        <f t="shared" ca="1" si="32"/>
        <v>2</v>
      </c>
    </row>
    <row r="19" spans="3:51" x14ac:dyDescent="0.3">
      <c r="C19" s="10" t="str" cm="1">
        <f t="array" aca="1" ref="C19" ca="1">IF(AND(N19&amp;""&lt;&gt;"",K19&amp;""&lt;&gt;""),K19&amp;": "&amp;N19&amp;IF(O19&amp;""&lt;&gt;""," "&amp;O19,"")&amp;IF(P19&amp;""&lt;&gt;""," "&amp;P19,""),IF(Y19&amp;""&lt;&gt;"",K19&amp;": "&amp;TRIM(_xlfn.TEXTJOIN("",TRUE,MID(Y19,2*ROW(INDIRECT("1:"&amp;LEN(Y19)))-1,2)&amp;" ")),""))</f>
        <v>30A: 20 1E FB</v>
      </c>
      <c r="D19" s="15"/>
      <c r="E19" s="16"/>
      <c r="F19" s="17" t="s">
        <v>294</v>
      </c>
      <c r="G19" s="18" t="s">
        <v>288</v>
      </c>
      <c r="H19" s="23"/>
      <c r="K19" s="1" t="str">
        <f t="shared" ca="1" si="27"/>
        <v>30A</v>
      </c>
      <c r="L19" s="1" t="str">
        <f t="shared" si="28"/>
        <v/>
      </c>
      <c r="M19" s="1" t="str">
        <f t="shared" ca="1" si="0"/>
        <v>$030A</v>
      </c>
      <c r="N19" s="4" t="str">
        <f t="shared" ca="1" si="1"/>
        <v>20</v>
      </c>
      <c r="O19" s="4" t="str">
        <f t="shared" ca="1" si="2"/>
        <v>1E</v>
      </c>
      <c r="P19" s="4" t="str">
        <f t="shared" ca="1" si="3"/>
        <v>FB</v>
      </c>
      <c r="Q19" s="3">
        <f t="shared" si="4"/>
        <v>-1</v>
      </c>
      <c r="R19" s="3" t="str">
        <f t="shared" si="5"/>
        <v/>
      </c>
      <c r="S19" s="3" t="str">
        <f t="shared" si="29"/>
        <v>sub</v>
      </c>
      <c r="T19" s="3" t="b">
        <f t="shared" si="6"/>
        <v>0</v>
      </c>
      <c r="U19" s="3" t="b">
        <f t="shared" si="7"/>
        <v>0</v>
      </c>
      <c r="V19" s="3" t="b">
        <f t="shared" si="8"/>
        <v>0</v>
      </c>
      <c r="W19" s="3" t="b">
        <f t="shared" si="9"/>
        <v>0</v>
      </c>
      <c r="X19" s="3" t="b">
        <f>IF(NOT(ISERROR(VLOOKUP(UPPER(F19),Opcodes!$O$3:$O$10,1,FALSE))),TRUE,FALSE)</f>
        <v>0</v>
      </c>
      <c r="Y19" s="1" t="str" cm="1">
        <f t="array" aca="1" ref="Y19" ca="1">IF(OR(UPPER(F19)="STR",UPPER(F19)="ASC"),_xlfn.TEXTJOIN("",TRUE,DEC2HEX(128*(UPPER(F19)="STR")+CODE(MID(G19,ABS(ROW(INDIRECT("1:"&amp;LEN(G19)))),1)))),IF(UPPER(F19)="HEX",SUBSTITUTE(G19," ",""),""))</f>
        <v/>
      </c>
      <c r="Z19" s="1" t="str">
        <f t="shared" si="10"/>
        <v/>
      </c>
      <c r="AA19" s="1" t="str">
        <f t="shared" si="11"/>
        <v/>
      </c>
      <c r="AB19" s="1" t="str">
        <f t="shared" si="12"/>
        <v/>
      </c>
      <c r="AC19" s="1" t="str">
        <f t="shared" si="13"/>
        <v/>
      </c>
      <c r="AD19" s="1" t="str">
        <f t="shared" si="14"/>
        <v/>
      </c>
      <c r="AE19" s="1" t="str">
        <f t="shared" ca="1" si="15"/>
        <v>pdl</v>
      </c>
      <c r="AF19" s="1" t="str">
        <f t="shared" si="16"/>
        <v/>
      </c>
      <c r="AG19" s="1" t="str">
        <f t="shared" ca="1" si="30"/>
        <v>mem</v>
      </c>
      <c r="AH19" s="1" t="str">
        <f t="shared" ca="1" si="17"/>
        <v>pdl</v>
      </c>
      <c r="AI19" s="1">
        <f t="shared" ca="1" si="33"/>
        <v>-1</v>
      </c>
      <c r="AJ19" s="1">
        <f t="shared" ca="1" si="18"/>
        <v>0</v>
      </c>
      <c r="AK19" s="1" t="str">
        <f t="shared" ca="1" si="34"/>
        <v>pdl</v>
      </c>
      <c r="AL19" s="1" t="str">
        <f t="shared" ca="1" si="35"/>
        <v>pdl</v>
      </c>
      <c r="AM19" s="1" t="str" cm="1">
        <f t="array" aca="1" ref="AM19" ca="1">INDEX($G$2:$G$195,MATCH(1,(AL19=$E$2:$E$195)*("EQU"=UPPER($F$2:$F$195)),0))</f>
        <v>$fb1e</v>
      </c>
      <c r="AN19" s="1" t="str">
        <f t="shared" ca="1" si="19"/>
        <v>$fb1e</v>
      </c>
      <c r="AO19" s="1" t="e">
        <f t="shared" ca="1" si="31"/>
        <v>#N/A</v>
      </c>
      <c r="AP19" s="1" t="str">
        <f t="shared" ca="1" si="20"/>
        <v/>
      </c>
      <c r="AQ19" s="1" t="str" cm="1">
        <f t="array" aca="1" ref="AQ19" ca="1">IF(LEFT(AL19,1)=".",INDEX($M$15:$M$177,MATCH(1,(AL19=$L$15:$L$177)*(S19=($S$15:$S$177)),0)),"")</f>
        <v/>
      </c>
      <c r="AR19" s="1" t="str">
        <f t="shared" ca="1" si="21"/>
        <v>$fb1e</v>
      </c>
      <c r="AS19" s="1">
        <f t="shared" ca="1" si="22"/>
        <v>64286</v>
      </c>
      <c r="AT19" s="1" t="str">
        <f t="shared" ca="1" si="23"/>
        <v>FB1E</v>
      </c>
      <c r="AU19" s="1" t="str">
        <f t="shared" ca="1" si="24"/>
        <v>FB1E</v>
      </c>
      <c r="AV19" s="1" t="str">
        <f t="shared" ca="1" si="25"/>
        <v>FB1E</v>
      </c>
      <c r="AW19" s="1" t="str">
        <f t="shared" ca="1" si="26"/>
        <v>ABS</v>
      </c>
      <c r="AX19" s="4" t="str">
        <f ca="1">VLOOKUP(UPPER(F19)&amp;"-"&amp;AW19,Opcodes!$D$3:$E$160,2,FALSE)</f>
        <v>20</v>
      </c>
      <c r="AY19" s="1">
        <f t="shared" si="32"/>
        <v>3</v>
      </c>
    </row>
    <row r="20" spans="3:51" x14ac:dyDescent="0.3">
      <c r="C20" s="10" t="str" cm="1">
        <f t="array" aca="1" ref="C20" ca="1">IF(AND(N20&amp;""&lt;&gt;"",K20&amp;""&lt;&gt;""),K20&amp;": "&amp;N20&amp;IF(O20&amp;""&lt;&gt;""," "&amp;O20,"")&amp;IF(P20&amp;""&lt;&gt;""," "&amp;P20,""),IF(Y20&amp;""&lt;&gt;"",K20&amp;": "&amp;TRIM(_xlfn.TEXTJOIN("",TRUE,MID(Y20,2*ROW(INDIRECT("1:"&amp;LEN(Y20)))-1,2)&amp;" ")),""))</f>
        <v>30D: AD 30 C0</v>
      </c>
      <c r="D20" s="15"/>
      <c r="E20" s="16"/>
      <c r="F20" s="17" t="s">
        <v>48</v>
      </c>
      <c r="G20" s="18" t="s">
        <v>290</v>
      </c>
      <c r="H20" s="23"/>
      <c r="K20" s="1" t="str">
        <f t="shared" ca="1" si="27"/>
        <v>30D</v>
      </c>
      <c r="L20" s="1" t="str">
        <f t="shared" si="28"/>
        <v/>
      </c>
      <c r="M20" s="1" t="str">
        <f t="shared" ca="1" si="0"/>
        <v>$030D</v>
      </c>
      <c r="N20" s="4" t="str">
        <f t="shared" ca="1" si="1"/>
        <v>AD</v>
      </c>
      <c r="O20" s="4" t="str">
        <f t="shared" ca="1" si="2"/>
        <v>30</v>
      </c>
      <c r="P20" s="4" t="str">
        <f t="shared" ca="1" si="3"/>
        <v>C0</v>
      </c>
      <c r="Q20" s="3">
        <f t="shared" si="4"/>
        <v>-1</v>
      </c>
      <c r="R20" s="3" t="str">
        <f t="shared" si="5"/>
        <v/>
      </c>
      <c r="S20" s="3" t="str">
        <f t="shared" si="29"/>
        <v>sub</v>
      </c>
      <c r="T20" s="3" t="b">
        <f t="shared" si="6"/>
        <v>0</v>
      </c>
      <c r="U20" s="3" t="b">
        <f t="shared" si="7"/>
        <v>0</v>
      </c>
      <c r="V20" s="3" t="b">
        <f t="shared" si="8"/>
        <v>0</v>
      </c>
      <c r="W20" s="3" t="b">
        <f t="shared" si="9"/>
        <v>0</v>
      </c>
      <c r="X20" s="3" t="b">
        <f>IF(NOT(ISERROR(VLOOKUP(UPPER(F20),Opcodes!$O$3:$O$10,1,FALSE))),TRUE,FALSE)</f>
        <v>0</v>
      </c>
      <c r="Y20" s="1" t="str" cm="1">
        <f t="array" aca="1" ref="Y20" ca="1">IF(OR(UPPER(F20)="STR",UPPER(F20)="ASC"),_xlfn.TEXTJOIN("",TRUE,DEC2HEX(128*(UPPER(F20)="STR")+CODE(MID(G20,ABS(ROW(INDIRECT("1:"&amp;LEN(G20)))),1)))),IF(UPPER(F20)="HEX",SUBSTITUTE(G20," ",""),""))</f>
        <v/>
      </c>
      <c r="Z20" s="1" t="str">
        <f t="shared" si="10"/>
        <v/>
      </c>
      <c r="AA20" s="1" t="str">
        <f t="shared" si="11"/>
        <v/>
      </c>
      <c r="AB20" s="1" t="str">
        <f t="shared" si="12"/>
        <v/>
      </c>
      <c r="AC20" s="1" t="str">
        <f t="shared" si="13"/>
        <v/>
      </c>
      <c r="AD20" s="1" t="str">
        <f t="shared" si="14"/>
        <v/>
      </c>
      <c r="AE20" s="1" t="str">
        <f t="shared" ca="1" si="15"/>
        <v>spkr</v>
      </c>
      <c r="AF20" s="1" t="str">
        <f t="shared" si="16"/>
        <v/>
      </c>
      <c r="AG20" s="1" t="str">
        <f t="shared" ca="1" si="30"/>
        <v>mem</v>
      </c>
      <c r="AH20" s="1" t="str">
        <f t="shared" ca="1" si="17"/>
        <v>spkr</v>
      </c>
      <c r="AI20" s="1">
        <f t="shared" ca="1" si="33"/>
        <v>-1</v>
      </c>
      <c r="AJ20" s="1">
        <f t="shared" ca="1" si="18"/>
        <v>0</v>
      </c>
      <c r="AK20" s="1" t="str">
        <f t="shared" ca="1" si="34"/>
        <v>spkr</v>
      </c>
      <c r="AL20" s="1" t="str">
        <f t="shared" ca="1" si="35"/>
        <v>spkr</v>
      </c>
      <c r="AM20" s="1" t="str" cm="1">
        <f t="array" aca="1" ref="AM20" ca="1">INDEX($G$2:$G$195,MATCH(1,(AL20=$E$2:$E$195)*("EQU"=UPPER($F$2:$F$195)),0))</f>
        <v>$c030</v>
      </c>
      <c r="AN20" s="1" t="str">
        <f t="shared" ca="1" si="19"/>
        <v>$c030</v>
      </c>
      <c r="AO20" s="1" t="e">
        <f t="shared" ca="1" si="31"/>
        <v>#N/A</v>
      </c>
      <c r="AP20" s="1" t="str">
        <f t="shared" ca="1" si="20"/>
        <v/>
      </c>
      <c r="AQ20" s="1" t="str" cm="1">
        <f t="array" aca="1" ref="AQ20" ca="1">IF(LEFT(AL20,1)=".",INDEX($M$15:$M$177,MATCH(1,(AL20=$L$15:$L$177)*(S20=($S$15:$S$177)),0)),"")</f>
        <v/>
      </c>
      <c r="AR20" s="1" t="str">
        <f t="shared" ca="1" si="21"/>
        <v>$c030</v>
      </c>
      <c r="AS20" s="1">
        <f t="shared" ca="1" si="22"/>
        <v>49200</v>
      </c>
      <c r="AT20" s="1" t="str">
        <f t="shared" ca="1" si="23"/>
        <v>C030</v>
      </c>
      <c r="AU20" s="1" t="str">
        <f t="shared" ca="1" si="24"/>
        <v>C030</v>
      </c>
      <c r="AV20" s="1" t="str">
        <f t="shared" ca="1" si="25"/>
        <v>C030</v>
      </c>
      <c r="AW20" s="1" t="str">
        <f t="shared" ca="1" si="26"/>
        <v>ABS</v>
      </c>
      <c r="AX20" s="4" t="str">
        <f ca="1">VLOOKUP(UPPER(F20)&amp;"-"&amp;AW20,Opcodes!$D$3:$E$160,2,FALSE)</f>
        <v>AD</v>
      </c>
      <c r="AY20" s="1">
        <f t="shared" ca="1" si="32"/>
        <v>3</v>
      </c>
    </row>
    <row r="21" spans="3:51" x14ac:dyDescent="0.3">
      <c r="C21" s="10" t="str" cm="1">
        <f t="array" aca="1" ref="C21" ca="1">IF(AND(N21&amp;""&lt;&gt;"",K21&amp;""&lt;&gt;""),K21&amp;": "&amp;N21&amp;IF(O21&amp;""&lt;&gt;""," "&amp;O21,"")&amp;IF(P21&amp;""&lt;&gt;""," "&amp;P21,""),IF(Y21&amp;""&lt;&gt;"",K21&amp;": "&amp;TRIM(_xlfn.TEXTJOIN("",TRUE,MID(Y21,2*ROW(INDIRECT("1:"&amp;LEN(Y21)))-1,2)&amp;" ")),""))</f>
        <v>310: 4C 00 03</v>
      </c>
      <c r="D21" s="15"/>
      <c r="E21" s="16"/>
      <c r="F21" s="17" t="s">
        <v>79</v>
      </c>
      <c r="G21" s="18" t="s">
        <v>295</v>
      </c>
      <c r="H21" s="23"/>
      <c r="K21" s="1" t="str">
        <f t="shared" ca="1" si="27"/>
        <v>310</v>
      </c>
      <c r="L21" s="1" t="str">
        <f t="shared" si="28"/>
        <v/>
      </c>
      <c r="M21" s="1" t="str">
        <f t="shared" ca="1" si="0"/>
        <v>$0310</v>
      </c>
      <c r="N21" s="4" t="str">
        <f t="shared" ca="1" si="1"/>
        <v>4C</v>
      </c>
      <c r="O21" s="4" t="str">
        <f t="shared" ca="1" si="2"/>
        <v>00</v>
      </c>
      <c r="P21" s="4" t="str">
        <f t="shared" ca="1" si="3"/>
        <v>03</v>
      </c>
      <c r="Q21" s="3">
        <f t="shared" si="4"/>
        <v>-1</v>
      </c>
      <c r="R21" s="3" t="str">
        <f t="shared" si="5"/>
        <v/>
      </c>
      <c r="S21" s="3" t="str">
        <f t="shared" si="29"/>
        <v>sub</v>
      </c>
      <c r="T21" s="3" t="b">
        <f t="shared" si="6"/>
        <v>0</v>
      </c>
      <c r="U21" s="3" t="b">
        <f t="shared" si="7"/>
        <v>0</v>
      </c>
      <c r="V21" s="3" t="b">
        <f t="shared" si="8"/>
        <v>0</v>
      </c>
      <c r="W21" s="3" t="b">
        <f t="shared" si="9"/>
        <v>0</v>
      </c>
      <c r="X21" s="3" t="b">
        <f>IF(NOT(ISERROR(VLOOKUP(UPPER(F21),Opcodes!$O$3:$O$10,1,FALSE))),TRUE,FALSE)</f>
        <v>0</v>
      </c>
      <c r="Y21" s="1" t="str" cm="1">
        <f t="array" aca="1" ref="Y21" ca="1">IF(OR(UPPER(F21)="STR",UPPER(F21)="ASC"),_xlfn.TEXTJOIN("",TRUE,DEC2HEX(128*(UPPER(F21)="STR")+CODE(MID(G21,ABS(ROW(INDIRECT("1:"&amp;LEN(G21)))),1)))),IF(UPPER(F21)="HEX",SUBSTITUTE(G21," ",""),""))</f>
        <v/>
      </c>
      <c r="Z21" s="1" t="str">
        <f t="shared" si="10"/>
        <v/>
      </c>
      <c r="AA21" s="1" t="str">
        <f t="shared" si="11"/>
        <v/>
      </c>
      <c r="AB21" s="1" t="str">
        <f t="shared" si="12"/>
        <v/>
      </c>
      <c r="AC21" s="1" t="str">
        <f t="shared" si="13"/>
        <v/>
      </c>
      <c r="AD21" s="1" t="str">
        <f t="shared" si="14"/>
        <v/>
      </c>
      <c r="AE21" s="1" t="str">
        <f t="shared" ca="1" si="15"/>
        <v>entry</v>
      </c>
      <c r="AF21" s="1" t="str">
        <f t="shared" si="16"/>
        <v/>
      </c>
      <c r="AG21" s="1" t="str">
        <f t="shared" ca="1" si="30"/>
        <v>mem</v>
      </c>
      <c r="AH21" s="1" t="str">
        <f t="shared" ca="1" si="17"/>
        <v>entry</v>
      </c>
      <c r="AI21" s="1">
        <f t="shared" ca="1" si="33"/>
        <v>-1</v>
      </c>
      <c r="AJ21" s="1">
        <f t="shared" ca="1" si="18"/>
        <v>0</v>
      </c>
      <c r="AK21" s="1" t="str">
        <f t="shared" ca="1" si="34"/>
        <v>entry</v>
      </c>
      <c r="AL21" s="1" t="str">
        <f t="shared" ca="1" si="35"/>
        <v>entry</v>
      </c>
      <c r="AM21" s="1" t="e" cm="1">
        <f t="array" aca="1" ref="AM21" ca="1">INDEX($G$2:$G$195,MATCH(1,(AL21=$E$2:$E$195)*("EQU"=UPPER($F$2:$F$195)),0))</f>
        <v>#N/A</v>
      </c>
      <c r="AN21" s="1" t="str">
        <f t="shared" ca="1" si="19"/>
        <v/>
      </c>
      <c r="AO21" s="1" t="str">
        <f t="shared" ca="1" si="31"/>
        <v>$0300</v>
      </c>
      <c r="AP21" s="1" t="str">
        <f t="shared" ca="1" si="20"/>
        <v>$0300</v>
      </c>
      <c r="AQ21" s="1" t="str" cm="1">
        <f t="array" aca="1" ref="AQ21" ca="1">IF(LEFT(AL21,1)=".",INDEX($M$15:$M$177,MATCH(1,(AL21=$L$15:$L$177)*(S21=($S$15:$S$177)),0)),"")</f>
        <v/>
      </c>
      <c r="AR21" s="1" t="str">
        <f t="shared" ca="1" si="21"/>
        <v>$0300</v>
      </c>
      <c r="AS21" s="1">
        <f t="shared" ca="1" si="22"/>
        <v>768</v>
      </c>
      <c r="AT21" s="1" t="str">
        <f t="shared" ca="1" si="23"/>
        <v>0300</v>
      </c>
      <c r="AU21" s="1" t="str">
        <f t="shared" ca="1" si="24"/>
        <v>0300</v>
      </c>
      <c r="AV21" s="1" t="str">
        <f t="shared" ca="1" si="25"/>
        <v>0300</v>
      </c>
      <c r="AW21" s="1" t="str">
        <f t="shared" ca="1" si="26"/>
        <v>ABS</v>
      </c>
      <c r="AX21" s="4" t="str">
        <f ca="1">VLOOKUP(UPPER(F21)&amp;"-"&amp;AW21,Opcodes!$D$3:$E$160,2,FALSE)</f>
        <v>4C</v>
      </c>
      <c r="AY21" s="1">
        <f t="shared" si="32"/>
        <v>3</v>
      </c>
    </row>
    <row r="22" spans="3:51" x14ac:dyDescent="0.3">
      <c r="C22" s="10" t="str" cm="1">
        <f t="array" aca="1" ref="C22" ca="1">IF(AND(N22&amp;""&lt;&gt;"",K22&amp;""&lt;&gt;""),K22&amp;": "&amp;N22&amp;IF(O22&amp;""&lt;&gt;""," "&amp;O22,"")&amp;IF(P22&amp;""&lt;&gt;""," "&amp;P22,""),IF(Y22&amp;""&lt;&gt;"",K22&amp;": "&amp;TRIM(_xlfn.TEXTJOIN("",TRUE,MID(Y22,2*ROW(INDIRECT("1:"&amp;LEN(Y22)))-1,2)&amp;" ")),""))</f>
        <v/>
      </c>
      <c r="D22" s="15"/>
      <c r="E22" s="16"/>
      <c r="F22" s="17"/>
      <c r="G22" s="19"/>
      <c r="H22" s="23"/>
      <c r="K22" s="1" t="str">
        <f t="shared" ca="1" si="27"/>
        <v>313</v>
      </c>
      <c r="L22" s="1" t="str">
        <f t="shared" si="28"/>
        <v/>
      </c>
      <c r="M22" s="1" t="str">
        <f t="shared" ca="1" si="0"/>
        <v>$0313</v>
      </c>
      <c r="N22" s="4" t="str">
        <f t="shared" ca="1" si="1"/>
        <v/>
      </c>
      <c r="O22" s="4" t="str">
        <f t="shared" ca="1" si="2"/>
        <v>00</v>
      </c>
      <c r="P22" s="4" t="str">
        <f t="shared" ca="1" si="3"/>
        <v/>
      </c>
      <c r="Q22" s="3">
        <f t="shared" si="4"/>
        <v>-1</v>
      </c>
      <c r="R22" s="3" t="str">
        <f t="shared" si="5"/>
        <v/>
      </c>
      <c r="S22" s="3" t="str">
        <f t="shared" si="29"/>
        <v>sub</v>
      </c>
      <c r="T22" s="3" t="b">
        <f t="shared" si="6"/>
        <v>0</v>
      </c>
      <c r="U22" s="3" t="b">
        <f t="shared" si="7"/>
        <v>0</v>
      </c>
      <c r="V22" s="3" t="b">
        <f t="shared" si="8"/>
        <v>0</v>
      </c>
      <c r="W22" s="3" t="b">
        <f t="shared" si="9"/>
        <v>0</v>
      </c>
      <c r="X22" s="3" t="b">
        <f>IF(NOT(ISERROR(VLOOKUP(UPPER(F22),Opcodes!$O$3:$O$10,1,FALSE))),TRUE,FALSE)</f>
        <v>0</v>
      </c>
      <c r="Y22" s="1" t="str" cm="1">
        <f t="array" aca="1" ref="Y22" ca="1">IF(OR(UPPER(F22)="STR",UPPER(F22)="ASC"),_xlfn.TEXTJOIN("",TRUE,DEC2HEX(128*(UPPER(F22)="STR")+CODE(MID(G22,ABS(ROW(INDIRECT("1:"&amp;LEN(G22)))),1)))),IF(UPPER(F22)="HEX",SUBSTITUTE(G22," ",""),""))</f>
        <v/>
      </c>
      <c r="Z22" s="1" t="str">
        <f t="shared" si="10"/>
        <v/>
      </c>
      <c r="AA22" s="1" t="str">
        <f t="shared" si="11"/>
        <v/>
      </c>
      <c r="AB22" s="1" t="str">
        <f t="shared" si="12"/>
        <v/>
      </c>
      <c r="AC22" s="1" t="str">
        <f t="shared" si="13"/>
        <v/>
      </c>
      <c r="AD22" s="1" t="str">
        <f t="shared" si="14"/>
        <v/>
      </c>
      <c r="AE22" s="1">
        <f t="shared" ca="1" si="15"/>
        <v>0</v>
      </c>
      <c r="AF22" s="1" t="str">
        <f t="shared" si="16"/>
        <v/>
      </c>
      <c r="AG22" s="1" t="str">
        <f t="shared" ca="1" si="30"/>
        <v>mem</v>
      </c>
      <c r="AH22" s="1">
        <f t="shared" ca="1" si="17"/>
        <v>0</v>
      </c>
      <c r="AI22" s="1">
        <f t="shared" ca="1" si="33"/>
        <v>-1</v>
      </c>
      <c r="AJ22" s="1">
        <f t="shared" ca="1" si="18"/>
        <v>0</v>
      </c>
      <c r="AK22" s="1">
        <f t="shared" ca="1" si="34"/>
        <v>0</v>
      </c>
      <c r="AL22" s="1">
        <f t="shared" ca="1" si="35"/>
        <v>0</v>
      </c>
      <c r="AM22" s="1" t="e" cm="1">
        <f t="array" aca="1" ref="AM22" ca="1">INDEX($G$2:$G$195,MATCH(1,(AL22=$E$2:$E$195)*("EQU"=UPPER($F$2:$F$195)),0))</f>
        <v>#N/A</v>
      </c>
      <c r="AN22" s="1" t="str">
        <f t="shared" ca="1" si="19"/>
        <v/>
      </c>
      <c r="AO22" s="1" t="e">
        <f t="shared" ca="1" si="31"/>
        <v>#N/A</v>
      </c>
      <c r="AP22" s="1" t="str">
        <f t="shared" ca="1" si="20"/>
        <v/>
      </c>
      <c r="AQ22" s="1" t="str" cm="1">
        <f t="array" aca="1" ref="AQ22" ca="1">IF(LEFT(AL22,1)=".",INDEX($M$15:$M$177,MATCH(1,(AL22=$L$15:$L$177)*(S22=($S$15:$S$177)),0)),"")</f>
        <v/>
      </c>
      <c r="AR22" s="1">
        <f t="shared" ca="1" si="21"/>
        <v>0</v>
      </c>
      <c r="AS22" s="1">
        <f t="shared" ca="1" si="22"/>
        <v>0</v>
      </c>
      <c r="AT22" s="1" t="str">
        <f t="shared" ca="1" si="23"/>
        <v>00</v>
      </c>
      <c r="AU22" s="1" t="str">
        <f t="shared" ca="1" si="24"/>
        <v>00</v>
      </c>
      <c r="AV22" s="1" t="str">
        <f t="shared" ca="1" si="25"/>
        <v>00</v>
      </c>
      <c r="AW22" s="1" t="str">
        <f t="shared" ca="1" si="26"/>
        <v>ZP</v>
      </c>
      <c r="AX22" s="4" t="e">
        <f ca="1">VLOOKUP(UPPER(F22)&amp;"-"&amp;AW22,Opcodes!$D$3:$E$160,2,FALSE)</f>
        <v>#N/A</v>
      </c>
      <c r="AY22" s="1">
        <f t="shared" ca="1" si="32"/>
        <v>0</v>
      </c>
    </row>
    <row r="23" spans="3:51" x14ac:dyDescent="0.3">
      <c r="C23" s="10" t="str" cm="1">
        <f t="array" aca="1" ref="C23" ca="1">IF(AND(N23&amp;""&lt;&gt;"",K23&amp;""&lt;&gt;""),K23&amp;": "&amp;N23&amp;IF(O23&amp;""&lt;&gt;""," "&amp;O23,"")&amp;IF(P23&amp;""&lt;&gt;""," "&amp;P23,""),IF(Y23&amp;""&lt;&gt;"",K23&amp;": "&amp;TRIM(_xlfn.TEXTJOIN("",TRUE,MID(Y23,2*ROW(INDIRECT("1:"&amp;LEN(Y23)))-1,2)&amp;" ")),""))</f>
        <v/>
      </c>
      <c r="D23" s="15"/>
      <c r="E23" s="16"/>
      <c r="F23" s="17"/>
      <c r="G23" s="19"/>
      <c r="H23" s="23"/>
      <c r="K23" s="1" t="str">
        <f t="shared" ca="1" si="27"/>
        <v>313</v>
      </c>
      <c r="L23" s="1" t="str">
        <f t="shared" si="28"/>
        <v/>
      </c>
      <c r="M23" s="1" t="str">
        <f t="shared" ca="1" si="0"/>
        <v>$0313</v>
      </c>
      <c r="N23" s="4" t="str">
        <f t="shared" ca="1" si="1"/>
        <v/>
      </c>
      <c r="O23" s="4" t="str">
        <f t="shared" ca="1" si="2"/>
        <v>00</v>
      </c>
      <c r="P23" s="4" t="str">
        <f t="shared" ca="1" si="3"/>
        <v/>
      </c>
      <c r="Q23" s="3">
        <f t="shared" si="4"/>
        <v>-1</v>
      </c>
      <c r="R23" s="3" t="str">
        <f t="shared" ref="R23:R86" si="36">IF(Q23&gt;=0,UPPER(MID(G23,Q23+1,1)),"")</f>
        <v/>
      </c>
      <c r="S23" s="3" t="str">
        <f t="shared" si="29"/>
        <v>sub</v>
      </c>
      <c r="T23" s="3" t="b">
        <f t="shared" si="6"/>
        <v>0</v>
      </c>
      <c r="U23" s="3" t="b">
        <f t="shared" si="7"/>
        <v>0</v>
      </c>
      <c r="V23" s="3" t="b">
        <f t="shared" si="8"/>
        <v>0</v>
      </c>
      <c r="W23" s="3" t="b">
        <f t="shared" si="9"/>
        <v>0</v>
      </c>
      <c r="X23" s="3" t="b">
        <f>IF(NOT(ISERROR(VLOOKUP(UPPER(F23),Opcodes!$O$3:$O$10,1,FALSE))),TRUE,FALSE)</f>
        <v>0</v>
      </c>
      <c r="Y23" s="1" t="str" cm="1">
        <f t="array" aca="1" ref="Y23" ca="1">IF(OR(UPPER(F23)="STR",UPPER(F23)="ASC"),_xlfn.TEXTJOIN("",TRUE,DEC2HEX(128*(UPPER(F23)="STR")+CODE(MID(G23,ABS(ROW(INDIRECT("1:"&amp;LEN(G23)))),1)))),IF(UPPER(F23)="HEX",SUBSTITUTE(G23," ",""),""))</f>
        <v/>
      </c>
      <c r="Z23" s="1" t="str">
        <f t="shared" si="10"/>
        <v/>
      </c>
      <c r="AA23" s="1" t="str">
        <f t="shared" si="11"/>
        <v/>
      </c>
      <c r="AB23" s="1" t="str">
        <f t="shared" si="12"/>
        <v/>
      </c>
      <c r="AC23" s="1" t="str">
        <f t="shared" si="13"/>
        <v/>
      </c>
      <c r="AD23" s="1" t="str">
        <f t="shared" si="14"/>
        <v/>
      </c>
      <c r="AE23" s="1">
        <f t="shared" ca="1" si="15"/>
        <v>0</v>
      </c>
      <c r="AF23" s="1" t="str">
        <f t="shared" si="16"/>
        <v/>
      </c>
      <c r="AG23" s="1" t="str">
        <f t="shared" ca="1" si="30"/>
        <v>mem</v>
      </c>
      <c r="AH23" s="1">
        <f t="shared" ca="1" si="17"/>
        <v>0</v>
      </c>
      <c r="AI23" s="1">
        <f t="shared" ca="1" si="33"/>
        <v>-1</v>
      </c>
      <c r="AJ23" s="1">
        <f t="shared" ca="1" si="18"/>
        <v>0</v>
      </c>
      <c r="AK23" s="1">
        <f t="shared" ca="1" si="34"/>
        <v>0</v>
      </c>
      <c r="AL23" s="1">
        <f t="shared" ca="1" si="35"/>
        <v>0</v>
      </c>
      <c r="AM23" s="1" t="e" cm="1">
        <f t="array" aca="1" ref="AM23" ca="1">INDEX($G$2:$G$195,MATCH(1,(AL23=$E$2:$E$195)*("EQU"=UPPER($F$2:$F$195)),0))</f>
        <v>#N/A</v>
      </c>
      <c r="AN23" s="1" t="str">
        <f t="shared" ca="1" si="19"/>
        <v/>
      </c>
      <c r="AO23" s="1" t="e">
        <f t="shared" ca="1" si="31"/>
        <v>#N/A</v>
      </c>
      <c r="AP23" s="1" t="str">
        <f t="shared" ca="1" si="20"/>
        <v/>
      </c>
      <c r="AQ23" s="1" t="str" cm="1">
        <f t="array" aca="1" ref="AQ23" ca="1">IF(LEFT(AL23,1)=".",INDEX($M$15:$M$177,MATCH(1,(AL23=$L$15:$L$177)*(S23=($S$15:$S$177)),0)),"")</f>
        <v/>
      </c>
      <c r="AR23" s="1">
        <f t="shared" ca="1" si="21"/>
        <v>0</v>
      </c>
      <c r="AS23" s="1">
        <f t="shared" ca="1" si="22"/>
        <v>0</v>
      </c>
      <c r="AT23" s="1" t="str">
        <f t="shared" ca="1" si="23"/>
        <v>00</v>
      </c>
      <c r="AU23" s="1" t="str">
        <f t="shared" ca="1" si="24"/>
        <v>00</v>
      </c>
      <c r="AV23" s="1" t="str">
        <f t="shared" ca="1" si="25"/>
        <v>00</v>
      </c>
      <c r="AW23" s="1" t="str">
        <f t="shared" ca="1" si="26"/>
        <v>ZP</v>
      </c>
      <c r="AX23" s="4" t="e">
        <f ca="1">VLOOKUP(UPPER(F23)&amp;"-"&amp;AW23,Opcodes!$D$3:$E$160,2,FALSE)</f>
        <v>#N/A</v>
      </c>
      <c r="AY23" s="1">
        <f t="shared" ca="1" si="32"/>
        <v>0</v>
      </c>
    </row>
    <row r="24" spans="3:51" x14ac:dyDescent="0.3">
      <c r="C24" s="10" t="str" cm="1">
        <f t="array" aca="1" ref="C24" ca="1">IF(AND(N24&amp;""&lt;&gt;"",K24&amp;""&lt;&gt;""),K24&amp;": "&amp;N24&amp;IF(O24&amp;""&lt;&gt;""," "&amp;O24,"")&amp;IF(P24&amp;""&lt;&gt;""," "&amp;P24,""),IF(Y24&amp;""&lt;&gt;"",K24&amp;": "&amp;TRIM(_xlfn.TEXTJOIN("",TRUE,MID(Y24,2*ROW(INDIRECT("1:"&amp;LEN(Y24)))-1,2)&amp;" ")),""))</f>
        <v/>
      </c>
      <c r="D24" s="15"/>
      <c r="E24" s="16"/>
      <c r="F24" s="17"/>
      <c r="G24" s="19"/>
      <c r="H24" s="23"/>
      <c r="K24" s="1" t="str">
        <f t="shared" ca="1" si="27"/>
        <v>313</v>
      </c>
      <c r="L24" s="1" t="str">
        <f t="shared" si="28"/>
        <v/>
      </c>
      <c r="M24" s="1" t="str">
        <f t="shared" ca="1" si="0"/>
        <v>$0313</v>
      </c>
      <c r="N24" s="4" t="str">
        <f t="shared" ca="1" si="1"/>
        <v/>
      </c>
      <c r="O24" s="4" t="str">
        <f t="shared" ca="1" si="2"/>
        <v>00</v>
      </c>
      <c r="P24" s="4" t="str">
        <f t="shared" ca="1" si="3"/>
        <v/>
      </c>
      <c r="Q24" s="3">
        <f t="shared" si="4"/>
        <v>-1</v>
      </c>
      <c r="R24" s="3" t="str">
        <f t="shared" si="36"/>
        <v/>
      </c>
      <c r="S24" s="3" t="str">
        <f t="shared" si="29"/>
        <v>sub</v>
      </c>
      <c r="T24" s="3" t="b">
        <f t="shared" si="6"/>
        <v>0</v>
      </c>
      <c r="U24" s="3" t="b">
        <f t="shared" si="7"/>
        <v>0</v>
      </c>
      <c r="V24" s="3" t="b">
        <f t="shared" si="8"/>
        <v>0</v>
      </c>
      <c r="W24" s="3" t="b">
        <f t="shared" si="9"/>
        <v>0</v>
      </c>
      <c r="X24" s="3" t="b">
        <f>IF(NOT(ISERROR(VLOOKUP(UPPER(F24),Opcodes!$O$3:$O$10,1,FALSE))),TRUE,FALSE)</f>
        <v>0</v>
      </c>
      <c r="Y24" s="1" t="str" cm="1">
        <f t="array" aca="1" ref="Y24" ca="1">IF(OR(UPPER(F24)="STR",UPPER(F24)="ASC"),_xlfn.TEXTJOIN("",TRUE,DEC2HEX(128*(UPPER(F24)="STR")+CODE(MID(G24,ABS(ROW(INDIRECT("1:"&amp;LEN(G24)))),1)))),IF(UPPER(F24)="HEX",SUBSTITUTE(G24," ",""),""))</f>
        <v/>
      </c>
      <c r="Z24" s="1" t="str">
        <f t="shared" si="10"/>
        <v/>
      </c>
      <c r="AA24" s="1" t="str">
        <f t="shared" si="11"/>
        <v/>
      </c>
      <c r="AB24" s="1" t="str">
        <f t="shared" si="12"/>
        <v/>
      </c>
      <c r="AC24" s="1" t="str">
        <f t="shared" si="13"/>
        <v/>
      </c>
      <c r="AD24" s="1" t="str">
        <f t="shared" si="14"/>
        <v/>
      </c>
      <c r="AE24" s="1">
        <f t="shared" ca="1" si="15"/>
        <v>0</v>
      </c>
      <c r="AF24" s="1" t="str">
        <f t="shared" si="16"/>
        <v/>
      </c>
      <c r="AG24" s="1" t="str">
        <f t="shared" ca="1" si="30"/>
        <v>mem</v>
      </c>
      <c r="AH24" s="1">
        <f t="shared" ca="1" si="17"/>
        <v>0</v>
      </c>
      <c r="AI24" s="1">
        <f t="shared" ca="1" si="33"/>
        <v>-1</v>
      </c>
      <c r="AJ24" s="1">
        <f t="shared" ca="1" si="18"/>
        <v>0</v>
      </c>
      <c r="AK24" s="1">
        <f t="shared" ca="1" si="34"/>
        <v>0</v>
      </c>
      <c r="AL24" s="1">
        <f t="shared" ca="1" si="35"/>
        <v>0</v>
      </c>
      <c r="AM24" s="1" t="e" cm="1">
        <f t="array" aca="1" ref="AM24" ca="1">INDEX($G$2:$G$195,MATCH(1,(AL24=$E$2:$E$195)*("EQU"=UPPER($F$2:$F$195)),0))</f>
        <v>#N/A</v>
      </c>
      <c r="AN24" s="1" t="str">
        <f t="shared" ca="1" si="19"/>
        <v/>
      </c>
      <c r="AO24" s="1" t="e">
        <f t="shared" ca="1" si="31"/>
        <v>#N/A</v>
      </c>
      <c r="AP24" s="1" t="str">
        <f t="shared" ca="1" si="20"/>
        <v/>
      </c>
      <c r="AQ24" s="1" t="str" cm="1">
        <f t="array" aca="1" ref="AQ24" ca="1">IF(LEFT(AL24,1)=".",INDEX($M$15:$M$177,MATCH(1,(AL24=$L$15:$L$177)*(S24=($S$15:$S$177)),0)),"")</f>
        <v/>
      </c>
      <c r="AR24" s="1">
        <f t="shared" ca="1" si="21"/>
        <v>0</v>
      </c>
      <c r="AS24" s="1">
        <f t="shared" ca="1" si="22"/>
        <v>0</v>
      </c>
      <c r="AT24" s="1" t="str">
        <f t="shared" ca="1" si="23"/>
        <v>00</v>
      </c>
      <c r="AU24" s="1" t="str">
        <f t="shared" ca="1" si="24"/>
        <v>00</v>
      </c>
      <c r="AV24" s="1" t="str">
        <f t="shared" ca="1" si="25"/>
        <v>00</v>
      </c>
      <c r="AW24" s="1" t="str">
        <f t="shared" ca="1" si="26"/>
        <v>ZP</v>
      </c>
      <c r="AX24" s="4" t="e">
        <f ca="1">VLOOKUP(UPPER(F24)&amp;"-"&amp;AW24,Opcodes!$D$3:$E$160,2,FALSE)</f>
        <v>#N/A</v>
      </c>
      <c r="AY24" s="1">
        <f t="shared" ca="1" si="32"/>
        <v>0</v>
      </c>
    </row>
    <row r="25" spans="3:51" x14ac:dyDescent="0.3">
      <c r="C25" s="10" t="str" cm="1">
        <f t="array" aca="1" ref="C25" ca="1">IF(AND(N25&amp;""&lt;&gt;"",K25&amp;""&lt;&gt;""),K25&amp;": "&amp;N25&amp;IF(O25&amp;""&lt;&gt;""," "&amp;O25,"")&amp;IF(P25&amp;""&lt;&gt;""," "&amp;P25,""),IF(Y25&amp;""&lt;&gt;"",K25&amp;": "&amp;TRIM(_xlfn.TEXTJOIN("",TRUE,MID(Y25,2*ROW(INDIRECT("1:"&amp;LEN(Y25)))-1,2)&amp;" ")),""))</f>
        <v/>
      </c>
      <c r="D25" s="15"/>
      <c r="E25" s="16"/>
      <c r="F25" s="17"/>
      <c r="G25" s="19"/>
      <c r="H25" s="23"/>
      <c r="K25" s="1" t="str">
        <f t="shared" ca="1" si="27"/>
        <v>313</v>
      </c>
      <c r="L25" s="1" t="str">
        <f t="shared" si="28"/>
        <v/>
      </c>
      <c r="M25" s="1" t="str">
        <f t="shared" ca="1" si="0"/>
        <v>$0313</v>
      </c>
      <c r="N25" s="4" t="str">
        <f t="shared" ca="1" si="1"/>
        <v/>
      </c>
      <c r="O25" s="4" t="str">
        <f t="shared" ca="1" si="2"/>
        <v>00</v>
      </c>
      <c r="P25" s="4" t="str">
        <f t="shared" ca="1" si="3"/>
        <v/>
      </c>
      <c r="Q25" s="3">
        <f t="shared" si="4"/>
        <v>-1</v>
      </c>
      <c r="R25" s="3" t="str">
        <f t="shared" si="36"/>
        <v/>
      </c>
      <c r="S25" s="3" t="str">
        <f t="shared" si="29"/>
        <v>sub</v>
      </c>
      <c r="T25" s="3" t="b">
        <f t="shared" si="6"/>
        <v>0</v>
      </c>
      <c r="U25" s="3" t="b">
        <f t="shared" si="7"/>
        <v>0</v>
      </c>
      <c r="V25" s="3" t="b">
        <f t="shared" si="8"/>
        <v>0</v>
      </c>
      <c r="W25" s="3" t="b">
        <f t="shared" si="9"/>
        <v>0</v>
      </c>
      <c r="X25" s="3" t="b">
        <f>IF(NOT(ISERROR(VLOOKUP(UPPER(F25),Opcodes!$O$3:$O$10,1,FALSE))),TRUE,FALSE)</f>
        <v>0</v>
      </c>
      <c r="Y25" s="1" t="str" cm="1">
        <f t="array" aca="1" ref="Y25" ca="1">IF(OR(UPPER(F25)="STR",UPPER(F25)="ASC"),_xlfn.TEXTJOIN("",TRUE,DEC2HEX(128*(UPPER(F25)="STR")+CODE(MID(G25,ABS(ROW(INDIRECT("1:"&amp;LEN(G25)))),1)))),IF(UPPER(F25)="HEX",SUBSTITUTE(G25," ",""),""))</f>
        <v/>
      </c>
      <c r="Z25" s="1" t="str">
        <f t="shared" si="10"/>
        <v/>
      </c>
      <c r="AA25" s="1" t="str">
        <f t="shared" si="11"/>
        <v/>
      </c>
      <c r="AB25" s="1" t="str">
        <f t="shared" si="12"/>
        <v/>
      </c>
      <c r="AC25" s="1" t="str">
        <f t="shared" si="13"/>
        <v/>
      </c>
      <c r="AD25" s="1" t="str">
        <f t="shared" si="14"/>
        <v/>
      </c>
      <c r="AE25" s="1">
        <f t="shared" ca="1" si="15"/>
        <v>0</v>
      </c>
      <c r="AF25" s="1" t="str">
        <f t="shared" si="16"/>
        <v/>
      </c>
      <c r="AG25" s="1" t="str">
        <f t="shared" ca="1" si="30"/>
        <v>mem</v>
      </c>
      <c r="AH25" s="1">
        <f t="shared" ca="1" si="17"/>
        <v>0</v>
      </c>
      <c r="AI25" s="1">
        <f t="shared" ca="1" si="33"/>
        <v>-1</v>
      </c>
      <c r="AJ25" s="1">
        <f t="shared" ca="1" si="18"/>
        <v>0</v>
      </c>
      <c r="AK25" s="1">
        <f t="shared" ca="1" si="34"/>
        <v>0</v>
      </c>
      <c r="AL25" s="1">
        <f t="shared" ca="1" si="35"/>
        <v>0</v>
      </c>
      <c r="AM25" s="1" t="e" cm="1">
        <f t="array" aca="1" ref="AM25" ca="1">INDEX($G$2:$G$195,MATCH(1,(AL25=$E$2:$E$195)*("EQU"=UPPER($F$2:$F$195)),0))</f>
        <v>#N/A</v>
      </c>
      <c r="AN25" s="1" t="str">
        <f t="shared" ca="1" si="19"/>
        <v/>
      </c>
      <c r="AO25" s="1" t="e">
        <f t="shared" ca="1" si="31"/>
        <v>#N/A</v>
      </c>
      <c r="AP25" s="1" t="str">
        <f t="shared" ca="1" si="20"/>
        <v/>
      </c>
      <c r="AQ25" s="1" t="str" cm="1">
        <f t="array" aca="1" ref="AQ25" ca="1">IF(LEFT(AL25,1)=".",INDEX($M$15:$M$177,MATCH(1,(AL25=$L$15:$L$177)*(S25=($S$15:$S$177)),0)),"")</f>
        <v/>
      </c>
      <c r="AR25" s="1">
        <f t="shared" ca="1" si="21"/>
        <v>0</v>
      </c>
      <c r="AS25" s="1">
        <f t="shared" ca="1" si="22"/>
        <v>0</v>
      </c>
      <c r="AT25" s="1" t="str">
        <f t="shared" ca="1" si="23"/>
        <v>00</v>
      </c>
      <c r="AU25" s="1" t="str">
        <f t="shared" ca="1" si="24"/>
        <v>00</v>
      </c>
      <c r="AV25" s="1" t="str">
        <f t="shared" ca="1" si="25"/>
        <v>00</v>
      </c>
      <c r="AW25" s="1" t="str">
        <f t="shared" ca="1" si="26"/>
        <v>ZP</v>
      </c>
      <c r="AX25" s="4" t="e">
        <f ca="1">VLOOKUP(UPPER(F25)&amp;"-"&amp;AW25,Opcodes!$D$3:$E$160,2,FALSE)</f>
        <v>#N/A</v>
      </c>
      <c r="AY25" s="1">
        <f t="shared" ca="1" si="32"/>
        <v>0</v>
      </c>
    </row>
    <row r="26" spans="3:51" x14ac:dyDescent="0.3">
      <c r="C26" s="10" t="str" cm="1">
        <f t="array" aca="1" ref="C26" ca="1">IF(AND(N26&amp;""&lt;&gt;"",K26&amp;""&lt;&gt;""),K26&amp;": "&amp;N26&amp;IF(O26&amp;""&lt;&gt;""," "&amp;O26,"")&amp;IF(P26&amp;""&lt;&gt;""," "&amp;P26,""),IF(Y26&amp;""&lt;&gt;"",K26&amp;": "&amp;TRIM(_xlfn.TEXTJOIN("",TRUE,MID(Y26,2*ROW(INDIRECT("1:"&amp;LEN(Y26)))-1,2)&amp;" ")),""))</f>
        <v/>
      </c>
      <c r="D26" s="15"/>
      <c r="E26" s="16"/>
      <c r="F26" s="17"/>
      <c r="G26" s="19"/>
      <c r="H26" s="23"/>
      <c r="K26" s="1" t="str">
        <f t="shared" ca="1" si="27"/>
        <v>313</v>
      </c>
      <c r="L26" s="1" t="str">
        <f t="shared" si="28"/>
        <v/>
      </c>
      <c r="M26" s="1" t="str">
        <f t="shared" ca="1" si="0"/>
        <v>$0313</v>
      </c>
      <c r="N26" s="4" t="str">
        <f t="shared" ca="1" si="1"/>
        <v/>
      </c>
      <c r="O26" s="4" t="str">
        <f t="shared" ca="1" si="2"/>
        <v>00</v>
      </c>
      <c r="P26" s="4" t="str">
        <f t="shared" ca="1" si="3"/>
        <v/>
      </c>
      <c r="Q26" s="3">
        <f t="shared" si="4"/>
        <v>-1</v>
      </c>
      <c r="R26" s="3" t="str">
        <f t="shared" si="36"/>
        <v/>
      </c>
      <c r="S26" s="3" t="str">
        <f t="shared" si="29"/>
        <v>sub</v>
      </c>
      <c r="T26" s="3" t="b">
        <f t="shared" si="6"/>
        <v>0</v>
      </c>
      <c r="U26" s="3" t="b">
        <f t="shared" si="7"/>
        <v>0</v>
      </c>
      <c r="V26" s="3" t="b">
        <f t="shared" si="8"/>
        <v>0</v>
      </c>
      <c r="W26" s="3" t="b">
        <f t="shared" si="9"/>
        <v>0</v>
      </c>
      <c r="X26" s="3" t="b">
        <f>IF(NOT(ISERROR(VLOOKUP(UPPER(F26),Opcodes!$O$3:$O$10,1,FALSE))),TRUE,FALSE)</f>
        <v>0</v>
      </c>
      <c r="Y26" s="1" t="str" cm="1">
        <f t="array" aca="1" ref="Y26" ca="1">IF(OR(UPPER(F26)="STR",UPPER(F26)="ASC"),_xlfn.TEXTJOIN("",TRUE,DEC2HEX(128*(UPPER(F26)="STR")+CODE(MID(G26,ABS(ROW(INDIRECT("1:"&amp;LEN(G26)))),1)))),IF(UPPER(F26)="HEX",SUBSTITUTE(G26," ",""),""))</f>
        <v/>
      </c>
      <c r="Z26" s="1" t="str">
        <f t="shared" si="10"/>
        <v/>
      </c>
      <c r="AA26" s="1" t="str">
        <f t="shared" si="11"/>
        <v/>
      </c>
      <c r="AB26" s="1" t="str">
        <f t="shared" si="12"/>
        <v/>
      </c>
      <c r="AC26" s="1" t="str">
        <f t="shared" si="13"/>
        <v/>
      </c>
      <c r="AD26" s="1" t="str">
        <f t="shared" si="14"/>
        <v/>
      </c>
      <c r="AE26" s="1">
        <f t="shared" ca="1" si="15"/>
        <v>0</v>
      </c>
      <c r="AF26" s="1" t="str">
        <f t="shared" si="16"/>
        <v/>
      </c>
      <c r="AG26" s="1" t="str">
        <f t="shared" ca="1" si="30"/>
        <v>mem</v>
      </c>
      <c r="AH26" s="1">
        <f t="shared" ca="1" si="17"/>
        <v>0</v>
      </c>
      <c r="AI26" s="1">
        <f t="shared" ca="1" si="33"/>
        <v>-1</v>
      </c>
      <c r="AJ26" s="1">
        <f t="shared" ca="1" si="18"/>
        <v>0</v>
      </c>
      <c r="AK26" s="1">
        <f t="shared" ca="1" si="34"/>
        <v>0</v>
      </c>
      <c r="AL26" s="1">
        <f t="shared" ca="1" si="35"/>
        <v>0</v>
      </c>
      <c r="AM26" s="1" t="e" cm="1">
        <f t="array" aca="1" ref="AM26" ca="1">INDEX($G$2:$G$195,MATCH(1,(AL26=$E$2:$E$195)*("EQU"=UPPER($F$2:$F$195)),0))</f>
        <v>#N/A</v>
      </c>
      <c r="AN26" s="1" t="str">
        <f t="shared" ca="1" si="19"/>
        <v/>
      </c>
      <c r="AO26" s="1" t="e">
        <f t="shared" ca="1" si="31"/>
        <v>#N/A</v>
      </c>
      <c r="AP26" s="1" t="str">
        <f t="shared" ca="1" si="20"/>
        <v/>
      </c>
      <c r="AQ26" s="1" t="str" cm="1">
        <f t="array" aca="1" ref="AQ26" ca="1">IF(LEFT(AL26,1)=".",INDEX($M$15:$M$177,MATCH(1,(AL26=$L$15:$L$177)*(S26=($S$15:$S$177)),0)),"")</f>
        <v/>
      </c>
      <c r="AR26" s="1">
        <f t="shared" ca="1" si="21"/>
        <v>0</v>
      </c>
      <c r="AS26" s="1">
        <f t="shared" ca="1" si="22"/>
        <v>0</v>
      </c>
      <c r="AT26" s="1" t="str">
        <f ca="1">IF(AS26&amp;""&lt;&gt;"",DEC2HEX(AS26,2+2*(AS26&gt;255)),"")</f>
        <v>00</v>
      </c>
      <c r="AU26" s="1" t="str">
        <f t="shared" ca="1" si="24"/>
        <v>00</v>
      </c>
      <c r="AV26" s="1" t="str">
        <f t="shared" ca="1" si="25"/>
        <v>00</v>
      </c>
      <c r="AW26" s="1" t="str">
        <f t="shared" ca="1" si="26"/>
        <v>ZP</v>
      </c>
      <c r="AX26" s="4" t="e">
        <f ca="1">VLOOKUP(UPPER(F26)&amp;"-"&amp;AW26,Opcodes!$D$3:$E$160,2,FALSE)</f>
        <v>#N/A</v>
      </c>
      <c r="AY26" s="1">
        <f t="shared" ca="1" si="32"/>
        <v>0</v>
      </c>
    </row>
    <row r="27" spans="3:51" x14ac:dyDescent="0.3">
      <c r="C27" s="10" t="str" cm="1">
        <f t="array" aca="1" ref="C27" ca="1">IF(AND(N27&amp;""&lt;&gt;"",K27&amp;""&lt;&gt;""),K27&amp;": "&amp;N27&amp;IF(O27&amp;""&lt;&gt;""," "&amp;O27,"")&amp;IF(P27&amp;""&lt;&gt;""," "&amp;P27,""),IF(Y27&amp;""&lt;&gt;"",K27&amp;": "&amp;TRIM(_xlfn.TEXTJOIN("",TRUE,MID(Y27,2*ROW(INDIRECT("1:"&amp;LEN(Y27)))-1,2)&amp;" ")),""))</f>
        <v/>
      </c>
      <c r="D27" s="15"/>
      <c r="E27" s="16"/>
      <c r="F27" s="17"/>
      <c r="G27" s="19"/>
      <c r="H27" s="23"/>
      <c r="K27" s="1" t="str">
        <f t="shared" ca="1" si="27"/>
        <v>313</v>
      </c>
      <c r="L27" s="1" t="str">
        <f t="shared" si="28"/>
        <v/>
      </c>
      <c r="M27" s="1" t="str">
        <f t="shared" ca="1" si="0"/>
        <v>$0313</v>
      </c>
      <c r="N27" s="4" t="str">
        <f t="shared" ca="1" si="1"/>
        <v/>
      </c>
      <c r="O27" s="4" t="str">
        <f t="shared" ca="1" si="2"/>
        <v>00</v>
      </c>
      <c r="P27" s="4" t="str">
        <f t="shared" ca="1" si="3"/>
        <v/>
      </c>
      <c r="Q27" s="3">
        <f t="shared" si="4"/>
        <v>-1</v>
      </c>
      <c r="R27" s="3" t="str">
        <f t="shared" si="36"/>
        <v/>
      </c>
      <c r="S27" s="3" t="str">
        <f t="shared" si="29"/>
        <v>sub</v>
      </c>
      <c r="T27" s="3" t="b">
        <f t="shared" si="6"/>
        <v>0</v>
      </c>
      <c r="U27" s="3" t="b">
        <f t="shared" si="7"/>
        <v>0</v>
      </c>
      <c r="V27" s="3" t="b">
        <f t="shared" si="8"/>
        <v>0</v>
      </c>
      <c r="W27" s="3" t="b">
        <f t="shared" si="9"/>
        <v>0</v>
      </c>
      <c r="X27" s="3" t="b">
        <f>IF(NOT(ISERROR(VLOOKUP(UPPER(F27),Opcodes!$O$3:$O$10,1,FALSE))),TRUE,FALSE)</f>
        <v>0</v>
      </c>
      <c r="Y27" s="1" t="str" cm="1">
        <f t="array" aca="1" ref="Y27" ca="1">IF(OR(UPPER(F27)="STR",UPPER(F27)="ASC"),_xlfn.TEXTJOIN("",TRUE,DEC2HEX(128*(UPPER(F27)="STR")+CODE(MID(G27,ABS(ROW(INDIRECT("1:"&amp;LEN(G27)))),1)))),IF(UPPER(F27)="HEX",SUBSTITUTE(G27," ",""),""))</f>
        <v/>
      </c>
      <c r="Z27" s="1" t="str">
        <f t="shared" si="10"/>
        <v/>
      </c>
      <c r="AA27" s="1" t="str">
        <f t="shared" si="11"/>
        <v/>
      </c>
      <c r="AB27" s="1" t="str">
        <f t="shared" si="12"/>
        <v/>
      </c>
      <c r="AC27" s="1" t="str">
        <f t="shared" si="13"/>
        <v/>
      </c>
      <c r="AD27" s="1" t="str">
        <f t="shared" si="14"/>
        <v/>
      </c>
      <c r="AE27" s="1">
        <f t="shared" ca="1" si="15"/>
        <v>0</v>
      </c>
      <c r="AF27" s="1" t="str">
        <f t="shared" si="16"/>
        <v/>
      </c>
      <c r="AG27" s="1" t="str">
        <f t="shared" ca="1" si="30"/>
        <v>mem</v>
      </c>
      <c r="AH27" s="1">
        <f t="shared" ca="1" si="17"/>
        <v>0</v>
      </c>
      <c r="AI27" s="1">
        <f t="shared" ca="1" si="33"/>
        <v>-1</v>
      </c>
      <c r="AJ27" s="1">
        <f t="shared" ca="1" si="18"/>
        <v>0</v>
      </c>
      <c r="AK27" s="1">
        <f t="shared" ca="1" si="34"/>
        <v>0</v>
      </c>
      <c r="AL27" s="1">
        <f t="shared" ca="1" si="35"/>
        <v>0</v>
      </c>
      <c r="AM27" s="1" t="e" cm="1">
        <f t="array" aca="1" ref="AM27" ca="1">INDEX($G$2:$G$195,MATCH(1,(AL27=$E$2:$E$195)*("EQU"=UPPER($F$2:$F$195)),0))</f>
        <v>#N/A</v>
      </c>
      <c r="AN27" s="1" t="str">
        <f t="shared" ca="1" si="19"/>
        <v/>
      </c>
      <c r="AO27" s="1" t="e">
        <f t="shared" ca="1" si="31"/>
        <v>#N/A</v>
      </c>
      <c r="AP27" s="1" t="str">
        <f t="shared" ca="1" si="20"/>
        <v/>
      </c>
      <c r="AQ27" s="1" t="str" cm="1">
        <f t="array" aca="1" ref="AQ27" ca="1">IF(LEFT(AL27,1)=".",INDEX($M$15:$M$177,MATCH(1,(AL27=$L$15:$L$177)*(S27=($S$15:$S$177)),0)),"")</f>
        <v/>
      </c>
      <c r="AR27" s="1">
        <f t="shared" ca="1" si="21"/>
        <v>0</v>
      </c>
      <c r="AS27" s="1">
        <f t="shared" ca="1" si="22"/>
        <v>0</v>
      </c>
      <c r="AT27" s="1" t="str">
        <f ca="1">IF(AS27&amp;""&lt;&gt;"",DEC2HEX(AS27,2+2*(AS27&gt;255)),"")</f>
        <v>00</v>
      </c>
      <c r="AU27" s="1" t="str">
        <f t="shared" ca="1" si="24"/>
        <v>00</v>
      </c>
      <c r="AV27" s="1" t="str">
        <f t="shared" ca="1" si="25"/>
        <v>00</v>
      </c>
      <c r="AW27" s="1" t="str">
        <f t="shared" ca="1" si="26"/>
        <v>ZP</v>
      </c>
      <c r="AX27" s="4" t="e">
        <f ca="1">VLOOKUP(UPPER(F27)&amp;"-"&amp;AW27,Opcodes!$D$3:$E$160,2,FALSE)</f>
        <v>#N/A</v>
      </c>
      <c r="AY27" s="1">
        <f t="shared" ca="1" si="32"/>
        <v>0</v>
      </c>
    </row>
    <row r="28" spans="3:51" x14ac:dyDescent="0.3">
      <c r="C28" s="10" t="str" cm="1">
        <f t="array" aca="1" ref="C28" ca="1">IF(AND(N28&amp;""&lt;&gt;"",K28&amp;""&lt;&gt;""),K28&amp;": "&amp;N28&amp;IF(O28&amp;""&lt;&gt;""," "&amp;O28,"")&amp;IF(P28&amp;""&lt;&gt;""," "&amp;P28,""),IF(Y28&amp;""&lt;&gt;"",K28&amp;": "&amp;TRIM(_xlfn.TEXTJOIN("",TRUE,MID(Y28,2*ROW(INDIRECT("1:"&amp;LEN(Y28)))-1,2)&amp;" ")),""))</f>
        <v/>
      </c>
      <c r="D28" s="15"/>
      <c r="E28" s="16"/>
      <c r="F28" s="17"/>
      <c r="G28" s="19"/>
      <c r="H28" s="23"/>
      <c r="K28" s="1" t="str">
        <f t="shared" ca="1" si="27"/>
        <v>313</v>
      </c>
      <c r="L28" s="1" t="str">
        <f t="shared" si="28"/>
        <v/>
      </c>
      <c r="M28" s="1" t="str">
        <f t="shared" ca="1" si="0"/>
        <v>$0313</v>
      </c>
      <c r="N28" s="4" t="str">
        <f t="shared" ca="1" si="1"/>
        <v/>
      </c>
      <c r="O28" s="4" t="str">
        <f t="shared" ca="1" si="2"/>
        <v>00</v>
      </c>
      <c r="P28" s="4" t="str">
        <f t="shared" ca="1" si="3"/>
        <v/>
      </c>
      <c r="Q28" s="3">
        <f t="shared" si="4"/>
        <v>-1</v>
      </c>
      <c r="R28" s="3" t="str">
        <f t="shared" si="36"/>
        <v/>
      </c>
      <c r="S28" s="3" t="str">
        <f t="shared" si="29"/>
        <v>sub</v>
      </c>
      <c r="T28" s="3" t="b">
        <f t="shared" si="6"/>
        <v>0</v>
      </c>
      <c r="U28" s="3" t="b">
        <f t="shared" si="7"/>
        <v>0</v>
      </c>
      <c r="V28" s="3" t="b">
        <f t="shared" si="8"/>
        <v>0</v>
      </c>
      <c r="W28" s="3" t="b">
        <f t="shared" si="9"/>
        <v>0</v>
      </c>
      <c r="X28" s="3" t="b">
        <f>IF(NOT(ISERROR(VLOOKUP(UPPER(F28),Opcodes!$O$3:$O$10,1,FALSE))),TRUE,FALSE)</f>
        <v>0</v>
      </c>
      <c r="Y28" s="1" t="str" cm="1">
        <f t="array" aca="1" ref="Y28" ca="1">IF(OR(UPPER(F28)="STR",UPPER(F28)="ASC"),_xlfn.TEXTJOIN("",TRUE,DEC2HEX(128*(UPPER(F28)="STR")+CODE(MID(G28,ABS(ROW(INDIRECT("1:"&amp;LEN(G28)))),1)))),IF(UPPER(F28)="HEX",SUBSTITUTE(G28," ",""),""))</f>
        <v/>
      </c>
      <c r="Z28" s="1" t="str">
        <f t="shared" si="10"/>
        <v/>
      </c>
      <c r="AA28" s="1" t="str">
        <f t="shared" si="11"/>
        <v/>
      </c>
      <c r="AB28" s="1" t="str">
        <f t="shared" si="12"/>
        <v/>
      </c>
      <c r="AC28" s="1" t="str">
        <f t="shared" si="13"/>
        <v/>
      </c>
      <c r="AD28" s="1" t="str">
        <f t="shared" si="14"/>
        <v/>
      </c>
      <c r="AE28" s="1">
        <f t="shared" ca="1" si="15"/>
        <v>0</v>
      </c>
      <c r="AF28" s="1" t="str">
        <f t="shared" si="16"/>
        <v/>
      </c>
      <c r="AG28" s="1" t="str">
        <f t="shared" ca="1" si="30"/>
        <v>mem</v>
      </c>
      <c r="AH28" s="1">
        <f t="shared" ca="1" si="17"/>
        <v>0</v>
      </c>
      <c r="AI28" s="1">
        <f t="shared" ca="1" si="33"/>
        <v>-1</v>
      </c>
      <c r="AJ28" s="1">
        <f t="shared" ca="1" si="18"/>
        <v>0</v>
      </c>
      <c r="AK28" s="1">
        <f t="shared" ca="1" si="34"/>
        <v>0</v>
      </c>
      <c r="AL28" s="1">
        <f t="shared" ca="1" si="35"/>
        <v>0</v>
      </c>
      <c r="AM28" s="1" t="e" cm="1">
        <f t="array" aca="1" ref="AM28" ca="1">INDEX($G$2:$G$195,MATCH(1,(AL28=$E$2:$E$195)*("EQU"=UPPER($F$2:$F$195)),0))</f>
        <v>#N/A</v>
      </c>
      <c r="AN28" s="1" t="str">
        <f t="shared" ca="1" si="19"/>
        <v/>
      </c>
      <c r="AO28" s="1" t="e">
        <f t="shared" ca="1" si="31"/>
        <v>#N/A</v>
      </c>
      <c r="AP28" s="1" t="str">
        <f t="shared" ca="1" si="20"/>
        <v/>
      </c>
      <c r="AQ28" s="1" t="str" cm="1">
        <f t="array" aca="1" ref="AQ28" ca="1">IF(LEFT(AL28,1)=".",INDEX($M$15:$M$177,MATCH(1,(AL28=$L$15:$L$177)*(S28=($S$15:$S$177)),0)),"")</f>
        <v/>
      </c>
      <c r="AR28" s="1">
        <f t="shared" ca="1" si="21"/>
        <v>0</v>
      </c>
      <c r="AS28" s="1">
        <f t="shared" ca="1" si="22"/>
        <v>0</v>
      </c>
      <c r="AT28" s="1" t="str">
        <f t="shared" ref="AT28:AT91" ca="1" si="37">IF(AS28&amp;""&lt;&gt;"",DEC2HEX(AS28,2+2*(AS28&gt;255)),"")</f>
        <v>00</v>
      </c>
      <c r="AU28" s="1" t="str">
        <f t="shared" ca="1" si="24"/>
        <v>00</v>
      </c>
      <c r="AV28" s="1" t="str">
        <f t="shared" ca="1" si="25"/>
        <v>00</v>
      </c>
      <c r="AW28" s="1" t="str">
        <f t="shared" ca="1" si="26"/>
        <v>ZP</v>
      </c>
      <c r="AX28" s="4" t="e">
        <f ca="1">VLOOKUP(UPPER(F28)&amp;"-"&amp;AW28,Opcodes!$D$3:$E$160,2,FALSE)</f>
        <v>#N/A</v>
      </c>
      <c r="AY28" s="1">
        <f t="shared" ca="1" si="32"/>
        <v>0</v>
      </c>
    </row>
    <row r="29" spans="3:51" x14ac:dyDescent="0.3">
      <c r="C29" s="10" t="str" cm="1">
        <f t="array" aca="1" ref="C29" ca="1">IF(AND(N29&amp;""&lt;&gt;"",K29&amp;""&lt;&gt;""),K29&amp;": "&amp;N29&amp;IF(O29&amp;""&lt;&gt;""," "&amp;O29,"")&amp;IF(P29&amp;""&lt;&gt;""," "&amp;P29,""),IF(Y29&amp;""&lt;&gt;"",K29&amp;": "&amp;TRIM(_xlfn.TEXTJOIN("",TRUE,MID(Y29,2*ROW(INDIRECT("1:"&amp;LEN(Y29)))-1,2)&amp;" ")),""))</f>
        <v/>
      </c>
      <c r="D29" s="15"/>
      <c r="E29" s="16"/>
      <c r="F29" s="17"/>
      <c r="G29" s="19"/>
      <c r="H29" s="23"/>
      <c r="K29" s="1" t="str">
        <f t="shared" ca="1" si="27"/>
        <v>313</v>
      </c>
      <c r="L29" s="1" t="str">
        <f t="shared" si="28"/>
        <v/>
      </c>
      <c r="M29" s="1" t="str">
        <f t="shared" ca="1" si="0"/>
        <v>$0313</v>
      </c>
      <c r="N29" s="4" t="str">
        <f t="shared" ca="1" si="1"/>
        <v/>
      </c>
      <c r="O29" s="4" t="str">
        <f t="shared" ca="1" si="2"/>
        <v>00</v>
      </c>
      <c r="P29" s="4" t="str">
        <f t="shared" ca="1" si="3"/>
        <v/>
      </c>
      <c r="Q29" s="3">
        <f t="shared" si="4"/>
        <v>-1</v>
      </c>
      <c r="R29" s="3" t="str">
        <f t="shared" si="36"/>
        <v/>
      </c>
      <c r="S29" s="3" t="str">
        <f t="shared" si="29"/>
        <v>sub</v>
      </c>
      <c r="T29" s="3" t="b">
        <f t="shared" si="6"/>
        <v>0</v>
      </c>
      <c r="U29" s="3" t="b">
        <f t="shared" si="7"/>
        <v>0</v>
      </c>
      <c r="V29" s="3" t="b">
        <f t="shared" si="8"/>
        <v>0</v>
      </c>
      <c r="W29" s="3" t="b">
        <f t="shared" si="9"/>
        <v>0</v>
      </c>
      <c r="X29" s="3" t="b">
        <f>IF(NOT(ISERROR(VLOOKUP(UPPER(F29),Opcodes!$O$3:$O$10,1,FALSE))),TRUE,FALSE)</f>
        <v>0</v>
      </c>
      <c r="Y29" s="1" t="str" cm="1">
        <f t="array" aca="1" ref="Y29" ca="1">IF(OR(UPPER(F29)="STR",UPPER(F29)="ASC"),_xlfn.TEXTJOIN("",TRUE,DEC2HEX(128*(UPPER(F29)="STR")+CODE(MID(G29,ABS(ROW(INDIRECT("1:"&amp;LEN(G29)))),1)))),IF(UPPER(F29)="HEX",SUBSTITUTE(G29," ",""),""))</f>
        <v/>
      </c>
      <c r="Z29" s="1" t="str">
        <f t="shared" si="10"/>
        <v/>
      </c>
      <c r="AA29" s="1" t="str">
        <f t="shared" si="11"/>
        <v/>
      </c>
      <c r="AB29" s="1" t="str">
        <f t="shared" si="12"/>
        <v/>
      </c>
      <c r="AC29" s="1" t="str">
        <f t="shared" si="13"/>
        <v/>
      </c>
      <c r="AD29" s="1" t="str">
        <f t="shared" si="14"/>
        <v/>
      </c>
      <c r="AE29" s="1">
        <f t="shared" ca="1" si="15"/>
        <v>0</v>
      </c>
      <c r="AF29" s="1" t="str">
        <f t="shared" si="16"/>
        <v/>
      </c>
      <c r="AG29" s="1" t="str">
        <f t="shared" ca="1" si="30"/>
        <v>mem</v>
      </c>
      <c r="AH29" s="1">
        <f t="shared" ca="1" si="17"/>
        <v>0</v>
      </c>
      <c r="AI29" s="1">
        <f t="shared" ca="1" si="33"/>
        <v>-1</v>
      </c>
      <c r="AJ29" s="1">
        <f t="shared" ca="1" si="18"/>
        <v>0</v>
      </c>
      <c r="AK29" s="1">
        <f t="shared" ca="1" si="34"/>
        <v>0</v>
      </c>
      <c r="AL29" s="1">
        <f t="shared" ca="1" si="35"/>
        <v>0</v>
      </c>
      <c r="AM29" s="1" t="e" cm="1">
        <f t="array" aca="1" ref="AM29" ca="1">INDEX($G$2:$G$195,MATCH(1,(AL29=$E$2:$E$195)*("EQU"=UPPER($F$2:$F$195)),0))</f>
        <v>#N/A</v>
      </c>
      <c r="AN29" s="1" t="str">
        <f t="shared" ca="1" si="19"/>
        <v/>
      </c>
      <c r="AO29" s="1" t="e">
        <f t="shared" ca="1" si="31"/>
        <v>#N/A</v>
      </c>
      <c r="AP29" s="1" t="str">
        <f t="shared" ca="1" si="20"/>
        <v/>
      </c>
      <c r="AQ29" s="1" t="str" cm="1">
        <f t="array" aca="1" ref="AQ29" ca="1">IF(LEFT(AL29,1)=".",INDEX($M$15:$M$177,MATCH(1,(AL29=$L$15:$L$177)*(S29=($S$15:$S$177)),0)),"")</f>
        <v/>
      </c>
      <c r="AR29" s="1">
        <f t="shared" ca="1" si="21"/>
        <v>0</v>
      </c>
      <c r="AS29" s="1">
        <f t="shared" ca="1" si="22"/>
        <v>0</v>
      </c>
      <c r="AT29" s="1" t="str">
        <f t="shared" ca="1" si="37"/>
        <v>00</v>
      </c>
      <c r="AU29" s="1" t="str">
        <f t="shared" ca="1" si="24"/>
        <v>00</v>
      </c>
      <c r="AV29" s="1" t="str">
        <f t="shared" ca="1" si="25"/>
        <v>00</v>
      </c>
      <c r="AW29" s="1" t="str">
        <f t="shared" ca="1" si="26"/>
        <v>ZP</v>
      </c>
      <c r="AX29" s="4" t="e">
        <f ca="1">VLOOKUP(UPPER(F29)&amp;"-"&amp;AW29,Opcodes!$D$3:$E$160,2,FALSE)</f>
        <v>#N/A</v>
      </c>
      <c r="AY29" s="1">
        <f t="shared" ca="1" si="32"/>
        <v>0</v>
      </c>
    </row>
    <row r="30" spans="3:51" x14ac:dyDescent="0.3">
      <c r="C30" s="10" t="str" cm="1">
        <f t="array" aca="1" ref="C30" ca="1">IF(AND(N30&amp;""&lt;&gt;"",K30&amp;""&lt;&gt;""),K30&amp;": "&amp;N30&amp;IF(O30&amp;""&lt;&gt;""," "&amp;O30,"")&amp;IF(P30&amp;""&lt;&gt;""," "&amp;P30,""),IF(Y30&amp;""&lt;&gt;"",K30&amp;": "&amp;TRIM(_xlfn.TEXTJOIN("",TRUE,MID(Y30,2*ROW(INDIRECT("1:"&amp;LEN(Y30)))-1,2)&amp;" ")),""))</f>
        <v/>
      </c>
      <c r="D30" s="15"/>
      <c r="E30" s="16"/>
      <c r="F30" s="17"/>
      <c r="G30" s="19"/>
      <c r="H30" s="23"/>
      <c r="K30" s="1" t="str">
        <f t="shared" ca="1" si="27"/>
        <v>313</v>
      </c>
      <c r="L30" s="1" t="str">
        <f t="shared" si="28"/>
        <v/>
      </c>
      <c r="M30" s="1" t="str">
        <f t="shared" ca="1" si="0"/>
        <v>$0313</v>
      </c>
      <c r="N30" s="4" t="str">
        <f t="shared" ca="1" si="1"/>
        <v/>
      </c>
      <c r="O30" s="4" t="str">
        <f t="shared" ca="1" si="2"/>
        <v>00</v>
      </c>
      <c r="P30" s="4" t="str">
        <f t="shared" ca="1" si="3"/>
        <v/>
      </c>
      <c r="Q30" s="3">
        <f t="shared" si="4"/>
        <v>-1</v>
      </c>
      <c r="R30" s="3" t="str">
        <f t="shared" si="36"/>
        <v/>
      </c>
      <c r="S30" s="3" t="str">
        <f t="shared" si="29"/>
        <v>sub</v>
      </c>
      <c r="T30" s="3" t="b">
        <f t="shared" si="6"/>
        <v>0</v>
      </c>
      <c r="U30" s="3" t="b">
        <f t="shared" si="7"/>
        <v>0</v>
      </c>
      <c r="V30" s="3" t="b">
        <f t="shared" si="8"/>
        <v>0</v>
      </c>
      <c r="W30" s="3" t="b">
        <f t="shared" si="9"/>
        <v>0</v>
      </c>
      <c r="X30" s="3" t="b">
        <f>IF(NOT(ISERROR(VLOOKUP(UPPER(F30),Opcodes!$O$3:$O$10,1,FALSE))),TRUE,FALSE)</f>
        <v>0</v>
      </c>
      <c r="Y30" s="1" t="str" cm="1">
        <f t="array" aca="1" ref="Y30" ca="1">IF(OR(UPPER(F30)="STR",UPPER(F30)="ASC"),_xlfn.TEXTJOIN("",TRUE,DEC2HEX(128*(UPPER(F30)="STR")+CODE(MID(G30,ABS(ROW(INDIRECT("1:"&amp;LEN(G30)))),1)))),IF(UPPER(F30)="HEX",SUBSTITUTE(G30," ",""),""))</f>
        <v/>
      </c>
      <c r="Z30" s="1" t="str">
        <f t="shared" si="10"/>
        <v/>
      </c>
      <c r="AA30" s="1" t="str">
        <f t="shared" si="11"/>
        <v/>
      </c>
      <c r="AB30" s="1" t="str">
        <f t="shared" si="12"/>
        <v/>
      </c>
      <c r="AC30" s="1" t="str">
        <f t="shared" si="13"/>
        <v/>
      </c>
      <c r="AD30" s="1" t="str">
        <f t="shared" si="14"/>
        <v/>
      </c>
      <c r="AE30" s="1">
        <f t="shared" ca="1" si="15"/>
        <v>0</v>
      </c>
      <c r="AF30" s="1" t="str">
        <f t="shared" si="16"/>
        <v/>
      </c>
      <c r="AG30" s="1" t="str">
        <f t="shared" ca="1" si="30"/>
        <v>mem</v>
      </c>
      <c r="AH30" s="1">
        <f t="shared" ca="1" si="17"/>
        <v>0</v>
      </c>
      <c r="AI30" s="1">
        <f t="shared" ca="1" si="33"/>
        <v>-1</v>
      </c>
      <c r="AJ30" s="1">
        <f t="shared" ca="1" si="18"/>
        <v>0</v>
      </c>
      <c r="AK30" s="1">
        <f t="shared" ca="1" si="34"/>
        <v>0</v>
      </c>
      <c r="AL30" s="1">
        <f t="shared" ca="1" si="35"/>
        <v>0</v>
      </c>
      <c r="AM30" s="1" t="e" cm="1">
        <f t="array" aca="1" ref="AM30" ca="1">INDEX($G$2:$G$195,MATCH(1,(AL30=$E$2:$E$195)*("EQU"=UPPER($F$2:$F$195)),0))</f>
        <v>#N/A</v>
      </c>
      <c r="AN30" s="1" t="str">
        <f t="shared" ca="1" si="19"/>
        <v/>
      </c>
      <c r="AO30" s="1" t="e">
        <f t="shared" ca="1" si="31"/>
        <v>#N/A</v>
      </c>
      <c r="AP30" s="1" t="str">
        <f t="shared" ca="1" si="20"/>
        <v/>
      </c>
      <c r="AQ30" s="1" t="str" cm="1">
        <f t="array" aca="1" ref="AQ30" ca="1">IF(LEFT(AL30,1)=".",INDEX($M$15:$M$177,MATCH(1,(AL30=$L$15:$L$177)*(S30=($S$15:$S$177)),0)),"")</f>
        <v/>
      </c>
      <c r="AR30" s="1">
        <f t="shared" ca="1" si="21"/>
        <v>0</v>
      </c>
      <c r="AS30" s="1">
        <f t="shared" ca="1" si="22"/>
        <v>0</v>
      </c>
      <c r="AT30" s="1" t="str">
        <f t="shared" ca="1" si="37"/>
        <v>00</v>
      </c>
      <c r="AU30" s="1" t="str">
        <f t="shared" ca="1" si="24"/>
        <v>00</v>
      </c>
      <c r="AV30" s="1" t="str">
        <f t="shared" ca="1" si="25"/>
        <v>00</v>
      </c>
      <c r="AW30" s="1" t="str">
        <f t="shared" ca="1" si="26"/>
        <v>ZP</v>
      </c>
      <c r="AX30" s="4" t="e">
        <f ca="1">VLOOKUP(UPPER(F30)&amp;"-"&amp;AW30,Opcodes!$D$3:$E$160,2,FALSE)</f>
        <v>#N/A</v>
      </c>
      <c r="AY30" s="1">
        <f t="shared" ca="1" si="32"/>
        <v>0</v>
      </c>
    </row>
    <row r="31" spans="3:51" x14ac:dyDescent="0.3">
      <c r="C31" s="10" t="str" cm="1">
        <f t="array" aca="1" ref="C31" ca="1">IF(AND(N31&amp;""&lt;&gt;"",K31&amp;""&lt;&gt;""),K31&amp;": "&amp;N31&amp;IF(O31&amp;""&lt;&gt;""," "&amp;O31,"")&amp;IF(P31&amp;""&lt;&gt;""," "&amp;P31,""),IF(Y31&amp;""&lt;&gt;"",K31&amp;": "&amp;TRIM(_xlfn.TEXTJOIN("",TRUE,MID(Y31,2*ROW(INDIRECT("1:"&amp;LEN(Y31)))-1,2)&amp;" ")),""))</f>
        <v/>
      </c>
      <c r="D31" s="15"/>
      <c r="E31" s="16"/>
      <c r="F31" s="17"/>
      <c r="G31" s="18"/>
      <c r="H31" s="23"/>
      <c r="K31" s="1" t="str">
        <f t="shared" ca="1" si="27"/>
        <v>313</v>
      </c>
      <c r="L31" s="1" t="str">
        <f t="shared" si="28"/>
        <v/>
      </c>
      <c r="M31" s="1" t="str">
        <f t="shared" ca="1" si="0"/>
        <v>$0313</v>
      </c>
      <c r="N31" s="4" t="str">
        <f t="shared" ca="1" si="1"/>
        <v/>
      </c>
      <c r="O31" s="4" t="str">
        <f t="shared" ca="1" si="2"/>
        <v>00</v>
      </c>
      <c r="P31" s="4" t="str">
        <f t="shared" ca="1" si="3"/>
        <v/>
      </c>
      <c r="Q31" s="3">
        <f t="shared" si="4"/>
        <v>-1</v>
      </c>
      <c r="R31" s="3" t="str">
        <f t="shared" si="36"/>
        <v/>
      </c>
      <c r="S31" s="3" t="str">
        <f t="shared" si="29"/>
        <v>sub</v>
      </c>
      <c r="T31" s="3" t="b">
        <f t="shared" si="6"/>
        <v>0</v>
      </c>
      <c r="U31" s="3" t="b">
        <f t="shared" si="7"/>
        <v>0</v>
      </c>
      <c r="V31" s="3" t="b">
        <f t="shared" si="8"/>
        <v>0</v>
      </c>
      <c r="W31" s="3" t="b">
        <f t="shared" si="9"/>
        <v>0</v>
      </c>
      <c r="X31" s="3" t="b">
        <f>IF(NOT(ISERROR(VLOOKUP(UPPER(F31),Opcodes!$O$3:$O$10,1,FALSE))),TRUE,FALSE)</f>
        <v>0</v>
      </c>
      <c r="Y31" s="1" t="str" cm="1">
        <f t="array" aca="1" ref="Y31" ca="1">IF(OR(UPPER(F31)="STR",UPPER(F31)="ASC"),_xlfn.TEXTJOIN("",TRUE,DEC2HEX(128*(UPPER(F31)="STR")+CODE(MID(G31,ABS(ROW(INDIRECT("1:"&amp;LEN(G31)))),1)))),IF(UPPER(F31)="HEX",SUBSTITUTE(G31," ",""),""))</f>
        <v/>
      </c>
      <c r="Z31" s="1" t="str">
        <f t="shared" si="10"/>
        <v/>
      </c>
      <c r="AA31" s="1" t="str">
        <f t="shared" si="11"/>
        <v/>
      </c>
      <c r="AB31" s="1" t="str">
        <f t="shared" si="12"/>
        <v/>
      </c>
      <c r="AC31" s="1" t="str">
        <f t="shared" si="13"/>
        <v/>
      </c>
      <c r="AD31" s="1" t="str">
        <f t="shared" si="14"/>
        <v/>
      </c>
      <c r="AE31" s="1">
        <f t="shared" ca="1" si="15"/>
        <v>0</v>
      </c>
      <c r="AF31" s="1" t="str">
        <f t="shared" si="16"/>
        <v/>
      </c>
      <c r="AG31" s="1" t="str">
        <f t="shared" ca="1" si="30"/>
        <v>mem</v>
      </c>
      <c r="AH31" s="1">
        <f t="shared" ca="1" si="17"/>
        <v>0</v>
      </c>
      <c r="AI31" s="1">
        <f t="shared" ca="1" si="33"/>
        <v>-1</v>
      </c>
      <c r="AJ31" s="1">
        <f ca="1">IF(AI31&lt;0,0,_xlfn.NUMBERVALUE(RIGHT(AH31,LEN(AH31)-AI31+1)))</f>
        <v>0</v>
      </c>
      <c r="AK31" s="1">
        <f t="shared" ca="1" si="34"/>
        <v>0</v>
      </c>
      <c r="AL31" s="1">
        <f t="shared" ca="1" si="35"/>
        <v>0</v>
      </c>
      <c r="AM31" s="1" t="e" cm="1">
        <f t="array" aca="1" ref="AM31" ca="1">INDEX($G$2:$G$195,MATCH(1,(AL31=$E$2:$E$195)*("EQU"=UPPER($F$2:$F$195)),0))</f>
        <v>#N/A</v>
      </c>
      <c r="AN31" s="1" t="str">
        <f t="shared" ca="1" si="19"/>
        <v/>
      </c>
      <c r="AO31" s="1" t="e">
        <f t="shared" ca="1" si="31"/>
        <v>#N/A</v>
      </c>
      <c r="AP31" s="1" t="str">
        <f t="shared" ca="1" si="20"/>
        <v/>
      </c>
      <c r="AQ31" s="1" t="str" cm="1">
        <f t="array" aca="1" ref="AQ31" ca="1">IF(LEFT(AL31,1)=".",INDEX($M$15:$M$177,MATCH(1,(AL31=$L$15:$L$177)*(S31=($S$15:$S$177)),0)),"")</f>
        <v/>
      </c>
      <c r="AR31" s="1">
        <f t="shared" ca="1" si="21"/>
        <v>0</v>
      </c>
      <c r="AS31" s="1">
        <f t="shared" ca="1" si="22"/>
        <v>0</v>
      </c>
      <c r="AT31" s="1" t="str">
        <f t="shared" ca="1" si="37"/>
        <v>00</v>
      </c>
      <c r="AU31" s="1" t="str">
        <f t="shared" ca="1" si="24"/>
        <v>00</v>
      </c>
      <c r="AV31" s="1" t="str">
        <f t="shared" ca="1" si="25"/>
        <v>00</v>
      </c>
      <c r="AW31" s="1" t="str">
        <f t="shared" ca="1" si="26"/>
        <v>ZP</v>
      </c>
      <c r="AX31" s="4" t="e">
        <f ca="1">VLOOKUP(UPPER(F31)&amp;"-"&amp;AW31,Opcodes!$D$3:$E$160,2,FALSE)</f>
        <v>#N/A</v>
      </c>
      <c r="AY31" s="1">
        <f t="shared" ca="1" si="32"/>
        <v>0</v>
      </c>
    </row>
    <row r="32" spans="3:51" x14ac:dyDescent="0.3">
      <c r="C32" s="10" t="str" cm="1">
        <f t="array" aca="1" ref="C32" ca="1">IF(AND(N32&amp;""&lt;&gt;"",K32&amp;""&lt;&gt;""),K32&amp;": "&amp;N32&amp;IF(O32&amp;""&lt;&gt;""," "&amp;O32,"")&amp;IF(P32&amp;""&lt;&gt;""," "&amp;P32,""),IF(Y32&amp;""&lt;&gt;"",K32&amp;": "&amp;TRIM(_xlfn.TEXTJOIN("",TRUE,MID(Y32,2*ROW(INDIRECT("1:"&amp;LEN(Y32)))-1,2)&amp;" ")),""))</f>
        <v/>
      </c>
      <c r="D32" s="15"/>
      <c r="E32" s="16"/>
      <c r="F32" s="17"/>
      <c r="G32" s="18"/>
      <c r="H32" s="23"/>
      <c r="K32" s="1" t="str">
        <f t="shared" ca="1" si="27"/>
        <v>313</v>
      </c>
      <c r="L32" s="1" t="str">
        <f t="shared" si="28"/>
        <v/>
      </c>
      <c r="M32" s="1" t="str">
        <f t="shared" ca="1" si="0"/>
        <v>$0313</v>
      </c>
      <c r="N32" s="4" t="str">
        <f t="shared" ca="1" si="1"/>
        <v/>
      </c>
      <c r="O32" s="4" t="str">
        <f t="shared" ca="1" si="2"/>
        <v>00</v>
      </c>
      <c r="P32" s="4" t="str">
        <f t="shared" ca="1" si="3"/>
        <v/>
      </c>
      <c r="Q32" s="3">
        <f t="shared" si="4"/>
        <v>-1</v>
      </c>
      <c r="R32" s="3" t="str">
        <f t="shared" si="36"/>
        <v/>
      </c>
      <c r="S32" s="3" t="str">
        <f t="shared" si="29"/>
        <v>sub</v>
      </c>
      <c r="T32" s="3" t="b">
        <f t="shared" si="6"/>
        <v>0</v>
      </c>
      <c r="U32" s="3" t="b">
        <f t="shared" si="7"/>
        <v>0</v>
      </c>
      <c r="V32" s="3" t="b">
        <f t="shared" si="8"/>
        <v>0</v>
      </c>
      <c r="W32" s="3" t="b">
        <f t="shared" si="9"/>
        <v>0</v>
      </c>
      <c r="X32" s="3" t="b">
        <f>IF(NOT(ISERROR(VLOOKUP(UPPER(F32),Opcodes!$O$3:$O$10,1,FALSE))),TRUE,FALSE)</f>
        <v>0</v>
      </c>
      <c r="Y32" s="1" t="str" cm="1">
        <f t="array" aca="1" ref="Y32" ca="1">IF(OR(UPPER(F32)="STR",UPPER(F32)="ASC"),_xlfn.TEXTJOIN("",TRUE,DEC2HEX(128*(UPPER(F32)="STR")+CODE(MID(G32,ABS(ROW(INDIRECT("1:"&amp;LEN(G32)))),1)))),IF(UPPER(F32)="HEX",SUBSTITUTE(G32," ",""),""))</f>
        <v/>
      </c>
      <c r="Z32" s="1" t="str">
        <f t="shared" si="10"/>
        <v/>
      </c>
      <c r="AA32" s="1" t="str">
        <f t="shared" si="11"/>
        <v/>
      </c>
      <c r="AB32" s="1" t="str">
        <f t="shared" si="12"/>
        <v/>
      </c>
      <c r="AC32" s="1" t="str">
        <f t="shared" si="13"/>
        <v/>
      </c>
      <c r="AD32" s="1" t="str">
        <f t="shared" si="14"/>
        <v/>
      </c>
      <c r="AE32" s="1">
        <f t="shared" ca="1" si="15"/>
        <v>0</v>
      </c>
      <c r="AF32" s="1" t="str">
        <f t="shared" si="16"/>
        <v/>
      </c>
      <c r="AG32" s="1" t="str">
        <f t="shared" ca="1" si="30"/>
        <v>mem</v>
      </c>
      <c r="AH32" s="1">
        <f t="shared" ca="1" si="17"/>
        <v>0</v>
      </c>
      <c r="AI32" s="1">
        <f t="shared" ca="1" si="33"/>
        <v>-1</v>
      </c>
      <c r="AJ32" s="1">
        <f t="shared" ref="AJ32:AJ95" ca="1" si="38">IF(AI32&lt;0,0,_xlfn.NUMBERVALUE(RIGHT(AH32,LEN(AH32)-AI32+1)))</f>
        <v>0</v>
      </c>
      <c r="AK32" s="1">
        <f t="shared" ca="1" si="34"/>
        <v>0</v>
      </c>
      <c r="AL32" s="1">
        <f t="shared" ca="1" si="35"/>
        <v>0</v>
      </c>
      <c r="AM32" s="1" t="e" cm="1">
        <f t="array" aca="1" ref="AM32" ca="1">INDEX($G$2:$G$195,MATCH(1,(AL32=$E$2:$E$195)*("EQU"=UPPER($F$2:$F$195)),0))</f>
        <v>#N/A</v>
      </c>
      <c r="AN32" s="1" t="str">
        <f t="shared" ca="1" si="19"/>
        <v/>
      </c>
      <c r="AO32" s="1" t="e">
        <f t="shared" ca="1" si="31"/>
        <v>#N/A</v>
      </c>
      <c r="AP32" s="1" t="str">
        <f t="shared" ca="1" si="20"/>
        <v/>
      </c>
      <c r="AQ32" s="1" t="str" cm="1">
        <f t="array" aca="1" ref="AQ32" ca="1">IF(LEFT(AL32,1)=".",INDEX($M$15:$M$177,MATCH(1,(AL32=$L$15:$L$177)*(S32=($S$15:$S$177)),0)),"")</f>
        <v/>
      </c>
      <c r="AR32" s="1">
        <f t="shared" ca="1" si="21"/>
        <v>0</v>
      </c>
      <c r="AS32" s="1">
        <f t="shared" ca="1" si="22"/>
        <v>0</v>
      </c>
      <c r="AT32" s="1" t="str">
        <f t="shared" ca="1" si="37"/>
        <v>00</v>
      </c>
      <c r="AU32" s="1" t="str">
        <f t="shared" ca="1" si="24"/>
        <v>00</v>
      </c>
      <c r="AV32" s="1" t="str">
        <f t="shared" ca="1" si="25"/>
        <v>00</v>
      </c>
      <c r="AW32" s="1" t="str">
        <f t="shared" ca="1" si="26"/>
        <v>ZP</v>
      </c>
      <c r="AX32" s="4" t="e">
        <f ca="1">VLOOKUP(UPPER(F32)&amp;"-"&amp;AW32,Opcodes!$D$3:$E$160,2,FALSE)</f>
        <v>#N/A</v>
      </c>
      <c r="AY32" s="1">
        <f t="shared" ca="1" si="32"/>
        <v>0</v>
      </c>
    </row>
    <row r="33" spans="3:51" x14ac:dyDescent="0.3">
      <c r="C33" s="10" t="str" cm="1">
        <f t="array" aca="1" ref="C33" ca="1">IF(AND(N33&amp;""&lt;&gt;"",K33&amp;""&lt;&gt;""),K33&amp;": "&amp;N33&amp;IF(O33&amp;""&lt;&gt;""," "&amp;O33,"")&amp;IF(P33&amp;""&lt;&gt;""," "&amp;P33,""),IF(Y33&amp;""&lt;&gt;"",K33&amp;": "&amp;TRIM(_xlfn.TEXTJOIN("",TRUE,MID(Y33,2*ROW(INDIRECT("1:"&amp;LEN(Y33)))-1,2)&amp;" ")),""))</f>
        <v/>
      </c>
      <c r="D33" s="15"/>
      <c r="E33" s="16"/>
      <c r="F33" s="17"/>
      <c r="G33" s="18"/>
      <c r="H33" s="23"/>
      <c r="K33" s="1" t="str">
        <f t="shared" ca="1" si="27"/>
        <v>313</v>
      </c>
      <c r="L33" s="1" t="str">
        <f t="shared" si="28"/>
        <v/>
      </c>
      <c r="M33" s="1" t="str">
        <f t="shared" ca="1" si="0"/>
        <v>$0313</v>
      </c>
      <c r="N33" s="4" t="str">
        <f t="shared" ca="1" si="1"/>
        <v/>
      </c>
      <c r="O33" s="4" t="str">
        <f t="shared" ca="1" si="2"/>
        <v>00</v>
      </c>
      <c r="P33" s="4" t="str">
        <f t="shared" ca="1" si="3"/>
        <v/>
      </c>
      <c r="Q33" s="3">
        <f t="shared" si="4"/>
        <v>-1</v>
      </c>
      <c r="R33" s="3" t="str">
        <f t="shared" si="36"/>
        <v/>
      </c>
      <c r="S33" s="3" t="str">
        <f t="shared" si="29"/>
        <v>sub</v>
      </c>
      <c r="T33" s="3" t="b">
        <f t="shared" si="6"/>
        <v>0</v>
      </c>
      <c r="U33" s="3" t="b">
        <f t="shared" si="7"/>
        <v>0</v>
      </c>
      <c r="V33" s="3" t="b">
        <f t="shared" si="8"/>
        <v>0</v>
      </c>
      <c r="W33" s="3" t="b">
        <f t="shared" si="9"/>
        <v>0</v>
      </c>
      <c r="X33" s="3" t="b">
        <f>IF(NOT(ISERROR(VLOOKUP(UPPER(F33),Opcodes!$O$3:$O$10,1,FALSE))),TRUE,FALSE)</f>
        <v>0</v>
      </c>
      <c r="Y33" s="1" t="str" cm="1">
        <f t="array" aca="1" ref="Y33" ca="1">IF(OR(UPPER(F33)="STR",UPPER(F33)="ASC"),_xlfn.TEXTJOIN("",TRUE,DEC2HEX(128*(UPPER(F33)="STR")+CODE(MID(G33,ABS(ROW(INDIRECT("1:"&amp;LEN(G33)))),1)))),IF(UPPER(F33)="HEX",SUBSTITUTE(G33," ",""),""))</f>
        <v/>
      </c>
      <c r="Z33" s="1" t="str">
        <f t="shared" si="10"/>
        <v/>
      </c>
      <c r="AA33" s="1" t="str">
        <f t="shared" si="11"/>
        <v/>
      </c>
      <c r="AB33" s="1" t="str">
        <f t="shared" si="12"/>
        <v/>
      </c>
      <c r="AC33" s="1" t="str">
        <f t="shared" si="13"/>
        <v/>
      </c>
      <c r="AD33" s="1" t="str">
        <f t="shared" si="14"/>
        <v/>
      </c>
      <c r="AE33" s="1">
        <f t="shared" ca="1" si="15"/>
        <v>0</v>
      </c>
      <c r="AF33" s="1" t="str">
        <f t="shared" si="16"/>
        <v/>
      </c>
      <c r="AG33" s="1" t="str">
        <f t="shared" ca="1" si="30"/>
        <v>mem</v>
      </c>
      <c r="AH33" s="1">
        <f t="shared" ca="1" si="17"/>
        <v>0</v>
      </c>
      <c r="AI33" s="1">
        <f t="shared" ca="1" si="33"/>
        <v>-1</v>
      </c>
      <c r="AJ33" s="1">
        <f t="shared" ca="1" si="38"/>
        <v>0</v>
      </c>
      <c r="AK33" s="1">
        <f t="shared" ca="1" si="34"/>
        <v>0</v>
      </c>
      <c r="AL33" s="1">
        <f t="shared" ca="1" si="35"/>
        <v>0</v>
      </c>
      <c r="AM33" s="1" t="e" cm="1">
        <f t="array" aca="1" ref="AM33" ca="1">INDEX($G$2:$G$195,MATCH(1,(AL33=$E$2:$E$195)*("EQU"=UPPER($F$2:$F$195)),0))</f>
        <v>#N/A</v>
      </c>
      <c r="AN33" s="1" t="str">
        <f t="shared" ca="1" si="19"/>
        <v/>
      </c>
      <c r="AO33" s="1" t="e">
        <f t="shared" ca="1" si="31"/>
        <v>#N/A</v>
      </c>
      <c r="AP33" s="1" t="str">
        <f t="shared" ca="1" si="20"/>
        <v/>
      </c>
      <c r="AQ33" s="1" t="str" cm="1">
        <f t="array" aca="1" ref="AQ33" ca="1">IF(LEFT(AL33,1)=".",INDEX($M$15:$M$177,MATCH(1,(AL33=$L$15:$L$177)*(S33=($S$15:$S$177)),0)),"")</f>
        <v/>
      </c>
      <c r="AR33" s="1">
        <f t="shared" ca="1" si="21"/>
        <v>0</v>
      </c>
      <c r="AS33" s="1">
        <f t="shared" ca="1" si="22"/>
        <v>0</v>
      </c>
      <c r="AT33" s="1" t="str">
        <f t="shared" ca="1" si="37"/>
        <v>00</v>
      </c>
      <c r="AU33" s="1" t="str">
        <f t="shared" ca="1" si="24"/>
        <v>00</v>
      </c>
      <c r="AV33" s="1" t="str">
        <f t="shared" ca="1" si="25"/>
        <v>00</v>
      </c>
      <c r="AW33" s="1" t="str">
        <f t="shared" ca="1" si="26"/>
        <v>ZP</v>
      </c>
      <c r="AX33" s="4" t="e">
        <f ca="1">VLOOKUP(UPPER(F33)&amp;"-"&amp;AW33,Opcodes!$D$3:$E$160,2,FALSE)</f>
        <v>#N/A</v>
      </c>
      <c r="AY33" s="1">
        <f t="shared" ca="1" si="32"/>
        <v>0</v>
      </c>
    </row>
    <row r="34" spans="3:51" x14ac:dyDescent="0.3">
      <c r="C34" s="10" t="str" cm="1">
        <f t="array" aca="1" ref="C34" ca="1">IF(AND(N34&amp;""&lt;&gt;"",K34&amp;""&lt;&gt;""),K34&amp;": "&amp;N34&amp;IF(O34&amp;""&lt;&gt;""," "&amp;O34,"")&amp;IF(P34&amp;""&lt;&gt;""," "&amp;P34,""),IF(Y34&amp;""&lt;&gt;"",K34&amp;": "&amp;TRIM(_xlfn.TEXTJOIN("",TRUE,MID(Y34,2*ROW(INDIRECT("1:"&amp;LEN(Y34)))-1,2)&amp;" ")),""))</f>
        <v/>
      </c>
      <c r="D34" s="15"/>
      <c r="E34" s="16"/>
      <c r="F34" s="17"/>
      <c r="G34" s="18"/>
      <c r="H34" s="23"/>
      <c r="K34" s="1" t="str">
        <f t="shared" ca="1" si="27"/>
        <v>313</v>
      </c>
      <c r="L34" s="1" t="str">
        <f t="shared" si="28"/>
        <v/>
      </c>
      <c r="M34" s="1" t="str">
        <f t="shared" ca="1" si="0"/>
        <v>$0313</v>
      </c>
      <c r="N34" s="4" t="str">
        <f t="shared" ca="1" si="1"/>
        <v/>
      </c>
      <c r="O34" s="4" t="str">
        <f t="shared" ca="1" si="2"/>
        <v>00</v>
      </c>
      <c r="P34" s="4" t="str">
        <f t="shared" ca="1" si="3"/>
        <v/>
      </c>
      <c r="Q34" s="3">
        <f t="shared" si="4"/>
        <v>-1</v>
      </c>
      <c r="R34" s="3" t="str">
        <f t="shared" si="36"/>
        <v/>
      </c>
      <c r="S34" s="3" t="str">
        <f t="shared" si="29"/>
        <v>sub</v>
      </c>
      <c r="T34" s="3" t="b">
        <f t="shared" si="6"/>
        <v>0</v>
      </c>
      <c r="U34" s="3" t="b">
        <f t="shared" si="7"/>
        <v>0</v>
      </c>
      <c r="V34" s="3" t="b">
        <f t="shared" si="8"/>
        <v>0</v>
      </c>
      <c r="W34" s="3" t="b">
        <f t="shared" si="9"/>
        <v>0</v>
      </c>
      <c r="X34" s="3" t="b">
        <f>IF(NOT(ISERROR(VLOOKUP(UPPER(F34),Opcodes!$O$3:$O$10,1,FALSE))),TRUE,FALSE)</f>
        <v>0</v>
      </c>
      <c r="Y34" s="1" t="str" cm="1">
        <f t="array" aca="1" ref="Y34" ca="1">IF(OR(UPPER(F34)="STR",UPPER(F34)="ASC"),_xlfn.TEXTJOIN("",TRUE,DEC2HEX(128*(UPPER(F34)="STR")+CODE(MID(G34,ABS(ROW(INDIRECT("1:"&amp;LEN(G34)))),1)))),IF(UPPER(F34)="HEX",SUBSTITUTE(G34," ",""),""))</f>
        <v/>
      </c>
      <c r="Z34" s="1" t="str">
        <f t="shared" si="10"/>
        <v/>
      </c>
      <c r="AA34" s="1" t="str">
        <f t="shared" si="11"/>
        <v/>
      </c>
      <c r="AB34" s="1" t="str">
        <f t="shared" si="12"/>
        <v/>
      </c>
      <c r="AC34" s="1" t="str">
        <f t="shared" si="13"/>
        <v/>
      </c>
      <c r="AD34" s="1" t="str">
        <f t="shared" si="14"/>
        <v/>
      </c>
      <c r="AE34" s="1">
        <f t="shared" ca="1" si="15"/>
        <v>0</v>
      </c>
      <c r="AF34" s="1" t="str">
        <f t="shared" si="16"/>
        <v/>
      </c>
      <c r="AG34" s="1" t="str">
        <f t="shared" ca="1" si="30"/>
        <v>mem</v>
      </c>
      <c r="AH34" s="1">
        <f t="shared" ca="1" si="17"/>
        <v>0</v>
      </c>
      <c r="AI34" s="1">
        <f t="shared" ca="1" si="33"/>
        <v>-1</v>
      </c>
      <c r="AJ34" s="1">
        <f t="shared" ca="1" si="38"/>
        <v>0</v>
      </c>
      <c r="AK34" s="1">
        <f t="shared" ca="1" si="34"/>
        <v>0</v>
      </c>
      <c r="AL34" s="1">
        <f t="shared" ca="1" si="35"/>
        <v>0</v>
      </c>
      <c r="AM34" s="1" t="e" cm="1">
        <f t="array" aca="1" ref="AM34" ca="1">INDEX($G$2:$G$195,MATCH(1,(AL34=$E$2:$E$195)*("EQU"=UPPER($F$2:$F$195)),0))</f>
        <v>#N/A</v>
      </c>
      <c r="AN34" s="1" t="str">
        <f ca="1">IF(OR(AL34&amp;""="",ISNA(AM34),AL34="*"),"",AM34)</f>
        <v/>
      </c>
      <c r="AO34" s="1" t="e">
        <f t="shared" ca="1" si="31"/>
        <v>#N/A</v>
      </c>
      <c r="AP34" s="1" t="str">
        <f t="shared" ca="1" si="20"/>
        <v/>
      </c>
      <c r="AQ34" s="1" t="str" cm="1">
        <f t="array" aca="1" ref="AQ34" ca="1">IF(LEFT(AL34,1)=".",INDEX($M$15:$M$177,MATCH(1,(AL34=$L$15:$L$177)*(S34=($S$15:$S$177)),0)),"")</f>
        <v/>
      </c>
      <c r="AR34" s="1">
        <f t="shared" ca="1" si="21"/>
        <v>0</v>
      </c>
      <c r="AS34" s="1">
        <f t="shared" ca="1" si="22"/>
        <v>0</v>
      </c>
      <c r="AT34" s="1" t="str">
        <f t="shared" ca="1" si="37"/>
        <v>00</v>
      </c>
      <c r="AU34" s="1" t="str">
        <f t="shared" ca="1" si="24"/>
        <v>00</v>
      </c>
      <c r="AV34" s="1" t="str">
        <f t="shared" ca="1" si="25"/>
        <v>00</v>
      </c>
      <c r="AW34" s="1" t="str">
        <f t="shared" ca="1" si="26"/>
        <v>ZP</v>
      </c>
      <c r="AX34" s="4" t="e">
        <f ca="1">VLOOKUP(UPPER(F34)&amp;"-"&amp;AW34,Opcodes!$D$3:$E$160,2,FALSE)</f>
        <v>#N/A</v>
      </c>
      <c r="AY34" s="1">
        <f t="shared" ca="1" si="32"/>
        <v>0</v>
      </c>
    </row>
    <row r="35" spans="3:51" x14ac:dyDescent="0.3">
      <c r="C35" s="10" t="str" cm="1">
        <f t="array" aca="1" ref="C35" ca="1">IF(AND(N35&amp;""&lt;&gt;"",K35&amp;""&lt;&gt;""),K35&amp;": "&amp;N35&amp;IF(O35&amp;""&lt;&gt;""," "&amp;O35,"")&amp;IF(P35&amp;""&lt;&gt;""," "&amp;P35,""),IF(Y35&amp;""&lt;&gt;"",K35&amp;": "&amp;TRIM(_xlfn.TEXTJOIN("",TRUE,MID(Y35,2*ROW(INDIRECT("1:"&amp;LEN(Y35)))-1,2)&amp;" ")),""))</f>
        <v/>
      </c>
      <c r="D35" s="15"/>
      <c r="E35" s="16"/>
      <c r="F35" s="17"/>
      <c r="G35" s="18"/>
      <c r="H35" s="23"/>
      <c r="K35" s="1" t="str">
        <f t="shared" ca="1" si="27"/>
        <v>313</v>
      </c>
      <c r="L35" s="1" t="str">
        <f t="shared" si="28"/>
        <v/>
      </c>
      <c r="M35" s="1" t="str">
        <f t="shared" ca="1" si="0"/>
        <v>$0313</v>
      </c>
      <c r="N35" s="4" t="str">
        <f t="shared" ca="1" si="1"/>
        <v/>
      </c>
      <c r="O35" s="4" t="str">
        <f t="shared" ca="1" si="2"/>
        <v>00</v>
      </c>
      <c r="P35" s="4" t="str">
        <f t="shared" ca="1" si="3"/>
        <v/>
      </c>
      <c r="Q35" s="3">
        <f t="shared" si="4"/>
        <v>-1</v>
      </c>
      <c r="R35" s="3" t="str">
        <f t="shared" si="36"/>
        <v/>
      </c>
      <c r="S35" s="3" t="str">
        <f t="shared" si="29"/>
        <v>sub</v>
      </c>
      <c r="T35" s="3" t="b">
        <f t="shared" si="6"/>
        <v>0</v>
      </c>
      <c r="U35" s="3" t="b">
        <f t="shared" si="7"/>
        <v>0</v>
      </c>
      <c r="V35" s="3" t="b">
        <f t="shared" si="8"/>
        <v>0</v>
      </c>
      <c r="W35" s="3" t="b">
        <f t="shared" si="9"/>
        <v>0</v>
      </c>
      <c r="X35" s="3" t="b">
        <f>IF(NOT(ISERROR(VLOOKUP(UPPER(F35),Opcodes!$O$3:$O$10,1,FALSE))),TRUE,FALSE)</f>
        <v>0</v>
      </c>
      <c r="Y35" s="1" t="str" cm="1">
        <f t="array" aca="1" ref="Y35" ca="1">IF(OR(UPPER(F35)="STR",UPPER(F35)="ASC"),_xlfn.TEXTJOIN("",TRUE,DEC2HEX(128*(UPPER(F35)="STR")+CODE(MID(G35,ABS(ROW(INDIRECT("1:"&amp;LEN(G35)))),1)))),IF(UPPER(F35)="HEX",SUBSTITUTE(G35," ",""),""))</f>
        <v/>
      </c>
      <c r="Z35" s="1" t="str">
        <f t="shared" si="10"/>
        <v/>
      </c>
      <c r="AA35" s="1" t="str">
        <f t="shared" si="11"/>
        <v/>
      </c>
      <c r="AB35" s="1" t="str">
        <f t="shared" si="12"/>
        <v/>
      </c>
      <c r="AC35" s="1" t="str">
        <f t="shared" si="13"/>
        <v/>
      </c>
      <c r="AD35" s="1" t="str">
        <f t="shared" si="14"/>
        <v/>
      </c>
      <c r="AE35" s="1">
        <f t="shared" ca="1" si="15"/>
        <v>0</v>
      </c>
      <c r="AF35" s="1" t="str">
        <f t="shared" si="16"/>
        <v/>
      </c>
      <c r="AG35" s="1" t="str">
        <f t="shared" ca="1" si="30"/>
        <v>mem</v>
      </c>
      <c r="AH35" s="1">
        <f t="shared" ca="1" si="17"/>
        <v>0</v>
      </c>
      <c r="AI35" s="1">
        <f t="shared" ca="1" si="33"/>
        <v>-1</v>
      </c>
      <c r="AJ35" s="1">
        <f t="shared" ca="1" si="38"/>
        <v>0</v>
      </c>
      <c r="AK35" s="1">
        <f t="shared" ca="1" si="34"/>
        <v>0</v>
      </c>
      <c r="AL35" s="1">
        <f t="shared" ca="1" si="35"/>
        <v>0</v>
      </c>
      <c r="AM35" s="1" t="e" cm="1">
        <f t="array" aca="1" ref="AM35" ca="1">INDEX($G$2:$G$195,MATCH(1,(AL35=$E$2:$E$195)*("EQU"=UPPER($F$2:$F$195)),0))</f>
        <v>#N/A</v>
      </c>
      <c r="AN35" s="1" t="str">
        <f t="shared" ref="AN35:AN98" ca="1" si="39">IF(OR(AL35&amp;""="",ISNA(AM35),AL35="*"),"",AM35)</f>
        <v/>
      </c>
      <c r="AO35" s="1" t="e">
        <f t="shared" ca="1" si="31"/>
        <v>#N/A</v>
      </c>
      <c r="AP35" s="1" t="str">
        <f t="shared" ca="1" si="20"/>
        <v/>
      </c>
      <c r="AQ35" s="1" t="str" cm="1">
        <f t="array" aca="1" ref="AQ35" ca="1">IF(LEFT(AL35,1)=".",INDEX($M$15:$M$177,MATCH(1,(AL35=$L$15:$L$177)*(S35=($S$15:$S$177)),0)),"")</f>
        <v/>
      </c>
      <c r="AR35" s="1">
        <f t="shared" ca="1" si="21"/>
        <v>0</v>
      </c>
      <c r="AS35" s="1">
        <f t="shared" ca="1" si="22"/>
        <v>0</v>
      </c>
      <c r="AT35" s="1" t="str">
        <f t="shared" ca="1" si="37"/>
        <v>00</v>
      </c>
      <c r="AU35" s="1" t="str">
        <f t="shared" ca="1" si="24"/>
        <v>00</v>
      </c>
      <c r="AV35" s="1" t="str">
        <f t="shared" ca="1" si="25"/>
        <v>00</v>
      </c>
      <c r="AW35" s="1" t="str">
        <f t="shared" ca="1" si="26"/>
        <v>ZP</v>
      </c>
      <c r="AX35" s="4" t="e">
        <f ca="1">VLOOKUP(UPPER(F35)&amp;"-"&amp;AW35,Opcodes!$D$3:$E$160,2,FALSE)</f>
        <v>#N/A</v>
      </c>
      <c r="AY35" s="1">
        <f t="shared" ca="1" si="32"/>
        <v>0</v>
      </c>
    </row>
    <row r="36" spans="3:51" x14ac:dyDescent="0.3">
      <c r="C36" s="10" t="str" cm="1">
        <f t="array" aca="1" ref="C36" ca="1">IF(AND(N36&amp;""&lt;&gt;"",K36&amp;""&lt;&gt;""),K36&amp;": "&amp;N36&amp;IF(O36&amp;""&lt;&gt;""," "&amp;O36,"")&amp;IF(P36&amp;""&lt;&gt;""," "&amp;P36,""),IF(Y36&amp;""&lt;&gt;"",K36&amp;": "&amp;TRIM(_xlfn.TEXTJOIN("",TRUE,MID(Y36,2*ROW(INDIRECT("1:"&amp;LEN(Y36)))-1,2)&amp;" ")),""))</f>
        <v/>
      </c>
      <c r="D36" s="15"/>
      <c r="E36" s="16"/>
      <c r="F36" s="17"/>
      <c r="G36" s="18"/>
      <c r="H36" s="23"/>
      <c r="K36" s="1" t="str">
        <f t="shared" ca="1" si="27"/>
        <v>313</v>
      </c>
      <c r="L36" s="1" t="str">
        <f t="shared" si="28"/>
        <v/>
      </c>
      <c r="M36" s="1" t="str">
        <f t="shared" ca="1" si="0"/>
        <v>$0313</v>
      </c>
      <c r="N36" s="4" t="str">
        <f t="shared" ca="1" si="1"/>
        <v/>
      </c>
      <c r="O36" s="4" t="str">
        <f t="shared" ca="1" si="2"/>
        <v>00</v>
      </c>
      <c r="P36" s="4" t="str">
        <f t="shared" ca="1" si="3"/>
        <v/>
      </c>
      <c r="Q36" s="3">
        <f t="shared" si="4"/>
        <v>-1</v>
      </c>
      <c r="R36" s="3" t="str">
        <f t="shared" si="36"/>
        <v/>
      </c>
      <c r="S36" s="3" t="str">
        <f t="shared" si="29"/>
        <v>sub</v>
      </c>
      <c r="T36" s="3" t="b">
        <f t="shared" si="6"/>
        <v>0</v>
      </c>
      <c r="U36" s="3" t="b">
        <f t="shared" si="7"/>
        <v>0</v>
      </c>
      <c r="V36" s="3" t="b">
        <f t="shared" si="8"/>
        <v>0</v>
      </c>
      <c r="W36" s="3" t="b">
        <f t="shared" si="9"/>
        <v>0</v>
      </c>
      <c r="X36" s="3" t="b">
        <f>IF(NOT(ISERROR(VLOOKUP(UPPER(F36),Opcodes!$O$3:$O$10,1,FALSE))),TRUE,FALSE)</f>
        <v>0</v>
      </c>
      <c r="Y36" s="1" t="str" cm="1">
        <f t="array" aca="1" ref="Y36" ca="1">IF(OR(UPPER(F36)="STR",UPPER(F36)="ASC"),_xlfn.TEXTJOIN("",TRUE,DEC2HEX(128*(UPPER(F36)="STR")+CODE(MID(G36,ABS(ROW(INDIRECT("1:"&amp;LEN(G36)))),1)))),IF(UPPER(F36)="HEX",SUBSTITUTE(G36," ",""),""))</f>
        <v/>
      </c>
      <c r="Z36" s="1" t="str">
        <f t="shared" si="10"/>
        <v/>
      </c>
      <c r="AA36" s="1" t="str">
        <f t="shared" si="11"/>
        <v/>
      </c>
      <c r="AB36" s="1" t="str">
        <f t="shared" si="12"/>
        <v/>
      </c>
      <c r="AC36" s="1" t="str">
        <f t="shared" si="13"/>
        <v/>
      </c>
      <c r="AD36" s="1" t="str">
        <f t="shared" si="14"/>
        <v/>
      </c>
      <c r="AE36" s="1">
        <f t="shared" ca="1" si="15"/>
        <v>0</v>
      </c>
      <c r="AF36" s="1" t="str">
        <f t="shared" si="16"/>
        <v/>
      </c>
      <c r="AG36" s="1" t="str">
        <f t="shared" ca="1" si="30"/>
        <v>mem</v>
      </c>
      <c r="AH36" s="1">
        <f t="shared" ca="1" si="17"/>
        <v>0</v>
      </c>
      <c r="AI36" s="1">
        <f t="shared" ca="1" si="33"/>
        <v>-1</v>
      </c>
      <c r="AJ36" s="1">
        <f t="shared" ca="1" si="38"/>
        <v>0</v>
      </c>
      <c r="AK36" s="1">
        <f t="shared" ca="1" si="34"/>
        <v>0</v>
      </c>
      <c r="AL36" s="1">
        <f t="shared" ca="1" si="35"/>
        <v>0</v>
      </c>
      <c r="AM36" s="1" t="e" cm="1">
        <f t="array" aca="1" ref="AM36" ca="1">INDEX($G$2:$G$195,MATCH(1,(AL36=$E$2:$E$195)*("EQU"=UPPER($F$2:$F$195)),0))</f>
        <v>#N/A</v>
      </c>
      <c r="AN36" s="1" t="str">
        <f t="shared" ca="1" si="39"/>
        <v/>
      </c>
      <c r="AO36" s="1" t="e">
        <f t="shared" ca="1" si="31"/>
        <v>#N/A</v>
      </c>
      <c r="AP36" s="1" t="str">
        <f t="shared" ca="1" si="20"/>
        <v/>
      </c>
      <c r="AQ36" s="1" t="str" cm="1">
        <f t="array" aca="1" ref="AQ36" ca="1">IF(LEFT(AL36,1)=".",INDEX($M$15:$M$177,MATCH(1,(AL36=$L$15:$L$177)*(S36=($S$15:$S$177)),0)),"")</f>
        <v/>
      </c>
      <c r="AR36" s="1">
        <f t="shared" ca="1" si="21"/>
        <v>0</v>
      </c>
      <c r="AS36" s="1">
        <f t="shared" ca="1" si="22"/>
        <v>0</v>
      </c>
      <c r="AT36" s="1" t="str">
        <f t="shared" ca="1" si="37"/>
        <v>00</v>
      </c>
      <c r="AU36" s="1" t="str">
        <f t="shared" ca="1" si="24"/>
        <v>00</v>
      </c>
      <c r="AV36" s="1" t="str">
        <f t="shared" ca="1" si="25"/>
        <v>00</v>
      </c>
      <c r="AW36" s="1" t="str">
        <f t="shared" ca="1" si="26"/>
        <v>ZP</v>
      </c>
      <c r="AX36" s="4" t="e">
        <f ca="1">VLOOKUP(UPPER(F36)&amp;"-"&amp;AW36,Opcodes!$D$3:$E$160,2,FALSE)</f>
        <v>#N/A</v>
      </c>
      <c r="AY36" s="1">
        <f t="shared" ca="1" si="32"/>
        <v>0</v>
      </c>
    </row>
    <row r="37" spans="3:51" x14ac:dyDescent="0.3">
      <c r="C37" s="10" t="str" cm="1">
        <f t="array" aca="1" ref="C37" ca="1">IF(AND(N37&amp;""&lt;&gt;"",K37&amp;""&lt;&gt;""),K37&amp;": "&amp;N37&amp;IF(O37&amp;""&lt;&gt;""," "&amp;O37,"")&amp;IF(P37&amp;""&lt;&gt;""," "&amp;P37,""),IF(Y37&amp;""&lt;&gt;"",K37&amp;": "&amp;TRIM(_xlfn.TEXTJOIN("",TRUE,MID(Y37,2*ROW(INDIRECT("1:"&amp;LEN(Y37)))-1,2)&amp;" ")),""))</f>
        <v/>
      </c>
      <c r="D37" s="15"/>
      <c r="E37" s="16"/>
      <c r="F37" s="17"/>
      <c r="G37" s="18"/>
      <c r="H37" s="23"/>
      <c r="K37" s="1" t="str">
        <f t="shared" ca="1" si="27"/>
        <v>313</v>
      </c>
      <c r="L37" s="1" t="str">
        <f t="shared" si="28"/>
        <v/>
      </c>
      <c r="M37" s="1" t="str">
        <f t="shared" ca="1" si="0"/>
        <v>$0313</v>
      </c>
      <c r="N37" s="4" t="str">
        <f t="shared" ca="1" si="1"/>
        <v/>
      </c>
      <c r="O37" s="4" t="str">
        <f t="shared" ca="1" si="2"/>
        <v>00</v>
      </c>
      <c r="P37" s="4" t="str">
        <f t="shared" ca="1" si="3"/>
        <v/>
      </c>
      <c r="Q37" s="3">
        <f t="shared" si="4"/>
        <v>-1</v>
      </c>
      <c r="R37" s="3" t="str">
        <f t="shared" si="36"/>
        <v/>
      </c>
      <c r="S37" s="3" t="str">
        <f t="shared" si="29"/>
        <v>sub</v>
      </c>
      <c r="T37" s="3" t="b">
        <f t="shared" si="6"/>
        <v>0</v>
      </c>
      <c r="U37" s="3" t="b">
        <f t="shared" si="7"/>
        <v>0</v>
      </c>
      <c r="V37" s="3" t="b">
        <f t="shared" si="8"/>
        <v>0</v>
      </c>
      <c r="W37" s="3" t="b">
        <f t="shared" si="9"/>
        <v>0</v>
      </c>
      <c r="X37" s="3" t="b">
        <f>IF(NOT(ISERROR(VLOOKUP(UPPER(F37),Opcodes!$O$3:$O$10,1,FALSE))),TRUE,FALSE)</f>
        <v>0</v>
      </c>
      <c r="Y37" s="1" t="str" cm="1">
        <f t="array" aca="1" ref="Y37" ca="1">IF(OR(UPPER(F37)="STR",UPPER(F37)="ASC"),_xlfn.TEXTJOIN("",TRUE,DEC2HEX(128*(UPPER(F37)="STR")+CODE(MID(G37,ABS(ROW(INDIRECT("1:"&amp;LEN(G37)))),1)))),IF(UPPER(F37)="HEX",SUBSTITUTE(G37," ",""),""))</f>
        <v/>
      </c>
      <c r="Z37" s="1" t="str">
        <f t="shared" si="10"/>
        <v/>
      </c>
      <c r="AA37" s="1" t="str">
        <f t="shared" si="11"/>
        <v/>
      </c>
      <c r="AB37" s="1" t="str">
        <f t="shared" si="12"/>
        <v/>
      </c>
      <c r="AC37" s="1" t="str">
        <f t="shared" si="13"/>
        <v/>
      </c>
      <c r="AD37" s="1" t="str">
        <f t="shared" si="14"/>
        <v/>
      </c>
      <c r="AE37" s="1">
        <f t="shared" ca="1" si="15"/>
        <v>0</v>
      </c>
      <c r="AF37" s="1" t="str">
        <f t="shared" si="16"/>
        <v/>
      </c>
      <c r="AG37" s="1" t="str">
        <f t="shared" ca="1" si="30"/>
        <v>mem</v>
      </c>
      <c r="AH37" s="1">
        <f t="shared" ca="1" si="17"/>
        <v>0</v>
      </c>
      <c r="AI37" s="1">
        <f t="shared" ca="1" si="33"/>
        <v>-1</v>
      </c>
      <c r="AJ37" s="1">
        <f t="shared" ca="1" si="38"/>
        <v>0</v>
      </c>
      <c r="AK37" s="1">
        <f t="shared" ca="1" si="34"/>
        <v>0</v>
      </c>
      <c r="AL37" s="1">
        <f t="shared" ca="1" si="35"/>
        <v>0</v>
      </c>
      <c r="AM37" s="1" t="e" cm="1">
        <f t="array" aca="1" ref="AM37" ca="1">INDEX($G$2:$G$195,MATCH(1,(AL37=$E$2:$E$195)*("EQU"=UPPER($F$2:$F$195)),0))</f>
        <v>#N/A</v>
      </c>
      <c r="AN37" s="1" t="str">
        <f t="shared" ca="1" si="39"/>
        <v/>
      </c>
      <c r="AO37" s="1" t="e">
        <f t="shared" ca="1" si="31"/>
        <v>#N/A</v>
      </c>
      <c r="AP37" s="1" t="str">
        <f t="shared" ca="1" si="20"/>
        <v/>
      </c>
      <c r="AQ37" s="1" t="str" cm="1">
        <f t="array" aca="1" ref="AQ37" ca="1">IF(LEFT(AL37,1)=".",INDEX($M$15:$M$177,MATCH(1,(AL37=$L$15:$L$177)*(S37=($S$15:$S$177)),0)),"")</f>
        <v/>
      </c>
      <c r="AR37" s="1">
        <f t="shared" ca="1" si="21"/>
        <v>0</v>
      </c>
      <c r="AS37" s="1">
        <f t="shared" ca="1" si="22"/>
        <v>0</v>
      </c>
      <c r="AT37" s="1" t="str">
        <f t="shared" ca="1" si="37"/>
        <v>00</v>
      </c>
      <c r="AU37" s="1" t="str">
        <f t="shared" ca="1" si="24"/>
        <v>00</v>
      </c>
      <c r="AV37" s="1" t="str">
        <f t="shared" ca="1" si="25"/>
        <v>00</v>
      </c>
      <c r="AW37" s="1" t="str">
        <f t="shared" ca="1" si="26"/>
        <v>ZP</v>
      </c>
      <c r="AX37" s="4" t="e">
        <f ca="1">VLOOKUP(UPPER(F37)&amp;"-"&amp;AW37,Opcodes!$D$3:$E$160,2,FALSE)</f>
        <v>#N/A</v>
      </c>
      <c r="AY37" s="1">
        <f t="shared" ca="1" si="32"/>
        <v>0</v>
      </c>
    </row>
    <row r="38" spans="3:51" x14ac:dyDescent="0.3">
      <c r="C38" s="10" t="str" cm="1">
        <f t="array" aca="1" ref="C38" ca="1">IF(AND(N38&amp;""&lt;&gt;"",K38&amp;""&lt;&gt;""),K38&amp;": "&amp;N38&amp;IF(O38&amp;""&lt;&gt;""," "&amp;O38,"")&amp;IF(P38&amp;""&lt;&gt;""," "&amp;P38,""),IF(Y38&amp;""&lt;&gt;"",K38&amp;": "&amp;TRIM(_xlfn.TEXTJOIN("",TRUE,MID(Y38,2*ROW(INDIRECT("1:"&amp;LEN(Y38)))-1,2)&amp;" ")),""))</f>
        <v/>
      </c>
      <c r="D38" s="15"/>
      <c r="E38" s="16"/>
      <c r="F38" s="17"/>
      <c r="G38" s="18"/>
      <c r="H38" s="23"/>
      <c r="K38" s="1" t="str">
        <f t="shared" ca="1" si="27"/>
        <v>313</v>
      </c>
      <c r="L38" s="1" t="str">
        <f t="shared" si="28"/>
        <v/>
      </c>
      <c r="M38" s="1" t="str">
        <f t="shared" ca="1" si="0"/>
        <v>$0313</v>
      </c>
      <c r="N38" s="4" t="str">
        <f t="shared" ca="1" si="1"/>
        <v/>
      </c>
      <c r="O38" s="4" t="str">
        <f t="shared" ca="1" si="2"/>
        <v>00</v>
      </c>
      <c r="P38" s="4" t="str">
        <f t="shared" ca="1" si="3"/>
        <v/>
      </c>
      <c r="Q38" s="3">
        <f t="shared" si="4"/>
        <v>-1</v>
      </c>
      <c r="R38" s="3" t="str">
        <f t="shared" si="36"/>
        <v/>
      </c>
      <c r="S38" s="3" t="str">
        <f t="shared" si="29"/>
        <v>sub</v>
      </c>
      <c r="T38" s="3" t="b">
        <f t="shared" si="6"/>
        <v>0</v>
      </c>
      <c r="U38" s="3" t="b">
        <f t="shared" si="7"/>
        <v>0</v>
      </c>
      <c r="V38" s="3" t="b">
        <f t="shared" si="8"/>
        <v>0</v>
      </c>
      <c r="W38" s="3" t="b">
        <f t="shared" si="9"/>
        <v>0</v>
      </c>
      <c r="X38" s="3" t="b">
        <f>IF(NOT(ISERROR(VLOOKUP(UPPER(F38),Opcodes!$O$3:$O$10,1,FALSE))),TRUE,FALSE)</f>
        <v>0</v>
      </c>
      <c r="Y38" s="1" t="str" cm="1">
        <f t="array" aca="1" ref="Y38" ca="1">IF(OR(UPPER(F38)="STR",UPPER(F38)="ASC"),_xlfn.TEXTJOIN("",TRUE,DEC2HEX(128*(UPPER(F38)="STR")+CODE(MID(G38,ABS(ROW(INDIRECT("1:"&amp;LEN(G38)))),1)))),IF(UPPER(F38)="HEX",SUBSTITUTE(G38," ",""),""))</f>
        <v/>
      </c>
      <c r="Z38" s="1" t="str">
        <f t="shared" si="10"/>
        <v/>
      </c>
      <c r="AA38" s="1" t="str">
        <f t="shared" si="11"/>
        <v/>
      </c>
      <c r="AB38" s="1" t="str">
        <f t="shared" si="12"/>
        <v/>
      </c>
      <c r="AC38" s="1" t="str">
        <f t="shared" si="13"/>
        <v/>
      </c>
      <c r="AD38" s="1" t="str">
        <f t="shared" si="14"/>
        <v/>
      </c>
      <c r="AE38" s="1">
        <f t="shared" ca="1" si="15"/>
        <v>0</v>
      </c>
      <c r="AF38" s="1" t="str">
        <f t="shared" si="16"/>
        <v/>
      </c>
      <c r="AG38" s="1" t="str">
        <f t="shared" ca="1" si="30"/>
        <v>mem</v>
      </c>
      <c r="AH38" s="1">
        <f t="shared" ca="1" si="17"/>
        <v>0</v>
      </c>
      <c r="AI38" s="1">
        <f t="shared" ca="1" si="33"/>
        <v>-1</v>
      </c>
      <c r="AJ38" s="1">
        <f t="shared" ca="1" si="38"/>
        <v>0</v>
      </c>
      <c r="AK38" s="1">
        <f t="shared" ca="1" si="34"/>
        <v>0</v>
      </c>
      <c r="AL38" s="1">
        <f t="shared" ca="1" si="35"/>
        <v>0</v>
      </c>
      <c r="AM38" s="1" t="e" cm="1">
        <f t="array" aca="1" ref="AM38" ca="1">INDEX($G$2:$G$195,MATCH(1,(AL38=$E$2:$E$195)*("EQU"=UPPER($F$2:$F$195)),0))</f>
        <v>#N/A</v>
      </c>
      <c r="AN38" s="1" t="str">
        <f t="shared" ca="1" si="39"/>
        <v/>
      </c>
      <c r="AO38" s="1" t="e">
        <f t="shared" ca="1" si="31"/>
        <v>#N/A</v>
      </c>
      <c r="AP38" s="1" t="str">
        <f t="shared" ca="1" si="20"/>
        <v/>
      </c>
      <c r="AQ38" s="1" t="str" cm="1">
        <f t="array" aca="1" ref="AQ38" ca="1">IF(LEFT(AL38,1)=".",INDEX($M$15:$M$177,MATCH(1,(AL38=$L$15:$L$177)*(S38=($S$15:$S$177)),0)),"")</f>
        <v/>
      </c>
      <c r="AR38" s="1">
        <f t="shared" ca="1" si="21"/>
        <v>0</v>
      </c>
      <c r="AS38" s="1">
        <f t="shared" ca="1" si="22"/>
        <v>0</v>
      </c>
      <c r="AT38" s="1" t="str">
        <f t="shared" ca="1" si="37"/>
        <v>00</v>
      </c>
      <c r="AU38" s="1" t="str">
        <f t="shared" ca="1" si="24"/>
        <v>00</v>
      </c>
      <c r="AV38" s="1" t="str">
        <f t="shared" ca="1" si="25"/>
        <v>00</v>
      </c>
      <c r="AW38" s="1" t="str">
        <f t="shared" ca="1" si="26"/>
        <v>ZP</v>
      </c>
      <c r="AX38" s="4" t="e">
        <f ca="1">VLOOKUP(UPPER(F38)&amp;"-"&amp;AW38,Opcodes!$D$3:$E$160,2,FALSE)</f>
        <v>#N/A</v>
      </c>
      <c r="AY38" s="1">
        <f t="shared" ca="1" si="32"/>
        <v>0</v>
      </c>
    </row>
    <row r="39" spans="3:51" x14ac:dyDescent="0.3">
      <c r="C39" s="10" t="str" cm="1">
        <f t="array" aca="1" ref="C39" ca="1">IF(AND(N39&amp;""&lt;&gt;"",K39&amp;""&lt;&gt;""),K39&amp;": "&amp;N39&amp;IF(O39&amp;""&lt;&gt;""," "&amp;O39,"")&amp;IF(P39&amp;""&lt;&gt;""," "&amp;P39,""),IF(Y39&amp;""&lt;&gt;"",K39&amp;": "&amp;TRIM(_xlfn.TEXTJOIN("",TRUE,MID(Y39,2*ROW(INDIRECT("1:"&amp;LEN(Y39)))-1,2)&amp;" ")),""))</f>
        <v/>
      </c>
      <c r="D39" s="15"/>
      <c r="E39" s="16"/>
      <c r="F39" s="17"/>
      <c r="G39" s="18"/>
      <c r="H39" s="23"/>
      <c r="K39" s="1" t="str">
        <f t="shared" ca="1" si="27"/>
        <v>313</v>
      </c>
      <c r="L39" s="1" t="str">
        <f t="shared" si="28"/>
        <v/>
      </c>
      <c r="M39" s="1" t="str">
        <f t="shared" ca="1" si="0"/>
        <v>$0313</v>
      </c>
      <c r="N39" s="4" t="str">
        <f t="shared" ca="1" si="1"/>
        <v/>
      </c>
      <c r="O39" s="4" t="str">
        <f t="shared" ca="1" si="2"/>
        <v>00</v>
      </c>
      <c r="P39" s="4" t="str">
        <f t="shared" ca="1" si="3"/>
        <v/>
      </c>
      <c r="Q39" s="3">
        <f t="shared" si="4"/>
        <v>-1</v>
      </c>
      <c r="R39" s="3" t="str">
        <f t="shared" si="36"/>
        <v/>
      </c>
      <c r="S39" s="3" t="str">
        <f t="shared" si="29"/>
        <v>sub</v>
      </c>
      <c r="T39" s="3" t="b">
        <f t="shared" si="6"/>
        <v>0</v>
      </c>
      <c r="U39" s="3" t="b">
        <f t="shared" si="7"/>
        <v>0</v>
      </c>
      <c r="V39" s="3" t="b">
        <f t="shared" si="8"/>
        <v>0</v>
      </c>
      <c r="W39" s="3" t="b">
        <f t="shared" si="9"/>
        <v>0</v>
      </c>
      <c r="X39" s="3" t="b">
        <f>IF(NOT(ISERROR(VLOOKUP(UPPER(F39),Opcodes!$O$3:$O$10,1,FALSE))),TRUE,FALSE)</f>
        <v>0</v>
      </c>
      <c r="Y39" s="1" t="str" cm="1">
        <f t="array" aca="1" ref="Y39" ca="1">IF(OR(UPPER(F39)="STR",UPPER(F39)="ASC"),_xlfn.TEXTJOIN("",TRUE,DEC2HEX(128*(UPPER(F39)="STR")+CODE(MID(G39,ABS(ROW(INDIRECT("1:"&amp;LEN(G39)))),1)))),IF(UPPER(F39)="HEX",SUBSTITUTE(G39," ",""),""))</f>
        <v/>
      </c>
      <c r="Z39" s="1" t="str">
        <f t="shared" si="10"/>
        <v/>
      </c>
      <c r="AA39" s="1" t="str">
        <f t="shared" si="11"/>
        <v/>
      </c>
      <c r="AB39" s="1" t="str">
        <f t="shared" si="12"/>
        <v/>
      </c>
      <c r="AC39" s="1" t="str">
        <f t="shared" si="13"/>
        <v/>
      </c>
      <c r="AD39" s="1" t="str">
        <f t="shared" si="14"/>
        <v/>
      </c>
      <c r="AE39" s="1">
        <f t="shared" ca="1" si="15"/>
        <v>0</v>
      </c>
      <c r="AF39" s="1" t="str">
        <f t="shared" si="16"/>
        <v/>
      </c>
      <c r="AG39" s="1" t="str">
        <f t="shared" ca="1" si="30"/>
        <v>mem</v>
      </c>
      <c r="AH39" s="1">
        <f t="shared" ca="1" si="17"/>
        <v>0</v>
      </c>
      <c r="AI39" s="1">
        <f t="shared" ca="1" si="33"/>
        <v>-1</v>
      </c>
      <c r="AJ39" s="1">
        <f t="shared" ca="1" si="38"/>
        <v>0</v>
      </c>
      <c r="AK39" s="1">
        <f t="shared" ca="1" si="34"/>
        <v>0</v>
      </c>
      <c r="AL39" s="1">
        <f t="shared" ca="1" si="35"/>
        <v>0</v>
      </c>
      <c r="AM39" s="1" t="e" cm="1">
        <f t="array" aca="1" ref="AM39" ca="1">INDEX($G$2:$G$195,MATCH(1,(AL39=$E$2:$E$195)*("EQU"=UPPER($F$2:$F$195)),0))</f>
        <v>#N/A</v>
      </c>
      <c r="AN39" s="1" t="str">
        <f t="shared" ca="1" si="39"/>
        <v/>
      </c>
      <c r="AO39" s="1" t="e">
        <f t="shared" ca="1" si="31"/>
        <v>#N/A</v>
      </c>
      <c r="AP39" s="1" t="str">
        <f t="shared" ca="1" si="20"/>
        <v/>
      </c>
      <c r="AQ39" s="1" t="str" cm="1">
        <f t="array" aca="1" ref="AQ39" ca="1">IF(LEFT(AL39,1)=".",INDEX($M$15:$M$177,MATCH(1,(AL39=$L$15:$L$177)*(S39=($S$15:$S$177)),0)),"")</f>
        <v/>
      </c>
      <c r="AR39" s="1">
        <f t="shared" ca="1" si="21"/>
        <v>0</v>
      </c>
      <c r="AS39" s="1">
        <f t="shared" ca="1" si="22"/>
        <v>0</v>
      </c>
      <c r="AT39" s="1" t="str">
        <f t="shared" ca="1" si="37"/>
        <v>00</v>
      </c>
      <c r="AU39" s="1" t="str">
        <f t="shared" ca="1" si="24"/>
        <v>00</v>
      </c>
      <c r="AV39" s="1" t="str">
        <f t="shared" ca="1" si="25"/>
        <v>00</v>
      </c>
      <c r="AW39" s="1" t="str">
        <f t="shared" ca="1" si="26"/>
        <v>ZP</v>
      </c>
      <c r="AX39" s="4" t="e">
        <f ca="1">VLOOKUP(UPPER(F39)&amp;"-"&amp;AW39,Opcodes!$D$3:$E$160,2,FALSE)</f>
        <v>#N/A</v>
      </c>
      <c r="AY39" s="1">
        <f t="shared" ca="1" si="32"/>
        <v>0</v>
      </c>
    </row>
    <row r="40" spans="3:51" x14ac:dyDescent="0.3">
      <c r="C40" s="10" t="str" cm="1">
        <f t="array" aca="1" ref="C40" ca="1">IF(AND(N40&amp;""&lt;&gt;"",K40&amp;""&lt;&gt;""),K40&amp;": "&amp;N40&amp;IF(O40&amp;""&lt;&gt;""," "&amp;O40,"")&amp;IF(P40&amp;""&lt;&gt;""," "&amp;P40,""),IF(Y40&amp;""&lt;&gt;"",K40&amp;": "&amp;TRIM(_xlfn.TEXTJOIN("",TRUE,MID(Y40,2*ROW(INDIRECT("1:"&amp;LEN(Y40)))-1,2)&amp;" ")),""))</f>
        <v/>
      </c>
      <c r="D40" s="15"/>
      <c r="E40" s="16"/>
      <c r="F40" s="17"/>
      <c r="G40" s="18"/>
      <c r="H40" s="23"/>
      <c r="K40" s="1" t="str">
        <f t="shared" ca="1" si="27"/>
        <v>313</v>
      </c>
      <c r="L40" s="1" t="str">
        <f t="shared" si="28"/>
        <v/>
      </c>
      <c r="M40" s="1" t="str">
        <f t="shared" ca="1" si="0"/>
        <v>$0313</v>
      </c>
      <c r="N40" s="4" t="str">
        <f t="shared" ca="1" si="1"/>
        <v/>
      </c>
      <c r="O40" s="4" t="str">
        <f t="shared" ca="1" si="2"/>
        <v>00</v>
      </c>
      <c r="P40" s="4" t="str">
        <f t="shared" ca="1" si="3"/>
        <v/>
      </c>
      <c r="Q40" s="3">
        <f t="shared" si="4"/>
        <v>-1</v>
      </c>
      <c r="R40" s="3" t="str">
        <f t="shared" si="36"/>
        <v/>
      </c>
      <c r="S40" s="3" t="str">
        <f t="shared" si="29"/>
        <v>sub</v>
      </c>
      <c r="T40" s="3" t="b">
        <f t="shared" si="6"/>
        <v>0</v>
      </c>
      <c r="U40" s="3" t="b">
        <f t="shared" si="7"/>
        <v>0</v>
      </c>
      <c r="V40" s="3" t="b">
        <f t="shared" si="8"/>
        <v>0</v>
      </c>
      <c r="W40" s="3" t="b">
        <f t="shared" si="9"/>
        <v>0</v>
      </c>
      <c r="X40" s="3" t="b">
        <f>IF(NOT(ISERROR(VLOOKUP(UPPER(F40),Opcodes!$O$3:$O$10,1,FALSE))),TRUE,FALSE)</f>
        <v>0</v>
      </c>
      <c r="Y40" s="1" t="str" cm="1">
        <f t="array" aca="1" ref="Y40" ca="1">IF(OR(UPPER(F40)="STR",UPPER(F40)="ASC"),_xlfn.TEXTJOIN("",TRUE,DEC2HEX(128*(UPPER(F40)="STR")+CODE(MID(G40,ABS(ROW(INDIRECT("1:"&amp;LEN(G40)))),1)))),IF(UPPER(F40)="HEX",SUBSTITUTE(G40," ",""),""))</f>
        <v/>
      </c>
      <c r="Z40" s="1" t="str">
        <f t="shared" si="10"/>
        <v/>
      </c>
      <c r="AA40" s="1" t="str">
        <f t="shared" si="11"/>
        <v/>
      </c>
      <c r="AB40" s="1" t="str">
        <f t="shared" si="12"/>
        <v/>
      </c>
      <c r="AC40" s="1" t="str">
        <f t="shared" si="13"/>
        <v/>
      </c>
      <c r="AD40" s="1" t="str">
        <f t="shared" si="14"/>
        <v/>
      </c>
      <c r="AE40" s="1">
        <f t="shared" ca="1" si="15"/>
        <v>0</v>
      </c>
      <c r="AF40" s="1" t="str">
        <f t="shared" si="16"/>
        <v/>
      </c>
      <c r="AG40" s="1" t="str">
        <f t="shared" ca="1" si="30"/>
        <v>mem</v>
      </c>
      <c r="AH40" s="1">
        <f t="shared" ca="1" si="17"/>
        <v>0</v>
      </c>
      <c r="AI40" s="1">
        <f t="shared" ca="1" si="33"/>
        <v>-1</v>
      </c>
      <c r="AJ40" s="1">
        <f t="shared" ca="1" si="38"/>
        <v>0</v>
      </c>
      <c r="AK40" s="1">
        <f t="shared" ca="1" si="34"/>
        <v>0</v>
      </c>
      <c r="AL40" s="1">
        <f t="shared" ca="1" si="35"/>
        <v>0</v>
      </c>
      <c r="AM40" s="1" t="e" cm="1">
        <f t="array" aca="1" ref="AM40" ca="1">INDEX($G$2:$G$195,MATCH(1,(AL40=$E$2:$E$195)*("EQU"=UPPER($F$2:$F$195)),0))</f>
        <v>#N/A</v>
      </c>
      <c r="AN40" s="1" t="str">
        <f t="shared" ca="1" si="39"/>
        <v/>
      </c>
      <c r="AO40" s="1" t="e">
        <f t="shared" ca="1" si="31"/>
        <v>#N/A</v>
      </c>
      <c r="AP40" s="1" t="str">
        <f t="shared" ca="1" si="20"/>
        <v/>
      </c>
      <c r="AQ40" s="1" t="str" cm="1">
        <f t="array" aca="1" ref="AQ40" ca="1">IF(LEFT(AL40,1)=".",INDEX($M$15:$M$177,MATCH(1,(AL40=$L$15:$L$177)*(S40=($S$15:$S$177)),0)),"")</f>
        <v/>
      </c>
      <c r="AR40" s="1">
        <f t="shared" ca="1" si="21"/>
        <v>0</v>
      </c>
      <c r="AS40" s="1">
        <f t="shared" ca="1" si="22"/>
        <v>0</v>
      </c>
      <c r="AT40" s="1" t="str">
        <f t="shared" ca="1" si="37"/>
        <v>00</v>
      </c>
      <c r="AU40" s="1" t="str">
        <f t="shared" ca="1" si="24"/>
        <v>00</v>
      </c>
      <c r="AV40" s="1" t="str">
        <f t="shared" ca="1" si="25"/>
        <v>00</v>
      </c>
      <c r="AW40" s="1" t="str">
        <f t="shared" ca="1" si="26"/>
        <v>ZP</v>
      </c>
      <c r="AX40" s="4" t="e">
        <f ca="1">VLOOKUP(UPPER(F40)&amp;"-"&amp;AW40,Opcodes!$D$3:$E$160,2,FALSE)</f>
        <v>#N/A</v>
      </c>
      <c r="AY40" s="1">
        <f t="shared" ca="1" si="32"/>
        <v>0</v>
      </c>
    </row>
    <row r="41" spans="3:51" x14ac:dyDescent="0.3">
      <c r="C41" s="10" t="str" cm="1">
        <f t="array" aca="1" ref="C41" ca="1">IF(AND(N41&amp;""&lt;&gt;"",K41&amp;""&lt;&gt;""),K41&amp;": "&amp;N41&amp;IF(O41&amp;""&lt;&gt;""," "&amp;O41,"")&amp;IF(P41&amp;""&lt;&gt;""," "&amp;P41,""),IF(Y41&amp;""&lt;&gt;"",K41&amp;": "&amp;TRIM(_xlfn.TEXTJOIN("",TRUE,MID(Y41,2*ROW(INDIRECT("1:"&amp;LEN(Y41)))-1,2)&amp;" ")),""))</f>
        <v/>
      </c>
      <c r="D41" s="15"/>
      <c r="E41" s="16"/>
      <c r="F41" s="17"/>
      <c r="G41" s="18"/>
      <c r="H41" s="23"/>
      <c r="K41" s="1" t="str">
        <f t="shared" ca="1" si="27"/>
        <v>313</v>
      </c>
      <c r="L41" s="1" t="str">
        <f t="shared" si="28"/>
        <v/>
      </c>
      <c r="M41" s="1" t="str">
        <f t="shared" ca="1" si="0"/>
        <v>$0313</v>
      </c>
      <c r="N41" s="4" t="str">
        <f t="shared" ca="1" si="1"/>
        <v/>
      </c>
      <c r="O41" s="4" t="str">
        <f t="shared" ca="1" si="2"/>
        <v>00</v>
      </c>
      <c r="P41" s="4" t="str">
        <f t="shared" ca="1" si="3"/>
        <v/>
      </c>
      <c r="Q41" s="3">
        <f t="shared" si="4"/>
        <v>-1</v>
      </c>
      <c r="R41" s="3" t="str">
        <f t="shared" si="36"/>
        <v/>
      </c>
      <c r="S41" s="3" t="str">
        <f t="shared" si="29"/>
        <v>sub</v>
      </c>
      <c r="T41" s="3" t="b">
        <f t="shared" si="6"/>
        <v>0</v>
      </c>
      <c r="U41" s="3" t="b">
        <f t="shared" si="7"/>
        <v>0</v>
      </c>
      <c r="V41" s="3" t="b">
        <f t="shared" si="8"/>
        <v>0</v>
      </c>
      <c r="W41" s="3" t="b">
        <f t="shared" si="9"/>
        <v>0</v>
      </c>
      <c r="X41" s="3" t="b">
        <f>IF(NOT(ISERROR(VLOOKUP(UPPER(F41),Opcodes!$O$3:$O$10,1,FALSE))),TRUE,FALSE)</f>
        <v>0</v>
      </c>
      <c r="Y41" s="1" t="str" cm="1">
        <f t="array" aca="1" ref="Y41" ca="1">IF(OR(UPPER(F41)="STR",UPPER(F41)="ASC"),_xlfn.TEXTJOIN("",TRUE,DEC2HEX(128*(UPPER(F41)="STR")+CODE(MID(G41,ABS(ROW(INDIRECT("1:"&amp;LEN(G41)))),1)))),IF(UPPER(F41)="HEX",SUBSTITUTE(G41," ",""),""))</f>
        <v/>
      </c>
      <c r="Z41" s="1" t="str">
        <f t="shared" si="10"/>
        <v/>
      </c>
      <c r="AA41" s="1" t="str">
        <f t="shared" si="11"/>
        <v/>
      </c>
      <c r="AB41" s="1" t="str">
        <f t="shared" si="12"/>
        <v/>
      </c>
      <c r="AC41" s="1" t="str">
        <f t="shared" si="13"/>
        <v/>
      </c>
      <c r="AD41" s="1" t="str">
        <f t="shared" si="14"/>
        <v/>
      </c>
      <c r="AE41" s="1">
        <f t="shared" ca="1" si="15"/>
        <v>0</v>
      </c>
      <c r="AF41" s="1" t="str">
        <f t="shared" si="16"/>
        <v/>
      </c>
      <c r="AG41" s="1" t="str">
        <f t="shared" ca="1" si="30"/>
        <v>mem</v>
      </c>
      <c r="AH41" s="1">
        <f t="shared" ca="1" si="17"/>
        <v>0</v>
      </c>
      <c r="AI41" s="1">
        <f t="shared" ca="1" si="33"/>
        <v>-1</v>
      </c>
      <c r="AJ41" s="1">
        <f t="shared" ca="1" si="38"/>
        <v>0</v>
      </c>
      <c r="AK41" s="1">
        <f t="shared" ca="1" si="34"/>
        <v>0</v>
      </c>
      <c r="AL41" s="1">
        <f t="shared" ca="1" si="35"/>
        <v>0</v>
      </c>
      <c r="AM41" s="1" t="e" cm="1">
        <f t="array" aca="1" ref="AM41" ca="1">INDEX($G$2:$G$195,MATCH(1,(AL41=$E$2:$E$195)*("EQU"=UPPER($F$2:$F$195)),0))</f>
        <v>#N/A</v>
      </c>
      <c r="AN41" s="1" t="str">
        <f t="shared" ca="1" si="39"/>
        <v/>
      </c>
      <c r="AO41" s="1" t="e">
        <f t="shared" ca="1" si="31"/>
        <v>#N/A</v>
      </c>
      <c r="AP41" s="1" t="str">
        <f t="shared" ca="1" si="20"/>
        <v/>
      </c>
      <c r="AQ41" s="1" t="str" cm="1">
        <f t="array" aca="1" ref="AQ41" ca="1">IF(LEFT(AL41,1)=".",INDEX($M$15:$M$177,MATCH(1,(AL41=$L$15:$L$177)*(S41=($S$15:$S$177)),0)),"")</f>
        <v/>
      </c>
      <c r="AR41" s="1">
        <f t="shared" ca="1" si="21"/>
        <v>0</v>
      </c>
      <c r="AS41" s="1">
        <f t="shared" ca="1" si="22"/>
        <v>0</v>
      </c>
      <c r="AT41" s="1" t="str">
        <f t="shared" ca="1" si="37"/>
        <v>00</v>
      </c>
      <c r="AU41" s="1" t="str">
        <f t="shared" ca="1" si="24"/>
        <v>00</v>
      </c>
      <c r="AV41" s="1" t="str">
        <f t="shared" ca="1" si="25"/>
        <v>00</v>
      </c>
      <c r="AW41" s="1" t="str">
        <f t="shared" ca="1" si="26"/>
        <v>ZP</v>
      </c>
      <c r="AX41" s="4" t="e">
        <f ca="1">VLOOKUP(UPPER(F41)&amp;"-"&amp;AW41,Opcodes!$D$3:$E$160,2,FALSE)</f>
        <v>#N/A</v>
      </c>
      <c r="AY41" s="1">
        <f t="shared" ca="1" si="32"/>
        <v>0</v>
      </c>
    </row>
    <row r="42" spans="3:51" x14ac:dyDescent="0.3">
      <c r="C42" s="10" t="str" cm="1">
        <f t="array" aca="1" ref="C42" ca="1">IF(AND(N42&amp;""&lt;&gt;"",K42&amp;""&lt;&gt;""),K42&amp;": "&amp;N42&amp;IF(O42&amp;""&lt;&gt;""," "&amp;O42,"")&amp;IF(P42&amp;""&lt;&gt;""," "&amp;P42,""),IF(Y42&amp;""&lt;&gt;"",K42&amp;": "&amp;TRIM(_xlfn.TEXTJOIN("",TRUE,MID(Y42,2*ROW(INDIRECT("1:"&amp;LEN(Y42)))-1,2)&amp;" ")),""))</f>
        <v/>
      </c>
      <c r="D42" s="15"/>
      <c r="E42" s="16"/>
      <c r="F42" s="17"/>
      <c r="G42" s="18"/>
      <c r="H42" s="23"/>
      <c r="K42" s="1" t="str">
        <f t="shared" ca="1" si="27"/>
        <v>313</v>
      </c>
      <c r="L42" s="1" t="str">
        <f t="shared" si="28"/>
        <v/>
      </c>
      <c r="M42" s="1" t="str">
        <f t="shared" ca="1" si="0"/>
        <v>$0313</v>
      </c>
      <c r="N42" s="4" t="str">
        <f t="shared" ca="1" si="1"/>
        <v/>
      </c>
      <c r="O42" s="4" t="str">
        <f t="shared" ca="1" si="2"/>
        <v>00</v>
      </c>
      <c r="P42" s="4" t="str">
        <f t="shared" ca="1" si="3"/>
        <v/>
      </c>
      <c r="Q42" s="3">
        <f t="shared" si="4"/>
        <v>-1</v>
      </c>
      <c r="R42" s="3" t="str">
        <f t="shared" si="36"/>
        <v/>
      </c>
      <c r="S42" s="3" t="str">
        <f t="shared" si="29"/>
        <v>sub</v>
      </c>
      <c r="T42" s="3" t="b">
        <f t="shared" si="6"/>
        <v>0</v>
      </c>
      <c r="U42" s="3" t="b">
        <f t="shared" si="7"/>
        <v>0</v>
      </c>
      <c r="V42" s="3" t="b">
        <f t="shared" si="8"/>
        <v>0</v>
      </c>
      <c r="W42" s="3" t="b">
        <f t="shared" si="9"/>
        <v>0</v>
      </c>
      <c r="X42" s="3" t="b">
        <f>IF(NOT(ISERROR(VLOOKUP(UPPER(F42),Opcodes!$O$3:$O$10,1,FALSE))),TRUE,FALSE)</f>
        <v>0</v>
      </c>
      <c r="Y42" s="1" t="str" cm="1">
        <f t="array" aca="1" ref="Y42" ca="1">IF(OR(UPPER(F42)="STR",UPPER(F42)="ASC"),_xlfn.TEXTJOIN("",TRUE,DEC2HEX(128*(UPPER(F42)="STR")+CODE(MID(G42,ABS(ROW(INDIRECT("1:"&amp;LEN(G42)))),1)))),IF(UPPER(F42)="HEX",SUBSTITUTE(G42," ",""),""))</f>
        <v/>
      </c>
      <c r="Z42" s="1" t="str">
        <f t="shared" si="10"/>
        <v/>
      </c>
      <c r="AA42" s="1" t="str">
        <f t="shared" si="11"/>
        <v/>
      </c>
      <c r="AB42" s="1" t="str">
        <f t="shared" si="12"/>
        <v/>
      </c>
      <c r="AC42" s="1" t="str">
        <f t="shared" si="13"/>
        <v/>
      </c>
      <c r="AD42" s="1" t="str">
        <f t="shared" si="14"/>
        <v/>
      </c>
      <c r="AE42" s="1">
        <f t="shared" ca="1" si="15"/>
        <v>0</v>
      </c>
      <c r="AF42" s="1" t="str">
        <f t="shared" si="16"/>
        <v/>
      </c>
      <c r="AG42" s="1" t="str">
        <f t="shared" ca="1" si="30"/>
        <v>mem</v>
      </c>
      <c r="AH42" s="1">
        <f t="shared" ca="1" si="17"/>
        <v>0</v>
      </c>
      <c r="AI42" s="1">
        <f t="shared" ca="1" si="33"/>
        <v>-1</v>
      </c>
      <c r="AJ42" s="1">
        <f t="shared" ca="1" si="38"/>
        <v>0</v>
      </c>
      <c r="AK42" s="1">
        <f t="shared" ca="1" si="34"/>
        <v>0</v>
      </c>
      <c r="AL42" s="1">
        <f t="shared" ca="1" si="35"/>
        <v>0</v>
      </c>
      <c r="AM42" s="1" t="e" cm="1">
        <f t="array" aca="1" ref="AM42" ca="1">INDEX($G$2:$G$195,MATCH(1,(AL42=$E$2:$E$195)*("EQU"=UPPER($F$2:$F$195)),0))</f>
        <v>#N/A</v>
      </c>
      <c r="AN42" s="1" t="str">
        <f t="shared" ca="1" si="39"/>
        <v/>
      </c>
      <c r="AO42" s="1" t="e">
        <f t="shared" ca="1" si="31"/>
        <v>#N/A</v>
      </c>
      <c r="AP42" s="1" t="str">
        <f t="shared" ca="1" si="20"/>
        <v/>
      </c>
      <c r="AQ42" s="1" t="str" cm="1">
        <f t="array" aca="1" ref="AQ42" ca="1">IF(LEFT(AL42,1)=".",INDEX($M$15:$M$177,MATCH(1,(AL42=$L$15:$L$177)*(S42=($S$15:$S$177)),0)),"")</f>
        <v/>
      </c>
      <c r="AR42" s="1">
        <f t="shared" ca="1" si="21"/>
        <v>0</v>
      </c>
      <c r="AS42" s="1">
        <f t="shared" ca="1" si="22"/>
        <v>0</v>
      </c>
      <c r="AT42" s="1" t="str">
        <f t="shared" ca="1" si="37"/>
        <v>00</v>
      </c>
      <c r="AU42" s="1" t="str">
        <f t="shared" ca="1" si="24"/>
        <v>00</v>
      </c>
      <c r="AV42" s="1" t="str">
        <f t="shared" ca="1" si="25"/>
        <v>00</v>
      </c>
      <c r="AW42" s="1" t="str">
        <f t="shared" ca="1" si="26"/>
        <v>ZP</v>
      </c>
      <c r="AX42" s="4" t="e">
        <f ca="1">VLOOKUP(UPPER(F42)&amp;"-"&amp;AW42,Opcodes!$D$3:$E$160,2,FALSE)</f>
        <v>#N/A</v>
      </c>
      <c r="AY42" s="1">
        <f t="shared" ca="1" si="32"/>
        <v>0</v>
      </c>
    </row>
    <row r="43" spans="3:51" x14ac:dyDescent="0.3">
      <c r="C43" s="10" t="str" cm="1">
        <f t="array" aca="1" ref="C43" ca="1">IF(AND(N43&amp;""&lt;&gt;"",K43&amp;""&lt;&gt;""),K43&amp;": "&amp;N43&amp;IF(O43&amp;""&lt;&gt;""," "&amp;O43,"")&amp;IF(P43&amp;""&lt;&gt;""," "&amp;P43,""),IF(Y43&amp;""&lt;&gt;"",K43&amp;": "&amp;TRIM(_xlfn.TEXTJOIN("",TRUE,MID(Y43,2*ROW(INDIRECT("1:"&amp;LEN(Y43)))-1,2)&amp;" ")),""))</f>
        <v/>
      </c>
      <c r="D43" s="15"/>
      <c r="E43" s="16"/>
      <c r="F43" s="17"/>
      <c r="G43" s="18"/>
      <c r="H43" s="23"/>
      <c r="K43" s="1" t="str">
        <f t="shared" ca="1" si="27"/>
        <v>313</v>
      </c>
      <c r="L43" s="1" t="str">
        <f t="shared" si="28"/>
        <v/>
      </c>
      <c r="M43" s="1" t="str">
        <f t="shared" ca="1" si="0"/>
        <v>$0313</v>
      </c>
      <c r="N43" s="4" t="str">
        <f t="shared" ca="1" si="1"/>
        <v/>
      </c>
      <c r="O43" s="4" t="str">
        <f t="shared" ca="1" si="2"/>
        <v>00</v>
      </c>
      <c r="P43" s="4" t="str">
        <f t="shared" ca="1" si="3"/>
        <v/>
      </c>
      <c r="Q43" s="3">
        <f t="shared" si="4"/>
        <v>-1</v>
      </c>
      <c r="R43" s="3" t="str">
        <f t="shared" si="36"/>
        <v/>
      </c>
      <c r="S43" s="3" t="str">
        <f t="shared" si="29"/>
        <v>sub</v>
      </c>
      <c r="T43" s="3" t="b">
        <f t="shared" si="6"/>
        <v>0</v>
      </c>
      <c r="U43" s="3" t="b">
        <f t="shared" si="7"/>
        <v>0</v>
      </c>
      <c r="V43" s="3" t="b">
        <f t="shared" si="8"/>
        <v>0</v>
      </c>
      <c r="W43" s="3" t="b">
        <f t="shared" si="9"/>
        <v>0</v>
      </c>
      <c r="X43" s="3" t="b">
        <f>IF(NOT(ISERROR(VLOOKUP(UPPER(F43),Opcodes!$O$3:$O$10,1,FALSE))),TRUE,FALSE)</f>
        <v>0</v>
      </c>
      <c r="Y43" s="1" t="str" cm="1">
        <f t="array" aca="1" ref="Y43" ca="1">IF(OR(UPPER(F43)="STR",UPPER(F43)="ASC"),_xlfn.TEXTJOIN("",TRUE,DEC2HEX(128*(UPPER(F43)="STR")+CODE(MID(G43,ABS(ROW(INDIRECT("1:"&amp;LEN(G43)))),1)))),IF(UPPER(F43)="HEX",SUBSTITUTE(G43," ",""),""))</f>
        <v/>
      </c>
      <c r="Z43" s="1" t="str">
        <f t="shared" si="10"/>
        <v/>
      </c>
      <c r="AA43" s="1" t="str">
        <f t="shared" si="11"/>
        <v/>
      </c>
      <c r="AB43" s="1" t="str">
        <f t="shared" si="12"/>
        <v/>
      </c>
      <c r="AC43" s="1" t="str">
        <f t="shared" si="13"/>
        <v/>
      </c>
      <c r="AD43" s="1" t="str">
        <f t="shared" si="14"/>
        <v/>
      </c>
      <c r="AE43" s="1">
        <f t="shared" ca="1" si="15"/>
        <v>0</v>
      </c>
      <c r="AF43" s="1" t="str">
        <f t="shared" si="16"/>
        <v/>
      </c>
      <c r="AG43" s="1" t="str">
        <f t="shared" ca="1" si="30"/>
        <v>mem</v>
      </c>
      <c r="AH43" s="1">
        <f t="shared" ca="1" si="17"/>
        <v>0</v>
      </c>
      <c r="AI43" s="1">
        <f t="shared" ca="1" si="33"/>
        <v>-1</v>
      </c>
      <c r="AJ43" s="1">
        <f t="shared" ca="1" si="38"/>
        <v>0</v>
      </c>
      <c r="AK43" s="1">
        <f t="shared" ca="1" si="34"/>
        <v>0</v>
      </c>
      <c r="AL43" s="1">
        <f t="shared" ca="1" si="35"/>
        <v>0</v>
      </c>
      <c r="AM43" s="1" t="e" cm="1">
        <f t="array" aca="1" ref="AM43" ca="1">INDEX($G$2:$G$195,MATCH(1,(AL43=$E$2:$E$195)*("EQU"=UPPER($F$2:$F$195)),0))</f>
        <v>#N/A</v>
      </c>
      <c r="AN43" s="1" t="str">
        <f t="shared" ca="1" si="39"/>
        <v/>
      </c>
      <c r="AO43" s="1" t="e">
        <f t="shared" ca="1" si="31"/>
        <v>#N/A</v>
      </c>
      <c r="AP43" s="1" t="str">
        <f t="shared" ca="1" si="20"/>
        <v/>
      </c>
      <c r="AQ43" s="1" t="str" cm="1">
        <f t="array" aca="1" ref="AQ43" ca="1">IF(LEFT(AL43,1)=".",INDEX($M$15:$M$177,MATCH(1,(AL43=$L$15:$L$177)*(S43=($S$15:$S$177)),0)),"")</f>
        <v/>
      </c>
      <c r="AR43" s="1">
        <f t="shared" ca="1" si="21"/>
        <v>0</v>
      </c>
      <c r="AS43" s="1">
        <f t="shared" ref="AS43:AS106" ca="1" si="40">IF(LEFT(AR43,1)="$",AJ43+HEX2DEC(RIGHT(AR43,LEN(AR43)-1)),IF(LEFT(AR43,1)="%",BIN2DEC(RIGHT(AR43,LEN(AR43)-1)),IF(AR43&amp;""&lt;&gt;"",AR43+AJ43,"")))</f>
        <v>0</v>
      </c>
      <c r="AT43" s="1" t="str">
        <f t="shared" ca="1" si="37"/>
        <v>00</v>
      </c>
      <c r="AU43" s="1" t="str">
        <f t="shared" ca="1" si="24"/>
        <v>00</v>
      </c>
      <c r="AV43" s="1" t="str">
        <f t="shared" ca="1" si="25"/>
        <v>00</v>
      </c>
      <c r="AW43" s="1" t="str">
        <f t="shared" ca="1" si="26"/>
        <v>ZP</v>
      </c>
      <c r="AX43" s="4" t="e">
        <f ca="1">VLOOKUP(UPPER(F43)&amp;"-"&amp;AW43,Opcodes!$D$3:$E$160,2,FALSE)</f>
        <v>#N/A</v>
      </c>
      <c r="AY43" s="1">
        <f t="shared" ca="1" si="32"/>
        <v>0</v>
      </c>
    </row>
    <row r="44" spans="3:51" x14ac:dyDescent="0.3">
      <c r="C44" s="10" t="str" cm="1">
        <f t="array" aca="1" ref="C44" ca="1">IF(AND(N44&amp;""&lt;&gt;"",K44&amp;""&lt;&gt;""),K44&amp;": "&amp;N44&amp;IF(O44&amp;""&lt;&gt;""," "&amp;O44,"")&amp;IF(P44&amp;""&lt;&gt;""," "&amp;P44,""),IF(Y44&amp;""&lt;&gt;"",K44&amp;": "&amp;TRIM(_xlfn.TEXTJOIN("",TRUE,MID(Y44,2*ROW(INDIRECT("1:"&amp;LEN(Y44)))-1,2)&amp;" ")),""))</f>
        <v/>
      </c>
      <c r="D44" s="15"/>
      <c r="E44" s="16"/>
      <c r="F44" s="17"/>
      <c r="G44" s="18"/>
      <c r="H44" s="23"/>
      <c r="I44" s="8"/>
      <c r="J44" s="8"/>
      <c r="K44" s="1" t="str">
        <f t="shared" ca="1" si="27"/>
        <v>313</v>
      </c>
      <c r="L44" s="1" t="str">
        <f t="shared" si="28"/>
        <v/>
      </c>
      <c r="M44" s="1" t="str">
        <f t="shared" ca="1" si="0"/>
        <v>$0313</v>
      </c>
      <c r="N44" s="4" t="str">
        <f t="shared" ca="1" si="1"/>
        <v/>
      </c>
      <c r="O44" s="4" t="str">
        <f t="shared" ca="1" si="2"/>
        <v>00</v>
      </c>
      <c r="P44" s="4" t="str">
        <f t="shared" ca="1" si="3"/>
        <v/>
      </c>
      <c r="Q44" s="3">
        <f t="shared" si="4"/>
        <v>-1</v>
      </c>
      <c r="R44" s="3" t="str">
        <f t="shared" si="36"/>
        <v/>
      </c>
      <c r="S44" s="3" t="str">
        <f t="shared" si="29"/>
        <v>sub</v>
      </c>
      <c r="T44" s="3" t="b">
        <f t="shared" si="6"/>
        <v>0</v>
      </c>
      <c r="U44" s="3" t="b">
        <f t="shared" si="7"/>
        <v>0</v>
      </c>
      <c r="V44" s="3" t="b">
        <f t="shared" si="8"/>
        <v>0</v>
      </c>
      <c r="W44" s="3" t="b">
        <f t="shared" si="9"/>
        <v>0</v>
      </c>
      <c r="X44" s="3" t="b">
        <f>IF(NOT(ISERROR(VLOOKUP(UPPER(F44),Opcodes!$O$3:$O$10,1,FALSE))),TRUE,FALSE)</f>
        <v>0</v>
      </c>
      <c r="Y44" s="1" t="str" cm="1">
        <f t="array" aca="1" ref="Y44" ca="1">IF(OR(UPPER(F44)="STR",UPPER(F44)="ASC"),_xlfn.TEXTJOIN("",TRUE,DEC2HEX(128*(UPPER(F44)="STR")+CODE(MID(G44,ABS(ROW(INDIRECT("1:"&amp;LEN(G44)))),1)))),IF(UPPER(F44)="HEX",SUBSTITUTE(G44," ",""),""))</f>
        <v/>
      </c>
      <c r="Z44" s="1" t="str">
        <f t="shared" si="10"/>
        <v/>
      </c>
      <c r="AA44" s="1" t="str">
        <f t="shared" si="11"/>
        <v/>
      </c>
      <c r="AB44" s="1" t="str">
        <f t="shared" si="12"/>
        <v/>
      </c>
      <c r="AC44" s="1" t="str">
        <f t="shared" si="13"/>
        <v/>
      </c>
      <c r="AD44" s="1" t="str">
        <f t="shared" si="14"/>
        <v/>
      </c>
      <c r="AE44" s="1">
        <f t="shared" ca="1" si="15"/>
        <v>0</v>
      </c>
      <c r="AF44" s="1" t="str">
        <f t="shared" si="16"/>
        <v/>
      </c>
      <c r="AG44" s="1" t="str">
        <f t="shared" ca="1" si="30"/>
        <v>mem</v>
      </c>
      <c r="AH44" s="1">
        <f t="shared" ca="1" si="17"/>
        <v>0</v>
      </c>
      <c r="AI44" s="1">
        <f t="shared" ca="1" si="33"/>
        <v>-1</v>
      </c>
      <c r="AJ44" s="1">
        <f t="shared" ca="1" si="38"/>
        <v>0</v>
      </c>
      <c r="AK44" s="1">
        <f t="shared" ca="1" si="34"/>
        <v>0</v>
      </c>
      <c r="AL44" s="1">
        <f t="shared" ca="1" si="35"/>
        <v>0</v>
      </c>
      <c r="AM44" s="1" t="e" cm="1">
        <f t="array" aca="1" ref="AM44" ca="1">INDEX($G$2:$G$195,MATCH(1,(AL44=$E$2:$E$195)*("EQU"=UPPER($F$2:$F$195)),0))</f>
        <v>#N/A</v>
      </c>
      <c r="AN44" s="1" t="str">
        <f t="shared" ca="1" si="39"/>
        <v/>
      </c>
      <c r="AO44" s="1" t="e">
        <f t="shared" ca="1" si="31"/>
        <v>#N/A</v>
      </c>
      <c r="AP44" s="1" t="str">
        <f t="shared" ca="1" si="20"/>
        <v/>
      </c>
      <c r="AQ44" s="1" t="str" cm="1">
        <f t="array" aca="1" ref="AQ44" ca="1">IF(LEFT(AL44,1)=".",INDEX($M$15:$M$177,MATCH(1,(AL44=$L$15:$L$177)*(S44=($S$15:$S$177)),0)),"")</f>
        <v/>
      </c>
      <c r="AR44" s="1">
        <f t="shared" ca="1" si="21"/>
        <v>0</v>
      </c>
      <c r="AS44" s="1">
        <f t="shared" ca="1" si="40"/>
        <v>0</v>
      </c>
      <c r="AT44" s="1" t="str">
        <f t="shared" ca="1" si="37"/>
        <v>00</v>
      </c>
      <c r="AU44" s="1" t="str">
        <f t="shared" ca="1" si="24"/>
        <v>00</v>
      </c>
      <c r="AV44" s="1" t="str">
        <f t="shared" ca="1" si="25"/>
        <v>00</v>
      </c>
      <c r="AW44" s="1" t="str">
        <f t="shared" ca="1" si="26"/>
        <v>ZP</v>
      </c>
      <c r="AX44" s="4" t="e">
        <f ca="1">VLOOKUP(UPPER(F44)&amp;"-"&amp;AW44,Opcodes!$D$3:$E$160,2,FALSE)</f>
        <v>#N/A</v>
      </c>
      <c r="AY44" s="1">
        <f t="shared" ca="1" si="32"/>
        <v>0</v>
      </c>
    </row>
    <row r="45" spans="3:51" x14ac:dyDescent="0.3">
      <c r="C45" s="10" t="str" cm="1">
        <f t="array" aca="1" ref="C45" ca="1">IF(AND(N45&amp;""&lt;&gt;"",K45&amp;""&lt;&gt;""),K45&amp;": "&amp;N45&amp;IF(O45&amp;""&lt;&gt;""," "&amp;O45,"")&amp;IF(P45&amp;""&lt;&gt;""," "&amp;P45,""),IF(Y45&amp;""&lt;&gt;"",K45&amp;": "&amp;TRIM(_xlfn.TEXTJOIN("",TRUE,MID(Y45,2*ROW(INDIRECT("1:"&amp;LEN(Y45)))-1,2)&amp;" ")),""))</f>
        <v/>
      </c>
      <c r="D45" s="15"/>
      <c r="E45" s="16"/>
      <c r="F45" s="17"/>
      <c r="G45" s="18"/>
      <c r="H45" s="23"/>
      <c r="I45" s="8"/>
      <c r="J45" s="8"/>
      <c r="K45" s="1" t="str">
        <f t="shared" ca="1" si="27"/>
        <v>313</v>
      </c>
      <c r="L45" s="1" t="str">
        <f t="shared" si="28"/>
        <v/>
      </c>
      <c r="M45" s="1" t="str">
        <f t="shared" ca="1" si="0"/>
        <v>$0313</v>
      </c>
      <c r="N45" s="4" t="str">
        <f t="shared" ca="1" si="1"/>
        <v/>
      </c>
      <c r="O45" s="4" t="str">
        <f t="shared" ca="1" si="2"/>
        <v>00</v>
      </c>
      <c r="P45" s="4" t="str">
        <f t="shared" ca="1" si="3"/>
        <v/>
      </c>
      <c r="Q45" s="3">
        <f t="shared" si="4"/>
        <v>-1</v>
      </c>
      <c r="R45" s="3" t="str">
        <f t="shared" si="36"/>
        <v/>
      </c>
      <c r="S45" s="3" t="str">
        <f t="shared" si="29"/>
        <v>sub</v>
      </c>
      <c r="T45" s="3" t="b">
        <f t="shared" si="6"/>
        <v>0</v>
      </c>
      <c r="U45" s="3" t="b">
        <f t="shared" si="7"/>
        <v>0</v>
      </c>
      <c r="V45" s="3" t="b">
        <f t="shared" si="8"/>
        <v>0</v>
      </c>
      <c r="W45" s="3" t="b">
        <f t="shared" si="9"/>
        <v>0</v>
      </c>
      <c r="X45" s="3" t="b">
        <f>IF(NOT(ISERROR(VLOOKUP(UPPER(F45),Opcodes!$O$3:$O$10,1,FALSE))),TRUE,FALSE)</f>
        <v>0</v>
      </c>
      <c r="Y45" s="1" t="str" cm="1">
        <f t="array" aca="1" ref="Y45" ca="1">IF(OR(UPPER(F45)="STR",UPPER(F45)="ASC"),_xlfn.TEXTJOIN("",TRUE,DEC2HEX(128*(UPPER(F45)="STR")+CODE(MID(G45,ABS(ROW(INDIRECT("1:"&amp;LEN(G45)))),1)))),IF(UPPER(F45)="HEX",SUBSTITUTE(G45," ",""),""))</f>
        <v/>
      </c>
      <c r="Z45" s="1" t="str">
        <f t="shared" si="10"/>
        <v/>
      </c>
      <c r="AA45" s="1" t="str">
        <f t="shared" si="11"/>
        <v/>
      </c>
      <c r="AB45" s="1" t="str">
        <f t="shared" si="12"/>
        <v/>
      </c>
      <c r="AC45" s="1" t="str">
        <f t="shared" si="13"/>
        <v/>
      </c>
      <c r="AD45" s="1" t="str">
        <f t="shared" si="14"/>
        <v/>
      </c>
      <c r="AE45" s="1">
        <f t="shared" ca="1" si="15"/>
        <v>0</v>
      </c>
      <c r="AF45" s="1" t="str">
        <f t="shared" si="16"/>
        <v/>
      </c>
      <c r="AG45" s="1" t="str">
        <f t="shared" ca="1" si="30"/>
        <v>mem</v>
      </c>
      <c r="AH45" s="1">
        <f t="shared" ca="1" si="17"/>
        <v>0</v>
      </c>
      <c r="AI45" s="1">
        <f t="shared" ca="1" si="33"/>
        <v>-1</v>
      </c>
      <c r="AJ45" s="1">
        <f t="shared" ca="1" si="38"/>
        <v>0</v>
      </c>
      <c r="AK45" s="1">
        <f t="shared" ca="1" si="34"/>
        <v>0</v>
      </c>
      <c r="AL45" s="1">
        <f t="shared" ca="1" si="35"/>
        <v>0</v>
      </c>
      <c r="AM45" s="1" t="e" cm="1">
        <f t="array" aca="1" ref="AM45" ca="1">INDEX($G$2:$G$195,MATCH(1,(AL45=$E$2:$E$195)*("EQU"=UPPER($F$2:$F$195)),0))</f>
        <v>#N/A</v>
      </c>
      <c r="AN45" s="1" t="str">
        <f t="shared" ca="1" si="39"/>
        <v/>
      </c>
      <c r="AO45" s="1" t="e">
        <f t="shared" ca="1" si="31"/>
        <v>#N/A</v>
      </c>
      <c r="AP45" s="1" t="str">
        <f t="shared" ca="1" si="20"/>
        <v/>
      </c>
      <c r="AQ45" s="1" t="str" cm="1">
        <f t="array" aca="1" ref="AQ45" ca="1">IF(LEFT(AL45,1)=".",INDEX($M$15:$M$177,MATCH(1,(AL45=$L$15:$L$177)*(S45=($S$15:$S$177)),0)),"")</f>
        <v/>
      </c>
      <c r="AR45" s="1">
        <f t="shared" ca="1" si="21"/>
        <v>0</v>
      </c>
      <c r="AS45" s="1">
        <f t="shared" ca="1" si="40"/>
        <v>0</v>
      </c>
      <c r="AT45" s="1" t="str">
        <f t="shared" ca="1" si="37"/>
        <v>00</v>
      </c>
      <c r="AU45" s="1" t="str">
        <f t="shared" ca="1" si="24"/>
        <v>00</v>
      </c>
      <c r="AV45" s="1" t="str">
        <f t="shared" ca="1" si="25"/>
        <v>00</v>
      </c>
      <c r="AW45" s="1" t="str">
        <f t="shared" ca="1" si="26"/>
        <v>ZP</v>
      </c>
      <c r="AX45" s="4" t="e">
        <f ca="1">VLOOKUP(UPPER(F45)&amp;"-"&amp;AW45,Opcodes!$D$3:$E$160,2,FALSE)</f>
        <v>#N/A</v>
      </c>
      <c r="AY45" s="1">
        <f t="shared" ca="1" si="32"/>
        <v>0</v>
      </c>
    </row>
    <row r="46" spans="3:51" x14ac:dyDescent="0.3">
      <c r="C46" s="10" t="str" cm="1">
        <f t="array" aca="1" ref="C46" ca="1">IF(AND(N46&amp;""&lt;&gt;"",K46&amp;""&lt;&gt;""),K46&amp;": "&amp;N46&amp;IF(O46&amp;""&lt;&gt;""," "&amp;O46,"")&amp;IF(P46&amp;""&lt;&gt;""," "&amp;P46,""),IF(Y46&amp;""&lt;&gt;"",K46&amp;": "&amp;TRIM(_xlfn.TEXTJOIN("",TRUE,MID(Y46,2*ROW(INDIRECT("1:"&amp;LEN(Y46)))-1,2)&amp;" ")),""))</f>
        <v/>
      </c>
      <c r="D46" s="15"/>
      <c r="E46" s="16"/>
      <c r="F46" s="17"/>
      <c r="G46" s="18"/>
      <c r="H46" s="23"/>
      <c r="I46" s="8"/>
      <c r="J46" s="8"/>
      <c r="K46" s="1" t="str">
        <f t="shared" ca="1" si="27"/>
        <v>313</v>
      </c>
      <c r="L46" s="1" t="str">
        <f t="shared" si="28"/>
        <v/>
      </c>
      <c r="M46" s="1" t="str">
        <f t="shared" ca="1" si="0"/>
        <v>$0313</v>
      </c>
      <c r="N46" s="4" t="str">
        <f t="shared" ca="1" si="1"/>
        <v/>
      </c>
      <c r="O46" s="4" t="str">
        <f t="shared" ca="1" si="2"/>
        <v>00</v>
      </c>
      <c r="P46" s="4" t="str">
        <f t="shared" ca="1" si="3"/>
        <v/>
      </c>
      <c r="Q46" s="3">
        <f t="shared" si="4"/>
        <v>-1</v>
      </c>
      <c r="R46" s="3" t="str">
        <f t="shared" si="36"/>
        <v/>
      </c>
      <c r="S46" s="3" t="str">
        <f t="shared" si="29"/>
        <v>sub</v>
      </c>
      <c r="T46" s="3" t="b">
        <f t="shared" si="6"/>
        <v>0</v>
      </c>
      <c r="U46" s="3" t="b">
        <f t="shared" si="7"/>
        <v>0</v>
      </c>
      <c r="V46" s="3" t="b">
        <f t="shared" si="8"/>
        <v>0</v>
      </c>
      <c r="W46" s="3" t="b">
        <f t="shared" si="9"/>
        <v>0</v>
      </c>
      <c r="X46" s="3" t="b">
        <f>IF(NOT(ISERROR(VLOOKUP(UPPER(F46),Opcodes!$O$3:$O$10,1,FALSE))),TRUE,FALSE)</f>
        <v>0</v>
      </c>
      <c r="Y46" s="1" t="str" cm="1">
        <f t="array" aca="1" ref="Y46" ca="1">IF(OR(UPPER(F46)="STR",UPPER(F46)="ASC"),_xlfn.TEXTJOIN("",TRUE,DEC2HEX(128*(UPPER(F46)="STR")+CODE(MID(G46,ABS(ROW(INDIRECT("1:"&amp;LEN(G46)))),1)))),IF(UPPER(F46)="HEX",SUBSTITUTE(G46," ",""),""))</f>
        <v/>
      </c>
      <c r="Z46" s="1" t="str">
        <f t="shared" si="10"/>
        <v/>
      </c>
      <c r="AA46" s="1" t="str">
        <f t="shared" si="11"/>
        <v/>
      </c>
      <c r="AB46" s="1" t="str">
        <f t="shared" si="12"/>
        <v/>
      </c>
      <c r="AC46" s="1" t="str">
        <f t="shared" si="13"/>
        <v/>
      </c>
      <c r="AD46" s="1" t="str">
        <f t="shared" si="14"/>
        <v/>
      </c>
      <c r="AE46" s="1">
        <f t="shared" ca="1" si="15"/>
        <v>0</v>
      </c>
      <c r="AF46" s="1" t="str">
        <f t="shared" si="16"/>
        <v/>
      </c>
      <c r="AG46" s="1" t="str">
        <f t="shared" ca="1" si="30"/>
        <v>mem</v>
      </c>
      <c r="AH46" s="1">
        <f t="shared" ca="1" si="17"/>
        <v>0</v>
      </c>
      <c r="AI46" s="1">
        <f t="shared" ca="1" si="33"/>
        <v>-1</v>
      </c>
      <c r="AJ46" s="1">
        <f t="shared" ca="1" si="38"/>
        <v>0</v>
      </c>
      <c r="AK46" s="1">
        <f t="shared" ca="1" si="34"/>
        <v>0</v>
      </c>
      <c r="AL46" s="1">
        <f t="shared" ca="1" si="35"/>
        <v>0</v>
      </c>
      <c r="AM46" s="1" t="e" cm="1">
        <f t="array" aca="1" ref="AM46" ca="1">INDEX($G$2:$G$195,MATCH(1,(AL46=$E$2:$E$195)*("EQU"=UPPER($F$2:$F$195)),0))</f>
        <v>#N/A</v>
      </c>
      <c r="AN46" s="1" t="str">
        <f t="shared" ca="1" si="39"/>
        <v/>
      </c>
      <c r="AO46" s="1" t="e">
        <f t="shared" ca="1" si="31"/>
        <v>#N/A</v>
      </c>
      <c r="AP46" s="1" t="str">
        <f t="shared" ca="1" si="20"/>
        <v/>
      </c>
      <c r="AQ46" s="1" t="str" cm="1">
        <f t="array" aca="1" ref="AQ46" ca="1">IF(LEFT(AL46,1)=".",INDEX($M$15:$M$177,MATCH(1,(AL46=$L$15:$L$177)*(S46=($S$15:$S$177)),0)),"")</f>
        <v/>
      </c>
      <c r="AR46" s="1">
        <f t="shared" ca="1" si="21"/>
        <v>0</v>
      </c>
      <c r="AS46" s="1">
        <f t="shared" ca="1" si="40"/>
        <v>0</v>
      </c>
      <c r="AT46" s="1" t="str">
        <f t="shared" ca="1" si="37"/>
        <v>00</v>
      </c>
      <c r="AU46" s="1" t="str">
        <f t="shared" ca="1" si="24"/>
        <v>00</v>
      </c>
      <c r="AV46" s="1" t="str">
        <f t="shared" ca="1" si="25"/>
        <v>00</v>
      </c>
      <c r="AW46" s="1" t="str">
        <f t="shared" ca="1" si="26"/>
        <v>ZP</v>
      </c>
      <c r="AX46" s="4" t="e">
        <f ca="1">VLOOKUP(UPPER(F46)&amp;"-"&amp;AW46,Opcodes!$D$3:$E$160,2,FALSE)</f>
        <v>#N/A</v>
      </c>
      <c r="AY46" s="1">
        <f t="shared" ca="1" si="32"/>
        <v>0</v>
      </c>
    </row>
    <row r="47" spans="3:51" x14ac:dyDescent="0.3">
      <c r="C47" s="10" t="str" cm="1">
        <f t="array" aca="1" ref="C47" ca="1">IF(AND(N47&amp;""&lt;&gt;"",K47&amp;""&lt;&gt;""),K47&amp;": "&amp;N47&amp;IF(O47&amp;""&lt;&gt;""," "&amp;O47,"")&amp;IF(P47&amp;""&lt;&gt;""," "&amp;P47,""),IF(Y47&amp;""&lt;&gt;"",K47&amp;": "&amp;TRIM(_xlfn.TEXTJOIN("",TRUE,MID(Y47,2*ROW(INDIRECT("1:"&amp;LEN(Y47)))-1,2)&amp;" ")),""))</f>
        <v/>
      </c>
      <c r="D47" s="15"/>
      <c r="E47" s="16"/>
      <c r="F47" s="17"/>
      <c r="G47" s="18"/>
      <c r="H47" s="23"/>
      <c r="I47" s="8"/>
      <c r="J47" s="8"/>
      <c r="K47" s="1" t="str">
        <f t="shared" ca="1" si="27"/>
        <v>313</v>
      </c>
      <c r="L47" s="1" t="str">
        <f t="shared" si="28"/>
        <v/>
      </c>
      <c r="M47" s="1" t="str">
        <f t="shared" ca="1" si="0"/>
        <v>$0313</v>
      </c>
      <c r="N47" s="4" t="str">
        <f t="shared" ca="1" si="1"/>
        <v/>
      </c>
      <c r="O47" s="4" t="str">
        <f t="shared" ca="1" si="2"/>
        <v>00</v>
      </c>
      <c r="P47" s="4" t="str">
        <f t="shared" ca="1" si="3"/>
        <v/>
      </c>
      <c r="Q47" s="3">
        <f t="shared" si="4"/>
        <v>-1</v>
      </c>
      <c r="R47" s="3" t="str">
        <f t="shared" si="36"/>
        <v/>
      </c>
      <c r="S47" s="3" t="str">
        <f t="shared" si="29"/>
        <v>sub</v>
      </c>
      <c r="T47" s="3" t="b">
        <f t="shared" si="6"/>
        <v>0</v>
      </c>
      <c r="U47" s="3" t="b">
        <f t="shared" si="7"/>
        <v>0</v>
      </c>
      <c r="V47" s="3" t="b">
        <f t="shared" si="8"/>
        <v>0</v>
      </c>
      <c r="W47" s="3" t="b">
        <f t="shared" si="9"/>
        <v>0</v>
      </c>
      <c r="X47" s="3" t="b">
        <f>IF(NOT(ISERROR(VLOOKUP(UPPER(F47),Opcodes!$O$3:$O$10,1,FALSE))),TRUE,FALSE)</f>
        <v>0</v>
      </c>
      <c r="Y47" s="1" t="str" cm="1">
        <f t="array" aca="1" ref="Y47" ca="1">IF(OR(UPPER(F47)="STR",UPPER(F47)="ASC"),_xlfn.TEXTJOIN("",TRUE,DEC2HEX(128*(UPPER(F47)="STR")+CODE(MID(G47,ABS(ROW(INDIRECT("1:"&amp;LEN(G47)))),1)))),IF(UPPER(F47)="HEX",SUBSTITUTE(G47," ",""),""))</f>
        <v/>
      </c>
      <c r="Z47" s="1" t="str">
        <f t="shared" si="10"/>
        <v/>
      </c>
      <c r="AA47" s="1" t="str">
        <f t="shared" si="11"/>
        <v/>
      </c>
      <c r="AB47" s="1" t="str">
        <f t="shared" si="12"/>
        <v/>
      </c>
      <c r="AC47" s="1" t="str">
        <f t="shared" si="13"/>
        <v/>
      </c>
      <c r="AD47" s="1" t="str">
        <f t="shared" si="14"/>
        <v/>
      </c>
      <c r="AE47" s="1">
        <f t="shared" ca="1" si="15"/>
        <v>0</v>
      </c>
      <c r="AF47" s="1" t="str">
        <f t="shared" si="16"/>
        <v/>
      </c>
      <c r="AG47" s="1" t="str">
        <f t="shared" ca="1" si="30"/>
        <v>mem</v>
      </c>
      <c r="AH47" s="1">
        <f t="shared" ca="1" si="17"/>
        <v>0</v>
      </c>
      <c r="AI47" s="1">
        <f t="shared" ca="1" si="33"/>
        <v>-1</v>
      </c>
      <c r="AJ47" s="1">
        <f t="shared" ca="1" si="38"/>
        <v>0</v>
      </c>
      <c r="AK47" s="1">
        <f t="shared" ca="1" si="34"/>
        <v>0</v>
      </c>
      <c r="AL47" s="1">
        <f t="shared" ca="1" si="35"/>
        <v>0</v>
      </c>
      <c r="AM47" s="1" t="e" cm="1">
        <f t="array" aca="1" ref="AM47" ca="1">INDEX($G$2:$G$195,MATCH(1,(AL47=$E$2:$E$195)*("EQU"=UPPER($F$2:$F$195)),0))</f>
        <v>#N/A</v>
      </c>
      <c r="AN47" s="1" t="str">
        <f t="shared" ca="1" si="39"/>
        <v/>
      </c>
      <c r="AO47" s="1" t="e">
        <f t="shared" ca="1" si="31"/>
        <v>#N/A</v>
      </c>
      <c r="AP47" s="1" t="str">
        <f t="shared" ca="1" si="20"/>
        <v/>
      </c>
      <c r="AQ47" s="1" t="str" cm="1">
        <f t="array" aca="1" ref="AQ47" ca="1">IF(LEFT(AL47,1)=".",INDEX($M$15:$M$177,MATCH(1,(AL47=$L$15:$L$177)*(S47=($S$15:$S$177)),0)),"")</f>
        <v/>
      </c>
      <c r="AR47" s="1">
        <f t="shared" ca="1" si="21"/>
        <v>0</v>
      </c>
      <c r="AS47" s="1">
        <f t="shared" ca="1" si="40"/>
        <v>0</v>
      </c>
      <c r="AT47" s="1" t="str">
        <f t="shared" ca="1" si="37"/>
        <v>00</v>
      </c>
      <c r="AU47" s="1" t="str">
        <f t="shared" ca="1" si="24"/>
        <v>00</v>
      </c>
      <c r="AV47" s="1" t="str">
        <f t="shared" ca="1" si="25"/>
        <v>00</v>
      </c>
      <c r="AW47" s="1" t="str">
        <f t="shared" ca="1" si="26"/>
        <v>ZP</v>
      </c>
      <c r="AX47" s="4" t="e">
        <f ca="1">VLOOKUP(UPPER(F47)&amp;"-"&amp;AW47,Opcodes!$D$3:$E$160,2,FALSE)</f>
        <v>#N/A</v>
      </c>
      <c r="AY47" s="1">
        <f t="shared" ca="1" si="32"/>
        <v>0</v>
      </c>
    </row>
    <row r="48" spans="3:51" x14ac:dyDescent="0.3">
      <c r="C48" s="10" t="str" cm="1">
        <f t="array" aca="1" ref="C48" ca="1">IF(AND(N48&amp;""&lt;&gt;"",K48&amp;""&lt;&gt;""),K48&amp;": "&amp;N48&amp;IF(O48&amp;""&lt;&gt;""," "&amp;O48,"")&amp;IF(P48&amp;""&lt;&gt;""," "&amp;P48,""),IF(Y48&amp;""&lt;&gt;"",K48&amp;": "&amp;TRIM(_xlfn.TEXTJOIN("",TRUE,MID(Y48,2*ROW(INDIRECT("1:"&amp;LEN(Y48)))-1,2)&amp;" ")),""))</f>
        <v/>
      </c>
      <c r="D48" s="15"/>
      <c r="E48" s="16"/>
      <c r="F48" s="17"/>
      <c r="G48" s="18"/>
      <c r="H48" s="23"/>
      <c r="I48" s="8"/>
      <c r="J48" s="8"/>
      <c r="K48" s="1" t="str">
        <f t="shared" ca="1" si="27"/>
        <v>313</v>
      </c>
      <c r="L48" s="1" t="str">
        <f t="shared" si="28"/>
        <v/>
      </c>
      <c r="M48" s="1" t="str">
        <f t="shared" ca="1" si="0"/>
        <v>$0313</v>
      </c>
      <c r="N48" s="4" t="str">
        <f t="shared" ca="1" si="1"/>
        <v/>
      </c>
      <c r="O48" s="4" t="str">
        <f t="shared" ca="1" si="2"/>
        <v>00</v>
      </c>
      <c r="P48" s="4" t="str">
        <f t="shared" ca="1" si="3"/>
        <v/>
      </c>
      <c r="Q48" s="3">
        <f t="shared" si="4"/>
        <v>-1</v>
      </c>
      <c r="R48" s="3" t="str">
        <f t="shared" si="36"/>
        <v/>
      </c>
      <c r="S48" s="3" t="str">
        <f t="shared" si="29"/>
        <v>sub</v>
      </c>
      <c r="T48" s="3" t="b">
        <f t="shared" si="6"/>
        <v>0</v>
      </c>
      <c r="U48" s="3" t="b">
        <f t="shared" si="7"/>
        <v>0</v>
      </c>
      <c r="V48" s="3" t="b">
        <f t="shared" si="8"/>
        <v>0</v>
      </c>
      <c r="W48" s="3" t="b">
        <f t="shared" si="9"/>
        <v>0</v>
      </c>
      <c r="X48" s="3" t="b">
        <f>IF(NOT(ISERROR(VLOOKUP(UPPER(F48),Opcodes!$O$3:$O$10,1,FALSE))),TRUE,FALSE)</f>
        <v>0</v>
      </c>
      <c r="Y48" s="1" t="str" cm="1">
        <f t="array" aca="1" ref="Y48" ca="1">IF(OR(UPPER(F48)="STR",UPPER(F48)="ASC"),_xlfn.TEXTJOIN("",TRUE,DEC2HEX(128*(UPPER(F48)="STR")+CODE(MID(G48,ABS(ROW(INDIRECT("1:"&amp;LEN(G48)))),1)))),IF(UPPER(F48)="HEX",SUBSTITUTE(G48," ",""),""))</f>
        <v/>
      </c>
      <c r="Z48" s="1" t="str">
        <f t="shared" si="10"/>
        <v/>
      </c>
      <c r="AA48" s="1" t="str">
        <f t="shared" si="11"/>
        <v/>
      </c>
      <c r="AB48" s="1" t="str">
        <f t="shared" si="12"/>
        <v/>
      </c>
      <c r="AC48" s="1" t="str">
        <f t="shared" si="13"/>
        <v/>
      </c>
      <c r="AD48" s="1" t="str">
        <f t="shared" si="14"/>
        <v/>
      </c>
      <c r="AE48" s="1">
        <f t="shared" ca="1" si="15"/>
        <v>0</v>
      </c>
      <c r="AF48" s="1" t="str">
        <f t="shared" si="16"/>
        <v/>
      </c>
      <c r="AG48" s="1" t="str">
        <f t="shared" ca="1" si="30"/>
        <v>mem</v>
      </c>
      <c r="AH48" s="1">
        <f t="shared" ca="1" si="17"/>
        <v>0</v>
      </c>
      <c r="AI48" s="1">
        <f t="shared" ca="1" si="33"/>
        <v>-1</v>
      </c>
      <c r="AJ48" s="1">
        <f t="shared" ca="1" si="38"/>
        <v>0</v>
      </c>
      <c r="AK48" s="1">
        <f t="shared" ca="1" si="34"/>
        <v>0</v>
      </c>
      <c r="AL48" s="1">
        <f t="shared" ca="1" si="35"/>
        <v>0</v>
      </c>
      <c r="AM48" s="1" t="e" cm="1">
        <f t="array" aca="1" ref="AM48" ca="1">INDEX($G$2:$G$195,MATCH(1,(AL48=$E$2:$E$195)*("EQU"=UPPER($F$2:$F$195)),0))</f>
        <v>#N/A</v>
      </c>
      <c r="AN48" s="1" t="str">
        <f t="shared" ca="1" si="39"/>
        <v/>
      </c>
      <c r="AO48" s="1" t="e">
        <f t="shared" ca="1" si="31"/>
        <v>#N/A</v>
      </c>
      <c r="AP48" s="1" t="str">
        <f t="shared" ca="1" si="20"/>
        <v/>
      </c>
      <c r="AQ48" s="1" t="str" cm="1">
        <f t="array" aca="1" ref="AQ48" ca="1">IF(LEFT(AL48,1)=".",INDEX($M$15:$M$177,MATCH(1,(AL48=$L$15:$L$177)*(S48=($S$15:$S$177)),0)),"")</f>
        <v/>
      </c>
      <c r="AR48" s="1">
        <f t="shared" ca="1" si="21"/>
        <v>0</v>
      </c>
      <c r="AS48" s="1">
        <f t="shared" ca="1" si="40"/>
        <v>0</v>
      </c>
      <c r="AT48" s="1" t="str">
        <f t="shared" ca="1" si="37"/>
        <v>00</v>
      </c>
      <c r="AU48" s="1" t="str">
        <f t="shared" ca="1" si="24"/>
        <v>00</v>
      </c>
      <c r="AV48" s="1" t="str">
        <f t="shared" ca="1" si="25"/>
        <v>00</v>
      </c>
      <c r="AW48" s="1" t="str">
        <f t="shared" ca="1" si="26"/>
        <v>ZP</v>
      </c>
      <c r="AX48" s="4" t="e">
        <f ca="1">VLOOKUP(UPPER(F48)&amp;"-"&amp;AW48,Opcodes!$D$3:$E$160,2,FALSE)</f>
        <v>#N/A</v>
      </c>
      <c r="AY48" s="1">
        <f t="shared" ca="1" si="32"/>
        <v>0</v>
      </c>
    </row>
    <row r="49" spans="3:51" x14ac:dyDescent="0.3">
      <c r="C49" s="10" t="str" cm="1">
        <f t="array" aca="1" ref="C49" ca="1">IF(AND(N49&amp;""&lt;&gt;"",K49&amp;""&lt;&gt;""),K49&amp;": "&amp;N49&amp;IF(O49&amp;""&lt;&gt;""," "&amp;O49,"")&amp;IF(P49&amp;""&lt;&gt;""," "&amp;P49,""),IF(Y49&amp;""&lt;&gt;"",K49&amp;": "&amp;TRIM(_xlfn.TEXTJOIN("",TRUE,MID(Y49,2*ROW(INDIRECT("1:"&amp;LEN(Y49)))-1,2)&amp;" ")),""))</f>
        <v/>
      </c>
      <c r="D49" s="15"/>
      <c r="E49" s="16"/>
      <c r="F49" s="17"/>
      <c r="G49" s="18"/>
      <c r="H49" s="23"/>
      <c r="I49" s="8"/>
      <c r="J49" s="8"/>
      <c r="K49" s="1" t="str">
        <f t="shared" ca="1" si="27"/>
        <v>313</v>
      </c>
      <c r="L49" s="1" t="str">
        <f t="shared" si="28"/>
        <v/>
      </c>
      <c r="M49" s="1" t="str">
        <f t="shared" ca="1" si="0"/>
        <v>$0313</v>
      </c>
      <c r="N49" s="4" t="str">
        <f t="shared" ca="1" si="1"/>
        <v/>
      </c>
      <c r="O49" s="4" t="str">
        <f t="shared" ca="1" si="2"/>
        <v>00</v>
      </c>
      <c r="P49" s="4" t="str">
        <f t="shared" ca="1" si="3"/>
        <v/>
      </c>
      <c r="Q49" s="3">
        <f t="shared" si="4"/>
        <v>-1</v>
      </c>
      <c r="R49" s="3" t="str">
        <f t="shared" si="36"/>
        <v/>
      </c>
      <c r="S49" s="3" t="str">
        <f t="shared" si="29"/>
        <v>sub</v>
      </c>
      <c r="T49" s="3" t="b">
        <f t="shared" si="6"/>
        <v>0</v>
      </c>
      <c r="U49" s="3" t="b">
        <f t="shared" si="7"/>
        <v>0</v>
      </c>
      <c r="V49" s="3" t="b">
        <f t="shared" si="8"/>
        <v>0</v>
      </c>
      <c r="W49" s="3" t="b">
        <f t="shared" si="9"/>
        <v>0</v>
      </c>
      <c r="X49" s="3" t="b">
        <f>IF(NOT(ISERROR(VLOOKUP(UPPER(F49),Opcodes!$O$3:$O$10,1,FALSE))),TRUE,FALSE)</f>
        <v>0</v>
      </c>
      <c r="Y49" s="1" t="str" cm="1">
        <f t="array" aca="1" ref="Y49" ca="1">IF(OR(UPPER(F49)="STR",UPPER(F49)="ASC"),_xlfn.TEXTJOIN("",TRUE,DEC2HEX(128*(UPPER(F49)="STR")+CODE(MID(G49,ABS(ROW(INDIRECT("1:"&amp;LEN(G49)))),1)))),IF(UPPER(F49)="HEX",SUBSTITUTE(G49," ",""),""))</f>
        <v/>
      </c>
      <c r="Z49" s="1" t="str">
        <f t="shared" si="10"/>
        <v/>
      </c>
      <c r="AA49" s="1" t="str">
        <f t="shared" si="11"/>
        <v/>
      </c>
      <c r="AB49" s="1" t="str">
        <f t="shared" si="12"/>
        <v/>
      </c>
      <c r="AC49" s="1" t="str">
        <f t="shared" si="13"/>
        <v/>
      </c>
      <c r="AD49" s="1" t="str">
        <f t="shared" si="14"/>
        <v/>
      </c>
      <c r="AE49" s="1">
        <f t="shared" ca="1" si="15"/>
        <v>0</v>
      </c>
      <c r="AF49" s="1" t="str">
        <f t="shared" si="16"/>
        <v/>
      </c>
      <c r="AG49" s="1" t="str">
        <f t="shared" ca="1" si="30"/>
        <v>mem</v>
      </c>
      <c r="AH49" s="1">
        <f t="shared" ca="1" si="17"/>
        <v>0</v>
      </c>
      <c r="AI49" s="1">
        <f t="shared" ca="1" si="33"/>
        <v>-1</v>
      </c>
      <c r="AJ49" s="1">
        <f t="shared" ca="1" si="38"/>
        <v>0</v>
      </c>
      <c r="AK49" s="1">
        <f t="shared" ca="1" si="34"/>
        <v>0</v>
      </c>
      <c r="AL49" s="1">
        <f t="shared" ca="1" si="35"/>
        <v>0</v>
      </c>
      <c r="AM49" s="1" t="e" cm="1">
        <f t="array" aca="1" ref="AM49" ca="1">INDEX($G$2:$G$195,MATCH(1,(AL49=$E$2:$E$195)*("EQU"=UPPER($F$2:$F$195)),0))</f>
        <v>#N/A</v>
      </c>
      <c r="AN49" s="1" t="str">
        <f t="shared" ca="1" si="39"/>
        <v/>
      </c>
      <c r="AO49" s="1" t="e">
        <f t="shared" ca="1" si="31"/>
        <v>#N/A</v>
      </c>
      <c r="AP49" s="1" t="str">
        <f t="shared" ca="1" si="20"/>
        <v/>
      </c>
      <c r="AQ49" s="1" t="str" cm="1">
        <f t="array" aca="1" ref="AQ49" ca="1">IF(LEFT(AL49,1)=".",INDEX($M$15:$M$177,MATCH(1,(AL49=$L$15:$L$177)*(S49=($S$15:$S$177)),0)),"")</f>
        <v/>
      </c>
      <c r="AR49" s="1">
        <f t="shared" ca="1" si="21"/>
        <v>0</v>
      </c>
      <c r="AS49" s="1">
        <f t="shared" ca="1" si="40"/>
        <v>0</v>
      </c>
      <c r="AT49" s="1" t="str">
        <f t="shared" ca="1" si="37"/>
        <v>00</v>
      </c>
      <c r="AU49" s="1" t="str">
        <f t="shared" ca="1" si="24"/>
        <v>00</v>
      </c>
      <c r="AV49" s="1" t="str">
        <f t="shared" ca="1" si="25"/>
        <v>00</v>
      </c>
      <c r="AW49" s="1" t="str">
        <f t="shared" ca="1" si="26"/>
        <v>ZP</v>
      </c>
      <c r="AX49" s="4" t="e">
        <f ca="1">VLOOKUP(UPPER(F49)&amp;"-"&amp;AW49,Opcodes!$D$3:$E$160,2,FALSE)</f>
        <v>#N/A</v>
      </c>
      <c r="AY49" s="1">
        <f t="shared" ca="1" si="32"/>
        <v>0</v>
      </c>
    </row>
    <row r="50" spans="3:51" x14ac:dyDescent="0.3">
      <c r="C50" s="10" t="str" cm="1">
        <f t="array" aca="1" ref="C50" ca="1">IF(AND(N50&amp;""&lt;&gt;"",K50&amp;""&lt;&gt;""),K50&amp;": "&amp;N50&amp;IF(O50&amp;""&lt;&gt;""," "&amp;O50,"")&amp;IF(P50&amp;""&lt;&gt;""," "&amp;P50,""),IF(Y50&amp;""&lt;&gt;"",K50&amp;": "&amp;TRIM(_xlfn.TEXTJOIN("",TRUE,MID(Y50,2*ROW(INDIRECT("1:"&amp;LEN(Y50)))-1,2)&amp;" ")),""))</f>
        <v/>
      </c>
      <c r="D50" s="15"/>
      <c r="E50" s="16"/>
      <c r="F50" s="17"/>
      <c r="G50" s="18"/>
      <c r="H50" s="23"/>
      <c r="I50" s="8"/>
      <c r="J50" s="8"/>
      <c r="K50" s="1" t="str">
        <f t="shared" ca="1" si="27"/>
        <v>313</v>
      </c>
      <c r="L50" s="1" t="str">
        <f t="shared" si="28"/>
        <v/>
      </c>
      <c r="M50" s="1" t="str">
        <f t="shared" ca="1" si="0"/>
        <v>$0313</v>
      </c>
      <c r="N50" s="4" t="str">
        <f t="shared" ca="1" si="1"/>
        <v/>
      </c>
      <c r="O50" s="4" t="str">
        <f t="shared" ca="1" si="2"/>
        <v>00</v>
      </c>
      <c r="P50" s="4" t="str">
        <f t="shared" ca="1" si="3"/>
        <v/>
      </c>
      <c r="Q50" s="3">
        <f t="shared" si="4"/>
        <v>-1</v>
      </c>
      <c r="R50" s="3" t="str">
        <f t="shared" si="36"/>
        <v/>
      </c>
      <c r="S50" s="3" t="str">
        <f t="shared" si="29"/>
        <v>sub</v>
      </c>
      <c r="T50" s="3" t="b">
        <f t="shared" si="6"/>
        <v>0</v>
      </c>
      <c r="U50" s="3" t="b">
        <f t="shared" si="7"/>
        <v>0</v>
      </c>
      <c r="V50" s="3" t="b">
        <f t="shared" si="8"/>
        <v>0</v>
      </c>
      <c r="W50" s="3" t="b">
        <f t="shared" si="9"/>
        <v>0</v>
      </c>
      <c r="X50" s="3" t="b">
        <f>IF(NOT(ISERROR(VLOOKUP(UPPER(F50),Opcodes!$O$3:$O$10,1,FALSE))),TRUE,FALSE)</f>
        <v>0</v>
      </c>
      <c r="Y50" s="1" t="str" cm="1">
        <f t="array" aca="1" ref="Y50" ca="1">IF(OR(UPPER(F50)="STR",UPPER(F50)="ASC"),_xlfn.TEXTJOIN("",TRUE,DEC2HEX(128*(UPPER(F50)="STR")+CODE(MID(G50,ABS(ROW(INDIRECT("1:"&amp;LEN(G50)))),1)))),IF(UPPER(F50)="HEX",SUBSTITUTE(G50," ",""),""))</f>
        <v/>
      </c>
      <c r="Z50" s="1" t="str">
        <f t="shared" si="10"/>
        <v/>
      </c>
      <c r="AA50" s="1" t="str">
        <f t="shared" si="11"/>
        <v/>
      </c>
      <c r="AB50" s="1" t="str">
        <f t="shared" si="12"/>
        <v/>
      </c>
      <c r="AC50" s="1" t="str">
        <f t="shared" si="13"/>
        <v/>
      </c>
      <c r="AD50" s="1" t="str">
        <f t="shared" si="14"/>
        <v/>
      </c>
      <c r="AE50" s="1">
        <f t="shared" ca="1" si="15"/>
        <v>0</v>
      </c>
      <c r="AF50" s="1" t="str">
        <f t="shared" si="16"/>
        <v/>
      </c>
      <c r="AG50" s="1" t="str">
        <f t="shared" ca="1" si="30"/>
        <v>mem</v>
      </c>
      <c r="AH50" s="1">
        <f t="shared" ca="1" si="17"/>
        <v>0</v>
      </c>
      <c r="AI50" s="1">
        <f t="shared" ca="1" si="33"/>
        <v>-1</v>
      </c>
      <c r="AJ50" s="1">
        <f t="shared" ca="1" si="38"/>
        <v>0</v>
      </c>
      <c r="AK50" s="1">
        <f t="shared" ca="1" si="34"/>
        <v>0</v>
      </c>
      <c r="AL50" s="1">
        <f t="shared" ca="1" si="35"/>
        <v>0</v>
      </c>
      <c r="AM50" s="1" t="e" cm="1">
        <f t="array" aca="1" ref="AM50" ca="1">INDEX($G$2:$G$195,MATCH(1,(AL50=$E$2:$E$195)*("EQU"=UPPER($F$2:$F$195)),0))</f>
        <v>#N/A</v>
      </c>
      <c r="AN50" s="1" t="str">
        <f t="shared" ca="1" si="39"/>
        <v/>
      </c>
      <c r="AO50" s="1" t="e">
        <f t="shared" ca="1" si="31"/>
        <v>#N/A</v>
      </c>
      <c r="AP50" s="1" t="str">
        <f t="shared" ca="1" si="20"/>
        <v/>
      </c>
      <c r="AQ50" s="1" t="str" cm="1">
        <f t="array" aca="1" ref="AQ50" ca="1">IF(LEFT(AL50,1)=".",INDEX($M$15:$M$177,MATCH(1,(AL50=$L$15:$L$177)*(S50=($S$15:$S$177)),0)),"")</f>
        <v/>
      </c>
      <c r="AR50" s="1">
        <f t="shared" ca="1" si="21"/>
        <v>0</v>
      </c>
      <c r="AS50" s="1">
        <f t="shared" ca="1" si="40"/>
        <v>0</v>
      </c>
      <c r="AT50" s="1" t="str">
        <f t="shared" ca="1" si="37"/>
        <v>00</v>
      </c>
      <c r="AU50" s="1" t="str">
        <f t="shared" ca="1" si="24"/>
        <v>00</v>
      </c>
      <c r="AV50" s="1" t="str">
        <f t="shared" ca="1" si="25"/>
        <v>00</v>
      </c>
      <c r="AW50" s="1" t="str">
        <f t="shared" ca="1" si="26"/>
        <v>ZP</v>
      </c>
      <c r="AX50" s="4" t="e">
        <f ca="1">VLOOKUP(UPPER(F50)&amp;"-"&amp;AW50,Opcodes!$D$3:$E$160,2,FALSE)</f>
        <v>#N/A</v>
      </c>
      <c r="AY50" s="1">
        <f t="shared" ca="1" si="32"/>
        <v>0</v>
      </c>
    </row>
    <row r="51" spans="3:51" x14ac:dyDescent="0.3">
      <c r="C51" s="10" t="str" cm="1">
        <f t="array" aca="1" ref="C51" ca="1">IF(AND(N51&amp;""&lt;&gt;"",K51&amp;""&lt;&gt;""),K51&amp;": "&amp;N51&amp;IF(O51&amp;""&lt;&gt;""," "&amp;O51,"")&amp;IF(P51&amp;""&lt;&gt;""," "&amp;P51,""),IF(Y51&amp;""&lt;&gt;"",K51&amp;": "&amp;TRIM(_xlfn.TEXTJOIN("",TRUE,MID(Y51,2*ROW(INDIRECT("1:"&amp;LEN(Y51)))-1,2)&amp;" ")),""))</f>
        <v/>
      </c>
      <c r="D51" s="15"/>
      <c r="E51" s="16"/>
      <c r="F51" s="17"/>
      <c r="G51" s="18"/>
      <c r="H51" s="23"/>
      <c r="I51" s="8"/>
      <c r="J51" s="8"/>
      <c r="K51" s="1" t="str">
        <f t="shared" ca="1" si="27"/>
        <v>313</v>
      </c>
      <c r="L51" s="1" t="str">
        <f t="shared" si="28"/>
        <v/>
      </c>
      <c r="M51" s="1" t="str">
        <f t="shared" ca="1" si="0"/>
        <v>$0313</v>
      </c>
      <c r="N51" s="4" t="str">
        <f t="shared" ca="1" si="1"/>
        <v/>
      </c>
      <c r="O51" s="4" t="str">
        <f t="shared" ca="1" si="2"/>
        <v>00</v>
      </c>
      <c r="P51" s="4" t="str">
        <f t="shared" ca="1" si="3"/>
        <v/>
      </c>
      <c r="Q51" s="3">
        <f t="shared" si="4"/>
        <v>-1</v>
      </c>
      <c r="R51" s="3" t="str">
        <f t="shared" si="36"/>
        <v/>
      </c>
      <c r="S51" s="3" t="str">
        <f t="shared" si="29"/>
        <v>sub</v>
      </c>
      <c r="T51" s="3" t="b">
        <f t="shared" si="6"/>
        <v>0</v>
      </c>
      <c r="U51" s="3" t="b">
        <f t="shared" si="7"/>
        <v>0</v>
      </c>
      <c r="V51" s="3" t="b">
        <f t="shared" si="8"/>
        <v>0</v>
      </c>
      <c r="W51" s="3" t="b">
        <f t="shared" si="9"/>
        <v>0</v>
      </c>
      <c r="X51" s="3" t="b">
        <f>IF(NOT(ISERROR(VLOOKUP(UPPER(F51),Opcodes!$O$3:$O$10,1,FALSE))),TRUE,FALSE)</f>
        <v>0</v>
      </c>
      <c r="Y51" s="1" t="str" cm="1">
        <f t="array" aca="1" ref="Y51" ca="1">IF(OR(UPPER(F51)="STR",UPPER(F51)="ASC"),_xlfn.TEXTJOIN("",TRUE,DEC2HEX(128*(UPPER(F51)="STR")+CODE(MID(G51,ABS(ROW(INDIRECT("1:"&amp;LEN(G51)))),1)))),IF(UPPER(F51)="HEX",SUBSTITUTE(G51," ",""),""))</f>
        <v/>
      </c>
      <c r="Z51" s="1" t="str">
        <f t="shared" si="10"/>
        <v/>
      </c>
      <c r="AA51" s="1" t="str">
        <f t="shared" si="11"/>
        <v/>
      </c>
      <c r="AB51" s="1" t="str">
        <f t="shared" si="12"/>
        <v/>
      </c>
      <c r="AC51" s="1" t="str">
        <f t="shared" si="13"/>
        <v/>
      </c>
      <c r="AD51" s="1" t="str">
        <f t="shared" si="14"/>
        <v/>
      </c>
      <c r="AE51" s="1">
        <f t="shared" ca="1" si="15"/>
        <v>0</v>
      </c>
      <c r="AF51" s="1" t="str">
        <f t="shared" si="16"/>
        <v/>
      </c>
      <c r="AG51" s="1" t="str">
        <f t="shared" ca="1" si="30"/>
        <v>mem</v>
      </c>
      <c r="AH51" s="1">
        <f t="shared" ca="1" si="17"/>
        <v>0</v>
      </c>
      <c r="AI51" s="1">
        <f t="shared" ca="1" si="33"/>
        <v>-1</v>
      </c>
      <c r="AJ51" s="1">
        <f t="shared" ca="1" si="38"/>
        <v>0</v>
      </c>
      <c r="AK51" s="1">
        <f t="shared" ca="1" si="34"/>
        <v>0</v>
      </c>
      <c r="AL51" s="1">
        <f t="shared" ca="1" si="35"/>
        <v>0</v>
      </c>
      <c r="AM51" s="1" t="e" cm="1">
        <f t="array" aca="1" ref="AM51" ca="1">INDEX($G$2:$G$195,MATCH(1,(AL51=$E$2:$E$195)*("EQU"=UPPER($F$2:$F$195)),0))</f>
        <v>#N/A</v>
      </c>
      <c r="AN51" s="1" t="str">
        <f t="shared" ca="1" si="39"/>
        <v/>
      </c>
      <c r="AO51" s="1" t="e">
        <f t="shared" ca="1" si="31"/>
        <v>#N/A</v>
      </c>
      <c r="AP51" s="1" t="str">
        <f t="shared" ca="1" si="20"/>
        <v/>
      </c>
      <c r="AQ51" s="1" t="str" cm="1">
        <f t="array" aca="1" ref="AQ51" ca="1">IF(LEFT(AL51,1)=".",INDEX($M$15:$M$177,MATCH(1,(AL51=$L$15:$L$177)*(S51=($S$15:$S$177)),0)),"")</f>
        <v/>
      </c>
      <c r="AR51" s="1">
        <f t="shared" ca="1" si="21"/>
        <v>0</v>
      </c>
      <c r="AS51" s="1">
        <f t="shared" ca="1" si="40"/>
        <v>0</v>
      </c>
      <c r="AT51" s="1" t="str">
        <f t="shared" ca="1" si="37"/>
        <v>00</v>
      </c>
      <c r="AU51" s="1" t="str">
        <f t="shared" ca="1" si="24"/>
        <v>00</v>
      </c>
      <c r="AV51" s="1" t="str">
        <f t="shared" ca="1" si="25"/>
        <v>00</v>
      </c>
      <c r="AW51" s="1" t="str">
        <f t="shared" ca="1" si="26"/>
        <v>ZP</v>
      </c>
      <c r="AX51" s="4" t="e">
        <f ca="1">VLOOKUP(UPPER(F51)&amp;"-"&amp;AW51,Opcodes!$D$3:$E$160,2,FALSE)</f>
        <v>#N/A</v>
      </c>
      <c r="AY51" s="1">
        <f t="shared" ca="1" si="32"/>
        <v>0</v>
      </c>
    </row>
    <row r="52" spans="3:51" x14ac:dyDescent="0.3">
      <c r="C52" s="10" t="str" cm="1">
        <f t="array" aca="1" ref="C52" ca="1">IF(AND(N52&amp;""&lt;&gt;"",K52&amp;""&lt;&gt;""),K52&amp;": "&amp;N52&amp;IF(O52&amp;""&lt;&gt;""," "&amp;O52,"")&amp;IF(P52&amp;""&lt;&gt;""," "&amp;P52,""),IF(Y52&amp;""&lt;&gt;"",K52&amp;": "&amp;TRIM(_xlfn.TEXTJOIN("",TRUE,MID(Y52,2*ROW(INDIRECT("1:"&amp;LEN(Y52)))-1,2)&amp;" ")),""))</f>
        <v/>
      </c>
      <c r="D52" s="15"/>
      <c r="E52" s="16"/>
      <c r="F52" s="17"/>
      <c r="G52" s="18"/>
      <c r="H52" s="23"/>
      <c r="I52" s="8"/>
      <c r="J52" s="8"/>
      <c r="K52" s="1" t="str">
        <f t="shared" ca="1" si="27"/>
        <v>313</v>
      </c>
      <c r="L52" s="1" t="str">
        <f t="shared" si="28"/>
        <v/>
      </c>
      <c r="M52" s="1" t="str">
        <f t="shared" ca="1" si="0"/>
        <v>$0313</v>
      </c>
      <c r="N52" s="4" t="str">
        <f t="shared" ca="1" si="1"/>
        <v/>
      </c>
      <c r="O52" s="4" t="str">
        <f t="shared" ca="1" si="2"/>
        <v>00</v>
      </c>
      <c r="P52" s="4" t="str">
        <f t="shared" ca="1" si="3"/>
        <v/>
      </c>
      <c r="Q52" s="3">
        <f t="shared" si="4"/>
        <v>-1</v>
      </c>
      <c r="R52" s="3" t="str">
        <f t="shared" si="36"/>
        <v/>
      </c>
      <c r="S52" s="3" t="str">
        <f t="shared" si="29"/>
        <v>sub</v>
      </c>
      <c r="T52" s="3" t="b">
        <f t="shared" si="6"/>
        <v>0</v>
      </c>
      <c r="U52" s="3" t="b">
        <f t="shared" si="7"/>
        <v>0</v>
      </c>
      <c r="V52" s="3" t="b">
        <f t="shared" si="8"/>
        <v>0</v>
      </c>
      <c r="W52" s="3" t="b">
        <f t="shared" si="9"/>
        <v>0</v>
      </c>
      <c r="X52" s="3" t="b">
        <f>IF(NOT(ISERROR(VLOOKUP(UPPER(F52),Opcodes!$O$3:$O$10,1,FALSE))),TRUE,FALSE)</f>
        <v>0</v>
      </c>
      <c r="Y52" s="1" t="str" cm="1">
        <f t="array" aca="1" ref="Y52" ca="1">IF(OR(UPPER(F52)="STR",UPPER(F52)="ASC"),_xlfn.TEXTJOIN("",TRUE,DEC2HEX(128*(UPPER(F52)="STR")+CODE(MID(G52,ABS(ROW(INDIRECT("1:"&amp;LEN(G52)))),1)))),IF(UPPER(F52)="HEX",SUBSTITUTE(G52," ",""),""))</f>
        <v/>
      </c>
      <c r="Z52" s="1" t="str">
        <f t="shared" si="10"/>
        <v/>
      </c>
      <c r="AA52" s="1" t="str">
        <f t="shared" si="11"/>
        <v/>
      </c>
      <c r="AB52" s="1" t="str">
        <f t="shared" si="12"/>
        <v/>
      </c>
      <c r="AC52" s="1" t="str">
        <f t="shared" si="13"/>
        <v/>
      </c>
      <c r="AD52" s="1" t="str">
        <f t="shared" si="14"/>
        <v/>
      </c>
      <c r="AE52" s="1">
        <f t="shared" ca="1" si="15"/>
        <v>0</v>
      </c>
      <c r="AF52" s="1" t="str">
        <f t="shared" si="16"/>
        <v/>
      </c>
      <c r="AG52" s="1" t="str">
        <f t="shared" ca="1" si="30"/>
        <v>mem</v>
      </c>
      <c r="AH52" s="1">
        <f t="shared" ca="1" si="17"/>
        <v>0</v>
      </c>
      <c r="AI52" s="1">
        <f t="shared" ca="1" si="33"/>
        <v>-1</v>
      </c>
      <c r="AJ52" s="1">
        <f t="shared" ca="1" si="38"/>
        <v>0</v>
      </c>
      <c r="AK52" s="1">
        <f t="shared" ca="1" si="34"/>
        <v>0</v>
      </c>
      <c r="AL52" s="1">
        <f t="shared" ca="1" si="35"/>
        <v>0</v>
      </c>
      <c r="AM52" s="1" t="e" cm="1">
        <f t="array" aca="1" ref="AM52" ca="1">INDEX($G$2:$G$195,MATCH(1,(AL52=$E$2:$E$195)*("EQU"=UPPER($F$2:$F$195)),0))</f>
        <v>#N/A</v>
      </c>
      <c r="AN52" s="1" t="str">
        <f t="shared" ca="1" si="39"/>
        <v/>
      </c>
      <c r="AO52" s="1" t="e">
        <f t="shared" ca="1" si="31"/>
        <v>#N/A</v>
      </c>
      <c r="AP52" s="1" t="str">
        <f t="shared" ca="1" si="20"/>
        <v/>
      </c>
      <c r="AQ52" s="1" t="str" cm="1">
        <f t="array" aca="1" ref="AQ52" ca="1">IF(LEFT(AL52,1)=".",INDEX($M$15:$M$177,MATCH(1,(AL52=$L$15:$L$177)*(S52=($S$15:$S$177)),0)),"")</f>
        <v/>
      </c>
      <c r="AR52" s="1">
        <f t="shared" ca="1" si="21"/>
        <v>0</v>
      </c>
      <c r="AS52" s="1">
        <f t="shared" ca="1" si="40"/>
        <v>0</v>
      </c>
      <c r="AT52" s="1" t="str">
        <f t="shared" ca="1" si="37"/>
        <v>00</v>
      </c>
      <c r="AU52" s="1" t="str">
        <f t="shared" ca="1" si="24"/>
        <v>00</v>
      </c>
      <c r="AV52" s="1" t="str">
        <f t="shared" ca="1" si="25"/>
        <v>00</v>
      </c>
      <c r="AW52" s="1" t="str">
        <f t="shared" ca="1" si="26"/>
        <v>ZP</v>
      </c>
      <c r="AX52" s="4" t="e">
        <f ca="1">VLOOKUP(UPPER(F52)&amp;"-"&amp;AW52,Opcodes!$D$3:$E$160,2,FALSE)</f>
        <v>#N/A</v>
      </c>
      <c r="AY52" s="1">
        <f t="shared" ca="1" si="32"/>
        <v>0</v>
      </c>
    </row>
    <row r="53" spans="3:51" x14ac:dyDescent="0.3">
      <c r="C53" s="10" t="str" cm="1">
        <f t="array" aca="1" ref="C53" ca="1">IF(AND(N53&amp;""&lt;&gt;"",K53&amp;""&lt;&gt;""),K53&amp;": "&amp;N53&amp;IF(O53&amp;""&lt;&gt;""," "&amp;O53,"")&amp;IF(P53&amp;""&lt;&gt;""," "&amp;P53,""),IF(Y53&amp;""&lt;&gt;"",K53&amp;": "&amp;TRIM(_xlfn.TEXTJOIN("",TRUE,MID(Y53,2*ROW(INDIRECT("1:"&amp;LEN(Y53)))-1,2)&amp;" ")),""))</f>
        <v/>
      </c>
      <c r="D53" s="15"/>
      <c r="E53" s="16"/>
      <c r="F53" s="17"/>
      <c r="G53" s="18"/>
      <c r="H53" s="23"/>
      <c r="I53" s="8"/>
      <c r="J53" s="8"/>
      <c r="K53" s="1" t="str">
        <f t="shared" ca="1" si="27"/>
        <v>313</v>
      </c>
      <c r="L53" s="1" t="str">
        <f t="shared" si="28"/>
        <v/>
      </c>
      <c r="M53" s="1" t="str">
        <f t="shared" ca="1" si="0"/>
        <v>$0313</v>
      </c>
      <c r="N53" s="4" t="str">
        <f t="shared" ca="1" si="1"/>
        <v/>
      </c>
      <c r="O53" s="4" t="str">
        <f t="shared" ca="1" si="2"/>
        <v>00</v>
      </c>
      <c r="P53" s="4" t="str">
        <f t="shared" ca="1" si="3"/>
        <v/>
      </c>
      <c r="Q53" s="3">
        <f t="shared" si="4"/>
        <v>-1</v>
      </c>
      <c r="R53" s="3" t="str">
        <f t="shared" si="36"/>
        <v/>
      </c>
      <c r="S53" s="3" t="str">
        <f t="shared" si="29"/>
        <v>sub</v>
      </c>
      <c r="T53" s="3" t="b">
        <f t="shared" si="6"/>
        <v>0</v>
      </c>
      <c r="U53" s="3" t="b">
        <f t="shared" si="7"/>
        <v>0</v>
      </c>
      <c r="V53" s="3" t="b">
        <f t="shared" si="8"/>
        <v>0</v>
      </c>
      <c r="W53" s="3" t="b">
        <f t="shared" si="9"/>
        <v>0</v>
      </c>
      <c r="X53" s="3" t="b">
        <f>IF(NOT(ISERROR(VLOOKUP(UPPER(F53),Opcodes!$O$3:$O$10,1,FALSE))),TRUE,FALSE)</f>
        <v>0</v>
      </c>
      <c r="Y53" s="1" t="str" cm="1">
        <f t="array" aca="1" ref="Y53" ca="1">IF(OR(UPPER(F53)="STR",UPPER(F53)="ASC"),_xlfn.TEXTJOIN("",TRUE,DEC2HEX(128*(UPPER(F53)="STR")+CODE(MID(G53,ABS(ROW(INDIRECT("1:"&amp;LEN(G53)))),1)))),IF(UPPER(F53)="HEX",SUBSTITUTE(G53," ",""),""))</f>
        <v/>
      </c>
      <c r="Z53" s="1" t="str">
        <f t="shared" si="10"/>
        <v/>
      </c>
      <c r="AA53" s="1" t="str">
        <f t="shared" si="11"/>
        <v/>
      </c>
      <c r="AB53" s="1" t="str">
        <f t="shared" si="12"/>
        <v/>
      </c>
      <c r="AC53" s="1" t="str">
        <f t="shared" si="13"/>
        <v/>
      </c>
      <c r="AD53" s="1" t="str">
        <f t="shared" si="14"/>
        <v/>
      </c>
      <c r="AE53" s="1">
        <f t="shared" ca="1" si="15"/>
        <v>0</v>
      </c>
      <c r="AF53" s="1" t="str">
        <f t="shared" si="16"/>
        <v/>
      </c>
      <c r="AG53" s="1" t="str">
        <f t="shared" ca="1" si="30"/>
        <v>mem</v>
      </c>
      <c r="AH53" s="1">
        <f t="shared" ca="1" si="17"/>
        <v>0</v>
      </c>
      <c r="AI53" s="1">
        <f t="shared" ca="1" si="33"/>
        <v>-1</v>
      </c>
      <c r="AJ53" s="1">
        <f t="shared" ca="1" si="38"/>
        <v>0</v>
      </c>
      <c r="AK53" s="1">
        <f t="shared" ca="1" si="34"/>
        <v>0</v>
      </c>
      <c r="AL53" s="1">
        <f t="shared" ca="1" si="35"/>
        <v>0</v>
      </c>
      <c r="AM53" s="1" t="e" cm="1">
        <f t="array" aca="1" ref="AM53" ca="1">INDEX($G$2:$G$195,MATCH(1,(AL53=$E$2:$E$195)*("EQU"=UPPER($F$2:$F$195)),0))</f>
        <v>#N/A</v>
      </c>
      <c r="AN53" s="1" t="str">
        <f t="shared" ca="1" si="39"/>
        <v/>
      </c>
      <c r="AO53" s="1" t="e">
        <f t="shared" ca="1" si="31"/>
        <v>#N/A</v>
      </c>
      <c r="AP53" s="1" t="str">
        <f t="shared" ca="1" si="20"/>
        <v/>
      </c>
      <c r="AQ53" s="1" t="str" cm="1">
        <f t="array" aca="1" ref="AQ53" ca="1">IF(LEFT(AL53,1)=".",INDEX($M$15:$M$177,MATCH(1,(AL53=$L$15:$L$177)*(S53=($S$15:$S$177)),0)),"")</f>
        <v/>
      </c>
      <c r="AR53" s="1">
        <f t="shared" ca="1" si="21"/>
        <v>0</v>
      </c>
      <c r="AS53" s="1">
        <f t="shared" ca="1" si="40"/>
        <v>0</v>
      </c>
      <c r="AT53" s="1" t="str">
        <f t="shared" ca="1" si="37"/>
        <v>00</v>
      </c>
      <c r="AU53" s="1" t="str">
        <f t="shared" ca="1" si="24"/>
        <v>00</v>
      </c>
      <c r="AV53" s="1" t="str">
        <f t="shared" ca="1" si="25"/>
        <v>00</v>
      </c>
      <c r="AW53" s="1" t="str">
        <f t="shared" ca="1" si="26"/>
        <v>ZP</v>
      </c>
      <c r="AX53" s="4" t="e">
        <f ca="1">VLOOKUP(UPPER(F53)&amp;"-"&amp;AW53,Opcodes!$D$3:$E$160,2,FALSE)</f>
        <v>#N/A</v>
      </c>
      <c r="AY53" s="1">
        <f t="shared" ca="1" si="32"/>
        <v>0</v>
      </c>
    </row>
    <row r="54" spans="3:51" x14ac:dyDescent="0.3">
      <c r="C54" s="10" t="str" cm="1">
        <f t="array" aca="1" ref="C54" ca="1">IF(AND(N54&amp;""&lt;&gt;"",K54&amp;""&lt;&gt;""),K54&amp;": "&amp;N54&amp;IF(O54&amp;""&lt;&gt;""," "&amp;O54,"")&amp;IF(P54&amp;""&lt;&gt;""," "&amp;P54,""),IF(Y54&amp;""&lt;&gt;"",K54&amp;": "&amp;TRIM(_xlfn.TEXTJOIN("",TRUE,MID(Y54,2*ROW(INDIRECT("1:"&amp;LEN(Y54)))-1,2)&amp;" ")),""))</f>
        <v/>
      </c>
      <c r="D54" s="15"/>
      <c r="E54" s="16"/>
      <c r="F54" s="17"/>
      <c r="G54" s="18"/>
      <c r="H54" s="23"/>
      <c r="I54" s="8"/>
      <c r="J54" s="8"/>
      <c r="K54" s="1" t="str">
        <f t="shared" ca="1" si="27"/>
        <v>313</v>
      </c>
      <c r="L54" s="1" t="str">
        <f t="shared" si="28"/>
        <v/>
      </c>
      <c r="M54" s="1" t="str">
        <f t="shared" ca="1" si="0"/>
        <v>$0313</v>
      </c>
      <c r="N54" s="4" t="str">
        <f t="shared" ca="1" si="1"/>
        <v/>
      </c>
      <c r="O54" s="4" t="str">
        <f t="shared" ca="1" si="2"/>
        <v>00</v>
      </c>
      <c r="P54" s="4" t="str">
        <f t="shared" ca="1" si="3"/>
        <v/>
      </c>
      <c r="Q54" s="3">
        <f t="shared" si="4"/>
        <v>-1</v>
      </c>
      <c r="R54" s="3" t="str">
        <f t="shared" si="36"/>
        <v/>
      </c>
      <c r="S54" s="3" t="str">
        <f t="shared" si="29"/>
        <v>sub</v>
      </c>
      <c r="T54" s="3" t="b">
        <f t="shared" si="6"/>
        <v>0</v>
      </c>
      <c r="U54" s="3" t="b">
        <f t="shared" si="7"/>
        <v>0</v>
      </c>
      <c r="V54" s="3" t="b">
        <f t="shared" si="8"/>
        <v>0</v>
      </c>
      <c r="W54" s="3" t="b">
        <f t="shared" si="9"/>
        <v>0</v>
      </c>
      <c r="X54" s="3" t="b">
        <f>IF(NOT(ISERROR(VLOOKUP(UPPER(F54),Opcodes!$O$3:$O$10,1,FALSE))),TRUE,FALSE)</f>
        <v>0</v>
      </c>
      <c r="Y54" s="1" t="str" cm="1">
        <f t="array" aca="1" ref="Y54" ca="1">IF(OR(UPPER(F54)="STR",UPPER(F54)="ASC"),_xlfn.TEXTJOIN("",TRUE,DEC2HEX(128*(UPPER(F54)="STR")+CODE(MID(G54,ABS(ROW(INDIRECT("1:"&amp;LEN(G54)))),1)))),IF(UPPER(F54)="HEX",SUBSTITUTE(G54," ",""),""))</f>
        <v/>
      </c>
      <c r="Z54" s="1" t="str">
        <f t="shared" si="10"/>
        <v/>
      </c>
      <c r="AA54" s="1" t="str">
        <f t="shared" si="11"/>
        <v/>
      </c>
      <c r="AB54" s="1" t="str">
        <f t="shared" si="12"/>
        <v/>
      </c>
      <c r="AC54" s="1" t="str">
        <f t="shared" si="13"/>
        <v/>
      </c>
      <c r="AD54" s="1" t="str">
        <f t="shared" si="14"/>
        <v/>
      </c>
      <c r="AE54" s="1">
        <f t="shared" ca="1" si="15"/>
        <v>0</v>
      </c>
      <c r="AF54" s="1" t="str">
        <f t="shared" si="16"/>
        <v/>
      </c>
      <c r="AG54" s="1" t="str">
        <f t="shared" ca="1" si="30"/>
        <v>mem</v>
      </c>
      <c r="AH54" s="1">
        <f t="shared" ca="1" si="17"/>
        <v>0</v>
      </c>
      <c r="AI54" s="1">
        <f t="shared" ca="1" si="33"/>
        <v>-1</v>
      </c>
      <c r="AJ54" s="1">
        <f t="shared" ca="1" si="38"/>
        <v>0</v>
      </c>
      <c r="AK54" s="1">
        <f t="shared" ca="1" si="34"/>
        <v>0</v>
      </c>
      <c r="AL54" s="1">
        <f t="shared" ca="1" si="35"/>
        <v>0</v>
      </c>
      <c r="AM54" s="1" t="e" cm="1">
        <f t="array" aca="1" ref="AM54" ca="1">INDEX($G$2:$G$195,MATCH(1,(AL54=$E$2:$E$195)*("EQU"=UPPER($F$2:$F$195)),0))</f>
        <v>#N/A</v>
      </c>
      <c r="AN54" s="1" t="str">
        <f t="shared" ca="1" si="39"/>
        <v/>
      </c>
      <c r="AO54" s="1" t="e">
        <f t="shared" ca="1" si="31"/>
        <v>#N/A</v>
      </c>
      <c r="AP54" s="1" t="str">
        <f t="shared" ca="1" si="20"/>
        <v/>
      </c>
      <c r="AQ54" s="1" t="str" cm="1">
        <f t="array" aca="1" ref="AQ54" ca="1">IF(LEFT(AL54,1)=".",INDEX($M$15:$M$177,MATCH(1,(AL54=$L$15:$L$177)*(S54=($S$15:$S$177)),0)),"")</f>
        <v/>
      </c>
      <c r="AR54" s="1">
        <f t="shared" ca="1" si="21"/>
        <v>0</v>
      </c>
      <c r="AS54" s="1">
        <f t="shared" ca="1" si="40"/>
        <v>0</v>
      </c>
      <c r="AT54" s="1" t="str">
        <f t="shared" ca="1" si="37"/>
        <v>00</v>
      </c>
      <c r="AU54" s="1" t="str">
        <f t="shared" ca="1" si="24"/>
        <v>00</v>
      </c>
      <c r="AV54" s="1" t="str">
        <f t="shared" ca="1" si="25"/>
        <v>00</v>
      </c>
      <c r="AW54" s="1" t="str">
        <f t="shared" ca="1" si="26"/>
        <v>ZP</v>
      </c>
      <c r="AX54" s="4" t="e">
        <f ca="1">VLOOKUP(UPPER(F54)&amp;"-"&amp;AW54,Opcodes!$D$3:$E$160,2,FALSE)</f>
        <v>#N/A</v>
      </c>
      <c r="AY54" s="1">
        <f t="shared" ca="1" si="32"/>
        <v>0</v>
      </c>
    </row>
    <row r="55" spans="3:51" x14ac:dyDescent="0.3">
      <c r="C55" s="10" t="str" cm="1">
        <f t="array" aca="1" ref="C55" ca="1">IF(AND(N55&amp;""&lt;&gt;"",K55&amp;""&lt;&gt;""),K55&amp;": "&amp;N55&amp;IF(O55&amp;""&lt;&gt;""," "&amp;O55,"")&amp;IF(P55&amp;""&lt;&gt;""," "&amp;P55,""),IF(Y55&amp;""&lt;&gt;"",K55&amp;": "&amp;TRIM(_xlfn.TEXTJOIN("",TRUE,MID(Y55,2*ROW(INDIRECT("1:"&amp;LEN(Y55)))-1,2)&amp;" ")),""))</f>
        <v/>
      </c>
      <c r="D55" s="15"/>
      <c r="E55" s="16"/>
      <c r="F55" s="17"/>
      <c r="G55" s="18"/>
      <c r="H55" s="23"/>
      <c r="I55" s="8"/>
      <c r="J55" s="8"/>
      <c r="K55" s="1" t="str">
        <f t="shared" ca="1" si="27"/>
        <v>313</v>
      </c>
      <c r="L55" s="1" t="str">
        <f t="shared" si="28"/>
        <v/>
      </c>
      <c r="M55" s="1" t="str">
        <f t="shared" ca="1" si="0"/>
        <v>$0313</v>
      </c>
      <c r="N55" s="4" t="str">
        <f t="shared" ca="1" si="1"/>
        <v/>
      </c>
      <c r="O55" s="4" t="str">
        <f t="shared" ca="1" si="2"/>
        <v>00</v>
      </c>
      <c r="P55" s="4" t="str">
        <f t="shared" ca="1" si="3"/>
        <v/>
      </c>
      <c r="Q55" s="3">
        <f t="shared" si="4"/>
        <v>-1</v>
      </c>
      <c r="R55" s="3" t="str">
        <f t="shared" si="36"/>
        <v/>
      </c>
      <c r="S55" s="3" t="str">
        <f t="shared" si="29"/>
        <v>sub</v>
      </c>
      <c r="T55" s="3" t="b">
        <f t="shared" si="6"/>
        <v>0</v>
      </c>
      <c r="U55" s="3" t="b">
        <f t="shared" si="7"/>
        <v>0</v>
      </c>
      <c r="V55" s="3" t="b">
        <f t="shared" si="8"/>
        <v>0</v>
      </c>
      <c r="W55" s="3" t="b">
        <f t="shared" si="9"/>
        <v>0</v>
      </c>
      <c r="X55" s="3" t="b">
        <f>IF(NOT(ISERROR(VLOOKUP(UPPER(F55),Opcodes!$O$3:$O$10,1,FALSE))),TRUE,FALSE)</f>
        <v>0</v>
      </c>
      <c r="Y55" s="1" t="str" cm="1">
        <f t="array" aca="1" ref="Y55" ca="1">IF(OR(UPPER(F55)="STR",UPPER(F55)="ASC"),_xlfn.TEXTJOIN("",TRUE,DEC2HEX(128*(UPPER(F55)="STR")+CODE(MID(G55,ABS(ROW(INDIRECT("1:"&amp;LEN(G55)))),1)))),IF(UPPER(F55)="HEX",SUBSTITUTE(G55," ",""),""))</f>
        <v/>
      </c>
      <c r="Z55" s="1" t="str">
        <f t="shared" si="10"/>
        <v/>
      </c>
      <c r="AA55" s="1" t="str">
        <f t="shared" si="11"/>
        <v/>
      </c>
      <c r="AB55" s="1" t="str">
        <f t="shared" si="12"/>
        <v/>
      </c>
      <c r="AC55" s="1" t="str">
        <f t="shared" si="13"/>
        <v/>
      </c>
      <c r="AD55" s="1" t="str">
        <f t="shared" si="14"/>
        <v/>
      </c>
      <c r="AE55" s="1">
        <f t="shared" ca="1" si="15"/>
        <v>0</v>
      </c>
      <c r="AF55" s="1" t="str">
        <f t="shared" si="16"/>
        <v/>
      </c>
      <c r="AG55" s="1" t="str">
        <f t="shared" ca="1" si="30"/>
        <v>mem</v>
      </c>
      <c r="AH55" s="1">
        <f t="shared" ca="1" si="17"/>
        <v>0</v>
      </c>
      <c r="AI55" s="1">
        <f t="shared" ca="1" si="33"/>
        <v>-1</v>
      </c>
      <c r="AJ55" s="1">
        <f t="shared" ca="1" si="38"/>
        <v>0</v>
      </c>
      <c r="AK55" s="1">
        <f t="shared" ca="1" si="34"/>
        <v>0</v>
      </c>
      <c r="AL55" s="1">
        <f t="shared" ca="1" si="35"/>
        <v>0</v>
      </c>
      <c r="AM55" s="1" t="e" cm="1">
        <f t="array" aca="1" ref="AM55" ca="1">INDEX($G$2:$G$195,MATCH(1,(AL55=$E$2:$E$195)*("EQU"=UPPER($F$2:$F$195)),0))</f>
        <v>#N/A</v>
      </c>
      <c r="AN55" s="1" t="str">
        <f t="shared" ca="1" si="39"/>
        <v/>
      </c>
      <c r="AO55" s="1" t="e">
        <f t="shared" ca="1" si="31"/>
        <v>#N/A</v>
      </c>
      <c r="AP55" s="1" t="str">
        <f t="shared" ca="1" si="20"/>
        <v/>
      </c>
      <c r="AQ55" s="1" t="str" cm="1">
        <f t="array" aca="1" ref="AQ55" ca="1">IF(LEFT(AL55,1)=".",INDEX($M$15:$M$177,MATCH(1,(AL55=$L$15:$L$177)*(S55=($S$15:$S$177)),0)),"")</f>
        <v/>
      </c>
      <c r="AR55" s="1">
        <f t="shared" ca="1" si="21"/>
        <v>0</v>
      </c>
      <c r="AS55" s="1">
        <f t="shared" ca="1" si="40"/>
        <v>0</v>
      </c>
      <c r="AT55" s="1" t="str">
        <f t="shared" ca="1" si="37"/>
        <v>00</v>
      </c>
      <c r="AU55" s="1" t="str">
        <f t="shared" ca="1" si="24"/>
        <v>00</v>
      </c>
      <c r="AV55" s="1" t="str">
        <f t="shared" ca="1" si="25"/>
        <v>00</v>
      </c>
      <c r="AW55" s="1" t="str">
        <f t="shared" ca="1" si="26"/>
        <v>ZP</v>
      </c>
      <c r="AX55" s="4" t="e">
        <f ca="1">VLOOKUP(UPPER(F55)&amp;"-"&amp;AW55,Opcodes!$D$3:$E$160,2,FALSE)</f>
        <v>#N/A</v>
      </c>
      <c r="AY55" s="1">
        <f t="shared" ca="1" si="32"/>
        <v>0</v>
      </c>
    </row>
    <row r="56" spans="3:51" x14ac:dyDescent="0.3">
      <c r="C56" s="10" t="str" cm="1">
        <f t="array" aca="1" ref="C56" ca="1">IF(AND(N56&amp;""&lt;&gt;"",K56&amp;""&lt;&gt;""),K56&amp;": "&amp;N56&amp;IF(O56&amp;""&lt;&gt;""," "&amp;O56,"")&amp;IF(P56&amp;""&lt;&gt;""," "&amp;P56,""),IF(Y56&amp;""&lt;&gt;"",K56&amp;": "&amp;TRIM(_xlfn.TEXTJOIN("",TRUE,MID(Y56,2*ROW(INDIRECT("1:"&amp;LEN(Y56)))-1,2)&amp;" ")),""))</f>
        <v/>
      </c>
      <c r="D56" s="15"/>
      <c r="E56" s="16"/>
      <c r="F56" s="17"/>
      <c r="G56" s="18"/>
      <c r="H56" s="23"/>
      <c r="I56" s="8"/>
      <c r="J56" s="8"/>
      <c r="K56" s="1" t="str">
        <f t="shared" ca="1" si="27"/>
        <v>313</v>
      </c>
      <c r="L56" s="1" t="str">
        <f t="shared" si="28"/>
        <v/>
      </c>
      <c r="M56" s="1" t="str">
        <f t="shared" ca="1" si="0"/>
        <v>$0313</v>
      </c>
      <c r="N56" s="4" t="str">
        <f t="shared" ca="1" si="1"/>
        <v/>
      </c>
      <c r="O56" s="4" t="str">
        <f t="shared" ca="1" si="2"/>
        <v>00</v>
      </c>
      <c r="P56" s="4" t="str">
        <f t="shared" ca="1" si="3"/>
        <v/>
      </c>
      <c r="Q56" s="3">
        <f t="shared" si="4"/>
        <v>-1</v>
      </c>
      <c r="R56" s="3" t="str">
        <f t="shared" si="36"/>
        <v/>
      </c>
      <c r="S56" s="3" t="str">
        <f t="shared" si="29"/>
        <v>sub</v>
      </c>
      <c r="T56" s="3" t="b">
        <f t="shared" si="6"/>
        <v>0</v>
      </c>
      <c r="U56" s="3" t="b">
        <f t="shared" si="7"/>
        <v>0</v>
      </c>
      <c r="V56" s="3" t="b">
        <f t="shared" si="8"/>
        <v>0</v>
      </c>
      <c r="W56" s="3" t="b">
        <f t="shared" si="9"/>
        <v>0</v>
      </c>
      <c r="X56" s="3" t="b">
        <f>IF(NOT(ISERROR(VLOOKUP(UPPER(F56),Opcodes!$O$3:$O$10,1,FALSE))),TRUE,FALSE)</f>
        <v>0</v>
      </c>
      <c r="Y56" s="1" t="str" cm="1">
        <f t="array" aca="1" ref="Y56" ca="1">IF(OR(UPPER(F56)="STR",UPPER(F56)="ASC"),_xlfn.TEXTJOIN("",TRUE,DEC2HEX(128*(UPPER(F56)="STR")+CODE(MID(G56,ABS(ROW(INDIRECT("1:"&amp;LEN(G56)))),1)))),IF(UPPER(F56)="HEX",SUBSTITUTE(G56," ",""),""))</f>
        <v/>
      </c>
      <c r="Z56" s="1" t="str">
        <f t="shared" si="10"/>
        <v/>
      </c>
      <c r="AA56" s="1" t="str">
        <f t="shared" si="11"/>
        <v/>
      </c>
      <c r="AB56" s="1" t="str">
        <f t="shared" si="12"/>
        <v/>
      </c>
      <c r="AC56" s="1" t="str">
        <f t="shared" si="13"/>
        <v/>
      </c>
      <c r="AD56" s="1" t="str">
        <f t="shared" si="14"/>
        <v/>
      </c>
      <c r="AE56" s="1">
        <f t="shared" ca="1" si="15"/>
        <v>0</v>
      </c>
      <c r="AF56" s="1" t="str">
        <f t="shared" si="16"/>
        <v/>
      </c>
      <c r="AG56" s="1" t="str">
        <f t="shared" ca="1" si="30"/>
        <v>mem</v>
      </c>
      <c r="AH56" s="1">
        <f t="shared" ca="1" si="17"/>
        <v>0</v>
      </c>
      <c r="AI56" s="1">
        <f t="shared" ca="1" si="33"/>
        <v>-1</v>
      </c>
      <c r="AJ56" s="1">
        <f t="shared" ca="1" si="38"/>
        <v>0</v>
      </c>
      <c r="AK56" s="1">
        <f t="shared" ca="1" si="34"/>
        <v>0</v>
      </c>
      <c r="AL56" s="1">
        <f t="shared" ca="1" si="35"/>
        <v>0</v>
      </c>
      <c r="AM56" s="1" t="e" cm="1">
        <f t="array" aca="1" ref="AM56" ca="1">INDEX($G$2:$G$195,MATCH(1,(AL56=$E$2:$E$195)*("EQU"=UPPER($F$2:$F$195)),0))</f>
        <v>#N/A</v>
      </c>
      <c r="AN56" s="1" t="str">
        <f t="shared" ca="1" si="39"/>
        <v/>
      </c>
      <c r="AO56" s="1" t="e">
        <f t="shared" ca="1" si="31"/>
        <v>#N/A</v>
      </c>
      <c r="AP56" s="1" t="str">
        <f t="shared" ca="1" si="20"/>
        <v/>
      </c>
      <c r="AQ56" s="1" t="str" cm="1">
        <f t="array" aca="1" ref="AQ56" ca="1">IF(LEFT(AL56,1)=".",INDEX($M$15:$M$177,MATCH(1,(AL56=$L$15:$L$177)*(S56=($S$15:$S$177)),0)),"")</f>
        <v/>
      </c>
      <c r="AR56" s="1">
        <f t="shared" ca="1" si="21"/>
        <v>0</v>
      </c>
      <c r="AS56" s="1">
        <f t="shared" ca="1" si="40"/>
        <v>0</v>
      </c>
      <c r="AT56" s="1" t="str">
        <f t="shared" ca="1" si="37"/>
        <v>00</v>
      </c>
      <c r="AU56" s="1" t="str">
        <f t="shared" ca="1" si="24"/>
        <v>00</v>
      </c>
      <c r="AV56" s="1" t="str">
        <f t="shared" ca="1" si="25"/>
        <v>00</v>
      </c>
      <c r="AW56" s="1" t="str">
        <f t="shared" ca="1" si="26"/>
        <v>ZP</v>
      </c>
      <c r="AX56" s="4" t="e">
        <f ca="1">VLOOKUP(UPPER(F56)&amp;"-"&amp;AW56,Opcodes!$D$3:$E$160,2,FALSE)</f>
        <v>#N/A</v>
      </c>
      <c r="AY56" s="1">
        <f t="shared" ca="1" si="32"/>
        <v>0</v>
      </c>
    </row>
    <row r="57" spans="3:51" x14ac:dyDescent="0.3">
      <c r="C57" s="10" t="str" cm="1">
        <f t="array" aca="1" ref="C57" ca="1">IF(AND(N57&amp;""&lt;&gt;"",K57&amp;""&lt;&gt;""),K57&amp;": "&amp;N57&amp;IF(O57&amp;""&lt;&gt;""," "&amp;O57,"")&amp;IF(P57&amp;""&lt;&gt;""," "&amp;P57,""),IF(Y57&amp;""&lt;&gt;"",K57&amp;": "&amp;TRIM(_xlfn.TEXTJOIN("",TRUE,MID(Y57,2*ROW(INDIRECT("1:"&amp;LEN(Y57)))-1,2)&amp;" ")),""))</f>
        <v/>
      </c>
      <c r="D57" s="15"/>
      <c r="E57" s="16"/>
      <c r="F57" s="17"/>
      <c r="G57" s="18"/>
      <c r="H57" s="23"/>
      <c r="I57" s="8"/>
      <c r="J57" s="8"/>
      <c r="K57" s="1" t="str">
        <f t="shared" ca="1" si="27"/>
        <v>313</v>
      </c>
      <c r="L57" s="1" t="str">
        <f t="shared" si="28"/>
        <v/>
      </c>
      <c r="M57" s="1" t="str">
        <f t="shared" ca="1" si="0"/>
        <v>$0313</v>
      </c>
      <c r="N57" s="4" t="str">
        <f t="shared" ca="1" si="1"/>
        <v/>
      </c>
      <c r="O57" s="4" t="str">
        <f t="shared" ca="1" si="2"/>
        <v>00</v>
      </c>
      <c r="P57" s="4" t="str">
        <f t="shared" ca="1" si="3"/>
        <v/>
      </c>
      <c r="Q57" s="3">
        <f t="shared" si="4"/>
        <v>-1</v>
      </c>
      <c r="R57" s="3" t="str">
        <f t="shared" si="36"/>
        <v/>
      </c>
      <c r="S57" s="3" t="str">
        <f t="shared" si="29"/>
        <v>sub</v>
      </c>
      <c r="T57" s="3" t="b">
        <f t="shared" si="6"/>
        <v>0</v>
      </c>
      <c r="U57" s="3" t="b">
        <f t="shared" si="7"/>
        <v>0</v>
      </c>
      <c r="V57" s="3" t="b">
        <f t="shared" si="8"/>
        <v>0</v>
      </c>
      <c r="W57" s="3" t="b">
        <f t="shared" si="9"/>
        <v>0</v>
      </c>
      <c r="X57" s="3" t="b">
        <f>IF(NOT(ISERROR(VLOOKUP(UPPER(F57),Opcodes!$O$3:$O$10,1,FALSE))),TRUE,FALSE)</f>
        <v>0</v>
      </c>
      <c r="Y57" s="1" t="str" cm="1">
        <f t="array" aca="1" ref="Y57" ca="1">IF(OR(UPPER(F57)="STR",UPPER(F57)="ASC"),_xlfn.TEXTJOIN("",TRUE,DEC2HEX(128*(UPPER(F57)="STR")+CODE(MID(G57,ABS(ROW(INDIRECT("1:"&amp;LEN(G57)))),1)))),IF(UPPER(F57)="HEX",SUBSTITUTE(G57," ",""),""))</f>
        <v/>
      </c>
      <c r="Z57" s="1" t="str">
        <f t="shared" si="10"/>
        <v/>
      </c>
      <c r="AA57" s="1" t="str">
        <f t="shared" si="11"/>
        <v/>
      </c>
      <c r="AB57" s="1" t="str">
        <f t="shared" si="12"/>
        <v/>
      </c>
      <c r="AC57" s="1" t="str">
        <f t="shared" si="13"/>
        <v/>
      </c>
      <c r="AD57" s="1" t="str">
        <f t="shared" si="14"/>
        <v/>
      </c>
      <c r="AE57" s="1">
        <f t="shared" ca="1" si="15"/>
        <v>0</v>
      </c>
      <c r="AF57" s="1" t="str">
        <f t="shared" si="16"/>
        <v/>
      </c>
      <c r="AG57" s="1" t="str">
        <f t="shared" ca="1" si="30"/>
        <v>mem</v>
      </c>
      <c r="AH57" s="1">
        <f t="shared" ca="1" si="17"/>
        <v>0</v>
      </c>
      <c r="AI57" s="1">
        <f t="shared" ca="1" si="33"/>
        <v>-1</v>
      </c>
      <c r="AJ57" s="1">
        <f t="shared" ca="1" si="38"/>
        <v>0</v>
      </c>
      <c r="AK57" s="1">
        <f t="shared" ca="1" si="34"/>
        <v>0</v>
      </c>
      <c r="AL57" s="1">
        <f t="shared" ca="1" si="35"/>
        <v>0</v>
      </c>
      <c r="AM57" s="1" t="e" cm="1">
        <f t="array" aca="1" ref="AM57" ca="1">INDEX($G$2:$G$195,MATCH(1,(AL57=$E$2:$E$195)*("EQU"=UPPER($F$2:$F$195)),0))</f>
        <v>#N/A</v>
      </c>
      <c r="AN57" s="1" t="str">
        <f t="shared" ca="1" si="39"/>
        <v/>
      </c>
      <c r="AO57" s="1" t="e">
        <f t="shared" ca="1" si="31"/>
        <v>#N/A</v>
      </c>
      <c r="AP57" s="1" t="str">
        <f t="shared" ca="1" si="20"/>
        <v/>
      </c>
      <c r="AQ57" s="1" t="str" cm="1">
        <f t="array" aca="1" ref="AQ57" ca="1">IF(LEFT(AL57,1)=".",INDEX($M$15:$M$177,MATCH(1,(AL57=$L$15:$L$177)*(S57=($S$15:$S$177)),0)),"")</f>
        <v/>
      </c>
      <c r="AR57" s="1">
        <f t="shared" ca="1" si="21"/>
        <v>0</v>
      </c>
      <c r="AS57" s="1">
        <f t="shared" ca="1" si="40"/>
        <v>0</v>
      </c>
      <c r="AT57" s="1" t="str">
        <f t="shared" ca="1" si="37"/>
        <v>00</v>
      </c>
      <c r="AU57" s="1" t="str">
        <f t="shared" ca="1" si="24"/>
        <v>00</v>
      </c>
      <c r="AV57" s="1" t="str">
        <f t="shared" ca="1" si="25"/>
        <v>00</v>
      </c>
      <c r="AW57" s="1" t="str">
        <f t="shared" ca="1" si="26"/>
        <v>ZP</v>
      </c>
      <c r="AX57" s="4" t="e">
        <f ca="1">VLOOKUP(UPPER(F57)&amp;"-"&amp;AW57,Opcodes!$D$3:$E$160,2,FALSE)</f>
        <v>#N/A</v>
      </c>
      <c r="AY57" s="1">
        <f t="shared" ca="1" si="32"/>
        <v>0</v>
      </c>
    </row>
    <row r="58" spans="3:51" x14ac:dyDescent="0.3">
      <c r="C58" s="10" t="str" cm="1">
        <f t="array" aca="1" ref="C58" ca="1">IF(AND(N58&amp;""&lt;&gt;"",K58&amp;""&lt;&gt;""),K58&amp;": "&amp;N58&amp;IF(O58&amp;""&lt;&gt;""," "&amp;O58,"")&amp;IF(P58&amp;""&lt;&gt;""," "&amp;P58,""),IF(Y58&amp;""&lt;&gt;"",K58&amp;": "&amp;TRIM(_xlfn.TEXTJOIN("",TRUE,MID(Y58,2*ROW(INDIRECT("1:"&amp;LEN(Y58)))-1,2)&amp;" ")),""))</f>
        <v/>
      </c>
      <c r="D58" s="15"/>
      <c r="E58" s="16"/>
      <c r="F58" s="17"/>
      <c r="G58" s="18"/>
      <c r="H58" s="23"/>
      <c r="I58" s="8"/>
      <c r="J58" s="8"/>
      <c r="K58" s="1" t="str">
        <f t="shared" ca="1" si="27"/>
        <v>313</v>
      </c>
      <c r="L58" s="1" t="str">
        <f t="shared" si="28"/>
        <v/>
      </c>
      <c r="M58" s="1" t="str">
        <f t="shared" ca="1" si="0"/>
        <v>$0313</v>
      </c>
      <c r="N58" s="4" t="str">
        <f t="shared" ca="1" si="1"/>
        <v/>
      </c>
      <c r="O58" s="4" t="str">
        <f t="shared" ca="1" si="2"/>
        <v>00</v>
      </c>
      <c r="P58" s="4" t="str">
        <f t="shared" ca="1" si="3"/>
        <v/>
      </c>
      <c r="Q58" s="3">
        <f t="shared" si="4"/>
        <v>-1</v>
      </c>
      <c r="R58" s="3" t="str">
        <f t="shared" si="36"/>
        <v/>
      </c>
      <c r="S58" s="3" t="str">
        <f t="shared" si="29"/>
        <v>sub</v>
      </c>
      <c r="T58" s="3" t="b">
        <f t="shared" si="6"/>
        <v>0</v>
      </c>
      <c r="U58" s="3" t="b">
        <f t="shared" si="7"/>
        <v>0</v>
      </c>
      <c r="V58" s="3" t="b">
        <f t="shared" si="8"/>
        <v>0</v>
      </c>
      <c r="W58" s="3" t="b">
        <f t="shared" si="9"/>
        <v>0</v>
      </c>
      <c r="X58" s="3" t="b">
        <f>IF(NOT(ISERROR(VLOOKUP(UPPER(F58),Opcodes!$O$3:$O$10,1,FALSE))),TRUE,FALSE)</f>
        <v>0</v>
      </c>
      <c r="Y58" s="1" t="str" cm="1">
        <f t="array" aca="1" ref="Y58" ca="1">IF(OR(UPPER(F58)="STR",UPPER(F58)="ASC"),_xlfn.TEXTJOIN("",TRUE,DEC2HEX(128*(UPPER(F58)="STR")+CODE(MID(G58,ABS(ROW(INDIRECT("1:"&amp;LEN(G58)))),1)))),IF(UPPER(F58)="HEX",SUBSTITUTE(G58," ",""),""))</f>
        <v/>
      </c>
      <c r="Z58" s="1" t="str">
        <f t="shared" si="10"/>
        <v/>
      </c>
      <c r="AA58" s="1" t="str">
        <f t="shared" si="11"/>
        <v/>
      </c>
      <c r="AB58" s="1" t="str">
        <f t="shared" si="12"/>
        <v/>
      </c>
      <c r="AC58" s="1" t="str">
        <f t="shared" si="13"/>
        <v/>
      </c>
      <c r="AD58" s="1" t="str">
        <f t="shared" si="14"/>
        <v/>
      </c>
      <c r="AE58" s="1">
        <f t="shared" ca="1" si="15"/>
        <v>0</v>
      </c>
      <c r="AF58" s="1" t="str">
        <f t="shared" si="16"/>
        <v/>
      </c>
      <c r="AG58" s="1" t="str">
        <f t="shared" ca="1" si="30"/>
        <v>mem</v>
      </c>
      <c r="AH58" s="1">
        <f t="shared" ca="1" si="17"/>
        <v>0</v>
      </c>
      <c r="AI58" s="1">
        <f t="shared" ca="1" si="33"/>
        <v>-1</v>
      </c>
      <c r="AJ58" s="1">
        <f t="shared" ca="1" si="38"/>
        <v>0</v>
      </c>
      <c r="AK58" s="1">
        <f t="shared" ca="1" si="34"/>
        <v>0</v>
      </c>
      <c r="AL58" s="1">
        <f t="shared" ca="1" si="35"/>
        <v>0</v>
      </c>
      <c r="AM58" s="1" t="e" cm="1">
        <f t="array" aca="1" ref="AM58" ca="1">INDEX($G$2:$G$195,MATCH(1,(AL58=$E$2:$E$195)*("EQU"=UPPER($F$2:$F$195)),0))</f>
        <v>#N/A</v>
      </c>
      <c r="AN58" s="1" t="str">
        <f t="shared" ca="1" si="39"/>
        <v/>
      </c>
      <c r="AO58" s="1" t="e">
        <f t="shared" ca="1" si="31"/>
        <v>#N/A</v>
      </c>
      <c r="AP58" s="1" t="str">
        <f t="shared" ca="1" si="20"/>
        <v/>
      </c>
      <c r="AQ58" s="1" t="str" cm="1">
        <f t="array" aca="1" ref="AQ58" ca="1">IF(LEFT(AL58,1)=".",INDEX($M$15:$M$177,MATCH(1,(AL58=$L$15:$L$177)*(S58=($S$15:$S$177)),0)),"")</f>
        <v/>
      </c>
      <c r="AR58" s="1">
        <f t="shared" ca="1" si="21"/>
        <v>0</v>
      </c>
      <c r="AS58" s="1">
        <f t="shared" ca="1" si="40"/>
        <v>0</v>
      </c>
      <c r="AT58" s="1" t="str">
        <f t="shared" ca="1" si="37"/>
        <v>00</v>
      </c>
      <c r="AU58" s="1" t="str">
        <f t="shared" ca="1" si="24"/>
        <v>00</v>
      </c>
      <c r="AV58" s="1" t="str">
        <f t="shared" ca="1" si="25"/>
        <v>00</v>
      </c>
      <c r="AW58" s="1" t="str">
        <f t="shared" ca="1" si="26"/>
        <v>ZP</v>
      </c>
      <c r="AX58" s="4" t="e">
        <f ca="1">VLOOKUP(UPPER(F58)&amp;"-"&amp;AW58,Opcodes!$D$3:$E$160,2,FALSE)</f>
        <v>#N/A</v>
      </c>
      <c r="AY58" s="1">
        <f t="shared" ca="1" si="32"/>
        <v>0</v>
      </c>
    </row>
    <row r="59" spans="3:51" x14ac:dyDescent="0.3">
      <c r="C59" s="10" t="str" cm="1">
        <f t="array" aca="1" ref="C59" ca="1">IF(AND(N59&amp;""&lt;&gt;"",K59&amp;""&lt;&gt;""),K59&amp;": "&amp;N59&amp;IF(O59&amp;""&lt;&gt;""," "&amp;O59,"")&amp;IF(P59&amp;""&lt;&gt;""," "&amp;P59,""),IF(Y59&amp;""&lt;&gt;"",K59&amp;": "&amp;TRIM(_xlfn.TEXTJOIN("",TRUE,MID(Y59,2*ROW(INDIRECT("1:"&amp;LEN(Y59)))-1,2)&amp;" ")),""))</f>
        <v/>
      </c>
      <c r="D59" s="15"/>
      <c r="E59" s="16"/>
      <c r="F59" s="17"/>
      <c r="G59" s="18"/>
      <c r="H59" s="23"/>
      <c r="I59" s="8"/>
      <c r="J59" s="8"/>
      <c r="K59" s="1" t="str">
        <f t="shared" ca="1" si="27"/>
        <v>313</v>
      </c>
      <c r="L59" s="1" t="str">
        <f t="shared" si="28"/>
        <v/>
      </c>
      <c r="M59" s="1" t="str">
        <f t="shared" ca="1" si="0"/>
        <v>$0313</v>
      </c>
      <c r="N59" s="4" t="str">
        <f t="shared" ca="1" si="1"/>
        <v/>
      </c>
      <c r="O59" s="4" t="str">
        <f t="shared" ca="1" si="2"/>
        <v>00</v>
      </c>
      <c r="P59" s="4" t="str">
        <f t="shared" ca="1" si="3"/>
        <v/>
      </c>
      <c r="Q59" s="3">
        <f t="shared" si="4"/>
        <v>-1</v>
      </c>
      <c r="R59" s="3" t="str">
        <f t="shared" si="36"/>
        <v/>
      </c>
      <c r="S59" s="3" t="str">
        <f t="shared" si="29"/>
        <v>sub</v>
      </c>
      <c r="T59" s="3" t="b">
        <f t="shared" si="6"/>
        <v>0</v>
      </c>
      <c r="U59" s="3" t="b">
        <f t="shared" si="7"/>
        <v>0</v>
      </c>
      <c r="V59" s="3" t="b">
        <f t="shared" si="8"/>
        <v>0</v>
      </c>
      <c r="W59" s="3" t="b">
        <f t="shared" si="9"/>
        <v>0</v>
      </c>
      <c r="X59" s="3" t="b">
        <f>IF(NOT(ISERROR(VLOOKUP(UPPER(F59),Opcodes!$O$3:$O$10,1,FALSE))),TRUE,FALSE)</f>
        <v>0</v>
      </c>
      <c r="Y59" s="1" t="str" cm="1">
        <f t="array" aca="1" ref="Y59" ca="1">IF(OR(UPPER(F59)="STR",UPPER(F59)="ASC"),_xlfn.TEXTJOIN("",TRUE,DEC2HEX(128*(UPPER(F59)="STR")+CODE(MID(G59,ABS(ROW(INDIRECT("1:"&amp;LEN(G59)))),1)))),IF(UPPER(F59)="HEX",SUBSTITUTE(G59," ",""),""))</f>
        <v/>
      </c>
      <c r="Z59" s="1" t="str">
        <f t="shared" si="10"/>
        <v/>
      </c>
      <c r="AA59" s="1" t="str">
        <f t="shared" si="11"/>
        <v/>
      </c>
      <c r="AB59" s="1" t="str">
        <f t="shared" si="12"/>
        <v/>
      </c>
      <c r="AC59" s="1" t="str">
        <f t="shared" si="13"/>
        <v/>
      </c>
      <c r="AD59" s="1" t="str">
        <f t="shared" si="14"/>
        <v/>
      </c>
      <c r="AE59" s="1">
        <f t="shared" ca="1" si="15"/>
        <v>0</v>
      </c>
      <c r="AF59" s="1" t="str">
        <f t="shared" si="16"/>
        <v/>
      </c>
      <c r="AG59" s="1" t="str">
        <f t="shared" ca="1" si="30"/>
        <v>mem</v>
      </c>
      <c r="AH59" s="1">
        <f t="shared" ca="1" si="17"/>
        <v>0</v>
      </c>
      <c r="AI59" s="1">
        <f t="shared" ca="1" si="33"/>
        <v>-1</v>
      </c>
      <c r="AJ59" s="1">
        <f t="shared" ca="1" si="38"/>
        <v>0</v>
      </c>
      <c r="AK59" s="1">
        <f t="shared" ca="1" si="34"/>
        <v>0</v>
      </c>
      <c r="AL59" s="1">
        <f t="shared" ca="1" si="35"/>
        <v>0</v>
      </c>
      <c r="AM59" s="1" t="e" cm="1">
        <f t="array" aca="1" ref="AM59" ca="1">INDEX($G$2:$G$195,MATCH(1,(AL59=$E$2:$E$195)*("EQU"=UPPER($F$2:$F$195)),0))</f>
        <v>#N/A</v>
      </c>
      <c r="AN59" s="1" t="str">
        <f t="shared" ca="1" si="39"/>
        <v/>
      </c>
      <c r="AO59" s="1" t="e">
        <f t="shared" ca="1" si="31"/>
        <v>#N/A</v>
      </c>
      <c r="AP59" s="1" t="str">
        <f t="shared" ca="1" si="20"/>
        <v/>
      </c>
      <c r="AQ59" s="1" t="str" cm="1">
        <f t="array" aca="1" ref="AQ59" ca="1">IF(LEFT(AL59,1)=".",INDEX($M$15:$M$177,MATCH(1,(AL59=$L$15:$L$177)*(S59=($S$15:$S$177)),0)),"")</f>
        <v/>
      </c>
      <c r="AR59" s="1">
        <f t="shared" ca="1" si="21"/>
        <v>0</v>
      </c>
      <c r="AS59" s="1">
        <f t="shared" ca="1" si="40"/>
        <v>0</v>
      </c>
      <c r="AT59" s="1" t="str">
        <f t="shared" ca="1" si="37"/>
        <v>00</v>
      </c>
      <c r="AU59" s="1" t="str">
        <f t="shared" ca="1" si="24"/>
        <v>00</v>
      </c>
      <c r="AV59" s="1" t="str">
        <f t="shared" ca="1" si="25"/>
        <v>00</v>
      </c>
      <c r="AW59" s="1" t="str">
        <f t="shared" ca="1" si="26"/>
        <v>ZP</v>
      </c>
      <c r="AX59" s="4" t="e">
        <f ca="1">VLOOKUP(UPPER(F59)&amp;"-"&amp;AW59,Opcodes!$D$3:$E$160,2,FALSE)</f>
        <v>#N/A</v>
      </c>
      <c r="AY59" s="1">
        <f t="shared" ca="1" si="32"/>
        <v>0</v>
      </c>
    </row>
    <row r="60" spans="3:51" x14ac:dyDescent="0.3">
      <c r="C60" s="10" t="str" cm="1">
        <f t="array" aca="1" ref="C60" ca="1">IF(AND(N60&amp;""&lt;&gt;"",K60&amp;""&lt;&gt;""),K60&amp;": "&amp;N60&amp;IF(O60&amp;""&lt;&gt;""," "&amp;O60,"")&amp;IF(P60&amp;""&lt;&gt;""," "&amp;P60,""),IF(Y60&amp;""&lt;&gt;"",K60&amp;": "&amp;TRIM(_xlfn.TEXTJOIN("",TRUE,MID(Y60,2*ROW(INDIRECT("1:"&amp;LEN(Y60)))-1,2)&amp;" ")),""))</f>
        <v/>
      </c>
      <c r="D60" s="15"/>
      <c r="E60" s="16"/>
      <c r="F60" s="17"/>
      <c r="G60" s="18"/>
      <c r="H60" s="23"/>
      <c r="I60" s="8"/>
      <c r="J60" s="8"/>
      <c r="K60" s="1" t="str">
        <f t="shared" ca="1" si="27"/>
        <v>313</v>
      </c>
      <c r="L60" s="1" t="str">
        <f t="shared" si="28"/>
        <v/>
      </c>
      <c r="M60" s="1" t="str">
        <f t="shared" ca="1" si="0"/>
        <v>$0313</v>
      </c>
      <c r="N60" s="4" t="str">
        <f t="shared" ca="1" si="1"/>
        <v/>
      </c>
      <c r="O60" s="4" t="str">
        <f t="shared" ca="1" si="2"/>
        <v>00</v>
      </c>
      <c r="P60" s="4" t="str">
        <f t="shared" ca="1" si="3"/>
        <v/>
      </c>
      <c r="Q60" s="3">
        <f t="shared" si="4"/>
        <v>-1</v>
      </c>
      <c r="R60" s="3" t="str">
        <f t="shared" si="36"/>
        <v/>
      </c>
      <c r="S60" s="3" t="str">
        <f t="shared" si="29"/>
        <v>sub</v>
      </c>
      <c r="T60" s="3" t="b">
        <f t="shared" si="6"/>
        <v>0</v>
      </c>
      <c r="U60" s="3" t="b">
        <f t="shared" si="7"/>
        <v>0</v>
      </c>
      <c r="V60" s="3" t="b">
        <f t="shared" si="8"/>
        <v>0</v>
      </c>
      <c r="W60" s="3" t="b">
        <f t="shared" si="9"/>
        <v>0</v>
      </c>
      <c r="X60" s="3" t="b">
        <f>IF(NOT(ISERROR(VLOOKUP(UPPER(F60),Opcodes!$O$3:$O$10,1,FALSE))),TRUE,FALSE)</f>
        <v>0</v>
      </c>
      <c r="Y60" s="1" t="str" cm="1">
        <f t="array" aca="1" ref="Y60" ca="1">IF(OR(UPPER(F60)="STR",UPPER(F60)="ASC"),_xlfn.TEXTJOIN("",TRUE,DEC2HEX(128*(UPPER(F60)="STR")+CODE(MID(G60,ABS(ROW(INDIRECT("1:"&amp;LEN(G60)))),1)))),IF(UPPER(F60)="HEX",SUBSTITUTE(G60," ",""),""))</f>
        <v/>
      </c>
      <c r="Z60" s="1" t="str">
        <f t="shared" si="10"/>
        <v/>
      </c>
      <c r="AA60" s="1" t="str">
        <f t="shared" si="11"/>
        <v/>
      </c>
      <c r="AB60" s="1" t="str">
        <f t="shared" si="12"/>
        <v/>
      </c>
      <c r="AC60" s="1" t="str">
        <f t="shared" si="13"/>
        <v/>
      </c>
      <c r="AD60" s="1" t="str">
        <f t="shared" si="14"/>
        <v/>
      </c>
      <c r="AE60" s="1">
        <f t="shared" ca="1" si="15"/>
        <v>0</v>
      </c>
      <c r="AF60" s="1" t="str">
        <f t="shared" si="16"/>
        <v/>
      </c>
      <c r="AG60" s="1" t="str">
        <f t="shared" ca="1" si="30"/>
        <v>mem</v>
      </c>
      <c r="AH60" s="1">
        <f t="shared" ca="1" si="17"/>
        <v>0</v>
      </c>
      <c r="AI60" s="1">
        <f t="shared" ca="1" si="33"/>
        <v>-1</v>
      </c>
      <c r="AJ60" s="1">
        <f t="shared" ca="1" si="38"/>
        <v>0</v>
      </c>
      <c r="AK60" s="1">
        <f t="shared" ca="1" si="34"/>
        <v>0</v>
      </c>
      <c r="AL60" s="1">
        <f t="shared" ca="1" si="35"/>
        <v>0</v>
      </c>
      <c r="AM60" s="1" t="e" cm="1">
        <f t="array" aca="1" ref="AM60" ca="1">INDEX($G$2:$G$195,MATCH(1,(AL60=$E$2:$E$195)*("EQU"=UPPER($F$2:$F$195)),0))</f>
        <v>#N/A</v>
      </c>
      <c r="AN60" s="1" t="str">
        <f t="shared" ca="1" si="39"/>
        <v/>
      </c>
      <c r="AO60" s="1" t="e">
        <f t="shared" ca="1" si="31"/>
        <v>#N/A</v>
      </c>
      <c r="AP60" s="1" t="str">
        <f t="shared" ca="1" si="20"/>
        <v/>
      </c>
      <c r="AQ60" s="1" t="str" cm="1">
        <f t="array" aca="1" ref="AQ60" ca="1">IF(LEFT(AL60,1)=".",INDEX($M$15:$M$177,MATCH(1,(AL60=$L$15:$L$177)*(S60=($S$15:$S$177)),0)),"")</f>
        <v/>
      </c>
      <c r="AR60" s="1">
        <f t="shared" ca="1" si="21"/>
        <v>0</v>
      </c>
      <c r="AS60" s="1">
        <f t="shared" ca="1" si="40"/>
        <v>0</v>
      </c>
      <c r="AT60" s="1" t="str">
        <f t="shared" ca="1" si="37"/>
        <v>00</v>
      </c>
      <c r="AU60" s="1" t="str">
        <f t="shared" ca="1" si="24"/>
        <v>00</v>
      </c>
      <c r="AV60" s="1" t="str">
        <f t="shared" ca="1" si="25"/>
        <v>00</v>
      </c>
      <c r="AW60" s="1" t="str">
        <f t="shared" ca="1" si="26"/>
        <v>ZP</v>
      </c>
      <c r="AX60" s="4" t="e">
        <f ca="1">VLOOKUP(UPPER(F60)&amp;"-"&amp;AW60,Opcodes!$D$3:$E$160,2,FALSE)</f>
        <v>#N/A</v>
      </c>
      <c r="AY60" s="1">
        <f t="shared" ca="1" si="32"/>
        <v>0</v>
      </c>
    </row>
    <row r="61" spans="3:51" x14ac:dyDescent="0.3">
      <c r="C61" s="10" t="str" cm="1">
        <f t="array" aca="1" ref="C61" ca="1">IF(AND(N61&amp;""&lt;&gt;"",K61&amp;""&lt;&gt;""),K61&amp;": "&amp;N61&amp;IF(O61&amp;""&lt;&gt;""," "&amp;O61,"")&amp;IF(P61&amp;""&lt;&gt;""," "&amp;P61,""),IF(Y61&amp;""&lt;&gt;"",K61&amp;": "&amp;TRIM(_xlfn.TEXTJOIN("",TRUE,MID(Y61,2*ROW(INDIRECT("1:"&amp;LEN(Y61)))-1,2)&amp;" ")),""))</f>
        <v/>
      </c>
      <c r="D61" s="15"/>
      <c r="E61" s="16"/>
      <c r="F61" s="17"/>
      <c r="G61" s="18"/>
      <c r="H61" s="23"/>
      <c r="I61" s="8"/>
      <c r="J61" s="8"/>
      <c r="K61" s="1" t="str">
        <f t="shared" ca="1" si="27"/>
        <v>313</v>
      </c>
      <c r="L61" s="1" t="str">
        <f t="shared" si="28"/>
        <v/>
      </c>
      <c r="M61" s="1" t="str">
        <f t="shared" ca="1" si="0"/>
        <v>$0313</v>
      </c>
      <c r="N61" s="4" t="str">
        <f t="shared" ca="1" si="1"/>
        <v/>
      </c>
      <c r="O61" s="4" t="str">
        <f t="shared" ca="1" si="2"/>
        <v>00</v>
      </c>
      <c r="P61" s="4" t="str">
        <f t="shared" ca="1" si="3"/>
        <v/>
      </c>
      <c r="Q61" s="3">
        <f t="shared" si="4"/>
        <v>-1</v>
      </c>
      <c r="R61" s="3" t="str">
        <f t="shared" si="36"/>
        <v/>
      </c>
      <c r="S61" s="3" t="str">
        <f t="shared" si="29"/>
        <v>sub</v>
      </c>
      <c r="T61" s="3" t="b">
        <f t="shared" si="6"/>
        <v>0</v>
      </c>
      <c r="U61" s="3" t="b">
        <f t="shared" si="7"/>
        <v>0</v>
      </c>
      <c r="V61" s="3" t="b">
        <f t="shared" si="8"/>
        <v>0</v>
      </c>
      <c r="W61" s="3" t="b">
        <f t="shared" si="9"/>
        <v>0</v>
      </c>
      <c r="X61" s="3" t="b">
        <f>IF(NOT(ISERROR(VLOOKUP(UPPER(F61),Opcodes!$O$3:$O$10,1,FALSE))),TRUE,FALSE)</f>
        <v>0</v>
      </c>
      <c r="Y61" s="1" t="str" cm="1">
        <f t="array" aca="1" ref="Y61" ca="1">IF(OR(UPPER(F61)="STR",UPPER(F61)="ASC"),_xlfn.TEXTJOIN("",TRUE,DEC2HEX(128*(UPPER(F61)="STR")+CODE(MID(G61,ABS(ROW(INDIRECT("1:"&amp;LEN(G61)))),1)))),IF(UPPER(F61)="HEX",SUBSTITUTE(G61," ",""),""))</f>
        <v/>
      </c>
      <c r="Z61" s="1" t="str">
        <f t="shared" si="10"/>
        <v/>
      </c>
      <c r="AA61" s="1" t="str">
        <f t="shared" si="11"/>
        <v/>
      </c>
      <c r="AB61" s="1" t="str">
        <f t="shared" si="12"/>
        <v/>
      </c>
      <c r="AC61" s="1" t="str">
        <f t="shared" si="13"/>
        <v/>
      </c>
      <c r="AD61" s="1" t="str">
        <f t="shared" si="14"/>
        <v/>
      </c>
      <c r="AE61" s="1">
        <f t="shared" ca="1" si="15"/>
        <v>0</v>
      </c>
      <c r="AF61" s="1" t="str">
        <f t="shared" si="16"/>
        <v/>
      </c>
      <c r="AG61" s="1" t="str">
        <f t="shared" ca="1" si="30"/>
        <v>mem</v>
      </c>
      <c r="AH61" s="1">
        <f t="shared" ca="1" si="17"/>
        <v>0</v>
      </c>
      <c r="AI61" s="1">
        <f t="shared" ca="1" si="33"/>
        <v>-1</v>
      </c>
      <c r="AJ61" s="1">
        <f t="shared" ca="1" si="38"/>
        <v>0</v>
      </c>
      <c r="AK61" s="1">
        <f t="shared" ca="1" si="34"/>
        <v>0</v>
      </c>
      <c r="AL61" s="1">
        <f t="shared" ca="1" si="35"/>
        <v>0</v>
      </c>
      <c r="AM61" s="1" t="e" cm="1">
        <f t="array" aca="1" ref="AM61" ca="1">INDEX($G$2:$G$195,MATCH(1,(AL61=$E$2:$E$195)*("EQU"=UPPER($F$2:$F$195)),0))</f>
        <v>#N/A</v>
      </c>
      <c r="AN61" s="1" t="str">
        <f t="shared" ca="1" si="39"/>
        <v/>
      </c>
      <c r="AO61" s="1" t="e">
        <f t="shared" ca="1" si="31"/>
        <v>#N/A</v>
      </c>
      <c r="AP61" s="1" t="str">
        <f t="shared" ca="1" si="20"/>
        <v/>
      </c>
      <c r="AQ61" s="1" t="str" cm="1">
        <f t="array" aca="1" ref="AQ61" ca="1">IF(LEFT(AL61,1)=".",INDEX($M$15:$M$177,MATCH(1,(AL61=$L$15:$L$177)*(S61=($S$15:$S$177)),0)),"")</f>
        <v/>
      </c>
      <c r="AR61" s="1">
        <f t="shared" ca="1" si="21"/>
        <v>0</v>
      </c>
      <c r="AS61" s="1">
        <f t="shared" ca="1" si="40"/>
        <v>0</v>
      </c>
      <c r="AT61" s="1" t="str">
        <f t="shared" ca="1" si="37"/>
        <v>00</v>
      </c>
      <c r="AU61" s="1" t="str">
        <f t="shared" ca="1" si="24"/>
        <v>00</v>
      </c>
      <c r="AV61" s="1" t="str">
        <f t="shared" ca="1" si="25"/>
        <v>00</v>
      </c>
      <c r="AW61" s="1" t="str">
        <f t="shared" ca="1" si="26"/>
        <v>ZP</v>
      </c>
      <c r="AX61" s="4" t="e">
        <f ca="1">VLOOKUP(UPPER(F61)&amp;"-"&amp;AW61,Opcodes!$D$3:$E$160,2,FALSE)</f>
        <v>#N/A</v>
      </c>
      <c r="AY61" s="1">
        <f t="shared" ca="1" si="32"/>
        <v>0</v>
      </c>
    </row>
    <row r="62" spans="3:51" x14ac:dyDescent="0.3">
      <c r="C62" s="10" t="str" cm="1">
        <f t="array" aca="1" ref="C62" ca="1">IF(AND(N62&amp;""&lt;&gt;"",K62&amp;""&lt;&gt;""),K62&amp;": "&amp;N62&amp;IF(O62&amp;""&lt;&gt;""," "&amp;O62,"")&amp;IF(P62&amp;""&lt;&gt;""," "&amp;P62,""),IF(Y62&amp;""&lt;&gt;"",K62&amp;": "&amp;TRIM(_xlfn.TEXTJOIN("",TRUE,MID(Y62,2*ROW(INDIRECT("1:"&amp;LEN(Y62)))-1,2)&amp;" ")),""))</f>
        <v/>
      </c>
      <c r="D62" s="15"/>
      <c r="E62" s="16"/>
      <c r="F62" s="17"/>
      <c r="G62" s="18"/>
      <c r="H62" s="23"/>
      <c r="I62" s="8"/>
      <c r="J62" s="8"/>
      <c r="K62" s="1" t="str">
        <f t="shared" ca="1" si="27"/>
        <v>313</v>
      </c>
      <c r="L62" s="1" t="str">
        <f t="shared" si="28"/>
        <v/>
      </c>
      <c r="M62" s="1" t="str">
        <f t="shared" ca="1" si="0"/>
        <v>$0313</v>
      </c>
      <c r="N62" s="4" t="str">
        <f t="shared" ca="1" si="1"/>
        <v/>
      </c>
      <c r="O62" s="4" t="str">
        <f t="shared" ca="1" si="2"/>
        <v>00</v>
      </c>
      <c r="P62" s="4" t="str">
        <f t="shared" ca="1" si="3"/>
        <v/>
      </c>
      <c r="Q62" s="3">
        <f t="shared" si="4"/>
        <v>-1</v>
      </c>
      <c r="R62" s="3" t="str">
        <f t="shared" si="36"/>
        <v/>
      </c>
      <c r="S62" s="3" t="str">
        <f t="shared" si="29"/>
        <v>sub</v>
      </c>
      <c r="T62" s="3" t="b">
        <f t="shared" si="6"/>
        <v>0</v>
      </c>
      <c r="U62" s="3" t="b">
        <f t="shared" si="7"/>
        <v>0</v>
      </c>
      <c r="V62" s="3" t="b">
        <f t="shared" si="8"/>
        <v>0</v>
      </c>
      <c r="W62" s="3" t="b">
        <f t="shared" si="9"/>
        <v>0</v>
      </c>
      <c r="X62" s="3" t="b">
        <f>IF(NOT(ISERROR(VLOOKUP(UPPER(F62),Opcodes!$O$3:$O$10,1,FALSE))),TRUE,FALSE)</f>
        <v>0</v>
      </c>
      <c r="Y62" s="1" t="str" cm="1">
        <f t="array" aca="1" ref="Y62" ca="1">IF(OR(UPPER(F62)="STR",UPPER(F62)="ASC"),_xlfn.TEXTJOIN("",TRUE,DEC2HEX(128*(UPPER(F62)="STR")+CODE(MID(G62,ABS(ROW(INDIRECT("1:"&amp;LEN(G62)))),1)))),IF(UPPER(F62)="HEX",SUBSTITUTE(G62," ",""),""))</f>
        <v/>
      </c>
      <c r="Z62" s="1" t="str">
        <f t="shared" si="10"/>
        <v/>
      </c>
      <c r="AA62" s="1" t="str">
        <f t="shared" si="11"/>
        <v/>
      </c>
      <c r="AB62" s="1" t="str">
        <f t="shared" si="12"/>
        <v/>
      </c>
      <c r="AC62" s="1" t="str">
        <f t="shared" si="13"/>
        <v/>
      </c>
      <c r="AD62" s="1" t="str">
        <f t="shared" si="14"/>
        <v/>
      </c>
      <c r="AE62" s="1">
        <f t="shared" ca="1" si="15"/>
        <v>0</v>
      </c>
      <c r="AF62" s="1" t="str">
        <f t="shared" si="16"/>
        <v/>
      </c>
      <c r="AG62" s="1" t="str">
        <f t="shared" ca="1" si="30"/>
        <v>mem</v>
      </c>
      <c r="AH62" s="1">
        <f t="shared" ca="1" si="17"/>
        <v>0</v>
      </c>
      <c r="AI62" s="1">
        <f t="shared" ca="1" si="33"/>
        <v>-1</v>
      </c>
      <c r="AJ62" s="1">
        <f t="shared" ca="1" si="38"/>
        <v>0</v>
      </c>
      <c r="AK62" s="1">
        <f t="shared" ca="1" si="34"/>
        <v>0</v>
      </c>
      <c r="AL62" s="1">
        <f t="shared" ca="1" si="35"/>
        <v>0</v>
      </c>
      <c r="AM62" s="1" t="e" cm="1">
        <f t="array" aca="1" ref="AM62" ca="1">INDEX($G$2:$G$195,MATCH(1,(AL62=$E$2:$E$195)*("EQU"=UPPER($F$2:$F$195)),0))</f>
        <v>#N/A</v>
      </c>
      <c r="AN62" s="1" t="str">
        <f t="shared" ca="1" si="39"/>
        <v/>
      </c>
      <c r="AO62" s="1" t="e">
        <f t="shared" ca="1" si="31"/>
        <v>#N/A</v>
      </c>
      <c r="AP62" s="1" t="str">
        <f t="shared" ca="1" si="20"/>
        <v/>
      </c>
      <c r="AQ62" s="1" t="str" cm="1">
        <f t="array" aca="1" ref="AQ62" ca="1">IF(LEFT(AL62,1)=".",INDEX($M$15:$M$177,MATCH(1,(AL62=$L$15:$L$177)*(S62=($S$15:$S$177)),0)),"")</f>
        <v/>
      </c>
      <c r="AR62" s="1">
        <f t="shared" ca="1" si="21"/>
        <v>0</v>
      </c>
      <c r="AS62" s="1">
        <f t="shared" ca="1" si="40"/>
        <v>0</v>
      </c>
      <c r="AT62" s="1" t="str">
        <f t="shared" ca="1" si="37"/>
        <v>00</v>
      </c>
      <c r="AU62" s="1" t="str">
        <f t="shared" ca="1" si="24"/>
        <v>00</v>
      </c>
      <c r="AV62" s="1" t="str">
        <f t="shared" ca="1" si="25"/>
        <v>00</v>
      </c>
      <c r="AW62" s="1" t="str">
        <f t="shared" ca="1" si="26"/>
        <v>ZP</v>
      </c>
      <c r="AX62" s="4" t="e">
        <f ca="1">VLOOKUP(UPPER(F62)&amp;"-"&amp;AW62,Opcodes!$D$3:$E$160,2,FALSE)</f>
        <v>#N/A</v>
      </c>
      <c r="AY62" s="1">
        <f t="shared" ca="1" si="32"/>
        <v>0</v>
      </c>
    </row>
    <row r="63" spans="3:51" x14ac:dyDescent="0.3">
      <c r="C63" s="10" t="str" cm="1">
        <f t="array" aca="1" ref="C63" ca="1">IF(AND(N63&amp;""&lt;&gt;"",K63&amp;""&lt;&gt;""),K63&amp;": "&amp;N63&amp;IF(O63&amp;""&lt;&gt;""," "&amp;O63,"")&amp;IF(P63&amp;""&lt;&gt;""," "&amp;P63,""),IF(Y63&amp;""&lt;&gt;"",K63&amp;": "&amp;TRIM(_xlfn.TEXTJOIN("",TRUE,MID(Y63,2*ROW(INDIRECT("1:"&amp;LEN(Y63)))-1,2)&amp;" ")),""))</f>
        <v/>
      </c>
      <c r="D63" s="15"/>
      <c r="E63" s="16"/>
      <c r="F63" s="17"/>
      <c r="G63" s="18"/>
      <c r="H63" s="23"/>
      <c r="I63" s="8"/>
      <c r="J63" s="8"/>
      <c r="K63" s="1" t="str">
        <f t="shared" ca="1" si="27"/>
        <v>313</v>
      </c>
      <c r="L63" s="1" t="str">
        <f t="shared" si="28"/>
        <v/>
      </c>
      <c r="M63" s="1" t="str">
        <f t="shared" ca="1" si="0"/>
        <v>$0313</v>
      </c>
      <c r="N63" s="4" t="str">
        <f t="shared" ca="1" si="1"/>
        <v/>
      </c>
      <c r="O63" s="4" t="str">
        <f t="shared" ca="1" si="2"/>
        <v>00</v>
      </c>
      <c r="P63" s="4" t="str">
        <f t="shared" ca="1" si="3"/>
        <v/>
      </c>
      <c r="Q63" s="3">
        <f t="shared" si="4"/>
        <v>-1</v>
      </c>
      <c r="R63" s="3" t="str">
        <f t="shared" si="36"/>
        <v/>
      </c>
      <c r="S63" s="3" t="str">
        <f t="shared" si="29"/>
        <v>sub</v>
      </c>
      <c r="T63" s="3" t="b">
        <f t="shared" si="6"/>
        <v>0</v>
      </c>
      <c r="U63" s="3" t="b">
        <f t="shared" si="7"/>
        <v>0</v>
      </c>
      <c r="V63" s="3" t="b">
        <f t="shared" si="8"/>
        <v>0</v>
      </c>
      <c r="W63" s="3" t="b">
        <f t="shared" si="9"/>
        <v>0</v>
      </c>
      <c r="X63" s="3" t="b">
        <f>IF(NOT(ISERROR(VLOOKUP(UPPER(F63),Opcodes!$O$3:$O$10,1,FALSE))),TRUE,FALSE)</f>
        <v>0</v>
      </c>
      <c r="Y63" s="1" t="str" cm="1">
        <f t="array" aca="1" ref="Y63" ca="1">IF(OR(UPPER(F63)="STR",UPPER(F63)="ASC"),_xlfn.TEXTJOIN("",TRUE,DEC2HEX(128*(UPPER(F63)="STR")+CODE(MID(G63,ABS(ROW(INDIRECT("1:"&amp;LEN(G63)))),1)))),IF(UPPER(F63)="HEX",SUBSTITUTE(G63," ",""),""))</f>
        <v/>
      </c>
      <c r="Z63" s="1" t="str">
        <f t="shared" si="10"/>
        <v/>
      </c>
      <c r="AA63" s="1" t="str">
        <f t="shared" si="11"/>
        <v/>
      </c>
      <c r="AB63" s="1" t="str">
        <f t="shared" si="12"/>
        <v/>
      </c>
      <c r="AC63" s="1" t="str">
        <f t="shared" si="13"/>
        <v/>
      </c>
      <c r="AD63" s="1" t="str">
        <f t="shared" si="14"/>
        <v/>
      </c>
      <c r="AE63" s="1">
        <f t="shared" ca="1" si="15"/>
        <v>0</v>
      </c>
      <c r="AF63" s="1" t="str">
        <f t="shared" si="16"/>
        <v/>
      </c>
      <c r="AG63" s="1" t="str">
        <f t="shared" ca="1" si="30"/>
        <v>mem</v>
      </c>
      <c r="AH63" s="1">
        <f t="shared" ca="1" si="17"/>
        <v>0</v>
      </c>
      <c r="AI63" s="1">
        <f t="shared" ca="1" si="33"/>
        <v>-1</v>
      </c>
      <c r="AJ63" s="1">
        <f t="shared" ca="1" si="38"/>
        <v>0</v>
      </c>
      <c r="AK63" s="1">
        <f t="shared" ca="1" si="34"/>
        <v>0</v>
      </c>
      <c r="AL63" s="1">
        <f t="shared" ca="1" si="35"/>
        <v>0</v>
      </c>
      <c r="AM63" s="1" t="e" cm="1">
        <f t="array" aca="1" ref="AM63" ca="1">INDEX($G$2:$G$195,MATCH(1,(AL63=$E$2:$E$195)*("EQU"=UPPER($F$2:$F$195)),0))</f>
        <v>#N/A</v>
      </c>
      <c r="AN63" s="1" t="str">
        <f t="shared" ca="1" si="39"/>
        <v/>
      </c>
      <c r="AO63" s="1" t="e">
        <f t="shared" ca="1" si="31"/>
        <v>#N/A</v>
      </c>
      <c r="AP63" s="1" t="str">
        <f t="shared" ca="1" si="20"/>
        <v/>
      </c>
      <c r="AQ63" s="1" t="str" cm="1">
        <f t="array" aca="1" ref="AQ63" ca="1">IF(LEFT(AL63,1)=".",INDEX($M$15:$M$177,MATCH(1,(AL63=$L$15:$L$177)*(S63=($S$15:$S$177)),0)),"")</f>
        <v/>
      </c>
      <c r="AR63" s="1">
        <f t="shared" ca="1" si="21"/>
        <v>0</v>
      </c>
      <c r="AS63" s="1">
        <f t="shared" ca="1" si="40"/>
        <v>0</v>
      </c>
      <c r="AT63" s="1" t="str">
        <f t="shared" ca="1" si="37"/>
        <v>00</v>
      </c>
      <c r="AU63" s="1" t="str">
        <f t="shared" ca="1" si="24"/>
        <v>00</v>
      </c>
      <c r="AV63" s="1" t="str">
        <f t="shared" ca="1" si="25"/>
        <v>00</v>
      </c>
      <c r="AW63" s="1" t="str">
        <f t="shared" ca="1" si="26"/>
        <v>ZP</v>
      </c>
      <c r="AX63" s="4" t="e">
        <f ca="1">VLOOKUP(UPPER(F63)&amp;"-"&amp;AW63,Opcodes!$D$3:$E$160,2,FALSE)</f>
        <v>#N/A</v>
      </c>
      <c r="AY63" s="1">
        <f t="shared" ca="1" si="32"/>
        <v>0</v>
      </c>
    </row>
    <row r="64" spans="3:51" x14ac:dyDescent="0.3">
      <c r="C64" s="10" t="str" cm="1">
        <f t="array" aca="1" ref="C64" ca="1">IF(AND(N64&amp;""&lt;&gt;"",K64&amp;""&lt;&gt;""),K64&amp;": "&amp;N64&amp;IF(O64&amp;""&lt;&gt;""," "&amp;O64,"")&amp;IF(P64&amp;""&lt;&gt;""," "&amp;P64,""),IF(Y64&amp;""&lt;&gt;"",K64&amp;": "&amp;TRIM(_xlfn.TEXTJOIN("",TRUE,MID(Y64,2*ROW(INDIRECT("1:"&amp;LEN(Y64)))-1,2)&amp;" ")),""))</f>
        <v/>
      </c>
      <c r="D64" s="15"/>
      <c r="E64" s="16"/>
      <c r="F64" s="17"/>
      <c r="G64" s="18"/>
      <c r="H64" s="23"/>
      <c r="I64" s="8"/>
      <c r="J64" s="8"/>
      <c r="K64" s="1" t="str">
        <f t="shared" ca="1" si="27"/>
        <v>313</v>
      </c>
      <c r="L64" s="1" t="str">
        <f t="shared" si="28"/>
        <v/>
      </c>
      <c r="M64" s="1" t="str">
        <f t="shared" ca="1" si="0"/>
        <v>$0313</v>
      </c>
      <c r="N64" s="4" t="str">
        <f t="shared" ca="1" si="1"/>
        <v/>
      </c>
      <c r="O64" s="4" t="str">
        <f t="shared" ca="1" si="2"/>
        <v>00</v>
      </c>
      <c r="P64" s="4" t="str">
        <f t="shared" ca="1" si="3"/>
        <v/>
      </c>
      <c r="Q64" s="3">
        <f t="shared" si="4"/>
        <v>-1</v>
      </c>
      <c r="R64" s="3" t="str">
        <f t="shared" si="36"/>
        <v/>
      </c>
      <c r="S64" s="3" t="str">
        <f t="shared" si="29"/>
        <v>sub</v>
      </c>
      <c r="T64" s="3" t="b">
        <f t="shared" si="6"/>
        <v>0</v>
      </c>
      <c r="U64" s="3" t="b">
        <f t="shared" si="7"/>
        <v>0</v>
      </c>
      <c r="V64" s="3" t="b">
        <f t="shared" si="8"/>
        <v>0</v>
      </c>
      <c r="W64" s="3" t="b">
        <f t="shared" si="9"/>
        <v>0</v>
      </c>
      <c r="X64" s="3" t="b">
        <f>IF(NOT(ISERROR(VLOOKUP(UPPER(F64),Opcodes!$O$3:$O$10,1,FALSE))),TRUE,FALSE)</f>
        <v>0</v>
      </c>
      <c r="Y64" s="1" t="str" cm="1">
        <f t="array" aca="1" ref="Y64" ca="1">IF(OR(UPPER(F64)="STR",UPPER(F64)="ASC"),_xlfn.TEXTJOIN("",TRUE,DEC2HEX(128*(UPPER(F64)="STR")+CODE(MID(G64,ABS(ROW(INDIRECT("1:"&amp;LEN(G64)))),1)))),IF(UPPER(F64)="HEX",SUBSTITUTE(G64," ",""),""))</f>
        <v/>
      </c>
      <c r="Z64" s="1" t="str">
        <f t="shared" si="10"/>
        <v/>
      </c>
      <c r="AA64" s="1" t="str">
        <f t="shared" si="11"/>
        <v/>
      </c>
      <c r="AB64" s="1" t="str">
        <f t="shared" si="12"/>
        <v/>
      </c>
      <c r="AC64" s="1" t="str">
        <f t="shared" si="13"/>
        <v/>
      </c>
      <c r="AD64" s="1" t="str">
        <f t="shared" si="14"/>
        <v/>
      </c>
      <c r="AE64" s="1">
        <f t="shared" ca="1" si="15"/>
        <v>0</v>
      </c>
      <c r="AF64" s="1" t="str">
        <f t="shared" si="16"/>
        <v/>
      </c>
      <c r="AG64" s="1" t="str">
        <f t="shared" ca="1" si="30"/>
        <v>mem</v>
      </c>
      <c r="AH64" s="1">
        <f t="shared" ca="1" si="17"/>
        <v>0</v>
      </c>
      <c r="AI64" s="1">
        <f t="shared" ca="1" si="33"/>
        <v>-1</v>
      </c>
      <c r="AJ64" s="1">
        <f t="shared" ca="1" si="38"/>
        <v>0</v>
      </c>
      <c r="AK64" s="1">
        <f t="shared" ca="1" si="34"/>
        <v>0</v>
      </c>
      <c r="AL64" s="1">
        <f t="shared" ca="1" si="35"/>
        <v>0</v>
      </c>
      <c r="AM64" s="1" t="e" cm="1">
        <f t="array" aca="1" ref="AM64" ca="1">INDEX($G$2:$G$195,MATCH(1,(AL64=$E$2:$E$195)*("EQU"=UPPER($F$2:$F$195)),0))</f>
        <v>#N/A</v>
      </c>
      <c r="AN64" s="1" t="str">
        <f t="shared" ca="1" si="39"/>
        <v/>
      </c>
      <c r="AO64" s="1" t="e">
        <f t="shared" ca="1" si="31"/>
        <v>#N/A</v>
      </c>
      <c r="AP64" s="1" t="str">
        <f t="shared" ca="1" si="20"/>
        <v/>
      </c>
      <c r="AQ64" s="1" t="str" cm="1">
        <f t="array" aca="1" ref="AQ64" ca="1">IF(LEFT(AL64,1)=".",INDEX($M$15:$M$177,MATCH(1,(AL64=$L$15:$L$177)*(S64=($S$15:$S$177)),0)),"")</f>
        <v/>
      </c>
      <c r="AR64" s="1">
        <f t="shared" ca="1" si="21"/>
        <v>0</v>
      </c>
      <c r="AS64" s="1">
        <f t="shared" ca="1" si="40"/>
        <v>0</v>
      </c>
      <c r="AT64" s="1" t="str">
        <f t="shared" ca="1" si="37"/>
        <v>00</v>
      </c>
      <c r="AU64" s="1" t="str">
        <f t="shared" ca="1" si="24"/>
        <v>00</v>
      </c>
      <c r="AV64" s="1" t="str">
        <f t="shared" ca="1" si="25"/>
        <v>00</v>
      </c>
      <c r="AW64" s="1" t="str">
        <f t="shared" ca="1" si="26"/>
        <v>ZP</v>
      </c>
      <c r="AX64" s="4" t="e">
        <f ca="1">VLOOKUP(UPPER(F64)&amp;"-"&amp;AW64,Opcodes!$D$3:$E$160,2,FALSE)</f>
        <v>#N/A</v>
      </c>
      <c r="AY64" s="1">
        <f t="shared" ca="1" si="32"/>
        <v>0</v>
      </c>
    </row>
    <row r="65" spans="3:51" x14ac:dyDescent="0.3">
      <c r="C65" s="10" t="str" cm="1">
        <f t="array" aca="1" ref="C65" ca="1">IF(AND(N65&amp;""&lt;&gt;"",K65&amp;""&lt;&gt;""),K65&amp;": "&amp;N65&amp;IF(O65&amp;""&lt;&gt;""," "&amp;O65,"")&amp;IF(P65&amp;""&lt;&gt;""," "&amp;P65,""),IF(Y65&amp;""&lt;&gt;"",K65&amp;": "&amp;TRIM(_xlfn.TEXTJOIN("",TRUE,MID(Y65,2*ROW(INDIRECT("1:"&amp;LEN(Y65)))-1,2)&amp;" ")),""))</f>
        <v/>
      </c>
      <c r="D65" s="15"/>
      <c r="E65" s="16"/>
      <c r="F65" s="17"/>
      <c r="G65" s="18"/>
      <c r="H65" s="23"/>
      <c r="I65" s="8"/>
      <c r="J65" s="8"/>
      <c r="K65" s="1" t="str">
        <f t="shared" ca="1" si="27"/>
        <v>313</v>
      </c>
      <c r="L65" s="1" t="str">
        <f t="shared" si="28"/>
        <v/>
      </c>
      <c r="M65" s="1" t="str">
        <f t="shared" ca="1" si="0"/>
        <v>$0313</v>
      </c>
      <c r="N65" s="4" t="str">
        <f t="shared" ca="1" si="1"/>
        <v/>
      </c>
      <c r="O65" s="4" t="str">
        <f t="shared" ca="1" si="2"/>
        <v>00</v>
      </c>
      <c r="P65" s="4" t="str">
        <f t="shared" ca="1" si="3"/>
        <v/>
      </c>
      <c r="Q65" s="3">
        <f t="shared" si="4"/>
        <v>-1</v>
      </c>
      <c r="R65" s="3" t="str">
        <f t="shared" si="36"/>
        <v/>
      </c>
      <c r="S65" s="3" t="str">
        <f t="shared" si="29"/>
        <v>sub</v>
      </c>
      <c r="T65" s="3" t="b">
        <f t="shared" si="6"/>
        <v>0</v>
      </c>
      <c r="U65" s="3" t="b">
        <f t="shared" si="7"/>
        <v>0</v>
      </c>
      <c r="V65" s="3" t="b">
        <f t="shared" si="8"/>
        <v>0</v>
      </c>
      <c r="W65" s="3" t="b">
        <f t="shared" si="9"/>
        <v>0</v>
      </c>
      <c r="X65" s="3" t="b">
        <f>IF(NOT(ISERROR(VLOOKUP(UPPER(F65),Opcodes!$O$3:$O$10,1,FALSE))),TRUE,FALSE)</f>
        <v>0</v>
      </c>
      <c r="Y65" s="1" t="str" cm="1">
        <f t="array" aca="1" ref="Y65" ca="1">IF(OR(UPPER(F65)="STR",UPPER(F65)="ASC"),_xlfn.TEXTJOIN("",TRUE,DEC2HEX(128*(UPPER(F65)="STR")+CODE(MID(G65,ABS(ROW(INDIRECT("1:"&amp;LEN(G65)))),1)))),IF(UPPER(F65)="HEX",SUBSTITUTE(G65," ",""),""))</f>
        <v/>
      </c>
      <c r="Z65" s="1" t="str">
        <f t="shared" si="10"/>
        <v/>
      </c>
      <c r="AA65" s="1" t="str">
        <f t="shared" si="11"/>
        <v/>
      </c>
      <c r="AB65" s="1" t="str">
        <f t="shared" si="12"/>
        <v/>
      </c>
      <c r="AC65" s="1" t="str">
        <f t="shared" si="13"/>
        <v/>
      </c>
      <c r="AD65" s="1" t="str">
        <f t="shared" si="14"/>
        <v/>
      </c>
      <c r="AE65" s="1">
        <f t="shared" ca="1" si="15"/>
        <v>0</v>
      </c>
      <c r="AF65" s="1" t="str">
        <f t="shared" si="16"/>
        <v/>
      </c>
      <c r="AG65" s="1" t="str">
        <f t="shared" ca="1" si="30"/>
        <v>mem</v>
      </c>
      <c r="AH65" s="1">
        <f t="shared" ca="1" si="17"/>
        <v>0</v>
      </c>
      <c r="AI65" s="1">
        <f t="shared" ca="1" si="33"/>
        <v>-1</v>
      </c>
      <c r="AJ65" s="1">
        <f t="shared" ca="1" si="38"/>
        <v>0</v>
      </c>
      <c r="AK65" s="1">
        <f t="shared" ca="1" si="34"/>
        <v>0</v>
      </c>
      <c r="AL65" s="1">
        <f t="shared" ca="1" si="35"/>
        <v>0</v>
      </c>
      <c r="AM65" s="1" t="e" cm="1">
        <f t="array" aca="1" ref="AM65" ca="1">INDEX($G$2:$G$195,MATCH(1,(AL65=$E$2:$E$195)*("EQU"=UPPER($F$2:$F$195)),0))</f>
        <v>#N/A</v>
      </c>
      <c r="AN65" s="1" t="str">
        <f t="shared" ca="1" si="39"/>
        <v/>
      </c>
      <c r="AO65" s="1" t="e">
        <f t="shared" ca="1" si="31"/>
        <v>#N/A</v>
      </c>
      <c r="AP65" s="1" t="str">
        <f t="shared" ca="1" si="20"/>
        <v/>
      </c>
      <c r="AQ65" s="1" t="str" cm="1">
        <f t="array" aca="1" ref="AQ65" ca="1">IF(LEFT(AL65,1)=".",INDEX($M$15:$M$177,MATCH(1,(AL65=$L$15:$L$177)*(S65=($S$15:$S$177)),0)),"")</f>
        <v/>
      </c>
      <c r="AR65" s="1">
        <f t="shared" ca="1" si="21"/>
        <v>0</v>
      </c>
      <c r="AS65" s="1">
        <f t="shared" ca="1" si="40"/>
        <v>0</v>
      </c>
      <c r="AT65" s="1" t="str">
        <f t="shared" ca="1" si="37"/>
        <v>00</v>
      </c>
      <c r="AU65" s="1" t="str">
        <f t="shared" ca="1" si="24"/>
        <v>00</v>
      </c>
      <c r="AV65" s="1" t="str">
        <f t="shared" ca="1" si="25"/>
        <v>00</v>
      </c>
      <c r="AW65" s="1" t="str">
        <f t="shared" ca="1" si="26"/>
        <v>ZP</v>
      </c>
      <c r="AX65" s="4" t="e">
        <f ca="1">VLOOKUP(UPPER(F65)&amp;"-"&amp;AW65,Opcodes!$D$3:$E$160,2,FALSE)</f>
        <v>#N/A</v>
      </c>
      <c r="AY65" s="1">
        <f t="shared" ca="1" si="32"/>
        <v>0</v>
      </c>
    </row>
    <row r="66" spans="3:51" x14ac:dyDescent="0.3">
      <c r="C66" s="10" t="str" cm="1">
        <f t="array" aca="1" ref="C66" ca="1">IF(AND(N66&amp;""&lt;&gt;"",K66&amp;""&lt;&gt;""),K66&amp;": "&amp;N66&amp;IF(O66&amp;""&lt;&gt;""," "&amp;O66,"")&amp;IF(P66&amp;""&lt;&gt;""," "&amp;P66,""),IF(Y66&amp;""&lt;&gt;"",K66&amp;": "&amp;TRIM(_xlfn.TEXTJOIN("",TRUE,MID(Y66,2*ROW(INDIRECT("1:"&amp;LEN(Y66)))-1,2)&amp;" ")),""))</f>
        <v/>
      </c>
      <c r="D66" s="15"/>
      <c r="E66" s="16"/>
      <c r="F66" s="17"/>
      <c r="G66" s="18"/>
      <c r="H66" s="23"/>
      <c r="I66" s="8"/>
      <c r="J66" s="8"/>
      <c r="K66" s="1" t="str">
        <f t="shared" ca="1" si="27"/>
        <v>313</v>
      </c>
      <c r="L66" s="1" t="str">
        <f t="shared" si="28"/>
        <v/>
      </c>
      <c r="M66" s="1" t="str">
        <f t="shared" ca="1" si="0"/>
        <v>$0313</v>
      </c>
      <c r="N66" s="4" t="str">
        <f t="shared" ca="1" si="1"/>
        <v/>
      </c>
      <c r="O66" s="4" t="str">
        <f t="shared" ca="1" si="2"/>
        <v>00</v>
      </c>
      <c r="P66" s="4" t="str">
        <f t="shared" ca="1" si="3"/>
        <v/>
      </c>
      <c r="Q66" s="3">
        <f t="shared" si="4"/>
        <v>-1</v>
      </c>
      <c r="R66" s="3" t="str">
        <f t="shared" si="36"/>
        <v/>
      </c>
      <c r="S66" s="3" t="str">
        <f t="shared" si="29"/>
        <v>sub</v>
      </c>
      <c r="T66" s="3" t="b">
        <f t="shared" si="6"/>
        <v>0</v>
      </c>
      <c r="U66" s="3" t="b">
        <f t="shared" si="7"/>
        <v>0</v>
      </c>
      <c r="V66" s="3" t="b">
        <f t="shared" si="8"/>
        <v>0</v>
      </c>
      <c r="W66" s="3" t="b">
        <f t="shared" si="9"/>
        <v>0</v>
      </c>
      <c r="X66" s="3" t="b">
        <f>IF(NOT(ISERROR(VLOOKUP(UPPER(F66),Opcodes!$O$3:$O$10,1,FALSE))),TRUE,FALSE)</f>
        <v>0</v>
      </c>
      <c r="Y66" s="1" t="str" cm="1">
        <f t="array" aca="1" ref="Y66" ca="1">IF(OR(UPPER(F66)="STR",UPPER(F66)="ASC"),_xlfn.TEXTJOIN("",TRUE,DEC2HEX(128*(UPPER(F66)="STR")+CODE(MID(G66,ABS(ROW(INDIRECT("1:"&amp;LEN(G66)))),1)))),IF(UPPER(F66)="HEX",SUBSTITUTE(G66," ",""),""))</f>
        <v/>
      </c>
      <c r="Z66" s="1" t="str">
        <f t="shared" si="10"/>
        <v/>
      </c>
      <c r="AA66" s="1" t="str">
        <f t="shared" si="11"/>
        <v/>
      </c>
      <c r="AB66" s="1" t="str">
        <f t="shared" si="12"/>
        <v/>
      </c>
      <c r="AC66" s="1" t="str">
        <f t="shared" si="13"/>
        <v/>
      </c>
      <c r="AD66" s="1" t="str">
        <f t="shared" si="14"/>
        <v/>
      </c>
      <c r="AE66" s="1">
        <f t="shared" ca="1" si="15"/>
        <v>0</v>
      </c>
      <c r="AF66" s="1" t="str">
        <f t="shared" si="16"/>
        <v/>
      </c>
      <c r="AG66" s="1" t="str">
        <f t="shared" ca="1" si="30"/>
        <v>mem</v>
      </c>
      <c r="AH66" s="1">
        <f t="shared" ca="1" si="17"/>
        <v>0</v>
      </c>
      <c r="AI66" s="1">
        <f t="shared" ca="1" si="33"/>
        <v>-1</v>
      </c>
      <c r="AJ66" s="1">
        <f t="shared" ca="1" si="38"/>
        <v>0</v>
      </c>
      <c r="AK66" s="1">
        <f t="shared" ca="1" si="34"/>
        <v>0</v>
      </c>
      <c r="AL66" s="1">
        <f t="shared" ca="1" si="35"/>
        <v>0</v>
      </c>
      <c r="AM66" s="1" t="e" cm="1">
        <f t="array" aca="1" ref="AM66" ca="1">INDEX($G$2:$G$195,MATCH(1,(AL66=$E$2:$E$195)*("EQU"=UPPER($F$2:$F$195)),0))</f>
        <v>#N/A</v>
      </c>
      <c r="AN66" s="1" t="str">
        <f t="shared" ca="1" si="39"/>
        <v/>
      </c>
      <c r="AO66" s="1" t="e">
        <f t="shared" ca="1" si="31"/>
        <v>#N/A</v>
      </c>
      <c r="AP66" s="1" t="str">
        <f t="shared" ca="1" si="20"/>
        <v/>
      </c>
      <c r="AQ66" s="1" t="str" cm="1">
        <f t="array" aca="1" ref="AQ66" ca="1">IF(LEFT(AL66,1)=".",INDEX($M$15:$M$177,MATCH(1,(AL66=$L$15:$L$177)*(S66=($S$15:$S$177)),0)),"")</f>
        <v/>
      </c>
      <c r="AR66" s="1">
        <f t="shared" ca="1" si="21"/>
        <v>0</v>
      </c>
      <c r="AS66" s="1">
        <f t="shared" ca="1" si="40"/>
        <v>0</v>
      </c>
      <c r="AT66" s="1" t="str">
        <f t="shared" ca="1" si="37"/>
        <v>00</v>
      </c>
      <c r="AU66" s="1" t="str">
        <f t="shared" ca="1" si="24"/>
        <v>00</v>
      </c>
      <c r="AV66" s="1" t="str">
        <f t="shared" ca="1" si="25"/>
        <v>00</v>
      </c>
      <c r="AW66" s="1" t="str">
        <f t="shared" ca="1" si="26"/>
        <v>ZP</v>
      </c>
      <c r="AX66" s="4" t="e">
        <f ca="1">VLOOKUP(UPPER(F66)&amp;"-"&amp;AW66,Opcodes!$D$3:$E$160,2,FALSE)</f>
        <v>#N/A</v>
      </c>
      <c r="AY66" s="1">
        <f t="shared" ca="1" si="32"/>
        <v>0</v>
      </c>
    </row>
    <row r="67" spans="3:51" x14ac:dyDescent="0.3">
      <c r="C67" s="10" t="str" cm="1">
        <f t="array" aca="1" ref="C67" ca="1">IF(AND(N67&amp;""&lt;&gt;"",K67&amp;""&lt;&gt;""),K67&amp;": "&amp;N67&amp;IF(O67&amp;""&lt;&gt;""," "&amp;O67,"")&amp;IF(P67&amp;""&lt;&gt;""," "&amp;P67,""),IF(Y67&amp;""&lt;&gt;"",K67&amp;": "&amp;TRIM(_xlfn.TEXTJOIN("",TRUE,MID(Y67,2*ROW(INDIRECT("1:"&amp;LEN(Y67)))-1,2)&amp;" ")),""))</f>
        <v/>
      </c>
      <c r="D67" s="15"/>
      <c r="E67" s="16"/>
      <c r="F67" s="17"/>
      <c r="G67" s="18"/>
      <c r="H67" s="23"/>
      <c r="I67" s="8"/>
      <c r="J67" s="8"/>
      <c r="K67" s="1" t="str">
        <f t="shared" ca="1" si="27"/>
        <v>313</v>
      </c>
      <c r="L67" s="1" t="str">
        <f t="shared" si="28"/>
        <v/>
      </c>
      <c r="M67" s="1" t="str">
        <f t="shared" ca="1" si="0"/>
        <v>$0313</v>
      </c>
      <c r="N67" s="4" t="str">
        <f t="shared" ca="1" si="1"/>
        <v/>
      </c>
      <c r="O67" s="4" t="str">
        <f t="shared" ca="1" si="2"/>
        <v>00</v>
      </c>
      <c r="P67" s="4" t="str">
        <f t="shared" ca="1" si="3"/>
        <v/>
      </c>
      <c r="Q67" s="3">
        <f t="shared" si="4"/>
        <v>-1</v>
      </c>
      <c r="R67" s="3" t="str">
        <f t="shared" si="36"/>
        <v/>
      </c>
      <c r="S67" s="3" t="str">
        <f t="shared" si="29"/>
        <v>sub</v>
      </c>
      <c r="T67" s="3" t="b">
        <f t="shared" si="6"/>
        <v>0</v>
      </c>
      <c r="U67" s="3" t="b">
        <f t="shared" si="7"/>
        <v>0</v>
      </c>
      <c r="V67" s="3" t="b">
        <f t="shared" si="8"/>
        <v>0</v>
      </c>
      <c r="W67" s="3" t="b">
        <f t="shared" si="9"/>
        <v>0</v>
      </c>
      <c r="X67" s="3" t="b">
        <f>IF(NOT(ISERROR(VLOOKUP(UPPER(F67),Opcodes!$O$3:$O$10,1,FALSE))),TRUE,FALSE)</f>
        <v>0</v>
      </c>
      <c r="Y67" s="1" t="str" cm="1">
        <f t="array" aca="1" ref="Y67" ca="1">IF(OR(UPPER(F67)="STR",UPPER(F67)="ASC"),_xlfn.TEXTJOIN("",TRUE,DEC2HEX(128*(UPPER(F67)="STR")+CODE(MID(G67,ABS(ROW(INDIRECT("1:"&amp;LEN(G67)))),1)))),IF(UPPER(F67)="HEX",SUBSTITUTE(G67," ",""),""))</f>
        <v/>
      </c>
      <c r="Z67" s="1" t="str">
        <f t="shared" si="10"/>
        <v/>
      </c>
      <c r="AA67" s="1" t="str">
        <f t="shared" si="11"/>
        <v/>
      </c>
      <c r="AB67" s="1" t="str">
        <f t="shared" si="12"/>
        <v/>
      </c>
      <c r="AC67" s="1" t="str">
        <f t="shared" si="13"/>
        <v/>
      </c>
      <c r="AD67" s="1" t="str">
        <f t="shared" si="14"/>
        <v/>
      </c>
      <c r="AE67" s="1">
        <f t="shared" ca="1" si="15"/>
        <v>0</v>
      </c>
      <c r="AF67" s="1" t="str">
        <f t="shared" si="16"/>
        <v/>
      </c>
      <c r="AG67" s="1" t="str">
        <f t="shared" ca="1" si="30"/>
        <v>mem</v>
      </c>
      <c r="AH67" s="1">
        <f t="shared" ca="1" si="17"/>
        <v>0</v>
      </c>
      <c r="AI67" s="1">
        <f t="shared" ca="1" si="33"/>
        <v>-1</v>
      </c>
      <c r="AJ67" s="1">
        <f t="shared" ca="1" si="38"/>
        <v>0</v>
      </c>
      <c r="AK67" s="1">
        <f t="shared" ca="1" si="34"/>
        <v>0</v>
      </c>
      <c r="AL67" s="1">
        <f t="shared" ca="1" si="35"/>
        <v>0</v>
      </c>
      <c r="AM67" s="1" t="e" cm="1">
        <f t="array" aca="1" ref="AM67" ca="1">INDEX($G$2:$G$195,MATCH(1,(AL67=$E$2:$E$195)*("EQU"=UPPER($F$2:$F$195)),0))</f>
        <v>#N/A</v>
      </c>
      <c r="AN67" s="1" t="str">
        <f t="shared" ca="1" si="39"/>
        <v/>
      </c>
      <c r="AO67" s="1" t="e">
        <f t="shared" ca="1" si="31"/>
        <v>#N/A</v>
      </c>
      <c r="AP67" s="1" t="str">
        <f t="shared" ca="1" si="20"/>
        <v/>
      </c>
      <c r="AQ67" s="1" t="str" cm="1">
        <f t="array" aca="1" ref="AQ67" ca="1">IF(LEFT(AL67,1)=".",INDEX($M$15:$M$177,MATCH(1,(AL67=$L$15:$L$177)*(S67=($S$15:$S$177)),0)),"")</f>
        <v/>
      </c>
      <c r="AR67" s="1">
        <f t="shared" ca="1" si="21"/>
        <v>0</v>
      </c>
      <c r="AS67" s="1">
        <f t="shared" ca="1" si="40"/>
        <v>0</v>
      </c>
      <c r="AT67" s="1" t="str">
        <f t="shared" ca="1" si="37"/>
        <v>00</v>
      </c>
      <c r="AU67" s="1" t="str">
        <f t="shared" ca="1" si="24"/>
        <v>00</v>
      </c>
      <c r="AV67" s="1" t="str">
        <f t="shared" ca="1" si="25"/>
        <v>00</v>
      </c>
      <c r="AW67" s="1" t="str">
        <f t="shared" ca="1" si="26"/>
        <v>ZP</v>
      </c>
      <c r="AX67" s="4" t="e">
        <f ca="1">VLOOKUP(UPPER(F67)&amp;"-"&amp;AW67,Opcodes!$D$3:$E$160,2,FALSE)</f>
        <v>#N/A</v>
      </c>
      <c r="AY67" s="1">
        <f t="shared" ca="1" si="32"/>
        <v>0</v>
      </c>
    </row>
    <row r="68" spans="3:51" x14ac:dyDescent="0.3">
      <c r="C68" s="10" t="str" cm="1">
        <f t="array" aca="1" ref="C68" ca="1">IF(AND(N68&amp;""&lt;&gt;"",K68&amp;""&lt;&gt;""),K68&amp;": "&amp;N68&amp;IF(O68&amp;""&lt;&gt;""," "&amp;O68,"")&amp;IF(P68&amp;""&lt;&gt;""," "&amp;P68,""),IF(Y68&amp;""&lt;&gt;"",K68&amp;": "&amp;TRIM(_xlfn.TEXTJOIN("",TRUE,MID(Y68,2*ROW(INDIRECT("1:"&amp;LEN(Y68)))-1,2)&amp;" ")),""))</f>
        <v/>
      </c>
      <c r="D68" s="15"/>
      <c r="E68" s="16"/>
      <c r="F68" s="17"/>
      <c r="G68" s="18"/>
      <c r="H68" s="23"/>
      <c r="I68" s="8"/>
      <c r="J68" s="8"/>
      <c r="K68" s="1" t="str">
        <f t="shared" ca="1" si="27"/>
        <v>313</v>
      </c>
      <c r="L68" s="1" t="str">
        <f t="shared" si="28"/>
        <v/>
      </c>
      <c r="M68" s="1" t="str">
        <f t="shared" ca="1" si="0"/>
        <v>$0313</v>
      </c>
      <c r="N68" s="4" t="str">
        <f t="shared" ca="1" si="1"/>
        <v/>
      </c>
      <c r="O68" s="4" t="str">
        <f t="shared" ca="1" si="2"/>
        <v>00</v>
      </c>
      <c r="P68" s="4" t="str">
        <f t="shared" ca="1" si="3"/>
        <v/>
      </c>
      <c r="Q68" s="3">
        <f t="shared" si="4"/>
        <v>-1</v>
      </c>
      <c r="R68" s="3" t="str">
        <f t="shared" si="36"/>
        <v/>
      </c>
      <c r="S68" s="3" t="str">
        <f t="shared" si="29"/>
        <v>sub</v>
      </c>
      <c r="T68" s="3" t="b">
        <f t="shared" si="6"/>
        <v>0</v>
      </c>
      <c r="U68" s="3" t="b">
        <f t="shared" si="7"/>
        <v>0</v>
      </c>
      <c r="V68" s="3" t="b">
        <f t="shared" si="8"/>
        <v>0</v>
      </c>
      <c r="W68" s="3" t="b">
        <f t="shared" si="9"/>
        <v>0</v>
      </c>
      <c r="X68" s="3" t="b">
        <f>IF(NOT(ISERROR(VLOOKUP(UPPER(F68),Opcodes!$O$3:$O$10,1,FALSE))),TRUE,FALSE)</f>
        <v>0</v>
      </c>
      <c r="Y68" s="1" t="str" cm="1">
        <f t="array" aca="1" ref="Y68" ca="1">IF(OR(UPPER(F68)="STR",UPPER(F68)="ASC"),_xlfn.TEXTJOIN("",TRUE,DEC2HEX(128*(UPPER(F68)="STR")+CODE(MID(G68,ABS(ROW(INDIRECT("1:"&amp;LEN(G68)))),1)))),IF(UPPER(F68)="HEX",SUBSTITUTE(G68," ",""),""))</f>
        <v/>
      </c>
      <c r="Z68" s="1" t="str">
        <f t="shared" si="10"/>
        <v/>
      </c>
      <c r="AA68" s="1" t="str">
        <f t="shared" si="11"/>
        <v/>
      </c>
      <c r="AB68" s="1" t="str">
        <f t="shared" si="12"/>
        <v/>
      </c>
      <c r="AC68" s="1" t="str">
        <f t="shared" si="13"/>
        <v/>
      </c>
      <c r="AD68" s="1" t="str">
        <f t="shared" si="14"/>
        <v/>
      </c>
      <c r="AE68" s="1">
        <f t="shared" ca="1" si="15"/>
        <v>0</v>
      </c>
      <c r="AF68" s="1" t="str">
        <f t="shared" si="16"/>
        <v/>
      </c>
      <c r="AG68" s="1" t="str">
        <f t="shared" ca="1" si="30"/>
        <v>mem</v>
      </c>
      <c r="AH68" s="1">
        <f t="shared" ca="1" si="17"/>
        <v>0</v>
      </c>
      <c r="AI68" s="1">
        <f t="shared" ca="1" si="33"/>
        <v>-1</v>
      </c>
      <c r="AJ68" s="1">
        <f t="shared" ca="1" si="38"/>
        <v>0</v>
      </c>
      <c r="AK68" s="1">
        <f t="shared" ca="1" si="34"/>
        <v>0</v>
      </c>
      <c r="AL68" s="1">
        <f t="shared" ca="1" si="35"/>
        <v>0</v>
      </c>
      <c r="AM68" s="1" t="e" cm="1">
        <f t="array" aca="1" ref="AM68" ca="1">INDEX($G$2:$G$195,MATCH(1,(AL68=$E$2:$E$195)*("EQU"=UPPER($F$2:$F$195)),0))</f>
        <v>#N/A</v>
      </c>
      <c r="AN68" s="1" t="str">
        <f t="shared" ca="1" si="39"/>
        <v/>
      </c>
      <c r="AO68" s="1" t="e">
        <f t="shared" ca="1" si="31"/>
        <v>#N/A</v>
      </c>
      <c r="AP68" s="1" t="str">
        <f t="shared" ca="1" si="20"/>
        <v/>
      </c>
      <c r="AQ68" s="1" t="str" cm="1">
        <f t="array" aca="1" ref="AQ68" ca="1">IF(LEFT(AL68,1)=".",INDEX($M$15:$M$177,MATCH(1,(AL68=$L$15:$L$177)*(S68=($S$15:$S$177)),0)),"")</f>
        <v/>
      </c>
      <c r="AR68" s="1">
        <f t="shared" ca="1" si="21"/>
        <v>0</v>
      </c>
      <c r="AS68" s="1">
        <f t="shared" ca="1" si="40"/>
        <v>0</v>
      </c>
      <c r="AT68" s="1" t="str">
        <f t="shared" ca="1" si="37"/>
        <v>00</v>
      </c>
      <c r="AU68" s="1" t="str">
        <f t="shared" ca="1" si="24"/>
        <v>00</v>
      </c>
      <c r="AV68" s="1" t="str">
        <f t="shared" ca="1" si="25"/>
        <v>00</v>
      </c>
      <c r="AW68" s="1" t="str">
        <f t="shared" ca="1" si="26"/>
        <v>ZP</v>
      </c>
      <c r="AX68" s="4" t="e">
        <f ca="1">VLOOKUP(UPPER(F68)&amp;"-"&amp;AW68,Opcodes!$D$3:$E$160,2,FALSE)</f>
        <v>#N/A</v>
      </c>
      <c r="AY68" s="1">
        <f t="shared" ca="1" si="32"/>
        <v>0</v>
      </c>
    </row>
    <row r="69" spans="3:51" x14ac:dyDescent="0.3">
      <c r="C69" s="10" t="str" cm="1">
        <f t="array" aca="1" ref="C69" ca="1">IF(AND(N69&amp;""&lt;&gt;"",K69&amp;""&lt;&gt;""),K69&amp;": "&amp;N69&amp;IF(O69&amp;""&lt;&gt;""," "&amp;O69,"")&amp;IF(P69&amp;""&lt;&gt;""," "&amp;P69,""),IF(Y69&amp;""&lt;&gt;"",K69&amp;": "&amp;TRIM(_xlfn.TEXTJOIN("",TRUE,MID(Y69,2*ROW(INDIRECT("1:"&amp;LEN(Y69)))-1,2)&amp;" ")),""))</f>
        <v/>
      </c>
      <c r="D69" s="15"/>
      <c r="E69" s="16"/>
      <c r="F69" s="17"/>
      <c r="G69" s="18"/>
      <c r="H69" s="23"/>
      <c r="I69" s="8"/>
      <c r="J69" s="8"/>
      <c r="K69" s="1" t="str">
        <f t="shared" ca="1" si="27"/>
        <v>313</v>
      </c>
      <c r="L69" s="1" t="str">
        <f t="shared" si="28"/>
        <v/>
      </c>
      <c r="M69" s="1" t="str">
        <f t="shared" ca="1" si="0"/>
        <v>$0313</v>
      </c>
      <c r="N69" s="4" t="str">
        <f t="shared" ca="1" si="1"/>
        <v/>
      </c>
      <c r="O69" s="4" t="str">
        <f t="shared" ca="1" si="2"/>
        <v>00</v>
      </c>
      <c r="P69" s="4" t="str">
        <f t="shared" ca="1" si="3"/>
        <v/>
      </c>
      <c r="Q69" s="3">
        <f t="shared" si="4"/>
        <v>-1</v>
      </c>
      <c r="R69" s="3" t="str">
        <f t="shared" si="36"/>
        <v/>
      </c>
      <c r="S69" s="3" t="str">
        <f t="shared" si="29"/>
        <v>sub</v>
      </c>
      <c r="T69" s="3" t="b">
        <f t="shared" si="6"/>
        <v>0</v>
      </c>
      <c r="U69" s="3" t="b">
        <f t="shared" si="7"/>
        <v>0</v>
      </c>
      <c r="V69" s="3" t="b">
        <f t="shared" si="8"/>
        <v>0</v>
      </c>
      <c r="W69" s="3" t="b">
        <f t="shared" si="9"/>
        <v>0</v>
      </c>
      <c r="X69" s="3" t="b">
        <f>IF(NOT(ISERROR(VLOOKUP(UPPER(F69),Opcodes!$O$3:$O$10,1,FALSE))),TRUE,FALSE)</f>
        <v>0</v>
      </c>
      <c r="Y69" s="1" t="str" cm="1">
        <f t="array" aca="1" ref="Y69" ca="1">IF(OR(UPPER(F69)="STR",UPPER(F69)="ASC"),_xlfn.TEXTJOIN("",TRUE,DEC2HEX(128*(UPPER(F69)="STR")+CODE(MID(G69,ABS(ROW(INDIRECT("1:"&amp;LEN(G69)))),1)))),IF(UPPER(F69)="HEX",SUBSTITUTE(G69," ",""),""))</f>
        <v/>
      </c>
      <c r="Z69" s="1" t="str">
        <f t="shared" si="10"/>
        <v/>
      </c>
      <c r="AA69" s="1" t="str">
        <f t="shared" si="11"/>
        <v/>
      </c>
      <c r="AB69" s="1" t="str">
        <f t="shared" si="12"/>
        <v/>
      </c>
      <c r="AC69" s="1" t="str">
        <f t="shared" si="13"/>
        <v/>
      </c>
      <c r="AD69" s="1" t="str">
        <f t="shared" si="14"/>
        <v/>
      </c>
      <c r="AE69" s="1">
        <f t="shared" ca="1" si="15"/>
        <v>0</v>
      </c>
      <c r="AF69" s="1" t="str">
        <f t="shared" si="16"/>
        <v/>
      </c>
      <c r="AG69" s="1" t="str">
        <f t="shared" ca="1" si="30"/>
        <v>mem</v>
      </c>
      <c r="AH69" s="1">
        <f t="shared" ca="1" si="17"/>
        <v>0</v>
      </c>
      <c r="AI69" s="1">
        <f t="shared" ca="1" si="33"/>
        <v>-1</v>
      </c>
      <c r="AJ69" s="1">
        <f t="shared" ca="1" si="38"/>
        <v>0</v>
      </c>
      <c r="AK69" s="1">
        <f t="shared" ca="1" si="34"/>
        <v>0</v>
      </c>
      <c r="AL69" s="1">
        <f t="shared" ca="1" si="35"/>
        <v>0</v>
      </c>
      <c r="AM69" s="1" t="e" cm="1">
        <f t="array" aca="1" ref="AM69" ca="1">INDEX($G$2:$G$195,MATCH(1,(AL69=$E$2:$E$195)*("EQU"=UPPER($F$2:$F$195)),0))</f>
        <v>#N/A</v>
      </c>
      <c r="AN69" s="1" t="str">
        <f t="shared" ca="1" si="39"/>
        <v/>
      </c>
      <c r="AO69" s="1" t="e">
        <f t="shared" ca="1" si="31"/>
        <v>#N/A</v>
      </c>
      <c r="AP69" s="1" t="str">
        <f t="shared" ca="1" si="20"/>
        <v/>
      </c>
      <c r="AQ69" s="1" t="str" cm="1">
        <f t="array" aca="1" ref="AQ69" ca="1">IF(LEFT(AL69,1)=".",INDEX($M$15:$M$177,MATCH(1,(AL69=$L$15:$L$177)*(S69=($S$15:$S$177)),0)),"")</f>
        <v/>
      </c>
      <c r="AR69" s="1">
        <f t="shared" ca="1" si="21"/>
        <v>0</v>
      </c>
      <c r="AS69" s="1">
        <f t="shared" ca="1" si="40"/>
        <v>0</v>
      </c>
      <c r="AT69" s="1" t="str">
        <f t="shared" ca="1" si="37"/>
        <v>00</v>
      </c>
      <c r="AU69" s="1" t="str">
        <f t="shared" ca="1" si="24"/>
        <v>00</v>
      </c>
      <c r="AV69" s="1" t="str">
        <f t="shared" ca="1" si="25"/>
        <v>00</v>
      </c>
      <c r="AW69" s="1" t="str">
        <f t="shared" ca="1" si="26"/>
        <v>ZP</v>
      </c>
      <c r="AX69" s="4" t="e">
        <f ca="1">VLOOKUP(UPPER(F69)&amp;"-"&amp;AW69,Opcodes!$D$3:$E$160,2,FALSE)</f>
        <v>#N/A</v>
      </c>
      <c r="AY69" s="1">
        <f t="shared" ca="1" si="32"/>
        <v>0</v>
      </c>
    </row>
    <row r="70" spans="3:51" x14ac:dyDescent="0.3">
      <c r="C70" s="10" t="str" cm="1">
        <f t="array" aca="1" ref="C70" ca="1">IF(AND(N70&amp;""&lt;&gt;"",K70&amp;""&lt;&gt;""),K70&amp;": "&amp;N70&amp;IF(O70&amp;""&lt;&gt;""," "&amp;O70,"")&amp;IF(P70&amp;""&lt;&gt;""," "&amp;P70,""),IF(Y70&amp;""&lt;&gt;"",K70&amp;": "&amp;TRIM(_xlfn.TEXTJOIN("",TRUE,MID(Y70,2*ROW(INDIRECT("1:"&amp;LEN(Y70)))-1,2)&amp;" ")),""))</f>
        <v/>
      </c>
      <c r="D70" s="15"/>
      <c r="E70" s="16"/>
      <c r="F70" s="17"/>
      <c r="G70" s="18"/>
      <c r="H70" s="23"/>
      <c r="I70" s="8"/>
      <c r="J70" s="8"/>
      <c r="K70" s="1" t="str">
        <f t="shared" ca="1" si="27"/>
        <v>313</v>
      </c>
      <c r="L70" s="1" t="str">
        <f t="shared" si="28"/>
        <v/>
      </c>
      <c r="M70" s="1" t="str">
        <f t="shared" ca="1" si="0"/>
        <v>$0313</v>
      </c>
      <c r="N70" s="4" t="str">
        <f t="shared" ca="1" si="1"/>
        <v/>
      </c>
      <c r="O70" s="4" t="str">
        <f t="shared" ca="1" si="2"/>
        <v>00</v>
      </c>
      <c r="P70" s="4" t="str">
        <f t="shared" ca="1" si="3"/>
        <v/>
      </c>
      <c r="Q70" s="3">
        <f t="shared" si="4"/>
        <v>-1</v>
      </c>
      <c r="R70" s="3" t="str">
        <f t="shared" si="36"/>
        <v/>
      </c>
      <c r="S70" s="3" t="str">
        <f t="shared" si="29"/>
        <v>sub</v>
      </c>
      <c r="T70" s="3" t="b">
        <f t="shared" si="6"/>
        <v>0</v>
      </c>
      <c r="U70" s="3" t="b">
        <f t="shared" si="7"/>
        <v>0</v>
      </c>
      <c r="V70" s="3" t="b">
        <f t="shared" si="8"/>
        <v>0</v>
      </c>
      <c r="W70" s="3" t="b">
        <f t="shared" si="9"/>
        <v>0</v>
      </c>
      <c r="X70" s="3" t="b">
        <f>IF(NOT(ISERROR(VLOOKUP(UPPER(F70),Opcodes!$O$3:$O$10,1,FALSE))),TRUE,FALSE)</f>
        <v>0</v>
      </c>
      <c r="Y70" s="1" t="str" cm="1">
        <f t="array" aca="1" ref="Y70" ca="1">IF(OR(UPPER(F70)="STR",UPPER(F70)="ASC"),_xlfn.TEXTJOIN("",TRUE,DEC2HEX(128*(UPPER(F70)="STR")+CODE(MID(G70,ABS(ROW(INDIRECT("1:"&amp;LEN(G70)))),1)))),IF(UPPER(F70)="HEX",SUBSTITUTE(G70," ",""),""))</f>
        <v/>
      </c>
      <c r="Z70" s="1" t="str">
        <f t="shared" si="10"/>
        <v/>
      </c>
      <c r="AA70" s="1" t="str">
        <f t="shared" si="11"/>
        <v/>
      </c>
      <c r="AB70" s="1" t="str">
        <f t="shared" si="12"/>
        <v/>
      </c>
      <c r="AC70" s="1" t="str">
        <f t="shared" si="13"/>
        <v/>
      </c>
      <c r="AD70" s="1" t="str">
        <f t="shared" si="14"/>
        <v/>
      </c>
      <c r="AE70" s="1">
        <f t="shared" ca="1" si="15"/>
        <v>0</v>
      </c>
      <c r="AF70" s="1" t="str">
        <f t="shared" si="16"/>
        <v/>
      </c>
      <c r="AG70" s="1" t="str">
        <f t="shared" ca="1" si="30"/>
        <v>mem</v>
      </c>
      <c r="AH70" s="1">
        <f t="shared" ca="1" si="17"/>
        <v>0</v>
      </c>
      <c r="AI70" s="1">
        <f t="shared" ca="1" si="33"/>
        <v>-1</v>
      </c>
      <c r="AJ70" s="1">
        <f t="shared" ca="1" si="38"/>
        <v>0</v>
      </c>
      <c r="AK70" s="1">
        <f t="shared" ca="1" si="34"/>
        <v>0</v>
      </c>
      <c r="AL70" s="1">
        <f t="shared" ca="1" si="35"/>
        <v>0</v>
      </c>
      <c r="AM70" s="1" t="e" cm="1">
        <f t="array" aca="1" ref="AM70" ca="1">INDEX($G$2:$G$195,MATCH(1,(AL70=$E$2:$E$195)*("EQU"=UPPER($F$2:$F$195)),0))</f>
        <v>#N/A</v>
      </c>
      <c r="AN70" s="1" t="str">
        <f t="shared" ca="1" si="39"/>
        <v/>
      </c>
      <c r="AO70" s="1" t="e">
        <f t="shared" ca="1" si="31"/>
        <v>#N/A</v>
      </c>
      <c r="AP70" s="1" t="str">
        <f t="shared" ca="1" si="20"/>
        <v/>
      </c>
      <c r="AQ70" s="1" t="str" cm="1">
        <f t="array" aca="1" ref="AQ70" ca="1">IF(LEFT(AL70,1)=".",INDEX($M$15:$M$177,MATCH(1,(AL70=$L$15:$L$177)*(S70=($S$15:$S$177)),0)),"")</f>
        <v/>
      </c>
      <c r="AR70" s="1">
        <f t="shared" ca="1" si="21"/>
        <v>0</v>
      </c>
      <c r="AS70" s="1">
        <f t="shared" ca="1" si="40"/>
        <v>0</v>
      </c>
      <c r="AT70" s="1" t="str">
        <f t="shared" ca="1" si="37"/>
        <v>00</v>
      </c>
      <c r="AU70" s="1" t="str">
        <f t="shared" ca="1" si="24"/>
        <v>00</v>
      </c>
      <c r="AV70" s="1" t="str">
        <f t="shared" ca="1" si="25"/>
        <v>00</v>
      </c>
      <c r="AW70" s="1" t="str">
        <f t="shared" ca="1" si="26"/>
        <v>ZP</v>
      </c>
      <c r="AX70" s="4" t="e">
        <f ca="1">VLOOKUP(UPPER(F70)&amp;"-"&amp;AW70,Opcodes!$D$3:$E$160,2,FALSE)</f>
        <v>#N/A</v>
      </c>
      <c r="AY70" s="1">
        <f t="shared" ca="1" si="32"/>
        <v>0</v>
      </c>
    </row>
    <row r="71" spans="3:51" x14ac:dyDescent="0.3">
      <c r="C71" s="10" t="str" cm="1">
        <f t="array" aca="1" ref="C71" ca="1">IF(AND(N71&amp;""&lt;&gt;"",K71&amp;""&lt;&gt;""),K71&amp;": "&amp;N71&amp;IF(O71&amp;""&lt;&gt;""," "&amp;O71,"")&amp;IF(P71&amp;""&lt;&gt;""," "&amp;P71,""),IF(Y71&amp;""&lt;&gt;"",K71&amp;": "&amp;TRIM(_xlfn.TEXTJOIN("",TRUE,MID(Y71,2*ROW(INDIRECT("1:"&amp;LEN(Y71)))-1,2)&amp;" ")),""))</f>
        <v/>
      </c>
      <c r="D71" s="15"/>
      <c r="E71" s="16"/>
      <c r="F71" s="17"/>
      <c r="G71" s="18"/>
      <c r="H71" s="24"/>
      <c r="I71" s="8"/>
      <c r="J71" s="8"/>
      <c r="K71" s="1" t="str">
        <f t="shared" ca="1" si="27"/>
        <v>313</v>
      </c>
      <c r="L71" s="1" t="str">
        <f t="shared" si="28"/>
        <v/>
      </c>
      <c r="M71" s="1" t="str">
        <f t="shared" ca="1" si="0"/>
        <v>$0313</v>
      </c>
      <c r="N71" s="4" t="str">
        <f t="shared" ca="1" si="1"/>
        <v/>
      </c>
      <c r="O71" s="4" t="str">
        <f t="shared" ca="1" si="2"/>
        <v>00</v>
      </c>
      <c r="P71" s="4" t="str">
        <f t="shared" ca="1" si="3"/>
        <v/>
      </c>
      <c r="Q71" s="3">
        <f t="shared" si="4"/>
        <v>-1</v>
      </c>
      <c r="R71" s="3" t="str">
        <f t="shared" si="36"/>
        <v/>
      </c>
      <c r="S71" s="3" t="str">
        <f t="shared" si="29"/>
        <v>sub</v>
      </c>
      <c r="T71" s="3" t="b">
        <f t="shared" si="6"/>
        <v>0</v>
      </c>
      <c r="U71" s="3" t="b">
        <f t="shared" si="7"/>
        <v>0</v>
      </c>
      <c r="V71" s="3" t="b">
        <f t="shared" si="8"/>
        <v>0</v>
      </c>
      <c r="W71" s="3" t="b">
        <f t="shared" si="9"/>
        <v>0</v>
      </c>
      <c r="X71" s="3" t="b">
        <f>IF(NOT(ISERROR(VLOOKUP(UPPER(F71),Opcodes!$O$3:$O$10,1,FALSE))),TRUE,FALSE)</f>
        <v>0</v>
      </c>
      <c r="Y71" s="1" t="str" cm="1">
        <f t="array" aca="1" ref="Y71" ca="1">IF(OR(UPPER(F71)="STR",UPPER(F71)="ASC"),_xlfn.TEXTJOIN("",TRUE,DEC2HEX(128*(UPPER(F71)="STR")+CODE(MID(G71,ABS(ROW(INDIRECT("1:"&amp;LEN(G71)))),1)))),IF(UPPER(F71)="HEX",SUBSTITUTE(G71," ",""),""))</f>
        <v/>
      </c>
      <c r="Z71" s="1" t="str">
        <f t="shared" si="10"/>
        <v/>
      </c>
      <c r="AA71" s="1" t="str">
        <f t="shared" si="11"/>
        <v/>
      </c>
      <c r="AB71" s="1" t="str">
        <f t="shared" si="12"/>
        <v/>
      </c>
      <c r="AC71" s="1" t="str">
        <f t="shared" si="13"/>
        <v/>
      </c>
      <c r="AD71" s="1" t="str">
        <f t="shared" si="14"/>
        <v/>
      </c>
      <c r="AE71" s="1">
        <f t="shared" ca="1" si="15"/>
        <v>0</v>
      </c>
      <c r="AF71" s="1" t="str">
        <f t="shared" si="16"/>
        <v/>
      </c>
      <c r="AG71" s="1" t="str">
        <f t="shared" ca="1" si="30"/>
        <v>mem</v>
      </c>
      <c r="AH71" s="1">
        <f t="shared" ca="1" si="17"/>
        <v>0</v>
      </c>
      <c r="AI71" s="1">
        <f t="shared" ca="1" si="33"/>
        <v>-1</v>
      </c>
      <c r="AJ71" s="1">
        <f t="shared" ca="1" si="38"/>
        <v>0</v>
      </c>
      <c r="AK71" s="1">
        <f t="shared" ca="1" si="34"/>
        <v>0</v>
      </c>
      <c r="AL71" s="1">
        <f t="shared" ca="1" si="35"/>
        <v>0</v>
      </c>
      <c r="AM71" s="1" t="e" cm="1">
        <f t="array" aca="1" ref="AM71" ca="1">INDEX($G$2:$G$195,MATCH(1,(AL71=$E$2:$E$195)*("EQU"=UPPER($F$2:$F$195)),0))</f>
        <v>#N/A</v>
      </c>
      <c r="AN71" s="1" t="str">
        <f t="shared" ca="1" si="39"/>
        <v/>
      </c>
      <c r="AO71" s="1" t="e">
        <f t="shared" ca="1" si="31"/>
        <v>#N/A</v>
      </c>
      <c r="AP71" s="1" t="str">
        <f t="shared" ca="1" si="20"/>
        <v/>
      </c>
      <c r="AQ71" s="1" t="str" cm="1">
        <f t="array" aca="1" ref="AQ71" ca="1">IF(LEFT(AL71,1)=".",INDEX($M$15:$M$177,MATCH(1,(AL71=$L$15:$L$177)*(S71=($S$15:$S$177)),0)),"")</f>
        <v/>
      </c>
      <c r="AR71" s="1">
        <f t="shared" ca="1" si="21"/>
        <v>0</v>
      </c>
      <c r="AS71" s="1">
        <f t="shared" ca="1" si="40"/>
        <v>0</v>
      </c>
      <c r="AT71" s="1" t="str">
        <f t="shared" ca="1" si="37"/>
        <v>00</v>
      </c>
      <c r="AU71" s="1" t="str">
        <f t="shared" ca="1" si="24"/>
        <v>00</v>
      </c>
      <c r="AV71" s="1" t="str">
        <f t="shared" ca="1" si="25"/>
        <v>00</v>
      </c>
      <c r="AW71" s="1" t="str">
        <f t="shared" ca="1" si="26"/>
        <v>ZP</v>
      </c>
      <c r="AX71" s="4" t="e">
        <f ca="1">VLOOKUP(UPPER(F71)&amp;"-"&amp;AW71,Opcodes!$D$3:$E$160,2,FALSE)</f>
        <v>#N/A</v>
      </c>
      <c r="AY71" s="1">
        <f t="shared" ca="1" si="32"/>
        <v>0</v>
      </c>
    </row>
    <row r="72" spans="3:51" x14ac:dyDescent="0.3">
      <c r="C72" s="10" t="str" cm="1">
        <f t="array" aca="1" ref="C72" ca="1">IF(AND(N72&amp;""&lt;&gt;"",K72&amp;""&lt;&gt;""),K72&amp;": "&amp;N72&amp;IF(O72&amp;""&lt;&gt;""," "&amp;O72,"")&amp;IF(P72&amp;""&lt;&gt;""," "&amp;P72,""),IF(Y72&amp;""&lt;&gt;"",K72&amp;": "&amp;TRIM(_xlfn.TEXTJOIN("",TRUE,MID(Y72,2*ROW(INDIRECT("1:"&amp;LEN(Y72)))-1,2)&amp;" ")),""))</f>
        <v/>
      </c>
      <c r="D72" s="15"/>
      <c r="E72" s="16"/>
      <c r="F72" s="17"/>
      <c r="G72" s="18"/>
      <c r="H72" s="24"/>
      <c r="I72" s="8"/>
      <c r="J72" s="8"/>
      <c r="K72" s="1" t="str">
        <f t="shared" ca="1" si="27"/>
        <v>313</v>
      </c>
      <c r="L72" s="1" t="str">
        <f t="shared" si="28"/>
        <v/>
      </c>
      <c r="M72" s="1" t="str">
        <f t="shared" ca="1" si="0"/>
        <v>$0313</v>
      </c>
      <c r="N72" s="4" t="str">
        <f t="shared" ca="1" si="1"/>
        <v/>
      </c>
      <c r="O72" s="4" t="str">
        <f t="shared" ca="1" si="2"/>
        <v>00</v>
      </c>
      <c r="P72" s="4" t="str">
        <f t="shared" ca="1" si="3"/>
        <v/>
      </c>
      <c r="Q72" s="3">
        <f t="shared" si="4"/>
        <v>-1</v>
      </c>
      <c r="R72" s="3" t="str">
        <f t="shared" si="36"/>
        <v/>
      </c>
      <c r="S72" s="3" t="str">
        <f t="shared" si="29"/>
        <v>sub</v>
      </c>
      <c r="T72" s="3" t="b">
        <f t="shared" si="6"/>
        <v>0</v>
      </c>
      <c r="U72" s="3" t="b">
        <f t="shared" si="7"/>
        <v>0</v>
      </c>
      <c r="V72" s="3" t="b">
        <f t="shared" si="8"/>
        <v>0</v>
      </c>
      <c r="W72" s="3" t="b">
        <f t="shared" si="9"/>
        <v>0</v>
      </c>
      <c r="X72" s="3" t="b">
        <f>IF(NOT(ISERROR(VLOOKUP(UPPER(F72),Opcodes!$O$3:$O$10,1,FALSE))),TRUE,FALSE)</f>
        <v>0</v>
      </c>
      <c r="Y72" s="1" t="str" cm="1">
        <f t="array" aca="1" ref="Y72" ca="1">IF(OR(UPPER(F72)="STR",UPPER(F72)="ASC"),_xlfn.TEXTJOIN("",TRUE,DEC2HEX(128*(UPPER(F72)="STR")+CODE(MID(G72,ABS(ROW(INDIRECT("1:"&amp;LEN(G72)))),1)))),IF(UPPER(F72)="HEX",SUBSTITUTE(G72," ",""),""))</f>
        <v/>
      </c>
      <c r="Z72" s="1" t="str">
        <f t="shared" si="10"/>
        <v/>
      </c>
      <c r="AA72" s="1" t="str">
        <f t="shared" si="11"/>
        <v/>
      </c>
      <c r="AB72" s="1" t="str">
        <f t="shared" si="12"/>
        <v/>
      </c>
      <c r="AC72" s="1" t="str">
        <f t="shared" si="13"/>
        <v/>
      </c>
      <c r="AD72" s="1" t="str">
        <f t="shared" si="14"/>
        <v/>
      </c>
      <c r="AE72" s="1">
        <f t="shared" ca="1" si="15"/>
        <v>0</v>
      </c>
      <c r="AF72" s="1" t="str">
        <f t="shared" si="16"/>
        <v/>
      </c>
      <c r="AG72" s="1" t="str">
        <f t="shared" ca="1" si="30"/>
        <v>mem</v>
      </c>
      <c r="AH72" s="1">
        <f t="shared" ca="1" si="17"/>
        <v>0</v>
      </c>
      <c r="AI72" s="1">
        <f t="shared" ca="1" si="33"/>
        <v>-1</v>
      </c>
      <c r="AJ72" s="1">
        <f t="shared" ca="1" si="38"/>
        <v>0</v>
      </c>
      <c r="AK72" s="1">
        <f t="shared" ca="1" si="34"/>
        <v>0</v>
      </c>
      <c r="AL72" s="1">
        <f t="shared" ca="1" si="35"/>
        <v>0</v>
      </c>
      <c r="AM72" s="1" t="e" cm="1">
        <f t="array" aca="1" ref="AM72" ca="1">INDEX($G$2:$G$195,MATCH(1,(AL72=$E$2:$E$195)*("EQU"=UPPER($F$2:$F$195)),0))</f>
        <v>#N/A</v>
      </c>
      <c r="AN72" s="1" t="str">
        <f t="shared" ca="1" si="39"/>
        <v/>
      </c>
      <c r="AO72" s="1" t="e">
        <f t="shared" ca="1" si="31"/>
        <v>#N/A</v>
      </c>
      <c r="AP72" s="1" t="str">
        <f t="shared" ca="1" si="20"/>
        <v/>
      </c>
      <c r="AQ72" s="1" t="str" cm="1">
        <f t="array" aca="1" ref="AQ72" ca="1">IF(LEFT(AL72,1)=".",INDEX($M$15:$M$177,MATCH(1,(AL72=$L$15:$L$177)*(S72=($S$15:$S$177)),0)),"")</f>
        <v/>
      </c>
      <c r="AR72" s="1">
        <f t="shared" ca="1" si="21"/>
        <v>0</v>
      </c>
      <c r="AS72" s="1">
        <f t="shared" ca="1" si="40"/>
        <v>0</v>
      </c>
      <c r="AT72" s="1" t="str">
        <f t="shared" ca="1" si="37"/>
        <v>00</v>
      </c>
      <c r="AU72" s="1" t="str">
        <f t="shared" ca="1" si="24"/>
        <v>00</v>
      </c>
      <c r="AV72" s="1" t="str">
        <f t="shared" ca="1" si="25"/>
        <v>00</v>
      </c>
      <c r="AW72" s="1" t="str">
        <f t="shared" ca="1" si="26"/>
        <v>ZP</v>
      </c>
      <c r="AX72" s="4" t="e">
        <f ca="1">VLOOKUP(UPPER(F72)&amp;"-"&amp;AW72,Opcodes!$D$3:$E$160,2,FALSE)</f>
        <v>#N/A</v>
      </c>
      <c r="AY72" s="1">
        <f t="shared" ca="1" si="32"/>
        <v>0</v>
      </c>
    </row>
    <row r="73" spans="3:51" x14ac:dyDescent="0.3">
      <c r="C73" s="10" t="str" cm="1">
        <f t="array" aca="1" ref="C73" ca="1">IF(AND(N73&amp;""&lt;&gt;"",K73&amp;""&lt;&gt;""),K73&amp;": "&amp;N73&amp;IF(O73&amp;""&lt;&gt;""," "&amp;O73,"")&amp;IF(P73&amp;""&lt;&gt;""," "&amp;P73,""),IF(Y73&amp;""&lt;&gt;"",K73&amp;": "&amp;TRIM(_xlfn.TEXTJOIN("",TRUE,MID(Y73,2*ROW(INDIRECT("1:"&amp;LEN(Y73)))-1,2)&amp;" ")),""))</f>
        <v/>
      </c>
      <c r="D73" s="15"/>
      <c r="E73" s="16"/>
      <c r="F73" s="17"/>
      <c r="G73" s="18"/>
      <c r="H73" s="23"/>
      <c r="I73" s="8"/>
      <c r="J73" s="8"/>
      <c r="K73" s="1" t="str">
        <f t="shared" ca="1" si="27"/>
        <v>313</v>
      </c>
      <c r="L73" s="1" t="str">
        <f t="shared" si="28"/>
        <v/>
      </c>
      <c r="M73" s="1" t="str">
        <f t="shared" ca="1" si="0"/>
        <v>$0313</v>
      </c>
      <c r="N73" s="4" t="str">
        <f t="shared" ca="1" si="1"/>
        <v/>
      </c>
      <c r="O73" s="4" t="str">
        <f t="shared" ca="1" si="2"/>
        <v>00</v>
      </c>
      <c r="P73" s="4" t="str">
        <f t="shared" ca="1" si="3"/>
        <v/>
      </c>
      <c r="Q73" s="3">
        <f t="shared" si="4"/>
        <v>-1</v>
      </c>
      <c r="R73" s="3" t="str">
        <f t="shared" si="36"/>
        <v/>
      </c>
      <c r="S73" s="3" t="str">
        <f t="shared" si="29"/>
        <v>sub</v>
      </c>
      <c r="T73" s="3" t="b">
        <f t="shared" si="6"/>
        <v>0</v>
      </c>
      <c r="U73" s="3" t="b">
        <f t="shared" si="7"/>
        <v>0</v>
      </c>
      <c r="V73" s="3" t="b">
        <f t="shared" si="8"/>
        <v>0</v>
      </c>
      <c r="W73" s="3" t="b">
        <f t="shared" si="9"/>
        <v>0</v>
      </c>
      <c r="X73" s="3" t="b">
        <f>IF(NOT(ISERROR(VLOOKUP(UPPER(F73),Opcodes!$O$3:$O$10,1,FALSE))),TRUE,FALSE)</f>
        <v>0</v>
      </c>
      <c r="Y73" s="1" t="str" cm="1">
        <f t="array" aca="1" ref="Y73" ca="1">IF(OR(UPPER(F73)="STR",UPPER(F73)="ASC"),_xlfn.TEXTJOIN("",TRUE,DEC2HEX(128*(UPPER(F73)="STR")+CODE(MID(G73,ABS(ROW(INDIRECT("1:"&amp;LEN(G73)))),1)))),IF(UPPER(F73)="HEX",SUBSTITUTE(G73," ",""),""))</f>
        <v/>
      </c>
      <c r="Z73" s="1" t="str">
        <f t="shared" si="10"/>
        <v/>
      </c>
      <c r="AA73" s="1" t="str">
        <f t="shared" si="11"/>
        <v/>
      </c>
      <c r="AB73" s="1" t="str">
        <f t="shared" si="12"/>
        <v/>
      </c>
      <c r="AC73" s="1" t="str">
        <f t="shared" si="13"/>
        <v/>
      </c>
      <c r="AD73" s="1" t="str">
        <f t="shared" si="14"/>
        <v/>
      </c>
      <c r="AE73" s="1">
        <f t="shared" ca="1" si="15"/>
        <v>0</v>
      </c>
      <c r="AF73" s="1" t="str">
        <f t="shared" si="16"/>
        <v/>
      </c>
      <c r="AG73" s="1" t="str">
        <f t="shared" ca="1" si="30"/>
        <v>mem</v>
      </c>
      <c r="AH73" s="1">
        <f t="shared" ca="1" si="17"/>
        <v>0</v>
      </c>
      <c r="AI73" s="1">
        <f t="shared" ca="1" si="33"/>
        <v>-1</v>
      </c>
      <c r="AJ73" s="1">
        <f t="shared" ca="1" si="38"/>
        <v>0</v>
      </c>
      <c r="AK73" s="1">
        <f t="shared" ca="1" si="34"/>
        <v>0</v>
      </c>
      <c r="AL73" s="1">
        <f t="shared" ca="1" si="35"/>
        <v>0</v>
      </c>
      <c r="AM73" s="1" t="e" cm="1">
        <f t="array" aca="1" ref="AM73" ca="1">INDEX($G$2:$G$195,MATCH(1,(AL73=$E$2:$E$195)*("EQU"=UPPER($F$2:$F$195)),0))</f>
        <v>#N/A</v>
      </c>
      <c r="AN73" s="1" t="str">
        <f t="shared" ca="1" si="39"/>
        <v/>
      </c>
      <c r="AO73" s="1" t="e">
        <f t="shared" ca="1" si="31"/>
        <v>#N/A</v>
      </c>
      <c r="AP73" s="1" t="str">
        <f t="shared" ca="1" si="20"/>
        <v/>
      </c>
      <c r="AQ73" s="1" t="str" cm="1">
        <f t="array" aca="1" ref="AQ73" ca="1">IF(LEFT(AL73,1)=".",INDEX($M$15:$M$177,MATCH(1,(AL73=$L$15:$L$177)*(S73=($S$15:$S$177)),0)),"")</f>
        <v/>
      </c>
      <c r="AR73" s="1">
        <f t="shared" ca="1" si="21"/>
        <v>0</v>
      </c>
      <c r="AS73" s="1">
        <f t="shared" ca="1" si="40"/>
        <v>0</v>
      </c>
      <c r="AT73" s="1" t="str">
        <f t="shared" ca="1" si="37"/>
        <v>00</v>
      </c>
      <c r="AU73" s="1" t="str">
        <f t="shared" ca="1" si="24"/>
        <v>00</v>
      </c>
      <c r="AV73" s="1" t="str">
        <f t="shared" ca="1" si="25"/>
        <v>00</v>
      </c>
      <c r="AW73" s="1" t="str">
        <f t="shared" ca="1" si="26"/>
        <v>ZP</v>
      </c>
      <c r="AX73" s="4" t="e">
        <f ca="1">VLOOKUP(UPPER(F73)&amp;"-"&amp;AW73,Opcodes!$D$3:$E$160,2,FALSE)</f>
        <v>#N/A</v>
      </c>
      <c r="AY73" s="1">
        <f t="shared" ca="1" si="32"/>
        <v>0</v>
      </c>
    </row>
    <row r="74" spans="3:51" x14ac:dyDescent="0.3">
      <c r="C74" s="10" t="str" cm="1">
        <f t="array" aca="1" ref="C74" ca="1">IF(AND(N74&amp;""&lt;&gt;"",K74&amp;""&lt;&gt;""),K74&amp;": "&amp;N74&amp;IF(O74&amp;""&lt;&gt;""," "&amp;O74,"")&amp;IF(P74&amp;""&lt;&gt;""," "&amp;P74,""),IF(Y74&amp;""&lt;&gt;"",K74&amp;": "&amp;TRIM(_xlfn.TEXTJOIN("",TRUE,MID(Y74,2*ROW(INDIRECT("1:"&amp;LEN(Y74)))-1,2)&amp;" ")),""))</f>
        <v/>
      </c>
      <c r="D74" s="15"/>
      <c r="E74" s="16"/>
      <c r="F74" s="17"/>
      <c r="G74" s="18"/>
      <c r="H74" s="23"/>
      <c r="I74" s="8"/>
      <c r="J74" s="8"/>
      <c r="K74" s="1" t="str">
        <f t="shared" ca="1" si="27"/>
        <v>313</v>
      </c>
      <c r="L74" s="1" t="str">
        <f t="shared" si="28"/>
        <v/>
      </c>
      <c r="M74" s="1" t="str">
        <f t="shared" ca="1" si="0"/>
        <v>$0313</v>
      </c>
      <c r="N74" s="4" t="str">
        <f t="shared" ca="1" si="1"/>
        <v/>
      </c>
      <c r="O74" s="4" t="str">
        <f t="shared" ca="1" si="2"/>
        <v>00</v>
      </c>
      <c r="P74" s="4" t="str">
        <f t="shared" ca="1" si="3"/>
        <v/>
      </c>
      <c r="Q74" s="3">
        <f t="shared" si="4"/>
        <v>-1</v>
      </c>
      <c r="R74" s="3" t="str">
        <f t="shared" si="36"/>
        <v/>
      </c>
      <c r="S74" s="3" t="str">
        <f t="shared" si="29"/>
        <v>sub</v>
      </c>
      <c r="T74" s="3" t="b">
        <f t="shared" si="6"/>
        <v>0</v>
      </c>
      <c r="U74" s="3" t="b">
        <f t="shared" si="7"/>
        <v>0</v>
      </c>
      <c r="V74" s="3" t="b">
        <f t="shared" si="8"/>
        <v>0</v>
      </c>
      <c r="W74" s="3" t="b">
        <f t="shared" si="9"/>
        <v>0</v>
      </c>
      <c r="X74" s="3" t="b">
        <f>IF(NOT(ISERROR(VLOOKUP(UPPER(F74),Opcodes!$O$3:$O$10,1,FALSE))),TRUE,FALSE)</f>
        <v>0</v>
      </c>
      <c r="Y74" s="1" t="str" cm="1">
        <f t="array" aca="1" ref="Y74" ca="1">IF(OR(UPPER(F74)="STR",UPPER(F74)="ASC"),_xlfn.TEXTJOIN("",TRUE,DEC2HEX(128*(UPPER(F74)="STR")+CODE(MID(G74,ABS(ROW(INDIRECT("1:"&amp;LEN(G74)))),1)))),IF(UPPER(F74)="HEX",SUBSTITUTE(G74," ",""),""))</f>
        <v/>
      </c>
      <c r="Z74" s="1" t="str">
        <f t="shared" si="10"/>
        <v/>
      </c>
      <c r="AA74" s="1" t="str">
        <f t="shared" si="11"/>
        <v/>
      </c>
      <c r="AB74" s="1" t="str">
        <f t="shared" si="12"/>
        <v/>
      </c>
      <c r="AC74" s="1" t="str">
        <f t="shared" si="13"/>
        <v/>
      </c>
      <c r="AD74" s="1" t="str">
        <f t="shared" si="14"/>
        <v/>
      </c>
      <c r="AE74" s="1">
        <f t="shared" ca="1" si="15"/>
        <v>0</v>
      </c>
      <c r="AF74" s="1" t="str">
        <f t="shared" si="16"/>
        <v/>
      </c>
      <c r="AG74" s="1" t="str">
        <f t="shared" ca="1" si="30"/>
        <v>mem</v>
      </c>
      <c r="AH74" s="1">
        <f t="shared" ca="1" si="17"/>
        <v>0</v>
      </c>
      <c r="AI74" s="1">
        <f t="shared" ca="1" si="33"/>
        <v>-1</v>
      </c>
      <c r="AJ74" s="1">
        <f t="shared" ca="1" si="38"/>
        <v>0</v>
      </c>
      <c r="AK74" s="1">
        <f t="shared" ca="1" si="34"/>
        <v>0</v>
      </c>
      <c r="AL74" s="1">
        <f t="shared" ca="1" si="35"/>
        <v>0</v>
      </c>
      <c r="AM74" s="1" t="e" cm="1">
        <f t="array" aca="1" ref="AM74" ca="1">INDEX($G$2:$G$195,MATCH(1,(AL74=$E$2:$E$195)*("EQU"=UPPER($F$2:$F$195)),0))</f>
        <v>#N/A</v>
      </c>
      <c r="AN74" s="1" t="str">
        <f t="shared" ca="1" si="39"/>
        <v/>
      </c>
      <c r="AO74" s="1" t="e">
        <f t="shared" ca="1" si="31"/>
        <v>#N/A</v>
      </c>
      <c r="AP74" s="1" t="str">
        <f t="shared" ca="1" si="20"/>
        <v/>
      </c>
      <c r="AQ74" s="1" t="str" cm="1">
        <f t="array" aca="1" ref="AQ74" ca="1">IF(LEFT(AL74,1)=".",INDEX($M$15:$M$177,MATCH(1,(AL74=$L$15:$L$177)*(S74=($S$15:$S$177)),0)),"")</f>
        <v/>
      </c>
      <c r="AR74" s="1">
        <f t="shared" ca="1" si="21"/>
        <v>0</v>
      </c>
      <c r="AS74" s="1">
        <f t="shared" ca="1" si="40"/>
        <v>0</v>
      </c>
      <c r="AT74" s="1" t="str">
        <f t="shared" ca="1" si="37"/>
        <v>00</v>
      </c>
      <c r="AU74" s="1" t="str">
        <f t="shared" ca="1" si="24"/>
        <v>00</v>
      </c>
      <c r="AV74" s="1" t="str">
        <f t="shared" ca="1" si="25"/>
        <v>00</v>
      </c>
      <c r="AW74" s="1" t="str">
        <f t="shared" ca="1" si="26"/>
        <v>ZP</v>
      </c>
      <c r="AX74" s="4" t="e">
        <f ca="1">VLOOKUP(UPPER(F74)&amp;"-"&amp;AW74,Opcodes!$D$3:$E$160,2,FALSE)</f>
        <v>#N/A</v>
      </c>
      <c r="AY74" s="1">
        <f t="shared" ca="1" si="32"/>
        <v>0</v>
      </c>
    </row>
    <row r="75" spans="3:51" x14ac:dyDescent="0.3">
      <c r="C75" s="10" t="str" cm="1">
        <f t="array" aca="1" ref="C75" ca="1">IF(AND(N75&amp;""&lt;&gt;"",K75&amp;""&lt;&gt;""),K75&amp;": "&amp;N75&amp;IF(O75&amp;""&lt;&gt;""," "&amp;O75,"")&amp;IF(P75&amp;""&lt;&gt;""," "&amp;P75,""),IF(Y75&amp;""&lt;&gt;"",K75&amp;": "&amp;TRIM(_xlfn.TEXTJOIN("",TRUE,MID(Y75,2*ROW(INDIRECT("1:"&amp;LEN(Y75)))-1,2)&amp;" ")),""))</f>
        <v/>
      </c>
      <c r="D75" s="15"/>
      <c r="E75" s="16"/>
      <c r="F75" s="17"/>
      <c r="G75" s="18"/>
      <c r="H75" s="23"/>
      <c r="I75" s="8"/>
      <c r="J75" s="8"/>
      <c r="K75" s="1" t="str">
        <f t="shared" ca="1" si="27"/>
        <v>313</v>
      </c>
      <c r="L75" s="1" t="str">
        <f t="shared" si="28"/>
        <v/>
      </c>
      <c r="M75" s="1" t="str">
        <f t="shared" ca="1" si="0"/>
        <v>$0313</v>
      </c>
      <c r="N75" s="4" t="str">
        <f t="shared" ca="1" si="1"/>
        <v/>
      </c>
      <c r="O75" s="4" t="str">
        <f t="shared" ca="1" si="2"/>
        <v>00</v>
      </c>
      <c r="P75" s="4" t="str">
        <f t="shared" ca="1" si="3"/>
        <v/>
      </c>
      <c r="Q75" s="3">
        <f t="shared" si="4"/>
        <v>-1</v>
      </c>
      <c r="R75" s="3" t="str">
        <f t="shared" si="36"/>
        <v/>
      </c>
      <c r="S75" s="3" t="str">
        <f t="shared" si="29"/>
        <v>sub</v>
      </c>
      <c r="T75" s="3" t="b">
        <f t="shared" si="6"/>
        <v>0</v>
      </c>
      <c r="U75" s="3" t="b">
        <f t="shared" si="7"/>
        <v>0</v>
      </c>
      <c r="V75" s="3" t="b">
        <f t="shared" si="8"/>
        <v>0</v>
      </c>
      <c r="W75" s="3" t="b">
        <f t="shared" si="9"/>
        <v>0</v>
      </c>
      <c r="X75" s="3" t="b">
        <f>IF(NOT(ISERROR(VLOOKUP(UPPER(F75),Opcodes!$O$3:$O$10,1,FALSE))),TRUE,FALSE)</f>
        <v>0</v>
      </c>
      <c r="Y75" s="1" t="str" cm="1">
        <f t="array" aca="1" ref="Y75" ca="1">IF(OR(UPPER(F75)="STR",UPPER(F75)="ASC"),_xlfn.TEXTJOIN("",TRUE,DEC2HEX(128*(UPPER(F75)="STR")+CODE(MID(G75,ABS(ROW(INDIRECT("1:"&amp;LEN(G75)))),1)))),IF(UPPER(F75)="HEX",SUBSTITUTE(G75," ",""),""))</f>
        <v/>
      </c>
      <c r="Z75" s="1" t="str">
        <f t="shared" si="10"/>
        <v/>
      </c>
      <c r="AA75" s="1" t="str">
        <f t="shared" si="11"/>
        <v/>
      </c>
      <c r="AB75" s="1" t="str">
        <f t="shared" si="12"/>
        <v/>
      </c>
      <c r="AC75" s="1" t="str">
        <f t="shared" si="13"/>
        <v/>
      </c>
      <c r="AD75" s="1" t="str">
        <f t="shared" si="14"/>
        <v/>
      </c>
      <c r="AE75" s="1">
        <f t="shared" ca="1" si="15"/>
        <v>0</v>
      </c>
      <c r="AF75" s="1" t="str">
        <f t="shared" si="16"/>
        <v/>
      </c>
      <c r="AG75" s="1" t="str">
        <f t="shared" ca="1" si="30"/>
        <v>mem</v>
      </c>
      <c r="AH75" s="1">
        <f t="shared" ca="1" si="17"/>
        <v>0</v>
      </c>
      <c r="AI75" s="1">
        <f t="shared" ca="1" si="33"/>
        <v>-1</v>
      </c>
      <c r="AJ75" s="1">
        <f t="shared" ca="1" si="38"/>
        <v>0</v>
      </c>
      <c r="AK75" s="1">
        <f t="shared" ca="1" si="34"/>
        <v>0</v>
      </c>
      <c r="AL75" s="1">
        <f t="shared" ca="1" si="35"/>
        <v>0</v>
      </c>
      <c r="AM75" s="1" t="e" cm="1">
        <f t="array" aca="1" ref="AM75" ca="1">INDEX($G$2:$G$195,MATCH(1,(AL75=$E$2:$E$195)*("EQU"=UPPER($F$2:$F$195)),0))</f>
        <v>#N/A</v>
      </c>
      <c r="AN75" s="1" t="str">
        <f t="shared" ca="1" si="39"/>
        <v/>
      </c>
      <c r="AO75" s="1" t="e">
        <f t="shared" ca="1" si="31"/>
        <v>#N/A</v>
      </c>
      <c r="AP75" s="1" t="str">
        <f t="shared" ca="1" si="20"/>
        <v/>
      </c>
      <c r="AQ75" s="1" t="str" cm="1">
        <f t="array" aca="1" ref="AQ75" ca="1">IF(LEFT(AL75,1)=".",INDEX($M$15:$M$177,MATCH(1,(AL75=$L$15:$L$177)*(S75=($S$15:$S$177)),0)),"")</f>
        <v/>
      </c>
      <c r="AR75" s="1">
        <f t="shared" ca="1" si="21"/>
        <v>0</v>
      </c>
      <c r="AS75" s="1">
        <f t="shared" ca="1" si="40"/>
        <v>0</v>
      </c>
      <c r="AT75" s="1" t="str">
        <f t="shared" ca="1" si="37"/>
        <v>00</v>
      </c>
      <c r="AU75" s="1" t="str">
        <f t="shared" ca="1" si="24"/>
        <v>00</v>
      </c>
      <c r="AV75" s="1" t="str">
        <f t="shared" ca="1" si="25"/>
        <v>00</v>
      </c>
      <c r="AW75" s="1" t="str">
        <f t="shared" ca="1" si="26"/>
        <v>ZP</v>
      </c>
      <c r="AX75" s="4" t="e">
        <f ca="1">VLOOKUP(UPPER(F75)&amp;"-"&amp;AW75,Opcodes!$D$3:$E$160,2,FALSE)</f>
        <v>#N/A</v>
      </c>
      <c r="AY75" s="1">
        <f t="shared" ca="1" si="32"/>
        <v>0</v>
      </c>
    </row>
    <row r="76" spans="3:51" x14ac:dyDescent="0.3">
      <c r="C76" s="10" t="str" cm="1">
        <f t="array" aca="1" ref="C76" ca="1">IF(AND(N76&amp;""&lt;&gt;"",K76&amp;""&lt;&gt;""),K76&amp;": "&amp;N76&amp;IF(O76&amp;""&lt;&gt;""," "&amp;O76,"")&amp;IF(P76&amp;""&lt;&gt;""," "&amp;P76,""),IF(Y76&amp;""&lt;&gt;"",K76&amp;": "&amp;TRIM(_xlfn.TEXTJOIN("",TRUE,MID(Y76,2*ROW(INDIRECT("1:"&amp;LEN(Y76)))-1,2)&amp;" ")),""))</f>
        <v/>
      </c>
      <c r="D76" s="15"/>
      <c r="E76" s="16"/>
      <c r="F76" s="17"/>
      <c r="G76" s="18"/>
      <c r="H76" s="23"/>
      <c r="I76" s="8"/>
      <c r="J76" s="8"/>
      <c r="K76" s="1" t="str">
        <f t="shared" ca="1" si="27"/>
        <v>313</v>
      </c>
      <c r="L76" s="1" t="str">
        <f t="shared" si="28"/>
        <v/>
      </c>
      <c r="M76" s="1" t="str">
        <f t="shared" ca="1" si="0"/>
        <v>$0313</v>
      </c>
      <c r="N76" s="4" t="str">
        <f t="shared" ca="1" si="1"/>
        <v/>
      </c>
      <c r="O76" s="4" t="str">
        <f t="shared" ca="1" si="2"/>
        <v>00</v>
      </c>
      <c r="P76" s="4" t="str">
        <f t="shared" ca="1" si="3"/>
        <v/>
      </c>
      <c r="Q76" s="3">
        <f t="shared" si="4"/>
        <v>-1</v>
      </c>
      <c r="R76" s="3" t="str">
        <f t="shared" si="36"/>
        <v/>
      </c>
      <c r="S76" s="3" t="str">
        <f t="shared" si="29"/>
        <v>sub</v>
      </c>
      <c r="T76" s="3" t="b">
        <f t="shared" si="6"/>
        <v>0</v>
      </c>
      <c r="U76" s="3" t="b">
        <f t="shared" si="7"/>
        <v>0</v>
      </c>
      <c r="V76" s="3" t="b">
        <f t="shared" si="8"/>
        <v>0</v>
      </c>
      <c r="W76" s="3" t="b">
        <f t="shared" si="9"/>
        <v>0</v>
      </c>
      <c r="X76" s="3" t="b">
        <f>IF(NOT(ISERROR(VLOOKUP(UPPER(F76),Opcodes!$O$3:$O$10,1,FALSE))),TRUE,FALSE)</f>
        <v>0</v>
      </c>
      <c r="Y76" s="1" t="str" cm="1">
        <f t="array" aca="1" ref="Y76" ca="1">IF(OR(UPPER(F76)="STR",UPPER(F76)="ASC"),_xlfn.TEXTJOIN("",TRUE,DEC2HEX(128*(UPPER(F76)="STR")+CODE(MID(G76,ABS(ROW(INDIRECT("1:"&amp;LEN(G76)))),1)))),IF(UPPER(F76)="HEX",SUBSTITUTE(G76," ",""),""))</f>
        <v/>
      </c>
      <c r="Z76" s="1" t="str">
        <f t="shared" si="10"/>
        <v/>
      </c>
      <c r="AA76" s="1" t="str">
        <f t="shared" si="11"/>
        <v/>
      </c>
      <c r="AB76" s="1" t="str">
        <f t="shared" si="12"/>
        <v/>
      </c>
      <c r="AC76" s="1" t="str">
        <f t="shared" si="13"/>
        <v/>
      </c>
      <c r="AD76" s="1" t="str">
        <f t="shared" si="14"/>
        <v/>
      </c>
      <c r="AE76" s="1">
        <f t="shared" ca="1" si="15"/>
        <v>0</v>
      </c>
      <c r="AF76" s="1" t="str">
        <f t="shared" si="16"/>
        <v/>
      </c>
      <c r="AG76" s="1" t="str">
        <f t="shared" ca="1" si="30"/>
        <v>mem</v>
      </c>
      <c r="AH76" s="1">
        <f t="shared" ca="1" si="17"/>
        <v>0</v>
      </c>
      <c r="AI76" s="1">
        <f t="shared" ca="1" si="33"/>
        <v>-1</v>
      </c>
      <c r="AJ76" s="1">
        <f t="shared" ca="1" si="38"/>
        <v>0</v>
      </c>
      <c r="AK76" s="1">
        <f t="shared" ca="1" si="34"/>
        <v>0</v>
      </c>
      <c r="AL76" s="1">
        <f t="shared" ca="1" si="35"/>
        <v>0</v>
      </c>
      <c r="AM76" s="1" t="e" cm="1">
        <f t="array" aca="1" ref="AM76" ca="1">INDEX($G$2:$G$195,MATCH(1,(AL76=$E$2:$E$195)*("EQU"=UPPER($F$2:$F$195)),0))</f>
        <v>#N/A</v>
      </c>
      <c r="AN76" s="1" t="str">
        <f t="shared" ca="1" si="39"/>
        <v/>
      </c>
      <c r="AO76" s="1" t="e">
        <f t="shared" ca="1" si="31"/>
        <v>#N/A</v>
      </c>
      <c r="AP76" s="1" t="str">
        <f t="shared" ca="1" si="20"/>
        <v/>
      </c>
      <c r="AQ76" s="1" t="str" cm="1">
        <f t="array" aca="1" ref="AQ76" ca="1">IF(LEFT(AL76,1)=".",INDEX($M$15:$M$177,MATCH(1,(AL76=$L$15:$L$177)*(S76=($S$15:$S$177)),0)),"")</f>
        <v/>
      </c>
      <c r="AR76" s="1">
        <f t="shared" ca="1" si="21"/>
        <v>0</v>
      </c>
      <c r="AS76" s="1">
        <f t="shared" ca="1" si="40"/>
        <v>0</v>
      </c>
      <c r="AT76" s="1" t="str">
        <f t="shared" ca="1" si="37"/>
        <v>00</v>
      </c>
      <c r="AU76" s="1" t="str">
        <f t="shared" ca="1" si="24"/>
        <v>00</v>
      </c>
      <c r="AV76" s="1" t="str">
        <f t="shared" ca="1" si="25"/>
        <v>00</v>
      </c>
      <c r="AW76" s="1" t="str">
        <f t="shared" ca="1" si="26"/>
        <v>ZP</v>
      </c>
      <c r="AX76" s="4" t="e">
        <f ca="1">VLOOKUP(UPPER(F76)&amp;"-"&amp;AW76,Opcodes!$D$3:$E$160,2,FALSE)</f>
        <v>#N/A</v>
      </c>
      <c r="AY76" s="1">
        <f t="shared" ca="1" si="32"/>
        <v>0</v>
      </c>
    </row>
    <row r="77" spans="3:51" x14ac:dyDescent="0.3">
      <c r="C77" s="10" t="str" cm="1">
        <f t="array" aca="1" ref="C77" ca="1">IF(AND(N77&amp;""&lt;&gt;"",K77&amp;""&lt;&gt;""),K77&amp;": "&amp;N77&amp;IF(O77&amp;""&lt;&gt;""," "&amp;O77,"")&amp;IF(P77&amp;""&lt;&gt;""," "&amp;P77,""),IF(Y77&amp;""&lt;&gt;"",K77&amp;": "&amp;TRIM(_xlfn.TEXTJOIN("",TRUE,MID(Y77,2*ROW(INDIRECT("1:"&amp;LEN(Y77)))-1,2)&amp;" ")),""))</f>
        <v/>
      </c>
      <c r="D77" s="15"/>
      <c r="E77" s="16"/>
      <c r="F77" s="17"/>
      <c r="G77" s="18"/>
      <c r="H77" s="23"/>
      <c r="I77" s="8"/>
      <c r="J77" s="8"/>
      <c r="K77" s="1" t="str">
        <f t="shared" ca="1" si="27"/>
        <v>313</v>
      </c>
      <c r="L77" s="1" t="str">
        <f t="shared" si="28"/>
        <v/>
      </c>
      <c r="M77" s="1" t="str">
        <f t="shared" ca="1" si="0"/>
        <v>$0313</v>
      </c>
      <c r="N77" s="4" t="str">
        <f t="shared" ca="1" si="1"/>
        <v/>
      </c>
      <c r="O77" s="4" t="str">
        <f t="shared" ca="1" si="2"/>
        <v>00</v>
      </c>
      <c r="P77" s="4" t="str">
        <f t="shared" ca="1" si="3"/>
        <v/>
      </c>
      <c r="Q77" s="3">
        <f t="shared" si="4"/>
        <v>-1</v>
      </c>
      <c r="R77" s="3" t="str">
        <f t="shared" si="36"/>
        <v/>
      </c>
      <c r="S77" s="3" t="str">
        <f t="shared" si="29"/>
        <v>sub</v>
      </c>
      <c r="T77" s="3" t="b">
        <f t="shared" si="6"/>
        <v>0</v>
      </c>
      <c r="U77" s="3" t="b">
        <f t="shared" si="7"/>
        <v>0</v>
      </c>
      <c r="V77" s="3" t="b">
        <f t="shared" si="8"/>
        <v>0</v>
      </c>
      <c r="W77" s="3" t="b">
        <f t="shared" si="9"/>
        <v>0</v>
      </c>
      <c r="X77" s="3" t="b">
        <f>IF(NOT(ISERROR(VLOOKUP(UPPER(F77),Opcodes!$O$3:$O$10,1,FALSE))),TRUE,FALSE)</f>
        <v>0</v>
      </c>
      <c r="Y77" s="1" t="str" cm="1">
        <f t="array" aca="1" ref="Y77" ca="1">IF(OR(UPPER(F77)="STR",UPPER(F77)="ASC"),_xlfn.TEXTJOIN("",TRUE,DEC2HEX(128*(UPPER(F77)="STR")+CODE(MID(G77,ABS(ROW(INDIRECT("1:"&amp;LEN(G77)))),1)))),IF(UPPER(F77)="HEX",SUBSTITUTE(G77," ",""),""))</f>
        <v/>
      </c>
      <c r="Z77" s="1" t="str">
        <f t="shared" si="10"/>
        <v/>
      </c>
      <c r="AA77" s="1" t="str">
        <f t="shared" si="11"/>
        <v/>
      </c>
      <c r="AB77" s="1" t="str">
        <f t="shared" si="12"/>
        <v/>
      </c>
      <c r="AC77" s="1" t="str">
        <f t="shared" si="13"/>
        <v/>
      </c>
      <c r="AD77" s="1" t="str">
        <f t="shared" si="14"/>
        <v/>
      </c>
      <c r="AE77" s="1">
        <f t="shared" ca="1" si="15"/>
        <v>0</v>
      </c>
      <c r="AF77" s="1" t="str">
        <f t="shared" si="16"/>
        <v/>
      </c>
      <c r="AG77" s="1" t="str">
        <f t="shared" ca="1" si="30"/>
        <v>mem</v>
      </c>
      <c r="AH77" s="1">
        <f t="shared" ca="1" si="17"/>
        <v>0</v>
      </c>
      <c r="AI77" s="1">
        <f t="shared" ca="1" si="33"/>
        <v>-1</v>
      </c>
      <c r="AJ77" s="1">
        <f t="shared" ca="1" si="38"/>
        <v>0</v>
      </c>
      <c r="AK77" s="1">
        <f t="shared" ca="1" si="34"/>
        <v>0</v>
      </c>
      <c r="AL77" s="1">
        <f t="shared" ca="1" si="35"/>
        <v>0</v>
      </c>
      <c r="AM77" s="1" t="e" cm="1">
        <f t="array" aca="1" ref="AM77" ca="1">INDEX($G$2:$G$195,MATCH(1,(AL77=$E$2:$E$195)*("EQU"=UPPER($F$2:$F$195)),0))</f>
        <v>#N/A</v>
      </c>
      <c r="AN77" s="1" t="str">
        <f t="shared" ca="1" si="39"/>
        <v/>
      </c>
      <c r="AO77" s="1" t="e">
        <f t="shared" ca="1" si="31"/>
        <v>#N/A</v>
      </c>
      <c r="AP77" s="1" t="str">
        <f t="shared" ca="1" si="20"/>
        <v/>
      </c>
      <c r="AQ77" s="1" t="str" cm="1">
        <f t="array" aca="1" ref="AQ77" ca="1">IF(LEFT(AL77,1)=".",INDEX($M$15:$M$177,MATCH(1,(AL77=$L$15:$L$177)*(S77=($S$15:$S$177)),0)),"")</f>
        <v/>
      </c>
      <c r="AR77" s="1">
        <f t="shared" ca="1" si="21"/>
        <v>0</v>
      </c>
      <c r="AS77" s="1">
        <f t="shared" ca="1" si="40"/>
        <v>0</v>
      </c>
      <c r="AT77" s="1" t="str">
        <f t="shared" ca="1" si="37"/>
        <v>00</v>
      </c>
      <c r="AU77" s="1" t="str">
        <f t="shared" ca="1" si="24"/>
        <v>00</v>
      </c>
      <c r="AV77" s="1" t="str">
        <f t="shared" ca="1" si="25"/>
        <v>00</v>
      </c>
      <c r="AW77" s="1" t="str">
        <f t="shared" ca="1" si="26"/>
        <v>ZP</v>
      </c>
      <c r="AX77" s="4" t="e">
        <f ca="1">VLOOKUP(UPPER(F77)&amp;"-"&amp;AW77,Opcodes!$D$3:$E$160,2,FALSE)</f>
        <v>#N/A</v>
      </c>
      <c r="AY77" s="1">
        <f t="shared" ca="1" si="32"/>
        <v>0</v>
      </c>
    </row>
    <row r="78" spans="3:51" x14ac:dyDescent="0.3">
      <c r="C78" s="10" t="str" cm="1">
        <f t="array" aca="1" ref="C78" ca="1">IF(AND(N78&amp;""&lt;&gt;"",K78&amp;""&lt;&gt;""),K78&amp;": "&amp;N78&amp;IF(O78&amp;""&lt;&gt;""," "&amp;O78,"")&amp;IF(P78&amp;""&lt;&gt;""," "&amp;P78,""),IF(Y78&amp;""&lt;&gt;"",K78&amp;": "&amp;TRIM(_xlfn.TEXTJOIN("",TRUE,MID(Y78,2*ROW(INDIRECT("1:"&amp;LEN(Y78)))-1,2)&amp;" ")),""))</f>
        <v/>
      </c>
      <c r="D78" s="15"/>
      <c r="E78" s="16"/>
      <c r="F78" s="17"/>
      <c r="G78" s="18"/>
      <c r="H78" s="23"/>
      <c r="I78" s="8"/>
      <c r="J78" s="8"/>
      <c r="K78" s="1" t="str">
        <f t="shared" ca="1" si="27"/>
        <v>313</v>
      </c>
      <c r="L78" s="1" t="str">
        <f t="shared" si="28"/>
        <v/>
      </c>
      <c r="M78" s="1" t="str">
        <f t="shared" ca="1" si="0"/>
        <v>$0313</v>
      </c>
      <c r="N78" s="4" t="str">
        <f t="shared" ca="1" si="1"/>
        <v/>
      </c>
      <c r="O78" s="4" t="str">
        <f t="shared" ca="1" si="2"/>
        <v>00</v>
      </c>
      <c r="P78" s="4" t="str">
        <f t="shared" ca="1" si="3"/>
        <v/>
      </c>
      <c r="Q78" s="3">
        <f t="shared" si="4"/>
        <v>-1</v>
      </c>
      <c r="R78" s="3" t="str">
        <f t="shared" si="36"/>
        <v/>
      </c>
      <c r="S78" s="3" t="str">
        <f t="shared" si="29"/>
        <v>sub</v>
      </c>
      <c r="T78" s="3" t="b">
        <f t="shared" si="6"/>
        <v>0</v>
      </c>
      <c r="U78" s="3" t="b">
        <f t="shared" si="7"/>
        <v>0</v>
      </c>
      <c r="V78" s="3" t="b">
        <f t="shared" si="8"/>
        <v>0</v>
      </c>
      <c r="W78" s="3" t="b">
        <f t="shared" si="9"/>
        <v>0</v>
      </c>
      <c r="X78" s="3" t="b">
        <f>IF(NOT(ISERROR(VLOOKUP(UPPER(F78),Opcodes!$O$3:$O$10,1,FALSE))),TRUE,FALSE)</f>
        <v>0</v>
      </c>
      <c r="Y78" s="1" t="str" cm="1">
        <f t="array" aca="1" ref="Y78" ca="1">IF(OR(UPPER(F78)="STR",UPPER(F78)="ASC"),_xlfn.TEXTJOIN("",TRUE,DEC2HEX(128*(UPPER(F78)="STR")+CODE(MID(G78,ABS(ROW(INDIRECT("1:"&amp;LEN(G78)))),1)))),IF(UPPER(F78)="HEX",SUBSTITUTE(G78," ",""),""))</f>
        <v/>
      </c>
      <c r="Z78" s="1" t="str">
        <f t="shared" si="10"/>
        <v/>
      </c>
      <c r="AA78" s="1" t="str">
        <f t="shared" si="11"/>
        <v/>
      </c>
      <c r="AB78" s="1" t="str">
        <f t="shared" si="12"/>
        <v/>
      </c>
      <c r="AC78" s="1" t="str">
        <f t="shared" si="13"/>
        <v/>
      </c>
      <c r="AD78" s="1" t="str">
        <f t="shared" si="14"/>
        <v/>
      </c>
      <c r="AE78" s="1">
        <f t="shared" ca="1" si="15"/>
        <v>0</v>
      </c>
      <c r="AF78" s="1" t="str">
        <f t="shared" si="16"/>
        <v/>
      </c>
      <c r="AG78" s="1" t="str">
        <f t="shared" ca="1" si="30"/>
        <v>mem</v>
      </c>
      <c r="AH78" s="1">
        <f t="shared" ca="1" si="17"/>
        <v>0</v>
      </c>
      <c r="AI78" s="1">
        <f t="shared" ca="1" si="33"/>
        <v>-1</v>
      </c>
      <c r="AJ78" s="1">
        <f t="shared" ca="1" si="38"/>
        <v>0</v>
      </c>
      <c r="AK78" s="1">
        <f t="shared" ca="1" si="34"/>
        <v>0</v>
      </c>
      <c r="AL78" s="1">
        <f t="shared" ca="1" si="35"/>
        <v>0</v>
      </c>
      <c r="AM78" s="1" t="e" cm="1">
        <f t="array" aca="1" ref="AM78" ca="1">INDEX($G$2:$G$195,MATCH(1,(AL78=$E$2:$E$195)*("EQU"=UPPER($F$2:$F$195)),0))</f>
        <v>#N/A</v>
      </c>
      <c r="AN78" s="1" t="str">
        <f t="shared" ca="1" si="39"/>
        <v/>
      </c>
      <c r="AO78" s="1" t="e">
        <f t="shared" ca="1" si="31"/>
        <v>#N/A</v>
      </c>
      <c r="AP78" s="1" t="str">
        <f t="shared" ca="1" si="20"/>
        <v/>
      </c>
      <c r="AQ78" s="1" t="str" cm="1">
        <f t="array" aca="1" ref="AQ78" ca="1">IF(LEFT(AL78,1)=".",INDEX($M$15:$M$177,MATCH(1,(AL78=$L$15:$L$177)*(S78=($S$15:$S$177)),0)),"")</f>
        <v/>
      </c>
      <c r="AR78" s="1">
        <f t="shared" ca="1" si="21"/>
        <v>0</v>
      </c>
      <c r="AS78" s="1">
        <f t="shared" ca="1" si="40"/>
        <v>0</v>
      </c>
      <c r="AT78" s="1" t="str">
        <f t="shared" ca="1" si="37"/>
        <v>00</v>
      </c>
      <c r="AU78" s="1" t="str">
        <f t="shared" ca="1" si="24"/>
        <v>00</v>
      </c>
      <c r="AV78" s="1" t="str">
        <f t="shared" ca="1" si="25"/>
        <v>00</v>
      </c>
      <c r="AW78" s="1" t="str">
        <f t="shared" ca="1" si="26"/>
        <v>ZP</v>
      </c>
      <c r="AX78" s="4" t="e">
        <f ca="1">VLOOKUP(UPPER(F78)&amp;"-"&amp;AW78,Opcodes!$D$3:$E$160,2,FALSE)</f>
        <v>#N/A</v>
      </c>
      <c r="AY78" s="1">
        <f t="shared" ca="1" si="32"/>
        <v>0</v>
      </c>
    </row>
    <row r="79" spans="3:51" x14ac:dyDescent="0.3">
      <c r="C79" s="10" t="str" cm="1">
        <f t="array" aca="1" ref="C79" ca="1">IF(AND(N79&amp;""&lt;&gt;"",K79&amp;""&lt;&gt;""),K79&amp;": "&amp;N79&amp;IF(O79&amp;""&lt;&gt;""," "&amp;O79,"")&amp;IF(P79&amp;""&lt;&gt;""," "&amp;P79,""),IF(Y79&amp;""&lt;&gt;"",K79&amp;": "&amp;TRIM(_xlfn.TEXTJOIN("",TRUE,MID(Y79,2*ROW(INDIRECT("1:"&amp;LEN(Y79)))-1,2)&amp;" ")),""))</f>
        <v/>
      </c>
      <c r="D79" s="15"/>
      <c r="E79" s="16"/>
      <c r="F79" s="17"/>
      <c r="G79" s="18"/>
      <c r="H79" s="23"/>
      <c r="I79" s="8"/>
      <c r="J79" s="8"/>
      <c r="K79" s="1" t="str">
        <f t="shared" ca="1" si="27"/>
        <v>313</v>
      </c>
      <c r="L79" s="1" t="str">
        <f t="shared" si="28"/>
        <v/>
      </c>
      <c r="M79" s="1" t="str">
        <f t="shared" ref="M79:M176" ca="1" si="41">IF(K79&amp;""&lt;&gt;"","$"&amp;DEC2HEX(HEX2DEC(K79),4),"")</f>
        <v>$0313</v>
      </c>
      <c r="N79" s="4" t="str">
        <f t="shared" ref="N79:N176" ca="1" si="42">IF(AND(AW79&lt;&gt;"PSO",NOT(ISERROR(AX79))),AX79,"")</f>
        <v/>
      </c>
      <c r="O79" s="4" t="str">
        <f t="shared" ref="O79:O176" ca="1" si="43">IF(AW79="PSO","",IF(AV79&amp;""&lt;&gt;"",RIGHT(AV79,2),""))</f>
        <v>00</v>
      </c>
      <c r="P79" s="4" t="str">
        <f t="shared" ref="P79:P176" ca="1" si="44">IF(LEN(AV79)&gt;2,LEFT(AV79,2),"")</f>
        <v/>
      </c>
      <c r="Q79" s="3">
        <f t="shared" ref="Q79:Q176" si="45">IF(ISERROR(SEARCH(",",G79)),-1,SEARCH(",",G79))</f>
        <v>-1</v>
      </c>
      <c r="R79" s="3" t="str">
        <f t="shared" si="36"/>
        <v/>
      </c>
      <c r="S79" s="3" t="str">
        <f t="shared" si="29"/>
        <v>sub</v>
      </c>
      <c r="T79" s="3" t="b">
        <f t="shared" ref="T79:T142" si="46">IF(ISERROR(MATCH(UPPER(F79),BRANCH,0)),FALSE,TRUE)</f>
        <v>0</v>
      </c>
      <c r="U79" s="3" t="b">
        <f t="shared" ref="U79:U176" si="47">IF(AND(F79&amp;""&lt;&gt;"",G79&amp;""=""),TRUE,FALSE)</f>
        <v>0</v>
      </c>
      <c r="V79" s="3" t="b">
        <f t="shared" ref="V79:V176" si="48">LEFT(G79,1)="("</f>
        <v>0</v>
      </c>
      <c r="W79" s="3" t="b">
        <f t="shared" ref="W79:W176" si="49">RIGHT(G79,1)=")"</f>
        <v>0</v>
      </c>
      <c r="X79" s="3" t="b">
        <f>IF(NOT(ISERROR(VLOOKUP(UPPER(F79),Opcodes!$O$3:$O$10,1,FALSE))),TRUE,FALSE)</f>
        <v>0</v>
      </c>
      <c r="Y79" s="1" t="str" cm="1">
        <f t="array" aca="1" ref="Y79" ca="1">IF(OR(UPPER(F79)="STR",UPPER(F79)="ASC"),_xlfn.TEXTJOIN("",TRUE,DEC2HEX(128*(UPPER(F79)="STR")+CODE(MID(G79,ABS(ROW(INDIRECT("1:"&amp;LEN(G79)))),1)))),IF(UPPER(F79)="HEX",SUBSTITUTE(G79," ",""),""))</f>
        <v/>
      </c>
      <c r="Z79" s="1" t="str">
        <f t="shared" ref="Z79:Z176" si="50">IF(AND(U79=FALSE,V79,W79,Q79&lt;0),MID(G79,2,LEN(G79)-2),"")</f>
        <v/>
      </c>
      <c r="AA79" s="1" t="str">
        <f t="shared" ref="AA79:AA176" si="51">IF(AND(Z79&amp;""="",Q79&gt;=0,V79,W79),MID(G79,2,Q79-2),"")</f>
        <v/>
      </c>
      <c r="AB79" s="1" t="str">
        <f t="shared" ref="AB79:AB176" si="52">IF(U79=FALSE,IF(AND(AA79="",Q79&gt;=0,V79),IF(MID(G79,LEN(G79)-2,1)=")",MID(G79,2,LEN(G79)-4),""),""),"")</f>
        <v/>
      </c>
      <c r="AC79" s="1" t="str">
        <f t="shared" ref="AC79:AC176" si="53">IF(AND(V79=FALSE,W79=FALSE,R79="X"),LEFT(G79,Q79-1),"")</f>
        <v/>
      </c>
      <c r="AD79" s="1" t="str">
        <f t="shared" ref="AD79:AD176" si="54">IF(AND(V79=FALSE,W79=FALSE,R79="Y"),LEFT(G79,Q79-1),"")</f>
        <v/>
      </c>
      <c r="AE79" s="1">
        <f t="shared" ref="AE79:AE176" ca="1" si="55">IF(AND(Y79&amp;""="",V79=FALSE,W79=FALSE,Q79&lt;0,U79=FALSE,LEFT(G79,1)&lt;&gt;"#"),G79,"")</f>
        <v>0</v>
      </c>
      <c r="AF79" s="1" t="str">
        <f t="shared" ref="AF79:AF176" si="56">IF(AND(V79=FALSE,W79=FALSE,Q79&lt;0,U79=FALSE,LEFT(G79,1)="#"),G79,"")</f>
        <v/>
      </c>
      <c r="AG79" s="1" t="str">
        <f t="shared" ca="1" si="30"/>
        <v>mem</v>
      </c>
      <c r="AH79" s="1">
        <f t="shared" ref="AH79:AH176" ca="1" si="57">IF(Z79&amp;""&lt;&gt;"",Z79,IF(AA79&amp;""&lt;&gt;"",AA79,IF(AB79&amp;""&lt;&gt;"",AB79,IF(AC79&amp;""&lt;&gt;"",AC79,IF(AD79&amp;""&lt;&gt;"",AD79,IF(AE79&amp;""&lt;&gt;"",AE79,IF(AF79&amp;""&lt;&gt;"",RIGHT(AF79,LEN(AF79)-1),"")))))))</f>
        <v>0</v>
      </c>
      <c r="AI79" s="1">
        <f t="shared" ca="1" si="33"/>
        <v>-1</v>
      </c>
      <c r="AJ79" s="1">
        <f t="shared" ca="1" si="38"/>
        <v>0</v>
      </c>
      <c r="AK79" s="1">
        <f t="shared" ca="1" si="34"/>
        <v>0</v>
      </c>
      <c r="AL79" s="1">
        <f t="shared" ca="1" si="35"/>
        <v>0</v>
      </c>
      <c r="AM79" s="1" t="e" cm="1">
        <f t="array" aca="1" ref="AM79" ca="1">INDEX($G$2:$G$195,MATCH(1,(AL79=$E$2:$E$195)*("EQU"=UPPER($F$2:$F$195)),0))</f>
        <v>#N/A</v>
      </c>
      <c r="AN79" s="1" t="str">
        <f t="shared" ca="1" si="39"/>
        <v/>
      </c>
      <c r="AO79" s="1" t="e">
        <f t="shared" ca="1" si="31"/>
        <v>#N/A</v>
      </c>
      <c r="AP79" s="1" t="str">
        <f t="shared" ref="AP79:AP176" ca="1" si="58">IF(OR(AL79&amp;""="",ISNA(AO79),AL79="*",AN79&amp;""&lt;&gt;""),IF(AL79&lt;&gt;"*","",M79),AO79)</f>
        <v/>
      </c>
      <c r="AQ79" s="1" t="str" cm="1">
        <f t="array" aca="1" ref="AQ79" ca="1">IF(LEFT(AL79,1)=".",INDEX($M$15:$M$177,MATCH(1,(AL79=$L$15:$L$177)*(S79=($S$15:$S$177)),0)),"")</f>
        <v/>
      </c>
      <c r="AR79" s="1">
        <f t="shared" ref="AR79:AR176" ca="1" si="59">IF(AQ79&amp;""&lt;&gt;"",AQ79,IF(AP79&amp;""&lt;&gt;"",AP79,IF(AN79&amp;""&lt;&gt;"",AN79,IF(AL79&amp;""&lt;&gt;"",AL79,""))))</f>
        <v>0</v>
      </c>
      <c r="AS79" s="1">
        <f t="shared" ca="1" si="40"/>
        <v>0</v>
      </c>
      <c r="AT79" s="1" t="str">
        <f t="shared" ca="1" si="37"/>
        <v>00</v>
      </c>
      <c r="AU79" s="1" t="str">
        <f t="shared" ref="AU79:AU176" ca="1" si="60">IF(LEFT(AK79,1)="&gt;",LEFT(AT79,2),IF(LEFT(AK79,1)="&lt;",RIGHT(AT79,2),AT79))</f>
        <v>00</v>
      </c>
      <c r="AV79" s="1" t="str">
        <f t="shared" ref="AV79:AV88" ca="1" si="61">IF(T79,IF(AF79&amp;""="",RIGHT(DEC2HEX(HEX2DEC(AU79)-HEX2DEC(K79)-2,2),2),AU79),AU79)</f>
        <v>00</v>
      </c>
      <c r="AW79" s="1" t="str">
        <f t="shared" ref="AW79:AW176" ca="1" si="62">IF(LEFT(AG79,3)="mem",IF(AS79&lt;255,SUBSTITUTE(AG79,"mem","ZP"),IF(T79,"REL",SUBSTITUTE(AG79,"mem","ABS"))),IF(T79,"REL",AG79))</f>
        <v>ZP</v>
      </c>
      <c r="AX79" s="4" t="e">
        <f ca="1">VLOOKUP(UPPER(F79)&amp;"-"&amp;AW79,Opcodes!$D$3:$E$160,2,FALSE)</f>
        <v>#N/A</v>
      </c>
      <c r="AY79" s="1">
        <f t="shared" ca="1" si="32"/>
        <v>0</v>
      </c>
    </row>
    <row r="80" spans="3:51" x14ac:dyDescent="0.3">
      <c r="C80" s="10" t="str" cm="1">
        <f t="array" aca="1" ref="C80" ca="1">IF(AND(N80&amp;""&lt;&gt;"",K80&amp;""&lt;&gt;""),K80&amp;": "&amp;N80&amp;IF(O80&amp;""&lt;&gt;""," "&amp;O80,"")&amp;IF(P80&amp;""&lt;&gt;""," "&amp;P80,""),IF(Y80&amp;""&lt;&gt;"",K80&amp;": "&amp;TRIM(_xlfn.TEXTJOIN("",TRUE,MID(Y80,2*ROW(INDIRECT("1:"&amp;LEN(Y80)))-1,2)&amp;" ")),""))</f>
        <v/>
      </c>
      <c r="D80" s="15"/>
      <c r="E80" s="16"/>
      <c r="F80" s="17"/>
      <c r="G80" s="18"/>
      <c r="H80" s="23"/>
      <c r="I80" s="8"/>
      <c r="J80" s="8"/>
      <c r="K80" s="1" t="str">
        <f t="shared" ref="K80:K103" ca="1" si="63">DEC2HEX(HEX2DEC(K79)+IF(ISERROR(AY79),0,IF(ISNUMBER(AY79),AY79,0)))</f>
        <v>313</v>
      </c>
      <c r="L80" s="1" t="str">
        <f t="shared" ref="L80:L176" si="64">IF(AND(E80&amp;""&lt;&gt;"",UPPER(F80&lt;&gt;"EQU")),E80,"")</f>
        <v/>
      </c>
      <c r="M80" s="1" t="str">
        <f t="shared" ca="1" si="41"/>
        <v>$0313</v>
      </c>
      <c r="N80" s="4" t="str">
        <f t="shared" ca="1" si="42"/>
        <v/>
      </c>
      <c r="O80" s="4" t="str">
        <f t="shared" ca="1" si="43"/>
        <v>00</v>
      </c>
      <c r="P80" s="4" t="str">
        <f t="shared" ca="1" si="44"/>
        <v/>
      </c>
      <c r="Q80" s="3">
        <f t="shared" si="45"/>
        <v>-1</v>
      </c>
      <c r="R80" s="3" t="str">
        <f t="shared" si="36"/>
        <v/>
      </c>
      <c r="S80" s="3" t="str">
        <f t="shared" ref="S80:S143" si="65">IF(UPPER(F80)="SUB",E80,S79)</f>
        <v>sub</v>
      </c>
      <c r="T80" s="3" t="b">
        <f t="shared" si="46"/>
        <v>0</v>
      </c>
      <c r="U80" s="3" t="b">
        <f t="shared" si="47"/>
        <v>0</v>
      </c>
      <c r="V80" s="3" t="b">
        <f t="shared" si="48"/>
        <v>0</v>
      </c>
      <c r="W80" s="3" t="b">
        <f t="shared" si="49"/>
        <v>0</v>
      </c>
      <c r="X80" s="3" t="b">
        <f>IF(NOT(ISERROR(VLOOKUP(UPPER(F80),Opcodes!$O$3:$O$10,1,FALSE))),TRUE,FALSE)</f>
        <v>0</v>
      </c>
      <c r="Y80" s="1" t="str" cm="1">
        <f t="array" aca="1" ref="Y80" ca="1">IF(OR(UPPER(F80)="STR",UPPER(F80)="ASC"),_xlfn.TEXTJOIN("",TRUE,DEC2HEX(128*(UPPER(F80)="STR")+CODE(MID(G80,ABS(ROW(INDIRECT("1:"&amp;LEN(G80)))),1)))),IF(UPPER(F80)="HEX",SUBSTITUTE(G80," ",""),""))</f>
        <v/>
      </c>
      <c r="Z80" s="1" t="str">
        <f t="shared" si="50"/>
        <v/>
      </c>
      <c r="AA80" s="1" t="str">
        <f t="shared" si="51"/>
        <v/>
      </c>
      <c r="AB80" s="1" t="str">
        <f t="shared" si="52"/>
        <v/>
      </c>
      <c r="AC80" s="1" t="str">
        <f t="shared" si="53"/>
        <v/>
      </c>
      <c r="AD80" s="1" t="str">
        <f t="shared" si="54"/>
        <v/>
      </c>
      <c r="AE80" s="1">
        <f t="shared" ca="1" si="55"/>
        <v>0</v>
      </c>
      <c r="AF80" s="1" t="str">
        <f t="shared" si="56"/>
        <v/>
      </c>
      <c r="AG80" s="1" t="str">
        <f t="shared" ref="AG80:AG143" ca="1" si="66">IF(Z80&amp;""&lt;&gt;"",Z$14,IF(AA80&amp;""&lt;&gt;"",AA$14,IF(AB80&amp;""&lt;&gt;"",AB$14,IF(AC80&amp;""&lt;&gt;"",AC$14,IF(AD80&amp;""&lt;&gt;"",AD$14,IF(AND(AE80&amp;""&lt;&gt;"",X80=FALSE),AE$14,IF(AF80&amp;""&lt;&gt;"","IMM",IF(X80,"PSO","DIR"))))))))</f>
        <v>mem</v>
      </c>
      <c r="AH80" s="1">
        <f t="shared" ca="1" si="57"/>
        <v>0</v>
      </c>
      <c r="AI80" s="1">
        <f t="shared" ca="1" si="33"/>
        <v>-1</v>
      </c>
      <c r="AJ80" s="1">
        <f t="shared" ca="1" si="38"/>
        <v>0</v>
      </c>
      <c r="AK80" s="1">
        <f t="shared" ca="1" si="34"/>
        <v>0</v>
      </c>
      <c r="AL80" s="1">
        <f t="shared" ca="1" si="35"/>
        <v>0</v>
      </c>
      <c r="AM80" s="1" t="e" cm="1">
        <f t="array" aca="1" ref="AM80" ca="1">INDEX($G$2:$G$195,MATCH(1,(AL80=$E$2:$E$195)*("EQU"=UPPER($F$2:$F$195)),0))</f>
        <v>#N/A</v>
      </c>
      <c r="AN80" s="1" t="str">
        <f t="shared" ca="1" si="39"/>
        <v/>
      </c>
      <c r="AO80" s="1" t="e">
        <f t="shared" ref="AO80:AO143" ca="1" si="67">IF(LEFT(AL80,1)&lt;&gt;".",VLOOKUP(AL80,$L$15:$M$177,2,FALSE),"")</f>
        <v>#N/A</v>
      </c>
      <c r="AP80" s="1" t="str">
        <f t="shared" ca="1" si="58"/>
        <v/>
      </c>
      <c r="AQ80" s="1" t="str" cm="1">
        <f t="array" aca="1" ref="AQ80" ca="1">IF(LEFT(AL80,1)=".",INDEX($M$15:$M$177,MATCH(1,(AL80=$L$15:$L$177)*(S80=($S$15:$S$177)),0)),"")</f>
        <v/>
      </c>
      <c r="AR80" s="1">
        <f t="shared" ca="1" si="59"/>
        <v>0</v>
      </c>
      <c r="AS80" s="1">
        <f t="shared" ca="1" si="40"/>
        <v>0</v>
      </c>
      <c r="AT80" s="1" t="str">
        <f t="shared" ca="1" si="37"/>
        <v>00</v>
      </c>
      <c r="AU80" s="1" t="str">
        <f t="shared" ca="1" si="60"/>
        <v>00</v>
      </c>
      <c r="AV80" s="1" t="str">
        <f t="shared" ca="1" si="61"/>
        <v>00</v>
      </c>
      <c r="AW80" s="1" t="str">
        <f t="shared" ca="1" si="62"/>
        <v>ZP</v>
      </c>
      <c r="AX80" s="4" t="e">
        <f ca="1">VLOOKUP(UPPER(F80)&amp;"-"&amp;AW80,Opcodes!$D$3:$E$160,2,FALSE)</f>
        <v>#N/A</v>
      </c>
      <c r="AY80" s="1">
        <f t="shared" ref="AY80:AY143" ca="1" si="68">IF(OR(UPPER(F80)="JMP",UPPER(F80)="JSR"),3,IF(T80,2,1+IF(LEFT(AL80,1)=".",1,IF(OR(AND(Y80&amp;""="",AW80="PSO"),ISERROR(AX80)),-1,IF(Y80&amp;""&lt;&gt;"",LEN(Y80)/2-1,LEN(AV80)/2)))))</f>
        <v>0</v>
      </c>
    </row>
    <row r="81" spans="3:51" x14ac:dyDescent="0.3">
      <c r="C81" s="10" t="str" cm="1">
        <f t="array" aca="1" ref="C81" ca="1">IF(AND(N81&amp;""&lt;&gt;"",K81&amp;""&lt;&gt;""),K81&amp;": "&amp;N81&amp;IF(O81&amp;""&lt;&gt;""," "&amp;O81,"")&amp;IF(P81&amp;""&lt;&gt;""," "&amp;P81,""),IF(Y81&amp;""&lt;&gt;"",K81&amp;": "&amp;TRIM(_xlfn.TEXTJOIN("",TRUE,MID(Y81,2*ROW(INDIRECT("1:"&amp;LEN(Y81)))-1,2)&amp;" ")),""))</f>
        <v/>
      </c>
      <c r="D81" s="15"/>
      <c r="E81" s="16"/>
      <c r="F81" s="17"/>
      <c r="G81" s="18"/>
      <c r="H81" s="23"/>
      <c r="I81" s="8"/>
      <c r="J81" s="8"/>
      <c r="K81" s="1" t="str">
        <f t="shared" ca="1" si="63"/>
        <v>313</v>
      </c>
      <c r="L81" s="1" t="str">
        <f t="shared" si="64"/>
        <v/>
      </c>
      <c r="M81" s="1" t="str">
        <f t="shared" ca="1" si="41"/>
        <v>$0313</v>
      </c>
      <c r="N81" s="4" t="str">
        <f t="shared" ca="1" si="42"/>
        <v/>
      </c>
      <c r="O81" s="4" t="str">
        <f t="shared" ca="1" si="43"/>
        <v>00</v>
      </c>
      <c r="P81" s="4" t="str">
        <f t="shared" ca="1" si="44"/>
        <v/>
      </c>
      <c r="Q81" s="3">
        <f t="shared" si="45"/>
        <v>-1</v>
      </c>
      <c r="R81" s="3" t="str">
        <f t="shared" si="36"/>
        <v/>
      </c>
      <c r="S81" s="3" t="str">
        <f t="shared" si="65"/>
        <v>sub</v>
      </c>
      <c r="T81" s="3" t="b">
        <f t="shared" si="46"/>
        <v>0</v>
      </c>
      <c r="U81" s="3" t="b">
        <f t="shared" si="47"/>
        <v>0</v>
      </c>
      <c r="V81" s="3" t="b">
        <f t="shared" si="48"/>
        <v>0</v>
      </c>
      <c r="W81" s="3" t="b">
        <f t="shared" si="49"/>
        <v>0</v>
      </c>
      <c r="X81" s="3" t="b">
        <f>IF(NOT(ISERROR(VLOOKUP(UPPER(F81),Opcodes!$O$3:$O$10,1,FALSE))),TRUE,FALSE)</f>
        <v>0</v>
      </c>
      <c r="Y81" s="1" t="str" cm="1">
        <f t="array" aca="1" ref="Y81" ca="1">IF(OR(UPPER(F81)="STR",UPPER(F81)="ASC"),_xlfn.TEXTJOIN("",TRUE,DEC2HEX(128*(UPPER(F81)="STR")+CODE(MID(G81,ABS(ROW(INDIRECT("1:"&amp;LEN(G81)))),1)))),IF(UPPER(F81)="HEX",SUBSTITUTE(G81," ",""),""))</f>
        <v/>
      </c>
      <c r="Z81" s="1" t="str">
        <f t="shared" si="50"/>
        <v/>
      </c>
      <c r="AA81" s="1" t="str">
        <f t="shared" si="51"/>
        <v/>
      </c>
      <c r="AB81" s="1" t="str">
        <f t="shared" si="52"/>
        <v/>
      </c>
      <c r="AC81" s="1" t="str">
        <f t="shared" si="53"/>
        <v/>
      </c>
      <c r="AD81" s="1" t="str">
        <f t="shared" si="54"/>
        <v/>
      </c>
      <c r="AE81" s="1">
        <f t="shared" ca="1" si="55"/>
        <v>0</v>
      </c>
      <c r="AF81" s="1" t="str">
        <f t="shared" si="56"/>
        <v/>
      </c>
      <c r="AG81" s="1" t="str">
        <f t="shared" ca="1" si="66"/>
        <v>mem</v>
      </c>
      <c r="AH81" s="1">
        <f t="shared" ca="1" si="57"/>
        <v>0</v>
      </c>
      <c r="AI81" s="1">
        <f t="shared" ref="AI81:AI176" ca="1" si="69">IF(ISERROR(SEARCH("+",AH81)),IF(ISERROR(SEARCH("-",AH81)),-1,SEARCH("-",AH81)),SEARCH("+",AH81))</f>
        <v>-1</v>
      </c>
      <c r="AJ81" s="1">
        <f t="shared" ca="1" si="38"/>
        <v>0</v>
      </c>
      <c r="AK81" s="1">
        <f t="shared" ref="AK81:AK176" ca="1" si="70">IF(AI81&lt;0,AH81,LEFT(AH81,AI81-1))</f>
        <v>0</v>
      </c>
      <c r="AL81" s="1">
        <f t="shared" ref="AL81:AL176" ca="1" si="71">IF(OR(LEFT(AK81,1)="&lt;",LEFT(AK81,1)="&gt;"),MID(AK81,2,LEN(AK81)),AK81)</f>
        <v>0</v>
      </c>
      <c r="AM81" s="1" t="e" cm="1">
        <f t="array" aca="1" ref="AM81" ca="1">INDEX($G$2:$G$195,MATCH(1,(AL81=$E$2:$E$195)*("EQU"=UPPER($F$2:$F$195)),0))</f>
        <v>#N/A</v>
      </c>
      <c r="AN81" s="1" t="str">
        <f t="shared" ca="1" si="39"/>
        <v/>
      </c>
      <c r="AO81" s="1" t="e">
        <f t="shared" ca="1" si="67"/>
        <v>#N/A</v>
      </c>
      <c r="AP81" s="1" t="str">
        <f t="shared" ca="1" si="58"/>
        <v/>
      </c>
      <c r="AQ81" s="1" t="str" cm="1">
        <f t="array" aca="1" ref="AQ81" ca="1">IF(LEFT(AL81,1)=".",INDEX($M$15:$M$177,MATCH(1,(AL81=$L$15:$L$177)*(S81=($S$15:$S$177)),0)),"")</f>
        <v/>
      </c>
      <c r="AR81" s="1">
        <f t="shared" ca="1" si="59"/>
        <v>0</v>
      </c>
      <c r="AS81" s="1">
        <f t="shared" ca="1" si="40"/>
        <v>0</v>
      </c>
      <c r="AT81" s="1" t="str">
        <f t="shared" ca="1" si="37"/>
        <v>00</v>
      </c>
      <c r="AU81" s="1" t="str">
        <f t="shared" ca="1" si="60"/>
        <v>00</v>
      </c>
      <c r="AV81" s="1" t="str">
        <f t="shared" ca="1" si="61"/>
        <v>00</v>
      </c>
      <c r="AW81" s="1" t="str">
        <f t="shared" ca="1" si="62"/>
        <v>ZP</v>
      </c>
      <c r="AX81" s="4" t="e">
        <f ca="1">VLOOKUP(UPPER(F81)&amp;"-"&amp;AW81,Opcodes!$D$3:$E$160,2,FALSE)</f>
        <v>#N/A</v>
      </c>
      <c r="AY81" s="1">
        <f t="shared" ca="1" si="68"/>
        <v>0</v>
      </c>
    </row>
    <row r="82" spans="3:51" x14ac:dyDescent="0.3">
      <c r="C82" s="10" t="str" cm="1">
        <f t="array" aca="1" ref="C82" ca="1">IF(AND(N82&amp;""&lt;&gt;"",K82&amp;""&lt;&gt;""),K82&amp;": "&amp;N82&amp;IF(O82&amp;""&lt;&gt;""," "&amp;O82,"")&amp;IF(P82&amp;""&lt;&gt;""," "&amp;P82,""),IF(Y82&amp;""&lt;&gt;"",K82&amp;": "&amp;TRIM(_xlfn.TEXTJOIN("",TRUE,MID(Y82,2*ROW(INDIRECT("1:"&amp;LEN(Y82)))-1,2)&amp;" ")),""))</f>
        <v/>
      </c>
      <c r="D82" s="15"/>
      <c r="E82" s="16"/>
      <c r="F82" s="17"/>
      <c r="G82" s="18"/>
      <c r="H82" s="23"/>
      <c r="I82" s="8"/>
      <c r="J82" s="8"/>
      <c r="K82" s="1" t="str">
        <f t="shared" ca="1" si="63"/>
        <v>313</v>
      </c>
      <c r="L82" s="1" t="str">
        <f t="shared" si="64"/>
        <v/>
      </c>
      <c r="M82" s="1" t="str">
        <f t="shared" ca="1" si="41"/>
        <v>$0313</v>
      </c>
      <c r="N82" s="4" t="str">
        <f t="shared" ca="1" si="42"/>
        <v/>
      </c>
      <c r="O82" s="4" t="str">
        <f t="shared" ca="1" si="43"/>
        <v>00</v>
      </c>
      <c r="P82" s="4" t="str">
        <f t="shared" ca="1" si="44"/>
        <v/>
      </c>
      <c r="Q82" s="3">
        <f t="shared" si="45"/>
        <v>-1</v>
      </c>
      <c r="R82" s="3" t="str">
        <f t="shared" si="36"/>
        <v/>
      </c>
      <c r="S82" s="3" t="str">
        <f t="shared" si="65"/>
        <v>sub</v>
      </c>
      <c r="T82" s="3" t="b">
        <f t="shared" si="46"/>
        <v>0</v>
      </c>
      <c r="U82" s="3" t="b">
        <f t="shared" si="47"/>
        <v>0</v>
      </c>
      <c r="V82" s="3" t="b">
        <f t="shared" si="48"/>
        <v>0</v>
      </c>
      <c r="W82" s="3" t="b">
        <f t="shared" si="49"/>
        <v>0</v>
      </c>
      <c r="X82" s="3" t="b">
        <f>IF(NOT(ISERROR(VLOOKUP(UPPER(F82),Opcodes!$O$3:$O$10,1,FALSE))),TRUE,FALSE)</f>
        <v>0</v>
      </c>
      <c r="Y82" s="1" t="str" cm="1">
        <f t="array" aca="1" ref="Y82" ca="1">IF(OR(UPPER(F82)="STR",UPPER(F82)="ASC"),_xlfn.TEXTJOIN("",TRUE,DEC2HEX(128*(UPPER(F82)="STR")+CODE(MID(G82,ABS(ROW(INDIRECT("1:"&amp;LEN(G82)))),1)))),IF(UPPER(F82)="HEX",SUBSTITUTE(G82," ",""),""))</f>
        <v/>
      </c>
      <c r="Z82" s="1" t="str">
        <f t="shared" si="50"/>
        <v/>
      </c>
      <c r="AA82" s="1" t="str">
        <f t="shared" si="51"/>
        <v/>
      </c>
      <c r="AB82" s="1" t="str">
        <f t="shared" si="52"/>
        <v/>
      </c>
      <c r="AC82" s="1" t="str">
        <f t="shared" si="53"/>
        <v/>
      </c>
      <c r="AD82" s="1" t="str">
        <f t="shared" si="54"/>
        <v/>
      </c>
      <c r="AE82" s="1">
        <f t="shared" ca="1" si="55"/>
        <v>0</v>
      </c>
      <c r="AF82" s="1" t="str">
        <f t="shared" si="56"/>
        <v/>
      </c>
      <c r="AG82" s="1" t="str">
        <f t="shared" ca="1" si="66"/>
        <v>mem</v>
      </c>
      <c r="AH82" s="1">
        <f t="shared" ca="1" si="57"/>
        <v>0</v>
      </c>
      <c r="AI82" s="1">
        <f t="shared" ca="1" si="69"/>
        <v>-1</v>
      </c>
      <c r="AJ82" s="1">
        <f t="shared" ca="1" si="38"/>
        <v>0</v>
      </c>
      <c r="AK82" s="1">
        <f t="shared" ca="1" si="70"/>
        <v>0</v>
      </c>
      <c r="AL82" s="1">
        <f t="shared" ca="1" si="71"/>
        <v>0</v>
      </c>
      <c r="AM82" s="1" t="e" cm="1">
        <f t="array" aca="1" ref="AM82" ca="1">INDEX($G$2:$G$195,MATCH(1,(AL82=$E$2:$E$195)*("EQU"=UPPER($F$2:$F$195)),0))</f>
        <v>#N/A</v>
      </c>
      <c r="AN82" s="1" t="str">
        <f t="shared" ca="1" si="39"/>
        <v/>
      </c>
      <c r="AO82" s="1" t="e">
        <f t="shared" ca="1" si="67"/>
        <v>#N/A</v>
      </c>
      <c r="AP82" s="1" t="str">
        <f t="shared" ca="1" si="58"/>
        <v/>
      </c>
      <c r="AQ82" s="1" t="str" cm="1">
        <f t="array" aca="1" ref="AQ82" ca="1">IF(LEFT(AL82,1)=".",INDEX($M$15:$M$177,MATCH(1,(AL82=$L$15:$L$177)*(S82=($S$15:$S$177)),0)),"")</f>
        <v/>
      </c>
      <c r="AR82" s="1">
        <f t="shared" ca="1" si="59"/>
        <v>0</v>
      </c>
      <c r="AS82" s="1">
        <f t="shared" ca="1" si="40"/>
        <v>0</v>
      </c>
      <c r="AT82" s="1" t="str">
        <f t="shared" ca="1" si="37"/>
        <v>00</v>
      </c>
      <c r="AU82" s="1" t="str">
        <f t="shared" ca="1" si="60"/>
        <v>00</v>
      </c>
      <c r="AV82" s="1" t="str">
        <f t="shared" ca="1" si="61"/>
        <v>00</v>
      </c>
      <c r="AW82" s="1" t="str">
        <f t="shared" ca="1" si="62"/>
        <v>ZP</v>
      </c>
      <c r="AX82" s="4" t="e">
        <f ca="1">VLOOKUP(UPPER(F82)&amp;"-"&amp;AW82,Opcodes!$D$3:$E$160,2,FALSE)</f>
        <v>#N/A</v>
      </c>
      <c r="AY82" s="1">
        <f t="shared" ca="1" si="68"/>
        <v>0</v>
      </c>
    </row>
    <row r="83" spans="3:51" x14ac:dyDescent="0.3">
      <c r="C83" s="10" t="str" cm="1">
        <f t="array" aca="1" ref="C83" ca="1">IF(AND(N83&amp;""&lt;&gt;"",K83&amp;""&lt;&gt;""),K83&amp;": "&amp;N83&amp;IF(O83&amp;""&lt;&gt;""," "&amp;O83,"")&amp;IF(P83&amp;""&lt;&gt;""," "&amp;P83,""),IF(Y83&amp;""&lt;&gt;"",K83&amp;": "&amp;TRIM(_xlfn.TEXTJOIN("",TRUE,MID(Y83,2*ROW(INDIRECT("1:"&amp;LEN(Y83)))-1,2)&amp;" ")),""))</f>
        <v/>
      </c>
      <c r="D83" s="15"/>
      <c r="E83" s="16"/>
      <c r="F83" s="17"/>
      <c r="G83" s="18"/>
      <c r="H83" s="23"/>
      <c r="I83" s="8"/>
      <c r="J83" s="8"/>
      <c r="K83" s="1" t="str">
        <f t="shared" ca="1" si="63"/>
        <v>313</v>
      </c>
      <c r="L83" s="1" t="str">
        <f t="shared" si="64"/>
        <v/>
      </c>
      <c r="M83" s="1" t="str">
        <f t="shared" ca="1" si="41"/>
        <v>$0313</v>
      </c>
      <c r="N83" s="4" t="str">
        <f t="shared" ca="1" si="42"/>
        <v/>
      </c>
      <c r="O83" s="4" t="str">
        <f t="shared" ca="1" si="43"/>
        <v>00</v>
      </c>
      <c r="P83" s="4" t="str">
        <f t="shared" ca="1" si="44"/>
        <v/>
      </c>
      <c r="Q83" s="3">
        <f t="shared" si="45"/>
        <v>-1</v>
      </c>
      <c r="R83" s="3" t="str">
        <f t="shared" si="36"/>
        <v/>
      </c>
      <c r="S83" s="3" t="str">
        <f t="shared" si="65"/>
        <v>sub</v>
      </c>
      <c r="T83" s="3" t="b">
        <f t="shared" si="46"/>
        <v>0</v>
      </c>
      <c r="U83" s="3" t="b">
        <f t="shared" si="47"/>
        <v>0</v>
      </c>
      <c r="V83" s="3" t="b">
        <f t="shared" si="48"/>
        <v>0</v>
      </c>
      <c r="W83" s="3" t="b">
        <f t="shared" si="49"/>
        <v>0</v>
      </c>
      <c r="X83" s="3" t="b">
        <f>IF(NOT(ISERROR(VLOOKUP(UPPER(F83),Opcodes!$O$3:$O$10,1,FALSE))),TRUE,FALSE)</f>
        <v>0</v>
      </c>
      <c r="Y83" s="1" t="str" cm="1">
        <f t="array" aca="1" ref="Y83" ca="1">IF(OR(UPPER(F83)="STR",UPPER(F83)="ASC"),_xlfn.TEXTJOIN("",TRUE,DEC2HEX(128*(UPPER(F83)="STR")+CODE(MID(G83,ABS(ROW(INDIRECT("1:"&amp;LEN(G83)))),1)))),IF(UPPER(F83)="HEX",SUBSTITUTE(G83," ",""),""))</f>
        <v/>
      </c>
      <c r="Z83" s="1" t="str">
        <f t="shared" si="50"/>
        <v/>
      </c>
      <c r="AA83" s="1" t="str">
        <f t="shared" si="51"/>
        <v/>
      </c>
      <c r="AB83" s="1" t="str">
        <f t="shared" si="52"/>
        <v/>
      </c>
      <c r="AC83" s="1" t="str">
        <f t="shared" si="53"/>
        <v/>
      </c>
      <c r="AD83" s="1" t="str">
        <f t="shared" si="54"/>
        <v/>
      </c>
      <c r="AE83" s="1">
        <f t="shared" ca="1" si="55"/>
        <v>0</v>
      </c>
      <c r="AF83" s="1" t="str">
        <f t="shared" si="56"/>
        <v/>
      </c>
      <c r="AG83" s="1" t="str">
        <f t="shared" ca="1" si="66"/>
        <v>mem</v>
      </c>
      <c r="AH83" s="1">
        <f t="shared" ca="1" si="57"/>
        <v>0</v>
      </c>
      <c r="AI83" s="1">
        <f t="shared" ca="1" si="69"/>
        <v>-1</v>
      </c>
      <c r="AJ83" s="1">
        <f t="shared" ca="1" si="38"/>
        <v>0</v>
      </c>
      <c r="AK83" s="1">
        <f t="shared" ca="1" si="70"/>
        <v>0</v>
      </c>
      <c r="AL83" s="1">
        <f t="shared" ca="1" si="71"/>
        <v>0</v>
      </c>
      <c r="AM83" s="1" t="e" cm="1">
        <f t="array" aca="1" ref="AM83" ca="1">INDEX($G$2:$G$195,MATCH(1,(AL83=$E$2:$E$195)*("EQU"=UPPER($F$2:$F$195)),0))</f>
        <v>#N/A</v>
      </c>
      <c r="AN83" s="1" t="str">
        <f t="shared" ca="1" si="39"/>
        <v/>
      </c>
      <c r="AO83" s="1" t="e">
        <f t="shared" ca="1" si="67"/>
        <v>#N/A</v>
      </c>
      <c r="AP83" s="1" t="str">
        <f t="shared" ca="1" si="58"/>
        <v/>
      </c>
      <c r="AQ83" s="1" t="str" cm="1">
        <f t="array" aca="1" ref="AQ83" ca="1">IF(LEFT(AL83,1)=".",INDEX($M$15:$M$177,MATCH(1,(AL83=$L$15:$L$177)*(S83=($S$15:$S$177)),0)),"")</f>
        <v/>
      </c>
      <c r="AR83" s="1">
        <f t="shared" ca="1" si="59"/>
        <v>0</v>
      </c>
      <c r="AS83" s="1">
        <f t="shared" ca="1" si="40"/>
        <v>0</v>
      </c>
      <c r="AT83" s="1" t="str">
        <f t="shared" ca="1" si="37"/>
        <v>00</v>
      </c>
      <c r="AU83" s="1" t="str">
        <f t="shared" ca="1" si="60"/>
        <v>00</v>
      </c>
      <c r="AV83" s="1" t="str">
        <f t="shared" ca="1" si="61"/>
        <v>00</v>
      </c>
      <c r="AW83" s="1" t="str">
        <f t="shared" ca="1" si="62"/>
        <v>ZP</v>
      </c>
      <c r="AX83" s="4" t="e">
        <f ca="1">VLOOKUP(UPPER(F83)&amp;"-"&amp;AW83,Opcodes!$D$3:$E$160,2,FALSE)</f>
        <v>#N/A</v>
      </c>
      <c r="AY83" s="1">
        <f t="shared" ca="1" si="68"/>
        <v>0</v>
      </c>
    </row>
    <row r="84" spans="3:51" x14ac:dyDescent="0.3">
      <c r="C84" s="10" t="str" cm="1">
        <f t="array" aca="1" ref="C84" ca="1">IF(AND(N84&amp;""&lt;&gt;"",K84&amp;""&lt;&gt;""),K84&amp;": "&amp;N84&amp;IF(O84&amp;""&lt;&gt;""," "&amp;O84,"")&amp;IF(P84&amp;""&lt;&gt;""," "&amp;P84,""),IF(Y84&amp;""&lt;&gt;"",K84&amp;": "&amp;TRIM(_xlfn.TEXTJOIN("",TRUE,MID(Y84,2*ROW(INDIRECT("1:"&amp;LEN(Y84)))-1,2)&amp;" ")),""))</f>
        <v/>
      </c>
      <c r="D84" s="15"/>
      <c r="E84" s="16"/>
      <c r="F84" s="17"/>
      <c r="G84" s="18"/>
      <c r="H84" s="23"/>
      <c r="I84" s="8"/>
      <c r="J84" s="8"/>
      <c r="K84" s="1" t="str">
        <f t="shared" ca="1" si="63"/>
        <v>313</v>
      </c>
      <c r="L84" s="1" t="str">
        <f t="shared" si="64"/>
        <v/>
      </c>
      <c r="M84" s="1" t="str">
        <f t="shared" ca="1" si="41"/>
        <v>$0313</v>
      </c>
      <c r="N84" s="4" t="str">
        <f t="shared" ca="1" si="42"/>
        <v/>
      </c>
      <c r="O84" s="4" t="str">
        <f t="shared" ca="1" si="43"/>
        <v>00</v>
      </c>
      <c r="P84" s="4" t="str">
        <f t="shared" ca="1" si="44"/>
        <v/>
      </c>
      <c r="Q84" s="3">
        <f t="shared" si="45"/>
        <v>-1</v>
      </c>
      <c r="R84" s="3" t="str">
        <f t="shared" si="36"/>
        <v/>
      </c>
      <c r="S84" s="3" t="str">
        <f t="shared" si="65"/>
        <v>sub</v>
      </c>
      <c r="T84" s="3" t="b">
        <f t="shared" si="46"/>
        <v>0</v>
      </c>
      <c r="U84" s="3" t="b">
        <f t="shared" si="47"/>
        <v>0</v>
      </c>
      <c r="V84" s="3" t="b">
        <f t="shared" si="48"/>
        <v>0</v>
      </c>
      <c r="W84" s="3" t="b">
        <f t="shared" si="49"/>
        <v>0</v>
      </c>
      <c r="X84" s="3" t="b">
        <f>IF(NOT(ISERROR(VLOOKUP(UPPER(F84),Opcodes!$O$3:$O$10,1,FALSE))),TRUE,FALSE)</f>
        <v>0</v>
      </c>
      <c r="Y84" s="1" t="str" cm="1">
        <f t="array" aca="1" ref="Y84" ca="1">IF(OR(UPPER(F84)="STR",UPPER(F84)="ASC"),_xlfn.TEXTJOIN("",TRUE,DEC2HEX(128*(UPPER(F84)="STR")+CODE(MID(G84,ABS(ROW(INDIRECT("1:"&amp;LEN(G84)))),1)))),IF(UPPER(F84)="HEX",SUBSTITUTE(G84," ",""),""))</f>
        <v/>
      </c>
      <c r="Z84" s="1" t="str">
        <f t="shared" si="50"/>
        <v/>
      </c>
      <c r="AA84" s="1" t="str">
        <f t="shared" si="51"/>
        <v/>
      </c>
      <c r="AB84" s="1" t="str">
        <f t="shared" si="52"/>
        <v/>
      </c>
      <c r="AC84" s="1" t="str">
        <f t="shared" si="53"/>
        <v/>
      </c>
      <c r="AD84" s="1" t="str">
        <f t="shared" si="54"/>
        <v/>
      </c>
      <c r="AE84" s="1">
        <f t="shared" ca="1" si="55"/>
        <v>0</v>
      </c>
      <c r="AF84" s="1" t="str">
        <f t="shared" si="56"/>
        <v/>
      </c>
      <c r="AG84" s="1" t="str">
        <f t="shared" ca="1" si="66"/>
        <v>mem</v>
      </c>
      <c r="AH84" s="1">
        <f t="shared" ca="1" si="57"/>
        <v>0</v>
      </c>
      <c r="AI84" s="1">
        <f t="shared" ca="1" si="69"/>
        <v>-1</v>
      </c>
      <c r="AJ84" s="1">
        <f t="shared" ca="1" si="38"/>
        <v>0</v>
      </c>
      <c r="AK84" s="1">
        <f t="shared" ca="1" si="70"/>
        <v>0</v>
      </c>
      <c r="AL84" s="1">
        <f t="shared" ca="1" si="71"/>
        <v>0</v>
      </c>
      <c r="AM84" s="1" t="e" cm="1">
        <f t="array" aca="1" ref="AM84" ca="1">INDEX($G$2:$G$195,MATCH(1,(AL84=$E$2:$E$195)*("EQU"=UPPER($F$2:$F$195)),0))</f>
        <v>#N/A</v>
      </c>
      <c r="AN84" s="1" t="str">
        <f t="shared" ca="1" si="39"/>
        <v/>
      </c>
      <c r="AO84" s="1" t="e">
        <f t="shared" ca="1" si="67"/>
        <v>#N/A</v>
      </c>
      <c r="AP84" s="1" t="str">
        <f t="shared" ca="1" si="58"/>
        <v/>
      </c>
      <c r="AQ84" s="1" t="str" cm="1">
        <f t="array" aca="1" ref="AQ84" ca="1">IF(LEFT(AL84,1)=".",INDEX($M$15:$M$177,MATCH(1,(AL84=$L$15:$L$177)*(S84=($S$15:$S$177)),0)),"")</f>
        <v/>
      </c>
      <c r="AR84" s="1">
        <f t="shared" ca="1" si="59"/>
        <v>0</v>
      </c>
      <c r="AS84" s="1">
        <f t="shared" ca="1" si="40"/>
        <v>0</v>
      </c>
      <c r="AT84" s="1" t="str">
        <f t="shared" ca="1" si="37"/>
        <v>00</v>
      </c>
      <c r="AU84" s="1" t="str">
        <f t="shared" ca="1" si="60"/>
        <v>00</v>
      </c>
      <c r="AV84" s="1" t="str">
        <f t="shared" ca="1" si="61"/>
        <v>00</v>
      </c>
      <c r="AW84" s="1" t="str">
        <f t="shared" ca="1" si="62"/>
        <v>ZP</v>
      </c>
      <c r="AX84" s="4" t="e">
        <f ca="1">VLOOKUP(UPPER(F84)&amp;"-"&amp;AW84,Opcodes!$D$3:$E$160,2,FALSE)</f>
        <v>#N/A</v>
      </c>
      <c r="AY84" s="1">
        <f t="shared" ca="1" si="68"/>
        <v>0</v>
      </c>
    </row>
    <row r="85" spans="3:51" x14ac:dyDescent="0.3">
      <c r="C85" s="10" t="str" cm="1">
        <f t="array" aca="1" ref="C85" ca="1">IF(AND(N85&amp;""&lt;&gt;"",K85&amp;""&lt;&gt;""),K85&amp;": "&amp;N85&amp;IF(O85&amp;""&lt;&gt;""," "&amp;O85,"")&amp;IF(P85&amp;""&lt;&gt;""," "&amp;P85,""),IF(Y85&amp;""&lt;&gt;"",K85&amp;": "&amp;TRIM(_xlfn.TEXTJOIN("",TRUE,MID(Y85,2*ROW(INDIRECT("1:"&amp;LEN(Y85)))-1,2)&amp;" ")),""))</f>
        <v/>
      </c>
      <c r="D85" s="15"/>
      <c r="E85" s="16"/>
      <c r="F85" s="17"/>
      <c r="G85" s="18"/>
      <c r="H85" s="23"/>
      <c r="I85" s="8"/>
      <c r="J85" s="8"/>
      <c r="K85" s="1" t="str">
        <f t="shared" ca="1" si="63"/>
        <v>313</v>
      </c>
      <c r="L85" s="1" t="str">
        <f t="shared" si="64"/>
        <v/>
      </c>
      <c r="M85" s="1" t="str">
        <f t="shared" ca="1" si="41"/>
        <v>$0313</v>
      </c>
      <c r="N85" s="4" t="str">
        <f t="shared" ca="1" si="42"/>
        <v/>
      </c>
      <c r="O85" s="4" t="str">
        <f t="shared" ca="1" si="43"/>
        <v>00</v>
      </c>
      <c r="P85" s="4" t="str">
        <f t="shared" ca="1" si="44"/>
        <v/>
      </c>
      <c r="Q85" s="3">
        <f t="shared" si="45"/>
        <v>-1</v>
      </c>
      <c r="R85" s="3" t="str">
        <f t="shared" si="36"/>
        <v/>
      </c>
      <c r="S85" s="3" t="str">
        <f t="shared" si="65"/>
        <v>sub</v>
      </c>
      <c r="T85" s="3" t="b">
        <f t="shared" si="46"/>
        <v>0</v>
      </c>
      <c r="U85" s="3" t="b">
        <f t="shared" si="47"/>
        <v>0</v>
      </c>
      <c r="V85" s="3" t="b">
        <f t="shared" si="48"/>
        <v>0</v>
      </c>
      <c r="W85" s="3" t="b">
        <f t="shared" si="49"/>
        <v>0</v>
      </c>
      <c r="X85" s="3" t="b">
        <f>IF(NOT(ISERROR(VLOOKUP(UPPER(F85),Opcodes!$O$3:$O$10,1,FALSE))),TRUE,FALSE)</f>
        <v>0</v>
      </c>
      <c r="Y85" s="1" t="str" cm="1">
        <f t="array" aca="1" ref="Y85" ca="1">IF(OR(UPPER(F85)="STR",UPPER(F85)="ASC"),_xlfn.TEXTJOIN("",TRUE,DEC2HEX(128*(UPPER(F85)="STR")+CODE(MID(G85,ABS(ROW(INDIRECT("1:"&amp;LEN(G85)))),1)))),IF(UPPER(F85)="HEX",SUBSTITUTE(G85," ",""),""))</f>
        <v/>
      </c>
      <c r="Z85" s="1" t="str">
        <f t="shared" si="50"/>
        <v/>
      </c>
      <c r="AA85" s="1" t="str">
        <f t="shared" si="51"/>
        <v/>
      </c>
      <c r="AB85" s="1" t="str">
        <f t="shared" si="52"/>
        <v/>
      </c>
      <c r="AC85" s="1" t="str">
        <f t="shared" si="53"/>
        <v/>
      </c>
      <c r="AD85" s="1" t="str">
        <f t="shared" si="54"/>
        <v/>
      </c>
      <c r="AE85" s="1">
        <f t="shared" ca="1" si="55"/>
        <v>0</v>
      </c>
      <c r="AF85" s="1" t="str">
        <f t="shared" si="56"/>
        <v/>
      </c>
      <c r="AG85" s="1" t="str">
        <f t="shared" ca="1" si="66"/>
        <v>mem</v>
      </c>
      <c r="AH85" s="1">
        <f t="shared" ca="1" si="57"/>
        <v>0</v>
      </c>
      <c r="AI85" s="1">
        <f t="shared" ca="1" si="69"/>
        <v>-1</v>
      </c>
      <c r="AJ85" s="1">
        <f t="shared" ca="1" si="38"/>
        <v>0</v>
      </c>
      <c r="AK85" s="1">
        <f t="shared" ca="1" si="70"/>
        <v>0</v>
      </c>
      <c r="AL85" s="1">
        <f t="shared" ca="1" si="71"/>
        <v>0</v>
      </c>
      <c r="AM85" s="1" t="e" cm="1">
        <f t="array" aca="1" ref="AM85" ca="1">INDEX($G$2:$G$195,MATCH(1,(AL85=$E$2:$E$195)*("EQU"=UPPER($F$2:$F$195)),0))</f>
        <v>#N/A</v>
      </c>
      <c r="AN85" s="1" t="str">
        <f t="shared" ca="1" si="39"/>
        <v/>
      </c>
      <c r="AO85" s="1" t="e">
        <f t="shared" ca="1" si="67"/>
        <v>#N/A</v>
      </c>
      <c r="AP85" s="1" t="str">
        <f t="shared" ca="1" si="58"/>
        <v/>
      </c>
      <c r="AQ85" s="1" t="str" cm="1">
        <f t="array" aca="1" ref="AQ85" ca="1">IF(LEFT(AL85,1)=".",INDEX($M$15:$M$177,MATCH(1,(AL85=$L$15:$L$177)*(S85=($S$15:$S$177)),0)),"")</f>
        <v/>
      </c>
      <c r="AR85" s="1">
        <f t="shared" ca="1" si="59"/>
        <v>0</v>
      </c>
      <c r="AS85" s="1">
        <f t="shared" ca="1" si="40"/>
        <v>0</v>
      </c>
      <c r="AT85" s="1" t="str">
        <f t="shared" ca="1" si="37"/>
        <v>00</v>
      </c>
      <c r="AU85" s="1" t="str">
        <f t="shared" ca="1" si="60"/>
        <v>00</v>
      </c>
      <c r="AV85" s="1" t="str">
        <f t="shared" ca="1" si="61"/>
        <v>00</v>
      </c>
      <c r="AW85" s="1" t="str">
        <f t="shared" ca="1" si="62"/>
        <v>ZP</v>
      </c>
      <c r="AX85" s="4" t="e">
        <f ca="1">VLOOKUP(UPPER(F85)&amp;"-"&amp;AW85,Opcodes!$D$3:$E$160,2,FALSE)</f>
        <v>#N/A</v>
      </c>
      <c r="AY85" s="1">
        <f t="shared" ca="1" si="68"/>
        <v>0</v>
      </c>
    </row>
    <row r="86" spans="3:51" x14ac:dyDescent="0.3">
      <c r="C86" s="10" t="str" cm="1">
        <f t="array" aca="1" ref="C86" ca="1">IF(AND(N86&amp;""&lt;&gt;"",K86&amp;""&lt;&gt;""),K86&amp;": "&amp;N86&amp;IF(O86&amp;""&lt;&gt;""," "&amp;O86,"")&amp;IF(P86&amp;""&lt;&gt;""," "&amp;P86,""),IF(Y86&amp;""&lt;&gt;"",K86&amp;": "&amp;TRIM(_xlfn.TEXTJOIN("",TRUE,MID(Y86,2*ROW(INDIRECT("1:"&amp;LEN(Y86)))-1,2)&amp;" ")),""))</f>
        <v/>
      </c>
      <c r="D86" s="15"/>
      <c r="E86" s="16"/>
      <c r="F86" s="17"/>
      <c r="G86" s="18"/>
      <c r="H86" s="23"/>
      <c r="I86" s="8"/>
      <c r="J86" s="8"/>
      <c r="K86" s="1" t="str">
        <f t="shared" ca="1" si="63"/>
        <v>313</v>
      </c>
      <c r="L86" s="1" t="str">
        <f t="shared" si="64"/>
        <v/>
      </c>
      <c r="M86" s="1" t="str">
        <f t="shared" ca="1" si="41"/>
        <v>$0313</v>
      </c>
      <c r="N86" s="4" t="str">
        <f t="shared" ca="1" si="42"/>
        <v/>
      </c>
      <c r="O86" s="4" t="str">
        <f t="shared" ca="1" si="43"/>
        <v>00</v>
      </c>
      <c r="P86" s="4" t="str">
        <f t="shared" ca="1" si="44"/>
        <v/>
      </c>
      <c r="Q86" s="3">
        <f t="shared" si="45"/>
        <v>-1</v>
      </c>
      <c r="R86" s="3" t="str">
        <f t="shared" si="36"/>
        <v/>
      </c>
      <c r="S86" s="3" t="str">
        <f t="shared" si="65"/>
        <v>sub</v>
      </c>
      <c r="T86" s="3" t="b">
        <f t="shared" si="46"/>
        <v>0</v>
      </c>
      <c r="U86" s="3" t="b">
        <f t="shared" si="47"/>
        <v>0</v>
      </c>
      <c r="V86" s="3" t="b">
        <f t="shared" si="48"/>
        <v>0</v>
      </c>
      <c r="W86" s="3" t="b">
        <f t="shared" si="49"/>
        <v>0</v>
      </c>
      <c r="X86" s="3" t="b">
        <f>IF(NOT(ISERROR(VLOOKUP(UPPER(F86),Opcodes!$O$3:$O$10,1,FALSE))),TRUE,FALSE)</f>
        <v>0</v>
      </c>
      <c r="Y86" s="1" t="str" cm="1">
        <f t="array" aca="1" ref="Y86" ca="1">IF(OR(UPPER(F86)="STR",UPPER(F86)="ASC"),_xlfn.TEXTJOIN("",TRUE,DEC2HEX(128*(UPPER(F86)="STR")+CODE(MID(G86,ABS(ROW(INDIRECT("1:"&amp;LEN(G86)))),1)))),IF(UPPER(F86)="HEX",SUBSTITUTE(G86," ",""),""))</f>
        <v/>
      </c>
      <c r="Z86" s="1" t="str">
        <f t="shared" si="50"/>
        <v/>
      </c>
      <c r="AA86" s="1" t="str">
        <f t="shared" si="51"/>
        <v/>
      </c>
      <c r="AB86" s="1" t="str">
        <f t="shared" si="52"/>
        <v/>
      </c>
      <c r="AC86" s="1" t="str">
        <f t="shared" si="53"/>
        <v/>
      </c>
      <c r="AD86" s="1" t="str">
        <f t="shared" si="54"/>
        <v/>
      </c>
      <c r="AE86" s="1">
        <f t="shared" ca="1" si="55"/>
        <v>0</v>
      </c>
      <c r="AF86" s="1" t="str">
        <f t="shared" si="56"/>
        <v/>
      </c>
      <c r="AG86" s="1" t="str">
        <f t="shared" ca="1" si="66"/>
        <v>mem</v>
      </c>
      <c r="AH86" s="1">
        <f t="shared" ca="1" si="57"/>
        <v>0</v>
      </c>
      <c r="AI86" s="1">
        <f t="shared" ca="1" si="69"/>
        <v>-1</v>
      </c>
      <c r="AJ86" s="1">
        <f t="shared" ca="1" si="38"/>
        <v>0</v>
      </c>
      <c r="AK86" s="1">
        <f t="shared" ca="1" si="70"/>
        <v>0</v>
      </c>
      <c r="AL86" s="1">
        <f t="shared" ca="1" si="71"/>
        <v>0</v>
      </c>
      <c r="AM86" s="1" t="e" cm="1">
        <f t="array" aca="1" ref="AM86" ca="1">INDEX($G$2:$G$195,MATCH(1,(AL86=$E$2:$E$195)*("EQU"=UPPER($F$2:$F$195)),0))</f>
        <v>#N/A</v>
      </c>
      <c r="AN86" s="1" t="str">
        <f t="shared" ca="1" si="39"/>
        <v/>
      </c>
      <c r="AO86" s="1" t="e">
        <f t="shared" ca="1" si="67"/>
        <v>#N/A</v>
      </c>
      <c r="AP86" s="1" t="str">
        <f t="shared" ca="1" si="58"/>
        <v/>
      </c>
      <c r="AQ86" s="1" t="str" cm="1">
        <f t="array" aca="1" ref="AQ86" ca="1">IF(LEFT(AL86,1)=".",INDEX($M$15:$M$177,MATCH(1,(AL86=$L$15:$L$177)*(S86=($S$15:$S$177)),0)),"")</f>
        <v/>
      </c>
      <c r="AR86" s="1">
        <f t="shared" ca="1" si="59"/>
        <v>0</v>
      </c>
      <c r="AS86" s="1">
        <f t="shared" ca="1" si="40"/>
        <v>0</v>
      </c>
      <c r="AT86" s="1" t="str">
        <f t="shared" ca="1" si="37"/>
        <v>00</v>
      </c>
      <c r="AU86" s="1" t="str">
        <f t="shared" ca="1" si="60"/>
        <v>00</v>
      </c>
      <c r="AV86" s="1" t="str">
        <f t="shared" ca="1" si="61"/>
        <v>00</v>
      </c>
      <c r="AW86" s="1" t="str">
        <f t="shared" ca="1" si="62"/>
        <v>ZP</v>
      </c>
      <c r="AX86" s="4" t="e">
        <f ca="1">VLOOKUP(UPPER(F86)&amp;"-"&amp;AW86,Opcodes!$D$3:$E$160,2,FALSE)</f>
        <v>#N/A</v>
      </c>
      <c r="AY86" s="1">
        <f t="shared" ca="1" si="68"/>
        <v>0</v>
      </c>
    </row>
    <row r="87" spans="3:51" x14ac:dyDescent="0.3">
      <c r="C87" s="10" t="str" cm="1">
        <f t="array" aca="1" ref="C87" ca="1">IF(AND(N87&amp;""&lt;&gt;"",K87&amp;""&lt;&gt;""),K87&amp;": "&amp;N87&amp;IF(O87&amp;""&lt;&gt;""," "&amp;O87,"")&amp;IF(P87&amp;""&lt;&gt;""," "&amp;P87,""),IF(Y87&amp;""&lt;&gt;"",K87&amp;": "&amp;TRIM(_xlfn.TEXTJOIN("",TRUE,MID(Y87,2*ROW(INDIRECT("1:"&amp;LEN(Y87)))-1,2)&amp;" ")),""))</f>
        <v/>
      </c>
      <c r="D87" s="15"/>
      <c r="E87" s="16"/>
      <c r="F87" s="17"/>
      <c r="G87" s="18"/>
      <c r="H87" s="23"/>
      <c r="I87" s="8"/>
      <c r="J87" s="8"/>
      <c r="K87" s="1" t="str">
        <f t="shared" ca="1" si="63"/>
        <v>313</v>
      </c>
      <c r="L87" s="1" t="str">
        <f t="shared" si="64"/>
        <v/>
      </c>
      <c r="M87" s="1" t="str">
        <f t="shared" ca="1" si="41"/>
        <v>$0313</v>
      </c>
      <c r="N87" s="4" t="str">
        <f t="shared" ca="1" si="42"/>
        <v/>
      </c>
      <c r="O87" s="4" t="str">
        <f t="shared" ca="1" si="43"/>
        <v>00</v>
      </c>
      <c r="P87" s="4" t="str">
        <f t="shared" ca="1" si="44"/>
        <v/>
      </c>
      <c r="Q87" s="3">
        <f t="shared" si="45"/>
        <v>-1</v>
      </c>
      <c r="R87" s="3" t="str">
        <f t="shared" ref="R87:R176" si="72">IF(Q87&gt;=0,UPPER(MID(G87,Q87+1,1)),"")</f>
        <v/>
      </c>
      <c r="S87" s="3" t="str">
        <f t="shared" si="65"/>
        <v>sub</v>
      </c>
      <c r="T87" s="3" t="b">
        <f t="shared" si="46"/>
        <v>0</v>
      </c>
      <c r="U87" s="3" t="b">
        <f t="shared" si="47"/>
        <v>0</v>
      </c>
      <c r="V87" s="3" t="b">
        <f t="shared" si="48"/>
        <v>0</v>
      </c>
      <c r="W87" s="3" t="b">
        <f t="shared" si="49"/>
        <v>0</v>
      </c>
      <c r="X87" s="3" t="b">
        <f>IF(NOT(ISERROR(VLOOKUP(UPPER(F87),Opcodes!$O$3:$O$10,1,FALSE))),TRUE,FALSE)</f>
        <v>0</v>
      </c>
      <c r="Y87" s="1" t="str" cm="1">
        <f t="array" aca="1" ref="Y87" ca="1">IF(OR(UPPER(F87)="STR",UPPER(F87)="ASC"),_xlfn.TEXTJOIN("",TRUE,DEC2HEX(128*(UPPER(F87)="STR")+CODE(MID(G87,ABS(ROW(INDIRECT("1:"&amp;LEN(G87)))),1)))),IF(UPPER(F87)="HEX",SUBSTITUTE(G87," ",""),""))</f>
        <v/>
      </c>
      <c r="Z87" s="1" t="str">
        <f t="shared" si="50"/>
        <v/>
      </c>
      <c r="AA87" s="1" t="str">
        <f t="shared" si="51"/>
        <v/>
      </c>
      <c r="AB87" s="1" t="str">
        <f t="shared" si="52"/>
        <v/>
      </c>
      <c r="AC87" s="1" t="str">
        <f t="shared" si="53"/>
        <v/>
      </c>
      <c r="AD87" s="1" t="str">
        <f t="shared" si="54"/>
        <v/>
      </c>
      <c r="AE87" s="1">
        <f t="shared" ca="1" si="55"/>
        <v>0</v>
      </c>
      <c r="AF87" s="1" t="str">
        <f t="shared" si="56"/>
        <v/>
      </c>
      <c r="AG87" s="1" t="str">
        <f t="shared" ca="1" si="66"/>
        <v>mem</v>
      </c>
      <c r="AH87" s="1">
        <f t="shared" ca="1" si="57"/>
        <v>0</v>
      </c>
      <c r="AI87" s="1">
        <f t="shared" ca="1" si="69"/>
        <v>-1</v>
      </c>
      <c r="AJ87" s="1">
        <f t="shared" ca="1" si="38"/>
        <v>0</v>
      </c>
      <c r="AK87" s="1">
        <f t="shared" ca="1" si="70"/>
        <v>0</v>
      </c>
      <c r="AL87" s="1">
        <f t="shared" ca="1" si="71"/>
        <v>0</v>
      </c>
      <c r="AM87" s="1" t="e" cm="1">
        <f t="array" aca="1" ref="AM87" ca="1">INDEX($G$2:$G$195,MATCH(1,(AL87=$E$2:$E$195)*("EQU"=UPPER($F$2:$F$195)),0))</f>
        <v>#N/A</v>
      </c>
      <c r="AN87" s="1" t="str">
        <f t="shared" ca="1" si="39"/>
        <v/>
      </c>
      <c r="AO87" s="1" t="e">
        <f t="shared" ca="1" si="67"/>
        <v>#N/A</v>
      </c>
      <c r="AP87" s="1" t="str">
        <f t="shared" ca="1" si="58"/>
        <v/>
      </c>
      <c r="AQ87" s="1" t="str" cm="1">
        <f t="array" aca="1" ref="AQ87" ca="1">IF(LEFT(AL87,1)=".",INDEX($M$15:$M$177,MATCH(1,(AL87=$L$15:$L$177)*(S87=($S$15:$S$177)),0)),"")</f>
        <v/>
      </c>
      <c r="AR87" s="1">
        <f t="shared" ca="1" si="59"/>
        <v>0</v>
      </c>
      <c r="AS87" s="1">
        <f t="shared" ca="1" si="40"/>
        <v>0</v>
      </c>
      <c r="AT87" s="1" t="str">
        <f t="shared" ca="1" si="37"/>
        <v>00</v>
      </c>
      <c r="AU87" s="1" t="str">
        <f t="shared" ca="1" si="60"/>
        <v>00</v>
      </c>
      <c r="AV87" s="1" t="str">
        <f t="shared" ca="1" si="61"/>
        <v>00</v>
      </c>
      <c r="AW87" s="1" t="str">
        <f t="shared" ca="1" si="62"/>
        <v>ZP</v>
      </c>
      <c r="AX87" s="4" t="e">
        <f ca="1">VLOOKUP(UPPER(F87)&amp;"-"&amp;AW87,Opcodes!$D$3:$E$160,2,FALSE)</f>
        <v>#N/A</v>
      </c>
      <c r="AY87" s="1">
        <f t="shared" ca="1" si="68"/>
        <v>0</v>
      </c>
    </row>
    <row r="88" spans="3:51" x14ac:dyDescent="0.3">
      <c r="C88" s="10" t="str" cm="1">
        <f t="array" aca="1" ref="C88" ca="1">IF(AND(N88&amp;""&lt;&gt;"",K88&amp;""&lt;&gt;""),K88&amp;": "&amp;N88&amp;IF(O88&amp;""&lt;&gt;""," "&amp;O88,"")&amp;IF(P88&amp;""&lt;&gt;""," "&amp;P88,""),IF(Y88&amp;""&lt;&gt;"",K88&amp;": "&amp;TRIM(_xlfn.TEXTJOIN("",TRUE,MID(Y88,2*ROW(INDIRECT("1:"&amp;LEN(Y88)))-1,2)&amp;" ")),""))</f>
        <v/>
      </c>
      <c r="D88" s="15"/>
      <c r="E88" s="16"/>
      <c r="F88" s="17"/>
      <c r="G88" s="18"/>
      <c r="H88" s="23"/>
      <c r="I88" s="8"/>
      <c r="J88" s="8"/>
      <c r="K88" s="1" t="str">
        <f t="shared" ca="1" si="63"/>
        <v>313</v>
      </c>
      <c r="L88" s="1" t="str">
        <f t="shared" si="64"/>
        <v/>
      </c>
      <c r="M88" s="1" t="str">
        <f t="shared" ca="1" si="41"/>
        <v>$0313</v>
      </c>
      <c r="N88" s="4" t="str">
        <f t="shared" ca="1" si="42"/>
        <v/>
      </c>
      <c r="O88" s="4" t="str">
        <f t="shared" ca="1" si="43"/>
        <v>00</v>
      </c>
      <c r="P88" s="4" t="str">
        <f t="shared" ca="1" si="44"/>
        <v/>
      </c>
      <c r="Q88" s="3">
        <f t="shared" si="45"/>
        <v>-1</v>
      </c>
      <c r="R88" s="3" t="str">
        <f t="shared" si="72"/>
        <v/>
      </c>
      <c r="S88" s="3" t="str">
        <f t="shared" si="65"/>
        <v>sub</v>
      </c>
      <c r="T88" s="3" t="b">
        <f t="shared" si="46"/>
        <v>0</v>
      </c>
      <c r="U88" s="3" t="b">
        <f t="shared" si="47"/>
        <v>0</v>
      </c>
      <c r="V88" s="3" t="b">
        <f t="shared" si="48"/>
        <v>0</v>
      </c>
      <c r="W88" s="3" t="b">
        <f t="shared" si="49"/>
        <v>0</v>
      </c>
      <c r="X88" s="3" t="b">
        <f>IF(NOT(ISERROR(VLOOKUP(UPPER(F88),Opcodes!$O$3:$O$10,1,FALSE))),TRUE,FALSE)</f>
        <v>0</v>
      </c>
      <c r="Y88" s="1" t="str" cm="1">
        <f t="array" aca="1" ref="Y88" ca="1">IF(OR(UPPER(F88)="STR",UPPER(F88)="ASC"),_xlfn.TEXTJOIN("",TRUE,DEC2HEX(128*(UPPER(F88)="STR")+CODE(MID(G88,ABS(ROW(INDIRECT("1:"&amp;LEN(G88)))),1)))),IF(UPPER(F88)="HEX",SUBSTITUTE(G88," ",""),""))</f>
        <v/>
      </c>
      <c r="Z88" s="1" t="str">
        <f t="shared" si="50"/>
        <v/>
      </c>
      <c r="AA88" s="1" t="str">
        <f t="shared" si="51"/>
        <v/>
      </c>
      <c r="AB88" s="1" t="str">
        <f t="shared" si="52"/>
        <v/>
      </c>
      <c r="AC88" s="1" t="str">
        <f t="shared" si="53"/>
        <v/>
      </c>
      <c r="AD88" s="1" t="str">
        <f t="shared" si="54"/>
        <v/>
      </c>
      <c r="AE88" s="1">
        <f t="shared" ca="1" si="55"/>
        <v>0</v>
      </c>
      <c r="AF88" s="1" t="str">
        <f t="shared" si="56"/>
        <v/>
      </c>
      <c r="AG88" s="1" t="str">
        <f t="shared" ca="1" si="66"/>
        <v>mem</v>
      </c>
      <c r="AH88" s="1">
        <f t="shared" ca="1" si="57"/>
        <v>0</v>
      </c>
      <c r="AI88" s="1">
        <f t="shared" ca="1" si="69"/>
        <v>-1</v>
      </c>
      <c r="AJ88" s="1">
        <f t="shared" ca="1" si="38"/>
        <v>0</v>
      </c>
      <c r="AK88" s="1">
        <f t="shared" ca="1" si="70"/>
        <v>0</v>
      </c>
      <c r="AL88" s="1">
        <f t="shared" ca="1" si="71"/>
        <v>0</v>
      </c>
      <c r="AM88" s="1" t="e" cm="1">
        <f t="array" aca="1" ref="AM88" ca="1">INDEX($G$2:$G$195,MATCH(1,(AL88=$E$2:$E$195)*("EQU"=UPPER($F$2:$F$195)),0))</f>
        <v>#N/A</v>
      </c>
      <c r="AN88" s="1" t="str">
        <f t="shared" ca="1" si="39"/>
        <v/>
      </c>
      <c r="AO88" s="1" t="e">
        <f t="shared" ca="1" si="67"/>
        <v>#N/A</v>
      </c>
      <c r="AP88" s="1" t="str">
        <f t="shared" ca="1" si="58"/>
        <v/>
      </c>
      <c r="AQ88" s="1" t="str" cm="1">
        <f t="array" aca="1" ref="AQ88" ca="1">IF(LEFT(AL88,1)=".",INDEX($M$15:$M$177,MATCH(1,(AL88=$L$15:$L$177)*(S88=($S$15:$S$177)),0)),"")</f>
        <v/>
      </c>
      <c r="AR88" s="1">
        <f t="shared" ca="1" si="59"/>
        <v>0</v>
      </c>
      <c r="AS88" s="1">
        <f t="shared" ca="1" si="40"/>
        <v>0</v>
      </c>
      <c r="AT88" s="1" t="str">
        <f t="shared" ca="1" si="37"/>
        <v>00</v>
      </c>
      <c r="AU88" s="1" t="str">
        <f t="shared" ca="1" si="60"/>
        <v>00</v>
      </c>
      <c r="AV88" s="1" t="str">
        <f t="shared" ca="1" si="61"/>
        <v>00</v>
      </c>
      <c r="AW88" s="1" t="str">
        <f t="shared" ca="1" si="62"/>
        <v>ZP</v>
      </c>
      <c r="AX88" s="4" t="e">
        <f ca="1">VLOOKUP(UPPER(F88)&amp;"-"&amp;AW88,Opcodes!$D$3:$E$160,2,FALSE)</f>
        <v>#N/A</v>
      </c>
      <c r="AY88" s="1">
        <f t="shared" ca="1" si="68"/>
        <v>0</v>
      </c>
    </row>
    <row r="89" spans="3:51" x14ac:dyDescent="0.3">
      <c r="C89" s="10" t="str" cm="1">
        <f t="array" aca="1" ref="C89" ca="1">IF(AND(N89&amp;""&lt;&gt;"",K89&amp;""&lt;&gt;""),K89&amp;": "&amp;N89&amp;IF(O89&amp;""&lt;&gt;""," "&amp;O89,"")&amp;IF(P89&amp;""&lt;&gt;""," "&amp;P89,""),IF(Y89&amp;""&lt;&gt;"",K89&amp;": "&amp;TRIM(_xlfn.TEXTJOIN("",TRUE,MID(Y89,2*ROW(INDIRECT("1:"&amp;LEN(Y89)))-1,2)&amp;" ")),""))</f>
        <v/>
      </c>
      <c r="D89" s="15"/>
      <c r="E89" s="16"/>
      <c r="F89" s="17"/>
      <c r="G89" s="18"/>
      <c r="H89" s="23"/>
      <c r="I89" s="8"/>
      <c r="J89" s="8"/>
      <c r="K89" s="1" t="str">
        <f t="shared" ca="1" si="63"/>
        <v>313</v>
      </c>
      <c r="L89" s="1" t="str">
        <f t="shared" si="64"/>
        <v/>
      </c>
      <c r="M89" s="1" t="str">
        <f t="shared" ca="1" si="41"/>
        <v>$0313</v>
      </c>
      <c r="N89" s="4" t="str">
        <f t="shared" ca="1" si="42"/>
        <v/>
      </c>
      <c r="O89" s="4" t="str">
        <f t="shared" ca="1" si="43"/>
        <v>00</v>
      </c>
      <c r="P89" s="4" t="str">
        <f t="shared" ca="1" si="44"/>
        <v/>
      </c>
      <c r="Q89" s="3">
        <f t="shared" si="45"/>
        <v>-1</v>
      </c>
      <c r="R89" s="3" t="str">
        <f t="shared" si="72"/>
        <v/>
      </c>
      <c r="S89" s="3" t="str">
        <f t="shared" si="65"/>
        <v>sub</v>
      </c>
      <c r="T89" s="3" t="b">
        <f t="shared" si="46"/>
        <v>0</v>
      </c>
      <c r="U89" s="3" t="b">
        <f t="shared" si="47"/>
        <v>0</v>
      </c>
      <c r="V89" s="3" t="b">
        <f t="shared" si="48"/>
        <v>0</v>
      </c>
      <c r="W89" s="3" t="b">
        <f t="shared" si="49"/>
        <v>0</v>
      </c>
      <c r="X89" s="3" t="b">
        <f>IF(NOT(ISERROR(VLOOKUP(UPPER(F89),Opcodes!$O$3:$O$10,1,FALSE))),TRUE,FALSE)</f>
        <v>0</v>
      </c>
      <c r="Y89" s="1" t="str" cm="1">
        <f t="array" aca="1" ref="Y89" ca="1">IF(OR(UPPER(F89)="STR",UPPER(F89)="ASC"),_xlfn.TEXTJOIN("",TRUE,DEC2HEX(128*(UPPER(F89)="STR")+CODE(MID(G89,ABS(ROW(INDIRECT("1:"&amp;LEN(G89)))),1)))),IF(UPPER(F89)="HEX",SUBSTITUTE(G89," ",""),""))</f>
        <v/>
      </c>
      <c r="Z89" s="1" t="str">
        <f t="shared" si="50"/>
        <v/>
      </c>
      <c r="AA89" s="1" t="str">
        <f t="shared" si="51"/>
        <v/>
      </c>
      <c r="AB89" s="1" t="str">
        <f t="shared" si="52"/>
        <v/>
      </c>
      <c r="AC89" s="1" t="str">
        <f t="shared" si="53"/>
        <v/>
      </c>
      <c r="AD89" s="1" t="str">
        <f t="shared" si="54"/>
        <v/>
      </c>
      <c r="AE89" s="1">
        <f t="shared" ca="1" si="55"/>
        <v>0</v>
      </c>
      <c r="AF89" s="1" t="str">
        <f t="shared" si="56"/>
        <v/>
      </c>
      <c r="AG89" s="1" t="str">
        <f t="shared" ca="1" si="66"/>
        <v>mem</v>
      </c>
      <c r="AH89" s="1">
        <f t="shared" ca="1" si="57"/>
        <v>0</v>
      </c>
      <c r="AI89" s="1">
        <f t="shared" ca="1" si="69"/>
        <v>-1</v>
      </c>
      <c r="AJ89" s="1">
        <f t="shared" ca="1" si="38"/>
        <v>0</v>
      </c>
      <c r="AK89" s="1">
        <f t="shared" ca="1" si="70"/>
        <v>0</v>
      </c>
      <c r="AL89" s="1">
        <f t="shared" ca="1" si="71"/>
        <v>0</v>
      </c>
      <c r="AM89" s="1" t="e" cm="1">
        <f t="array" aca="1" ref="AM89" ca="1">INDEX($G$2:$G$195,MATCH(1,(AL89=$E$2:$E$195)*("EQU"=UPPER($F$2:$F$195)),0))</f>
        <v>#N/A</v>
      </c>
      <c r="AN89" s="1" t="str">
        <f t="shared" ca="1" si="39"/>
        <v/>
      </c>
      <c r="AO89" s="1" t="e">
        <f t="shared" ca="1" si="67"/>
        <v>#N/A</v>
      </c>
      <c r="AP89" s="1" t="str">
        <f t="shared" ca="1" si="58"/>
        <v/>
      </c>
      <c r="AQ89" s="1" t="str" cm="1">
        <f t="array" aca="1" ref="AQ89" ca="1">IF(LEFT(AL89,1)=".",INDEX($M$15:$M$177,MATCH(1,(AL89=$L$15:$L$177)*(S89=($S$15:$S$177)),0)),"")</f>
        <v/>
      </c>
      <c r="AR89" s="1">
        <f t="shared" ca="1" si="59"/>
        <v>0</v>
      </c>
      <c r="AS89" s="1">
        <f t="shared" ca="1" si="40"/>
        <v>0</v>
      </c>
      <c r="AT89" s="1" t="str">
        <f t="shared" ca="1" si="37"/>
        <v>00</v>
      </c>
      <c r="AU89" s="1" t="str">
        <f t="shared" ca="1" si="60"/>
        <v>00</v>
      </c>
      <c r="AV89" s="1" t="str">
        <f ca="1">IF(T89,IF(AF89&amp;""="",RIGHT(DEC2HEX(HEX2DEC(AU89)-HEX2DEC(K89)-2,2),2),AU89),AU89)</f>
        <v>00</v>
      </c>
      <c r="AW89" s="1" t="str">
        <f t="shared" ca="1" si="62"/>
        <v>ZP</v>
      </c>
      <c r="AX89" s="4" t="e">
        <f ca="1">VLOOKUP(UPPER(F89)&amp;"-"&amp;AW89,Opcodes!$D$3:$E$160,2,FALSE)</f>
        <v>#N/A</v>
      </c>
      <c r="AY89" s="1">
        <f t="shared" ca="1" si="68"/>
        <v>0</v>
      </c>
    </row>
    <row r="90" spans="3:51" x14ac:dyDescent="0.3">
      <c r="C90" s="10" t="str" cm="1">
        <f t="array" aca="1" ref="C90" ca="1">IF(AND(N90&amp;""&lt;&gt;"",K90&amp;""&lt;&gt;""),K90&amp;": "&amp;N90&amp;IF(O90&amp;""&lt;&gt;""," "&amp;O90,"")&amp;IF(P90&amp;""&lt;&gt;""," "&amp;P90,""),IF(Y90&amp;""&lt;&gt;"",K90&amp;": "&amp;TRIM(_xlfn.TEXTJOIN("",TRUE,MID(Y90,2*ROW(INDIRECT("1:"&amp;LEN(Y90)))-1,2)&amp;" ")),""))</f>
        <v/>
      </c>
      <c r="D90" s="15"/>
      <c r="E90" s="16"/>
      <c r="F90" s="17"/>
      <c r="G90" s="18"/>
      <c r="H90" s="23"/>
      <c r="I90" s="8"/>
      <c r="J90" s="8"/>
      <c r="K90" s="1" t="str">
        <f t="shared" ca="1" si="63"/>
        <v>313</v>
      </c>
      <c r="L90" s="1" t="str">
        <f t="shared" si="64"/>
        <v/>
      </c>
      <c r="M90" s="1" t="str">
        <f t="shared" ca="1" si="41"/>
        <v>$0313</v>
      </c>
      <c r="N90" s="4" t="str">
        <f t="shared" ca="1" si="42"/>
        <v/>
      </c>
      <c r="O90" s="4" t="str">
        <f t="shared" ca="1" si="43"/>
        <v>00</v>
      </c>
      <c r="P90" s="4" t="str">
        <f t="shared" ca="1" si="44"/>
        <v/>
      </c>
      <c r="Q90" s="3">
        <f t="shared" si="45"/>
        <v>-1</v>
      </c>
      <c r="R90" s="3" t="str">
        <f t="shared" si="72"/>
        <v/>
      </c>
      <c r="S90" s="3" t="str">
        <f t="shared" si="65"/>
        <v>sub</v>
      </c>
      <c r="T90" s="3" t="b">
        <f t="shared" si="46"/>
        <v>0</v>
      </c>
      <c r="U90" s="3" t="b">
        <f t="shared" si="47"/>
        <v>0</v>
      </c>
      <c r="V90" s="3" t="b">
        <f t="shared" si="48"/>
        <v>0</v>
      </c>
      <c r="W90" s="3" t="b">
        <f t="shared" si="49"/>
        <v>0</v>
      </c>
      <c r="X90" s="3" t="b">
        <f>IF(NOT(ISERROR(VLOOKUP(UPPER(F90),Opcodes!$O$3:$O$10,1,FALSE))),TRUE,FALSE)</f>
        <v>0</v>
      </c>
      <c r="Y90" s="1" t="str" cm="1">
        <f t="array" aca="1" ref="Y90" ca="1">IF(OR(UPPER(F90)="STR",UPPER(F90)="ASC"),_xlfn.TEXTJOIN("",TRUE,DEC2HEX(128*(UPPER(F90)="STR")+CODE(MID(G90,ABS(ROW(INDIRECT("1:"&amp;LEN(G90)))),1)))),IF(UPPER(F90)="HEX",SUBSTITUTE(G90," ",""),""))</f>
        <v/>
      </c>
      <c r="Z90" s="1" t="str">
        <f t="shared" si="50"/>
        <v/>
      </c>
      <c r="AA90" s="1" t="str">
        <f t="shared" si="51"/>
        <v/>
      </c>
      <c r="AB90" s="1" t="str">
        <f t="shared" si="52"/>
        <v/>
      </c>
      <c r="AC90" s="1" t="str">
        <f t="shared" si="53"/>
        <v/>
      </c>
      <c r="AD90" s="1" t="str">
        <f t="shared" si="54"/>
        <v/>
      </c>
      <c r="AE90" s="1">
        <f t="shared" ca="1" si="55"/>
        <v>0</v>
      </c>
      <c r="AF90" s="1" t="str">
        <f t="shared" si="56"/>
        <v/>
      </c>
      <c r="AG90" s="1" t="str">
        <f t="shared" ca="1" si="66"/>
        <v>mem</v>
      </c>
      <c r="AH90" s="1">
        <f t="shared" ca="1" si="57"/>
        <v>0</v>
      </c>
      <c r="AI90" s="1">
        <f t="shared" ca="1" si="69"/>
        <v>-1</v>
      </c>
      <c r="AJ90" s="1">
        <f t="shared" ca="1" si="38"/>
        <v>0</v>
      </c>
      <c r="AK90" s="1">
        <f t="shared" ca="1" si="70"/>
        <v>0</v>
      </c>
      <c r="AL90" s="1">
        <f t="shared" ca="1" si="71"/>
        <v>0</v>
      </c>
      <c r="AM90" s="1" t="e" cm="1">
        <f t="array" aca="1" ref="AM90" ca="1">INDEX($G$2:$G$195,MATCH(1,(AL90=$E$2:$E$195)*("EQU"=UPPER($F$2:$F$195)),0))</f>
        <v>#N/A</v>
      </c>
      <c r="AN90" s="1" t="str">
        <f t="shared" ca="1" si="39"/>
        <v/>
      </c>
      <c r="AO90" s="1" t="e">
        <f t="shared" ca="1" si="67"/>
        <v>#N/A</v>
      </c>
      <c r="AP90" s="1" t="str">
        <f t="shared" ca="1" si="58"/>
        <v/>
      </c>
      <c r="AQ90" s="1" t="str" cm="1">
        <f t="array" aca="1" ref="AQ90" ca="1">IF(LEFT(AL90,1)=".",INDEX($M$15:$M$177,MATCH(1,(AL90=$L$15:$L$177)*(S90=($S$15:$S$177)),0)),"")</f>
        <v/>
      </c>
      <c r="AR90" s="1">
        <f t="shared" ca="1" si="59"/>
        <v>0</v>
      </c>
      <c r="AS90" s="1">
        <f t="shared" ca="1" si="40"/>
        <v>0</v>
      </c>
      <c r="AT90" s="1" t="str">
        <f t="shared" ca="1" si="37"/>
        <v>00</v>
      </c>
      <c r="AU90" s="1" t="str">
        <f t="shared" ca="1" si="60"/>
        <v>00</v>
      </c>
      <c r="AV90" s="1" t="str">
        <f t="shared" ref="AV90:AV176" ca="1" si="73">IF(T90,IF(AF90&amp;""="",RIGHT(DEC2HEX(HEX2DEC(AU90)-HEX2DEC(K90)-2,2),2),AU90),AU90)</f>
        <v>00</v>
      </c>
      <c r="AW90" s="1" t="str">
        <f t="shared" ca="1" si="62"/>
        <v>ZP</v>
      </c>
      <c r="AX90" s="4" t="e">
        <f ca="1">VLOOKUP(UPPER(F90)&amp;"-"&amp;AW90,Opcodes!$D$3:$E$160,2,FALSE)</f>
        <v>#N/A</v>
      </c>
      <c r="AY90" s="1">
        <f t="shared" ca="1" si="68"/>
        <v>0</v>
      </c>
    </row>
    <row r="91" spans="3:51" x14ac:dyDescent="0.3">
      <c r="C91" s="10" t="str" cm="1">
        <f t="array" aca="1" ref="C91" ca="1">IF(AND(N91&amp;""&lt;&gt;"",K91&amp;""&lt;&gt;""),K91&amp;": "&amp;N91&amp;IF(O91&amp;""&lt;&gt;""," "&amp;O91,"")&amp;IF(P91&amp;""&lt;&gt;""," "&amp;P91,""),IF(Y91&amp;""&lt;&gt;"",K91&amp;": "&amp;TRIM(_xlfn.TEXTJOIN("",TRUE,MID(Y91,2*ROW(INDIRECT("1:"&amp;LEN(Y91)))-1,2)&amp;" ")),""))</f>
        <v/>
      </c>
      <c r="D91" s="15"/>
      <c r="E91" s="16"/>
      <c r="F91" s="17"/>
      <c r="G91" s="18"/>
      <c r="H91" s="23"/>
      <c r="I91" s="8"/>
      <c r="J91" s="8"/>
      <c r="K91" s="1" t="str">
        <f t="shared" ca="1" si="63"/>
        <v>313</v>
      </c>
      <c r="L91" s="1" t="str">
        <f t="shared" si="64"/>
        <v/>
      </c>
      <c r="M91" s="1" t="str">
        <f t="shared" ca="1" si="41"/>
        <v>$0313</v>
      </c>
      <c r="N91" s="4" t="str">
        <f t="shared" ca="1" si="42"/>
        <v/>
      </c>
      <c r="O91" s="4" t="str">
        <f t="shared" ca="1" si="43"/>
        <v>00</v>
      </c>
      <c r="P91" s="4" t="str">
        <f t="shared" ca="1" si="44"/>
        <v/>
      </c>
      <c r="Q91" s="3">
        <f t="shared" si="45"/>
        <v>-1</v>
      </c>
      <c r="R91" s="3" t="str">
        <f t="shared" si="72"/>
        <v/>
      </c>
      <c r="S91" s="3" t="str">
        <f t="shared" si="65"/>
        <v>sub</v>
      </c>
      <c r="T91" s="3" t="b">
        <f t="shared" si="46"/>
        <v>0</v>
      </c>
      <c r="U91" s="3" t="b">
        <f t="shared" si="47"/>
        <v>0</v>
      </c>
      <c r="V91" s="3" t="b">
        <f t="shared" si="48"/>
        <v>0</v>
      </c>
      <c r="W91" s="3" t="b">
        <f t="shared" si="49"/>
        <v>0</v>
      </c>
      <c r="X91" s="3" t="b">
        <f>IF(NOT(ISERROR(VLOOKUP(UPPER(F91),Opcodes!$O$3:$O$10,1,FALSE))),TRUE,FALSE)</f>
        <v>0</v>
      </c>
      <c r="Y91" s="1" t="str" cm="1">
        <f t="array" aca="1" ref="Y91" ca="1">IF(OR(UPPER(F91)="STR",UPPER(F91)="ASC"),_xlfn.TEXTJOIN("",TRUE,DEC2HEX(128*(UPPER(F91)="STR")+CODE(MID(G91,ABS(ROW(INDIRECT("1:"&amp;LEN(G91)))),1)))),IF(UPPER(F91)="HEX",SUBSTITUTE(G91," ",""),""))</f>
        <v/>
      </c>
      <c r="Z91" s="1" t="str">
        <f t="shared" si="50"/>
        <v/>
      </c>
      <c r="AA91" s="1" t="str">
        <f t="shared" si="51"/>
        <v/>
      </c>
      <c r="AB91" s="1" t="str">
        <f t="shared" si="52"/>
        <v/>
      </c>
      <c r="AC91" s="1" t="str">
        <f t="shared" si="53"/>
        <v/>
      </c>
      <c r="AD91" s="1" t="str">
        <f t="shared" si="54"/>
        <v/>
      </c>
      <c r="AE91" s="1">
        <f t="shared" ca="1" si="55"/>
        <v>0</v>
      </c>
      <c r="AF91" s="1" t="str">
        <f t="shared" si="56"/>
        <v/>
      </c>
      <c r="AG91" s="1" t="str">
        <f t="shared" ca="1" si="66"/>
        <v>mem</v>
      </c>
      <c r="AH91" s="1">
        <f t="shared" ca="1" si="57"/>
        <v>0</v>
      </c>
      <c r="AI91" s="1">
        <f t="shared" ca="1" si="69"/>
        <v>-1</v>
      </c>
      <c r="AJ91" s="1">
        <f t="shared" ca="1" si="38"/>
        <v>0</v>
      </c>
      <c r="AK91" s="1">
        <f t="shared" ca="1" si="70"/>
        <v>0</v>
      </c>
      <c r="AL91" s="1">
        <f t="shared" ca="1" si="71"/>
        <v>0</v>
      </c>
      <c r="AM91" s="1" t="e" cm="1">
        <f t="array" aca="1" ref="AM91" ca="1">INDEX($G$2:$G$195,MATCH(1,(AL91=$E$2:$E$195)*("EQU"=UPPER($F$2:$F$195)),0))</f>
        <v>#N/A</v>
      </c>
      <c r="AN91" s="1" t="str">
        <f t="shared" ca="1" si="39"/>
        <v/>
      </c>
      <c r="AO91" s="1" t="e">
        <f t="shared" ca="1" si="67"/>
        <v>#N/A</v>
      </c>
      <c r="AP91" s="1" t="str">
        <f t="shared" ca="1" si="58"/>
        <v/>
      </c>
      <c r="AQ91" s="1" t="str" cm="1">
        <f t="array" aca="1" ref="AQ91" ca="1">IF(LEFT(AL91,1)=".",INDEX($M$15:$M$177,MATCH(1,(AL91=$L$15:$L$177)*(S91=($S$15:$S$177)),0)),"")</f>
        <v/>
      </c>
      <c r="AR91" s="1">
        <f t="shared" ca="1" si="59"/>
        <v>0</v>
      </c>
      <c r="AS91" s="1">
        <f t="shared" ca="1" si="40"/>
        <v>0</v>
      </c>
      <c r="AT91" s="1" t="str">
        <f t="shared" ca="1" si="37"/>
        <v>00</v>
      </c>
      <c r="AU91" s="1" t="str">
        <f t="shared" ca="1" si="60"/>
        <v>00</v>
      </c>
      <c r="AV91" s="1" t="str">
        <f t="shared" ca="1" si="73"/>
        <v>00</v>
      </c>
      <c r="AW91" s="1" t="str">
        <f t="shared" ca="1" si="62"/>
        <v>ZP</v>
      </c>
      <c r="AX91" s="4" t="e">
        <f ca="1">VLOOKUP(UPPER(F91)&amp;"-"&amp;AW91,Opcodes!$D$3:$E$160,2,FALSE)</f>
        <v>#N/A</v>
      </c>
      <c r="AY91" s="1">
        <f t="shared" ca="1" si="68"/>
        <v>0</v>
      </c>
    </row>
    <row r="92" spans="3:51" x14ac:dyDescent="0.3">
      <c r="C92" s="10" t="str" cm="1">
        <f t="array" aca="1" ref="C92" ca="1">IF(AND(N92&amp;""&lt;&gt;"",K92&amp;""&lt;&gt;""),K92&amp;": "&amp;N92&amp;IF(O92&amp;""&lt;&gt;""," "&amp;O92,"")&amp;IF(P92&amp;""&lt;&gt;""," "&amp;P92,""),IF(Y92&amp;""&lt;&gt;"",K92&amp;": "&amp;TRIM(_xlfn.TEXTJOIN("",TRUE,MID(Y92,2*ROW(INDIRECT("1:"&amp;LEN(Y92)))-1,2)&amp;" ")),""))</f>
        <v/>
      </c>
      <c r="D92" s="15"/>
      <c r="E92" s="16"/>
      <c r="F92" s="17"/>
      <c r="G92" s="18"/>
      <c r="H92" s="23"/>
      <c r="I92" s="8"/>
      <c r="J92" s="8"/>
      <c r="K92" s="1" t="str">
        <f t="shared" ca="1" si="63"/>
        <v>313</v>
      </c>
      <c r="L92" s="1" t="str">
        <f t="shared" si="64"/>
        <v/>
      </c>
      <c r="M92" s="1" t="str">
        <f t="shared" ca="1" si="41"/>
        <v>$0313</v>
      </c>
      <c r="N92" s="4" t="str">
        <f t="shared" ca="1" si="42"/>
        <v/>
      </c>
      <c r="O92" s="4" t="str">
        <f t="shared" ca="1" si="43"/>
        <v>00</v>
      </c>
      <c r="P92" s="4" t="str">
        <f t="shared" ca="1" si="44"/>
        <v/>
      </c>
      <c r="Q92" s="3">
        <f t="shared" si="45"/>
        <v>-1</v>
      </c>
      <c r="R92" s="3" t="str">
        <f t="shared" si="72"/>
        <v/>
      </c>
      <c r="S92" s="3" t="str">
        <f t="shared" si="65"/>
        <v>sub</v>
      </c>
      <c r="T92" s="3" t="b">
        <f t="shared" si="46"/>
        <v>0</v>
      </c>
      <c r="U92" s="3" t="b">
        <f t="shared" si="47"/>
        <v>0</v>
      </c>
      <c r="V92" s="3" t="b">
        <f t="shared" si="48"/>
        <v>0</v>
      </c>
      <c r="W92" s="3" t="b">
        <f t="shared" si="49"/>
        <v>0</v>
      </c>
      <c r="X92" s="3" t="b">
        <f>IF(NOT(ISERROR(VLOOKUP(UPPER(F92),Opcodes!$O$3:$O$10,1,FALSE))),TRUE,FALSE)</f>
        <v>0</v>
      </c>
      <c r="Y92" s="1" t="str" cm="1">
        <f t="array" aca="1" ref="Y92" ca="1">IF(OR(UPPER(F92)="STR",UPPER(F92)="ASC"),_xlfn.TEXTJOIN("",TRUE,DEC2HEX(128*(UPPER(F92)="STR")+CODE(MID(G92,ABS(ROW(INDIRECT("1:"&amp;LEN(G92)))),1)))),IF(UPPER(F92)="HEX",SUBSTITUTE(G92," ",""),""))</f>
        <v/>
      </c>
      <c r="Z92" s="1" t="str">
        <f t="shared" si="50"/>
        <v/>
      </c>
      <c r="AA92" s="1" t="str">
        <f t="shared" si="51"/>
        <v/>
      </c>
      <c r="AB92" s="1" t="str">
        <f t="shared" si="52"/>
        <v/>
      </c>
      <c r="AC92" s="1" t="str">
        <f t="shared" si="53"/>
        <v/>
      </c>
      <c r="AD92" s="1" t="str">
        <f t="shared" si="54"/>
        <v/>
      </c>
      <c r="AE92" s="1">
        <f t="shared" ca="1" si="55"/>
        <v>0</v>
      </c>
      <c r="AF92" s="1" t="str">
        <f t="shared" si="56"/>
        <v/>
      </c>
      <c r="AG92" s="1" t="str">
        <f t="shared" ca="1" si="66"/>
        <v>mem</v>
      </c>
      <c r="AH92" s="1">
        <f t="shared" ca="1" si="57"/>
        <v>0</v>
      </c>
      <c r="AI92" s="1">
        <f t="shared" ca="1" si="69"/>
        <v>-1</v>
      </c>
      <c r="AJ92" s="1">
        <f t="shared" ca="1" si="38"/>
        <v>0</v>
      </c>
      <c r="AK92" s="1">
        <f t="shared" ca="1" si="70"/>
        <v>0</v>
      </c>
      <c r="AL92" s="1">
        <f t="shared" ca="1" si="71"/>
        <v>0</v>
      </c>
      <c r="AM92" s="1" t="e" cm="1">
        <f t="array" aca="1" ref="AM92" ca="1">INDEX($G$2:$G$195,MATCH(1,(AL92=$E$2:$E$195)*("EQU"=UPPER($F$2:$F$195)),0))</f>
        <v>#N/A</v>
      </c>
      <c r="AN92" s="1" t="str">
        <f t="shared" ca="1" si="39"/>
        <v/>
      </c>
      <c r="AO92" s="1" t="e">
        <f t="shared" ca="1" si="67"/>
        <v>#N/A</v>
      </c>
      <c r="AP92" s="1" t="str">
        <f t="shared" ca="1" si="58"/>
        <v/>
      </c>
      <c r="AQ92" s="1" t="str" cm="1">
        <f t="array" aca="1" ref="AQ92" ca="1">IF(LEFT(AL92,1)=".",INDEX($M$15:$M$177,MATCH(1,(AL92=$L$15:$L$177)*(S92=($S$15:$S$177)),0)),"")</f>
        <v/>
      </c>
      <c r="AR92" s="1">
        <f t="shared" ca="1" si="59"/>
        <v>0</v>
      </c>
      <c r="AS92" s="1">
        <f t="shared" ca="1" si="40"/>
        <v>0</v>
      </c>
      <c r="AT92" s="1" t="str">
        <f t="shared" ref="AT92:AT176" ca="1" si="74">IF(AS92&amp;""&lt;&gt;"",DEC2HEX(AS92,2+2*(AS92&gt;255)),"")</f>
        <v>00</v>
      </c>
      <c r="AU92" s="1" t="str">
        <f t="shared" ca="1" si="60"/>
        <v>00</v>
      </c>
      <c r="AV92" s="1" t="str">
        <f t="shared" ca="1" si="73"/>
        <v>00</v>
      </c>
      <c r="AW92" s="1" t="str">
        <f t="shared" ca="1" si="62"/>
        <v>ZP</v>
      </c>
      <c r="AX92" s="4" t="e">
        <f ca="1">VLOOKUP(UPPER(F92)&amp;"-"&amp;AW92,Opcodes!$D$3:$E$160,2,FALSE)</f>
        <v>#N/A</v>
      </c>
      <c r="AY92" s="1">
        <f t="shared" ca="1" si="68"/>
        <v>0</v>
      </c>
    </row>
    <row r="93" spans="3:51" x14ac:dyDescent="0.3">
      <c r="C93" s="10" t="str" cm="1">
        <f t="array" aca="1" ref="C93" ca="1">IF(AND(N93&amp;""&lt;&gt;"",K93&amp;""&lt;&gt;""),K93&amp;": "&amp;N93&amp;IF(O93&amp;""&lt;&gt;""," "&amp;O93,"")&amp;IF(P93&amp;""&lt;&gt;""," "&amp;P93,""),IF(Y93&amp;""&lt;&gt;"",K93&amp;": "&amp;TRIM(_xlfn.TEXTJOIN("",TRUE,MID(Y93,2*ROW(INDIRECT("1:"&amp;LEN(Y93)))-1,2)&amp;" ")),""))</f>
        <v/>
      </c>
      <c r="D93" s="15"/>
      <c r="E93" s="16"/>
      <c r="F93" s="17"/>
      <c r="G93" s="18"/>
      <c r="H93" s="23"/>
      <c r="I93" s="8"/>
      <c r="J93" s="8"/>
      <c r="K93" s="1" t="str">
        <f t="shared" ca="1" si="63"/>
        <v>313</v>
      </c>
      <c r="L93" s="1" t="str">
        <f t="shared" si="64"/>
        <v/>
      </c>
      <c r="M93" s="1" t="str">
        <f t="shared" ca="1" si="41"/>
        <v>$0313</v>
      </c>
      <c r="N93" s="4" t="str">
        <f t="shared" ca="1" si="42"/>
        <v/>
      </c>
      <c r="O93" s="4" t="str">
        <f t="shared" ca="1" si="43"/>
        <v>00</v>
      </c>
      <c r="P93" s="4" t="str">
        <f t="shared" ca="1" si="44"/>
        <v/>
      </c>
      <c r="Q93" s="3">
        <f t="shared" si="45"/>
        <v>-1</v>
      </c>
      <c r="R93" s="3" t="str">
        <f t="shared" si="72"/>
        <v/>
      </c>
      <c r="S93" s="3" t="str">
        <f t="shared" si="65"/>
        <v>sub</v>
      </c>
      <c r="T93" s="3" t="b">
        <f t="shared" si="46"/>
        <v>0</v>
      </c>
      <c r="U93" s="3" t="b">
        <f t="shared" si="47"/>
        <v>0</v>
      </c>
      <c r="V93" s="3" t="b">
        <f t="shared" si="48"/>
        <v>0</v>
      </c>
      <c r="W93" s="3" t="b">
        <f t="shared" si="49"/>
        <v>0</v>
      </c>
      <c r="X93" s="3" t="b">
        <f>IF(NOT(ISERROR(VLOOKUP(UPPER(F93),Opcodes!$O$3:$O$10,1,FALSE))),TRUE,FALSE)</f>
        <v>0</v>
      </c>
      <c r="Y93" s="1" t="str" cm="1">
        <f t="array" aca="1" ref="Y93" ca="1">IF(OR(UPPER(F93)="STR",UPPER(F93)="ASC"),_xlfn.TEXTJOIN("",TRUE,DEC2HEX(128*(UPPER(F93)="STR")+CODE(MID(G93,ABS(ROW(INDIRECT("1:"&amp;LEN(G93)))),1)))),IF(UPPER(F93)="HEX",SUBSTITUTE(G93," ",""),""))</f>
        <v/>
      </c>
      <c r="Z93" s="1" t="str">
        <f t="shared" si="50"/>
        <v/>
      </c>
      <c r="AA93" s="1" t="str">
        <f t="shared" si="51"/>
        <v/>
      </c>
      <c r="AB93" s="1" t="str">
        <f t="shared" si="52"/>
        <v/>
      </c>
      <c r="AC93" s="1" t="str">
        <f t="shared" si="53"/>
        <v/>
      </c>
      <c r="AD93" s="1" t="str">
        <f t="shared" si="54"/>
        <v/>
      </c>
      <c r="AE93" s="1">
        <f t="shared" ca="1" si="55"/>
        <v>0</v>
      </c>
      <c r="AF93" s="1" t="str">
        <f t="shared" si="56"/>
        <v/>
      </c>
      <c r="AG93" s="1" t="str">
        <f t="shared" ca="1" si="66"/>
        <v>mem</v>
      </c>
      <c r="AH93" s="1">
        <f t="shared" ca="1" si="57"/>
        <v>0</v>
      </c>
      <c r="AI93" s="1">
        <f t="shared" ca="1" si="69"/>
        <v>-1</v>
      </c>
      <c r="AJ93" s="1">
        <f t="shared" ca="1" si="38"/>
        <v>0</v>
      </c>
      <c r="AK93" s="1">
        <f t="shared" ca="1" si="70"/>
        <v>0</v>
      </c>
      <c r="AL93" s="1">
        <f t="shared" ca="1" si="71"/>
        <v>0</v>
      </c>
      <c r="AM93" s="1" t="e" cm="1">
        <f t="array" aca="1" ref="AM93" ca="1">INDEX($G$2:$G$195,MATCH(1,(AL93=$E$2:$E$195)*("EQU"=UPPER($F$2:$F$195)),0))</f>
        <v>#N/A</v>
      </c>
      <c r="AN93" s="1" t="str">
        <f t="shared" ca="1" si="39"/>
        <v/>
      </c>
      <c r="AO93" s="1" t="e">
        <f t="shared" ca="1" si="67"/>
        <v>#N/A</v>
      </c>
      <c r="AP93" s="1" t="str">
        <f t="shared" ca="1" si="58"/>
        <v/>
      </c>
      <c r="AQ93" s="1" t="str" cm="1">
        <f t="array" aca="1" ref="AQ93" ca="1">IF(LEFT(AL93,1)=".",INDEX($M$15:$M$177,MATCH(1,(AL93=$L$15:$L$177)*(S93=($S$15:$S$177)),0)),"")</f>
        <v/>
      </c>
      <c r="AR93" s="1">
        <f t="shared" ca="1" si="59"/>
        <v>0</v>
      </c>
      <c r="AS93" s="1">
        <f t="shared" ca="1" si="40"/>
        <v>0</v>
      </c>
      <c r="AT93" s="1" t="str">
        <f t="shared" ca="1" si="74"/>
        <v>00</v>
      </c>
      <c r="AU93" s="1" t="str">
        <f t="shared" ca="1" si="60"/>
        <v>00</v>
      </c>
      <c r="AV93" s="1" t="str">
        <f t="shared" ca="1" si="73"/>
        <v>00</v>
      </c>
      <c r="AW93" s="1" t="str">
        <f t="shared" ca="1" si="62"/>
        <v>ZP</v>
      </c>
      <c r="AX93" s="4" t="e">
        <f ca="1">VLOOKUP(UPPER(F93)&amp;"-"&amp;AW93,Opcodes!$D$3:$E$160,2,FALSE)</f>
        <v>#N/A</v>
      </c>
      <c r="AY93" s="1">
        <f t="shared" ca="1" si="68"/>
        <v>0</v>
      </c>
    </row>
    <row r="94" spans="3:51" x14ac:dyDescent="0.3">
      <c r="C94" s="10" t="str" cm="1">
        <f t="array" aca="1" ref="C94" ca="1">IF(AND(N94&amp;""&lt;&gt;"",K94&amp;""&lt;&gt;""),K94&amp;": "&amp;N94&amp;IF(O94&amp;""&lt;&gt;""," "&amp;O94,"")&amp;IF(P94&amp;""&lt;&gt;""," "&amp;P94,""),IF(Y94&amp;""&lt;&gt;"",K94&amp;": "&amp;TRIM(_xlfn.TEXTJOIN("",TRUE,MID(Y94,2*ROW(INDIRECT("1:"&amp;LEN(Y94)))-1,2)&amp;" ")),""))</f>
        <v/>
      </c>
      <c r="D94" s="15"/>
      <c r="E94" s="16"/>
      <c r="F94" s="17"/>
      <c r="G94" s="18"/>
      <c r="H94" s="23"/>
      <c r="I94" s="8"/>
      <c r="J94" s="8"/>
      <c r="K94" s="1" t="str">
        <f t="shared" ca="1" si="63"/>
        <v>313</v>
      </c>
      <c r="L94" s="1" t="str">
        <f t="shared" si="64"/>
        <v/>
      </c>
      <c r="M94" s="1" t="str">
        <f t="shared" ca="1" si="41"/>
        <v>$0313</v>
      </c>
      <c r="N94" s="4" t="str">
        <f t="shared" ca="1" si="42"/>
        <v/>
      </c>
      <c r="O94" s="4" t="str">
        <f t="shared" ca="1" si="43"/>
        <v>00</v>
      </c>
      <c r="P94" s="4" t="str">
        <f t="shared" ca="1" si="44"/>
        <v/>
      </c>
      <c r="Q94" s="3">
        <f t="shared" si="45"/>
        <v>-1</v>
      </c>
      <c r="R94" s="3" t="str">
        <f t="shared" si="72"/>
        <v/>
      </c>
      <c r="S94" s="3" t="str">
        <f t="shared" si="65"/>
        <v>sub</v>
      </c>
      <c r="T94" s="3" t="b">
        <f t="shared" si="46"/>
        <v>0</v>
      </c>
      <c r="U94" s="3" t="b">
        <f t="shared" si="47"/>
        <v>0</v>
      </c>
      <c r="V94" s="3" t="b">
        <f t="shared" si="48"/>
        <v>0</v>
      </c>
      <c r="W94" s="3" t="b">
        <f t="shared" si="49"/>
        <v>0</v>
      </c>
      <c r="X94" s="3" t="b">
        <f>IF(NOT(ISERROR(VLOOKUP(UPPER(F94),Opcodes!$O$3:$O$10,1,FALSE))),TRUE,FALSE)</f>
        <v>0</v>
      </c>
      <c r="Y94" s="1" t="str" cm="1">
        <f t="array" aca="1" ref="Y94" ca="1">IF(OR(UPPER(F94)="STR",UPPER(F94)="ASC"),_xlfn.TEXTJOIN("",TRUE,DEC2HEX(128*(UPPER(F94)="STR")+CODE(MID(G94,ABS(ROW(INDIRECT("1:"&amp;LEN(G94)))),1)))),IF(UPPER(F94)="HEX",SUBSTITUTE(G94," ",""),""))</f>
        <v/>
      </c>
      <c r="Z94" s="1" t="str">
        <f t="shared" si="50"/>
        <v/>
      </c>
      <c r="AA94" s="1" t="str">
        <f t="shared" si="51"/>
        <v/>
      </c>
      <c r="AB94" s="1" t="str">
        <f t="shared" si="52"/>
        <v/>
      </c>
      <c r="AC94" s="1" t="str">
        <f t="shared" si="53"/>
        <v/>
      </c>
      <c r="AD94" s="1" t="str">
        <f t="shared" si="54"/>
        <v/>
      </c>
      <c r="AE94" s="1">
        <f t="shared" ca="1" si="55"/>
        <v>0</v>
      </c>
      <c r="AF94" s="1" t="str">
        <f t="shared" si="56"/>
        <v/>
      </c>
      <c r="AG94" s="1" t="str">
        <f t="shared" ca="1" si="66"/>
        <v>mem</v>
      </c>
      <c r="AH94" s="1">
        <f t="shared" ca="1" si="57"/>
        <v>0</v>
      </c>
      <c r="AI94" s="1">
        <f t="shared" ca="1" si="69"/>
        <v>-1</v>
      </c>
      <c r="AJ94" s="1">
        <f t="shared" ca="1" si="38"/>
        <v>0</v>
      </c>
      <c r="AK94" s="1">
        <f t="shared" ca="1" si="70"/>
        <v>0</v>
      </c>
      <c r="AL94" s="1">
        <f t="shared" ca="1" si="71"/>
        <v>0</v>
      </c>
      <c r="AM94" s="1" t="e" cm="1">
        <f t="array" aca="1" ref="AM94" ca="1">INDEX($G$2:$G$195,MATCH(1,(AL94=$E$2:$E$195)*("EQU"=UPPER($F$2:$F$195)),0))</f>
        <v>#N/A</v>
      </c>
      <c r="AN94" s="1" t="str">
        <f t="shared" ca="1" si="39"/>
        <v/>
      </c>
      <c r="AO94" s="1" t="e">
        <f t="shared" ca="1" si="67"/>
        <v>#N/A</v>
      </c>
      <c r="AP94" s="1" t="str">
        <f t="shared" ca="1" si="58"/>
        <v/>
      </c>
      <c r="AQ94" s="1" t="str" cm="1">
        <f t="array" aca="1" ref="AQ94" ca="1">IF(LEFT(AL94,1)=".",INDEX($M$15:$M$177,MATCH(1,(AL94=$L$15:$L$177)*(S94=($S$15:$S$177)),0)),"")</f>
        <v/>
      </c>
      <c r="AR94" s="1">
        <f t="shared" ca="1" si="59"/>
        <v>0</v>
      </c>
      <c r="AS94" s="1">
        <f t="shared" ca="1" si="40"/>
        <v>0</v>
      </c>
      <c r="AT94" s="1" t="str">
        <f t="shared" ca="1" si="74"/>
        <v>00</v>
      </c>
      <c r="AU94" s="1" t="str">
        <f t="shared" ca="1" si="60"/>
        <v>00</v>
      </c>
      <c r="AV94" s="1" t="str">
        <f t="shared" ca="1" si="73"/>
        <v>00</v>
      </c>
      <c r="AW94" s="1" t="str">
        <f t="shared" ca="1" si="62"/>
        <v>ZP</v>
      </c>
      <c r="AX94" s="4" t="e">
        <f ca="1">VLOOKUP(UPPER(F94)&amp;"-"&amp;AW94,Opcodes!$D$3:$E$160,2,FALSE)</f>
        <v>#N/A</v>
      </c>
      <c r="AY94" s="1">
        <f t="shared" ca="1" si="68"/>
        <v>0</v>
      </c>
    </row>
    <row r="95" spans="3:51" x14ac:dyDescent="0.3">
      <c r="C95" s="10" t="str" cm="1">
        <f t="array" aca="1" ref="C95" ca="1">IF(AND(N95&amp;""&lt;&gt;"",K95&amp;""&lt;&gt;""),K95&amp;": "&amp;N95&amp;IF(O95&amp;""&lt;&gt;""," "&amp;O95,"")&amp;IF(P95&amp;""&lt;&gt;""," "&amp;P95,""),IF(Y95&amp;""&lt;&gt;"",K95&amp;": "&amp;TRIM(_xlfn.TEXTJOIN("",TRUE,MID(Y95,2*ROW(INDIRECT("1:"&amp;LEN(Y95)))-1,2)&amp;" ")),""))</f>
        <v/>
      </c>
      <c r="D95" s="15"/>
      <c r="E95" s="16"/>
      <c r="F95" s="17"/>
      <c r="G95" s="18"/>
      <c r="H95" s="23"/>
      <c r="I95" s="8"/>
      <c r="J95" s="8"/>
      <c r="K95" s="1" t="str">
        <f t="shared" ca="1" si="63"/>
        <v>313</v>
      </c>
      <c r="L95" s="1" t="str">
        <f t="shared" si="64"/>
        <v/>
      </c>
      <c r="M95" s="1" t="str">
        <f t="shared" ca="1" si="41"/>
        <v>$0313</v>
      </c>
      <c r="N95" s="4" t="str">
        <f t="shared" ca="1" si="42"/>
        <v/>
      </c>
      <c r="O95" s="4" t="str">
        <f t="shared" ca="1" si="43"/>
        <v>00</v>
      </c>
      <c r="P95" s="4" t="str">
        <f t="shared" ca="1" si="44"/>
        <v/>
      </c>
      <c r="Q95" s="3">
        <f t="shared" si="45"/>
        <v>-1</v>
      </c>
      <c r="R95" s="3" t="str">
        <f t="shared" si="72"/>
        <v/>
      </c>
      <c r="S95" s="3" t="str">
        <f t="shared" si="65"/>
        <v>sub</v>
      </c>
      <c r="T95" s="3" t="b">
        <f t="shared" si="46"/>
        <v>0</v>
      </c>
      <c r="U95" s="3" t="b">
        <f t="shared" si="47"/>
        <v>0</v>
      </c>
      <c r="V95" s="3" t="b">
        <f t="shared" si="48"/>
        <v>0</v>
      </c>
      <c r="W95" s="3" t="b">
        <f t="shared" si="49"/>
        <v>0</v>
      </c>
      <c r="X95" s="3" t="b">
        <f>IF(NOT(ISERROR(VLOOKUP(UPPER(F95),Opcodes!$O$3:$O$10,1,FALSE))),TRUE,FALSE)</f>
        <v>0</v>
      </c>
      <c r="Y95" s="1" t="str" cm="1">
        <f t="array" aca="1" ref="Y95" ca="1">IF(OR(UPPER(F95)="STR",UPPER(F95)="ASC"),_xlfn.TEXTJOIN("",TRUE,DEC2HEX(128*(UPPER(F95)="STR")+CODE(MID(G95,ABS(ROW(INDIRECT("1:"&amp;LEN(G95)))),1)))),IF(UPPER(F95)="HEX",SUBSTITUTE(G95," ",""),""))</f>
        <v/>
      </c>
      <c r="Z95" s="1" t="str">
        <f t="shared" si="50"/>
        <v/>
      </c>
      <c r="AA95" s="1" t="str">
        <f t="shared" si="51"/>
        <v/>
      </c>
      <c r="AB95" s="1" t="str">
        <f t="shared" si="52"/>
        <v/>
      </c>
      <c r="AC95" s="1" t="str">
        <f t="shared" si="53"/>
        <v/>
      </c>
      <c r="AD95" s="1" t="str">
        <f t="shared" si="54"/>
        <v/>
      </c>
      <c r="AE95" s="1">
        <f t="shared" ca="1" si="55"/>
        <v>0</v>
      </c>
      <c r="AF95" s="1" t="str">
        <f t="shared" si="56"/>
        <v/>
      </c>
      <c r="AG95" s="1" t="str">
        <f t="shared" ca="1" si="66"/>
        <v>mem</v>
      </c>
      <c r="AH95" s="1">
        <f t="shared" ca="1" si="57"/>
        <v>0</v>
      </c>
      <c r="AI95" s="1">
        <f t="shared" ca="1" si="69"/>
        <v>-1</v>
      </c>
      <c r="AJ95" s="1">
        <f t="shared" ca="1" si="38"/>
        <v>0</v>
      </c>
      <c r="AK95" s="1">
        <f t="shared" ca="1" si="70"/>
        <v>0</v>
      </c>
      <c r="AL95" s="1">
        <f t="shared" ca="1" si="71"/>
        <v>0</v>
      </c>
      <c r="AM95" s="1" t="e" cm="1">
        <f t="array" aca="1" ref="AM95" ca="1">INDEX($G$2:$G$195,MATCH(1,(AL95=$E$2:$E$195)*("EQU"=UPPER($F$2:$F$195)),0))</f>
        <v>#N/A</v>
      </c>
      <c r="AN95" s="1" t="str">
        <f t="shared" ca="1" si="39"/>
        <v/>
      </c>
      <c r="AO95" s="1" t="e">
        <f t="shared" ca="1" si="67"/>
        <v>#N/A</v>
      </c>
      <c r="AP95" s="1" t="str">
        <f t="shared" ca="1" si="58"/>
        <v/>
      </c>
      <c r="AQ95" s="1" t="str" cm="1">
        <f t="array" aca="1" ref="AQ95" ca="1">IF(LEFT(AL95,1)=".",INDEX($M$15:$M$177,MATCH(1,(AL95=$L$15:$L$177)*(S95=($S$15:$S$177)),0)),"")</f>
        <v/>
      </c>
      <c r="AR95" s="1">
        <f t="shared" ca="1" si="59"/>
        <v>0</v>
      </c>
      <c r="AS95" s="1">
        <f t="shared" ca="1" si="40"/>
        <v>0</v>
      </c>
      <c r="AT95" s="1" t="str">
        <f t="shared" ca="1" si="74"/>
        <v>00</v>
      </c>
      <c r="AU95" s="1" t="str">
        <f t="shared" ca="1" si="60"/>
        <v>00</v>
      </c>
      <c r="AV95" s="1" t="str">
        <f t="shared" ca="1" si="73"/>
        <v>00</v>
      </c>
      <c r="AW95" s="1" t="str">
        <f t="shared" ca="1" si="62"/>
        <v>ZP</v>
      </c>
      <c r="AX95" s="4" t="e">
        <f ca="1">VLOOKUP(UPPER(F95)&amp;"-"&amp;AW95,Opcodes!$D$3:$E$160,2,FALSE)</f>
        <v>#N/A</v>
      </c>
      <c r="AY95" s="1">
        <f t="shared" ca="1" si="68"/>
        <v>0</v>
      </c>
    </row>
    <row r="96" spans="3:51" x14ac:dyDescent="0.3">
      <c r="C96" s="10" t="str" cm="1">
        <f t="array" aca="1" ref="C96" ca="1">IF(AND(N96&amp;""&lt;&gt;"",K96&amp;""&lt;&gt;""),K96&amp;": "&amp;N96&amp;IF(O96&amp;""&lt;&gt;""," "&amp;O96,"")&amp;IF(P96&amp;""&lt;&gt;""," "&amp;P96,""),IF(Y96&amp;""&lt;&gt;"",K96&amp;": "&amp;TRIM(_xlfn.TEXTJOIN("",TRUE,MID(Y96,2*ROW(INDIRECT("1:"&amp;LEN(Y96)))-1,2)&amp;" ")),""))</f>
        <v/>
      </c>
      <c r="D96" s="15"/>
      <c r="E96" s="16"/>
      <c r="F96" s="17"/>
      <c r="G96" s="18"/>
      <c r="H96" s="23"/>
      <c r="I96" s="8"/>
      <c r="J96" s="8"/>
      <c r="K96" s="1" t="str">
        <f t="shared" ca="1" si="63"/>
        <v>313</v>
      </c>
      <c r="L96" s="1" t="str">
        <f t="shared" si="64"/>
        <v/>
      </c>
      <c r="M96" s="1" t="str">
        <f t="shared" ca="1" si="41"/>
        <v>$0313</v>
      </c>
      <c r="N96" s="4" t="str">
        <f t="shared" ca="1" si="42"/>
        <v/>
      </c>
      <c r="O96" s="4" t="str">
        <f t="shared" ca="1" si="43"/>
        <v>00</v>
      </c>
      <c r="P96" s="4" t="str">
        <f t="shared" ca="1" si="44"/>
        <v/>
      </c>
      <c r="Q96" s="3">
        <f t="shared" si="45"/>
        <v>-1</v>
      </c>
      <c r="R96" s="3" t="str">
        <f t="shared" si="72"/>
        <v/>
      </c>
      <c r="S96" s="3" t="str">
        <f t="shared" si="65"/>
        <v>sub</v>
      </c>
      <c r="T96" s="3" t="b">
        <f t="shared" si="46"/>
        <v>0</v>
      </c>
      <c r="U96" s="3" t="b">
        <f t="shared" si="47"/>
        <v>0</v>
      </c>
      <c r="V96" s="3" t="b">
        <f t="shared" si="48"/>
        <v>0</v>
      </c>
      <c r="W96" s="3" t="b">
        <f t="shared" si="49"/>
        <v>0</v>
      </c>
      <c r="X96" s="3" t="b">
        <f>IF(NOT(ISERROR(VLOOKUP(UPPER(F96),Opcodes!$O$3:$O$10,1,FALSE))),TRUE,FALSE)</f>
        <v>0</v>
      </c>
      <c r="Y96" s="1" t="str" cm="1">
        <f t="array" aca="1" ref="Y96" ca="1">IF(OR(UPPER(F96)="STR",UPPER(F96)="ASC"),_xlfn.TEXTJOIN("",TRUE,DEC2HEX(128*(UPPER(F96)="STR")+CODE(MID(G96,ABS(ROW(INDIRECT("1:"&amp;LEN(G96)))),1)))),IF(UPPER(F96)="HEX",SUBSTITUTE(G96," ",""),""))</f>
        <v/>
      </c>
      <c r="Z96" s="1" t="str">
        <f t="shared" si="50"/>
        <v/>
      </c>
      <c r="AA96" s="1" t="str">
        <f t="shared" si="51"/>
        <v/>
      </c>
      <c r="AB96" s="1" t="str">
        <f t="shared" si="52"/>
        <v/>
      </c>
      <c r="AC96" s="1" t="str">
        <f t="shared" si="53"/>
        <v/>
      </c>
      <c r="AD96" s="1" t="str">
        <f t="shared" si="54"/>
        <v/>
      </c>
      <c r="AE96" s="1">
        <f t="shared" ca="1" si="55"/>
        <v>0</v>
      </c>
      <c r="AF96" s="1" t="str">
        <f t="shared" si="56"/>
        <v/>
      </c>
      <c r="AG96" s="1" t="str">
        <f t="shared" ca="1" si="66"/>
        <v>mem</v>
      </c>
      <c r="AH96" s="1">
        <f t="shared" ca="1" si="57"/>
        <v>0</v>
      </c>
      <c r="AI96" s="1">
        <f t="shared" ca="1" si="69"/>
        <v>-1</v>
      </c>
      <c r="AJ96" s="1">
        <f t="shared" ref="AJ96:AJ176" ca="1" si="75">IF(AI96&lt;0,0,_xlfn.NUMBERVALUE(RIGHT(AH96,LEN(AH96)-AI96+1)))</f>
        <v>0</v>
      </c>
      <c r="AK96" s="1">
        <f t="shared" ca="1" si="70"/>
        <v>0</v>
      </c>
      <c r="AL96" s="1">
        <f t="shared" ca="1" si="71"/>
        <v>0</v>
      </c>
      <c r="AM96" s="1" t="e" cm="1">
        <f t="array" aca="1" ref="AM96" ca="1">INDEX($G$2:$G$195,MATCH(1,(AL96=$E$2:$E$195)*("EQU"=UPPER($F$2:$F$195)),0))</f>
        <v>#N/A</v>
      </c>
      <c r="AN96" s="1" t="str">
        <f t="shared" ca="1" si="39"/>
        <v/>
      </c>
      <c r="AO96" s="1" t="e">
        <f t="shared" ca="1" si="67"/>
        <v>#N/A</v>
      </c>
      <c r="AP96" s="1" t="str">
        <f t="shared" ca="1" si="58"/>
        <v/>
      </c>
      <c r="AQ96" s="1" t="str" cm="1">
        <f t="array" aca="1" ref="AQ96" ca="1">IF(LEFT(AL96,1)=".",INDEX($M$15:$M$177,MATCH(1,(AL96=$L$15:$L$177)*(S96=($S$15:$S$177)),0)),"")</f>
        <v/>
      </c>
      <c r="AR96" s="1">
        <f t="shared" ca="1" si="59"/>
        <v>0</v>
      </c>
      <c r="AS96" s="1">
        <f t="shared" ca="1" si="40"/>
        <v>0</v>
      </c>
      <c r="AT96" s="1" t="str">
        <f t="shared" ca="1" si="74"/>
        <v>00</v>
      </c>
      <c r="AU96" s="1" t="str">
        <f t="shared" ca="1" si="60"/>
        <v>00</v>
      </c>
      <c r="AV96" s="1" t="str">
        <f t="shared" ca="1" si="73"/>
        <v>00</v>
      </c>
      <c r="AW96" s="1" t="str">
        <f t="shared" ca="1" si="62"/>
        <v>ZP</v>
      </c>
      <c r="AX96" s="4" t="e">
        <f ca="1">VLOOKUP(UPPER(F96)&amp;"-"&amp;AW96,Opcodes!$D$3:$E$160,2,FALSE)</f>
        <v>#N/A</v>
      </c>
      <c r="AY96" s="1">
        <f t="shared" ca="1" si="68"/>
        <v>0</v>
      </c>
    </row>
    <row r="97" spans="3:51" x14ac:dyDescent="0.3">
      <c r="C97" s="10" t="str" cm="1">
        <f t="array" aca="1" ref="C97" ca="1">IF(AND(N97&amp;""&lt;&gt;"",K97&amp;""&lt;&gt;""),K97&amp;": "&amp;N97&amp;IF(O97&amp;""&lt;&gt;""," "&amp;O97,"")&amp;IF(P97&amp;""&lt;&gt;""," "&amp;P97,""),IF(Y97&amp;""&lt;&gt;"",K97&amp;": "&amp;TRIM(_xlfn.TEXTJOIN("",TRUE,MID(Y97,2*ROW(INDIRECT("1:"&amp;LEN(Y97)))-1,2)&amp;" ")),""))</f>
        <v/>
      </c>
      <c r="D97" s="15"/>
      <c r="E97" s="16"/>
      <c r="F97" s="17"/>
      <c r="G97" s="18"/>
      <c r="H97" s="23"/>
      <c r="I97" s="8"/>
      <c r="J97" s="8"/>
      <c r="K97" s="1" t="str">
        <f t="shared" ca="1" si="63"/>
        <v>313</v>
      </c>
      <c r="L97" s="1" t="str">
        <f t="shared" si="64"/>
        <v/>
      </c>
      <c r="M97" s="1" t="str">
        <f t="shared" ca="1" si="41"/>
        <v>$0313</v>
      </c>
      <c r="N97" s="4" t="str">
        <f t="shared" ca="1" si="42"/>
        <v/>
      </c>
      <c r="O97" s="4" t="str">
        <f t="shared" ca="1" si="43"/>
        <v>00</v>
      </c>
      <c r="P97" s="4" t="str">
        <f t="shared" ca="1" si="44"/>
        <v/>
      </c>
      <c r="Q97" s="3">
        <f t="shared" si="45"/>
        <v>-1</v>
      </c>
      <c r="R97" s="3" t="str">
        <f t="shared" si="72"/>
        <v/>
      </c>
      <c r="S97" s="3" t="str">
        <f t="shared" si="65"/>
        <v>sub</v>
      </c>
      <c r="T97" s="3" t="b">
        <f t="shared" si="46"/>
        <v>0</v>
      </c>
      <c r="U97" s="3" t="b">
        <f t="shared" si="47"/>
        <v>0</v>
      </c>
      <c r="V97" s="3" t="b">
        <f t="shared" si="48"/>
        <v>0</v>
      </c>
      <c r="W97" s="3" t="b">
        <f t="shared" si="49"/>
        <v>0</v>
      </c>
      <c r="X97" s="3" t="b">
        <f>IF(NOT(ISERROR(VLOOKUP(UPPER(F97),Opcodes!$O$3:$O$10,1,FALSE))),TRUE,FALSE)</f>
        <v>0</v>
      </c>
      <c r="Y97" s="1" t="str" cm="1">
        <f t="array" aca="1" ref="Y97" ca="1">IF(OR(UPPER(F97)="STR",UPPER(F97)="ASC"),_xlfn.TEXTJOIN("",TRUE,DEC2HEX(128*(UPPER(F97)="STR")+CODE(MID(G97,ABS(ROW(INDIRECT("1:"&amp;LEN(G97)))),1)))),IF(UPPER(F97)="HEX",SUBSTITUTE(G97," ",""),""))</f>
        <v/>
      </c>
      <c r="Z97" s="1" t="str">
        <f t="shared" si="50"/>
        <v/>
      </c>
      <c r="AA97" s="1" t="str">
        <f t="shared" si="51"/>
        <v/>
      </c>
      <c r="AB97" s="1" t="str">
        <f t="shared" si="52"/>
        <v/>
      </c>
      <c r="AC97" s="1" t="str">
        <f t="shared" si="53"/>
        <v/>
      </c>
      <c r="AD97" s="1" t="str">
        <f t="shared" si="54"/>
        <v/>
      </c>
      <c r="AE97" s="1">
        <f t="shared" ca="1" si="55"/>
        <v>0</v>
      </c>
      <c r="AF97" s="1" t="str">
        <f t="shared" si="56"/>
        <v/>
      </c>
      <c r="AG97" s="1" t="str">
        <f t="shared" ca="1" si="66"/>
        <v>mem</v>
      </c>
      <c r="AH97" s="1">
        <f t="shared" ca="1" si="57"/>
        <v>0</v>
      </c>
      <c r="AI97" s="1">
        <f t="shared" ca="1" si="69"/>
        <v>-1</v>
      </c>
      <c r="AJ97" s="1">
        <f t="shared" ca="1" si="75"/>
        <v>0</v>
      </c>
      <c r="AK97" s="1">
        <f t="shared" ca="1" si="70"/>
        <v>0</v>
      </c>
      <c r="AL97" s="1">
        <f t="shared" ca="1" si="71"/>
        <v>0</v>
      </c>
      <c r="AM97" s="1" t="e" cm="1">
        <f t="array" aca="1" ref="AM97" ca="1">INDEX($G$2:$G$195,MATCH(1,(AL97=$E$2:$E$195)*("EQU"=UPPER($F$2:$F$195)),0))</f>
        <v>#N/A</v>
      </c>
      <c r="AN97" s="1" t="str">
        <f t="shared" ca="1" si="39"/>
        <v/>
      </c>
      <c r="AO97" s="1" t="e">
        <f t="shared" ca="1" si="67"/>
        <v>#N/A</v>
      </c>
      <c r="AP97" s="1" t="str">
        <f t="shared" ca="1" si="58"/>
        <v/>
      </c>
      <c r="AQ97" s="1" t="str" cm="1">
        <f t="array" aca="1" ref="AQ97" ca="1">IF(LEFT(AL97,1)=".",INDEX($M$15:$M$177,MATCH(1,(AL97=$L$15:$L$177)*(S97=($S$15:$S$177)),0)),"")</f>
        <v/>
      </c>
      <c r="AR97" s="1">
        <f t="shared" ca="1" si="59"/>
        <v>0</v>
      </c>
      <c r="AS97" s="1">
        <f t="shared" ca="1" si="40"/>
        <v>0</v>
      </c>
      <c r="AT97" s="1" t="str">
        <f t="shared" ca="1" si="74"/>
        <v>00</v>
      </c>
      <c r="AU97" s="1" t="str">
        <f t="shared" ca="1" si="60"/>
        <v>00</v>
      </c>
      <c r="AV97" s="1" t="str">
        <f t="shared" ca="1" si="73"/>
        <v>00</v>
      </c>
      <c r="AW97" s="1" t="str">
        <f t="shared" ca="1" si="62"/>
        <v>ZP</v>
      </c>
      <c r="AX97" s="4" t="e">
        <f ca="1">VLOOKUP(UPPER(F97)&amp;"-"&amp;AW97,Opcodes!$D$3:$E$160,2,FALSE)</f>
        <v>#N/A</v>
      </c>
      <c r="AY97" s="1">
        <f t="shared" ca="1" si="68"/>
        <v>0</v>
      </c>
    </row>
    <row r="98" spans="3:51" x14ac:dyDescent="0.3">
      <c r="C98" s="10" t="str" cm="1">
        <f t="array" aca="1" ref="C98" ca="1">IF(AND(N98&amp;""&lt;&gt;"",K98&amp;""&lt;&gt;""),K98&amp;": "&amp;N98&amp;IF(O98&amp;""&lt;&gt;""," "&amp;O98,"")&amp;IF(P98&amp;""&lt;&gt;""," "&amp;P98,""),IF(Y98&amp;""&lt;&gt;"",K98&amp;": "&amp;TRIM(_xlfn.TEXTJOIN("",TRUE,MID(Y98,2*ROW(INDIRECT("1:"&amp;LEN(Y98)))-1,2)&amp;" ")),""))</f>
        <v/>
      </c>
      <c r="D98" s="15"/>
      <c r="E98" s="16"/>
      <c r="F98" s="17"/>
      <c r="G98" s="18"/>
      <c r="H98" s="23"/>
      <c r="I98" s="8"/>
      <c r="J98" s="8"/>
      <c r="K98" s="1" t="str">
        <f t="shared" ca="1" si="63"/>
        <v>313</v>
      </c>
      <c r="L98" s="1" t="str">
        <f t="shared" si="64"/>
        <v/>
      </c>
      <c r="M98" s="1" t="str">
        <f t="shared" ca="1" si="41"/>
        <v>$0313</v>
      </c>
      <c r="N98" s="4" t="str">
        <f t="shared" ca="1" si="42"/>
        <v/>
      </c>
      <c r="O98" s="4" t="str">
        <f t="shared" ca="1" si="43"/>
        <v>00</v>
      </c>
      <c r="P98" s="4" t="str">
        <f t="shared" ca="1" si="44"/>
        <v/>
      </c>
      <c r="Q98" s="3">
        <f t="shared" si="45"/>
        <v>-1</v>
      </c>
      <c r="R98" s="3" t="str">
        <f t="shared" si="72"/>
        <v/>
      </c>
      <c r="S98" s="3" t="str">
        <f t="shared" si="65"/>
        <v>sub</v>
      </c>
      <c r="T98" s="3" t="b">
        <f t="shared" si="46"/>
        <v>0</v>
      </c>
      <c r="U98" s="3" t="b">
        <f t="shared" si="47"/>
        <v>0</v>
      </c>
      <c r="V98" s="3" t="b">
        <f t="shared" si="48"/>
        <v>0</v>
      </c>
      <c r="W98" s="3" t="b">
        <f t="shared" si="49"/>
        <v>0</v>
      </c>
      <c r="X98" s="3" t="b">
        <f>IF(NOT(ISERROR(VLOOKUP(UPPER(F98),Opcodes!$O$3:$O$10,1,FALSE))),TRUE,FALSE)</f>
        <v>0</v>
      </c>
      <c r="Y98" s="1" t="str" cm="1">
        <f t="array" aca="1" ref="Y98" ca="1">IF(OR(UPPER(F98)="STR",UPPER(F98)="ASC"),_xlfn.TEXTJOIN("",TRUE,DEC2HEX(128*(UPPER(F98)="STR")+CODE(MID(G98,ABS(ROW(INDIRECT("1:"&amp;LEN(G98)))),1)))),IF(UPPER(F98)="HEX",SUBSTITUTE(G98," ",""),""))</f>
        <v/>
      </c>
      <c r="Z98" s="1" t="str">
        <f t="shared" si="50"/>
        <v/>
      </c>
      <c r="AA98" s="1" t="str">
        <f t="shared" si="51"/>
        <v/>
      </c>
      <c r="AB98" s="1" t="str">
        <f t="shared" si="52"/>
        <v/>
      </c>
      <c r="AC98" s="1" t="str">
        <f t="shared" si="53"/>
        <v/>
      </c>
      <c r="AD98" s="1" t="str">
        <f t="shared" si="54"/>
        <v/>
      </c>
      <c r="AE98" s="1">
        <f t="shared" ca="1" si="55"/>
        <v>0</v>
      </c>
      <c r="AF98" s="1" t="str">
        <f t="shared" si="56"/>
        <v/>
      </c>
      <c r="AG98" s="1" t="str">
        <f t="shared" ca="1" si="66"/>
        <v>mem</v>
      </c>
      <c r="AH98" s="1">
        <f t="shared" ca="1" si="57"/>
        <v>0</v>
      </c>
      <c r="AI98" s="1">
        <f t="shared" ca="1" si="69"/>
        <v>-1</v>
      </c>
      <c r="AJ98" s="1">
        <f t="shared" ca="1" si="75"/>
        <v>0</v>
      </c>
      <c r="AK98" s="1">
        <f t="shared" ca="1" si="70"/>
        <v>0</v>
      </c>
      <c r="AL98" s="1">
        <f t="shared" ca="1" si="71"/>
        <v>0</v>
      </c>
      <c r="AM98" s="1" t="e" cm="1">
        <f t="array" aca="1" ref="AM98" ca="1">INDEX($G$2:$G$195,MATCH(1,(AL98=$E$2:$E$195)*("EQU"=UPPER($F$2:$F$195)),0))</f>
        <v>#N/A</v>
      </c>
      <c r="AN98" s="1" t="str">
        <f t="shared" ca="1" si="39"/>
        <v/>
      </c>
      <c r="AO98" s="1" t="e">
        <f t="shared" ca="1" si="67"/>
        <v>#N/A</v>
      </c>
      <c r="AP98" s="1" t="str">
        <f t="shared" ca="1" si="58"/>
        <v/>
      </c>
      <c r="AQ98" s="1" t="str" cm="1">
        <f t="array" aca="1" ref="AQ98" ca="1">IF(LEFT(AL98,1)=".",INDEX($M$15:$M$177,MATCH(1,(AL98=$L$15:$L$177)*(S98=($S$15:$S$177)),0)),"")</f>
        <v/>
      </c>
      <c r="AR98" s="1">
        <f t="shared" ca="1" si="59"/>
        <v>0</v>
      </c>
      <c r="AS98" s="1">
        <f t="shared" ca="1" si="40"/>
        <v>0</v>
      </c>
      <c r="AT98" s="1" t="str">
        <f t="shared" ca="1" si="74"/>
        <v>00</v>
      </c>
      <c r="AU98" s="1" t="str">
        <f t="shared" ca="1" si="60"/>
        <v>00</v>
      </c>
      <c r="AV98" s="1" t="str">
        <f t="shared" ca="1" si="73"/>
        <v>00</v>
      </c>
      <c r="AW98" s="1" t="str">
        <f t="shared" ca="1" si="62"/>
        <v>ZP</v>
      </c>
      <c r="AX98" s="4" t="e">
        <f ca="1">VLOOKUP(UPPER(F98)&amp;"-"&amp;AW98,Opcodes!$D$3:$E$160,2,FALSE)</f>
        <v>#N/A</v>
      </c>
      <c r="AY98" s="1">
        <f t="shared" ca="1" si="68"/>
        <v>0</v>
      </c>
    </row>
    <row r="99" spans="3:51" x14ac:dyDescent="0.3">
      <c r="C99" s="10" t="str" cm="1">
        <f t="array" aca="1" ref="C99" ca="1">IF(AND(N99&amp;""&lt;&gt;"",K99&amp;""&lt;&gt;""),K99&amp;": "&amp;N99&amp;IF(O99&amp;""&lt;&gt;""," "&amp;O99,"")&amp;IF(P99&amp;""&lt;&gt;""," "&amp;P99,""),IF(Y99&amp;""&lt;&gt;"",K99&amp;": "&amp;TRIM(_xlfn.TEXTJOIN("",TRUE,MID(Y99,2*ROW(INDIRECT("1:"&amp;LEN(Y99)))-1,2)&amp;" ")),""))</f>
        <v/>
      </c>
      <c r="D99" s="15"/>
      <c r="E99" s="16"/>
      <c r="F99" s="17"/>
      <c r="G99" s="18"/>
      <c r="H99" s="23"/>
      <c r="I99" s="8"/>
      <c r="J99" s="8"/>
      <c r="K99" s="1" t="str">
        <f t="shared" ca="1" si="63"/>
        <v>313</v>
      </c>
      <c r="L99" s="1" t="str">
        <f t="shared" si="64"/>
        <v/>
      </c>
      <c r="M99" s="1" t="str">
        <f t="shared" ca="1" si="41"/>
        <v>$0313</v>
      </c>
      <c r="N99" s="4" t="str">
        <f t="shared" ca="1" si="42"/>
        <v/>
      </c>
      <c r="O99" s="4" t="str">
        <f t="shared" ca="1" si="43"/>
        <v>00</v>
      </c>
      <c r="P99" s="4" t="str">
        <f t="shared" ca="1" si="44"/>
        <v/>
      </c>
      <c r="Q99" s="3">
        <f t="shared" si="45"/>
        <v>-1</v>
      </c>
      <c r="R99" s="3" t="str">
        <f t="shared" si="72"/>
        <v/>
      </c>
      <c r="S99" s="3" t="str">
        <f t="shared" si="65"/>
        <v>sub</v>
      </c>
      <c r="T99" s="3" t="b">
        <f t="shared" si="46"/>
        <v>0</v>
      </c>
      <c r="U99" s="3" t="b">
        <f t="shared" si="47"/>
        <v>0</v>
      </c>
      <c r="V99" s="3" t="b">
        <f t="shared" si="48"/>
        <v>0</v>
      </c>
      <c r="W99" s="3" t="b">
        <f t="shared" si="49"/>
        <v>0</v>
      </c>
      <c r="X99" s="3" t="b">
        <f>IF(NOT(ISERROR(VLOOKUP(UPPER(F99),Opcodes!$O$3:$O$10,1,FALSE))),TRUE,FALSE)</f>
        <v>0</v>
      </c>
      <c r="Y99" s="1" t="str" cm="1">
        <f t="array" aca="1" ref="Y99" ca="1">IF(OR(UPPER(F99)="STR",UPPER(F99)="ASC"),_xlfn.TEXTJOIN("",TRUE,DEC2HEX(128*(UPPER(F99)="STR")+CODE(MID(G99,ABS(ROW(INDIRECT("1:"&amp;LEN(G99)))),1)))),IF(UPPER(F99)="HEX",SUBSTITUTE(G99," ",""),""))</f>
        <v/>
      </c>
      <c r="Z99" s="1" t="str">
        <f t="shared" si="50"/>
        <v/>
      </c>
      <c r="AA99" s="1" t="str">
        <f t="shared" si="51"/>
        <v/>
      </c>
      <c r="AB99" s="1" t="str">
        <f t="shared" si="52"/>
        <v/>
      </c>
      <c r="AC99" s="1" t="str">
        <f t="shared" si="53"/>
        <v/>
      </c>
      <c r="AD99" s="1" t="str">
        <f t="shared" si="54"/>
        <v/>
      </c>
      <c r="AE99" s="1">
        <f t="shared" ca="1" si="55"/>
        <v>0</v>
      </c>
      <c r="AF99" s="1" t="str">
        <f t="shared" si="56"/>
        <v/>
      </c>
      <c r="AG99" s="1" t="str">
        <f t="shared" ca="1" si="66"/>
        <v>mem</v>
      </c>
      <c r="AH99" s="1">
        <f t="shared" ca="1" si="57"/>
        <v>0</v>
      </c>
      <c r="AI99" s="1">
        <f t="shared" ca="1" si="69"/>
        <v>-1</v>
      </c>
      <c r="AJ99" s="1">
        <f t="shared" ca="1" si="75"/>
        <v>0</v>
      </c>
      <c r="AK99" s="1">
        <f t="shared" ca="1" si="70"/>
        <v>0</v>
      </c>
      <c r="AL99" s="1">
        <f t="shared" ca="1" si="71"/>
        <v>0</v>
      </c>
      <c r="AM99" s="1" t="e" cm="1">
        <f t="array" aca="1" ref="AM99" ca="1">INDEX($G$2:$G$195,MATCH(1,(AL99=$E$2:$E$195)*("EQU"=UPPER($F$2:$F$195)),0))</f>
        <v>#N/A</v>
      </c>
      <c r="AN99" s="1" t="str">
        <f t="shared" ref="AN99:AN176" ca="1" si="76">IF(OR(AL99&amp;""="",ISNA(AM99),AL99="*"),"",AM99)</f>
        <v/>
      </c>
      <c r="AO99" s="1" t="e">
        <f t="shared" ca="1" si="67"/>
        <v>#N/A</v>
      </c>
      <c r="AP99" s="1" t="str">
        <f t="shared" ca="1" si="58"/>
        <v/>
      </c>
      <c r="AQ99" s="1" t="str" cm="1">
        <f t="array" aca="1" ref="AQ99" ca="1">IF(LEFT(AL99,1)=".",INDEX($M$15:$M$177,MATCH(1,(AL99=$L$15:$L$177)*(S99=($S$15:$S$177)),0)),"")</f>
        <v/>
      </c>
      <c r="AR99" s="1">
        <f t="shared" ca="1" si="59"/>
        <v>0</v>
      </c>
      <c r="AS99" s="1">
        <f t="shared" ca="1" si="40"/>
        <v>0</v>
      </c>
      <c r="AT99" s="1" t="str">
        <f t="shared" ca="1" si="74"/>
        <v>00</v>
      </c>
      <c r="AU99" s="1" t="str">
        <f t="shared" ca="1" si="60"/>
        <v>00</v>
      </c>
      <c r="AV99" s="1" t="str">
        <f t="shared" ca="1" si="73"/>
        <v>00</v>
      </c>
      <c r="AW99" s="1" t="str">
        <f t="shared" ca="1" si="62"/>
        <v>ZP</v>
      </c>
      <c r="AX99" s="4" t="e">
        <f ca="1">VLOOKUP(UPPER(F99)&amp;"-"&amp;AW99,Opcodes!$D$3:$E$160,2,FALSE)</f>
        <v>#N/A</v>
      </c>
      <c r="AY99" s="1">
        <f t="shared" ca="1" si="68"/>
        <v>0</v>
      </c>
    </row>
    <row r="100" spans="3:51" x14ac:dyDescent="0.3">
      <c r="C100" s="10" t="str" cm="1">
        <f t="array" aca="1" ref="C100" ca="1">IF(AND(N100&amp;""&lt;&gt;"",K100&amp;""&lt;&gt;""),K100&amp;": "&amp;N100&amp;IF(O100&amp;""&lt;&gt;""," "&amp;O100,"")&amp;IF(P100&amp;""&lt;&gt;""," "&amp;P100,""),IF(Y100&amp;""&lt;&gt;"",K100&amp;": "&amp;TRIM(_xlfn.TEXTJOIN("",TRUE,MID(Y100,2*ROW(INDIRECT("1:"&amp;LEN(Y100)))-1,2)&amp;" ")),""))</f>
        <v/>
      </c>
      <c r="D100" s="15"/>
      <c r="E100" s="16"/>
      <c r="F100" s="17"/>
      <c r="G100" s="18"/>
      <c r="H100" s="23"/>
      <c r="I100" s="8"/>
      <c r="J100" s="8"/>
      <c r="K100" s="1" t="str">
        <f t="shared" ca="1" si="63"/>
        <v>313</v>
      </c>
      <c r="L100" s="1" t="str">
        <f t="shared" si="64"/>
        <v/>
      </c>
      <c r="M100" s="1" t="str">
        <f t="shared" ca="1" si="41"/>
        <v>$0313</v>
      </c>
      <c r="N100" s="4" t="str">
        <f t="shared" ca="1" si="42"/>
        <v/>
      </c>
      <c r="O100" s="4" t="str">
        <f t="shared" ca="1" si="43"/>
        <v>00</v>
      </c>
      <c r="P100" s="4" t="str">
        <f t="shared" ca="1" si="44"/>
        <v/>
      </c>
      <c r="Q100" s="3">
        <f t="shared" si="45"/>
        <v>-1</v>
      </c>
      <c r="R100" s="3" t="str">
        <f t="shared" si="72"/>
        <v/>
      </c>
      <c r="S100" s="3" t="str">
        <f t="shared" si="65"/>
        <v>sub</v>
      </c>
      <c r="T100" s="3" t="b">
        <f t="shared" si="46"/>
        <v>0</v>
      </c>
      <c r="U100" s="3" t="b">
        <f t="shared" si="47"/>
        <v>0</v>
      </c>
      <c r="V100" s="3" t="b">
        <f t="shared" si="48"/>
        <v>0</v>
      </c>
      <c r="W100" s="3" t="b">
        <f t="shared" si="49"/>
        <v>0</v>
      </c>
      <c r="X100" s="3" t="b">
        <f>IF(NOT(ISERROR(VLOOKUP(UPPER(F100),Opcodes!$O$3:$O$10,1,FALSE))),TRUE,FALSE)</f>
        <v>0</v>
      </c>
      <c r="Y100" s="1" t="str" cm="1">
        <f t="array" aca="1" ref="Y100" ca="1">IF(OR(UPPER(F100)="STR",UPPER(F100)="ASC"),_xlfn.TEXTJOIN("",TRUE,DEC2HEX(128*(UPPER(F100)="STR")+CODE(MID(G100,ABS(ROW(INDIRECT("1:"&amp;LEN(G100)))),1)))),IF(UPPER(F100)="HEX",SUBSTITUTE(G100," ",""),""))</f>
        <v/>
      </c>
      <c r="Z100" s="1" t="str">
        <f t="shared" si="50"/>
        <v/>
      </c>
      <c r="AA100" s="1" t="str">
        <f t="shared" si="51"/>
        <v/>
      </c>
      <c r="AB100" s="1" t="str">
        <f t="shared" si="52"/>
        <v/>
      </c>
      <c r="AC100" s="1" t="str">
        <f t="shared" si="53"/>
        <v/>
      </c>
      <c r="AD100" s="1" t="str">
        <f t="shared" si="54"/>
        <v/>
      </c>
      <c r="AE100" s="1">
        <f t="shared" ca="1" si="55"/>
        <v>0</v>
      </c>
      <c r="AF100" s="1" t="str">
        <f t="shared" si="56"/>
        <v/>
      </c>
      <c r="AG100" s="1" t="str">
        <f t="shared" ca="1" si="66"/>
        <v>mem</v>
      </c>
      <c r="AH100" s="1">
        <f t="shared" ca="1" si="57"/>
        <v>0</v>
      </c>
      <c r="AI100" s="1">
        <f t="shared" ca="1" si="69"/>
        <v>-1</v>
      </c>
      <c r="AJ100" s="1">
        <f t="shared" ca="1" si="75"/>
        <v>0</v>
      </c>
      <c r="AK100" s="1">
        <f t="shared" ca="1" si="70"/>
        <v>0</v>
      </c>
      <c r="AL100" s="1">
        <f t="shared" ca="1" si="71"/>
        <v>0</v>
      </c>
      <c r="AM100" s="1" t="e" cm="1">
        <f t="array" aca="1" ref="AM100" ca="1">INDEX($G$2:$G$195,MATCH(1,(AL100=$E$2:$E$195)*("EQU"=UPPER($F$2:$F$195)),0))</f>
        <v>#N/A</v>
      </c>
      <c r="AN100" s="1" t="str">
        <f t="shared" ca="1" si="76"/>
        <v/>
      </c>
      <c r="AO100" s="1" t="e">
        <f t="shared" ca="1" si="67"/>
        <v>#N/A</v>
      </c>
      <c r="AP100" s="1" t="str">
        <f t="shared" ca="1" si="58"/>
        <v/>
      </c>
      <c r="AQ100" s="1" t="str" cm="1">
        <f t="array" aca="1" ref="AQ100" ca="1">IF(LEFT(AL100,1)=".",INDEX($M$15:$M$177,MATCH(1,(AL100=$L$15:$L$177)*(S100=($S$15:$S$177)),0)),"")</f>
        <v/>
      </c>
      <c r="AR100" s="1">
        <f t="shared" ca="1" si="59"/>
        <v>0</v>
      </c>
      <c r="AS100" s="1">
        <f t="shared" ca="1" si="40"/>
        <v>0</v>
      </c>
      <c r="AT100" s="1" t="str">
        <f t="shared" ca="1" si="74"/>
        <v>00</v>
      </c>
      <c r="AU100" s="1" t="str">
        <f t="shared" ca="1" si="60"/>
        <v>00</v>
      </c>
      <c r="AV100" s="1" t="str">
        <f t="shared" ca="1" si="73"/>
        <v>00</v>
      </c>
      <c r="AW100" s="1" t="str">
        <f t="shared" ca="1" si="62"/>
        <v>ZP</v>
      </c>
      <c r="AX100" s="4" t="e">
        <f ca="1">VLOOKUP(UPPER(F100)&amp;"-"&amp;AW100,Opcodes!$D$3:$E$160,2,FALSE)</f>
        <v>#N/A</v>
      </c>
      <c r="AY100" s="1">
        <f t="shared" ca="1" si="68"/>
        <v>0</v>
      </c>
    </row>
    <row r="101" spans="3:51" x14ac:dyDescent="0.3">
      <c r="C101" s="10" t="str" cm="1">
        <f t="array" aca="1" ref="C101" ca="1">IF(AND(N101&amp;""&lt;&gt;"",K101&amp;""&lt;&gt;""),K101&amp;": "&amp;N101&amp;IF(O101&amp;""&lt;&gt;""," "&amp;O101,"")&amp;IF(P101&amp;""&lt;&gt;""," "&amp;P101,""),IF(Y101&amp;""&lt;&gt;"",K101&amp;": "&amp;TRIM(_xlfn.TEXTJOIN("",TRUE,MID(Y101,2*ROW(INDIRECT("1:"&amp;LEN(Y101)))-1,2)&amp;" ")),""))</f>
        <v/>
      </c>
      <c r="D101" s="15"/>
      <c r="E101" s="16"/>
      <c r="F101" s="17"/>
      <c r="G101" s="18"/>
      <c r="H101" s="23"/>
      <c r="I101" s="8"/>
      <c r="J101" s="8"/>
      <c r="K101" s="1" t="str">
        <f t="shared" ca="1" si="63"/>
        <v>313</v>
      </c>
      <c r="L101" s="1" t="str">
        <f t="shared" si="64"/>
        <v/>
      </c>
      <c r="M101" s="1" t="str">
        <f t="shared" ca="1" si="41"/>
        <v>$0313</v>
      </c>
      <c r="N101" s="4" t="str">
        <f t="shared" ca="1" si="42"/>
        <v/>
      </c>
      <c r="O101" s="4" t="str">
        <f t="shared" ca="1" si="43"/>
        <v>00</v>
      </c>
      <c r="P101" s="4" t="str">
        <f t="shared" ca="1" si="44"/>
        <v/>
      </c>
      <c r="Q101" s="3">
        <f t="shared" si="45"/>
        <v>-1</v>
      </c>
      <c r="R101" s="3" t="str">
        <f t="shared" si="72"/>
        <v/>
      </c>
      <c r="S101" s="3" t="str">
        <f t="shared" si="65"/>
        <v>sub</v>
      </c>
      <c r="T101" s="3" t="b">
        <f t="shared" si="46"/>
        <v>0</v>
      </c>
      <c r="U101" s="3" t="b">
        <f t="shared" si="47"/>
        <v>0</v>
      </c>
      <c r="V101" s="3" t="b">
        <f t="shared" si="48"/>
        <v>0</v>
      </c>
      <c r="W101" s="3" t="b">
        <f t="shared" si="49"/>
        <v>0</v>
      </c>
      <c r="X101" s="3" t="b">
        <f>IF(NOT(ISERROR(VLOOKUP(UPPER(F101),Opcodes!$O$3:$O$10,1,FALSE))),TRUE,FALSE)</f>
        <v>0</v>
      </c>
      <c r="Y101" s="1" t="str" cm="1">
        <f t="array" aca="1" ref="Y101" ca="1">IF(OR(UPPER(F101)="STR",UPPER(F101)="ASC"),_xlfn.TEXTJOIN("",TRUE,DEC2HEX(128*(UPPER(F101)="STR")+CODE(MID(G101,ABS(ROW(INDIRECT("1:"&amp;LEN(G101)))),1)))),IF(UPPER(F101)="HEX",SUBSTITUTE(G101," ",""),""))</f>
        <v/>
      </c>
      <c r="Z101" s="1" t="str">
        <f t="shared" si="50"/>
        <v/>
      </c>
      <c r="AA101" s="1" t="str">
        <f t="shared" si="51"/>
        <v/>
      </c>
      <c r="AB101" s="1" t="str">
        <f t="shared" si="52"/>
        <v/>
      </c>
      <c r="AC101" s="1" t="str">
        <f t="shared" si="53"/>
        <v/>
      </c>
      <c r="AD101" s="1" t="str">
        <f t="shared" si="54"/>
        <v/>
      </c>
      <c r="AE101" s="1">
        <f t="shared" ca="1" si="55"/>
        <v>0</v>
      </c>
      <c r="AF101" s="1" t="str">
        <f t="shared" si="56"/>
        <v/>
      </c>
      <c r="AG101" s="1" t="str">
        <f t="shared" ca="1" si="66"/>
        <v>mem</v>
      </c>
      <c r="AH101" s="1">
        <f t="shared" ca="1" si="57"/>
        <v>0</v>
      </c>
      <c r="AI101" s="1">
        <f t="shared" ca="1" si="69"/>
        <v>-1</v>
      </c>
      <c r="AJ101" s="1">
        <f t="shared" ca="1" si="75"/>
        <v>0</v>
      </c>
      <c r="AK101" s="1">
        <f t="shared" ca="1" si="70"/>
        <v>0</v>
      </c>
      <c r="AL101" s="1">
        <f t="shared" ca="1" si="71"/>
        <v>0</v>
      </c>
      <c r="AM101" s="1" t="e" cm="1">
        <f t="array" aca="1" ref="AM101" ca="1">INDEX($G$2:$G$195,MATCH(1,(AL101=$E$2:$E$195)*("EQU"=UPPER($F$2:$F$195)),0))</f>
        <v>#N/A</v>
      </c>
      <c r="AN101" s="1" t="str">
        <f t="shared" ca="1" si="76"/>
        <v/>
      </c>
      <c r="AO101" s="1" t="e">
        <f t="shared" ca="1" si="67"/>
        <v>#N/A</v>
      </c>
      <c r="AP101" s="1" t="str">
        <f t="shared" ca="1" si="58"/>
        <v/>
      </c>
      <c r="AQ101" s="1" t="str" cm="1">
        <f t="array" aca="1" ref="AQ101" ca="1">IF(LEFT(AL101,1)=".",INDEX($M$15:$M$177,MATCH(1,(AL101=$L$15:$L$177)*(S101=($S$15:$S$177)),0)),"")</f>
        <v/>
      </c>
      <c r="AR101" s="1">
        <f t="shared" ca="1" si="59"/>
        <v>0</v>
      </c>
      <c r="AS101" s="1">
        <f t="shared" ca="1" si="40"/>
        <v>0</v>
      </c>
      <c r="AT101" s="1" t="str">
        <f t="shared" ca="1" si="74"/>
        <v>00</v>
      </c>
      <c r="AU101" s="1" t="str">
        <f t="shared" ca="1" si="60"/>
        <v>00</v>
      </c>
      <c r="AV101" s="1" t="str">
        <f t="shared" ca="1" si="73"/>
        <v>00</v>
      </c>
      <c r="AW101" s="1" t="str">
        <f t="shared" ca="1" si="62"/>
        <v>ZP</v>
      </c>
      <c r="AX101" s="4" t="e">
        <f ca="1">VLOOKUP(UPPER(F101)&amp;"-"&amp;AW101,Opcodes!$D$3:$E$160,2,FALSE)</f>
        <v>#N/A</v>
      </c>
      <c r="AY101" s="1">
        <f t="shared" ca="1" si="68"/>
        <v>0</v>
      </c>
    </row>
    <row r="102" spans="3:51" x14ac:dyDescent="0.3">
      <c r="C102" s="10" t="str" cm="1">
        <f t="array" aca="1" ref="C102" ca="1">IF(AND(N102&amp;""&lt;&gt;"",K102&amp;""&lt;&gt;""),K102&amp;": "&amp;N102&amp;IF(O102&amp;""&lt;&gt;""," "&amp;O102,"")&amp;IF(P102&amp;""&lt;&gt;""," "&amp;P102,""),IF(Y102&amp;""&lt;&gt;"",K102&amp;": "&amp;TRIM(_xlfn.TEXTJOIN("",TRUE,MID(Y102,2*ROW(INDIRECT("1:"&amp;LEN(Y102)))-1,2)&amp;" ")),""))</f>
        <v/>
      </c>
      <c r="D102" s="15"/>
      <c r="E102" s="16"/>
      <c r="F102" s="17"/>
      <c r="G102" s="18"/>
      <c r="H102" s="23"/>
      <c r="I102" s="8"/>
      <c r="J102" s="8"/>
      <c r="K102" s="1" t="str">
        <f t="shared" ca="1" si="63"/>
        <v>313</v>
      </c>
      <c r="L102" s="1" t="str">
        <f t="shared" si="64"/>
        <v/>
      </c>
      <c r="M102" s="1" t="str">
        <f t="shared" ca="1" si="41"/>
        <v>$0313</v>
      </c>
      <c r="N102" s="4" t="str">
        <f t="shared" ca="1" si="42"/>
        <v/>
      </c>
      <c r="O102" s="4" t="str">
        <f t="shared" ca="1" si="43"/>
        <v>00</v>
      </c>
      <c r="P102" s="4" t="str">
        <f t="shared" ca="1" si="44"/>
        <v/>
      </c>
      <c r="Q102" s="3">
        <f t="shared" si="45"/>
        <v>-1</v>
      </c>
      <c r="R102" s="3" t="str">
        <f t="shared" si="72"/>
        <v/>
      </c>
      <c r="S102" s="3" t="str">
        <f t="shared" si="65"/>
        <v>sub</v>
      </c>
      <c r="T102" s="3" t="b">
        <f t="shared" si="46"/>
        <v>0</v>
      </c>
      <c r="U102" s="3" t="b">
        <f t="shared" si="47"/>
        <v>0</v>
      </c>
      <c r="V102" s="3" t="b">
        <f t="shared" si="48"/>
        <v>0</v>
      </c>
      <c r="W102" s="3" t="b">
        <f t="shared" si="49"/>
        <v>0</v>
      </c>
      <c r="X102" s="3" t="b">
        <f>IF(NOT(ISERROR(VLOOKUP(UPPER(F102),Opcodes!$O$3:$O$10,1,FALSE))),TRUE,FALSE)</f>
        <v>0</v>
      </c>
      <c r="Y102" s="1" t="str" cm="1">
        <f t="array" aca="1" ref="Y102" ca="1">IF(OR(UPPER(F102)="STR",UPPER(F102)="ASC"),_xlfn.TEXTJOIN("",TRUE,DEC2HEX(128*(UPPER(F102)="STR")+CODE(MID(G102,ABS(ROW(INDIRECT("1:"&amp;LEN(G102)))),1)))),IF(UPPER(F102)="HEX",SUBSTITUTE(G102," ",""),""))</f>
        <v/>
      </c>
      <c r="Z102" s="1" t="str">
        <f t="shared" si="50"/>
        <v/>
      </c>
      <c r="AA102" s="1" t="str">
        <f t="shared" si="51"/>
        <v/>
      </c>
      <c r="AB102" s="1" t="str">
        <f t="shared" si="52"/>
        <v/>
      </c>
      <c r="AC102" s="1" t="str">
        <f t="shared" si="53"/>
        <v/>
      </c>
      <c r="AD102" s="1" t="str">
        <f t="shared" si="54"/>
        <v/>
      </c>
      <c r="AE102" s="1">
        <f t="shared" ca="1" si="55"/>
        <v>0</v>
      </c>
      <c r="AF102" s="1" t="str">
        <f t="shared" si="56"/>
        <v/>
      </c>
      <c r="AG102" s="1" t="str">
        <f t="shared" ca="1" si="66"/>
        <v>mem</v>
      </c>
      <c r="AH102" s="1">
        <f t="shared" ca="1" si="57"/>
        <v>0</v>
      </c>
      <c r="AI102" s="1">
        <f t="shared" ca="1" si="69"/>
        <v>-1</v>
      </c>
      <c r="AJ102" s="1">
        <f t="shared" ca="1" si="75"/>
        <v>0</v>
      </c>
      <c r="AK102" s="1">
        <f t="shared" ca="1" si="70"/>
        <v>0</v>
      </c>
      <c r="AL102" s="1">
        <f t="shared" ca="1" si="71"/>
        <v>0</v>
      </c>
      <c r="AM102" s="1" t="e" cm="1">
        <f t="array" aca="1" ref="AM102" ca="1">INDEX($G$2:$G$195,MATCH(1,(AL102=$E$2:$E$195)*("EQU"=UPPER($F$2:$F$195)),0))</f>
        <v>#N/A</v>
      </c>
      <c r="AN102" s="1" t="str">
        <f t="shared" ca="1" si="76"/>
        <v/>
      </c>
      <c r="AO102" s="1" t="e">
        <f t="shared" ca="1" si="67"/>
        <v>#N/A</v>
      </c>
      <c r="AP102" s="1" t="str">
        <f t="shared" ca="1" si="58"/>
        <v/>
      </c>
      <c r="AQ102" s="1" t="str" cm="1">
        <f t="array" aca="1" ref="AQ102" ca="1">IF(LEFT(AL102,1)=".",INDEX($M$15:$M$177,MATCH(1,(AL102=$L$15:$L$177)*(S102=($S$15:$S$177)),0)),"")</f>
        <v/>
      </c>
      <c r="AR102" s="1">
        <f t="shared" ca="1" si="59"/>
        <v>0</v>
      </c>
      <c r="AS102" s="1">
        <f t="shared" ca="1" si="40"/>
        <v>0</v>
      </c>
      <c r="AT102" s="1" t="str">
        <f t="shared" ca="1" si="74"/>
        <v>00</v>
      </c>
      <c r="AU102" s="1" t="str">
        <f t="shared" ca="1" si="60"/>
        <v>00</v>
      </c>
      <c r="AV102" s="1" t="str">
        <f t="shared" ca="1" si="73"/>
        <v>00</v>
      </c>
      <c r="AW102" s="1" t="str">
        <f t="shared" ca="1" si="62"/>
        <v>ZP</v>
      </c>
      <c r="AX102" s="4" t="e">
        <f ca="1">VLOOKUP(UPPER(F102)&amp;"-"&amp;AW102,Opcodes!$D$3:$E$160,2,FALSE)</f>
        <v>#N/A</v>
      </c>
      <c r="AY102" s="1">
        <f t="shared" ca="1" si="68"/>
        <v>0</v>
      </c>
    </row>
    <row r="103" spans="3:51" x14ac:dyDescent="0.3">
      <c r="C103" s="10" t="str" cm="1">
        <f t="array" aca="1" ref="C103" ca="1">IF(AND(N103&amp;""&lt;&gt;"",K103&amp;""&lt;&gt;""),K103&amp;": "&amp;N103&amp;IF(O103&amp;""&lt;&gt;""," "&amp;O103,"")&amp;IF(P103&amp;""&lt;&gt;""," "&amp;P103,""),IF(Y103&amp;""&lt;&gt;"",K103&amp;": "&amp;TRIM(_xlfn.TEXTJOIN("",TRUE,MID(Y103,2*ROW(INDIRECT("1:"&amp;LEN(Y103)))-1,2)&amp;" ")),""))</f>
        <v/>
      </c>
      <c r="D103" s="15"/>
      <c r="E103" s="16"/>
      <c r="F103" s="17"/>
      <c r="G103" s="18"/>
      <c r="H103" s="23"/>
      <c r="I103" s="8"/>
      <c r="J103" s="8"/>
      <c r="K103" s="1" t="str">
        <f t="shared" ca="1" si="63"/>
        <v>313</v>
      </c>
      <c r="L103" s="1" t="str">
        <f t="shared" si="64"/>
        <v/>
      </c>
      <c r="M103" s="1" t="str">
        <f t="shared" ca="1" si="41"/>
        <v>$0313</v>
      </c>
      <c r="N103" s="4" t="str">
        <f t="shared" ca="1" si="42"/>
        <v/>
      </c>
      <c r="O103" s="4" t="str">
        <f t="shared" ca="1" si="43"/>
        <v>00</v>
      </c>
      <c r="P103" s="4" t="str">
        <f t="shared" ca="1" si="44"/>
        <v/>
      </c>
      <c r="Q103" s="3">
        <f t="shared" si="45"/>
        <v>-1</v>
      </c>
      <c r="R103" s="3" t="str">
        <f t="shared" si="72"/>
        <v/>
      </c>
      <c r="S103" s="3" t="str">
        <f t="shared" si="65"/>
        <v>sub</v>
      </c>
      <c r="T103" s="3" t="b">
        <f t="shared" si="46"/>
        <v>0</v>
      </c>
      <c r="U103" s="3" t="b">
        <f t="shared" si="47"/>
        <v>0</v>
      </c>
      <c r="V103" s="3" t="b">
        <f t="shared" si="48"/>
        <v>0</v>
      </c>
      <c r="W103" s="3" t="b">
        <f t="shared" si="49"/>
        <v>0</v>
      </c>
      <c r="X103" s="3" t="b">
        <f>IF(NOT(ISERROR(VLOOKUP(UPPER(F103),Opcodes!$O$3:$O$10,1,FALSE))),TRUE,FALSE)</f>
        <v>0</v>
      </c>
      <c r="Y103" s="1" t="str" cm="1">
        <f t="array" aca="1" ref="Y103" ca="1">IF(OR(UPPER(F103)="STR",UPPER(F103)="ASC"),_xlfn.TEXTJOIN("",TRUE,DEC2HEX(128*(UPPER(F103)="STR")+CODE(MID(G103,ABS(ROW(INDIRECT("1:"&amp;LEN(G103)))),1)))),IF(UPPER(F103)="HEX",SUBSTITUTE(G103," ",""),""))</f>
        <v/>
      </c>
      <c r="Z103" s="1" t="str">
        <f t="shared" si="50"/>
        <v/>
      </c>
      <c r="AA103" s="1" t="str">
        <f t="shared" si="51"/>
        <v/>
      </c>
      <c r="AB103" s="1" t="str">
        <f t="shared" si="52"/>
        <v/>
      </c>
      <c r="AC103" s="1" t="str">
        <f t="shared" si="53"/>
        <v/>
      </c>
      <c r="AD103" s="1" t="str">
        <f t="shared" si="54"/>
        <v/>
      </c>
      <c r="AE103" s="1">
        <f t="shared" ca="1" si="55"/>
        <v>0</v>
      </c>
      <c r="AF103" s="1" t="str">
        <f t="shared" si="56"/>
        <v/>
      </c>
      <c r="AG103" s="1" t="str">
        <f t="shared" ca="1" si="66"/>
        <v>mem</v>
      </c>
      <c r="AH103" s="1">
        <f t="shared" ca="1" si="57"/>
        <v>0</v>
      </c>
      <c r="AI103" s="1">
        <f t="shared" ca="1" si="69"/>
        <v>-1</v>
      </c>
      <c r="AJ103" s="1">
        <f t="shared" ca="1" si="75"/>
        <v>0</v>
      </c>
      <c r="AK103" s="1">
        <f t="shared" ca="1" si="70"/>
        <v>0</v>
      </c>
      <c r="AL103" s="1">
        <f t="shared" ca="1" si="71"/>
        <v>0</v>
      </c>
      <c r="AM103" s="1" t="e" cm="1">
        <f t="array" aca="1" ref="AM103" ca="1">INDEX($G$2:$G$195,MATCH(1,(AL103=$E$2:$E$195)*("EQU"=UPPER($F$2:$F$195)),0))</f>
        <v>#N/A</v>
      </c>
      <c r="AN103" s="1" t="str">
        <f t="shared" ca="1" si="76"/>
        <v/>
      </c>
      <c r="AO103" s="1" t="e">
        <f t="shared" ca="1" si="67"/>
        <v>#N/A</v>
      </c>
      <c r="AP103" s="1" t="str">
        <f t="shared" ca="1" si="58"/>
        <v/>
      </c>
      <c r="AQ103" s="1" t="str" cm="1">
        <f t="array" aca="1" ref="AQ103" ca="1">IF(LEFT(AL103,1)=".",INDEX($M$15:$M$177,MATCH(1,(AL103=$L$15:$L$177)*(S103=($S$15:$S$177)),0)),"")</f>
        <v/>
      </c>
      <c r="AR103" s="1">
        <f t="shared" ca="1" si="59"/>
        <v>0</v>
      </c>
      <c r="AS103" s="1">
        <f t="shared" ca="1" si="40"/>
        <v>0</v>
      </c>
      <c r="AT103" s="1" t="str">
        <f t="shared" ca="1" si="74"/>
        <v>00</v>
      </c>
      <c r="AU103" s="1" t="str">
        <f t="shared" ca="1" si="60"/>
        <v>00</v>
      </c>
      <c r="AV103" s="1" t="str">
        <f t="shared" ca="1" si="73"/>
        <v>00</v>
      </c>
      <c r="AW103" s="1" t="str">
        <f t="shared" ca="1" si="62"/>
        <v>ZP</v>
      </c>
      <c r="AX103" s="4" t="e">
        <f ca="1">VLOOKUP(UPPER(F103)&amp;"-"&amp;AW103,Opcodes!$D$3:$E$160,2,FALSE)</f>
        <v>#N/A</v>
      </c>
      <c r="AY103" s="1">
        <f t="shared" ca="1" si="68"/>
        <v>0</v>
      </c>
    </row>
    <row r="104" spans="3:51" x14ac:dyDescent="0.3">
      <c r="C104" s="10" t="str" cm="1">
        <f t="array" aca="1" ref="C104" ca="1">IF(AND(N104&amp;""&lt;&gt;"",K104&amp;""&lt;&gt;""),K104&amp;": "&amp;N104&amp;IF(O104&amp;""&lt;&gt;""," "&amp;O104,"")&amp;IF(P104&amp;""&lt;&gt;""," "&amp;P104,""),IF(Y104&amp;""&lt;&gt;"",K104&amp;": "&amp;TRIM(_xlfn.TEXTJOIN("",TRUE,MID(Y104,2*ROW(INDIRECT("1:"&amp;LEN(Y104)))-1,2)&amp;" ")),""))</f>
        <v/>
      </c>
      <c r="D104" s="15"/>
      <c r="E104" s="16"/>
      <c r="F104" s="17"/>
      <c r="G104" s="18"/>
      <c r="H104" s="23"/>
      <c r="I104" s="8"/>
      <c r="J104" s="8"/>
      <c r="K104" s="1" t="str">
        <f ca="1">DEC2HEX(HEX2DEC(K103)+IF(ISERROR(AY103),0,IF(ISNUMBER(AY103),AY103,0)))</f>
        <v>313</v>
      </c>
      <c r="L104" s="1" t="str">
        <f t="shared" si="64"/>
        <v/>
      </c>
      <c r="M104" s="1" t="str">
        <f t="shared" ca="1" si="41"/>
        <v>$0313</v>
      </c>
      <c r="N104" s="4" t="str">
        <f t="shared" ca="1" si="42"/>
        <v/>
      </c>
      <c r="O104" s="4" t="str">
        <f t="shared" ca="1" si="43"/>
        <v>00</v>
      </c>
      <c r="P104" s="4" t="str">
        <f t="shared" ca="1" si="44"/>
        <v/>
      </c>
      <c r="Q104" s="3">
        <f t="shared" si="45"/>
        <v>-1</v>
      </c>
      <c r="R104" s="3" t="str">
        <f t="shared" si="72"/>
        <v/>
      </c>
      <c r="S104" s="3" t="str">
        <f t="shared" si="65"/>
        <v>sub</v>
      </c>
      <c r="T104" s="3" t="b">
        <f t="shared" si="46"/>
        <v>0</v>
      </c>
      <c r="U104" s="3" t="b">
        <f t="shared" si="47"/>
        <v>0</v>
      </c>
      <c r="V104" s="3" t="b">
        <f t="shared" si="48"/>
        <v>0</v>
      </c>
      <c r="W104" s="3" t="b">
        <f t="shared" si="49"/>
        <v>0</v>
      </c>
      <c r="X104" s="3" t="b">
        <f>IF(NOT(ISERROR(VLOOKUP(UPPER(F104),Opcodes!$O$3:$O$10,1,FALSE))),TRUE,FALSE)</f>
        <v>0</v>
      </c>
      <c r="Y104" s="1" t="str" cm="1">
        <f t="array" aca="1" ref="Y104" ca="1">IF(OR(UPPER(F104)="STR",UPPER(F104)="ASC"),_xlfn.TEXTJOIN("",TRUE,DEC2HEX(128*(UPPER(F104)="STR")+CODE(MID(G104,ABS(ROW(INDIRECT("1:"&amp;LEN(G104)))),1)))),IF(UPPER(F104)="HEX",SUBSTITUTE(G104," ",""),""))</f>
        <v/>
      </c>
      <c r="Z104" s="1" t="str">
        <f t="shared" si="50"/>
        <v/>
      </c>
      <c r="AA104" s="1" t="str">
        <f t="shared" si="51"/>
        <v/>
      </c>
      <c r="AB104" s="1" t="str">
        <f t="shared" si="52"/>
        <v/>
      </c>
      <c r="AC104" s="1" t="str">
        <f t="shared" si="53"/>
        <v/>
      </c>
      <c r="AD104" s="1" t="str">
        <f t="shared" si="54"/>
        <v/>
      </c>
      <c r="AE104" s="1">
        <f t="shared" ca="1" si="55"/>
        <v>0</v>
      </c>
      <c r="AF104" s="1" t="str">
        <f t="shared" si="56"/>
        <v/>
      </c>
      <c r="AG104" s="1" t="str">
        <f t="shared" ca="1" si="66"/>
        <v>mem</v>
      </c>
      <c r="AH104" s="1">
        <f t="shared" ca="1" si="57"/>
        <v>0</v>
      </c>
      <c r="AI104" s="1">
        <f t="shared" ca="1" si="69"/>
        <v>-1</v>
      </c>
      <c r="AJ104" s="1">
        <f t="shared" ca="1" si="75"/>
        <v>0</v>
      </c>
      <c r="AK104" s="1">
        <f t="shared" ca="1" si="70"/>
        <v>0</v>
      </c>
      <c r="AL104" s="1">
        <f t="shared" ca="1" si="71"/>
        <v>0</v>
      </c>
      <c r="AM104" s="1" t="e" cm="1">
        <f t="array" aca="1" ref="AM104" ca="1">INDEX($G$2:$G$195,MATCH(1,(AL104=$E$2:$E$195)*("EQU"=UPPER($F$2:$F$195)),0))</f>
        <v>#N/A</v>
      </c>
      <c r="AN104" s="1" t="str">
        <f t="shared" ca="1" si="76"/>
        <v/>
      </c>
      <c r="AO104" s="1" t="e">
        <f t="shared" ca="1" si="67"/>
        <v>#N/A</v>
      </c>
      <c r="AP104" s="1" t="str">
        <f t="shared" ca="1" si="58"/>
        <v/>
      </c>
      <c r="AQ104" s="1" t="str" cm="1">
        <f t="array" aca="1" ref="AQ104" ca="1">IF(LEFT(AL104,1)=".",INDEX($M$15:$M$177,MATCH(1,(AL104=$L$15:$L$177)*(S104=($S$15:$S$177)),0)),"")</f>
        <v/>
      </c>
      <c r="AR104" s="1">
        <f t="shared" ca="1" si="59"/>
        <v>0</v>
      </c>
      <c r="AS104" s="1">
        <f t="shared" ca="1" si="40"/>
        <v>0</v>
      </c>
      <c r="AT104" s="1" t="str">
        <f t="shared" ca="1" si="74"/>
        <v>00</v>
      </c>
      <c r="AU104" s="1" t="str">
        <f t="shared" ca="1" si="60"/>
        <v>00</v>
      </c>
      <c r="AV104" s="1" t="str">
        <f t="shared" ca="1" si="73"/>
        <v>00</v>
      </c>
      <c r="AW104" s="1" t="str">
        <f t="shared" ca="1" si="62"/>
        <v>ZP</v>
      </c>
      <c r="AX104" s="4" t="e">
        <f ca="1">VLOOKUP(UPPER(F104)&amp;"-"&amp;AW104,Opcodes!$D$3:$E$160,2,FALSE)</f>
        <v>#N/A</v>
      </c>
      <c r="AY104" s="1">
        <f t="shared" ca="1" si="68"/>
        <v>0</v>
      </c>
    </row>
    <row r="105" spans="3:51" x14ac:dyDescent="0.3">
      <c r="C105" s="10" t="str" cm="1">
        <f t="array" aca="1" ref="C105" ca="1">IF(AND(N105&amp;""&lt;&gt;"",K105&amp;""&lt;&gt;""),K105&amp;": "&amp;N105&amp;IF(O105&amp;""&lt;&gt;""," "&amp;O105,"")&amp;IF(P105&amp;""&lt;&gt;""," "&amp;P105,""),IF(Y105&amp;""&lt;&gt;"",K105&amp;": "&amp;TRIM(_xlfn.TEXTJOIN("",TRUE,MID(Y105,2*ROW(INDIRECT("1:"&amp;LEN(Y105)))-1,2)&amp;" ")),""))</f>
        <v/>
      </c>
      <c r="D105" s="15"/>
      <c r="E105" s="16"/>
      <c r="F105" s="17"/>
      <c r="G105" s="18"/>
      <c r="H105" s="23"/>
      <c r="I105" s="8"/>
      <c r="J105" s="8"/>
      <c r="K105" s="1" t="str">
        <f t="shared" ref="K105:K168" ca="1" si="77">DEC2HEX(HEX2DEC(K104)+IF(ISERROR(AY104),0,IF(ISNUMBER(AY104),AY104,0)))</f>
        <v>313</v>
      </c>
      <c r="L105" s="1" t="str">
        <f t="shared" si="64"/>
        <v/>
      </c>
      <c r="M105" s="1" t="str">
        <f t="shared" ca="1" si="41"/>
        <v>$0313</v>
      </c>
      <c r="N105" s="4" t="str">
        <f t="shared" ca="1" si="42"/>
        <v/>
      </c>
      <c r="O105" s="4" t="str">
        <f t="shared" ca="1" si="43"/>
        <v>00</v>
      </c>
      <c r="P105" s="4" t="str">
        <f t="shared" ca="1" si="44"/>
        <v/>
      </c>
      <c r="Q105" s="3">
        <f t="shared" si="45"/>
        <v>-1</v>
      </c>
      <c r="R105" s="3" t="str">
        <f t="shared" si="72"/>
        <v/>
      </c>
      <c r="S105" s="3" t="str">
        <f t="shared" si="65"/>
        <v>sub</v>
      </c>
      <c r="T105" s="3" t="b">
        <f t="shared" si="46"/>
        <v>0</v>
      </c>
      <c r="U105" s="3" t="b">
        <f t="shared" si="47"/>
        <v>0</v>
      </c>
      <c r="V105" s="3" t="b">
        <f t="shared" si="48"/>
        <v>0</v>
      </c>
      <c r="W105" s="3" t="b">
        <f t="shared" si="49"/>
        <v>0</v>
      </c>
      <c r="X105" s="3" t="b">
        <f>IF(NOT(ISERROR(VLOOKUP(UPPER(F105),Opcodes!$O$3:$O$10,1,FALSE))),TRUE,FALSE)</f>
        <v>0</v>
      </c>
      <c r="Y105" s="1" t="str" cm="1">
        <f t="array" aca="1" ref="Y105" ca="1">IF(OR(UPPER(F105)="STR",UPPER(F105)="ASC"),_xlfn.TEXTJOIN("",TRUE,DEC2HEX(128*(UPPER(F105)="STR")+CODE(MID(G105,ABS(ROW(INDIRECT("1:"&amp;LEN(G105)))),1)))),IF(UPPER(F105)="HEX",SUBSTITUTE(G105," ",""),""))</f>
        <v/>
      </c>
      <c r="Z105" s="1" t="str">
        <f t="shared" si="50"/>
        <v/>
      </c>
      <c r="AA105" s="1" t="str">
        <f t="shared" si="51"/>
        <v/>
      </c>
      <c r="AB105" s="1" t="str">
        <f t="shared" si="52"/>
        <v/>
      </c>
      <c r="AC105" s="1" t="str">
        <f t="shared" si="53"/>
        <v/>
      </c>
      <c r="AD105" s="1" t="str">
        <f t="shared" si="54"/>
        <v/>
      </c>
      <c r="AE105" s="1">
        <f t="shared" ca="1" si="55"/>
        <v>0</v>
      </c>
      <c r="AF105" s="1" t="str">
        <f t="shared" si="56"/>
        <v/>
      </c>
      <c r="AG105" s="1" t="str">
        <f t="shared" ca="1" si="66"/>
        <v>mem</v>
      </c>
      <c r="AH105" s="1">
        <f t="shared" ca="1" si="57"/>
        <v>0</v>
      </c>
      <c r="AI105" s="1">
        <f t="shared" ca="1" si="69"/>
        <v>-1</v>
      </c>
      <c r="AJ105" s="1">
        <f t="shared" ca="1" si="75"/>
        <v>0</v>
      </c>
      <c r="AK105" s="1">
        <f t="shared" ca="1" si="70"/>
        <v>0</v>
      </c>
      <c r="AL105" s="1">
        <f t="shared" ca="1" si="71"/>
        <v>0</v>
      </c>
      <c r="AM105" s="1" t="e" cm="1">
        <f t="array" aca="1" ref="AM105" ca="1">INDEX($G$2:$G$195,MATCH(1,(AL105=$E$2:$E$195)*("EQU"=UPPER($F$2:$F$195)),0))</f>
        <v>#N/A</v>
      </c>
      <c r="AN105" s="1" t="str">
        <f t="shared" ca="1" si="76"/>
        <v/>
      </c>
      <c r="AO105" s="1" t="e">
        <f t="shared" ca="1" si="67"/>
        <v>#N/A</v>
      </c>
      <c r="AP105" s="1" t="str">
        <f t="shared" ca="1" si="58"/>
        <v/>
      </c>
      <c r="AQ105" s="1" t="str" cm="1">
        <f t="array" aca="1" ref="AQ105" ca="1">IF(LEFT(AL105,1)=".",INDEX($M$15:$M$177,MATCH(1,(AL105=$L$15:$L$177)*(S105=($S$15:$S$177)),0)),"")</f>
        <v/>
      </c>
      <c r="AR105" s="1">
        <f t="shared" ca="1" si="59"/>
        <v>0</v>
      </c>
      <c r="AS105" s="1">
        <f t="shared" ca="1" si="40"/>
        <v>0</v>
      </c>
      <c r="AT105" s="1" t="str">
        <f t="shared" ca="1" si="74"/>
        <v>00</v>
      </c>
      <c r="AU105" s="1" t="str">
        <f t="shared" ca="1" si="60"/>
        <v>00</v>
      </c>
      <c r="AV105" s="1" t="str">
        <f t="shared" ca="1" si="73"/>
        <v>00</v>
      </c>
      <c r="AW105" s="1" t="str">
        <f t="shared" ca="1" si="62"/>
        <v>ZP</v>
      </c>
      <c r="AX105" s="4" t="e">
        <f ca="1">VLOOKUP(UPPER(F105)&amp;"-"&amp;AW105,Opcodes!$D$3:$E$160,2,FALSE)</f>
        <v>#N/A</v>
      </c>
      <c r="AY105" s="1">
        <f t="shared" ca="1" si="68"/>
        <v>0</v>
      </c>
    </row>
    <row r="106" spans="3:51" x14ac:dyDescent="0.3">
      <c r="C106" s="10" t="str" cm="1">
        <f t="array" aca="1" ref="C106" ca="1">IF(AND(N106&amp;""&lt;&gt;"",K106&amp;""&lt;&gt;""),K106&amp;": "&amp;N106&amp;IF(O106&amp;""&lt;&gt;""," "&amp;O106,"")&amp;IF(P106&amp;""&lt;&gt;""," "&amp;P106,""),IF(Y106&amp;""&lt;&gt;"",K106&amp;": "&amp;TRIM(_xlfn.TEXTJOIN("",TRUE,MID(Y106,2*ROW(INDIRECT("1:"&amp;LEN(Y106)))-1,2)&amp;" ")),""))</f>
        <v/>
      </c>
      <c r="D106" s="15"/>
      <c r="E106" s="16"/>
      <c r="F106" s="17"/>
      <c r="G106" s="18"/>
      <c r="H106" s="23"/>
      <c r="I106" s="8"/>
      <c r="J106" s="8"/>
      <c r="K106" s="1" t="str">
        <f t="shared" ca="1" si="77"/>
        <v>313</v>
      </c>
      <c r="L106" s="1" t="str">
        <f t="shared" si="64"/>
        <v/>
      </c>
      <c r="M106" s="1" t="str">
        <f t="shared" ca="1" si="41"/>
        <v>$0313</v>
      </c>
      <c r="N106" s="4" t="str">
        <f t="shared" ca="1" si="42"/>
        <v/>
      </c>
      <c r="O106" s="4" t="str">
        <f t="shared" ca="1" si="43"/>
        <v>00</v>
      </c>
      <c r="P106" s="4" t="str">
        <f t="shared" ca="1" si="44"/>
        <v/>
      </c>
      <c r="Q106" s="3">
        <f t="shared" si="45"/>
        <v>-1</v>
      </c>
      <c r="R106" s="3" t="str">
        <f t="shared" si="72"/>
        <v/>
      </c>
      <c r="S106" s="3" t="str">
        <f t="shared" si="65"/>
        <v>sub</v>
      </c>
      <c r="T106" s="3" t="b">
        <f t="shared" si="46"/>
        <v>0</v>
      </c>
      <c r="U106" s="3" t="b">
        <f t="shared" si="47"/>
        <v>0</v>
      </c>
      <c r="V106" s="3" t="b">
        <f t="shared" si="48"/>
        <v>0</v>
      </c>
      <c r="W106" s="3" t="b">
        <f t="shared" si="49"/>
        <v>0</v>
      </c>
      <c r="X106" s="3" t="b">
        <f>IF(NOT(ISERROR(VLOOKUP(UPPER(F106),Opcodes!$O$3:$O$10,1,FALSE))),TRUE,FALSE)</f>
        <v>0</v>
      </c>
      <c r="Y106" s="1" t="str" cm="1">
        <f t="array" aca="1" ref="Y106" ca="1">IF(OR(UPPER(F106)="STR",UPPER(F106)="ASC"),_xlfn.TEXTJOIN("",TRUE,DEC2HEX(128*(UPPER(F106)="STR")+CODE(MID(G106,ABS(ROW(INDIRECT("1:"&amp;LEN(G106)))),1)))),IF(UPPER(F106)="HEX",SUBSTITUTE(G106," ",""),""))</f>
        <v/>
      </c>
      <c r="Z106" s="1" t="str">
        <f t="shared" si="50"/>
        <v/>
      </c>
      <c r="AA106" s="1" t="str">
        <f t="shared" si="51"/>
        <v/>
      </c>
      <c r="AB106" s="1" t="str">
        <f t="shared" si="52"/>
        <v/>
      </c>
      <c r="AC106" s="1" t="str">
        <f t="shared" si="53"/>
        <v/>
      </c>
      <c r="AD106" s="1" t="str">
        <f t="shared" si="54"/>
        <v/>
      </c>
      <c r="AE106" s="1">
        <f t="shared" ca="1" si="55"/>
        <v>0</v>
      </c>
      <c r="AF106" s="1" t="str">
        <f t="shared" si="56"/>
        <v/>
      </c>
      <c r="AG106" s="1" t="str">
        <f t="shared" ca="1" si="66"/>
        <v>mem</v>
      </c>
      <c r="AH106" s="1">
        <f t="shared" ca="1" si="57"/>
        <v>0</v>
      </c>
      <c r="AI106" s="1">
        <f t="shared" ca="1" si="69"/>
        <v>-1</v>
      </c>
      <c r="AJ106" s="1">
        <f t="shared" ca="1" si="75"/>
        <v>0</v>
      </c>
      <c r="AK106" s="1">
        <f t="shared" ca="1" si="70"/>
        <v>0</v>
      </c>
      <c r="AL106" s="1">
        <f t="shared" ca="1" si="71"/>
        <v>0</v>
      </c>
      <c r="AM106" s="1" t="e" cm="1">
        <f t="array" aca="1" ref="AM106" ca="1">INDEX($G$2:$G$195,MATCH(1,(AL106=$E$2:$E$195)*("EQU"=UPPER($F$2:$F$195)),0))</f>
        <v>#N/A</v>
      </c>
      <c r="AN106" s="1" t="str">
        <f t="shared" ca="1" si="76"/>
        <v/>
      </c>
      <c r="AO106" s="1" t="e">
        <f t="shared" ca="1" si="67"/>
        <v>#N/A</v>
      </c>
      <c r="AP106" s="1" t="str">
        <f t="shared" ca="1" si="58"/>
        <v/>
      </c>
      <c r="AQ106" s="1" t="str" cm="1">
        <f t="array" aca="1" ref="AQ106" ca="1">IF(LEFT(AL106,1)=".",INDEX($M$15:$M$177,MATCH(1,(AL106=$L$15:$L$177)*(S106=($S$15:$S$177)),0)),"")</f>
        <v/>
      </c>
      <c r="AR106" s="1">
        <f t="shared" ca="1" si="59"/>
        <v>0</v>
      </c>
      <c r="AS106" s="1">
        <f t="shared" ca="1" si="40"/>
        <v>0</v>
      </c>
      <c r="AT106" s="1" t="str">
        <f t="shared" ca="1" si="74"/>
        <v>00</v>
      </c>
      <c r="AU106" s="1" t="str">
        <f t="shared" ca="1" si="60"/>
        <v>00</v>
      </c>
      <c r="AV106" s="1" t="str">
        <f t="shared" ca="1" si="73"/>
        <v>00</v>
      </c>
      <c r="AW106" s="1" t="str">
        <f t="shared" ca="1" si="62"/>
        <v>ZP</v>
      </c>
      <c r="AX106" s="4" t="e">
        <f ca="1">VLOOKUP(UPPER(F106)&amp;"-"&amp;AW106,Opcodes!$D$3:$E$160,2,FALSE)</f>
        <v>#N/A</v>
      </c>
      <c r="AY106" s="1">
        <f t="shared" ca="1" si="68"/>
        <v>0</v>
      </c>
    </row>
    <row r="107" spans="3:51" x14ac:dyDescent="0.3">
      <c r="C107" s="10" t="str" cm="1">
        <f t="array" aca="1" ref="C107" ca="1">IF(AND(N107&amp;""&lt;&gt;"",K107&amp;""&lt;&gt;""),K107&amp;": "&amp;N107&amp;IF(O107&amp;""&lt;&gt;""," "&amp;O107,"")&amp;IF(P107&amp;""&lt;&gt;""," "&amp;P107,""),IF(Y107&amp;""&lt;&gt;"",K107&amp;": "&amp;TRIM(_xlfn.TEXTJOIN("",TRUE,MID(Y107,2*ROW(INDIRECT("1:"&amp;LEN(Y107)))-1,2)&amp;" ")),""))</f>
        <v/>
      </c>
      <c r="D107" s="15"/>
      <c r="E107" s="16"/>
      <c r="F107" s="17"/>
      <c r="G107" s="18"/>
      <c r="H107" s="23"/>
      <c r="I107" s="8"/>
      <c r="J107" s="8"/>
      <c r="K107" s="1" t="str">
        <f t="shared" ca="1" si="77"/>
        <v>313</v>
      </c>
      <c r="L107" s="1" t="str">
        <f t="shared" si="64"/>
        <v/>
      </c>
      <c r="M107" s="1" t="str">
        <f t="shared" ca="1" si="41"/>
        <v>$0313</v>
      </c>
      <c r="N107" s="4" t="str">
        <f t="shared" ca="1" si="42"/>
        <v/>
      </c>
      <c r="O107" s="4" t="str">
        <f t="shared" ca="1" si="43"/>
        <v>00</v>
      </c>
      <c r="P107" s="4" t="str">
        <f t="shared" ca="1" si="44"/>
        <v/>
      </c>
      <c r="Q107" s="3">
        <f t="shared" si="45"/>
        <v>-1</v>
      </c>
      <c r="R107" s="3" t="str">
        <f t="shared" si="72"/>
        <v/>
      </c>
      <c r="S107" s="3" t="str">
        <f t="shared" si="65"/>
        <v>sub</v>
      </c>
      <c r="T107" s="3" t="b">
        <f t="shared" si="46"/>
        <v>0</v>
      </c>
      <c r="U107" s="3" t="b">
        <f t="shared" si="47"/>
        <v>0</v>
      </c>
      <c r="V107" s="3" t="b">
        <f t="shared" si="48"/>
        <v>0</v>
      </c>
      <c r="W107" s="3" t="b">
        <f t="shared" si="49"/>
        <v>0</v>
      </c>
      <c r="X107" s="3" t="b">
        <f>IF(NOT(ISERROR(VLOOKUP(UPPER(F107),Opcodes!$O$3:$O$10,1,FALSE))),TRUE,FALSE)</f>
        <v>0</v>
      </c>
      <c r="Y107" s="1" t="str" cm="1">
        <f t="array" aca="1" ref="Y107" ca="1">IF(OR(UPPER(F107)="STR",UPPER(F107)="ASC"),_xlfn.TEXTJOIN("",TRUE,DEC2HEX(128*(UPPER(F107)="STR")+CODE(MID(G107,ABS(ROW(INDIRECT("1:"&amp;LEN(G107)))),1)))),IF(UPPER(F107)="HEX",SUBSTITUTE(G107," ",""),""))</f>
        <v/>
      </c>
      <c r="Z107" s="1" t="str">
        <f t="shared" si="50"/>
        <v/>
      </c>
      <c r="AA107" s="1" t="str">
        <f t="shared" si="51"/>
        <v/>
      </c>
      <c r="AB107" s="1" t="str">
        <f t="shared" si="52"/>
        <v/>
      </c>
      <c r="AC107" s="1" t="str">
        <f t="shared" si="53"/>
        <v/>
      </c>
      <c r="AD107" s="1" t="str">
        <f t="shared" si="54"/>
        <v/>
      </c>
      <c r="AE107" s="1">
        <f t="shared" ca="1" si="55"/>
        <v>0</v>
      </c>
      <c r="AF107" s="1" t="str">
        <f t="shared" si="56"/>
        <v/>
      </c>
      <c r="AG107" s="1" t="str">
        <f t="shared" ca="1" si="66"/>
        <v>mem</v>
      </c>
      <c r="AH107" s="1">
        <f t="shared" ca="1" si="57"/>
        <v>0</v>
      </c>
      <c r="AI107" s="1">
        <f t="shared" ca="1" si="69"/>
        <v>-1</v>
      </c>
      <c r="AJ107" s="1">
        <f t="shared" ca="1" si="75"/>
        <v>0</v>
      </c>
      <c r="AK107" s="1">
        <f t="shared" ca="1" si="70"/>
        <v>0</v>
      </c>
      <c r="AL107" s="1">
        <f t="shared" ca="1" si="71"/>
        <v>0</v>
      </c>
      <c r="AM107" s="1" t="e" cm="1">
        <f t="array" aca="1" ref="AM107" ca="1">INDEX($G$2:$G$195,MATCH(1,(AL107=$E$2:$E$195)*("EQU"=UPPER($F$2:$F$195)),0))</f>
        <v>#N/A</v>
      </c>
      <c r="AN107" s="1" t="str">
        <f t="shared" ca="1" si="76"/>
        <v/>
      </c>
      <c r="AO107" s="1" t="e">
        <f t="shared" ca="1" si="67"/>
        <v>#N/A</v>
      </c>
      <c r="AP107" s="1" t="str">
        <f t="shared" ca="1" si="58"/>
        <v/>
      </c>
      <c r="AQ107" s="1" t="str" cm="1">
        <f t="array" aca="1" ref="AQ107" ca="1">IF(LEFT(AL107,1)=".",INDEX($M$15:$M$177,MATCH(1,(AL107=$L$15:$L$177)*(S107=($S$15:$S$177)),0)),"")</f>
        <v/>
      </c>
      <c r="AR107" s="1">
        <f t="shared" ca="1" si="59"/>
        <v>0</v>
      </c>
      <c r="AS107" s="1">
        <f t="shared" ref="AS107:AS176" ca="1" si="78">IF(LEFT(AR107,1)="$",AJ107+HEX2DEC(RIGHT(AR107,LEN(AR107)-1)),IF(LEFT(AR107,1)="%",BIN2DEC(RIGHT(AR107,LEN(AR107)-1)),IF(AR107&amp;""&lt;&gt;"",AR107+AJ107,"")))</f>
        <v>0</v>
      </c>
      <c r="AT107" s="1" t="str">
        <f t="shared" ca="1" si="74"/>
        <v>00</v>
      </c>
      <c r="AU107" s="1" t="str">
        <f t="shared" ca="1" si="60"/>
        <v>00</v>
      </c>
      <c r="AV107" s="1" t="str">
        <f t="shared" ca="1" si="73"/>
        <v>00</v>
      </c>
      <c r="AW107" s="1" t="str">
        <f t="shared" ca="1" si="62"/>
        <v>ZP</v>
      </c>
      <c r="AX107" s="4" t="e">
        <f ca="1">VLOOKUP(UPPER(F107)&amp;"-"&amp;AW107,Opcodes!$D$3:$E$160,2,FALSE)</f>
        <v>#N/A</v>
      </c>
      <c r="AY107" s="1">
        <f t="shared" ca="1" si="68"/>
        <v>0</v>
      </c>
    </row>
    <row r="108" spans="3:51" x14ac:dyDescent="0.3">
      <c r="C108" s="10" t="str" cm="1">
        <f t="array" aca="1" ref="C108" ca="1">IF(AND(N108&amp;""&lt;&gt;"",K108&amp;""&lt;&gt;""),K108&amp;": "&amp;N108&amp;IF(O108&amp;""&lt;&gt;""," "&amp;O108,"")&amp;IF(P108&amp;""&lt;&gt;""," "&amp;P108,""),IF(Y108&amp;""&lt;&gt;"",K108&amp;": "&amp;TRIM(_xlfn.TEXTJOIN("",TRUE,MID(Y108,2*ROW(INDIRECT("1:"&amp;LEN(Y108)))-1,2)&amp;" ")),""))</f>
        <v/>
      </c>
      <c r="D108" s="15"/>
      <c r="E108" s="16"/>
      <c r="F108" s="17"/>
      <c r="G108" s="18"/>
      <c r="H108" s="23"/>
      <c r="I108" s="8"/>
      <c r="J108" s="8"/>
      <c r="K108" s="1" t="str">
        <f t="shared" ca="1" si="77"/>
        <v>313</v>
      </c>
      <c r="L108" s="1" t="str">
        <f t="shared" si="64"/>
        <v/>
      </c>
      <c r="M108" s="1" t="str">
        <f t="shared" ca="1" si="41"/>
        <v>$0313</v>
      </c>
      <c r="N108" s="4" t="str">
        <f t="shared" ca="1" si="42"/>
        <v/>
      </c>
      <c r="O108" s="4" t="str">
        <f t="shared" ca="1" si="43"/>
        <v>00</v>
      </c>
      <c r="P108" s="4" t="str">
        <f t="shared" ca="1" si="44"/>
        <v/>
      </c>
      <c r="Q108" s="3">
        <f t="shared" si="45"/>
        <v>-1</v>
      </c>
      <c r="R108" s="3" t="str">
        <f t="shared" si="72"/>
        <v/>
      </c>
      <c r="S108" s="3" t="str">
        <f t="shared" si="65"/>
        <v>sub</v>
      </c>
      <c r="T108" s="3" t="b">
        <f t="shared" si="46"/>
        <v>0</v>
      </c>
      <c r="U108" s="3" t="b">
        <f t="shared" si="47"/>
        <v>0</v>
      </c>
      <c r="V108" s="3" t="b">
        <f t="shared" si="48"/>
        <v>0</v>
      </c>
      <c r="W108" s="3" t="b">
        <f t="shared" si="49"/>
        <v>0</v>
      </c>
      <c r="X108" s="3" t="b">
        <f>IF(NOT(ISERROR(VLOOKUP(UPPER(F108),Opcodes!$O$3:$O$10,1,FALSE))),TRUE,FALSE)</f>
        <v>0</v>
      </c>
      <c r="Y108" s="1" t="str" cm="1">
        <f t="array" aca="1" ref="Y108" ca="1">IF(OR(UPPER(F108)="STR",UPPER(F108)="ASC"),_xlfn.TEXTJOIN("",TRUE,DEC2HEX(128*(UPPER(F108)="STR")+CODE(MID(G108,ABS(ROW(INDIRECT("1:"&amp;LEN(G108)))),1)))),IF(UPPER(F108)="HEX",SUBSTITUTE(G108," ",""),""))</f>
        <v/>
      </c>
      <c r="Z108" s="1" t="str">
        <f t="shared" si="50"/>
        <v/>
      </c>
      <c r="AA108" s="1" t="str">
        <f t="shared" si="51"/>
        <v/>
      </c>
      <c r="AB108" s="1" t="str">
        <f t="shared" si="52"/>
        <v/>
      </c>
      <c r="AC108" s="1" t="str">
        <f t="shared" si="53"/>
        <v/>
      </c>
      <c r="AD108" s="1" t="str">
        <f t="shared" si="54"/>
        <v/>
      </c>
      <c r="AE108" s="1">
        <f t="shared" ca="1" si="55"/>
        <v>0</v>
      </c>
      <c r="AF108" s="1" t="str">
        <f t="shared" si="56"/>
        <v/>
      </c>
      <c r="AG108" s="1" t="str">
        <f t="shared" ca="1" si="66"/>
        <v>mem</v>
      </c>
      <c r="AH108" s="1">
        <f t="shared" ca="1" si="57"/>
        <v>0</v>
      </c>
      <c r="AI108" s="1">
        <f t="shared" ca="1" si="69"/>
        <v>-1</v>
      </c>
      <c r="AJ108" s="1">
        <f t="shared" ca="1" si="75"/>
        <v>0</v>
      </c>
      <c r="AK108" s="1">
        <f t="shared" ca="1" si="70"/>
        <v>0</v>
      </c>
      <c r="AL108" s="1">
        <f t="shared" ca="1" si="71"/>
        <v>0</v>
      </c>
      <c r="AM108" s="1" t="e" cm="1">
        <f t="array" aca="1" ref="AM108" ca="1">INDEX($G$2:$G$195,MATCH(1,(AL108=$E$2:$E$195)*("EQU"=UPPER($F$2:$F$195)),0))</f>
        <v>#N/A</v>
      </c>
      <c r="AN108" s="1" t="str">
        <f t="shared" ca="1" si="76"/>
        <v/>
      </c>
      <c r="AO108" s="1" t="e">
        <f t="shared" ca="1" si="67"/>
        <v>#N/A</v>
      </c>
      <c r="AP108" s="1" t="str">
        <f t="shared" ca="1" si="58"/>
        <v/>
      </c>
      <c r="AQ108" s="1" t="str" cm="1">
        <f t="array" aca="1" ref="AQ108" ca="1">IF(LEFT(AL108,1)=".",INDEX($M$15:$M$177,MATCH(1,(AL108=$L$15:$L$177)*(S108=($S$15:$S$177)),0)),"")</f>
        <v/>
      </c>
      <c r="AR108" s="1">
        <f t="shared" ca="1" si="59"/>
        <v>0</v>
      </c>
      <c r="AS108" s="1">
        <f t="shared" ca="1" si="78"/>
        <v>0</v>
      </c>
      <c r="AT108" s="1" t="str">
        <f t="shared" ca="1" si="74"/>
        <v>00</v>
      </c>
      <c r="AU108" s="1" t="str">
        <f t="shared" ca="1" si="60"/>
        <v>00</v>
      </c>
      <c r="AV108" s="1" t="str">
        <f t="shared" ca="1" si="73"/>
        <v>00</v>
      </c>
      <c r="AW108" s="1" t="str">
        <f t="shared" ca="1" si="62"/>
        <v>ZP</v>
      </c>
      <c r="AX108" s="4" t="e">
        <f ca="1">VLOOKUP(UPPER(F108)&amp;"-"&amp;AW108,Opcodes!$D$3:$E$160,2,FALSE)</f>
        <v>#N/A</v>
      </c>
      <c r="AY108" s="1">
        <f t="shared" ca="1" si="68"/>
        <v>0</v>
      </c>
    </row>
    <row r="109" spans="3:51" x14ac:dyDescent="0.3">
      <c r="C109" s="10" t="str" cm="1">
        <f t="array" aca="1" ref="C109" ca="1">IF(AND(N109&amp;""&lt;&gt;"",K109&amp;""&lt;&gt;""),K109&amp;": "&amp;N109&amp;IF(O109&amp;""&lt;&gt;""," "&amp;O109,"")&amp;IF(P109&amp;""&lt;&gt;""," "&amp;P109,""),IF(Y109&amp;""&lt;&gt;"",K109&amp;": "&amp;TRIM(_xlfn.TEXTJOIN("",TRUE,MID(Y109,2*ROW(INDIRECT("1:"&amp;LEN(Y109)))-1,2)&amp;" ")),""))</f>
        <v/>
      </c>
      <c r="D109" s="15"/>
      <c r="E109" s="16"/>
      <c r="F109" s="17"/>
      <c r="G109" s="18"/>
      <c r="H109" s="23"/>
      <c r="I109" s="8"/>
      <c r="J109" s="8"/>
      <c r="K109" s="1" t="str">
        <f t="shared" ca="1" si="77"/>
        <v>313</v>
      </c>
      <c r="L109" s="1" t="str">
        <f t="shared" si="64"/>
        <v/>
      </c>
      <c r="M109" s="1" t="str">
        <f t="shared" ca="1" si="41"/>
        <v>$0313</v>
      </c>
      <c r="N109" s="4" t="str">
        <f t="shared" ca="1" si="42"/>
        <v/>
      </c>
      <c r="O109" s="4" t="str">
        <f t="shared" ca="1" si="43"/>
        <v>00</v>
      </c>
      <c r="P109" s="4" t="str">
        <f t="shared" ca="1" si="44"/>
        <v/>
      </c>
      <c r="Q109" s="3">
        <f t="shared" si="45"/>
        <v>-1</v>
      </c>
      <c r="R109" s="3" t="str">
        <f t="shared" si="72"/>
        <v/>
      </c>
      <c r="S109" s="3" t="str">
        <f t="shared" si="65"/>
        <v>sub</v>
      </c>
      <c r="T109" s="3" t="b">
        <f t="shared" si="46"/>
        <v>0</v>
      </c>
      <c r="U109" s="3" t="b">
        <f t="shared" si="47"/>
        <v>0</v>
      </c>
      <c r="V109" s="3" t="b">
        <f t="shared" si="48"/>
        <v>0</v>
      </c>
      <c r="W109" s="3" t="b">
        <f t="shared" si="49"/>
        <v>0</v>
      </c>
      <c r="X109" s="3" t="b">
        <f>IF(NOT(ISERROR(VLOOKUP(UPPER(F109),Opcodes!$O$3:$O$10,1,FALSE))),TRUE,FALSE)</f>
        <v>0</v>
      </c>
      <c r="Y109" s="1" t="str" cm="1">
        <f t="array" aca="1" ref="Y109" ca="1">IF(OR(UPPER(F109)="STR",UPPER(F109)="ASC"),_xlfn.TEXTJOIN("",TRUE,DEC2HEX(128*(UPPER(F109)="STR")+CODE(MID(G109,ABS(ROW(INDIRECT("1:"&amp;LEN(G109)))),1)))),IF(UPPER(F109)="HEX",SUBSTITUTE(G109," ",""),""))</f>
        <v/>
      </c>
      <c r="Z109" s="1" t="str">
        <f t="shared" si="50"/>
        <v/>
      </c>
      <c r="AA109" s="1" t="str">
        <f t="shared" si="51"/>
        <v/>
      </c>
      <c r="AB109" s="1" t="str">
        <f t="shared" si="52"/>
        <v/>
      </c>
      <c r="AC109" s="1" t="str">
        <f t="shared" si="53"/>
        <v/>
      </c>
      <c r="AD109" s="1" t="str">
        <f t="shared" si="54"/>
        <v/>
      </c>
      <c r="AE109" s="1">
        <f t="shared" ca="1" si="55"/>
        <v>0</v>
      </c>
      <c r="AF109" s="1" t="str">
        <f t="shared" si="56"/>
        <v/>
      </c>
      <c r="AG109" s="1" t="str">
        <f t="shared" ca="1" si="66"/>
        <v>mem</v>
      </c>
      <c r="AH109" s="1">
        <f t="shared" ca="1" si="57"/>
        <v>0</v>
      </c>
      <c r="AI109" s="1">
        <f t="shared" ca="1" si="69"/>
        <v>-1</v>
      </c>
      <c r="AJ109" s="1">
        <f t="shared" ca="1" si="75"/>
        <v>0</v>
      </c>
      <c r="AK109" s="1">
        <f t="shared" ca="1" si="70"/>
        <v>0</v>
      </c>
      <c r="AL109" s="1">
        <f t="shared" ca="1" si="71"/>
        <v>0</v>
      </c>
      <c r="AM109" s="1" t="e" cm="1">
        <f t="array" aca="1" ref="AM109" ca="1">INDEX($G$2:$G$195,MATCH(1,(AL109=$E$2:$E$195)*("EQU"=UPPER($F$2:$F$195)),0))</f>
        <v>#N/A</v>
      </c>
      <c r="AN109" s="1" t="str">
        <f t="shared" ca="1" si="76"/>
        <v/>
      </c>
      <c r="AO109" s="1" t="e">
        <f t="shared" ca="1" si="67"/>
        <v>#N/A</v>
      </c>
      <c r="AP109" s="1" t="str">
        <f t="shared" ca="1" si="58"/>
        <v/>
      </c>
      <c r="AQ109" s="1" t="str" cm="1">
        <f t="array" aca="1" ref="AQ109" ca="1">IF(LEFT(AL109,1)=".",INDEX($M$15:$M$177,MATCH(1,(AL109=$L$15:$L$177)*(S109=($S$15:$S$177)),0)),"")</f>
        <v/>
      </c>
      <c r="AR109" s="1">
        <f t="shared" ca="1" si="59"/>
        <v>0</v>
      </c>
      <c r="AS109" s="1">
        <f t="shared" ca="1" si="78"/>
        <v>0</v>
      </c>
      <c r="AT109" s="1" t="str">
        <f t="shared" ca="1" si="74"/>
        <v>00</v>
      </c>
      <c r="AU109" s="1" t="str">
        <f t="shared" ca="1" si="60"/>
        <v>00</v>
      </c>
      <c r="AV109" s="1" t="str">
        <f t="shared" ca="1" si="73"/>
        <v>00</v>
      </c>
      <c r="AW109" s="1" t="str">
        <f t="shared" ca="1" si="62"/>
        <v>ZP</v>
      </c>
      <c r="AX109" s="4" t="e">
        <f ca="1">VLOOKUP(UPPER(F109)&amp;"-"&amp;AW109,Opcodes!$D$3:$E$160,2,FALSE)</f>
        <v>#N/A</v>
      </c>
      <c r="AY109" s="1">
        <f t="shared" ca="1" si="68"/>
        <v>0</v>
      </c>
    </row>
    <row r="110" spans="3:51" x14ac:dyDescent="0.3">
      <c r="C110" s="10" t="str" cm="1">
        <f t="array" aca="1" ref="C110" ca="1">IF(AND(N110&amp;""&lt;&gt;"",K110&amp;""&lt;&gt;""),K110&amp;": "&amp;N110&amp;IF(O110&amp;""&lt;&gt;""," "&amp;O110,"")&amp;IF(P110&amp;""&lt;&gt;""," "&amp;P110,""),IF(Y110&amp;""&lt;&gt;"",K110&amp;": "&amp;TRIM(_xlfn.TEXTJOIN("",TRUE,MID(Y110,2*ROW(INDIRECT("1:"&amp;LEN(Y110)))-1,2)&amp;" ")),""))</f>
        <v/>
      </c>
      <c r="D110" s="15"/>
      <c r="E110" s="16"/>
      <c r="F110" s="17"/>
      <c r="G110" s="18"/>
      <c r="H110" s="23"/>
      <c r="I110" s="8"/>
      <c r="J110" s="8"/>
      <c r="K110" s="1" t="str">
        <f t="shared" ca="1" si="77"/>
        <v>313</v>
      </c>
      <c r="L110" s="1" t="str">
        <f t="shared" si="64"/>
        <v/>
      </c>
      <c r="M110" s="1" t="str">
        <f t="shared" ca="1" si="41"/>
        <v>$0313</v>
      </c>
      <c r="N110" s="4" t="str">
        <f t="shared" ca="1" si="42"/>
        <v/>
      </c>
      <c r="O110" s="4" t="str">
        <f t="shared" ca="1" si="43"/>
        <v>00</v>
      </c>
      <c r="P110" s="4" t="str">
        <f t="shared" ca="1" si="44"/>
        <v/>
      </c>
      <c r="Q110" s="3">
        <f t="shared" si="45"/>
        <v>-1</v>
      </c>
      <c r="R110" s="3" t="str">
        <f t="shared" si="72"/>
        <v/>
      </c>
      <c r="S110" s="3" t="str">
        <f t="shared" si="65"/>
        <v>sub</v>
      </c>
      <c r="T110" s="3" t="b">
        <f t="shared" si="46"/>
        <v>0</v>
      </c>
      <c r="U110" s="3" t="b">
        <f t="shared" si="47"/>
        <v>0</v>
      </c>
      <c r="V110" s="3" t="b">
        <f t="shared" si="48"/>
        <v>0</v>
      </c>
      <c r="W110" s="3" t="b">
        <f t="shared" si="49"/>
        <v>0</v>
      </c>
      <c r="X110" s="3" t="b">
        <f>IF(NOT(ISERROR(VLOOKUP(UPPER(F110),Opcodes!$O$3:$O$10,1,FALSE))),TRUE,FALSE)</f>
        <v>0</v>
      </c>
      <c r="Y110" s="1" t="str" cm="1">
        <f t="array" aca="1" ref="Y110" ca="1">IF(OR(UPPER(F110)="STR",UPPER(F110)="ASC"),_xlfn.TEXTJOIN("",TRUE,DEC2HEX(128*(UPPER(F110)="STR")+CODE(MID(G110,ABS(ROW(INDIRECT("1:"&amp;LEN(G110)))),1)))),IF(UPPER(F110)="HEX",SUBSTITUTE(G110," ",""),""))</f>
        <v/>
      </c>
      <c r="Z110" s="1" t="str">
        <f t="shared" si="50"/>
        <v/>
      </c>
      <c r="AA110" s="1" t="str">
        <f t="shared" si="51"/>
        <v/>
      </c>
      <c r="AB110" s="1" t="str">
        <f t="shared" si="52"/>
        <v/>
      </c>
      <c r="AC110" s="1" t="str">
        <f t="shared" si="53"/>
        <v/>
      </c>
      <c r="AD110" s="1" t="str">
        <f t="shared" si="54"/>
        <v/>
      </c>
      <c r="AE110" s="1">
        <f t="shared" ca="1" si="55"/>
        <v>0</v>
      </c>
      <c r="AF110" s="1" t="str">
        <f t="shared" si="56"/>
        <v/>
      </c>
      <c r="AG110" s="1" t="str">
        <f t="shared" ca="1" si="66"/>
        <v>mem</v>
      </c>
      <c r="AH110" s="1">
        <f t="shared" ca="1" si="57"/>
        <v>0</v>
      </c>
      <c r="AI110" s="1">
        <f t="shared" ca="1" si="69"/>
        <v>-1</v>
      </c>
      <c r="AJ110" s="1">
        <f t="shared" ca="1" si="75"/>
        <v>0</v>
      </c>
      <c r="AK110" s="1">
        <f t="shared" ca="1" si="70"/>
        <v>0</v>
      </c>
      <c r="AL110" s="1">
        <f t="shared" ca="1" si="71"/>
        <v>0</v>
      </c>
      <c r="AM110" s="1" t="e" cm="1">
        <f t="array" aca="1" ref="AM110" ca="1">INDEX($G$2:$G$195,MATCH(1,(AL110=$E$2:$E$195)*("EQU"=UPPER($F$2:$F$195)),0))</f>
        <v>#N/A</v>
      </c>
      <c r="AN110" s="1" t="str">
        <f t="shared" ca="1" si="76"/>
        <v/>
      </c>
      <c r="AO110" s="1" t="e">
        <f t="shared" ca="1" si="67"/>
        <v>#N/A</v>
      </c>
      <c r="AP110" s="1" t="str">
        <f t="shared" ca="1" si="58"/>
        <v/>
      </c>
      <c r="AQ110" s="1" t="str" cm="1">
        <f t="array" aca="1" ref="AQ110" ca="1">IF(LEFT(AL110,1)=".",INDEX($M$15:$M$177,MATCH(1,(AL110=$L$15:$L$177)*(S110=($S$15:$S$177)),0)),"")</f>
        <v/>
      </c>
      <c r="AR110" s="1">
        <f t="shared" ca="1" si="59"/>
        <v>0</v>
      </c>
      <c r="AS110" s="1">
        <f t="shared" ca="1" si="78"/>
        <v>0</v>
      </c>
      <c r="AT110" s="1" t="str">
        <f t="shared" ca="1" si="74"/>
        <v>00</v>
      </c>
      <c r="AU110" s="1" t="str">
        <f t="shared" ca="1" si="60"/>
        <v>00</v>
      </c>
      <c r="AV110" s="1" t="str">
        <f t="shared" ca="1" si="73"/>
        <v>00</v>
      </c>
      <c r="AW110" s="1" t="str">
        <f t="shared" ca="1" si="62"/>
        <v>ZP</v>
      </c>
      <c r="AX110" s="4" t="e">
        <f ca="1">VLOOKUP(UPPER(F110)&amp;"-"&amp;AW110,Opcodes!$D$3:$E$160,2,FALSE)</f>
        <v>#N/A</v>
      </c>
      <c r="AY110" s="1">
        <f t="shared" ca="1" si="68"/>
        <v>0</v>
      </c>
    </row>
    <row r="111" spans="3:51" x14ac:dyDescent="0.3">
      <c r="C111" s="10" t="str" cm="1">
        <f t="array" aca="1" ref="C111" ca="1">IF(AND(N111&amp;""&lt;&gt;"",K111&amp;""&lt;&gt;""),K111&amp;": "&amp;N111&amp;IF(O111&amp;""&lt;&gt;""," "&amp;O111,"")&amp;IF(P111&amp;""&lt;&gt;""," "&amp;P111,""),IF(Y111&amp;""&lt;&gt;"",K111&amp;": "&amp;TRIM(_xlfn.TEXTJOIN("",TRUE,MID(Y111,2*ROW(INDIRECT("1:"&amp;LEN(Y111)))-1,2)&amp;" ")),""))</f>
        <v/>
      </c>
      <c r="D111" s="15"/>
      <c r="E111" s="16"/>
      <c r="F111" s="17"/>
      <c r="G111" s="18"/>
      <c r="H111" s="23"/>
      <c r="I111" s="8"/>
      <c r="J111" s="8"/>
      <c r="K111" s="1" t="str">
        <f t="shared" ca="1" si="77"/>
        <v>313</v>
      </c>
      <c r="L111" s="1" t="str">
        <f t="shared" si="64"/>
        <v/>
      </c>
      <c r="M111" s="1" t="str">
        <f t="shared" ca="1" si="41"/>
        <v>$0313</v>
      </c>
      <c r="N111" s="4" t="str">
        <f t="shared" ca="1" si="42"/>
        <v/>
      </c>
      <c r="O111" s="4" t="str">
        <f t="shared" ca="1" si="43"/>
        <v>00</v>
      </c>
      <c r="P111" s="4" t="str">
        <f t="shared" ca="1" si="44"/>
        <v/>
      </c>
      <c r="Q111" s="3">
        <f t="shared" si="45"/>
        <v>-1</v>
      </c>
      <c r="R111" s="3" t="str">
        <f t="shared" si="72"/>
        <v/>
      </c>
      <c r="S111" s="3" t="str">
        <f t="shared" si="65"/>
        <v>sub</v>
      </c>
      <c r="T111" s="3" t="b">
        <f t="shared" si="46"/>
        <v>0</v>
      </c>
      <c r="U111" s="3" t="b">
        <f t="shared" si="47"/>
        <v>0</v>
      </c>
      <c r="V111" s="3" t="b">
        <f t="shared" si="48"/>
        <v>0</v>
      </c>
      <c r="W111" s="3" t="b">
        <f t="shared" si="49"/>
        <v>0</v>
      </c>
      <c r="X111" s="3" t="b">
        <f>IF(NOT(ISERROR(VLOOKUP(UPPER(F111),Opcodes!$O$3:$O$10,1,FALSE))),TRUE,FALSE)</f>
        <v>0</v>
      </c>
      <c r="Y111" s="1" t="str" cm="1">
        <f t="array" aca="1" ref="Y111" ca="1">IF(OR(UPPER(F111)="STR",UPPER(F111)="ASC"),_xlfn.TEXTJOIN("",TRUE,DEC2HEX(128*(UPPER(F111)="STR")+CODE(MID(G111,ABS(ROW(INDIRECT("1:"&amp;LEN(G111)))),1)))),IF(UPPER(F111)="HEX",SUBSTITUTE(G111," ",""),""))</f>
        <v/>
      </c>
      <c r="Z111" s="1" t="str">
        <f t="shared" si="50"/>
        <v/>
      </c>
      <c r="AA111" s="1" t="str">
        <f t="shared" si="51"/>
        <v/>
      </c>
      <c r="AB111" s="1" t="str">
        <f t="shared" si="52"/>
        <v/>
      </c>
      <c r="AC111" s="1" t="str">
        <f t="shared" si="53"/>
        <v/>
      </c>
      <c r="AD111" s="1" t="str">
        <f t="shared" si="54"/>
        <v/>
      </c>
      <c r="AE111" s="1">
        <f t="shared" ca="1" si="55"/>
        <v>0</v>
      </c>
      <c r="AF111" s="1" t="str">
        <f t="shared" si="56"/>
        <v/>
      </c>
      <c r="AG111" s="1" t="str">
        <f t="shared" ca="1" si="66"/>
        <v>mem</v>
      </c>
      <c r="AH111" s="1">
        <f t="shared" ca="1" si="57"/>
        <v>0</v>
      </c>
      <c r="AI111" s="1">
        <f t="shared" ca="1" si="69"/>
        <v>-1</v>
      </c>
      <c r="AJ111" s="1">
        <f t="shared" ca="1" si="75"/>
        <v>0</v>
      </c>
      <c r="AK111" s="1">
        <f t="shared" ca="1" si="70"/>
        <v>0</v>
      </c>
      <c r="AL111" s="1">
        <f t="shared" ca="1" si="71"/>
        <v>0</v>
      </c>
      <c r="AM111" s="1" t="e" cm="1">
        <f t="array" aca="1" ref="AM111" ca="1">INDEX($G$2:$G$195,MATCH(1,(AL111=$E$2:$E$195)*("EQU"=UPPER($F$2:$F$195)),0))</f>
        <v>#N/A</v>
      </c>
      <c r="AN111" s="1" t="str">
        <f t="shared" ca="1" si="76"/>
        <v/>
      </c>
      <c r="AO111" s="1" t="e">
        <f t="shared" ca="1" si="67"/>
        <v>#N/A</v>
      </c>
      <c r="AP111" s="1" t="str">
        <f t="shared" ca="1" si="58"/>
        <v/>
      </c>
      <c r="AQ111" s="1" t="str" cm="1">
        <f t="array" aca="1" ref="AQ111" ca="1">IF(LEFT(AL111,1)=".",INDEX($M$15:$M$177,MATCH(1,(AL111=$L$15:$L$177)*(S111=($S$15:$S$177)),0)),"")</f>
        <v/>
      </c>
      <c r="AR111" s="1">
        <f t="shared" ca="1" si="59"/>
        <v>0</v>
      </c>
      <c r="AS111" s="1">
        <f t="shared" ca="1" si="78"/>
        <v>0</v>
      </c>
      <c r="AT111" s="1" t="str">
        <f t="shared" ca="1" si="74"/>
        <v>00</v>
      </c>
      <c r="AU111" s="1" t="str">
        <f t="shared" ca="1" si="60"/>
        <v>00</v>
      </c>
      <c r="AV111" s="1" t="str">
        <f t="shared" ca="1" si="73"/>
        <v>00</v>
      </c>
      <c r="AW111" s="1" t="str">
        <f t="shared" ca="1" si="62"/>
        <v>ZP</v>
      </c>
      <c r="AX111" s="4" t="e">
        <f ca="1">VLOOKUP(UPPER(F111)&amp;"-"&amp;AW111,Opcodes!$D$3:$E$160,2,FALSE)</f>
        <v>#N/A</v>
      </c>
      <c r="AY111" s="1">
        <f t="shared" ca="1" si="68"/>
        <v>0</v>
      </c>
    </row>
    <row r="112" spans="3:51" x14ac:dyDescent="0.3">
      <c r="C112" s="10" t="str" cm="1">
        <f t="array" aca="1" ref="C112" ca="1">IF(AND(N112&amp;""&lt;&gt;"",K112&amp;""&lt;&gt;""),K112&amp;": "&amp;N112&amp;IF(O112&amp;""&lt;&gt;""," "&amp;O112,"")&amp;IF(P112&amp;""&lt;&gt;""," "&amp;P112,""),IF(Y112&amp;""&lt;&gt;"",K112&amp;": "&amp;TRIM(_xlfn.TEXTJOIN("",TRUE,MID(Y112,2*ROW(INDIRECT("1:"&amp;LEN(Y112)))-1,2)&amp;" ")),""))</f>
        <v/>
      </c>
      <c r="D112" s="15"/>
      <c r="E112" s="16"/>
      <c r="F112" s="17"/>
      <c r="G112" s="18"/>
      <c r="H112" s="23"/>
      <c r="I112" s="8"/>
      <c r="J112" s="8"/>
      <c r="K112" s="1" t="str">
        <f t="shared" ca="1" si="77"/>
        <v>313</v>
      </c>
      <c r="L112" s="1" t="str">
        <f t="shared" si="64"/>
        <v/>
      </c>
      <c r="M112" s="1" t="str">
        <f t="shared" ca="1" si="41"/>
        <v>$0313</v>
      </c>
      <c r="N112" s="4" t="str">
        <f t="shared" ca="1" si="42"/>
        <v/>
      </c>
      <c r="O112" s="4" t="str">
        <f t="shared" ca="1" si="43"/>
        <v>00</v>
      </c>
      <c r="P112" s="4" t="str">
        <f t="shared" ca="1" si="44"/>
        <v/>
      </c>
      <c r="Q112" s="3">
        <f t="shared" si="45"/>
        <v>-1</v>
      </c>
      <c r="R112" s="3" t="str">
        <f t="shared" si="72"/>
        <v/>
      </c>
      <c r="S112" s="3" t="str">
        <f t="shared" si="65"/>
        <v>sub</v>
      </c>
      <c r="T112" s="3" t="b">
        <f t="shared" si="46"/>
        <v>0</v>
      </c>
      <c r="U112" s="3" t="b">
        <f t="shared" si="47"/>
        <v>0</v>
      </c>
      <c r="V112" s="3" t="b">
        <f t="shared" si="48"/>
        <v>0</v>
      </c>
      <c r="W112" s="3" t="b">
        <f t="shared" si="49"/>
        <v>0</v>
      </c>
      <c r="X112" s="3" t="b">
        <f>IF(NOT(ISERROR(VLOOKUP(UPPER(F112),Opcodes!$O$3:$O$10,1,FALSE))),TRUE,FALSE)</f>
        <v>0</v>
      </c>
      <c r="Y112" s="1" t="str" cm="1">
        <f t="array" aca="1" ref="Y112" ca="1">IF(OR(UPPER(F112)="STR",UPPER(F112)="ASC"),_xlfn.TEXTJOIN("",TRUE,DEC2HEX(128*(UPPER(F112)="STR")+CODE(MID(G112,ABS(ROW(INDIRECT("1:"&amp;LEN(G112)))),1)))),IF(UPPER(F112)="HEX",SUBSTITUTE(G112," ",""),""))</f>
        <v/>
      </c>
      <c r="Z112" s="1" t="str">
        <f t="shared" si="50"/>
        <v/>
      </c>
      <c r="AA112" s="1" t="str">
        <f t="shared" si="51"/>
        <v/>
      </c>
      <c r="AB112" s="1" t="str">
        <f t="shared" si="52"/>
        <v/>
      </c>
      <c r="AC112" s="1" t="str">
        <f t="shared" si="53"/>
        <v/>
      </c>
      <c r="AD112" s="1" t="str">
        <f t="shared" si="54"/>
        <v/>
      </c>
      <c r="AE112" s="1">
        <f t="shared" ca="1" si="55"/>
        <v>0</v>
      </c>
      <c r="AF112" s="1" t="str">
        <f t="shared" si="56"/>
        <v/>
      </c>
      <c r="AG112" s="1" t="str">
        <f t="shared" ca="1" si="66"/>
        <v>mem</v>
      </c>
      <c r="AH112" s="1">
        <f t="shared" ca="1" si="57"/>
        <v>0</v>
      </c>
      <c r="AI112" s="1">
        <f t="shared" ca="1" si="69"/>
        <v>-1</v>
      </c>
      <c r="AJ112" s="1">
        <f t="shared" ca="1" si="75"/>
        <v>0</v>
      </c>
      <c r="AK112" s="1">
        <f t="shared" ca="1" si="70"/>
        <v>0</v>
      </c>
      <c r="AL112" s="1">
        <f t="shared" ca="1" si="71"/>
        <v>0</v>
      </c>
      <c r="AM112" s="1" t="e" cm="1">
        <f t="array" aca="1" ref="AM112" ca="1">INDEX($G$2:$G$195,MATCH(1,(AL112=$E$2:$E$195)*("EQU"=UPPER($F$2:$F$195)),0))</f>
        <v>#N/A</v>
      </c>
      <c r="AN112" s="1" t="str">
        <f t="shared" ca="1" si="76"/>
        <v/>
      </c>
      <c r="AO112" s="1" t="e">
        <f t="shared" ca="1" si="67"/>
        <v>#N/A</v>
      </c>
      <c r="AP112" s="1" t="str">
        <f t="shared" ca="1" si="58"/>
        <v/>
      </c>
      <c r="AQ112" s="1" t="str" cm="1">
        <f t="array" aca="1" ref="AQ112" ca="1">IF(LEFT(AL112,1)=".",INDEX($M$15:$M$177,MATCH(1,(AL112=$L$15:$L$177)*(S112=($S$15:$S$177)),0)),"")</f>
        <v/>
      </c>
      <c r="AR112" s="1">
        <f t="shared" ca="1" si="59"/>
        <v>0</v>
      </c>
      <c r="AS112" s="1">
        <f t="shared" ca="1" si="78"/>
        <v>0</v>
      </c>
      <c r="AT112" s="1" t="str">
        <f t="shared" ca="1" si="74"/>
        <v>00</v>
      </c>
      <c r="AU112" s="1" t="str">
        <f t="shared" ca="1" si="60"/>
        <v>00</v>
      </c>
      <c r="AV112" s="1" t="str">
        <f t="shared" ca="1" si="73"/>
        <v>00</v>
      </c>
      <c r="AW112" s="1" t="str">
        <f t="shared" ca="1" si="62"/>
        <v>ZP</v>
      </c>
      <c r="AX112" s="4" t="e">
        <f ca="1">VLOOKUP(UPPER(F112)&amp;"-"&amp;AW112,Opcodes!$D$3:$E$160,2,FALSE)</f>
        <v>#N/A</v>
      </c>
      <c r="AY112" s="1">
        <f t="shared" ca="1" si="68"/>
        <v>0</v>
      </c>
    </row>
    <row r="113" spans="3:51" x14ac:dyDescent="0.3">
      <c r="C113" s="10" t="str" cm="1">
        <f t="array" aca="1" ref="C113" ca="1">IF(AND(N113&amp;""&lt;&gt;"",K113&amp;""&lt;&gt;""),K113&amp;": "&amp;N113&amp;IF(O113&amp;""&lt;&gt;""," "&amp;O113,"")&amp;IF(P113&amp;""&lt;&gt;""," "&amp;P113,""),IF(Y113&amp;""&lt;&gt;"",K113&amp;": "&amp;TRIM(_xlfn.TEXTJOIN("",TRUE,MID(Y113,2*ROW(INDIRECT("1:"&amp;LEN(Y113)))-1,2)&amp;" ")),""))</f>
        <v/>
      </c>
      <c r="D113" s="15"/>
      <c r="E113" s="16"/>
      <c r="F113" s="17"/>
      <c r="G113" s="18"/>
      <c r="H113" s="23"/>
      <c r="I113" s="8"/>
      <c r="J113" s="8"/>
      <c r="K113" s="1" t="str">
        <f t="shared" ca="1" si="77"/>
        <v>313</v>
      </c>
      <c r="L113" s="1" t="str">
        <f t="shared" si="64"/>
        <v/>
      </c>
      <c r="M113" s="1" t="str">
        <f t="shared" ca="1" si="41"/>
        <v>$0313</v>
      </c>
      <c r="N113" s="4" t="str">
        <f t="shared" ca="1" si="42"/>
        <v/>
      </c>
      <c r="O113" s="4" t="str">
        <f t="shared" ca="1" si="43"/>
        <v>00</v>
      </c>
      <c r="P113" s="4" t="str">
        <f t="shared" ca="1" si="44"/>
        <v/>
      </c>
      <c r="Q113" s="3">
        <f t="shared" si="45"/>
        <v>-1</v>
      </c>
      <c r="R113" s="3" t="str">
        <f t="shared" si="72"/>
        <v/>
      </c>
      <c r="S113" s="3" t="str">
        <f t="shared" si="65"/>
        <v>sub</v>
      </c>
      <c r="T113" s="3" t="b">
        <f t="shared" si="46"/>
        <v>0</v>
      </c>
      <c r="U113" s="3" t="b">
        <f t="shared" si="47"/>
        <v>0</v>
      </c>
      <c r="V113" s="3" t="b">
        <f t="shared" si="48"/>
        <v>0</v>
      </c>
      <c r="W113" s="3" t="b">
        <f t="shared" si="49"/>
        <v>0</v>
      </c>
      <c r="X113" s="3" t="b">
        <f>IF(NOT(ISERROR(VLOOKUP(UPPER(F113),Opcodes!$O$3:$O$10,1,FALSE))),TRUE,FALSE)</f>
        <v>0</v>
      </c>
      <c r="Y113" s="1" t="str" cm="1">
        <f t="array" aca="1" ref="Y113" ca="1">IF(OR(UPPER(F113)="STR",UPPER(F113)="ASC"),_xlfn.TEXTJOIN("",TRUE,DEC2HEX(128*(UPPER(F113)="STR")+CODE(MID(G113,ABS(ROW(INDIRECT("1:"&amp;LEN(G113)))),1)))),IF(UPPER(F113)="HEX",SUBSTITUTE(G113," ",""),""))</f>
        <v/>
      </c>
      <c r="Z113" s="1" t="str">
        <f t="shared" si="50"/>
        <v/>
      </c>
      <c r="AA113" s="1" t="str">
        <f t="shared" si="51"/>
        <v/>
      </c>
      <c r="AB113" s="1" t="str">
        <f t="shared" si="52"/>
        <v/>
      </c>
      <c r="AC113" s="1" t="str">
        <f t="shared" si="53"/>
        <v/>
      </c>
      <c r="AD113" s="1" t="str">
        <f t="shared" si="54"/>
        <v/>
      </c>
      <c r="AE113" s="1">
        <f t="shared" ca="1" si="55"/>
        <v>0</v>
      </c>
      <c r="AF113" s="1" t="str">
        <f t="shared" si="56"/>
        <v/>
      </c>
      <c r="AG113" s="1" t="str">
        <f t="shared" ca="1" si="66"/>
        <v>mem</v>
      </c>
      <c r="AH113" s="1">
        <f t="shared" ca="1" si="57"/>
        <v>0</v>
      </c>
      <c r="AI113" s="1">
        <f t="shared" ca="1" si="69"/>
        <v>-1</v>
      </c>
      <c r="AJ113" s="1">
        <f t="shared" ca="1" si="75"/>
        <v>0</v>
      </c>
      <c r="AK113" s="1">
        <f t="shared" ca="1" si="70"/>
        <v>0</v>
      </c>
      <c r="AL113" s="1">
        <f t="shared" ca="1" si="71"/>
        <v>0</v>
      </c>
      <c r="AM113" s="1" t="e" cm="1">
        <f t="array" aca="1" ref="AM113" ca="1">INDEX($G$2:$G$195,MATCH(1,(AL113=$E$2:$E$195)*("EQU"=UPPER($F$2:$F$195)),0))</f>
        <v>#N/A</v>
      </c>
      <c r="AN113" s="1" t="str">
        <f t="shared" ca="1" si="76"/>
        <v/>
      </c>
      <c r="AO113" s="1" t="e">
        <f t="shared" ca="1" si="67"/>
        <v>#N/A</v>
      </c>
      <c r="AP113" s="1" t="str">
        <f t="shared" ca="1" si="58"/>
        <v/>
      </c>
      <c r="AQ113" s="1" t="str" cm="1">
        <f t="array" aca="1" ref="AQ113" ca="1">IF(LEFT(AL113,1)=".",INDEX($M$15:$M$177,MATCH(1,(AL113=$L$15:$L$177)*(S113=($S$15:$S$177)),0)),"")</f>
        <v/>
      </c>
      <c r="AR113" s="1">
        <f t="shared" ca="1" si="59"/>
        <v>0</v>
      </c>
      <c r="AS113" s="1">
        <f t="shared" ca="1" si="78"/>
        <v>0</v>
      </c>
      <c r="AT113" s="1" t="str">
        <f t="shared" ca="1" si="74"/>
        <v>00</v>
      </c>
      <c r="AU113" s="1" t="str">
        <f t="shared" ca="1" si="60"/>
        <v>00</v>
      </c>
      <c r="AV113" s="1" t="str">
        <f t="shared" ca="1" si="73"/>
        <v>00</v>
      </c>
      <c r="AW113" s="1" t="str">
        <f t="shared" ca="1" si="62"/>
        <v>ZP</v>
      </c>
      <c r="AX113" s="4" t="e">
        <f ca="1">VLOOKUP(UPPER(F113)&amp;"-"&amp;AW113,Opcodes!$D$3:$E$160,2,FALSE)</f>
        <v>#N/A</v>
      </c>
      <c r="AY113" s="1">
        <f t="shared" ca="1" si="68"/>
        <v>0</v>
      </c>
    </row>
    <row r="114" spans="3:51" x14ac:dyDescent="0.3">
      <c r="C114" s="10" t="str" cm="1">
        <f t="array" aca="1" ref="C114" ca="1">IF(AND(N114&amp;""&lt;&gt;"",K114&amp;""&lt;&gt;""),K114&amp;": "&amp;N114&amp;IF(O114&amp;""&lt;&gt;""," "&amp;O114,"")&amp;IF(P114&amp;""&lt;&gt;""," "&amp;P114,""),IF(Y114&amp;""&lt;&gt;"",K114&amp;": "&amp;TRIM(_xlfn.TEXTJOIN("",TRUE,MID(Y114,2*ROW(INDIRECT("1:"&amp;LEN(Y114)))-1,2)&amp;" ")),""))</f>
        <v/>
      </c>
      <c r="D114" s="15"/>
      <c r="E114" s="16"/>
      <c r="F114" s="17"/>
      <c r="G114" s="18"/>
      <c r="H114" s="23"/>
      <c r="I114" s="8"/>
      <c r="J114" s="8"/>
      <c r="K114" s="1" t="str">
        <f t="shared" ca="1" si="77"/>
        <v>313</v>
      </c>
      <c r="L114" s="1" t="str">
        <f t="shared" si="64"/>
        <v/>
      </c>
      <c r="M114" s="1" t="str">
        <f t="shared" ca="1" si="41"/>
        <v>$0313</v>
      </c>
      <c r="N114" s="4" t="str">
        <f t="shared" ca="1" si="42"/>
        <v/>
      </c>
      <c r="O114" s="4" t="str">
        <f t="shared" ca="1" si="43"/>
        <v>00</v>
      </c>
      <c r="P114" s="4" t="str">
        <f t="shared" ca="1" si="44"/>
        <v/>
      </c>
      <c r="Q114" s="3">
        <f t="shared" si="45"/>
        <v>-1</v>
      </c>
      <c r="R114" s="3" t="str">
        <f t="shared" si="72"/>
        <v/>
      </c>
      <c r="S114" s="3" t="str">
        <f t="shared" si="65"/>
        <v>sub</v>
      </c>
      <c r="T114" s="3" t="b">
        <f t="shared" si="46"/>
        <v>0</v>
      </c>
      <c r="U114" s="3" t="b">
        <f t="shared" si="47"/>
        <v>0</v>
      </c>
      <c r="V114" s="3" t="b">
        <f t="shared" si="48"/>
        <v>0</v>
      </c>
      <c r="W114" s="3" t="b">
        <f t="shared" si="49"/>
        <v>0</v>
      </c>
      <c r="X114" s="3" t="b">
        <f>IF(NOT(ISERROR(VLOOKUP(UPPER(F114),Opcodes!$O$3:$O$10,1,FALSE))),TRUE,FALSE)</f>
        <v>0</v>
      </c>
      <c r="Y114" s="1" t="str" cm="1">
        <f t="array" aca="1" ref="Y114" ca="1">IF(OR(UPPER(F114)="STR",UPPER(F114)="ASC"),_xlfn.TEXTJOIN("",TRUE,DEC2HEX(128*(UPPER(F114)="STR")+CODE(MID(G114,ABS(ROW(INDIRECT("1:"&amp;LEN(G114)))),1)))),IF(UPPER(F114)="HEX",SUBSTITUTE(G114," ",""),""))</f>
        <v/>
      </c>
      <c r="Z114" s="1" t="str">
        <f t="shared" si="50"/>
        <v/>
      </c>
      <c r="AA114" s="1" t="str">
        <f t="shared" si="51"/>
        <v/>
      </c>
      <c r="AB114" s="1" t="str">
        <f t="shared" si="52"/>
        <v/>
      </c>
      <c r="AC114" s="1" t="str">
        <f t="shared" si="53"/>
        <v/>
      </c>
      <c r="AD114" s="1" t="str">
        <f t="shared" si="54"/>
        <v/>
      </c>
      <c r="AE114" s="1">
        <f t="shared" ca="1" si="55"/>
        <v>0</v>
      </c>
      <c r="AF114" s="1" t="str">
        <f t="shared" si="56"/>
        <v/>
      </c>
      <c r="AG114" s="1" t="str">
        <f t="shared" ca="1" si="66"/>
        <v>mem</v>
      </c>
      <c r="AH114" s="1">
        <f t="shared" ca="1" si="57"/>
        <v>0</v>
      </c>
      <c r="AI114" s="1">
        <f t="shared" ca="1" si="69"/>
        <v>-1</v>
      </c>
      <c r="AJ114" s="1">
        <f t="shared" ca="1" si="75"/>
        <v>0</v>
      </c>
      <c r="AK114" s="1">
        <f t="shared" ca="1" si="70"/>
        <v>0</v>
      </c>
      <c r="AL114" s="1">
        <f t="shared" ca="1" si="71"/>
        <v>0</v>
      </c>
      <c r="AM114" s="1" t="e" cm="1">
        <f t="array" aca="1" ref="AM114" ca="1">INDEX($G$2:$G$195,MATCH(1,(AL114=$E$2:$E$195)*("EQU"=UPPER($F$2:$F$195)),0))</f>
        <v>#N/A</v>
      </c>
      <c r="AN114" s="1" t="str">
        <f t="shared" ca="1" si="76"/>
        <v/>
      </c>
      <c r="AO114" s="1" t="e">
        <f t="shared" ca="1" si="67"/>
        <v>#N/A</v>
      </c>
      <c r="AP114" s="1" t="str">
        <f t="shared" ca="1" si="58"/>
        <v/>
      </c>
      <c r="AQ114" s="1" t="str" cm="1">
        <f t="array" aca="1" ref="AQ114" ca="1">IF(LEFT(AL114,1)=".",INDEX($M$15:$M$177,MATCH(1,(AL114=$L$15:$L$177)*(S114=($S$15:$S$177)),0)),"")</f>
        <v/>
      </c>
      <c r="AR114" s="1">
        <f t="shared" ca="1" si="59"/>
        <v>0</v>
      </c>
      <c r="AS114" s="1">
        <f t="shared" ca="1" si="78"/>
        <v>0</v>
      </c>
      <c r="AT114" s="1" t="str">
        <f t="shared" ca="1" si="74"/>
        <v>00</v>
      </c>
      <c r="AU114" s="1" t="str">
        <f t="shared" ca="1" si="60"/>
        <v>00</v>
      </c>
      <c r="AV114" s="1" t="str">
        <f t="shared" ca="1" si="73"/>
        <v>00</v>
      </c>
      <c r="AW114" s="1" t="str">
        <f t="shared" ca="1" si="62"/>
        <v>ZP</v>
      </c>
      <c r="AX114" s="4" t="e">
        <f ca="1">VLOOKUP(UPPER(F114)&amp;"-"&amp;AW114,Opcodes!$D$3:$E$160,2,FALSE)</f>
        <v>#N/A</v>
      </c>
      <c r="AY114" s="1">
        <f t="shared" ca="1" si="68"/>
        <v>0</v>
      </c>
    </row>
    <row r="115" spans="3:51" x14ac:dyDescent="0.3">
      <c r="C115" s="10" t="str" cm="1">
        <f t="array" aca="1" ref="C115" ca="1">IF(AND(N115&amp;""&lt;&gt;"",K115&amp;""&lt;&gt;""),K115&amp;": "&amp;N115&amp;IF(O115&amp;""&lt;&gt;""," "&amp;O115,"")&amp;IF(P115&amp;""&lt;&gt;""," "&amp;P115,""),IF(Y115&amp;""&lt;&gt;"",K115&amp;": "&amp;TRIM(_xlfn.TEXTJOIN("",TRUE,MID(Y115,2*ROW(INDIRECT("1:"&amp;LEN(Y115)))-1,2)&amp;" ")),""))</f>
        <v/>
      </c>
      <c r="D115" s="15"/>
      <c r="E115" s="16"/>
      <c r="F115" s="17"/>
      <c r="G115" s="18"/>
      <c r="H115" s="23"/>
      <c r="I115" s="8"/>
      <c r="J115" s="8"/>
      <c r="K115" s="1" t="str">
        <f t="shared" ca="1" si="77"/>
        <v>313</v>
      </c>
      <c r="L115" s="1" t="str">
        <f t="shared" si="64"/>
        <v/>
      </c>
      <c r="M115" s="1" t="str">
        <f t="shared" ca="1" si="41"/>
        <v>$0313</v>
      </c>
      <c r="N115" s="4" t="str">
        <f t="shared" ca="1" si="42"/>
        <v/>
      </c>
      <c r="O115" s="4" t="str">
        <f t="shared" ca="1" si="43"/>
        <v>00</v>
      </c>
      <c r="P115" s="4" t="str">
        <f t="shared" ca="1" si="44"/>
        <v/>
      </c>
      <c r="Q115" s="3">
        <f t="shared" si="45"/>
        <v>-1</v>
      </c>
      <c r="R115" s="3" t="str">
        <f t="shared" si="72"/>
        <v/>
      </c>
      <c r="S115" s="3" t="str">
        <f t="shared" si="65"/>
        <v>sub</v>
      </c>
      <c r="T115" s="3" t="b">
        <f t="shared" si="46"/>
        <v>0</v>
      </c>
      <c r="U115" s="3" t="b">
        <f t="shared" si="47"/>
        <v>0</v>
      </c>
      <c r="V115" s="3" t="b">
        <f t="shared" si="48"/>
        <v>0</v>
      </c>
      <c r="W115" s="3" t="b">
        <f t="shared" si="49"/>
        <v>0</v>
      </c>
      <c r="X115" s="3" t="b">
        <f>IF(NOT(ISERROR(VLOOKUP(UPPER(F115),Opcodes!$O$3:$O$10,1,FALSE))),TRUE,FALSE)</f>
        <v>0</v>
      </c>
      <c r="Y115" s="1" t="str" cm="1">
        <f t="array" aca="1" ref="Y115" ca="1">IF(OR(UPPER(F115)="STR",UPPER(F115)="ASC"),_xlfn.TEXTJOIN("",TRUE,DEC2HEX(128*(UPPER(F115)="STR")+CODE(MID(G115,ABS(ROW(INDIRECT("1:"&amp;LEN(G115)))),1)))),IF(UPPER(F115)="HEX",SUBSTITUTE(G115," ",""),""))</f>
        <v/>
      </c>
      <c r="Z115" s="1" t="str">
        <f t="shared" si="50"/>
        <v/>
      </c>
      <c r="AA115" s="1" t="str">
        <f t="shared" si="51"/>
        <v/>
      </c>
      <c r="AB115" s="1" t="str">
        <f t="shared" si="52"/>
        <v/>
      </c>
      <c r="AC115" s="1" t="str">
        <f t="shared" si="53"/>
        <v/>
      </c>
      <c r="AD115" s="1" t="str">
        <f t="shared" si="54"/>
        <v/>
      </c>
      <c r="AE115" s="1">
        <f t="shared" ca="1" si="55"/>
        <v>0</v>
      </c>
      <c r="AF115" s="1" t="str">
        <f t="shared" si="56"/>
        <v/>
      </c>
      <c r="AG115" s="1" t="str">
        <f t="shared" ca="1" si="66"/>
        <v>mem</v>
      </c>
      <c r="AH115" s="1">
        <f t="shared" ca="1" si="57"/>
        <v>0</v>
      </c>
      <c r="AI115" s="1">
        <f t="shared" ca="1" si="69"/>
        <v>-1</v>
      </c>
      <c r="AJ115" s="1">
        <f t="shared" ca="1" si="75"/>
        <v>0</v>
      </c>
      <c r="AK115" s="1">
        <f t="shared" ca="1" si="70"/>
        <v>0</v>
      </c>
      <c r="AL115" s="1">
        <f t="shared" ca="1" si="71"/>
        <v>0</v>
      </c>
      <c r="AM115" s="1" t="e" cm="1">
        <f t="array" aca="1" ref="AM115" ca="1">INDEX($G$2:$G$195,MATCH(1,(AL115=$E$2:$E$195)*("EQU"=UPPER($F$2:$F$195)),0))</f>
        <v>#N/A</v>
      </c>
      <c r="AN115" s="1" t="str">
        <f t="shared" ca="1" si="76"/>
        <v/>
      </c>
      <c r="AO115" s="1" t="e">
        <f t="shared" ca="1" si="67"/>
        <v>#N/A</v>
      </c>
      <c r="AP115" s="1" t="str">
        <f t="shared" ca="1" si="58"/>
        <v/>
      </c>
      <c r="AQ115" s="1" t="str" cm="1">
        <f t="array" aca="1" ref="AQ115" ca="1">IF(LEFT(AL115,1)=".",INDEX($M$15:$M$177,MATCH(1,(AL115=$L$15:$L$177)*(S115=($S$15:$S$177)),0)),"")</f>
        <v/>
      </c>
      <c r="AR115" s="1">
        <f t="shared" ca="1" si="59"/>
        <v>0</v>
      </c>
      <c r="AS115" s="1">
        <f t="shared" ca="1" si="78"/>
        <v>0</v>
      </c>
      <c r="AT115" s="1" t="str">
        <f t="shared" ca="1" si="74"/>
        <v>00</v>
      </c>
      <c r="AU115" s="1" t="str">
        <f t="shared" ca="1" si="60"/>
        <v>00</v>
      </c>
      <c r="AV115" s="1" t="str">
        <f t="shared" ca="1" si="73"/>
        <v>00</v>
      </c>
      <c r="AW115" s="1" t="str">
        <f t="shared" ca="1" si="62"/>
        <v>ZP</v>
      </c>
      <c r="AX115" s="4" t="e">
        <f ca="1">VLOOKUP(UPPER(F115)&amp;"-"&amp;AW115,Opcodes!$D$3:$E$160,2,FALSE)</f>
        <v>#N/A</v>
      </c>
      <c r="AY115" s="1">
        <f t="shared" ca="1" si="68"/>
        <v>0</v>
      </c>
    </row>
    <row r="116" spans="3:51" x14ac:dyDescent="0.3">
      <c r="C116" s="10" t="str" cm="1">
        <f t="array" aca="1" ref="C116" ca="1">IF(AND(N116&amp;""&lt;&gt;"",K116&amp;""&lt;&gt;""),K116&amp;": "&amp;N116&amp;IF(O116&amp;""&lt;&gt;""," "&amp;O116,"")&amp;IF(P116&amp;""&lt;&gt;""," "&amp;P116,""),IF(Y116&amp;""&lt;&gt;"",K116&amp;": "&amp;TRIM(_xlfn.TEXTJOIN("",TRUE,MID(Y116,2*ROW(INDIRECT("1:"&amp;LEN(Y116)))-1,2)&amp;" ")),""))</f>
        <v/>
      </c>
      <c r="D116" s="15"/>
      <c r="E116" s="16"/>
      <c r="F116" s="17"/>
      <c r="G116" s="18"/>
      <c r="H116" s="23"/>
      <c r="I116" s="8"/>
      <c r="J116" s="8"/>
      <c r="K116" s="1" t="str">
        <f t="shared" ca="1" si="77"/>
        <v>313</v>
      </c>
      <c r="L116" s="1" t="str">
        <f t="shared" si="64"/>
        <v/>
      </c>
      <c r="M116" s="1" t="str">
        <f t="shared" ca="1" si="41"/>
        <v>$0313</v>
      </c>
      <c r="N116" s="4" t="str">
        <f t="shared" ca="1" si="42"/>
        <v/>
      </c>
      <c r="O116" s="4" t="str">
        <f t="shared" ca="1" si="43"/>
        <v>00</v>
      </c>
      <c r="P116" s="4" t="str">
        <f t="shared" ca="1" si="44"/>
        <v/>
      </c>
      <c r="Q116" s="3">
        <f t="shared" si="45"/>
        <v>-1</v>
      </c>
      <c r="R116" s="3" t="str">
        <f t="shared" si="72"/>
        <v/>
      </c>
      <c r="S116" s="3" t="str">
        <f t="shared" si="65"/>
        <v>sub</v>
      </c>
      <c r="T116" s="3" t="b">
        <f t="shared" si="46"/>
        <v>0</v>
      </c>
      <c r="U116" s="3" t="b">
        <f t="shared" si="47"/>
        <v>0</v>
      </c>
      <c r="V116" s="3" t="b">
        <f t="shared" si="48"/>
        <v>0</v>
      </c>
      <c r="W116" s="3" t="b">
        <f t="shared" si="49"/>
        <v>0</v>
      </c>
      <c r="X116" s="3" t="b">
        <f>IF(NOT(ISERROR(VLOOKUP(UPPER(F116),Opcodes!$O$3:$O$10,1,FALSE))),TRUE,FALSE)</f>
        <v>0</v>
      </c>
      <c r="Y116" s="1" t="str" cm="1">
        <f t="array" aca="1" ref="Y116" ca="1">IF(OR(UPPER(F116)="STR",UPPER(F116)="ASC"),_xlfn.TEXTJOIN("",TRUE,DEC2HEX(128*(UPPER(F116)="STR")+CODE(MID(G116,ABS(ROW(INDIRECT("1:"&amp;LEN(G116)))),1)))),IF(UPPER(F116)="HEX",SUBSTITUTE(G116," ",""),""))</f>
        <v/>
      </c>
      <c r="Z116" s="1" t="str">
        <f t="shared" si="50"/>
        <v/>
      </c>
      <c r="AA116" s="1" t="str">
        <f t="shared" si="51"/>
        <v/>
      </c>
      <c r="AB116" s="1" t="str">
        <f t="shared" si="52"/>
        <v/>
      </c>
      <c r="AC116" s="1" t="str">
        <f t="shared" si="53"/>
        <v/>
      </c>
      <c r="AD116" s="1" t="str">
        <f t="shared" si="54"/>
        <v/>
      </c>
      <c r="AE116" s="1">
        <f t="shared" ca="1" si="55"/>
        <v>0</v>
      </c>
      <c r="AF116" s="1" t="str">
        <f t="shared" si="56"/>
        <v/>
      </c>
      <c r="AG116" s="1" t="str">
        <f t="shared" ca="1" si="66"/>
        <v>mem</v>
      </c>
      <c r="AH116" s="1">
        <f t="shared" ca="1" si="57"/>
        <v>0</v>
      </c>
      <c r="AI116" s="1">
        <f t="shared" ca="1" si="69"/>
        <v>-1</v>
      </c>
      <c r="AJ116" s="1">
        <f t="shared" ca="1" si="75"/>
        <v>0</v>
      </c>
      <c r="AK116" s="1">
        <f t="shared" ca="1" si="70"/>
        <v>0</v>
      </c>
      <c r="AL116" s="1">
        <f t="shared" ca="1" si="71"/>
        <v>0</v>
      </c>
      <c r="AM116" s="1" t="e" cm="1">
        <f t="array" aca="1" ref="AM116" ca="1">INDEX($G$2:$G$195,MATCH(1,(AL116=$E$2:$E$195)*("EQU"=UPPER($F$2:$F$195)),0))</f>
        <v>#N/A</v>
      </c>
      <c r="AN116" s="1" t="str">
        <f t="shared" ca="1" si="76"/>
        <v/>
      </c>
      <c r="AO116" s="1" t="e">
        <f t="shared" ca="1" si="67"/>
        <v>#N/A</v>
      </c>
      <c r="AP116" s="1" t="str">
        <f t="shared" ca="1" si="58"/>
        <v/>
      </c>
      <c r="AQ116" s="1" t="str" cm="1">
        <f t="array" aca="1" ref="AQ116" ca="1">IF(LEFT(AL116,1)=".",INDEX($M$15:$M$177,MATCH(1,(AL116=$L$15:$L$177)*(S116=($S$15:$S$177)),0)),"")</f>
        <v/>
      </c>
      <c r="AR116" s="1">
        <f t="shared" ca="1" si="59"/>
        <v>0</v>
      </c>
      <c r="AS116" s="1">
        <f t="shared" ca="1" si="78"/>
        <v>0</v>
      </c>
      <c r="AT116" s="1" t="str">
        <f t="shared" ca="1" si="74"/>
        <v>00</v>
      </c>
      <c r="AU116" s="1" t="str">
        <f t="shared" ca="1" si="60"/>
        <v>00</v>
      </c>
      <c r="AV116" s="1" t="str">
        <f t="shared" ca="1" si="73"/>
        <v>00</v>
      </c>
      <c r="AW116" s="1" t="str">
        <f t="shared" ca="1" si="62"/>
        <v>ZP</v>
      </c>
      <c r="AX116" s="4" t="e">
        <f ca="1">VLOOKUP(UPPER(F116)&amp;"-"&amp;AW116,Opcodes!$D$3:$E$160,2,FALSE)</f>
        <v>#N/A</v>
      </c>
      <c r="AY116" s="1">
        <f t="shared" ca="1" si="68"/>
        <v>0</v>
      </c>
    </row>
    <row r="117" spans="3:51" x14ac:dyDescent="0.3">
      <c r="C117" s="10" t="str" cm="1">
        <f t="array" aca="1" ref="C117" ca="1">IF(AND(N117&amp;""&lt;&gt;"",K117&amp;""&lt;&gt;""),K117&amp;": "&amp;N117&amp;IF(O117&amp;""&lt;&gt;""," "&amp;O117,"")&amp;IF(P117&amp;""&lt;&gt;""," "&amp;P117,""),IF(Y117&amp;""&lt;&gt;"",K117&amp;": "&amp;TRIM(_xlfn.TEXTJOIN("",TRUE,MID(Y117,2*ROW(INDIRECT("1:"&amp;LEN(Y117)))-1,2)&amp;" ")),""))</f>
        <v/>
      </c>
      <c r="D117" s="15"/>
      <c r="E117" s="16"/>
      <c r="F117" s="17"/>
      <c r="G117" s="18"/>
      <c r="H117" s="23"/>
      <c r="I117" s="8"/>
      <c r="J117" s="8"/>
      <c r="K117" s="1" t="str">
        <f t="shared" ca="1" si="77"/>
        <v>313</v>
      </c>
      <c r="L117" s="1" t="str">
        <f t="shared" si="64"/>
        <v/>
      </c>
      <c r="M117" s="1" t="str">
        <f t="shared" ca="1" si="41"/>
        <v>$0313</v>
      </c>
      <c r="N117" s="4" t="str">
        <f t="shared" ca="1" si="42"/>
        <v/>
      </c>
      <c r="O117" s="4" t="str">
        <f t="shared" ca="1" si="43"/>
        <v>00</v>
      </c>
      <c r="P117" s="4" t="str">
        <f t="shared" ca="1" si="44"/>
        <v/>
      </c>
      <c r="Q117" s="3">
        <f t="shared" si="45"/>
        <v>-1</v>
      </c>
      <c r="R117" s="3" t="str">
        <f t="shared" si="72"/>
        <v/>
      </c>
      <c r="S117" s="3" t="str">
        <f t="shared" si="65"/>
        <v>sub</v>
      </c>
      <c r="T117" s="3" t="b">
        <f t="shared" si="46"/>
        <v>0</v>
      </c>
      <c r="U117" s="3" t="b">
        <f t="shared" si="47"/>
        <v>0</v>
      </c>
      <c r="V117" s="3" t="b">
        <f t="shared" si="48"/>
        <v>0</v>
      </c>
      <c r="W117" s="3" t="b">
        <f t="shared" si="49"/>
        <v>0</v>
      </c>
      <c r="X117" s="3" t="b">
        <f>IF(NOT(ISERROR(VLOOKUP(UPPER(F117),Opcodes!$O$3:$O$10,1,FALSE))),TRUE,FALSE)</f>
        <v>0</v>
      </c>
      <c r="Y117" s="1" t="str" cm="1">
        <f t="array" aca="1" ref="Y117" ca="1">IF(OR(UPPER(F117)="STR",UPPER(F117)="ASC"),_xlfn.TEXTJOIN("",TRUE,DEC2HEX(128*(UPPER(F117)="STR")+CODE(MID(G117,ABS(ROW(INDIRECT("1:"&amp;LEN(G117)))),1)))),IF(UPPER(F117)="HEX",SUBSTITUTE(G117," ",""),""))</f>
        <v/>
      </c>
      <c r="Z117" s="1" t="str">
        <f t="shared" si="50"/>
        <v/>
      </c>
      <c r="AA117" s="1" t="str">
        <f t="shared" si="51"/>
        <v/>
      </c>
      <c r="AB117" s="1" t="str">
        <f t="shared" si="52"/>
        <v/>
      </c>
      <c r="AC117" s="1" t="str">
        <f t="shared" si="53"/>
        <v/>
      </c>
      <c r="AD117" s="1" t="str">
        <f t="shared" si="54"/>
        <v/>
      </c>
      <c r="AE117" s="1">
        <f t="shared" ca="1" si="55"/>
        <v>0</v>
      </c>
      <c r="AF117" s="1" t="str">
        <f t="shared" si="56"/>
        <v/>
      </c>
      <c r="AG117" s="1" t="str">
        <f t="shared" ca="1" si="66"/>
        <v>mem</v>
      </c>
      <c r="AH117" s="1">
        <f t="shared" ca="1" si="57"/>
        <v>0</v>
      </c>
      <c r="AI117" s="1">
        <f t="shared" ca="1" si="69"/>
        <v>-1</v>
      </c>
      <c r="AJ117" s="1">
        <f t="shared" ca="1" si="75"/>
        <v>0</v>
      </c>
      <c r="AK117" s="1">
        <f t="shared" ca="1" si="70"/>
        <v>0</v>
      </c>
      <c r="AL117" s="1">
        <f t="shared" ca="1" si="71"/>
        <v>0</v>
      </c>
      <c r="AM117" s="1" t="e" cm="1">
        <f t="array" aca="1" ref="AM117" ca="1">INDEX($G$2:$G$195,MATCH(1,(AL117=$E$2:$E$195)*("EQU"=UPPER($F$2:$F$195)),0))</f>
        <v>#N/A</v>
      </c>
      <c r="AN117" s="1" t="str">
        <f t="shared" ca="1" si="76"/>
        <v/>
      </c>
      <c r="AO117" s="1" t="e">
        <f t="shared" ca="1" si="67"/>
        <v>#N/A</v>
      </c>
      <c r="AP117" s="1" t="str">
        <f t="shared" ca="1" si="58"/>
        <v/>
      </c>
      <c r="AQ117" s="1" t="str" cm="1">
        <f t="array" aca="1" ref="AQ117" ca="1">IF(LEFT(AL117,1)=".",INDEX($M$15:$M$177,MATCH(1,(AL117=$L$15:$L$177)*(S117=($S$15:$S$177)),0)),"")</f>
        <v/>
      </c>
      <c r="AR117" s="1">
        <f t="shared" ca="1" si="59"/>
        <v>0</v>
      </c>
      <c r="AS117" s="1">
        <f t="shared" ca="1" si="78"/>
        <v>0</v>
      </c>
      <c r="AT117" s="1" t="str">
        <f t="shared" ca="1" si="74"/>
        <v>00</v>
      </c>
      <c r="AU117" s="1" t="str">
        <f t="shared" ca="1" si="60"/>
        <v>00</v>
      </c>
      <c r="AV117" s="1" t="str">
        <f t="shared" ca="1" si="73"/>
        <v>00</v>
      </c>
      <c r="AW117" s="1" t="str">
        <f t="shared" ca="1" si="62"/>
        <v>ZP</v>
      </c>
      <c r="AX117" s="4" t="e">
        <f ca="1">VLOOKUP(UPPER(F117)&amp;"-"&amp;AW117,Opcodes!$D$3:$E$160,2,FALSE)</f>
        <v>#N/A</v>
      </c>
      <c r="AY117" s="1">
        <f t="shared" ca="1" si="68"/>
        <v>0</v>
      </c>
    </row>
    <row r="118" spans="3:51" x14ac:dyDescent="0.3">
      <c r="C118" s="10" t="str" cm="1">
        <f t="array" aca="1" ref="C118" ca="1">IF(AND(N118&amp;""&lt;&gt;"",K118&amp;""&lt;&gt;""),K118&amp;": "&amp;N118&amp;IF(O118&amp;""&lt;&gt;""," "&amp;O118,"")&amp;IF(P118&amp;""&lt;&gt;""," "&amp;P118,""),IF(Y118&amp;""&lt;&gt;"",K118&amp;": "&amp;TRIM(_xlfn.TEXTJOIN("",TRUE,MID(Y118,2*ROW(INDIRECT("1:"&amp;LEN(Y118)))-1,2)&amp;" ")),""))</f>
        <v/>
      </c>
      <c r="D118" s="15"/>
      <c r="E118" s="16"/>
      <c r="F118" s="17"/>
      <c r="G118" s="18"/>
      <c r="H118" s="23"/>
      <c r="I118" s="8"/>
      <c r="J118" s="8"/>
      <c r="K118" s="1" t="str">
        <f t="shared" ca="1" si="77"/>
        <v>313</v>
      </c>
      <c r="L118" s="1" t="str">
        <f t="shared" si="64"/>
        <v/>
      </c>
      <c r="M118" s="1" t="str">
        <f t="shared" ca="1" si="41"/>
        <v>$0313</v>
      </c>
      <c r="N118" s="4" t="str">
        <f t="shared" ca="1" si="42"/>
        <v/>
      </c>
      <c r="O118" s="4" t="str">
        <f t="shared" ca="1" si="43"/>
        <v>00</v>
      </c>
      <c r="P118" s="4" t="str">
        <f t="shared" ca="1" si="44"/>
        <v/>
      </c>
      <c r="Q118" s="3">
        <f t="shared" si="45"/>
        <v>-1</v>
      </c>
      <c r="R118" s="3" t="str">
        <f t="shared" si="72"/>
        <v/>
      </c>
      <c r="S118" s="3" t="str">
        <f t="shared" si="65"/>
        <v>sub</v>
      </c>
      <c r="T118" s="3" t="b">
        <f t="shared" si="46"/>
        <v>0</v>
      </c>
      <c r="U118" s="3" t="b">
        <f t="shared" si="47"/>
        <v>0</v>
      </c>
      <c r="V118" s="3" t="b">
        <f t="shared" si="48"/>
        <v>0</v>
      </c>
      <c r="W118" s="3" t="b">
        <f t="shared" si="49"/>
        <v>0</v>
      </c>
      <c r="X118" s="3" t="b">
        <f>IF(NOT(ISERROR(VLOOKUP(UPPER(F118),Opcodes!$O$3:$O$10,1,FALSE))),TRUE,FALSE)</f>
        <v>0</v>
      </c>
      <c r="Y118" s="1" t="str" cm="1">
        <f t="array" aca="1" ref="Y118" ca="1">IF(OR(UPPER(F118)="STR",UPPER(F118)="ASC"),_xlfn.TEXTJOIN("",TRUE,DEC2HEX(128*(UPPER(F118)="STR")+CODE(MID(G118,ABS(ROW(INDIRECT("1:"&amp;LEN(G118)))),1)))),IF(UPPER(F118)="HEX",SUBSTITUTE(G118," ",""),""))</f>
        <v/>
      </c>
      <c r="Z118" s="1" t="str">
        <f t="shared" si="50"/>
        <v/>
      </c>
      <c r="AA118" s="1" t="str">
        <f t="shared" si="51"/>
        <v/>
      </c>
      <c r="AB118" s="1" t="str">
        <f t="shared" si="52"/>
        <v/>
      </c>
      <c r="AC118" s="1" t="str">
        <f t="shared" si="53"/>
        <v/>
      </c>
      <c r="AD118" s="1" t="str">
        <f t="shared" si="54"/>
        <v/>
      </c>
      <c r="AE118" s="1">
        <f t="shared" ca="1" si="55"/>
        <v>0</v>
      </c>
      <c r="AF118" s="1" t="str">
        <f t="shared" si="56"/>
        <v/>
      </c>
      <c r="AG118" s="1" t="str">
        <f t="shared" ca="1" si="66"/>
        <v>mem</v>
      </c>
      <c r="AH118" s="1">
        <f t="shared" ca="1" si="57"/>
        <v>0</v>
      </c>
      <c r="AI118" s="1">
        <f t="shared" ca="1" si="69"/>
        <v>-1</v>
      </c>
      <c r="AJ118" s="1">
        <f t="shared" ca="1" si="75"/>
        <v>0</v>
      </c>
      <c r="AK118" s="1">
        <f t="shared" ca="1" si="70"/>
        <v>0</v>
      </c>
      <c r="AL118" s="1">
        <f t="shared" ca="1" si="71"/>
        <v>0</v>
      </c>
      <c r="AM118" s="1" t="e" cm="1">
        <f t="array" aca="1" ref="AM118" ca="1">INDEX($G$2:$G$195,MATCH(1,(AL118=$E$2:$E$195)*("EQU"=UPPER($F$2:$F$195)),0))</f>
        <v>#N/A</v>
      </c>
      <c r="AN118" s="1" t="str">
        <f t="shared" ca="1" si="76"/>
        <v/>
      </c>
      <c r="AO118" s="1" t="e">
        <f t="shared" ca="1" si="67"/>
        <v>#N/A</v>
      </c>
      <c r="AP118" s="1" t="str">
        <f t="shared" ca="1" si="58"/>
        <v/>
      </c>
      <c r="AQ118" s="1" t="str" cm="1">
        <f t="array" aca="1" ref="AQ118" ca="1">IF(LEFT(AL118,1)=".",INDEX($M$15:$M$177,MATCH(1,(AL118=$L$15:$L$177)*(S118=($S$15:$S$177)),0)),"")</f>
        <v/>
      </c>
      <c r="AR118" s="1">
        <f t="shared" ca="1" si="59"/>
        <v>0</v>
      </c>
      <c r="AS118" s="1">
        <f t="shared" ca="1" si="78"/>
        <v>0</v>
      </c>
      <c r="AT118" s="1" t="str">
        <f t="shared" ca="1" si="74"/>
        <v>00</v>
      </c>
      <c r="AU118" s="1" t="str">
        <f t="shared" ca="1" si="60"/>
        <v>00</v>
      </c>
      <c r="AV118" s="1" t="str">
        <f t="shared" ca="1" si="73"/>
        <v>00</v>
      </c>
      <c r="AW118" s="1" t="str">
        <f t="shared" ca="1" si="62"/>
        <v>ZP</v>
      </c>
      <c r="AX118" s="4" t="e">
        <f ca="1">VLOOKUP(UPPER(F118)&amp;"-"&amp;AW118,Opcodes!$D$3:$E$160,2,FALSE)</f>
        <v>#N/A</v>
      </c>
      <c r="AY118" s="1">
        <f t="shared" ca="1" si="68"/>
        <v>0</v>
      </c>
    </row>
    <row r="119" spans="3:51" x14ac:dyDescent="0.3">
      <c r="C119" s="10" t="str" cm="1">
        <f t="array" aca="1" ref="C119" ca="1">IF(AND(N119&amp;""&lt;&gt;"",K119&amp;""&lt;&gt;""),K119&amp;": "&amp;N119&amp;IF(O119&amp;""&lt;&gt;""," "&amp;O119,"")&amp;IF(P119&amp;""&lt;&gt;""," "&amp;P119,""),IF(Y119&amp;""&lt;&gt;"",K119&amp;": "&amp;TRIM(_xlfn.TEXTJOIN("",TRUE,MID(Y119,2*ROW(INDIRECT("1:"&amp;LEN(Y119)))-1,2)&amp;" ")),""))</f>
        <v/>
      </c>
      <c r="D119" s="15"/>
      <c r="E119" s="16"/>
      <c r="F119" s="17"/>
      <c r="G119" s="18"/>
      <c r="H119" s="23"/>
      <c r="I119" s="8"/>
      <c r="J119" s="8"/>
      <c r="K119" s="1" t="str">
        <f t="shared" ca="1" si="77"/>
        <v>313</v>
      </c>
      <c r="L119" s="1" t="str">
        <f t="shared" si="64"/>
        <v/>
      </c>
      <c r="M119" s="1" t="str">
        <f t="shared" ca="1" si="41"/>
        <v>$0313</v>
      </c>
      <c r="N119" s="4" t="str">
        <f t="shared" ca="1" si="42"/>
        <v/>
      </c>
      <c r="O119" s="4" t="str">
        <f t="shared" ca="1" si="43"/>
        <v>00</v>
      </c>
      <c r="P119" s="4" t="str">
        <f t="shared" ca="1" si="44"/>
        <v/>
      </c>
      <c r="Q119" s="3">
        <f t="shared" si="45"/>
        <v>-1</v>
      </c>
      <c r="R119" s="3" t="str">
        <f t="shared" si="72"/>
        <v/>
      </c>
      <c r="S119" s="3" t="str">
        <f t="shared" si="65"/>
        <v>sub</v>
      </c>
      <c r="T119" s="3" t="b">
        <f t="shared" si="46"/>
        <v>0</v>
      </c>
      <c r="U119" s="3" t="b">
        <f t="shared" si="47"/>
        <v>0</v>
      </c>
      <c r="V119" s="3" t="b">
        <f t="shared" si="48"/>
        <v>0</v>
      </c>
      <c r="W119" s="3" t="b">
        <f t="shared" si="49"/>
        <v>0</v>
      </c>
      <c r="X119" s="3" t="b">
        <f>IF(NOT(ISERROR(VLOOKUP(UPPER(F119),Opcodes!$O$3:$O$10,1,FALSE))),TRUE,FALSE)</f>
        <v>0</v>
      </c>
      <c r="Y119" s="1" t="str" cm="1">
        <f t="array" aca="1" ref="Y119" ca="1">IF(OR(UPPER(F119)="STR",UPPER(F119)="ASC"),_xlfn.TEXTJOIN("",TRUE,DEC2HEX(128*(UPPER(F119)="STR")+CODE(MID(G119,ABS(ROW(INDIRECT("1:"&amp;LEN(G119)))),1)))),IF(UPPER(F119)="HEX",SUBSTITUTE(G119," ",""),""))</f>
        <v/>
      </c>
      <c r="Z119" s="1" t="str">
        <f t="shared" si="50"/>
        <v/>
      </c>
      <c r="AA119" s="1" t="str">
        <f t="shared" si="51"/>
        <v/>
      </c>
      <c r="AB119" s="1" t="str">
        <f t="shared" si="52"/>
        <v/>
      </c>
      <c r="AC119" s="1" t="str">
        <f t="shared" si="53"/>
        <v/>
      </c>
      <c r="AD119" s="1" t="str">
        <f t="shared" si="54"/>
        <v/>
      </c>
      <c r="AE119" s="1">
        <f t="shared" ca="1" si="55"/>
        <v>0</v>
      </c>
      <c r="AF119" s="1" t="str">
        <f t="shared" si="56"/>
        <v/>
      </c>
      <c r="AG119" s="1" t="str">
        <f t="shared" ca="1" si="66"/>
        <v>mem</v>
      </c>
      <c r="AH119" s="1">
        <f t="shared" ca="1" si="57"/>
        <v>0</v>
      </c>
      <c r="AI119" s="1">
        <f t="shared" ca="1" si="69"/>
        <v>-1</v>
      </c>
      <c r="AJ119" s="1">
        <f t="shared" ca="1" si="75"/>
        <v>0</v>
      </c>
      <c r="AK119" s="1">
        <f t="shared" ca="1" si="70"/>
        <v>0</v>
      </c>
      <c r="AL119" s="1">
        <f t="shared" ca="1" si="71"/>
        <v>0</v>
      </c>
      <c r="AM119" s="1" t="e" cm="1">
        <f t="array" aca="1" ref="AM119" ca="1">INDEX($G$2:$G$195,MATCH(1,(AL119=$E$2:$E$195)*("EQU"=UPPER($F$2:$F$195)),0))</f>
        <v>#N/A</v>
      </c>
      <c r="AN119" s="1" t="str">
        <f t="shared" ca="1" si="76"/>
        <v/>
      </c>
      <c r="AO119" s="1" t="e">
        <f t="shared" ca="1" si="67"/>
        <v>#N/A</v>
      </c>
      <c r="AP119" s="1" t="str">
        <f t="shared" ca="1" si="58"/>
        <v/>
      </c>
      <c r="AQ119" s="1" t="str" cm="1">
        <f t="array" aca="1" ref="AQ119" ca="1">IF(LEFT(AL119,1)=".",INDEX($M$15:$M$177,MATCH(1,(AL119=$L$15:$L$177)*(S119=($S$15:$S$177)),0)),"")</f>
        <v/>
      </c>
      <c r="AR119" s="1">
        <f t="shared" ca="1" si="59"/>
        <v>0</v>
      </c>
      <c r="AS119" s="1">
        <f t="shared" ca="1" si="78"/>
        <v>0</v>
      </c>
      <c r="AT119" s="1" t="str">
        <f t="shared" ca="1" si="74"/>
        <v>00</v>
      </c>
      <c r="AU119" s="1" t="str">
        <f t="shared" ca="1" si="60"/>
        <v>00</v>
      </c>
      <c r="AV119" s="1" t="str">
        <f t="shared" ca="1" si="73"/>
        <v>00</v>
      </c>
      <c r="AW119" s="1" t="str">
        <f t="shared" ca="1" si="62"/>
        <v>ZP</v>
      </c>
      <c r="AX119" s="4" t="e">
        <f ca="1">VLOOKUP(UPPER(F119)&amp;"-"&amp;AW119,Opcodes!$D$3:$E$160,2,FALSE)</f>
        <v>#N/A</v>
      </c>
      <c r="AY119" s="1">
        <f t="shared" ca="1" si="68"/>
        <v>0</v>
      </c>
    </row>
    <row r="120" spans="3:51" x14ac:dyDescent="0.3">
      <c r="C120" s="10" t="str" cm="1">
        <f t="array" aca="1" ref="C120" ca="1">IF(AND(N120&amp;""&lt;&gt;"",K120&amp;""&lt;&gt;""),K120&amp;": "&amp;N120&amp;IF(O120&amp;""&lt;&gt;""," "&amp;O120,"")&amp;IF(P120&amp;""&lt;&gt;""," "&amp;P120,""),IF(Y120&amp;""&lt;&gt;"",K120&amp;": "&amp;TRIM(_xlfn.TEXTJOIN("",TRUE,MID(Y120,2*ROW(INDIRECT("1:"&amp;LEN(Y120)))-1,2)&amp;" ")),""))</f>
        <v/>
      </c>
      <c r="D120" s="15"/>
      <c r="E120" s="16"/>
      <c r="F120" s="17"/>
      <c r="G120" s="18"/>
      <c r="H120" s="23"/>
      <c r="I120" s="8"/>
      <c r="J120" s="8"/>
      <c r="K120" s="1" t="str">
        <f t="shared" ca="1" si="77"/>
        <v>313</v>
      </c>
      <c r="L120" s="1" t="str">
        <f t="shared" si="64"/>
        <v/>
      </c>
      <c r="M120" s="1" t="str">
        <f t="shared" ca="1" si="41"/>
        <v>$0313</v>
      </c>
      <c r="N120" s="4" t="str">
        <f t="shared" ca="1" si="42"/>
        <v/>
      </c>
      <c r="O120" s="4" t="str">
        <f t="shared" ca="1" si="43"/>
        <v>00</v>
      </c>
      <c r="P120" s="4" t="str">
        <f t="shared" ca="1" si="44"/>
        <v/>
      </c>
      <c r="Q120" s="3">
        <f t="shared" si="45"/>
        <v>-1</v>
      </c>
      <c r="R120" s="3" t="str">
        <f t="shared" si="72"/>
        <v/>
      </c>
      <c r="S120" s="3" t="str">
        <f t="shared" si="65"/>
        <v>sub</v>
      </c>
      <c r="T120" s="3" t="b">
        <f t="shared" si="46"/>
        <v>0</v>
      </c>
      <c r="U120" s="3" t="b">
        <f t="shared" si="47"/>
        <v>0</v>
      </c>
      <c r="V120" s="3" t="b">
        <f t="shared" si="48"/>
        <v>0</v>
      </c>
      <c r="W120" s="3" t="b">
        <f t="shared" si="49"/>
        <v>0</v>
      </c>
      <c r="X120" s="3" t="b">
        <f>IF(NOT(ISERROR(VLOOKUP(UPPER(F120),Opcodes!$O$3:$O$10,1,FALSE))),TRUE,FALSE)</f>
        <v>0</v>
      </c>
      <c r="Y120" s="1" t="str" cm="1">
        <f t="array" aca="1" ref="Y120" ca="1">IF(OR(UPPER(F120)="STR",UPPER(F120)="ASC"),_xlfn.TEXTJOIN("",TRUE,DEC2HEX(128*(UPPER(F120)="STR")+CODE(MID(G120,ABS(ROW(INDIRECT("1:"&amp;LEN(G120)))),1)))),IF(UPPER(F120)="HEX",SUBSTITUTE(G120," ",""),""))</f>
        <v/>
      </c>
      <c r="Z120" s="1" t="str">
        <f t="shared" si="50"/>
        <v/>
      </c>
      <c r="AA120" s="1" t="str">
        <f t="shared" si="51"/>
        <v/>
      </c>
      <c r="AB120" s="1" t="str">
        <f t="shared" si="52"/>
        <v/>
      </c>
      <c r="AC120" s="1" t="str">
        <f t="shared" si="53"/>
        <v/>
      </c>
      <c r="AD120" s="1" t="str">
        <f t="shared" si="54"/>
        <v/>
      </c>
      <c r="AE120" s="1">
        <f t="shared" ca="1" si="55"/>
        <v>0</v>
      </c>
      <c r="AF120" s="1" t="str">
        <f t="shared" si="56"/>
        <v/>
      </c>
      <c r="AG120" s="1" t="str">
        <f t="shared" ca="1" si="66"/>
        <v>mem</v>
      </c>
      <c r="AH120" s="1">
        <f t="shared" ca="1" si="57"/>
        <v>0</v>
      </c>
      <c r="AI120" s="1">
        <f t="shared" ca="1" si="69"/>
        <v>-1</v>
      </c>
      <c r="AJ120" s="1">
        <f t="shared" ca="1" si="75"/>
        <v>0</v>
      </c>
      <c r="AK120" s="1">
        <f t="shared" ca="1" si="70"/>
        <v>0</v>
      </c>
      <c r="AL120" s="1">
        <f t="shared" ca="1" si="71"/>
        <v>0</v>
      </c>
      <c r="AM120" s="1" t="e" cm="1">
        <f t="array" aca="1" ref="AM120" ca="1">INDEX($G$2:$G$195,MATCH(1,(AL120=$E$2:$E$195)*("EQU"=UPPER($F$2:$F$195)),0))</f>
        <v>#N/A</v>
      </c>
      <c r="AN120" s="1" t="str">
        <f t="shared" ca="1" si="76"/>
        <v/>
      </c>
      <c r="AO120" s="1" t="e">
        <f t="shared" ca="1" si="67"/>
        <v>#N/A</v>
      </c>
      <c r="AP120" s="1" t="str">
        <f t="shared" ca="1" si="58"/>
        <v/>
      </c>
      <c r="AQ120" s="1" t="str" cm="1">
        <f t="array" aca="1" ref="AQ120" ca="1">IF(LEFT(AL120,1)=".",INDEX($M$15:$M$177,MATCH(1,(AL120=$L$15:$L$177)*(S120=($S$15:$S$177)),0)),"")</f>
        <v/>
      </c>
      <c r="AR120" s="1">
        <f t="shared" ca="1" si="59"/>
        <v>0</v>
      </c>
      <c r="AS120" s="1">
        <f t="shared" ca="1" si="78"/>
        <v>0</v>
      </c>
      <c r="AT120" s="1" t="str">
        <f t="shared" ca="1" si="74"/>
        <v>00</v>
      </c>
      <c r="AU120" s="1" t="str">
        <f t="shared" ca="1" si="60"/>
        <v>00</v>
      </c>
      <c r="AV120" s="1" t="str">
        <f t="shared" ca="1" si="73"/>
        <v>00</v>
      </c>
      <c r="AW120" s="1" t="str">
        <f t="shared" ca="1" si="62"/>
        <v>ZP</v>
      </c>
      <c r="AX120" s="4" t="e">
        <f ca="1">VLOOKUP(UPPER(F120)&amp;"-"&amp;AW120,Opcodes!$D$3:$E$160,2,FALSE)</f>
        <v>#N/A</v>
      </c>
      <c r="AY120" s="1">
        <f t="shared" ca="1" si="68"/>
        <v>0</v>
      </c>
    </row>
    <row r="121" spans="3:51" x14ac:dyDescent="0.3">
      <c r="C121" s="10" t="str" cm="1">
        <f t="array" aca="1" ref="C121" ca="1">IF(AND(N121&amp;""&lt;&gt;"",K121&amp;""&lt;&gt;""),K121&amp;": "&amp;N121&amp;IF(O121&amp;""&lt;&gt;""," "&amp;O121,"")&amp;IF(P121&amp;""&lt;&gt;""," "&amp;P121,""),IF(Y121&amp;""&lt;&gt;"",K121&amp;": "&amp;TRIM(_xlfn.TEXTJOIN("",TRUE,MID(Y121,2*ROW(INDIRECT("1:"&amp;LEN(Y121)))-1,2)&amp;" ")),""))</f>
        <v/>
      </c>
      <c r="D121" s="15"/>
      <c r="E121" s="16"/>
      <c r="F121" s="17"/>
      <c r="G121" s="18"/>
      <c r="H121" s="23"/>
      <c r="I121" s="8"/>
      <c r="J121" s="8"/>
      <c r="K121" s="1" t="str">
        <f t="shared" ca="1" si="77"/>
        <v>313</v>
      </c>
      <c r="L121" s="1" t="str">
        <f t="shared" si="64"/>
        <v/>
      </c>
      <c r="M121" s="1" t="str">
        <f t="shared" ca="1" si="41"/>
        <v>$0313</v>
      </c>
      <c r="N121" s="4" t="str">
        <f t="shared" ca="1" si="42"/>
        <v/>
      </c>
      <c r="O121" s="4" t="str">
        <f t="shared" ca="1" si="43"/>
        <v>00</v>
      </c>
      <c r="P121" s="4" t="str">
        <f t="shared" ca="1" si="44"/>
        <v/>
      </c>
      <c r="Q121" s="3">
        <f t="shared" si="45"/>
        <v>-1</v>
      </c>
      <c r="R121" s="3" t="str">
        <f t="shared" si="72"/>
        <v/>
      </c>
      <c r="S121" s="3" t="str">
        <f t="shared" si="65"/>
        <v>sub</v>
      </c>
      <c r="T121" s="3" t="b">
        <f t="shared" si="46"/>
        <v>0</v>
      </c>
      <c r="U121" s="3" t="b">
        <f t="shared" si="47"/>
        <v>0</v>
      </c>
      <c r="V121" s="3" t="b">
        <f t="shared" si="48"/>
        <v>0</v>
      </c>
      <c r="W121" s="3" t="b">
        <f t="shared" si="49"/>
        <v>0</v>
      </c>
      <c r="X121" s="3" t="b">
        <f>IF(NOT(ISERROR(VLOOKUP(UPPER(F121),Opcodes!$O$3:$O$10,1,FALSE))),TRUE,FALSE)</f>
        <v>0</v>
      </c>
      <c r="Y121" s="1" t="str" cm="1">
        <f t="array" aca="1" ref="Y121" ca="1">IF(OR(UPPER(F121)="STR",UPPER(F121)="ASC"),_xlfn.TEXTJOIN("",TRUE,DEC2HEX(128*(UPPER(F121)="STR")+CODE(MID(G121,ABS(ROW(INDIRECT("1:"&amp;LEN(G121)))),1)))),IF(UPPER(F121)="HEX",SUBSTITUTE(G121," ",""),""))</f>
        <v/>
      </c>
      <c r="Z121" s="1" t="str">
        <f t="shared" si="50"/>
        <v/>
      </c>
      <c r="AA121" s="1" t="str">
        <f t="shared" si="51"/>
        <v/>
      </c>
      <c r="AB121" s="1" t="str">
        <f t="shared" si="52"/>
        <v/>
      </c>
      <c r="AC121" s="1" t="str">
        <f t="shared" si="53"/>
        <v/>
      </c>
      <c r="AD121" s="1" t="str">
        <f t="shared" si="54"/>
        <v/>
      </c>
      <c r="AE121" s="1">
        <f t="shared" ca="1" si="55"/>
        <v>0</v>
      </c>
      <c r="AF121" s="1" t="str">
        <f t="shared" si="56"/>
        <v/>
      </c>
      <c r="AG121" s="1" t="str">
        <f t="shared" ca="1" si="66"/>
        <v>mem</v>
      </c>
      <c r="AH121" s="1">
        <f t="shared" ca="1" si="57"/>
        <v>0</v>
      </c>
      <c r="AI121" s="1">
        <f t="shared" ca="1" si="69"/>
        <v>-1</v>
      </c>
      <c r="AJ121" s="1">
        <f t="shared" ca="1" si="75"/>
        <v>0</v>
      </c>
      <c r="AK121" s="1">
        <f t="shared" ca="1" si="70"/>
        <v>0</v>
      </c>
      <c r="AL121" s="1">
        <f t="shared" ca="1" si="71"/>
        <v>0</v>
      </c>
      <c r="AM121" s="1" t="e" cm="1">
        <f t="array" aca="1" ref="AM121" ca="1">INDEX($G$2:$G$195,MATCH(1,(AL121=$E$2:$E$195)*("EQU"=UPPER($F$2:$F$195)),0))</f>
        <v>#N/A</v>
      </c>
      <c r="AN121" s="1" t="str">
        <f t="shared" ca="1" si="76"/>
        <v/>
      </c>
      <c r="AO121" s="1" t="e">
        <f t="shared" ca="1" si="67"/>
        <v>#N/A</v>
      </c>
      <c r="AP121" s="1" t="str">
        <f t="shared" ca="1" si="58"/>
        <v/>
      </c>
      <c r="AQ121" s="1" t="str" cm="1">
        <f t="array" aca="1" ref="AQ121" ca="1">IF(LEFT(AL121,1)=".",INDEX($M$15:$M$177,MATCH(1,(AL121=$L$15:$L$177)*(S121=($S$15:$S$177)),0)),"")</f>
        <v/>
      </c>
      <c r="AR121" s="1">
        <f t="shared" ca="1" si="59"/>
        <v>0</v>
      </c>
      <c r="AS121" s="1">
        <f t="shared" ca="1" si="78"/>
        <v>0</v>
      </c>
      <c r="AT121" s="1" t="str">
        <f t="shared" ca="1" si="74"/>
        <v>00</v>
      </c>
      <c r="AU121" s="1" t="str">
        <f t="shared" ca="1" si="60"/>
        <v>00</v>
      </c>
      <c r="AV121" s="1" t="str">
        <f t="shared" ca="1" si="73"/>
        <v>00</v>
      </c>
      <c r="AW121" s="1" t="str">
        <f t="shared" ca="1" si="62"/>
        <v>ZP</v>
      </c>
      <c r="AX121" s="4" t="e">
        <f ca="1">VLOOKUP(UPPER(F121)&amp;"-"&amp;AW121,Opcodes!$D$3:$E$160,2,FALSE)</f>
        <v>#N/A</v>
      </c>
      <c r="AY121" s="1">
        <f t="shared" ca="1" si="68"/>
        <v>0</v>
      </c>
    </row>
    <row r="122" spans="3:51" x14ac:dyDescent="0.3">
      <c r="C122" s="10" t="str" cm="1">
        <f t="array" aca="1" ref="C122" ca="1">IF(AND(N122&amp;""&lt;&gt;"",K122&amp;""&lt;&gt;""),K122&amp;": "&amp;N122&amp;IF(O122&amp;""&lt;&gt;""," "&amp;O122,"")&amp;IF(P122&amp;""&lt;&gt;""," "&amp;P122,""),IF(Y122&amp;""&lt;&gt;"",K122&amp;": "&amp;TRIM(_xlfn.TEXTJOIN("",TRUE,MID(Y122,2*ROW(INDIRECT("1:"&amp;LEN(Y122)))-1,2)&amp;" ")),""))</f>
        <v/>
      </c>
      <c r="D122" s="15"/>
      <c r="E122" s="16"/>
      <c r="F122" s="17"/>
      <c r="G122" s="18"/>
      <c r="H122" s="23"/>
      <c r="I122" s="8"/>
      <c r="J122" s="8"/>
      <c r="K122" s="1" t="str">
        <f t="shared" ca="1" si="77"/>
        <v>313</v>
      </c>
      <c r="L122" s="1" t="str">
        <f t="shared" si="64"/>
        <v/>
      </c>
      <c r="M122" s="1" t="str">
        <f t="shared" ca="1" si="41"/>
        <v>$0313</v>
      </c>
      <c r="N122" s="4" t="str">
        <f t="shared" ca="1" si="42"/>
        <v/>
      </c>
      <c r="O122" s="4" t="str">
        <f t="shared" ca="1" si="43"/>
        <v>00</v>
      </c>
      <c r="P122" s="4" t="str">
        <f t="shared" ca="1" si="44"/>
        <v/>
      </c>
      <c r="Q122" s="3">
        <f t="shared" si="45"/>
        <v>-1</v>
      </c>
      <c r="R122" s="3" t="str">
        <f t="shared" si="72"/>
        <v/>
      </c>
      <c r="S122" s="3" t="str">
        <f t="shared" si="65"/>
        <v>sub</v>
      </c>
      <c r="T122" s="3" t="b">
        <f t="shared" si="46"/>
        <v>0</v>
      </c>
      <c r="U122" s="3" t="b">
        <f t="shared" si="47"/>
        <v>0</v>
      </c>
      <c r="V122" s="3" t="b">
        <f t="shared" si="48"/>
        <v>0</v>
      </c>
      <c r="W122" s="3" t="b">
        <f t="shared" si="49"/>
        <v>0</v>
      </c>
      <c r="X122" s="3" t="b">
        <f>IF(NOT(ISERROR(VLOOKUP(UPPER(F122),Opcodes!$O$3:$O$10,1,FALSE))),TRUE,FALSE)</f>
        <v>0</v>
      </c>
      <c r="Y122" s="1" t="str" cm="1">
        <f t="array" aca="1" ref="Y122" ca="1">IF(OR(UPPER(F122)="STR",UPPER(F122)="ASC"),_xlfn.TEXTJOIN("",TRUE,DEC2HEX(128*(UPPER(F122)="STR")+CODE(MID(G122,ABS(ROW(INDIRECT("1:"&amp;LEN(G122)))),1)))),IF(UPPER(F122)="HEX",SUBSTITUTE(G122," ",""),""))</f>
        <v/>
      </c>
      <c r="Z122" s="1" t="str">
        <f t="shared" si="50"/>
        <v/>
      </c>
      <c r="AA122" s="1" t="str">
        <f t="shared" si="51"/>
        <v/>
      </c>
      <c r="AB122" s="1" t="str">
        <f t="shared" si="52"/>
        <v/>
      </c>
      <c r="AC122" s="1" t="str">
        <f t="shared" si="53"/>
        <v/>
      </c>
      <c r="AD122" s="1" t="str">
        <f t="shared" si="54"/>
        <v/>
      </c>
      <c r="AE122" s="1">
        <f t="shared" ca="1" si="55"/>
        <v>0</v>
      </c>
      <c r="AF122" s="1" t="str">
        <f t="shared" si="56"/>
        <v/>
      </c>
      <c r="AG122" s="1" t="str">
        <f t="shared" ca="1" si="66"/>
        <v>mem</v>
      </c>
      <c r="AH122" s="1">
        <f t="shared" ca="1" si="57"/>
        <v>0</v>
      </c>
      <c r="AI122" s="1">
        <f t="shared" ca="1" si="69"/>
        <v>-1</v>
      </c>
      <c r="AJ122" s="1">
        <f t="shared" ca="1" si="75"/>
        <v>0</v>
      </c>
      <c r="AK122" s="1">
        <f t="shared" ca="1" si="70"/>
        <v>0</v>
      </c>
      <c r="AL122" s="1">
        <f t="shared" ca="1" si="71"/>
        <v>0</v>
      </c>
      <c r="AM122" s="1" t="e" cm="1">
        <f t="array" aca="1" ref="AM122" ca="1">INDEX($G$2:$G$195,MATCH(1,(AL122=$E$2:$E$195)*("EQU"=UPPER($F$2:$F$195)),0))</f>
        <v>#N/A</v>
      </c>
      <c r="AN122" s="1" t="str">
        <f t="shared" ca="1" si="76"/>
        <v/>
      </c>
      <c r="AO122" s="1" t="e">
        <f t="shared" ca="1" si="67"/>
        <v>#N/A</v>
      </c>
      <c r="AP122" s="1" t="str">
        <f t="shared" ca="1" si="58"/>
        <v/>
      </c>
      <c r="AQ122" s="1" t="str" cm="1">
        <f t="array" aca="1" ref="AQ122" ca="1">IF(LEFT(AL122,1)=".",INDEX($M$15:$M$177,MATCH(1,(AL122=$L$15:$L$177)*(S122=($S$15:$S$177)),0)),"")</f>
        <v/>
      </c>
      <c r="AR122" s="1">
        <f t="shared" ca="1" si="59"/>
        <v>0</v>
      </c>
      <c r="AS122" s="1">
        <f t="shared" ca="1" si="78"/>
        <v>0</v>
      </c>
      <c r="AT122" s="1" t="str">
        <f t="shared" ca="1" si="74"/>
        <v>00</v>
      </c>
      <c r="AU122" s="1" t="str">
        <f t="shared" ca="1" si="60"/>
        <v>00</v>
      </c>
      <c r="AV122" s="1" t="str">
        <f t="shared" ca="1" si="73"/>
        <v>00</v>
      </c>
      <c r="AW122" s="1" t="str">
        <f t="shared" ca="1" si="62"/>
        <v>ZP</v>
      </c>
      <c r="AX122" s="4" t="e">
        <f ca="1">VLOOKUP(UPPER(F122)&amp;"-"&amp;AW122,Opcodes!$D$3:$E$160,2,FALSE)</f>
        <v>#N/A</v>
      </c>
      <c r="AY122" s="1">
        <f t="shared" ca="1" si="68"/>
        <v>0</v>
      </c>
    </row>
    <row r="123" spans="3:51" x14ac:dyDescent="0.3">
      <c r="C123" s="10" t="str" cm="1">
        <f t="array" aca="1" ref="C123" ca="1">IF(AND(N123&amp;""&lt;&gt;"",K123&amp;""&lt;&gt;""),K123&amp;": "&amp;N123&amp;IF(O123&amp;""&lt;&gt;""," "&amp;O123,"")&amp;IF(P123&amp;""&lt;&gt;""," "&amp;P123,""),IF(Y123&amp;""&lt;&gt;"",K123&amp;": "&amp;TRIM(_xlfn.TEXTJOIN("",TRUE,MID(Y123,2*ROW(INDIRECT("1:"&amp;LEN(Y123)))-1,2)&amp;" ")),""))</f>
        <v/>
      </c>
      <c r="D123" s="15"/>
      <c r="E123" s="16"/>
      <c r="F123" s="17"/>
      <c r="G123" s="18"/>
      <c r="H123" s="23"/>
      <c r="I123" s="8"/>
      <c r="J123" s="8"/>
      <c r="K123" s="1" t="str">
        <f t="shared" ca="1" si="77"/>
        <v>313</v>
      </c>
      <c r="L123" s="1" t="str">
        <f t="shared" si="64"/>
        <v/>
      </c>
      <c r="M123" s="1" t="str">
        <f t="shared" ca="1" si="41"/>
        <v>$0313</v>
      </c>
      <c r="N123" s="4" t="str">
        <f t="shared" ca="1" si="42"/>
        <v/>
      </c>
      <c r="O123" s="4" t="str">
        <f t="shared" ca="1" si="43"/>
        <v>00</v>
      </c>
      <c r="P123" s="4" t="str">
        <f t="shared" ca="1" si="44"/>
        <v/>
      </c>
      <c r="Q123" s="3">
        <f t="shared" si="45"/>
        <v>-1</v>
      </c>
      <c r="R123" s="3" t="str">
        <f t="shared" si="72"/>
        <v/>
      </c>
      <c r="S123" s="3" t="str">
        <f t="shared" si="65"/>
        <v>sub</v>
      </c>
      <c r="T123" s="3" t="b">
        <f t="shared" si="46"/>
        <v>0</v>
      </c>
      <c r="U123" s="3" t="b">
        <f t="shared" si="47"/>
        <v>0</v>
      </c>
      <c r="V123" s="3" t="b">
        <f t="shared" si="48"/>
        <v>0</v>
      </c>
      <c r="W123" s="3" t="b">
        <f t="shared" si="49"/>
        <v>0</v>
      </c>
      <c r="X123" s="3" t="b">
        <f>IF(NOT(ISERROR(VLOOKUP(UPPER(F123),Opcodes!$O$3:$O$10,1,FALSE))),TRUE,FALSE)</f>
        <v>0</v>
      </c>
      <c r="Y123" s="1" t="str" cm="1">
        <f t="array" aca="1" ref="Y123" ca="1">IF(OR(UPPER(F123)="STR",UPPER(F123)="ASC"),_xlfn.TEXTJOIN("",TRUE,DEC2HEX(128*(UPPER(F123)="STR")+CODE(MID(G123,ABS(ROW(INDIRECT("1:"&amp;LEN(G123)))),1)))),IF(UPPER(F123)="HEX",SUBSTITUTE(G123," ",""),""))</f>
        <v/>
      </c>
      <c r="Z123" s="1" t="str">
        <f t="shared" si="50"/>
        <v/>
      </c>
      <c r="AA123" s="1" t="str">
        <f t="shared" si="51"/>
        <v/>
      </c>
      <c r="AB123" s="1" t="str">
        <f t="shared" si="52"/>
        <v/>
      </c>
      <c r="AC123" s="1" t="str">
        <f t="shared" si="53"/>
        <v/>
      </c>
      <c r="AD123" s="1" t="str">
        <f t="shared" si="54"/>
        <v/>
      </c>
      <c r="AE123" s="1">
        <f t="shared" ca="1" si="55"/>
        <v>0</v>
      </c>
      <c r="AF123" s="1" t="str">
        <f t="shared" si="56"/>
        <v/>
      </c>
      <c r="AG123" s="1" t="str">
        <f t="shared" ca="1" si="66"/>
        <v>mem</v>
      </c>
      <c r="AH123" s="1">
        <f t="shared" ca="1" si="57"/>
        <v>0</v>
      </c>
      <c r="AI123" s="1">
        <f t="shared" ca="1" si="69"/>
        <v>-1</v>
      </c>
      <c r="AJ123" s="1">
        <f t="shared" ca="1" si="75"/>
        <v>0</v>
      </c>
      <c r="AK123" s="1">
        <f t="shared" ca="1" si="70"/>
        <v>0</v>
      </c>
      <c r="AL123" s="1">
        <f t="shared" ca="1" si="71"/>
        <v>0</v>
      </c>
      <c r="AM123" s="1" t="e" cm="1">
        <f t="array" aca="1" ref="AM123" ca="1">INDEX($G$2:$G$195,MATCH(1,(AL123=$E$2:$E$195)*("EQU"=UPPER($F$2:$F$195)),0))</f>
        <v>#N/A</v>
      </c>
      <c r="AN123" s="1" t="str">
        <f t="shared" ca="1" si="76"/>
        <v/>
      </c>
      <c r="AO123" s="1" t="e">
        <f t="shared" ca="1" si="67"/>
        <v>#N/A</v>
      </c>
      <c r="AP123" s="1" t="str">
        <f t="shared" ca="1" si="58"/>
        <v/>
      </c>
      <c r="AQ123" s="1" t="str" cm="1">
        <f t="array" aca="1" ref="AQ123" ca="1">IF(LEFT(AL123,1)=".",INDEX($M$15:$M$177,MATCH(1,(AL123=$L$15:$L$177)*(S123=($S$15:$S$177)),0)),"")</f>
        <v/>
      </c>
      <c r="AR123" s="1">
        <f t="shared" ca="1" si="59"/>
        <v>0</v>
      </c>
      <c r="AS123" s="1">
        <f t="shared" ca="1" si="78"/>
        <v>0</v>
      </c>
      <c r="AT123" s="1" t="str">
        <f t="shared" ca="1" si="74"/>
        <v>00</v>
      </c>
      <c r="AU123" s="1" t="str">
        <f t="shared" ca="1" si="60"/>
        <v>00</v>
      </c>
      <c r="AV123" s="1" t="str">
        <f t="shared" ca="1" si="73"/>
        <v>00</v>
      </c>
      <c r="AW123" s="1" t="str">
        <f t="shared" ca="1" si="62"/>
        <v>ZP</v>
      </c>
      <c r="AX123" s="4" t="e">
        <f ca="1">VLOOKUP(UPPER(F123)&amp;"-"&amp;AW123,Opcodes!$D$3:$E$160,2,FALSE)</f>
        <v>#N/A</v>
      </c>
      <c r="AY123" s="1">
        <f t="shared" ca="1" si="68"/>
        <v>0</v>
      </c>
    </row>
    <row r="124" spans="3:51" x14ac:dyDescent="0.3">
      <c r="C124" s="10" t="str" cm="1">
        <f t="array" aca="1" ref="C124" ca="1">IF(AND(N124&amp;""&lt;&gt;"",K124&amp;""&lt;&gt;""),K124&amp;": "&amp;N124&amp;IF(O124&amp;""&lt;&gt;""," "&amp;O124,"")&amp;IF(P124&amp;""&lt;&gt;""," "&amp;P124,""),IF(Y124&amp;""&lt;&gt;"",K124&amp;": "&amp;TRIM(_xlfn.TEXTJOIN("",TRUE,MID(Y124,2*ROW(INDIRECT("1:"&amp;LEN(Y124)))-1,2)&amp;" ")),""))</f>
        <v/>
      </c>
      <c r="D124" s="15"/>
      <c r="E124" s="16"/>
      <c r="F124" s="17"/>
      <c r="G124" s="18"/>
      <c r="H124" s="23"/>
      <c r="I124" s="8"/>
      <c r="J124" s="8"/>
      <c r="K124" s="1" t="str">
        <f t="shared" ca="1" si="77"/>
        <v>313</v>
      </c>
      <c r="L124" s="1" t="str">
        <f t="shared" si="64"/>
        <v/>
      </c>
      <c r="M124" s="1" t="str">
        <f t="shared" ca="1" si="41"/>
        <v>$0313</v>
      </c>
      <c r="N124" s="4" t="str">
        <f t="shared" ca="1" si="42"/>
        <v/>
      </c>
      <c r="O124" s="4" t="str">
        <f t="shared" ca="1" si="43"/>
        <v>00</v>
      </c>
      <c r="P124" s="4" t="str">
        <f t="shared" ca="1" si="44"/>
        <v/>
      </c>
      <c r="Q124" s="3">
        <f t="shared" si="45"/>
        <v>-1</v>
      </c>
      <c r="R124" s="3" t="str">
        <f t="shared" si="72"/>
        <v/>
      </c>
      <c r="S124" s="3" t="str">
        <f t="shared" si="65"/>
        <v>sub</v>
      </c>
      <c r="T124" s="3" t="b">
        <f t="shared" si="46"/>
        <v>0</v>
      </c>
      <c r="U124" s="3" t="b">
        <f t="shared" si="47"/>
        <v>0</v>
      </c>
      <c r="V124" s="3" t="b">
        <f t="shared" si="48"/>
        <v>0</v>
      </c>
      <c r="W124" s="3" t="b">
        <f t="shared" si="49"/>
        <v>0</v>
      </c>
      <c r="X124" s="3" t="b">
        <f>IF(NOT(ISERROR(VLOOKUP(UPPER(F124),Opcodes!$O$3:$O$10,1,FALSE))),TRUE,FALSE)</f>
        <v>0</v>
      </c>
      <c r="Y124" s="1" t="str" cm="1">
        <f t="array" aca="1" ref="Y124" ca="1">IF(OR(UPPER(F124)="STR",UPPER(F124)="ASC"),_xlfn.TEXTJOIN("",TRUE,DEC2HEX(128*(UPPER(F124)="STR")+CODE(MID(G124,ABS(ROW(INDIRECT("1:"&amp;LEN(G124)))),1)))),IF(UPPER(F124)="HEX",SUBSTITUTE(G124," ",""),""))</f>
        <v/>
      </c>
      <c r="Z124" s="1" t="str">
        <f t="shared" si="50"/>
        <v/>
      </c>
      <c r="AA124" s="1" t="str">
        <f t="shared" si="51"/>
        <v/>
      </c>
      <c r="AB124" s="1" t="str">
        <f t="shared" si="52"/>
        <v/>
      </c>
      <c r="AC124" s="1" t="str">
        <f t="shared" si="53"/>
        <v/>
      </c>
      <c r="AD124" s="1" t="str">
        <f t="shared" si="54"/>
        <v/>
      </c>
      <c r="AE124" s="1">
        <f t="shared" ca="1" si="55"/>
        <v>0</v>
      </c>
      <c r="AF124" s="1" t="str">
        <f t="shared" si="56"/>
        <v/>
      </c>
      <c r="AG124" s="1" t="str">
        <f t="shared" ca="1" si="66"/>
        <v>mem</v>
      </c>
      <c r="AH124" s="1">
        <f t="shared" ca="1" si="57"/>
        <v>0</v>
      </c>
      <c r="AI124" s="1">
        <f t="shared" ca="1" si="69"/>
        <v>-1</v>
      </c>
      <c r="AJ124" s="1">
        <f t="shared" ca="1" si="75"/>
        <v>0</v>
      </c>
      <c r="AK124" s="1">
        <f t="shared" ca="1" si="70"/>
        <v>0</v>
      </c>
      <c r="AL124" s="1">
        <f t="shared" ca="1" si="71"/>
        <v>0</v>
      </c>
      <c r="AM124" s="1" t="e" cm="1">
        <f t="array" aca="1" ref="AM124" ca="1">INDEX($G$2:$G$195,MATCH(1,(AL124=$E$2:$E$195)*("EQU"=UPPER($F$2:$F$195)),0))</f>
        <v>#N/A</v>
      </c>
      <c r="AN124" s="1" t="str">
        <f t="shared" ca="1" si="76"/>
        <v/>
      </c>
      <c r="AO124" s="1" t="e">
        <f t="shared" ca="1" si="67"/>
        <v>#N/A</v>
      </c>
      <c r="AP124" s="1" t="str">
        <f t="shared" ca="1" si="58"/>
        <v/>
      </c>
      <c r="AQ124" s="1" t="str" cm="1">
        <f t="array" aca="1" ref="AQ124" ca="1">IF(LEFT(AL124,1)=".",INDEX($M$15:$M$177,MATCH(1,(AL124=$L$15:$L$177)*(S124=($S$15:$S$177)),0)),"")</f>
        <v/>
      </c>
      <c r="AR124" s="1">
        <f t="shared" ca="1" si="59"/>
        <v>0</v>
      </c>
      <c r="AS124" s="1">
        <f t="shared" ca="1" si="78"/>
        <v>0</v>
      </c>
      <c r="AT124" s="1" t="str">
        <f t="shared" ca="1" si="74"/>
        <v>00</v>
      </c>
      <c r="AU124" s="1" t="str">
        <f t="shared" ca="1" si="60"/>
        <v>00</v>
      </c>
      <c r="AV124" s="1" t="str">
        <f t="shared" ca="1" si="73"/>
        <v>00</v>
      </c>
      <c r="AW124" s="1" t="str">
        <f t="shared" ca="1" si="62"/>
        <v>ZP</v>
      </c>
      <c r="AX124" s="4" t="e">
        <f ca="1">VLOOKUP(UPPER(F124)&amp;"-"&amp;AW124,Opcodes!$D$3:$E$160,2,FALSE)</f>
        <v>#N/A</v>
      </c>
      <c r="AY124" s="1">
        <f t="shared" ca="1" si="68"/>
        <v>0</v>
      </c>
    </row>
    <row r="125" spans="3:51" x14ac:dyDescent="0.3">
      <c r="C125" s="10" t="str" cm="1">
        <f t="array" aca="1" ref="C125" ca="1">IF(AND(N125&amp;""&lt;&gt;"",K125&amp;""&lt;&gt;""),K125&amp;": "&amp;N125&amp;IF(O125&amp;""&lt;&gt;""," "&amp;O125,"")&amp;IF(P125&amp;""&lt;&gt;""," "&amp;P125,""),IF(Y125&amp;""&lt;&gt;"",K125&amp;": "&amp;TRIM(_xlfn.TEXTJOIN("",TRUE,MID(Y125,2*ROW(INDIRECT("1:"&amp;LEN(Y125)))-1,2)&amp;" ")),""))</f>
        <v/>
      </c>
      <c r="D125" s="15"/>
      <c r="E125" s="16"/>
      <c r="F125" s="17"/>
      <c r="G125" s="18"/>
      <c r="H125" s="23"/>
      <c r="I125" s="8"/>
      <c r="J125" s="8"/>
      <c r="K125" s="1" t="str">
        <f t="shared" ca="1" si="77"/>
        <v>313</v>
      </c>
      <c r="L125" s="1" t="str">
        <f t="shared" si="64"/>
        <v/>
      </c>
      <c r="M125" s="1" t="str">
        <f t="shared" ca="1" si="41"/>
        <v>$0313</v>
      </c>
      <c r="N125" s="4" t="str">
        <f t="shared" ca="1" si="42"/>
        <v/>
      </c>
      <c r="O125" s="4" t="str">
        <f t="shared" ca="1" si="43"/>
        <v>00</v>
      </c>
      <c r="P125" s="4" t="str">
        <f t="shared" ca="1" si="44"/>
        <v/>
      </c>
      <c r="Q125" s="3">
        <f t="shared" si="45"/>
        <v>-1</v>
      </c>
      <c r="R125" s="3" t="str">
        <f t="shared" si="72"/>
        <v/>
      </c>
      <c r="S125" s="3" t="str">
        <f t="shared" si="65"/>
        <v>sub</v>
      </c>
      <c r="T125" s="3" t="b">
        <f t="shared" si="46"/>
        <v>0</v>
      </c>
      <c r="U125" s="3" t="b">
        <f t="shared" si="47"/>
        <v>0</v>
      </c>
      <c r="V125" s="3" t="b">
        <f t="shared" si="48"/>
        <v>0</v>
      </c>
      <c r="W125" s="3" t="b">
        <f t="shared" si="49"/>
        <v>0</v>
      </c>
      <c r="X125" s="3" t="b">
        <f>IF(NOT(ISERROR(VLOOKUP(UPPER(F125),Opcodes!$O$3:$O$10,1,FALSE))),TRUE,FALSE)</f>
        <v>0</v>
      </c>
      <c r="Y125" s="1" t="str" cm="1">
        <f t="array" aca="1" ref="Y125" ca="1">IF(OR(UPPER(F125)="STR",UPPER(F125)="ASC"),_xlfn.TEXTJOIN("",TRUE,DEC2HEX(128*(UPPER(F125)="STR")+CODE(MID(G125,ABS(ROW(INDIRECT("1:"&amp;LEN(G125)))),1)))),IF(UPPER(F125)="HEX",SUBSTITUTE(G125," ",""),""))</f>
        <v/>
      </c>
      <c r="Z125" s="1" t="str">
        <f t="shared" si="50"/>
        <v/>
      </c>
      <c r="AA125" s="1" t="str">
        <f t="shared" si="51"/>
        <v/>
      </c>
      <c r="AB125" s="1" t="str">
        <f t="shared" si="52"/>
        <v/>
      </c>
      <c r="AC125" s="1" t="str">
        <f t="shared" si="53"/>
        <v/>
      </c>
      <c r="AD125" s="1" t="str">
        <f t="shared" si="54"/>
        <v/>
      </c>
      <c r="AE125" s="1">
        <f t="shared" ca="1" si="55"/>
        <v>0</v>
      </c>
      <c r="AF125" s="1" t="str">
        <f t="shared" si="56"/>
        <v/>
      </c>
      <c r="AG125" s="1" t="str">
        <f t="shared" ca="1" si="66"/>
        <v>mem</v>
      </c>
      <c r="AH125" s="1">
        <f t="shared" ca="1" si="57"/>
        <v>0</v>
      </c>
      <c r="AI125" s="1">
        <f t="shared" ca="1" si="69"/>
        <v>-1</v>
      </c>
      <c r="AJ125" s="1">
        <f t="shared" ca="1" si="75"/>
        <v>0</v>
      </c>
      <c r="AK125" s="1">
        <f t="shared" ca="1" si="70"/>
        <v>0</v>
      </c>
      <c r="AL125" s="1">
        <f t="shared" ca="1" si="71"/>
        <v>0</v>
      </c>
      <c r="AM125" s="1" t="e" cm="1">
        <f t="array" aca="1" ref="AM125" ca="1">INDEX($G$2:$G$195,MATCH(1,(AL125=$E$2:$E$195)*("EQU"=UPPER($F$2:$F$195)),0))</f>
        <v>#N/A</v>
      </c>
      <c r="AN125" s="1" t="str">
        <f t="shared" ca="1" si="76"/>
        <v/>
      </c>
      <c r="AO125" s="1" t="e">
        <f t="shared" ca="1" si="67"/>
        <v>#N/A</v>
      </c>
      <c r="AP125" s="1" t="str">
        <f t="shared" ca="1" si="58"/>
        <v/>
      </c>
      <c r="AQ125" s="1" t="str" cm="1">
        <f t="array" aca="1" ref="AQ125" ca="1">IF(LEFT(AL125,1)=".",INDEX($M$15:$M$177,MATCH(1,(AL125=$L$15:$L$177)*(S125=($S$15:$S$177)),0)),"")</f>
        <v/>
      </c>
      <c r="AR125" s="1">
        <f t="shared" ca="1" si="59"/>
        <v>0</v>
      </c>
      <c r="AS125" s="1">
        <f t="shared" ca="1" si="78"/>
        <v>0</v>
      </c>
      <c r="AT125" s="1" t="str">
        <f t="shared" ca="1" si="74"/>
        <v>00</v>
      </c>
      <c r="AU125" s="1" t="str">
        <f t="shared" ca="1" si="60"/>
        <v>00</v>
      </c>
      <c r="AV125" s="1" t="str">
        <f t="shared" ca="1" si="73"/>
        <v>00</v>
      </c>
      <c r="AW125" s="1" t="str">
        <f t="shared" ca="1" si="62"/>
        <v>ZP</v>
      </c>
      <c r="AX125" s="4" t="e">
        <f ca="1">VLOOKUP(UPPER(F125)&amp;"-"&amp;AW125,Opcodes!$D$3:$E$160,2,FALSE)</f>
        <v>#N/A</v>
      </c>
      <c r="AY125" s="1">
        <f t="shared" ca="1" si="68"/>
        <v>0</v>
      </c>
    </row>
    <row r="126" spans="3:51" x14ac:dyDescent="0.3">
      <c r="C126" s="10" t="str" cm="1">
        <f t="array" aca="1" ref="C126" ca="1">IF(AND(N126&amp;""&lt;&gt;"",K126&amp;""&lt;&gt;""),K126&amp;": "&amp;N126&amp;IF(O126&amp;""&lt;&gt;""," "&amp;O126,"")&amp;IF(P126&amp;""&lt;&gt;""," "&amp;P126,""),IF(Y126&amp;""&lt;&gt;"",K126&amp;": "&amp;TRIM(_xlfn.TEXTJOIN("",TRUE,MID(Y126,2*ROW(INDIRECT("1:"&amp;LEN(Y126)))-1,2)&amp;" ")),""))</f>
        <v/>
      </c>
      <c r="D126" s="15"/>
      <c r="E126" s="16"/>
      <c r="F126" s="17"/>
      <c r="G126" s="18"/>
      <c r="H126" s="23"/>
      <c r="I126" s="8"/>
      <c r="J126" s="8"/>
      <c r="K126" s="1" t="str">
        <f t="shared" ca="1" si="77"/>
        <v>313</v>
      </c>
      <c r="L126" s="1" t="str">
        <f t="shared" si="64"/>
        <v/>
      </c>
      <c r="M126" s="1" t="str">
        <f t="shared" ca="1" si="41"/>
        <v>$0313</v>
      </c>
      <c r="N126" s="4" t="str">
        <f t="shared" ca="1" si="42"/>
        <v/>
      </c>
      <c r="O126" s="4" t="str">
        <f t="shared" ca="1" si="43"/>
        <v>00</v>
      </c>
      <c r="P126" s="4" t="str">
        <f t="shared" ca="1" si="44"/>
        <v/>
      </c>
      <c r="Q126" s="3">
        <f t="shared" si="45"/>
        <v>-1</v>
      </c>
      <c r="R126" s="3" t="str">
        <f t="shared" si="72"/>
        <v/>
      </c>
      <c r="S126" s="3" t="str">
        <f t="shared" si="65"/>
        <v>sub</v>
      </c>
      <c r="T126" s="3" t="b">
        <f t="shared" si="46"/>
        <v>0</v>
      </c>
      <c r="U126" s="3" t="b">
        <f t="shared" si="47"/>
        <v>0</v>
      </c>
      <c r="V126" s="3" t="b">
        <f t="shared" si="48"/>
        <v>0</v>
      </c>
      <c r="W126" s="3" t="b">
        <f t="shared" si="49"/>
        <v>0</v>
      </c>
      <c r="X126" s="3" t="b">
        <f>IF(NOT(ISERROR(VLOOKUP(UPPER(F126),Opcodes!$O$3:$O$10,1,FALSE))),TRUE,FALSE)</f>
        <v>0</v>
      </c>
      <c r="Y126" s="1" t="str" cm="1">
        <f t="array" aca="1" ref="Y126" ca="1">IF(OR(UPPER(F126)="STR",UPPER(F126)="ASC"),_xlfn.TEXTJOIN("",TRUE,DEC2HEX(128*(UPPER(F126)="STR")+CODE(MID(G126,ABS(ROW(INDIRECT("1:"&amp;LEN(G126)))),1)))),IF(UPPER(F126)="HEX",SUBSTITUTE(G126," ",""),""))</f>
        <v/>
      </c>
      <c r="Z126" s="1" t="str">
        <f t="shared" si="50"/>
        <v/>
      </c>
      <c r="AA126" s="1" t="str">
        <f t="shared" si="51"/>
        <v/>
      </c>
      <c r="AB126" s="1" t="str">
        <f t="shared" si="52"/>
        <v/>
      </c>
      <c r="AC126" s="1" t="str">
        <f t="shared" si="53"/>
        <v/>
      </c>
      <c r="AD126" s="1" t="str">
        <f t="shared" si="54"/>
        <v/>
      </c>
      <c r="AE126" s="1">
        <f t="shared" ca="1" si="55"/>
        <v>0</v>
      </c>
      <c r="AF126" s="1" t="str">
        <f t="shared" si="56"/>
        <v/>
      </c>
      <c r="AG126" s="1" t="str">
        <f t="shared" ca="1" si="66"/>
        <v>mem</v>
      </c>
      <c r="AH126" s="1">
        <f t="shared" ca="1" si="57"/>
        <v>0</v>
      </c>
      <c r="AI126" s="1">
        <f t="shared" ca="1" si="69"/>
        <v>-1</v>
      </c>
      <c r="AJ126" s="1">
        <f t="shared" ca="1" si="75"/>
        <v>0</v>
      </c>
      <c r="AK126" s="1">
        <f t="shared" ca="1" si="70"/>
        <v>0</v>
      </c>
      <c r="AL126" s="1">
        <f t="shared" ca="1" si="71"/>
        <v>0</v>
      </c>
      <c r="AM126" s="1" t="e" cm="1">
        <f t="array" aca="1" ref="AM126" ca="1">INDEX($G$2:$G$195,MATCH(1,(AL126=$E$2:$E$195)*("EQU"=UPPER($F$2:$F$195)),0))</f>
        <v>#N/A</v>
      </c>
      <c r="AN126" s="1" t="str">
        <f t="shared" ca="1" si="76"/>
        <v/>
      </c>
      <c r="AO126" s="1" t="e">
        <f t="shared" ca="1" si="67"/>
        <v>#N/A</v>
      </c>
      <c r="AP126" s="1" t="str">
        <f t="shared" ca="1" si="58"/>
        <v/>
      </c>
      <c r="AQ126" s="1" t="str" cm="1">
        <f t="array" aca="1" ref="AQ126" ca="1">IF(LEFT(AL126,1)=".",INDEX($M$15:$M$177,MATCH(1,(AL126=$L$15:$L$177)*(S126=($S$15:$S$177)),0)),"")</f>
        <v/>
      </c>
      <c r="AR126" s="1">
        <f t="shared" ca="1" si="59"/>
        <v>0</v>
      </c>
      <c r="AS126" s="1">
        <f t="shared" ca="1" si="78"/>
        <v>0</v>
      </c>
      <c r="AT126" s="1" t="str">
        <f t="shared" ca="1" si="74"/>
        <v>00</v>
      </c>
      <c r="AU126" s="1" t="str">
        <f t="shared" ca="1" si="60"/>
        <v>00</v>
      </c>
      <c r="AV126" s="1" t="str">
        <f t="shared" ca="1" si="73"/>
        <v>00</v>
      </c>
      <c r="AW126" s="1" t="str">
        <f t="shared" ca="1" si="62"/>
        <v>ZP</v>
      </c>
      <c r="AX126" s="4" t="e">
        <f ca="1">VLOOKUP(UPPER(F126)&amp;"-"&amp;AW126,Opcodes!$D$3:$E$160,2,FALSE)</f>
        <v>#N/A</v>
      </c>
      <c r="AY126" s="1">
        <f t="shared" ca="1" si="68"/>
        <v>0</v>
      </c>
    </row>
    <row r="127" spans="3:51" x14ac:dyDescent="0.3">
      <c r="C127" s="10" t="str" cm="1">
        <f t="array" aca="1" ref="C127" ca="1">IF(AND(N127&amp;""&lt;&gt;"",K127&amp;""&lt;&gt;""),K127&amp;": "&amp;N127&amp;IF(O127&amp;""&lt;&gt;""," "&amp;O127,"")&amp;IF(P127&amp;""&lt;&gt;""," "&amp;P127,""),IF(Y127&amp;""&lt;&gt;"",K127&amp;": "&amp;TRIM(_xlfn.TEXTJOIN("",TRUE,MID(Y127,2*ROW(INDIRECT("1:"&amp;LEN(Y127)))-1,2)&amp;" ")),""))</f>
        <v/>
      </c>
      <c r="D127" s="15"/>
      <c r="E127" s="16"/>
      <c r="F127" s="17"/>
      <c r="G127" s="18"/>
      <c r="H127" s="23"/>
      <c r="I127" s="8"/>
      <c r="J127" s="8"/>
      <c r="K127" s="1" t="str">
        <f t="shared" ca="1" si="77"/>
        <v>313</v>
      </c>
      <c r="L127" s="1" t="str">
        <f t="shared" si="64"/>
        <v/>
      </c>
      <c r="M127" s="1" t="str">
        <f t="shared" ca="1" si="41"/>
        <v>$0313</v>
      </c>
      <c r="N127" s="4" t="str">
        <f t="shared" ca="1" si="42"/>
        <v/>
      </c>
      <c r="O127" s="4" t="str">
        <f t="shared" ca="1" si="43"/>
        <v>00</v>
      </c>
      <c r="P127" s="4" t="str">
        <f t="shared" ca="1" si="44"/>
        <v/>
      </c>
      <c r="Q127" s="3">
        <f t="shared" si="45"/>
        <v>-1</v>
      </c>
      <c r="R127" s="3" t="str">
        <f t="shared" si="72"/>
        <v/>
      </c>
      <c r="S127" s="3" t="str">
        <f t="shared" si="65"/>
        <v>sub</v>
      </c>
      <c r="T127" s="3" t="b">
        <f t="shared" si="46"/>
        <v>0</v>
      </c>
      <c r="U127" s="3" t="b">
        <f t="shared" si="47"/>
        <v>0</v>
      </c>
      <c r="V127" s="3" t="b">
        <f t="shared" si="48"/>
        <v>0</v>
      </c>
      <c r="W127" s="3" t="b">
        <f t="shared" si="49"/>
        <v>0</v>
      </c>
      <c r="X127" s="3" t="b">
        <f>IF(NOT(ISERROR(VLOOKUP(UPPER(F127),Opcodes!$O$3:$O$10,1,FALSE))),TRUE,FALSE)</f>
        <v>0</v>
      </c>
      <c r="Y127" s="1" t="str" cm="1">
        <f t="array" aca="1" ref="Y127" ca="1">IF(OR(UPPER(F127)="STR",UPPER(F127)="ASC"),_xlfn.TEXTJOIN("",TRUE,DEC2HEX(128*(UPPER(F127)="STR")+CODE(MID(G127,ABS(ROW(INDIRECT("1:"&amp;LEN(G127)))),1)))),IF(UPPER(F127)="HEX",SUBSTITUTE(G127," ",""),""))</f>
        <v/>
      </c>
      <c r="Z127" s="1" t="str">
        <f t="shared" si="50"/>
        <v/>
      </c>
      <c r="AA127" s="1" t="str">
        <f t="shared" si="51"/>
        <v/>
      </c>
      <c r="AB127" s="1" t="str">
        <f t="shared" si="52"/>
        <v/>
      </c>
      <c r="AC127" s="1" t="str">
        <f t="shared" si="53"/>
        <v/>
      </c>
      <c r="AD127" s="1" t="str">
        <f t="shared" si="54"/>
        <v/>
      </c>
      <c r="AE127" s="1">
        <f t="shared" ca="1" si="55"/>
        <v>0</v>
      </c>
      <c r="AF127" s="1" t="str">
        <f t="shared" si="56"/>
        <v/>
      </c>
      <c r="AG127" s="1" t="str">
        <f t="shared" ca="1" si="66"/>
        <v>mem</v>
      </c>
      <c r="AH127" s="1">
        <f t="shared" ca="1" si="57"/>
        <v>0</v>
      </c>
      <c r="AI127" s="1">
        <f t="shared" ca="1" si="69"/>
        <v>-1</v>
      </c>
      <c r="AJ127" s="1">
        <f t="shared" ca="1" si="75"/>
        <v>0</v>
      </c>
      <c r="AK127" s="1">
        <f t="shared" ca="1" si="70"/>
        <v>0</v>
      </c>
      <c r="AL127" s="1">
        <f t="shared" ca="1" si="71"/>
        <v>0</v>
      </c>
      <c r="AM127" s="1" t="e" cm="1">
        <f t="array" aca="1" ref="AM127" ca="1">INDEX($G$2:$G$195,MATCH(1,(AL127=$E$2:$E$195)*("EQU"=UPPER($F$2:$F$195)),0))</f>
        <v>#N/A</v>
      </c>
      <c r="AN127" s="1" t="str">
        <f t="shared" ca="1" si="76"/>
        <v/>
      </c>
      <c r="AO127" s="1" t="e">
        <f t="shared" ca="1" si="67"/>
        <v>#N/A</v>
      </c>
      <c r="AP127" s="1" t="str">
        <f t="shared" ca="1" si="58"/>
        <v/>
      </c>
      <c r="AQ127" s="1" t="str" cm="1">
        <f t="array" aca="1" ref="AQ127" ca="1">IF(LEFT(AL127,1)=".",INDEX($M$15:$M$177,MATCH(1,(AL127=$L$15:$L$177)*(S127=($S$15:$S$177)),0)),"")</f>
        <v/>
      </c>
      <c r="AR127" s="1">
        <f t="shared" ca="1" si="59"/>
        <v>0</v>
      </c>
      <c r="AS127" s="1">
        <f t="shared" ca="1" si="78"/>
        <v>0</v>
      </c>
      <c r="AT127" s="1" t="str">
        <f t="shared" ca="1" si="74"/>
        <v>00</v>
      </c>
      <c r="AU127" s="1" t="str">
        <f t="shared" ca="1" si="60"/>
        <v>00</v>
      </c>
      <c r="AV127" s="1" t="str">
        <f t="shared" ca="1" si="73"/>
        <v>00</v>
      </c>
      <c r="AW127" s="1" t="str">
        <f t="shared" ca="1" si="62"/>
        <v>ZP</v>
      </c>
      <c r="AX127" s="4" t="e">
        <f ca="1">VLOOKUP(UPPER(F127)&amp;"-"&amp;AW127,Opcodes!$D$3:$E$160,2,FALSE)</f>
        <v>#N/A</v>
      </c>
      <c r="AY127" s="1">
        <f t="shared" ca="1" si="68"/>
        <v>0</v>
      </c>
    </row>
    <row r="128" spans="3:51" x14ac:dyDescent="0.3">
      <c r="C128" s="10" t="str" cm="1">
        <f t="array" aca="1" ref="C128" ca="1">IF(AND(N128&amp;""&lt;&gt;"",K128&amp;""&lt;&gt;""),K128&amp;": "&amp;N128&amp;IF(O128&amp;""&lt;&gt;""," "&amp;O128,"")&amp;IF(P128&amp;""&lt;&gt;""," "&amp;P128,""),IF(Y128&amp;""&lt;&gt;"",K128&amp;": "&amp;TRIM(_xlfn.TEXTJOIN("",TRUE,MID(Y128,2*ROW(INDIRECT("1:"&amp;LEN(Y128)))-1,2)&amp;" ")),""))</f>
        <v/>
      </c>
      <c r="D128" s="15"/>
      <c r="E128" s="16"/>
      <c r="F128" s="17"/>
      <c r="G128" s="18"/>
      <c r="H128" s="23"/>
      <c r="I128" s="8"/>
      <c r="J128" s="8"/>
      <c r="K128" s="1" t="str">
        <f t="shared" ca="1" si="77"/>
        <v>313</v>
      </c>
      <c r="L128" s="1" t="str">
        <f t="shared" si="64"/>
        <v/>
      </c>
      <c r="M128" s="1" t="str">
        <f t="shared" ca="1" si="41"/>
        <v>$0313</v>
      </c>
      <c r="N128" s="4" t="str">
        <f t="shared" ca="1" si="42"/>
        <v/>
      </c>
      <c r="O128" s="4" t="str">
        <f t="shared" ca="1" si="43"/>
        <v>00</v>
      </c>
      <c r="P128" s="4" t="str">
        <f t="shared" ca="1" si="44"/>
        <v/>
      </c>
      <c r="Q128" s="3">
        <f t="shared" si="45"/>
        <v>-1</v>
      </c>
      <c r="R128" s="3" t="str">
        <f t="shared" si="72"/>
        <v/>
      </c>
      <c r="S128" s="3" t="str">
        <f t="shared" si="65"/>
        <v>sub</v>
      </c>
      <c r="T128" s="3" t="b">
        <f t="shared" si="46"/>
        <v>0</v>
      </c>
      <c r="U128" s="3" t="b">
        <f t="shared" si="47"/>
        <v>0</v>
      </c>
      <c r="V128" s="3" t="b">
        <f t="shared" si="48"/>
        <v>0</v>
      </c>
      <c r="W128" s="3" t="b">
        <f t="shared" si="49"/>
        <v>0</v>
      </c>
      <c r="X128" s="3" t="b">
        <f>IF(NOT(ISERROR(VLOOKUP(UPPER(F128),Opcodes!$O$3:$O$10,1,FALSE))),TRUE,FALSE)</f>
        <v>0</v>
      </c>
      <c r="Y128" s="1" t="str" cm="1">
        <f t="array" aca="1" ref="Y128" ca="1">IF(OR(UPPER(F128)="STR",UPPER(F128)="ASC"),_xlfn.TEXTJOIN("",TRUE,DEC2HEX(128*(UPPER(F128)="STR")+CODE(MID(G128,ABS(ROW(INDIRECT("1:"&amp;LEN(G128)))),1)))),IF(UPPER(F128)="HEX",SUBSTITUTE(G128," ",""),""))</f>
        <v/>
      </c>
      <c r="Z128" s="1" t="str">
        <f t="shared" si="50"/>
        <v/>
      </c>
      <c r="AA128" s="1" t="str">
        <f t="shared" si="51"/>
        <v/>
      </c>
      <c r="AB128" s="1" t="str">
        <f t="shared" si="52"/>
        <v/>
      </c>
      <c r="AC128" s="1" t="str">
        <f t="shared" si="53"/>
        <v/>
      </c>
      <c r="AD128" s="1" t="str">
        <f t="shared" si="54"/>
        <v/>
      </c>
      <c r="AE128" s="1">
        <f t="shared" ca="1" si="55"/>
        <v>0</v>
      </c>
      <c r="AF128" s="1" t="str">
        <f t="shared" si="56"/>
        <v/>
      </c>
      <c r="AG128" s="1" t="str">
        <f t="shared" ca="1" si="66"/>
        <v>mem</v>
      </c>
      <c r="AH128" s="1">
        <f t="shared" ca="1" si="57"/>
        <v>0</v>
      </c>
      <c r="AI128" s="1">
        <f t="shared" ca="1" si="69"/>
        <v>-1</v>
      </c>
      <c r="AJ128" s="1">
        <f t="shared" ca="1" si="75"/>
        <v>0</v>
      </c>
      <c r="AK128" s="1">
        <f t="shared" ca="1" si="70"/>
        <v>0</v>
      </c>
      <c r="AL128" s="1">
        <f t="shared" ca="1" si="71"/>
        <v>0</v>
      </c>
      <c r="AM128" s="1" t="e" cm="1">
        <f t="array" aca="1" ref="AM128" ca="1">INDEX($G$2:$G$195,MATCH(1,(AL128=$E$2:$E$195)*("EQU"=UPPER($F$2:$F$195)),0))</f>
        <v>#N/A</v>
      </c>
      <c r="AN128" s="1" t="str">
        <f t="shared" ca="1" si="76"/>
        <v/>
      </c>
      <c r="AO128" s="1" t="e">
        <f t="shared" ca="1" si="67"/>
        <v>#N/A</v>
      </c>
      <c r="AP128" s="1" t="str">
        <f t="shared" ca="1" si="58"/>
        <v/>
      </c>
      <c r="AQ128" s="1" t="str" cm="1">
        <f t="array" aca="1" ref="AQ128" ca="1">IF(LEFT(AL128,1)=".",INDEX($M$15:$M$177,MATCH(1,(AL128=$L$15:$L$177)*(S128=($S$15:$S$177)),0)),"")</f>
        <v/>
      </c>
      <c r="AR128" s="1">
        <f t="shared" ca="1" si="59"/>
        <v>0</v>
      </c>
      <c r="AS128" s="1">
        <f t="shared" ca="1" si="78"/>
        <v>0</v>
      </c>
      <c r="AT128" s="1" t="str">
        <f t="shared" ca="1" si="74"/>
        <v>00</v>
      </c>
      <c r="AU128" s="1" t="str">
        <f t="shared" ca="1" si="60"/>
        <v>00</v>
      </c>
      <c r="AV128" s="1" t="str">
        <f t="shared" ca="1" si="73"/>
        <v>00</v>
      </c>
      <c r="AW128" s="1" t="str">
        <f t="shared" ca="1" si="62"/>
        <v>ZP</v>
      </c>
      <c r="AX128" s="4" t="e">
        <f ca="1">VLOOKUP(UPPER(F128)&amp;"-"&amp;AW128,Opcodes!$D$3:$E$160,2,FALSE)</f>
        <v>#N/A</v>
      </c>
      <c r="AY128" s="1">
        <f t="shared" ca="1" si="68"/>
        <v>0</v>
      </c>
    </row>
    <row r="129" spans="3:51" x14ac:dyDescent="0.3">
      <c r="C129" s="10" t="str" cm="1">
        <f t="array" aca="1" ref="C129" ca="1">IF(AND(N129&amp;""&lt;&gt;"",K129&amp;""&lt;&gt;""),K129&amp;": "&amp;N129&amp;IF(O129&amp;""&lt;&gt;""," "&amp;O129,"")&amp;IF(P129&amp;""&lt;&gt;""," "&amp;P129,""),IF(Y129&amp;""&lt;&gt;"",K129&amp;": "&amp;TRIM(_xlfn.TEXTJOIN("",TRUE,MID(Y129,2*ROW(INDIRECT("1:"&amp;LEN(Y129)))-1,2)&amp;" ")),""))</f>
        <v/>
      </c>
      <c r="D129" s="15"/>
      <c r="E129" s="16"/>
      <c r="F129" s="17"/>
      <c r="G129" s="18"/>
      <c r="H129" s="23"/>
      <c r="I129" s="8"/>
      <c r="J129" s="8"/>
      <c r="K129" s="1" t="str">
        <f t="shared" ca="1" si="77"/>
        <v>313</v>
      </c>
      <c r="L129" s="1" t="str">
        <f t="shared" si="64"/>
        <v/>
      </c>
      <c r="M129" s="1" t="str">
        <f t="shared" ca="1" si="41"/>
        <v>$0313</v>
      </c>
      <c r="N129" s="4" t="str">
        <f t="shared" ca="1" si="42"/>
        <v/>
      </c>
      <c r="O129" s="4" t="str">
        <f t="shared" ca="1" si="43"/>
        <v>00</v>
      </c>
      <c r="P129" s="4" t="str">
        <f t="shared" ca="1" si="44"/>
        <v/>
      </c>
      <c r="Q129" s="3">
        <f t="shared" si="45"/>
        <v>-1</v>
      </c>
      <c r="R129" s="3" t="str">
        <f t="shared" si="72"/>
        <v/>
      </c>
      <c r="S129" s="3" t="str">
        <f t="shared" si="65"/>
        <v>sub</v>
      </c>
      <c r="T129" s="3" t="b">
        <f t="shared" si="46"/>
        <v>0</v>
      </c>
      <c r="U129" s="3" t="b">
        <f t="shared" si="47"/>
        <v>0</v>
      </c>
      <c r="V129" s="3" t="b">
        <f t="shared" si="48"/>
        <v>0</v>
      </c>
      <c r="W129" s="3" t="b">
        <f t="shared" si="49"/>
        <v>0</v>
      </c>
      <c r="X129" s="3" t="b">
        <f>IF(NOT(ISERROR(VLOOKUP(UPPER(F129),Opcodes!$O$3:$O$10,1,FALSE))),TRUE,FALSE)</f>
        <v>0</v>
      </c>
      <c r="Y129" s="1" t="str" cm="1">
        <f t="array" aca="1" ref="Y129" ca="1">IF(OR(UPPER(F129)="STR",UPPER(F129)="ASC"),_xlfn.TEXTJOIN("",TRUE,DEC2HEX(128*(UPPER(F129)="STR")+CODE(MID(G129,ABS(ROW(INDIRECT("1:"&amp;LEN(G129)))),1)))),IF(UPPER(F129)="HEX",SUBSTITUTE(G129," ",""),""))</f>
        <v/>
      </c>
      <c r="Z129" s="1" t="str">
        <f t="shared" si="50"/>
        <v/>
      </c>
      <c r="AA129" s="1" t="str">
        <f t="shared" si="51"/>
        <v/>
      </c>
      <c r="AB129" s="1" t="str">
        <f t="shared" si="52"/>
        <v/>
      </c>
      <c r="AC129" s="1" t="str">
        <f t="shared" si="53"/>
        <v/>
      </c>
      <c r="AD129" s="1" t="str">
        <f t="shared" si="54"/>
        <v/>
      </c>
      <c r="AE129" s="1">
        <f t="shared" ca="1" si="55"/>
        <v>0</v>
      </c>
      <c r="AF129" s="1" t="str">
        <f t="shared" si="56"/>
        <v/>
      </c>
      <c r="AG129" s="1" t="str">
        <f t="shared" ca="1" si="66"/>
        <v>mem</v>
      </c>
      <c r="AH129" s="1">
        <f t="shared" ca="1" si="57"/>
        <v>0</v>
      </c>
      <c r="AI129" s="1">
        <f t="shared" ca="1" si="69"/>
        <v>-1</v>
      </c>
      <c r="AJ129" s="1">
        <f t="shared" ca="1" si="75"/>
        <v>0</v>
      </c>
      <c r="AK129" s="1">
        <f t="shared" ca="1" si="70"/>
        <v>0</v>
      </c>
      <c r="AL129" s="1">
        <f t="shared" ca="1" si="71"/>
        <v>0</v>
      </c>
      <c r="AM129" s="1" t="e" cm="1">
        <f t="array" aca="1" ref="AM129" ca="1">INDEX($G$2:$G$195,MATCH(1,(AL129=$E$2:$E$195)*("EQU"=UPPER($F$2:$F$195)),0))</f>
        <v>#N/A</v>
      </c>
      <c r="AN129" s="1" t="str">
        <f t="shared" ca="1" si="76"/>
        <v/>
      </c>
      <c r="AO129" s="1" t="e">
        <f t="shared" ca="1" si="67"/>
        <v>#N/A</v>
      </c>
      <c r="AP129" s="1" t="str">
        <f t="shared" ca="1" si="58"/>
        <v/>
      </c>
      <c r="AQ129" s="1" t="str" cm="1">
        <f t="array" aca="1" ref="AQ129" ca="1">IF(LEFT(AL129,1)=".",INDEX($M$15:$M$177,MATCH(1,(AL129=$L$15:$L$177)*(S129=($S$15:$S$177)),0)),"")</f>
        <v/>
      </c>
      <c r="AR129" s="1">
        <f t="shared" ca="1" si="59"/>
        <v>0</v>
      </c>
      <c r="AS129" s="1">
        <f t="shared" ca="1" si="78"/>
        <v>0</v>
      </c>
      <c r="AT129" s="1" t="str">
        <f t="shared" ca="1" si="74"/>
        <v>00</v>
      </c>
      <c r="AU129" s="1" t="str">
        <f t="shared" ca="1" si="60"/>
        <v>00</v>
      </c>
      <c r="AV129" s="1" t="str">
        <f t="shared" ca="1" si="73"/>
        <v>00</v>
      </c>
      <c r="AW129" s="1" t="str">
        <f t="shared" ca="1" si="62"/>
        <v>ZP</v>
      </c>
      <c r="AX129" s="4" t="e">
        <f ca="1">VLOOKUP(UPPER(F129)&amp;"-"&amp;AW129,Opcodes!$D$3:$E$160,2,FALSE)</f>
        <v>#N/A</v>
      </c>
      <c r="AY129" s="1">
        <f t="shared" ca="1" si="68"/>
        <v>0</v>
      </c>
    </row>
    <row r="130" spans="3:51" x14ac:dyDescent="0.3">
      <c r="C130" s="10" t="str" cm="1">
        <f t="array" aca="1" ref="C130" ca="1">IF(AND(N130&amp;""&lt;&gt;"",K130&amp;""&lt;&gt;""),K130&amp;": "&amp;N130&amp;IF(O130&amp;""&lt;&gt;""," "&amp;O130,"")&amp;IF(P130&amp;""&lt;&gt;""," "&amp;P130,""),IF(Y130&amp;""&lt;&gt;"",K130&amp;": "&amp;TRIM(_xlfn.TEXTJOIN("",TRUE,MID(Y130,2*ROW(INDIRECT("1:"&amp;LEN(Y130)))-1,2)&amp;" ")),""))</f>
        <v/>
      </c>
      <c r="D130" s="15"/>
      <c r="E130" s="16"/>
      <c r="F130" s="17"/>
      <c r="G130" s="18"/>
      <c r="H130" s="23"/>
      <c r="I130" s="8"/>
      <c r="J130" s="8"/>
      <c r="K130" s="1" t="str">
        <f t="shared" ca="1" si="77"/>
        <v>313</v>
      </c>
      <c r="L130" s="1" t="str">
        <f t="shared" si="64"/>
        <v/>
      </c>
      <c r="M130" s="1" t="str">
        <f t="shared" ca="1" si="41"/>
        <v>$0313</v>
      </c>
      <c r="N130" s="4" t="str">
        <f t="shared" ca="1" si="42"/>
        <v/>
      </c>
      <c r="O130" s="4" t="str">
        <f t="shared" ca="1" si="43"/>
        <v>00</v>
      </c>
      <c r="P130" s="4" t="str">
        <f t="shared" ca="1" si="44"/>
        <v/>
      </c>
      <c r="Q130" s="3">
        <f t="shared" si="45"/>
        <v>-1</v>
      </c>
      <c r="R130" s="3" t="str">
        <f t="shared" si="72"/>
        <v/>
      </c>
      <c r="S130" s="3" t="str">
        <f t="shared" si="65"/>
        <v>sub</v>
      </c>
      <c r="T130" s="3" t="b">
        <f t="shared" si="46"/>
        <v>0</v>
      </c>
      <c r="U130" s="3" t="b">
        <f t="shared" si="47"/>
        <v>0</v>
      </c>
      <c r="V130" s="3" t="b">
        <f t="shared" si="48"/>
        <v>0</v>
      </c>
      <c r="W130" s="3" t="b">
        <f t="shared" si="49"/>
        <v>0</v>
      </c>
      <c r="X130" s="3" t="b">
        <f>IF(NOT(ISERROR(VLOOKUP(UPPER(F130),Opcodes!$O$3:$O$10,1,FALSE))),TRUE,FALSE)</f>
        <v>0</v>
      </c>
      <c r="Y130" s="1" t="str" cm="1">
        <f t="array" aca="1" ref="Y130" ca="1">IF(OR(UPPER(F130)="STR",UPPER(F130)="ASC"),_xlfn.TEXTJOIN("",TRUE,DEC2HEX(128*(UPPER(F130)="STR")+CODE(MID(G130,ABS(ROW(INDIRECT("1:"&amp;LEN(G130)))),1)))),IF(UPPER(F130)="HEX",SUBSTITUTE(G130," ",""),""))</f>
        <v/>
      </c>
      <c r="Z130" s="1" t="str">
        <f t="shared" si="50"/>
        <v/>
      </c>
      <c r="AA130" s="1" t="str">
        <f t="shared" si="51"/>
        <v/>
      </c>
      <c r="AB130" s="1" t="str">
        <f t="shared" si="52"/>
        <v/>
      </c>
      <c r="AC130" s="1" t="str">
        <f t="shared" si="53"/>
        <v/>
      </c>
      <c r="AD130" s="1" t="str">
        <f t="shared" si="54"/>
        <v/>
      </c>
      <c r="AE130" s="1">
        <f t="shared" ca="1" si="55"/>
        <v>0</v>
      </c>
      <c r="AF130" s="1" t="str">
        <f t="shared" si="56"/>
        <v/>
      </c>
      <c r="AG130" s="1" t="str">
        <f t="shared" ca="1" si="66"/>
        <v>mem</v>
      </c>
      <c r="AH130" s="1">
        <f t="shared" ca="1" si="57"/>
        <v>0</v>
      </c>
      <c r="AI130" s="1">
        <f t="shared" ca="1" si="69"/>
        <v>-1</v>
      </c>
      <c r="AJ130" s="1">
        <f t="shared" ca="1" si="75"/>
        <v>0</v>
      </c>
      <c r="AK130" s="1">
        <f t="shared" ca="1" si="70"/>
        <v>0</v>
      </c>
      <c r="AL130" s="1">
        <f t="shared" ca="1" si="71"/>
        <v>0</v>
      </c>
      <c r="AM130" s="1" t="e" cm="1">
        <f t="array" aca="1" ref="AM130" ca="1">INDEX($G$2:$G$195,MATCH(1,(AL130=$E$2:$E$195)*("EQU"=UPPER($F$2:$F$195)),0))</f>
        <v>#N/A</v>
      </c>
      <c r="AN130" s="1" t="str">
        <f t="shared" ca="1" si="76"/>
        <v/>
      </c>
      <c r="AO130" s="1" t="e">
        <f t="shared" ca="1" si="67"/>
        <v>#N/A</v>
      </c>
      <c r="AP130" s="1" t="str">
        <f t="shared" ca="1" si="58"/>
        <v/>
      </c>
      <c r="AQ130" s="1" t="str" cm="1">
        <f t="array" aca="1" ref="AQ130" ca="1">IF(LEFT(AL130,1)=".",INDEX($M$15:$M$177,MATCH(1,(AL130=$L$15:$L$177)*(S130=($S$15:$S$177)),0)),"")</f>
        <v/>
      </c>
      <c r="AR130" s="1">
        <f t="shared" ca="1" si="59"/>
        <v>0</v>
      </c>
      <c r="AS130" s="1">
        <f t="shared" ca="1" si="78"/>
        <v>0</v>
      </c>
      <c r="AT130" s="1" t="str">
        <f t="shared" ca="1" si="74"/>
        <v>00</v>
      </c>
      <c r="AU130" s="1" t="str">
        <f t="shared" ca="1" si="60"/>
        <v>00</v>
      </c>
      <c r="AV130" s="1" t="str">
        <f t="shared" ca="1" si="73"/>
        <v>00</v>
      </c>
      <c r="AW130" s="1" t="str">
        <f t="shared" ca="1" si="62"/>
        <v>ZP</v>
      </c>
      <c r="AX130" s="4" t="e">
        <f ca="1">VLOOKUP(UPPER(F130)&amp;"-"&amp;AW130,Opcodes!$D$3:$E$160,2,FALSE)</f>
        <v>#N/A</v>
      </c>
      <c r="AY130" s="1">
        <f t="shared" ca="1" si="68"/>
        <v>0</v>
      </c>
    </row>
    <row r="131" spans="3:51" x14ac:dyDescent="0.3">
      <c r="C131" s="10" t="str" cm="1">
        <f t="array" aca="1" ref="C131" ca="1">IF(AND(N131&amp;""&lt;&gt;"",K131&amp;""&lt;&gt;""),K131&amp;": "&amp;N131&amp;IF(O131&amp;""&lt;&gt;""," "&amp;O131,"")&amp;IF(P131&amp;""&lt;&gt;""," "&amp;P131,""),IF(Y131&amp;""&lt;&gt;"",K131&amp;": "&amp;TRIM(_xlfn.TEXTJOIN("",TRUE,MID(Y131,2*ROW(INDIRECT("1:"&amp;LEN(Y131)))-1,2)&amp;" ")),""))</f>
        <v/>
      </c>
      <c r="D131" s="15"/>
      <c r="E131" s="16"/>
      <c r="F131" s="17"/>
      <c r="G131" s="18"/>
      <c r="H131" s="23"/>
      <c r="I131" s="8"/>
      <c r="J131" s="8"/>
      <c r="K131" s="1" t="str">
        <f t="shared" ca="1" si="77"/>
        <v>313</v>
      </c>
      <c r="L131" s="1" t="str">
        <f t="shared" si="64"/>
        <v/>
      </c>
      <c r="M131" s="1" t="str">
        <f t="shared" ca="1" si="41"/>
        <v>$0313</v>
      </c>
      <c r="N131" s="4" t="str">
        <f t="shared" ca="1" si="42"/>
        <v/>
      </c>
      <c r="O131" s="4" t="str">
        <f t="shared" ca="1" si="43"/>
        <v>00</v>
      </c>
      <c r="P131" s="4" t="str">
        <f t="shared" ca="1" si="44"/>
        <v/>
      </c>
      <c r="Q131" s="3">
        <f t="shared" si="45"/>
        <v>-1</v>
      </c>
      <c r="R131" s="3" t="str">
        <f t="shared" si="72"/>
        <v/>
      </c>
      <c r="S131" s="3" t="str">
        <f t="shared" si="65"/>
        <v>sub</v>
      </c>
      <c r="T131" s="3" t="b">
        <f t="shared" si="46"/>
        <v>0</v>
      </c>
      <c r="U131" s="3" t="b">
        <f t="shared" si="47"/>
        <v>0</v>
      </c>
      <c r="V131" s="3" t="b">
        <f t="shared" si="48"/>
        <v>0</v>
      </c>
      <c r="W131" s="3" t="b">
        <f t="shared" si="49"/>
        <v>0</v>
      </c>
      <c r="X131" s="3" t="b">
        <f>IF(NOT(ISERROR(VLOOKUP(UPPER(F131),Opcodes!$O$3:$O$10,1,FALSE))),TRUE,FALSE)</f>
        <v>0</v>
      </c>
      <c r="Y131" s="1" t="str" cm="1">
        <f t="array" aca="1" ref="Y131" ca="1">IF(OR(UPPER(F131)="STR",UPPER(F131)="ASC"),_xlfn.TEXTJOIN("",TRUE,DEC2HEX(128*(UPPER(F131)="STR")+CODE(MID(G131,ABS(ROW(INDIRECT("1:"&amp;LEN(G131)))),1)))),IF(UPPER(F131)="HEX",SUBSTITUTE(G131," ",""),""))</f>
        <v/>
      </c>
      <c r="Z131" s="1" t="str">
        <f t="shared" si="50"/>
        <v/>
      </c>
      <c r="AA131" s="1" t="str">
        <f t="shared" si="51"/>
        <v/>
      </c>
      <c r="AB131" s="1" t="str">
        <f t="shared" si="52"/>
        <v/>
      </c>
      <c r="AC131" s="1" t="str">
        <f t="shared" si="53"/>
        <v/>
      </c>
      <c r="AD131" s="1" t="str">
        <f t="shared" si="54"/>
        <v/>
      </c>
      <c r="AE131" s="1">
        <f t="shared" ca="1" si="55"/>
        <v>0</v>
      </c>
      <c r="AF131" s="1" t="str">
        <f t="shared" si="56"/>
        <v/>
      </c>
      <c r="AG131" s="1" t="str">
        <f t="shared" ca="1" si="66"/>
        <v>mem</v>
      </c>
      <c r="AH131" s="1">
        <f t="shared" ca="1" si="57"/>
        <v>0</v>
      </c>
      <c r="AI131" s="1">
        <f t="shared" ca="1" si="69"/>
        <v>-1</v>
      </c>
      <c r="AJ131" s="1">
        <f t="shared" ca="1" si="75"/>
        <v>0</v>
      </c>
      <c r="AK131" s="1">
        <f t="shared" ca="1" si="70"/>
        <v>0</v>
      </c>
      <c r="AL131" s="1">
        <f t="shared" ca="1" si="71"/>
        <v>0</v>
      </c>
      <c r="AM131" s="1" t="e" cm="1">
        <f t="array" aca="1" ref="AM131" ca="1">INDEX($G$2:$G$195,MATCH(1,(AL131=$E$2:$E$195)*("EQU"=UPPER($F$2:$F$195)),0))</f>
        <v>#N/A</v>
      </c>
      <c r="AN131" s="1" t="str">
        <f t="shared" ca="1" si="76"/>
        <v/>
      </c>
      <c r="AO131" s="1" t="e">
        <f t="shared" ca="1" si="67"/>
        <v>#N/A</v>
      </c>
      <c r="AP131" s="1" t="str">
        <f t="shared" ca="1" si="58"/>
        <v/>
      </c>
      <c r="AQ131" s="1" t="str" cm="1">
        <f t="array" aca="1" ref="AQ131" ca="1">IF(LEFT(AL131,1)=".",INDEX($M$15:$M$177,MATCH(1,(AL131=$L$15:$L$177)*(S131=($S$15:$S$177)),0)),"")</f>
        <v/>
      </c>
      <c r="AR131" s="1">
        <f t="shared" ca="1" si="59"/>
        <v>0</v>
      </c>
      <c r="AS131" s="1">
        <f t="shared" ca="1" si="78"/>
        <v>0</v>
      </c>
      <c r="AT131" s="1" t="str">
        <f t="shared" ca="1" si="74"/>
        <v>00</v>
      </c>
      <c r="AU131" s="1" t="str">
        <f t="shared" ca="1" si="60"/>
        <v>00</v>
      </c>
      <c r="AV131" s="1" t="str">
        <f t="shared" ca="1" si="73"/>
        <v>00</v>
      </c>
      <c r="AW131" s="1" t="str">
        <f t="shared" ca="1" si="62"/>
        <v>ZP</v>
      </c>
      <c r="AX131" s="4" t="e">
        <f ca="1">VLOOKUP(UPPER(F131)&amp;"-"&amp;AW131,Opcodes!$D$3:$E$160,2,FALSE)</f>
        <v>#N/A</v>
      </c>
      <c r="AY131" s="1">
        <f t="shared" ca="1" si="68"/>
        <v>0</v>
      </c>
    </row>
    <row r="132" spans="3:51" x14ac:dyDescent="0.3">
      <c r="C132" s="10" t="str" cm="1">
        <f t="array" aca="1" ref="C132" ca="1">IF(AND(N132&amp;""&lt;&gt;"",K132&amp;""&lt;&gt;""),K132&amp;": "&amp;N132&amp;IF(O132&amp;""&lt;&gt;""," "&amp;O132,"")&amp;IF(P132&amp;""&lt;&gt;""," "&amp;P132,""),IF(Y132&amp;""&lt;&gt;"",K132&amp;": "&amp;TRIM(_xlfn.TEXTJOIN("",TRUE,MID(Y132,2*ROW(INDIRECT("1:"&amp;LEN(Y132)))-1,2)&amp;" ")),""))</f>
        <v/>
      </c>
      <c r="D132" s="15"/>
      <c r="E132" s="16"/>
      <c r="F132" s="17"/>
      <c r="G132" s="18"/>
      <c r="H132" s="23"/>
      <c r="I132" s="8"/>
      <c r="J132" s="8"/>
      <c r="K132" s="1" t="str">
        <f t="shared" ca="1" si="77"/>
        <v>313</v>
      </c>
      <c r="L132" s="1" t="str">
        <f t="shared" si="64"/>
        <v/>
      </c>
      <c r="M132" s="1" t="str">
        <f t="shared" ca="1" si="41"/>
        <v>$0313</v>
      </c>
      <c r="N132" s="4" t="str">
        <f t="shared" ca="1" si="42"/>
        <v/>
      </c>
      <c r="O132" s="4" t="str">
        <f t="shared" ca="1" si="43"/>
        <v>00</v>
      </c>
      <c r="P132" s="4" t="str">
        <f t="shared" ca="1" si="44"/>
        <v/>
      </c>
      <c r="Q132" s="3">
        <f t="shared" si="45"/>
        <v>-1</v>
      </c>
      <c r="R132" s="3" t="str">
        <f t="shared" si="72"/>
        <v/>
      </c>
      <c r="S132" s="3" t="str">
        <f t="shared" si="65"/>
        <v>sub</v>
      </c>
      <c r="T132" s="3" t="b">
        <f t="shared" si="46"/>
        <v>0</v>
      </c>
      <c r="U132" s="3" t="b">
        <f t="shared" si="47"/>
        <v>0</v>
      </c>
      <c r="V132" s="3" t="b">
        <f t="shared" si="48"/>
        <v>0</v>
      </c>
      <c r="W132" s="3" t="b">
        <f t="shared" si="49"/>
        <v>0</v>
      </c>
      <c r="X132" s="3" t="b">
        <f>IF(NOT(ISERROR(VLOOKUP(UPPER(F132),Opcodes!$O$3:$O$10,1,FALSE))),TRUE,FALSE)</f>
        <v>0</v>
      </c>
      <c r="Y132" s="1" t="str" cm="1">
        <f t="array" aca="1" ref="Y132" ca="1">IF(OR(UPPER(F132)="STR",UPPER(F132)="ASC"),_xlfn.TEXTJOIN("",TRUE,DEC2HEX(128*(UPPER(F132)="STR")+CODE(MID(G132,ABS(ROW(INDIRECT("1:"&amp;LEN(G132)))),1)))),IF(UPPER(F132)="HEX",SUBSTITUTE(G132," ",""),""))</f>
        <v/>
      </c>
      <c r="Z132" s="1" t="str">
        <f t="shared" si="50"/>
        <v/>
      </c>
      <c r="AA132" s="1" t="str">
        <f t="shared" si="51"/>
        <v/>
      </c>
      <c r="AB132" s="1" t="str">
        <f t="shared" si="52"/>
        <v/>
      </c>
      <c r="AC132" s="1" t="str">
        <f t="shared" si="53"/>
        <v/>
      </c>
      <c r="AD132" s="1" t="str">
        <f t="shared" si="54"/>
        <v/>
      </c>
      <c r="AE132" s="1">
        <f t="shared" ca="1" si="55"/>
        <v>0</v>
      </c>
      <c r="AF132" s="1" t="str">
        <f t="shared" si="56"/>
        <v/>
      </c>
      <c r="AG132" s="1" t="str">
        <f t="shared" ca="1" si="66"/>
        <v>mem</v>
      </c>
      <c r="AH132" s="1">
        <f t="shared" ca="1" si="57"/>
        <v>0</v>
      </c>
      <c r="AI132" s="1">
        <f t="shared" ca="1" si="69"/>
        <v>-1</v>
      </c>
      <c r="AJ132" s="1">
        <f t="shared" ca="1" si="75"/>
        <v>0</v>
      </c>
      <c r="AK132" s="1">
        <f t="shared" ca="1" si="70"/>
        <v>0</v>
      </c>
      <c r="AL132" s="1">
        <f t="shared" ca="1" si="71"/>
        <v>0</v>
      </c>
      <c r="AM132" s="1" t="e" cm="1">
        <f t="array" aca="1" ref="AM132" ca="1">INDEX($G$2:$G$195,MATCH(1,(AL132=$E$2:$E$195)*("EQU"=UPPER($F$2:$F$195)),0))</f>
        <v>#N/A</v>
      </c>
      <c r="AN132" s="1" t="str">
        <f t="shared" ca="1" si="76"/>
        <v/>
      </c>
      <c r="AO132" s="1" t="e">
        <f t="shared" ca="1" si="67"/>
        <v>#N/A</v>
      </c>
      <c r="AP132" s="1" t="str">
        <f t="shared" ca="1" si="58"/>
        <v/>
      </c>
      <c r="AQ132" s="1" t="str" cm="1">
        <f t="array" aca="1" ref="AQ132" ca="1">IF(LEFT(AL132,1)=".",INDEX($M$15:$M$177,MATCH(1,(AL132=$L$15:$L$177)*(S132=($S$15:$S$177)),0)),"")</f>
        <v/>
      </c>
      <c r="AR132" s="1">
        <f t="shared" ca="1" si="59"/>
        <v>0</v>
      </c>
      <c r="AS132" s="1">
        <f t="shared" ca="1" si="78"/>
        <v>0</v>
      </c>
      <c r="AT132" s="1" t="str">
        <f t="shared" ca="1" si="74"/>
        <v>00</v>
      </c>
      <c r="AU132" s="1" t="str">
        <f t="shared" ca="1" si="60"/>
        <v>00</v>
      </c>
      <c r="AV132" s="1" t="str">
        <f t="shared" ca="1" si="73"/>
        <v>00</v>
      </c>
      <c r="AW132" s="1" t="str">
        <f t="shared" ca="1" si="62"/>
        <v>ZP</v>
      </c>
      <c r="AX132" s="4" t="e">
        <f ca="1">VLOOKUP(UPPER(F132)&amp;"-"&amp;AW132,Opcodes!$D$3:$E$160,2,FALSE)</f>
        <v>#N/A</v>
      </c>
      <c r="AY132" s="1">
        <f t="shared" ca="1" si="68"/>
        <v>0</v>
      </c>
    </row>
    <row r="133" spans="3:51" x14ac:dyDescent="0.3">
      <c r="C133" s="10" t="str" cm="1">
        <f t="array" aca="1" ref="C133" ca="1">IF(AND(N133&amp;""&lt;&gt;"",K133&amp;""&lt;&gt;""),K133&amp;": "&amp;N133&amp;IF(O133&amp;""&lt;&gt;""," "&amp;O133,"")&amp;IF(P133&amp;""&lt;&gt;""," "&amp;P133,""),IF(Y133&amp;""&lt;&gt;"",K133&amp;": "&amp;TRIM(_xlfn.TEXTJOIN("",TRUE,MID(Y133,2*ROW(INDIRECT("1:"&amp;LEN(Y133)))-1,2)&amp;" ")),""))</f>
        <v/>
      </c>
      <c r="D133" s="15"/>
      <c r="E133" s="16"/>
      <c r="F133" s="17"/>
      <c r="G133" s="18"/>
      <c r="H133" s="23"/>
      <c r="I133" s="8"/>
      <c r="J133" s="8"/>
      <c r="K133" s="1" t="str">
        <f t="shared" ca="1" si="77"/>
        <v>313</v>
      </c>
      <c r="L133" s="1" t="str">
        <f t="shared" si="64"/>
        <v/>
      </c>
      <c r="M133" s="1" t="str">
        <f t="shared" ca="1" si="41"/>
        <v>$0313</v>
      </c>
      <c r="N133" s="4" t="str">
        <f t="shared" ca="1" si="42"/>
        <v/>
      </c>
      <c r="O133" s="4" t="str">
        <f t="shared" ca="1" si="43"/>
        <v>00</v>
      </c>
      <c r="P133" s="4" t="str">
        <f t="shared" ca="1" si="44"/>
        <v/>
      </c>
      <c r="Q133" s="3">
        <f t="shared" si="45"/>
        <v>-1</v>
      </c>
      <c r="R133" s="3" t="str">
        <f t="shared" si="72"/>
        <v/>
      </c>
      <c r="S133" s="3" t="str">
        <f t="shared" si="65"/>
        <v>sub</v>
      </c>
      <c r="T133" s="3" t="b">
        <f t="shared" si="46"/>
        <v>0</v>
      </c>
      <c r="U133" s="3" t="b">
        <f t="shared" si="47"/>
        <v>0</v>
      </c>
      <c r="V133" s="3" t="b">
        <f t="shared" si="48"/>
        <v>0</v>
      </c>
      <c r="W133" s="3" t="b">
        <f t="shared" si="49"/>
        <v>0</v>
      </c>
      <c r="X133" s="3" t="b">
        <f>IF(NOT(ISERROR(VLOOKUP(UPPER(F133),Opcodes!$O$3:$O$10,1,FALSE))),TRUE,FALSE)</f>
        <v>0</v>
      </c>
      <c r="Y133" s="1" t="str" cm="1">
        <f t="array" aca="1" ref="Y133" ca="1">IF(OR(UPPER(F133)="STR",UPPER(F133)="ASC"),_xlfn.TEXTJOIN("",TRUE,DEC2HEX(128*(UPPER(F133)="STR")+CODE(MID(G133,ABS(ROW(INDIRECT("1:"&amp;LEN(G133)))),1)))),IF(UPPER(F133)="HEX",SUBSTITUTE(G133," ",""),""))</f>
        <v/>
      </c>
      <c r="Z133" s="1" t="str">
        <f t="shared" si="50"/>
        <v/>
      </c>
      <c r="AA133" s="1" t="str">
        <f t="shared" si="51"/>
        <v/>
      </c>
      <c r="AB133" s="1" t="str">
        <f t="shared" si="52"/>
        <v/>
      </c>
      <c r="AC133" s="1" t="str">
        <f t="shared" si="53"/>
        <v/>
      </c>
      <c r="AD133" s="1" t="str">
        <f t="shared" si="54"/>
        <v/>
      </c>
      <c r="AE133" s="1">
        <f t="shared" ca="1" si="55"/>
        <v>0</v>
      </c>
      <c r="AF133" s="1" t="str">
        <f t="shared" si="56"/>
        <v/>
      </c>
      <c r="AG133" s="1" t="str">
        <f t="shared" ca="1" si="66"/>
        <v>mem</v>
      </c>
      <c r="AH133" s="1">
        <f t="shared" ca="1" si="57"/>
        <v>0</v>
      </c>
      <c r="AI133" s="1">
        <f t="shared" ca="1" si="69"/>
        <v>-1</v>
      </c>
      <c r="AJ133" s="1">
        <f t="shared" ca="1" si="75"/>
        <v>0</v>
      </c>
      <c r="AK133" s="1">
        <f t="shared" ca="1" si="70"/>
        <v>0</v>
      </c>
      <c r="AL133" s="1">
        <f t="shared" ca="1" si="71"/>
        <v>0</v>
      </c>
      <c r="AM133" s="1" t="e" cm="1">
        <f t="array" aca="1" ref="AM133" ca="1">INDEX($G$2:$G$195,MATCH(1,(AL133=$E$2:$E$195)*("EQU"=UPPER($F$2:$F$195)),0))</f>
        <v>#N/A</v>
      </c>
      <c r="AN133" s="1" t="str">
        <f t="shared" ca="1" si="76"/>
        <v/>
      </c>
      <c r="AO133" s="1" t="e">
        <f t="shared" ca="1" si="67"/>
        <v>#N/A</v>
      </c>
      <c r="AP133" s="1" t="str">
        <f t="shared" ca="1" si="58"/>
        <v/>
      </c>
      <c r="AQ133" s="1" t="str" cm="1">
        <f t="array" aca="1" ref="AQ133" ca="1">IF(LEFT(AL133,1)=".",INDEX($M$15:$M$177,MATCH(1,(AL133=$L$15:$L$177)*(S133=($S$15:$S$177)),0)),"")</f>
        <v/>
      </c>
      <c r="AR133" s="1">
        <f t="shared" ca="1" si="59"/>
        <v>0</v>
      </c>
      <c r="AS133" s="1">
        <f t="shared" ca="1" si="78"/>
        <v>0</v>
      </c>
      <c r="AT133" s="1" t="str">
        <f t="shared" ca="1" si="74"/>
        <v>00</v>
      </c>
      <c r="AU133" s="1" t="str">
        <f t="shared" ca="1" si="60"/>
        <v>00</v>
      </c>
      <c r="AV133" s="1" t="str">
        <f t="shared" ca="1" si="73"/>
        <v>00</v>
      </c>
      <c r="AW133" s="1" t="str">
        <f t="shared" ca="1" si="62"/>
        <v>ZP</v>
      </c>
      <c r="AX133" s="4" t="e">
        <f ca="1">VLOOKUP(UPPER(F133)&amp;"-"&amp;AW133,Opcodes!$D$3:$E$160,2,FALSE)</f>
        <v>#N/A</v>
      </c>
      <c r="AY133" s="1">
        <f t="shared" ca="1" si="68"/>
        <v>0</v>
      </c>
    </row>
    <row r="134" spans="3:51" x14ac:dyDescent="0.3">
      <c r="C134" s="10" t="str" cm="1">
        <f t="array" aca="1" ref="C134" ca="1">IF(AND(N134&amp;""&lt;&gt;"",K134&amp;""&lt;&gt;""),K134&amp;": "&amp;N134&amp;IF(O134&amp;""&lt;&gt;""," "&amp;O134,"")&amp;IF(P134&amp;""&lt;&gt;""," "&amp;P134,""),IF(Y134&amp;""&lt;&gt;"",K134&amp;": "&amp;TRIM(_xlfn.TEXTJOIN("",TRUE,MID(Y134,2*ROW(INDIRECT("1:"&amp;LEN(Y134)))-1,2)&amp;" ")),""))</f>
        <v/>
      </c>
      <c r="D134" s="15"/>
      <c r="E134" s="16"/>
      <c r="F134" s="17"/>
      <c r="G134" s="18"/>
      <c r="H134" s="23"/>
      <c r="I134" s="8"/>
      <c r="J134" s="8"/>
      <c r="K134" s="1" t="str">
        <f t="shared" ca="1" si="77"/>
        <v>313</v>
      </c>
      <c r="L134" s="1" t="str">
        <f t="shared" si="64"/>
        <v/>
      </c>
      <c r="M134" s="1" t="str">
        <f t="shared" ca="1" si="41"/>
        <v>$0313</v>
      </c>
      <c r="N134" s="4" t="str">
        <f t="shared" ca="1" si="42"/>
        <v/>
      </c>
      <c r="O134" s="4" t="str">
        <f t="shared" ca="1" si="43"/>
        <v>00</v>
      </c>
      <c r="P134" s="4" t="str">
        <f t="shared" ca="1" si="44"/>
        <v/>
      </c>
      <c r="Q134" s="3">
        <f t="shared" si="45"/>
        <v>-1</v>
      </c>
      <c r="R134" s="3" t="str">
        <f t="shared" si="72"/>
        <v/>
      </c>
      <c r="S134" s="3" t="str">
        <f t="shared" si="65"/>
        <v>sub</v>
      </c>
      <c r="T134" s="3" t="b">
        <f t="shared" si="46"/>
        <v>0</v>
      </c>
      <c r="U134" s="3" t="b">
        <f t="shared" si="47"/>
        <v>0</v>
      </c>
      <c r="V134" s="3" t="b">
        <f t="shared" si="48"/>
        <v>0</v>
      </c>
      <c r="W134" s="3" t="b">
        <f t="shared" si="49"/>
        <v>0</v>
      </c>
      <c r="X134" s="3" t="b">
        <f>IF(NOT(ISERROR(VLOOKUP(UPPER(F134),Opcodes!$O$3:$O$10,1,FALSE))),TRUE,FALSE)</f>
        <v>0</v>
      </c>
      <c r="Y134" s="1" t="str" cm="1">
        <f t="array" aca="1" ref="Y134" ca="1">IF(OR(UPPER(F134)="STR",UPPER(F134)="ASC"),_xlfn.TEXTJOIN("",TRUE,DEC2HEX(128*(UPPER(F134)="STR")+CODE(MID(G134,ABS(ROW(INDIRECT("1:"&amp;LEN(G134)))),1)))),IF(UPPER(F134)="HEX",SUBSTITUTE(G134," ",""),""))</f>
        <v/>
      </c>
      <c r="Z134" s="1" t="str">
        <f t="shared" si="50"/>
        <v/>
      </c>
      <c r="AA134" s="1" t="str">
        <f t="shared" si="51"/>
        <v/>
      </c>
      <c r="AB134" s="1" t="str">
        <f t="shared" si="52"/>
        <v/>
      </c>
      <c r="AC134" s="1" t="str">
        <f t="shared" si="53"/>
        <v/>
      </c>
      <c r="AD134" s="1" t="str">
        <f t="shared" si="54"/>
        <v/>
      </c>
      <c r="AE134" s="1">
        <f t="shared" ca="1" si="55"/>
        <v>0</v>
      </c>
      <c r="AF134" s="1" t="str">
        <f t="shared" si="56"/>
        <v/>
      </c>
      <c r="AG134" s="1" t="str">
        <f t="shared" ca="1" si="66"/>
        <v>mem</v>
      </c>
      <c r="AH134" s="1">
        <f t="shared" ca="1" si="57"/>
        <v>0</v>
      </c>
      <c r="AI134" s="1">
        <f t="shared" ca="1" si="69"/>
        <v>-1</v>
      </c>
      <c r="AJ134" s="1">
        <f t="shared" ca="1" si="75"/>
        <v>0</v>
      </c>
      <c r="AK134" s="1">
        <f t="shared" ca="1" si="70"/>
        <v>0</v>
      </c>
      <c r="AL134" s="1">
        <f t="shared" ca="1" si="71"/>
        <v>0</v>
      </c>
      <c r="AM134" s="1" t="e" cm="1">
        <f t="array" aca="1" ref="AM134" ca="1">INDEX($G$2:$G$195,MATCH(1,(AL134=$E$2:$E$195)*("EQU"=UPPER($F$2:$F$195)),0))</f>
        <v>#N/A</v>
      </c>
      <c r="AN134" s="1" t="str">
        <f t="shared" ca="1" si="76"/>
        <v/>
      </c>
      <c r="AO134" s="1" t="e">
        <f t="shared" ca="1" si="67"/>
        <v>#N/A</v>
      </c>
      <c r="AP134" s="1" t="str">
        <f t="shared" ca="1" si="58"/>
        <v/>
      </c>
      <c r="AQ134" s="1" t="str" cm="1">
        <f t="array" aca="1" ref="AQ134" ca="1">IF(LEFT(AL134,1)=".",INDEX($M$15:$M$177,MATCH(1,(AL134=$L$15:$L$177)*(S134=($S$15:$S$177)),0)),"")</f>
        <v/>
      </c>
      <c r="AR134" s="1">
        <f t="shared" ca="1" si="59"/>
        <v>0</v>
      </c>
      <c r="AS134" s="1">
        <f t="shared" ca="1" si="78"/>
        <v>0</v>
      </c>
      <c r="AT134" s="1" t="str">
        <f t="shared" ca="1" si="74"/>
        <v>00</v>
      </c>
      <c r="AU134" s="1" t="str">
        <f t="shared" ca="1" si="60"/>
        <v>00</v>
      </c>
      <c r="AV134" s="1" t="str">
        <f t="shared" ca="1" si="73"/>
        <v>00</v>
      </c>
      <c r="AW134" s="1" t="str">
        <f t="shared" ca="1" si="62"/>
        <v>ZP</v>
      </c>
      <c r="AX134" s="4" t="e">
        <f ca="1">VLOOKUP(UPPER(F134)&amp;"-"&amp;AW134,Opcodes!$D$3:$E$160,2,FALSE)</f>
        <v>#N/A</v>
      </c>
      <c r="AY134" s="1">
        <f t="shared" ca="1" si="68"/>
        <v>0</v>
      </c>
    </row>
    <row r="135" spans="3:51" x14ac:dyDescent="0.3">
      <c r="C135" s="10" t="str" cm="1">
        <f t="array" aca="1" ref="C135" ca="1">IF(AND(N135&amp;""&lt;&gt;"",K135&amp;""&lt;&gt;""),K135&amp;": "&amp;N135&amp;IF(O135&amp;""&lt;&gt;""," "&amp;O135,"")&amp;IF(P135&amp;""&lt;&gt;""," "&amp;P135,""),IF(Y135&amp;""&lt;&gt;"",K135&amp;": "&amp;TRIM(_xlfn.TEXTJOIN("",TRUE,MID(Y135,2*ROW(INDIRECT("1:"&amp;LEN(Y135)))-1,2)&amp;" ")),""))</f>
        <v/>
      </c>
      <c r="D135" s="15"/>
      <c r="E135" s="16"/>
      <c r="F135" s="17"/>
      <c r="G135" s="18"/>
      <c r="H135" s="23"/>
      <c r="I135" s="8"/>
      <c r="J135" s="8"/>
      <c r="K135" s="1" t="str">
        <f t="shared" ca="1" si="77"/>
        <v>313</v>
      </c>
      <c r="L135" s="1" t="str">
        <f t="shared" si="64"/>
        <v/>
      </c>
      <c r="M135" s="1" t="str">
        <f t="shared" ca="1" si="41"/>
        <v>$0313</v>
      </c>
      <c r="N135" s="4" t="str">
        <f t="shared" ca="1" si="42"/>
        <v/>
      </c>
      <c r="O135" s="4" t="str">
        <f t="shared" ca="1" si="43"/>
        <v>00</v>
      </c>
      <c r="P135" s="4" t="str">
        <f t="shared" ca="1" si="44"/>
        <v/>
      </c>
      <c r="Q135" s="3">
        <f t="shared" si="45"/>
        <v>-1</v>
      </c>
      <c r="R135" s="3" t="str">
        <f t="shared" si="72"/>
        <v/>
      </c>
      <c r="S135" s="3" t="str">
        <f t="shared" si="65"/>
        <v>sub</v>
      </c>
      <c r="T135" s="3" t="b">
        <f t="shared" si="46"/>
        <v>0</v>
      </c>
      <c r="U135" s="3" t="b">
        <f t="shared" si="47"/>
        <v>0</v>
      </c>
      <c r="V135" s="3" t="b">
        <f t="shared" si="48"/>
        <v>0</v>
      </c>
      <c r="W135" s="3" t="b">
        <f t="shared" si="49"/>
        <v>0</v>
      </c>
      <c r="X135" s="3" t="b">
        <f>IF(NOT(ISERROR(VLOOKUP(UPPER(F135),Opcodes!$O$3:$O$10,1,FALSE))),TRUE,FALSE)</f>
        <v>0</v>
      </c>
      <c r="Y135" s="1" t="str" cm="1">
        <f t="array" aca="1" ref="Y135" ca="1">IF(OR(UPPER(F135)="STR",UPPER(F135)="ASC"),_xlfn.TEXTJOIN("",TRUE,DEC2HEX(128*(UPPER(F135)="STR")+CODE(MID(G135,ABS(ROW(INDIRECT("1:"&amp;LEN(G135)))),1)))),IF(UPPER(F135)="HEX",SUBSTITUTE(G135," ",""),""))</f>
        <v/>
      </c>
      <c r="Z135" s="1" t="str">
        <f t="shared" si="50"/>
        <v/>
      </c>
      <c r="AA135" s="1" t="str">
        <f t="shared" si="51"/>
        <v/>
      </c>
      <c r="AB135" s="1" t="str">
        <f t="shared" si="52"/>
        <v/>
      </c>
      <c r="AC135" s="1" t="str">
        <f t="shared" si="53"/>
        <v/>
      </c>
      <c r="AD135" s="1" t="str">
        <f t="shared" si="54"/>
        <v/>
      </c>
      <c r="AE135" s="1">
        <f t="shared" ca="1" si="55"/>
        <v>0</v>
      </c>
      <c r="AF135" s="1" t="str">
        <f t="shared" si="56"/>
        <v/>
      </c>
      <c r="AG135" s="1" t="str">
        <f t="shared" ca="1" si="66"/>
        <v>mem</v>
      </c>
      <c r="AH135" s="1">
        <f t="shared" ca="1" si="57"/>
        <v>0</v>
      </c>
      <c r="AI135" s="1">
        <f t="shared" ca="1" si="69"/>
        <v>-1</v>
      </c>
      <c r="AJ135" s="1">
        <f t="shared" ca="1" si="75"/>
        <v>0</v>
      </c>
      <c r="AK135" s="1">
        <f t="shared" ca="1" si="70"/>
        <v>0</v>
      </c>
      <c r="AL135" s="1">
        <f t="shared" ca="1" si="71"/>
        <v>0</v>
      </c>
      <c r="AM135" s="1" t="e" cm="1">
        <f t="array" aca="1" ref="AM135" ca="1">INDEX($G$2:$G$195,MATCH(1,(AL135=$E$2:$E$195)*("EQU"=UPPER($F$2:$F$195)),0))</f>
        <v>#N/A</v>
      </c>
      <c r="AN135" s="1" t="str">
        <f t="shared" ca="1" si="76"/>
        <v/>
      </c>
      <c r="AO135" s="1" t="e">
        <f t="shared" ca="1" si="67"/>
        <v>#N/A</v>
      </c>
      <c r="AP135" s="1" t="str">
        <f t="shared" ca="1" si="58"/>
        <v/>
      </c>
      <c r="AQ135" s="1" t="str" cm="1">
        <f t="array" aca="1" ref="AQ135" ca="1">IF(LEFT(AL135,1)=".",INDEX($M$15:$M$177,MATCH(1,(AL135=$L$15:$L$177)*(S135=($S$15:$S$177)),0)),"")</f>
        <v/>
      </c>
      <c r="AR135" s="1">
        <f t="shared" ca="1" si="59"/>
        <v>0</v>
      </c>
      <c r="AS135" s="1">
        <f t="shared" ca="1" si="78"/>
        <v>0</v>
      </c>
      <c r="AT135" s="1" t="str">
        <f t="shared" ca="1" si="74"/>
        <v>00</v>
      </c>
      <c r="AU135" s="1" t="str">
        <f t="shared" ca="1" si="60"/>
        <v>00</v>
      </c>
      <c r="AV135" s="1" t="str">
        <f t="shared" ca="1" si="73"/>
        <v>00</v>
      </c>
      <c r="AW135" s="1" t="str">
        <f t="shared" ca="1" si="62"/>
        <v>ZP</v>
      </c>
      <c r="AX135" s="4" t="e">
        <f ca="1">VLOOKUP(UPPER(F135)&amp;"-"&amp;AW135,Opcodes!$D$3:$E$160,2,FALSE)</f>
        <v>#N/A</v>
      </c>
      <c r="AY135" s="1">
        <f t="shared" ca="1" si="68"/>
        <v>0</v>
      </c>
    </row>
    <row r="136" spans="3:51" x14ac:dyDescent="0.3">
      <c r="C136" s="10" t="str" cm="1">
        <f t="array" aca="1" ref="C136" ca="1">IF(AND(N136&amp;""&lt;&gt;"",K136&amp;""&lt;&gt;""),K136&amp;": "&amp;N136&amp;IF(O136&amp;""&lt;&gt;""," "&amp;O136,"")&amp;IF(P136&amp;""&lt;&gt;""," "&amp;P136,""),IF(Y136&amp;""&lt;&gt;"",K136&amp;": "&amp;TRIM(_xlfn.TEXTJOIN("",TRUE,MID(Y136,2*ROW(INDIRECT("1:"&amp;LEN(Y136)))-1,2)&amp;" ")),""))</f>
        <v/>
      </c>
      <c r="D136" s="15"/>
      <c r="E136" s="16"/>
      <c r="F136" s="17"/>
      <c r="G136" s="18"/>
      <c r="H136" s="23"/>
      <c r="I136" s="8"/>
      <c r="J136" s="8"/>
      <c r="K136" s="1" t="str">
        <f t="shared" ca="1" si="77"/>
        <v>313</v>
      </c>
      <c r="L136" s="1" t="str">
        <f t="shared" si="64"/>
        <v/>
      </c>
      <c r="M136" s="1" t="str">
        <f t="shared" ca="1" si="41"/>
        <v>$0313</v>
      </c>
      <c r="N136" s="4" t="str">
        <f t="shared" ca="1" si="42"/>
        <v/>
      </c>
      <c r="O136" s="4" t="str">
        <f t="shared" ca="1" si="43"/>
        <v>00</v>
      </c>
      <c r="P136" s="4" t="str">
        <f t="shared" ca="1" si="44"/>
        <v/>
      </c>
      <c r="Q136" s="3">
        <f t="shared" si="45"/>
        <v>-1</v>
      </c>
      <c r="R136" s="3" t="str">
        <f t="shared" si="72"/>
        <v/>
      </c>
      <c r="S136" s="3" t="str">
        <f t="shared" si="65"/>
        <v>sub</v>
      </c>
      <c r="T136" s="3" t="b">
        <f t="shared" si="46"/>
        <v>0</v>
      </c>
      <c r="U136" s="3" t="b">
        <f t="shared" si="47"/>
        <v>0</v>
      </c>
      <c r="V136" s="3" t="b">
        <f t="shared" si="48"/>
        <v>0</v>
      </c>
      <c r="W136" s="3" t="b">
        <f t="shared" si="49"/>
        <v>0</v>
      </c>
      <c r="X136" s="3" t="b">
        <f>IF(NOT(ISERROR(VLOOKUP(UPPER(F136),Opcodes!$O$3:$O$10,1,FALSE))),TRUE,FALSE)</f>
        <v>0</v>
      </c>
      <c r="Y136" s="1" t="str" cm="1">
        <f t="array" aca="1" ref="Y136" ca="1">IF(OR(UPPER(F136)="STR",UPPER(F136)="ASC"),_xlfn.TEXTJOIN("",TRUE,DEC2HEX(128*(UPPER(F136)="STR")+CODE(MID(G136,ABS(ROW(INDIRECT("1:"&amp;LEN(G136)))),1)))),IF(UPPER(F136)="HEX",SUBSTITUTE(G136," ",""),""))</f>
        <v/>
      </c>
      <c r="Z136" s="1" t="str">
        <f t="shared" si="50"/>
        <v/>
      </c>
      <c r="AA136" s="1" t="str">
        <f t="shared" si="51"/>
        <v/>
      </c>
      <c r="AB136" s="1" t="str">
        <f t="shared" si="52"/>
        <v/>
      </c>
      <c r="AC136" s="1" t="str">
        <f t="shared" si="53"/>
        <v/>
      </c>
      <c r="AD136" s="1" t="str">
        <f t="shared" si="54"/>
        <v/>
      </c>
      <c r="AE136" s="1">
        <f t="shared" ca="1" si="55"/>
        <v>0</v>
      </c>
      <c r="AF136" s="1" t="str">
        <f t="shared" si="56"/>
        <v/>
      </c>
      <c r="AG136" s="1" t="str">
        <f t="shared" ca="1" si="66"/>
        <v>mem</v>
      </c>
      <c r="AH136" s="1">
        <f t="shared" ca="1" si="57"/>
        <v>0</v>
      </c>
      <c r="AI136" s="1">
        <f t="shared" ca="1" si="69"/>
        <v>-1</v>
      </c>
      <c r="AJ136" s="1">
        <f t="shared" ca="1" si="75"/>
        <v>0</v>
      </c>
      <c r="AK136" s="1">
        <f t="shared" ca="1" si="70"/>
        <v>0</v>
      </c>
      <c r="AL136" s="1">
        <f t="shared" ca="1" si="71"/>
        <v>0</v>
      </c>
      <c r="AM136" s="1" t="e" cm="1">
        <f t="array" aca="1" ref="AM136" ca="1">INDEX($G$2:$G$195,MATCH(1,(AL136=$E$2:$E$195)*("EQU"=UPPER($F$2:$F$195)),0))</f>
        <v>#N/A</v>
      </c>
      <c r="AN136" s="1" t="str">
        <f t="shared" ca="1" si="76"/>
        <v/>
      </c>
      <c r="AO136" s="1" t="e">
        <f t="shared" ca="1" si="67"/>
        <v>#N/A</v>
      </c>
      <c r="AP136" s="1" t="str">
        <f t="shared" ca="1" si="58"/>
        <v/>
      </c>
      <c r="AQ136" s="1" t="str" cm="1">
        <f t="array" aca="1" ref="AQ136" ca="1">IF(LEFT(AL136,1)=".",INDEX($M$15:$M$177,MATCH(1,(AL136=$L$15:$L$177)*(S136=($S$15:$S$177)),0)),"")</f>
        <v/>
      </c>
      <c r="AR136" s="1">
        <f t="shared" ca="1" si="59"/>
        <v>0</v>
      </c>
      <c r="AS136" s="1">
        <f t="shared" ca="1" si="78"/>
        <v>0</v>
      </c>
      <c r="AT136" s="1" t="str">
        <f t="shared" ca="1" si="74"/>
        <v>00</v>
      </c>
      <c r="AU136" s="1" t="str">
        <f t="shared" ca="1" si="60"/>
        <v>00</v>
      </c>
      <c r="AV136" s="1" t="str">
        <f t="shared" ca="1" si="73"/>
        <v>00</v>
      </c>
      <c r="AW136" s="1" t="str">
        <f t="shared" ca="1" si="62"/>
        <v>ZP</v>
      </c>
      <c r="AX136" s="4" t="e">
        <f ca="1">VLOOKUP(UPPER(F136)&amp;"-"&amp;AW136,Opcodes!$D$3:$E$160,2,FALSE)</f>
        <v>#N/A</v>
      </c>
      <c r="AY136" s="1">
        <f t="shared" ca="1" si="68"/>
        <v>0</v>
      </c>
    </row>
    <row r="137" spans="3:51" x14ac:dyDescent="0.3">
      <c r="C137" s="10" t="str" cm="1">
        <f t="array" aca="1" ref="C137" ca="1">IF(AND(N137&amp;""&lt;&gt;"",K137&amp;""&lt;&gt;""),K137&amp;": "&amp;N137&amp;IF(O137&amp;""&lt;&gt;""," "&amp;O137,"")&amp;IF(P137&amp;""&lt;&gt;""," "&amp;P137,""),IF(Y137&amp;""&lt;&gt;"",K137&amp;": "&amp;TRIM(_xlfn.TEXTJOIN("",TRUE,MID(Y137,2*ROW(INDIRECT("1:"&amp;LEN(Y137)))-1,2)&amp;" ")),""))</f>
        <v/>
      </c>
      <c r="D137" s="15"/>
      <c r="E137" s="16"/>
      <c r="F137" s="17"/>
      <c r="G137" s="18"/>
      <c r="H137" s="23"/>
      <c r="I137" s="8"/>
      <c r="J137" s="8"/>
      <c r="K137" s="1" t="str">
        <f t="shared" ca="1" si="77"/>
        <v>313</v>
      </c>
      <c r="L137" s="1" t="str">
        <f t="shared" si="64"/>
        <v/>
      </c>
      <c r="M137" s="1" t="str">
        <f t="shared" ca="1" si="41"/>
        <v>$0313</v>
      </c>
      <c r="N137" s="4" t="str">
        <f t="shared" ca="1" si="42"/>
        <v/>
      </c>
      <c r="O137" s="4" t="str">
        <f t="shared" ca="1" si="43"/>
        <v>00</v>
      </c>
      <c r="P137" s="4" t="str">
        <f t="shared" ca="1" si="44"/>
        <v/>
      </c>
      <c r="Q137" s="3">
        <f t="shared" si="45"/>
        <v>-1</v>
      </c>
      <c r="R137" s="3" t="str">
        <f t="shared" si="72"/>
        <v/>
      </c>
      <c r="S137" s="3" t="str">
        <f t="shared" si="65"/>
        <v>sub</v>
      </c>
      <c r="T137" s="3" t="b">
        <f t="shared" si="46"/>
        <v>0</v>
      </c>
      <c r="U137" s="3" t="b">
        <f t="shared" si="47"/>
        <v>0</v>
      </c>
      <c r="V137" s="3" t="b">
        <f t="shared" si="48"/>
        <v>0</v>
      </c>
      <c r="W137" s="3" t="b">
        <f t="shared" si="49"/>
        <v>0</v>
      </c>
      <c r="X137" s="3" t="b">
        <f>IF(NOT(ISERROR(VLOOKUP(UPPER(F137),Opcodes!$O$3:$O$10,1,FALSE))),TRUE,FALSE)</f>
        <v>0</v>
      </c>
      <c r="Y137" s="1" t="str" cm="1">
        <f t="array" aca="1" ref="Y137" ca="1">IF(OR(UPPER(F137)="STR",UPPER(F137)="ASC"),_xlfn.TEXTJOIN("",TRUE,DEC2HEX(128*(UPPER(F137)="STR")+CODE(MID(G137,ABS(ROW(INDIRECT("1:"&amp;LEN(G137)))),1)))),IF(UPPER(F137)="HEX",SUBSTITUTE(G137," ",""),""))</f>
        <v/>
      </c>
      <c r="Z137" s="1" t="str">
        <f t="shared" si="50"/>
        <v/>
      </c>
      <c r="AA137" s="1" t="str">
        <f t="shared" si="51"/>
        <v/>
      </c>
      <c r="AB137" s="1" t="str">
        <f t="shared" si="52"/>
        <v/>
      </c>
      <c r="AC137" s="1" t="str">
        <f t="shared" si="53"/>
        <v/>
      </c>
      <c r="AD137" s="1" t="str">
        <f t="shared" si="54"/>
        <v/>
      </c>
      <c r="AE137" s="1">
        <f t="shared" ca="1" si="55"/>
        <v>0</v>
      </c>
      <c r="AF137" s="1" t="str">
        <f t="shared" si="56"/>
        <v/>
      </c>
      <c r="AG137" s="1" t="str">
        <f t="shared" ca="1" si="66"/>
        <v>mem</v>
      </c>
      <c r="AH137" s="1">
        <f t="shared" ca="1" si="57"/>
        <v>0</v>
      </c>
      <c r="AI137" s="1">
        <f t="shared" ca="1" si="69"/>
        <v>-1</v>
      </c>
      <c r="AJ137" s="1">
        <f t="shared" ca="1" si="75"/>
        <v>0</v>
      </c>
      <c r="AK137" s="1">
        <f t="shared" ca="1" si="70"/>
        <v>0</v>
      </c>
      <c r="AL137" s="1">
        <f t="shared" ca="1" si="71"/>
        <v>0</v>
      </c>
      <c r="AM137" s="1" t="e" cm="1">
        <f t="array" aca="1" ref="AM137" ca="1">INDEX($G$2:$G$195,MATCH(1,(AL137=$E$2:$E$195)*("EQU"=UPPER($F$2:$F$195)),0))</f>
        <v>#N/A</v>
      </c>
      <c r="AN137" s="1" t="str">
        <f t="shared" ca="1" si="76"/>
        <v/>
      </c>
      <c r="AO137" s="1" t="e">
        <f t="shared" ca="1" si="67"/>
        <v>#N/A</v>
      </c>
      <c r="AP137" s="1" t="str">
        <f t="shared" ca="1" si="58"/>
        <v/>
      </c>
      <c r="AQ137" s="1" t="str" cm="1">
        <f t="array" aca="1" ref="AQ137" ca="1">IF(LEFT(AL137,1)=".",INDEX($M$15:$M$177,MATCH(1,(AL137=$L$15:$L$177)*(S137=($S$15:$S$177)),0)),"")</f>
        <v/>
      </c>
      <c r="AR137" s="1">
        <f t="shared" ca="1" si="59"/>
        <v>0</v>
      </c>
      <c r="AS137" s="1">
        <f t="shared" ca="1" si="78"/>
        <v>0</v>
      </c>
      <c r="AT137" s="1" t="str">
        <f t="shared" ca="1" si="74"/>
        <v>00</v>
      </c>
      <c r="AU137" s="1" t="str">
        <f t="shared" ca="1" si="60"/>
        <v>00</v>
      </c>
      <c r="AV137" s="1" t="str">
        <f t="shared" ca="1" si="73"/>
        <v>00</v>
      </c>
      <c r="AW137" s="1" t="str">
        <f t="shared" ca="1" si="62"/>
        <v>ZP</v>
      </c>
      <c r="AX137" s="4" t="e">
        <f ca="1">VLOOKUP(UPPER(F137)&amp;"-"&amp;AW137,Opcodes!$D$3:$E$160,2,FALSE)</f>
        <v>#N/A</v>
      </c>
      <c r="AY137" s="1">
        <f t="shared" ca="1" si="68"/>
        <v>0</v>
      </c>
    </row>
    <row r="138" spans="3:51" x14ac:dyDescent="0.3">
      <c r="C138" s="10" t="str" cm="1">
        <f t="array" aca="1" ref="C138" ca="1">IF(AND(N138&amp;""&lt;&gt;"",K138&amp;""&lt;&gt;""),K138&amp;": "&amp;N138&amp;IF(O138&amp;""&lt;&gt;""," "&amp;O138,"")&amp;IF(P138&amp;""&lt;&gt;""," "&amp;P138,""),IF(Y138&amp;""&lt;&gt;"",K138&amp;": "&amp;TRIM(_xlfn.TEXTJOIN("",TRUE,MID(Y138,2*ROW(INDIRECT("1:"&amp;LEN(Y138)))-1,2)&amp;" ")),""))</f>
        <v/>
      </c>
      <c r="D138" s="15"/>
      <c r="E138" s="16"/>
      <c r="F138" s="17"/>
      <c r="G138" s="18"/>
      <c r="H138" s="23"/>
      <c r="I138" s="8"/>
      <c r="J138" s="8"/>
      <c r="K138" s="1" t="str">
        <f t="shared" ca="1" si="77"/>
        <v>313</v>
      </c>
      <c r="L138" s="1" t="str">
        <f t="shared" si="64"/>
        <v/>
      </c>
      <c r="M138" s="1" t="str">
        <f t="shared" ca="1" si="41"/>
        <v>$0313</v>
      </c>
      <c r="N138" s="4" t="str">
        <f t="shared" ca="1" si="42"/>
        <v/>
      </c>
      <c r="O138" s="4" t="str">
        <f t="shared" ca="1" si="43"/>
        <v>00</v>
      </c>
      <c r="P138" s="4" t="str">
        <f t="shared" ca="1" si="44"/>
        <v/>
      </c>
      <c r="Q138" s="3">
        <f t="shared" si="45"/>
        <v>-1</v>
      </c>
      <c r="R138" s="3" t="str">
        <f t="shared" si="72"/>
        <v/>
      </c>
      <c r="S138" s="3" t="str">
        <f t="shared" si="65"/>
        <v>sub</v>
      </c>
      <c r="T138" s="3" t="b">
        <f t="shared" si="46"/>
        <v>0</v>
      </c>
      <c r="U138" s="3" t="b">
        <f t="shared" si="47"/>
        <v>0</v>
      </c>
      <c r="V138" s="3" t="b">
        <f t="shared" si="48"/>
        <v>0</v>
      </c>
      <c r="W138" s="3" t="b">
        <f t="shared" si="49"/>
        <v>0</v>
      </c>
      <c r="X138" s="3" t="b">
        <f>IF(NOT(ISERROR(VLOOKUP(UPPER(F138),Opcodes!$O$3:$O$10,1,FALSE))),TRUE,FALSE)</f>
        <v>0</v>
      </c>
      <c r="Y138" s="1" t="str" cm="1">
        <f t="array" aca="1" ref="Y138" ca="1">IF(OR(UPPER(F138)="STR",UPPER(F138)="ASC"),_xlfn.TEXTJOIN("",TRUE,DEC2HEX(128*(UPPER(F138)="STR")+CODE(MID(G138,ABS(ROW(INDIRECT("1:"&amp;LEN(G138)))),1)))),IF(UPPER(F138)="HEX",SUBSTITUTE(G138," ",""),""))</f>
        <v/>
      </c>
      <c r="Z138" s="1" t="str">
        <f t="shared" si="50"/>
        <v/>
      </c>
      <c r="AA138" s="1" t="str">
        <f t="shared" si="51"/>
        <v/>
      </c>
      <c r="AB138" s="1" t="str">
        <f t="shared" si="52"/>
        <v/>
      </c>
      <c r="AC138" s="1" t="str">
        <f t="shared" si="53"/>
        <v/>
      </c>
      <c r="AD138" s="1" t="str">
        <f t="shared" si="54"/>
        <v/>
      </c>
      <c r="AE138" s="1">
        <f t="shared" ca="1" si="55"/>
        <v>0</v>
      </c>
      <c r="AF138" s="1" t="str">
        <f t="shared" si="56"/>
        <v/>
      </c>
      <c r="AG138" s="1" t="str">
        <f t="shared" ca="1" si="66"/>
        <v>mem</v>
      </c>
      <c r="AH138" s="1">
        <f t="shared" ca="1" si="57"/>
        <v>0</v>
      </c>
      <c r="AI138" s="1">
        <f t="shared" ca="1" si="69"/>
        <v>-1</v>
      </c>
      <c r="AJ138" s="1">
        <f t="shared" ca="1" si="75"/>
        <v>0</v>
      </c>
      <c r="AK138" s="1">
        <f t="shared" ca="1" si="70"/>
        <v>0</v>
      </c>
      <c r="AL138" s="1">
        <f t="shared" ca="1" si="71"/>
        <v>0</v>
      </c>
      <c r="AM138" s="1" t="e" cm="1">
        <f t="array" aca="1" ref="AM138" ca="1">INDEX($G$2:$G$195,MATCH(1,(AL138=$E$2:$E$195)*("EQU"=UPPER($F$2:$F$195)),0))</f>
        <v>#N/A</v>
      </c>
      <c r="AN138" s="1" t="str">
        <f t="shared" ca="1" si="76"/>
        <v/>
      </c>
      <c r="AO138" s="1" t="e">
        <f t="shared" ca="1" si="67"/>
        <v>#N/A</v>
      </c>
      <c r="AP138" s="1" t="str">
        <f t="shared" ca="1" si="58"/>
        <v/>
      </c>
      <c r="AQ138" s="1" t="str" cm="1">
        <f t="array" aca="1" ref="AQ138" ca="1">IF(LEFT(AL138,1)=".",INDEX($M$15:$M$177,MATCH(1,(AL138=$L$15:$L$177)*(S138=($S$15:$S$177)),0)),"")</f>
        <v/>
      </c>
      <c r="AR138" s="1">
        <f t="shared" ca="1" si="59"/>
        <v>0</v>
      </c>
      <c r="AS138" s="1">
        <f t="shared" ca="1" si="78"/>
        <v>0</v>
      </c>
      <c r="AT138" s="1" t="str">
        <f t="shared" ca="1" si="74"/>
        <v>00</v>
      </c>
      <c r="AU138" s="1" t="str">
        <f t="shared" ca="1" si="60"/>
        <v>00</v>
      </c>
      <c r="AV138" s="1" t="str">
        <f t="shared" ca="1" si="73"/>
        <v>00</v>
      </c>
      <c r="AW138" s="1" t="str">
        <f t="shared" ca="1" si="62"/>
        <v>ZP</v>
      </c>
      <c r="AX138" s="4" t="e">
        <f ca="1">VLOOKUP(UPPER(F138)&amp;"-"&amp;AW138,Opcodes!$D$3:$E$160,2,FALSE)</f>
        <v>#N/A</v>
      </c>
      <c r="AY138" s="1">
        <f t="shared" ca="1" si="68"/>
        <v>0</v>
      </c>
    </row>
    <row r="139" spans="3:51" x14ac:dyDescent="0.3">
      <c r="C139" s="10" t="str" cm="1">
        <f t="array" aca="1" ref="C139" ca="1">IF(AND(N139&amp;""&lt;&gt;"",K139&amp;""&lt;&gt;""),K139&amp;": "&amp;N139&amp;IF(O139&amp;""&lt;&gt;""," "&amp;O139,"")&amp;IF(P139&amp;""&lt;&gt;""," "&amp;P139,""),IF(Y139&amp;""&lt;&gt;"",K139&amp;": "&amp;TRIM(_xlfn.TEXTJOIN("",TRUE,MID(Y139,2*ROW(INDIRECT("1:"&amp;LEN(Y139)))-1,2)&amp;" ")),""))</f>
        <v/>
      </c>
      <c r="D139" s="15"/>
      <c r="E139" s="16"/>
      <c r="F139" s="17"/>
      <c r="G139" s="18"/>
      <c r="H139" s="23"/>
      <c r="I139" s="8"/>
      <c r="J139" s="8"/>
      <c r="K139" s="1" t="str">
        <f t="shared" ca="1" si="77"/>
        <v>313</v>
      </c>
      <c r="L139" s="1" t="str">
        <f t="shared" si="64"/>
        <v/>
      </c>
      <c r="M139" s="1" t="str">
        <f t="shared" ca="1" si="41"/>
        <v>$0313</v>
      </c>
      <c r="N139" s="4" t="str">
        <f t="shared" ca="1" si="42"/>
        <v/>
      </c>
      <c r="O139" s="4" t="str">
        <f t="shared" ca="1" si="43"/>
        <v>00</v>
      </c>
      <c r="P139" s="4" t="str">
        <f t="shared" ca="1" si="44"/>
        <v/>
      </c>
      <c r="Q139" s="3">
        <f t="shared" si="45"/>
        <v>-1</v>
      </c>
      <c r="R139" s="3" t="str">
        <f t="shared" si="72"/>
        <v/>
      </c>
      <c r="S139" s="3" t="str">
        <f t="shared" si="65"/>
        <v>sub</v>
      </c>
      <c r="T139" s="3" t="b">
        <f t="shared" si="46"/>
        <v>0</v>
      </c>
      <c r="U139" s="3" t="b">
        <f t="shared" si="47"/>
        <v>0</v>
      </c>
      <c r="V139" s="3" t="b">
        <f t="shared" si="48"/>
        <v>0</v>
      </c>
      <c r="W139" s="3" t="b">
        <f t="shared" si="49"/>
        <v>0</v>
      </c>
      <c r="X139" s="3" t="b">
        <f>IF(NOT(ISERROR(VLOOKUP(UPPER(F139),Opcodes!$O$3:$O$10,1,FALSE))),TRUE,FALSE)</f>
        <v>0</v>
      </c>
      <c r="Y139" s="1" t="str" cm="1">
        <f t="array" aca="1" ref="Y139" ca="1">IF(OR(UPPER(F139)="STR",UPPER(F139)="ASC"),_xlfn.TEXTJOIN("",TRUE,DEC2HEX(128*(UPPER(F139)="STR")+CODE(MID(G139,ABS(ROW(INDIRECT("1:"&amp;LEN(G139)))),1)))),IF(UPPER(F139)="HEX",SUBSTITUTE(G139," ",""),""))</f>
        <v/>
      </c>
      <c r="Z139" s="1" t="str">
        <f t="shared" si="50"/>
        <v/>
      </c>
      <c r="AA139" s="1" t="str">
        <f t="shared" si="51"/>
        <v/>
      </c>
      <c r="AB139" s="1" t="str">
        <f t="shared" si="52"/>
        <v/>
      </c>
      <c r="AC139" s="1" t="str">
        <f t="shared" si="53"/>
        <v/>
      </c>
      <c r="AD139" s="1" t="str">
        <f t="shared" si="54"/>
        <v/>
      </c>
      <c r="AE139" s="1">
        <f t="shared" ca="1" si="55"/>
        <v>0</v>
      </c>
      <c r="AF139" s="1" t="str">
        <f t="shared" si="56"/>
        <v/>
      </c>
      <c r="AG139" s="1" t="str">
        <f t="shared" ca="1" si="66"/>
        <v>mem</v>
      </c>
      <c r="AH139" s="1">
        <f t="shared" ca="1" si="57"/>
        <v>0</v>
      </c>
      <c r="AI139" s="1">
        <f t="shared" ca="1" si="69"/>
        <v>-1</v>
      </c>
      <c r="AJ139" s="1">
        <f t="shared" ca="1" si="75"/>
        <v>0</v>
      </c>
      <c r="AK139" s="1">
        <f t="shared" ca="1" si="70"/>
        <v>0</v>
      </c>
      <c r="AL139" s="1">
        <f t="shared" ca="1" si="71"/>
        <v>0</v>
      </c>
      <c r="AM139" s="1" t="e" cm="1">
        <f t="array" aca="1" ref="AM139" ca="1">INDEX($G$2:$G$195,MATCH(1,(AL139=$E$2:$E$195)*("EQU"=UPPER($F$2:$F$195)),0))</f>
        <v>#N/A</v>
      </c>
      <c r="AN139" s="1" t="str">
        <f t="shared" ca="1" si="76"/>
        <v/>
      </c>
      <c r="AO139" s="1" t="e">
        <f t="shared" ca="1" si="67"/>
        <v>#N/A</v>
      </c>
      <c r="AP139" s="1" t="str">
        <f t="shared" ca="1" si="58"/>
        <v/>
      </c>
      <c r="AQ139" s="1" t="str" cm="1">
        <f t="array" aca="1" ref="AQ139" ca="1">IF(LEFT(AL139,1)=".",INDEX($M$15:$M$177,MATCH(1,(AL139=$L$15:$L$177)*(S139=($S$15:$S$177)),0)),"")</f>
        <v/>
      </c>
      <c r="AR139" s="1">
        <f t="shared" ca="1" si="59"/>
        <v>0</v>
      </c>
      <c r="AS139" s="1">
        <f t="shared" ca="1" si="78"/>
        <v>0</v>
      </c>
      <c r="AT139" s="1" t="str">
        <f t="shared" ca="1" si="74"/>
        <v>00</v>
      </c>
      <c r="AU139" s="1" t="str">
        <f t="shared" ca="1" si="60"/>
        <v>00</v>
      </c>
      <c r="AV139" s="1" t="str">
        <f t="shared" ca="1" si="73"/>
        <v>00</v>
      </c>
      <c r="AW139" s="1" t="str">
        <f t="shared" ca="1" si="62"/>
        <v>ZP</v>
      </c>
      <c r="AX139" s="4" t="e">
        <f ca="1">VLOOKUP(UPPER(F139)&amp;"-"&amp;AW139,Opcodes!$D$3:$E$160,2,FALSE)</f>
        <v>#N/A</v>
      </c>
      <c r="AY139" s="1">
        <f t="shared" ca="1" si="68"/>
        <v>0</v>
      </c>
    </row>
    <row r="140" spans="3:51" x14ac:dyDescent="0.3">
      <c r="C140" s="10" t="str" cm="1">
        <f t="array" aca="1" ref="C140" ca="1">IF(AND(N140&amp;""&lt;&gt;"",K140&amp;""&lt;&gt;""),K140&amp;": "&amp;N140&amp;IF(O140&amp;""&lt;&gt;""," "&amp;O140,"")&amp;IF(P140&amp;""&lt;&gt;""," "&amp;P140,""),IF(Y140&amp;""&lt;&gt;"",K140&amp;": "&amp;TRIM(_xlfn.TEXTJOIN("",TRUE,MID(Y140,2*ROW(INDIRECT("1:"&amp;LEN(Y140)))-1,2)&amp;" ")),""))</f>
        <v/>
      </c>
      <c r="D140" s="15"/>
      <c r="E140" s="16"/>
      <c r="F140" s="17"/>
      <c r="G140" s="18"/>
      <c r="H140" s="23"/>
      <c r="I140" s="8"/>
      <c r="J140" s="8"/>
      <c r="K140" s="1" t="str">
        <f t="shared" ca="1" si="77"/>
        <v>313</v>
      </c>
      <c r="L140" s="1" t="str">
        <f t="shared" si="64"/>
        <v/>
      </c>
      <c r="M140" s="1" t="str">
        <f t="shared" ca="1" si="41"/>
        <v>$0313</v>
      </c>
      <c r="N140" s="4" t="str">
        <f t="shared" ca="1" si="42"/>
        <v/>
      </c>
      <c r="O140" s="4" t="str">
        <f t="shared" ca="1" si="43"/>
        <v>00</v>
      </c>
      <c r="P140" s="4" t="str">
        <f t="shared" ca="1" si="44"/>
        <v/>
      </c>
      <c r="Q140" s="3">
        <f t="shared" si="45"/>
        <v>-1</v>
      </c>
      <c r="R140" s="3" t="str">
        <f t="shared" si="72"/>
        <v/>
      </c>
      <c r="S140" s="3" t="str">
        <f t="shared" si="65"/>
        <v>sub</v>
      </c>
      <c r="T140" s="3" t="b">
        <f t="shared" si="46"/>
        <v>0</v>
      </c>
      <c r="U140" s="3" t="b">
        <f t="shared" si="47"/>
        <v>0</v>
      </c>
      <c r="V140" s="3" t="b">
        <f t="shared" si="48"/>
        <v>0</v>
      </c>
      <c r="W140" s="3" t="b">
        <f t="shared" si="49"/>
        <v>0</v>
      </c>
      <c r="X140" s="3" t="b">
        <f>IF(NOT(ISERROR(VLOOKUP(UPPER(F140),Opcodes!$O$3:$O$10,1,FALSE))),TRUE,FALSE)</f>
        <v>0</v>
      </c>
      <c r="Y140" s="1" t="str" cm="1">
        <f t="array" aca="1" ref="Y140" ca="1">IF(OR(UPPER(F140)="STR",UPPER(F140)="ASC"),_xlfn.TEXTJOIN("",TRUE,DEC2HEX(128*(UPPER(F140)="STR")+CODE(MID(G140,ABS(ROW(INDIRECT("1:"&amp;LEN(G140)))),1)))),IF(UPPER(F140)="HEX",SUBSTITUTE(G140," ",""),""))</f>
        <v/>
      </c>
      <c r="Z140" s="1" t="str">
        <f t="shared" si="50"/>
        <v/>
      </c>
      <c r="AA140" s="1" t="str">
        <f t="shared" si="51"/>
        <v/>
      </c>
      <c r="AB140" s="1" t="str">
        <f t="shared" si="52"/>
        <v/>
      </c>
      <c r="AC140" s="1" t="str">
        <f t="shared" si="53"/>
        <v/>
      </c>
      <c r="AD140" s="1" t="str">
        <f t="shared" si="54"/>
        <v/>
      </c>
      <c r="AE140" s="1">
        <f t="shared" ca="1" si="55"/>
        <v>0</v>
      </c>
      <c r="AF140" s="1" t="str">
        <f t="shared" si="56"/>
        <v/>
      </c>
      <c r="AG140" s="1" t="str">
        <f t="shared" ca="1" si="66"/>
        <v>mem</v>
      </c>
      <c r="AH140" s="1">
        <f t="shared" ca="1" si="57"/>
        <v>0</v>
      </c>
      <c r="AI140" s="1">
        <f t="shared" ca="1" si="69"/>
        <v>-1</v>
      </c>
      <c r="AJ140" s="1">
        <f t="shared" ca="1" si="75"/>
        <v>0</v>
      </c>
      <c r="AK140" s="1">
        <f t="shared" ca="1" si="70"/>
        <v>0</v>
      </c>
      <c r="AL140" s="1">
        <f t="shared" ca="1" si="71"/>
        <v>0</v>
      </c>
      <c r="AM140" s="1" t="e" cm="1">
        <f t="array" aca="1" ref="AM140" ca="1">INDEX($G$2:$G$195,MATCH(1,(AL140=$E$2:$E$195)*("EQU"=UPPER($F$2:$F$195)),0))</f>
        <v>#N/A</v>
      </c>
      <c r="AN140" s="1" t="str">
        <f t="shared" ca="1" si="76"/>
        <v/>
      </c>
      <c r="AO140" s="1" t="e">
        <f t="shared" ca="1" si="67"/>
        <v>#N/A</v>
      </c>
      <c r="AP140" s="1" t="str">
        <f t="shared" ca="1" si="58"/>
        <v/>
      </c>
      <c r="AQ140" s="1" t="str" cm="1">
        <f t="array" aca="1" ref="AQ140" ca="1">IF(LEFT(AL140,1)=".",INDEX($M$15:$M$177,MATCH(1,(AL140=$L$15:$L$177)*(S140=($S$15:$S$177)),0)),"")</f>
        <v/>
      </c>
      <c r="AR140" s="1">
        <f t="shared" ca="1" si="59"/>
        <v>0</v>
      </c>
      <c r="AS140" s="1">
        <f t="shared" ca="1" si="78"/>
        <v>0</v>
      </c>
      <c r="AT140" s="1" t="str">
        <f t="shared" ca="1" si="74"/>
        <v>00</v>
      </c>
      <c r="AU140" s="1" t="str">
        <f t="shared" ca="1" si="60"/>
        <v>00</v>
      </c>
      <c r="AV140" s="1" t="str">
        <f t="shared" ca="1" si="73"/>
        <v>00</v>
      </c>
      <c r="AW140" s="1" t="str">
        <f t="shared" ca="1" si="62"/>
        <v>ZP</v>
      </c>
      <c r="AX140" s="4" t="e">
        <f ca="1">VLOOKUP(UPPER(F140)&amp;"-"&amp;AW140,Opcodes!$D$3:$E$160,2,FALSE)</f>
        <v>#N/A</v>
      </c>
      <c r="AY140" s="1">
        <f t="shared" ca="1" si="68"/>
        <v>0</v>
      </c>
    </row>
    <row r="141" spans="3:51" x14ac:dyDescent="0.3">
      <c r="C141" s="10" t="str" cm="1">
        <f t="array" aca="1" ref="C141" ca="1">IF(AND(N141&amp;""&lt;&gt;"",K141&amp;""&lt;&gt;""),K141&amp;": "&amp;N141&amp;IF(O141&amp;""&lt;&gt;""," "&amp;O141,"")&amp;IF(P141&amp;""&lt;&gt;""," "&amp;P141,""),IF(Y141&amp;""&lt;&gt;"",K141&amp;": "&amp;TRIM(_xlfn.TEXTJOIN("",TRUE,MID(Y141,2*ROW(INDIRECT("1:"&amp;LEN(Y141)))-1,2)&amp;" ")),""))</f>
        <v/>
      </c>
      <c r="D141" s="15"/>
      <c r="E141" s="16"/>
      <c r="F141" s="17"/>
      <c r="G141" s="18"/>
      <c r="H141" s="23"/>
      <c r="I141" s="8"/>
      <c r="J141" s="8"/>
      <c r="K141" s="1" t="str">
        <f t="shared" ca="1" si="77"/>
        <v>313</v>
      </c>
      <c r="L141" s="1" t="str">
        <f t="shared" si="64"/>
        <v/>
      </c>
      <c r="M141" s="1" t="str">
        <f t="shared" ca="1" si="41"/>
        <v>$0313</v>
      </c>
      <c r="N141" s="4" t="str">
        <f t="shared" ca="1" si="42"/>
        <v/>
      </c>
      <c r="O141" s="4" t="str">
        <f t="shared" ca="1" si="43"/>
        <v>00</v>
      </c>
      <c r="P141" s="4" t="str">
        <f t="shared" ca="1" si="44"/>
        <v/>
      </c>
      <c r="Q141" s="3">
        <f t="shared" si="45"/>
        <v>-1</v>
      </c>
      <c r="R141" s="3" t="str">
        <f t="shared" si="72"/>
        <v/>
      </c>
      <c r="S141" s="3" t="str">
        <f t="shared" si="65"/>
        <v>sub</v>
      </c>
      <c r="T141" s="3" t="b">
        <f t="shared" si="46"/>
        <v>0</v>
      </c>
      <c r="U141" s="3" t="b">
        <f t="shared" si="47"/>
        <v>0</v>
      </c>
      <c r="V141" s="3" t="b">
        <f t="shared" si="48"/>
        <v>0</v>
      </c>
      <c r="W141" s="3" t="b">
        <f t="shared" si="49"/>
        <v>0</v>
      </c>
      <c r="X141" s="3" t="b">
        <f>IF(NOT(ISERROR(VLOOKUP(UPPER(F141),Opcodes!$O$3:$O$10,1,FALSE))),TRUE,FALSE)</f>
        <v>0</v>
      </c>
      <c r="Y141" s="1" t="str" cm="1">
        <f t="array" aca="1" ref="Y141" ca="1">IF(OR(UPPER(F141)="STR",UPPER(F141)="ASC"),_xlfn.TEXTJOIN("",TRUE,DEC2HEX(128*(UPPER(F141)="STR")+CODE(MID(G141,ABS(ROW(INDIRECT("1:"&amp;LEN(G141)))),1)))),IF(UPPER(F141)="HEX",SUBSTITUTE(G141," ",""),""))</f>
        <v/>
      </c>
      <c r="Z141" s="1" t="str">
        <f t="shared" si="50"/>
        <v/>
      </c>
      <c r="AA141" s="1" t="str">
        <f t="shared" si="51"/>
        <v/>
      </c>
      <c r="AB141" s="1" t="str">
        <f t="shared" si="52"/>
        <v/>
      </c>
      <c r="AC141" s="1" t="str">
        <f t="shared" si="53"/>
        <v/>
      </c>
      <c r="AD141" s="1" t="str">
        <f t="shared" si="54"/>
        <v/>
      </c>
      <c r="AE141" s="1">
        <f t="shared" ca="1" si="55"/>
        <v>0</v>
      </c>
      <c r="AF141" s="1" t="str">
        <f t="shared" si="56"/>
        <v/>
      </c>
      <c r="AG141" s="1" t="str">
        <f t="shared" ca="1" si="66"/>
        <v>mem</v>
      </c>
      <c r="AH141" s="1">
        <f t="shared" ca="1" si="57"/>
        <v>0</v>
      </c>
      <c r="AI141" s="1">
        <f t="shared" ca="1" si="69"/>
        <v>-1</v>
      </c>
      <c r="AJ141" s="1">
        <f t="shared" ca="1" si="75"/>
        <v>0</v>
      </c>
      <c r="AK141" s="1">
        <f t="shared" ca="1" si="70"/>
        <v>0</v>
      </c>
      <c r="AL141" s="1">
        <f t="shared" ca="1" si="71"/>
        <v>0</v>
      </c>
      <c r="AM141" s="1" t="e" cm="1">
        <f t="array" aca="1" ref="AM141" ca="1">INDEX($G$2:$G$195,MATCH(1,(AL141=$E$2:$E$195)*("EQU"=UPPER($F$2:$F$195)),0))</f>
        <v>#N/A</v>
      </c>
      <c r="AN141" s="1" t="str">
        <f t="shared" ca="1" si="76"/>
        <v/>
      </c>
      <c r="AO141" s="1" t="e">
        <f t="shared" ca="1" si="67"/>
        <v>#N/A</v>
      </c>
      <c r="AP141" s="1" t="str">
        <f t="shared" ca="1" si="58"/>
        <v/>
      </c>
      <c r="AQ141" s="1" t="str" cm="1">
        <f t="array" aca="1" ref="AQ141" ca="1">IF(LEFT(AL141,1)=".",INDEX($M$15:$M$177,MATCH(1,(AL141=$L$15:$L$177)*(S141=($S$15:$S$177)),0)),"")</f>
        <v/>
      </c>
      <c r="AR141" s="1">
        <f t="shared" ca="1" si="59"/>
        <v>0</v>
      </c>
      <c r="AS141" s="1">
        <f t="shared" ca="1" si="78"/>
        <v>0</v>
      </c>
      <c r="AT141" s="1" t="str">
        <f t="shared" ca="1" si="74"/>
        <v>00</v>
      </c>
      <c r="AU141" s="1" t="str">
        <f t="shared" ca="1" si="60"/>
        <v>00</v>
      </c>
      <c r="AV141" s="1" t="str">
        <f t="shared" ca="1" si="73"/>
        <v>00</v>
      </c>
      <c r="AW141" s="1" t="str">
        <f t="shared" ca="1" si="62"/>
        <v>ZP</v>
      </c>
      <c r="AX141" s="4" t="e">
        <f ca="1">VLOOKUP(UPPER(F141)&amp;"-"&amp;AW141,Opcodes!$D$3:$E$160,2,FALSE)</f>
        <v>#N/A</v>
      </c>
      <c r="AY141" s="1">
        <f t="shared" ca="1" si="68"/>
        <v>0</v>
      </c>
    </row>
    <row r="142" spans="3:51" x14ac:dyDescent="0.3">
      <c r="C142" s="10" t="str" cm="1">
        <f t="array" aca="1" ref="C142" ca="1">IF(AND(N142&amp;""&lt;&gt;"",K142&amp;""&lt;&gt;""),K142&amp;": "&amp;N142&amp;IF(O142&amp;""&lt;&gt;""," "&amp;O142,"")&amp;IF(P142&amp;""&lt;&gt;""," "&amp;P142,""),IF(Y142&amp;""&lt;&gt;"",K142&amp;": "&amp;TRIM(_xlfn.TEXTJOIN("",TRUE,MID(Y142,2*ROW(INDIRECT("1:"&amp;LEN(Y142)))-1,2)&amp;" ")),""))</f>
        <v/>
      </c>
      <c r="D142" s="15"/>
      <c r="E142" s="16"/>
      <c r="F142" s="17"/>
      <c r="G142" s="18"/>
      <c r="H142" s="23"/>
      <c r="I142" s="8"/>
      <c r="J142" s="8"/>
      <c r="K142" s="1" t="str">
        <f t="shared" ca="1" si="77"/>
        <v>313</v>
      </c>
      <c r="L142" s="1" t="str">
        <f t="shared" si="64"/>
        <v/>
      </c>
      <c r="M142" s="1" t="str">
        <f t="shared" ca="1" si="41"/>
        <v>$0313</v>
      </c>
      <c r="N142" s="4" t="str">
        <f t="shared" ca="1" si="42"/>
        <v/>
      </c>
      <c r="O142" s="4" t="str">
        <f t="shared" ca="1" si="43"/>
        <v>00</v>
      </c>
      <c r="P142" s="4" t="str">
        <f t="shared" ca="1" si="44"/>
        <v/>
      </c>
      <c r="Q142" s="3">
        <f t="shared" si="45"/>
        <v>-1</v>
      </c>
      <c r="R142" s="3" t="str">
        <f t="shared" si="72"/>
        <v/>
      </c>
      <c r="S142" s="3" t="str">
        <f t="shared" si="65"/>
        <v>sub</v>
      </c>
      <c r="T142" s="3" t="b">
        <f t="shared" si="46"/>
        <v>0</v>
      </c>
      <c r="U142" s="3" t="b">
        <f t="shared" si="47"/>
        <v>0</v>
      </c>
      <c r="V142" s="3" t="b">
        <f t="shared" si="48"/>
        <v>0</v>
      </c>
      <c r="W142" s="3" t="b">
        <f t="shared" si="49"/>
        <v>0</v>
      </c>
      <c r="X142" s="3" t="b">
        <f>IF(NOT(ISERROR(VLOOKUP(UPPER(F142),Opcodes!$O$3:$O$10,1,FALSE))),TRUE,FALSE)</f>
        <v>0</v>
      </c>
      <c r="Y142" s="1" t="str" cm="1">
        <f t="array" aca="1" ref="Y142" ca="1">IF(OR(UPPER(F142)="STR",UPPER(F142)="ASC"),_xlfn.TEXTJOIN("",TRUE,DEC2HEX(128*(UPPER(F142)="STR")+CODE(MID(G142,ABS(ROW(INDIRECT("1:"&amp;LEN(G142)))),1)))),IF(UPPER(F142)="HEX",SUBSTITUTE(G142," ",""),""))</f>
        <v/>
      </c>
      <c r="Z142" s="1" t="str">
        <f t="shared" si="50"/>
        <v/>
      </c>
      <c r="AA142" s="1" t="str">
        <f t="shared" si="51"/>
        <v/>
      </c>
      <c r="AB142" s="1" t="str">
        <f t="shared" si="52"/>
        <v/>
      </c>
      <c r="AC142" s="1" t="str">
        <f t="shared" si="53"/>
        <v/>
      </c>
      <c r="AD142" s="1" t="str">
        <f t="shared" si="54"/>
        <v/>
      </c>
      <c r="AE142" s="1">
        <f t="shared" ca="1" si="55"/>
        <v>0</v>
      </c>
      <c r="AF142" s="1" t="str">
        <f t="shared" si="56"/>
        <v/>
      </c>
      <c r="AG142" s="1" t="str">
        <f t="shared" ca="1" si="66"/>
        <v>mem</v>
      </c>
      <c r="AH142" s="1">
        <f t="shared" ca="1" si="57"/>
        <v>0</v>
      </c>
      <c r="AI142" s="1">
        <f t="shared" ca="1" si="69"/>
        <v>-1</v>
      </c>
      <c r="AJ142" s="1">
        <f t="shared" ca="1" si="75"/>
        <v>0</v>
      </c>
      <c r="AK142" s="1">
        <f t="shared" ca="1" si="70"/>
        <v>0</v>
      </c>
      <c r="AL142" s="1">
        <f t="shared" ca="1" si="71"/>
        <v>0</v>
      </c>
      <c r="AM142" s="1" t="e" cm="1">
        <f t="array" aca="1" ref="AM142" ca="1">INDEX($G$2:$G$195,MATCH(1,(AL142=$E$2:$E$195)*("EQU"=UPPER($F$2:$F$195)),0))</f>
        <v>#N/A</v>
      </c>
      <c r="AN142" s="1" t="str">
        <f t="shared" ca="1" si="76"/>
        <v/>
      </c>
      <c r="AO142" s="1" t="e">
        <f t="shared" ca="1" si="67"/>
        <v>#N/A</v>
      </c>
      <c r="AP142" s="1" t="str">
        <f t="shared" ca="1" si="58"/>
        <v/>
      </c>
      <c r="AQ142" s="1" t="str" cm="1">
        <f t="array" aca="1" ref="AQ142" ca="1">IF(LEFT(AL142,1)=".",INDEX($M$15:$M$177,MATCH(1,(AL142=$L$15:$L$177)*(S142=($S$15:$S$177)),0)),"")</f>
        <v/>
      </c>
      <c r="AR142" s="1">
        <f t="shared" ca="1" si="59"/>
        <v>0</v>
      </c>
      <c r="AS142" s="1">
        <f t="shared" ca="1" si="78"/>
        <v>0</v>
      </c>
      <c r="AT142" s="1" t="str">
        <f t="shared" ca="1" si="74"/>
        <v>00</v>
      </c>
      <c r="AU142" s="1" t="str">
        <f t="shared" ca="1" si="60"/>
        <v>00</v>
      </c>
      <c r="AV142" s="1" t="str">
        <f t="shared" ca="1" si="73"/>
        <v>00</v>
      </c>
      <c r="AW142" s="1" t="str">
        <f t="shared" ca="1" si="62"/>
        <v>ZP</v>
      </c>
      <c r="AX142" s="4" t="e">
        <f ca="1">VLOOKUP(UPPER(F142)&amp;"-"&amp;AW142,Opcodes!$D$3:$E$160,2,FALSE)</f>
        <v>#N/A</v>
      </c>
      <c r="AY142" s="1">
        <f t="shared" ca="1" si="68"/>
        <v>0</v>
      </c>
    </row>
    <row r="143" spans="3:51" x14ac:dyDescent="0.3">
      <c r="C143" s="10" t="str" cm="1">
        <f t="array" aca="1" ref="C143" ca="1">IF(AND(N143&amp;""&lt;&gt;"",K143&amp;""&lt;&gt;""),K143&amp;": "&amp;N143&amp;IF(O143&amp;""&lt;&gt;""," "&amp;O143,"")&amp;IF(P143&amp;""&lt;&gt;""," "&amp;P143,""),IF(Y143&amp;""&lt;&gt;"",K143&amp;": "&amp;TRIM(_xlfn.TEXTJOIN("",TRUE,MID(Y143,2*ROW(INDIRECT("1:"&amp;LEN(Y143)))-1,2)&amp;" ")),""))</f>
        <v/>
      </c>
      <c r="D143" s="15"/>
      <c r="E143" s="16"/>
      <c r="F143" s="17"/>
      <c r="G143" s="18"/>
      <c r="H143" s="23"/>
      <c r="I143" s="8"/>
      <c r="J143" s="8"/>
      <c r="K143" s="1" t="str">
        <f t="shared" ca="1" si="77"/>
        <v>313</v>
      </c>
      <c r="L143" s="1" t="str">
        <f t="shared" si="64"/>
        <v/>
      </c>
      <c r="M143" s="1" t="str">
        <f t="shared" ca="1" si="41"/>
        <v>$0313</v>
      </c>
      <c r="N143" s="4" t="str">
        <f t="shared" ca="1" si="42"/>
        <v/>
      </c>
      <c r="O143" s="4" t="str">
        <f t="shared" ca="1" si="43"/>
        <v>00</v>
      </c>
      <c r="P143" s="4" t="str">
        <f t="shared" ca="1" si="44"/>
        <v/>
      </c>
      <c r="Q143" s="3">
        <f t="shared" si="45"/>
        <v>-1</v>
      </c>
      <c r="R143" s="3" t="str">
        <f t="shared" si="72"/>
        <v/>
      </c>
      <c r="S143" s="3" t="str">
        <f t="shared" si="65"/>
        <v>sub</v>
      </c>
      <c r="T143" s="3" t="b">
        <f t="shared" ref="T143:T176" si="79">IF(ISERROR(MATCH(UPPER(F143),BRANCH,0)),FALSE,TRUE)</f>
        <v>0</v>
      </c>
      <c r="U143" s="3" t="b">
        <f t="shared" si="47"/>
        <v>0</v>
      </c>
      <c r="V143" s="3" t="b">
        <f t="shared" si="48"/>
        <v>0</v>
      </c>
      <c r="W143" s="3" t="b">
        <f t="shared" si="49"/>
        <v>0</v>
      </c>
      <c r="X143" s="3" t="b">
        <f>IF(NOT(ISERROR(VLOOKUP(UPPER(F143),Opcodes!$O$3:$O$10,1,FALSE))),TRUE,FALSE)</f>
        <v>0</v>
      </c>
      <c r="Y143" s="1" t="str" cm="1">
        <f t="array" aca="1" ref="Y143" ca="1">IF(OR(UPPER(F143)="STR",UPPER(F143)="ASC"),_xlfn.TEXTJOIN("",TRUE,DEC2HEX(128*(UPPER(F143)="STR")+CODE(MID(G143,ABS(ROW(INDIRECT("1:"&amp;LEN(G143)))),1)))),IF(UPPER(F143)="HEX",SUBSTITUTE(G143," ",""),""))</f>
        <v/>
      </c>
      <c r="Z143" s="1" t="str">
        <f t="shared" si="50"/>
        <v/>
      </c>
      <c r="AA143" s="1" t="str">
        <f t="shared" si="51"/>
        <v/>
      </c>
      <c r="AB143" s="1" t="str">
        <f t="shared" si="52"/>
        <v/>
      </c>
      <c r="AC143" s="1" t="str">
        <f t="shared" si="53"/>
        <v/>
      </c>
      <c r="AD143" s="1" t="str">
        <f t="shared" si="54"/>
        <v/>
      </c>
      <c r="AE143" s="1">
        <f t="shared" ca="1" si="55"/>
        <v>0</v>
      </c>
      <c r="AF143" s="1" t="str">
        <f t="shared" si="56"/>
        <v/>
      </c>
      <c r="AG143" s="1" t="str">
        <f t="shared" ca="1" si="66"/>
        <v>mem</v>
      </c>
      <c r="AH143" s="1">
        <f t="shared" ca="1" si="57"/>
        <v>0</v>
      </c>
      <c r="AI143" s="1">
        <f t="shared" ca="1" si="69"/>
        <v>-1</v>
      </c>
      <c r="AJ143" s="1">
        <f t="shared" ca="1" si="75"/>
        <v>0</v>
      </c>
      <c r="AK143" s="1">
        <f t="shared" ca="1" si="70"/>
        <v>0</v>
      </c>
      <c r="AL143" s="1">
        <f t="shared" ca="1" si="71"/>
        <v>0</v>
      </c>
      <c r="AM143" s="1" t="e" cm="1">
        <f t="array" aca="1" ref="AM143" ca="1">INDEX($G$2:$G$195,MATCH(1,(AL143=$E$2:$E$195)*("EQU"=UPPER($F$2:$F$195)),0))</f>
        <v>#N/A</v>
      </c>
      <c r="AN143" s="1" t="str">
        <f t="shared" ca="1" si="76"/>
        <v/>
      </c>
      <c r="AO143" s="1" t="e">
        <f t="shared" ca="1" si="67"/>
        <v>#N/A</v>
      </c>
      <c r="AP143" s="1" t="str">
        <f t="shared" ca="1" si="58"/>
        <v/>
      </c>
      <c r="AQ143" s="1" t="str" cm="1">
        <f t="array" aca="1" ref="AQ143" ca="1">IF(LEFT(AL143,1)=".",INDEX($M$15:$M$177,MATCH(1,(AL143=$L$15:$L$177)*(S143=($S$15:$S$177)),0)),"")</f>
        <v/>
      </c>
      <c r="AR143" s="1">
        <f t="shared" ca="1" si="59"/>
        <v>0</v>
      </c>
      <c r="AS143" s="1">
        <f t="shared" ca="1" si="78"/>
        <v>0</v>
      </c>
      <c r="AT143" s="1" t="str">
        <f t="shared" ca="1" si="74"/>
        <v>00</v>
      </c>
      <c r="AU143" s="1" t="str">
        <f t="shared" ca="1" si="60"/>
        <v>00</v>
      </c>
      <c r="AV143" s="1" t="str">
        <f t="shared" ca="1" si="73"/>
        <v>00</v>
      </c>
      <c r="AW143" s="1" t="str">
        <f t="shared" ca="1" si="62"/>
        <v>ZP</v>
      </c>
      <c r="AX143" s="4" t="e">
        <f ca="1">VLOOKUP(UPPER(F143)&amp;"-"&amp;AW143,Opcodes!$D$3:$E$160,2,FALSE)</f>
        <v>#N/A</v>
      </c>
      <c r="AY143" s="1">
        <f t="shared" ca="1" si="68"/>
        <v>0</v>
      </c>
    </row>
    <row r="144" spans="3:51" x14ac:dyDescent="0.3">
      <c r="C144" s="10" t="str" cm="1">
        <f t="array" aca="1" ref="C144" ca="1">IF(AND(N144&amp;""&lt;&gt;"",K144&amp;""&lt;&gt;""),K144&amp;": "&amp;N144&amp;IF(O144&amp;""&lt;&gt;""," "&amp;O144,"")&amp;IF(P144&amp;""&lt;&gt;""," "&amp;P144,""),IF(Y144&amp;""&lt;&gt;"",K144&amp;": "&amp;TRIM(_xlfn.TEXTJOIN("",TRUE,MID(Y144,2*ROW(INDIRECT("1:"&amp;LEN(Y144)))-1,2)&amp;" ")),""))</f>
        <v/>
      </c>
      <c r="D144" s="15"/>
      <c r="E144" s="16"/>
      <c r="F144" s="17"/>
      <c r="G144" s="18"/>
      <c r="H144" s="23"/>
      <c r="I144" s="8"/>
      <c r="J144" s="8"/>
      <c r="K144" s="1" t="str">
        <f t="shared" ca="1" si="77"/>
        <v>313</v>
      </c>
      <c r="L144" s="1" t="str">
        <f t="shared" si="64"/>
        <v/>
      </c>
      <c r="M144" s="1" t="str">
        <f t="shared" ca="1" si="41"/>
        <v>$0313</v>
      </c>
      <c r="N144" s="4" t="str">
        <f t="shared" ca="1" si="42"/>
        <v/>
      </c>
      <c r="O144" s="4" t="str">
        <f t="shared" ca="1" si="43"/>
        <v>00</v>
      </c>
      <c r="P144" s="4" t="str">
        <f t="shared" ca="1" si="44"/>
        <v/>
      </c>
      <c r="Q144" s="3">
        <f t="shared" si="45"/>
        <v>-1</v>
      </c>
      <c r="R144" s="3" t="str">
        <f t="shared" si="72"/>
        <v/>
      </c>
      <c r="S144" s="3" t="str">
        <f t="shared" ref="S144:S176" si="80">IF(UPPER(F144)="SUB",E144,S143)</f>
        <v>sub</v>
      </c>
      <c r="T144" s="3" t="b">
        <f t="shared" si="79"/>
        <v>0</v>
      </c>
      <c r="U144" s="3" t="b">
        <f t="shared" si="47"/>
        <v>0</v>
      </c>
      <c r="V144" s="3" t="b">
        <f t="shared" si="48"/>
        <v>0</v>
      </c>
      <c r="W144" s="3" t="b">
        <f t="shared" si="49"/>
        <v>0</v>
      </c>
      <c r="X144" s="3" t="b">
        <f>IF(NOT(ISERROR(VLOOKUP(UPPER(F144),Opcodes!$O$3:$O$10,1,FALSE))),TRUE,FALSE)</f>
        <v>0</v>
      </c>
      <c r="Y144" s="1" t="str" cm="1">
        <f t="array" aca="1" ref="Y144" ca="1">IF(OR(UPPER(F144)="STR",UPPER(F144)="ASC"),_xlfn.TEXTJOIN("",TRUE,DEC2HEX(128*(UPPER(F144)="STR")+CODE(MID(G144,ABS(ROW(INDIRECT("1:"&amp;LEN(G144)))),1)))),IF(UPPER(F144)="HEX",SUBSTITUTE(G144," ",""),""))</f>
        <v/>
      </c>
      <c r="Z144" s="1" t="str">
        <f t="shared" si="50"/>
        <v/>
      </c>
      <c r="AA144" s="1" t="str">
        <f t="shared" si="51"/>
        <v/>
      </c>
      <c r="AB144" s="1" t="str">
        <f t="shared" si="52"/>
        <v/>
      </c>
      <c r="AC144" s="1" t="str">
        <f t="shared" si="53"/>
        <v/>
      </c>
      <c r="AD144" s="1" t="str">
        <f t="shared" si="54"/>
        <v/>
      </c>
      <c r="AE144" s="1">
        <f t="shared" ca="1" si="55"/>
        <v>0</v>
      </c>
      <c r="AF144" s="1" t="str">
        <f t="shared" si="56"/>
        <v/>
      </c>
      <c r="AG144" s="1" t="str">
        <f t="shared" ref="AG144:AG177" ca="1" si="81">IF(Z144&amp;""&lt;&gt;"",Z$14,IF(AA144&amp;""&lt;&gt;"",AA$14,IF(AB144&amp;""&lt;&gt;"",AB$14,IF(AC144&amp;""&lt;&gt;"",AC$14,IF(AD144&amp;""&lt;&gt;"",AD$14,IF(AND(AE144&amp;""&lt;&gt;"",X144=FALSE),AE$14,IF(AF144&amp;""&lt;&gt;"","IMM",IF(X144,"PSO","DIR"))))))))</f>
        <v>mem</v>
      </c>
      <c r="AH144" s="1">
        <f t="shared" ca="1" si="57"/>
        <v>0</v>
      </c>
      <c r="AI144" s="1">
        <f t="shared" ca="1" si="69"/>
        <v>-1</v>
      </c>
      <c r="AJ144" s="1">
        <f t="shared" ca="1" si="75"/>
        <v>0</v>
      </c>
      <c r="AK144" s="1">
        <f t="shared" ca="1" si="70"/>
        <v>0</v>
      </c>
      <c r="AL144" s="1">
        <f t="shared" ca="1" si="71"/>
        <v>0</v>
      </c>
      <c r="AM144" s="1" t="e" cm="1">
        <f t="array" aca="1" ref="AM144" ca="1">INDEX($G$2:$G$195,MATCH(1,(AL144=$E$2:$E$195)*("EQU"=UPPER($F$2:$F$195)),0))</f>
        <v>#N/A</v>
      </c>
      <c r="AN144" s="1" t="str">
        <f t="shared" ca="1" si="76"/>
        <v/>
      </c>
      <c r="AO144" s="1" t="e">
        <f t="shared" ref="AO144:AO177" ca="1" si="82">IF(LEFT(AL144,1)&lt;&gt;".",VLOOKUP(AL144,$L$15:$M$177,2,FALSE),"")</f>
        <v>#N/A</v>
      </c>
      <c r="AP144" s="1" t="str">
        <f t="shared" ca="1" si="58"/>
        <v/>
      </c>
      <c r="AQ144" s="1" t="str" cm="1">
        <f t="array" aca="1" ref="AQ144" ca="1">IF(LEFT(AL144,1)=".",INDEX($M$15:$M$177,MATCH(1,(AL144=$L$15:$L$177)*(S144=($S$15:$S$177)),0)),"")</f>
        <v/>
      </c>
      <c r="AR144" s="1">
        <f t="shared" ca="1" si="59"/>
        <v>0</v>
      </c>
      <c r="AS144" s="1">
        <f t="shared" ca="1" si="78"/>
        <v>0</v>
      </c>
      <c r="AT144" s="1" t="str">
        <f t="shared" ca="1" si="74"/>
        <v>00</v>
      </c>
      <c r="AU144" s="1" t="str">
        <f t="shared" ca="1" si="60"/>
        <v>00</v>
      </c>
      <c r="AV144" s="1" t="str">
        <f t="shared" ca="1" si="73"/>
        <v>00</v>
      </c>
      <c r="AW144" s="1" t="str">
        <f t="shared" ca="1" si="62"/>
        <v>ZP</v>
      </c>
      <c r="AX144" s="4" t="e">
        <f ca="1">VLOOKUP(UPPER(F144)&amp;"-"&amp;AW144,Opcodes!$D$3:$E$160,2,FALSE)</f>
        <v>#N/A</v>
      </c>
      <c r="AY144" s="1">
        <f t="shared" ref="AY144:AY176" ca="1" si="83">IF(OR(UPPER(F144)="JMP",UPPER(F144)="JSR"),3,IF(T144,2,1+IF(LEFT(AL144,1)=".",1,IF(OR(AND(Y144&amp;""="",AW144="PSO"),ISERROR(AX144)),-1,IF(Y144&amp;""&lt;&gt;"",LEN(Y144)/2-1,LEN(AV144)/2)))))</f>
        <v>0</v>
      </c>
    </row>
    <row r="145" spans="3:51" x14ac:dyDescent="0.3">
      <c r="C145" s="10" t="str" cm="1">
        <f t="array" aca="1" ref="C145" ca="1">IF(AND(N145&amp;""&lt;&gt;"",K145&amp;""&lt;&gt;""),K145&amp;": "&amp;N145&amp;IF(O145&amp;""&lt;&gt;""," "&amp;O145,"")&amp;IF(P145&amp;""&lt;&gt;""," "&amp;P145,""),IF(Y145&amp;""&lt;&gt;"",K145&amp;": "&amp;TRIM(_xlfn.TEXTJOIN("",TRUE,MID(Y145,2*ROW(INDIRECT("1:"&amp;LEN(Y145)))-1,2)&amp;" ")),""))</f>
        <v/>
      </c>
      <c r="D145" s="15"/>
      <c r="E145" s="16"/>
      <c r="F145" s="17"/>
      <c r="G145" s="18"/>
      <c r="H145" s="23"/>
      <c r="I145" s="8"/>
      <c r="J145" s="8"/>
      <c r="K145" s="1" t="str">
        <f t="shared" ca="1" si="77"/>
        <v>313</v>
      </c>
      <c r="L145" s="1" t="str">
        <f t="shared" si="64"/>
        <v/>
      </c>
      <c r="M145" s="1" t="str">
        <f t="shared" ca="1" si="41"/>
        <v>$0313</v>
      </c>
      <c r="N145" s="4" t="str">
        <f t="shared" ca="1" si="42"/>
        <v/>
      </c>
      <c r="O145" s="4" t="str">
        <f t="shared" ca="1" si="43"/>
        <v>00</v>
      </c>
      <c r="P145" s="4" t="str">
        <f t="shared" ca="1" si="44"/>
        <v/>
      </c>
      <c r="Q145" s="3">
        <f t="shared" si="45"/>
        <v>-1</v>
      </c>
      <c r="R145" s="3" t="str">
        <f t="shared" si="72"/>
        <v/>
      </c>
      <c r="S145" s="3" t="str">
        <f t="shared" si="80"/>
        <v>sub</v>
      </c>
      <c r="T145" s="3" t="b">
        <f t="shared" si="79"/>
        <v>0</v>
      </c>
      <c r="U145" s="3" t="b">
        <f t="shared" si="47"/>
        <v>0</v>
      </c>
      <c r="V145" s="3" t="b">
        <f t="shared" si="48"/>
        <v>0</v>
      </c>
      <c r="W145" s="3" t="b">
        <f t="shared" si="49"/>
        <v>0</v>
      </c>
      <c r="X145" s="3" t="b">
        <f>IF(NOT(ISERROR(VLOOKUP(UPPER(F145),Opcodes!$O$3:$O$10,1,FALSE))),TRUE,FALSE)</f>
        <v>0</v>
      </c>
      <c r="Y145" s="1" t="str" cm="1">
        <f t="array" aca="1" ref="Y145" ca="1">IF(OR(UPPER(F145)="STR",UPPER(F145)="ASC"),_xlfn.TEXTJOIN("",TRUE,DEC2HEX(128*(UPPER(F145)="STR")+CODE(MID(G145,ABS(ROW(INDIRECT("1:"&amp;LEN(G145)))),1)))),IF(UPPER(F145)="HEX",SUBSTITUTE(G145," ",""),""))</f>
        <v/>
      </c>
      <c r="Z145" s="1" t="str">
        <f t="shared" si="50"/>
        <v/>
      </c>
      <c r="AA145" s="1" t="str">
        <f t="shared" si="51"/>
        <v/>
      </c>
      <c r="AB145" s="1" t="str">
        <f t="shared" si="52"/>
        <v/>
      </c>
      <c r="AC145" s="1" t="str">
        <f t="shared" si="53"/>
        <v/>
      </c>
      <c r="AD145" s="1" t="str">
        <f t="shared" si="54"/>
        <v/>
      </c>
      <c r="AE145" s="1">
        <f t="shared" ca="1" si="55"/>
        <v>0</v>
      </c>
      <c r="AF145" s="1" t="str">
        <f t="shared" si="56"/>
        <v/>
      </c>
      <c r="AG145" s="1" t="str">
        <f t="shared" ca="1" si="81"/>
        <v>mem</v>
      </c>
      <c r="AH145" s="1">
        <f t="shared" ca="1" si="57"/>
        <v>0</v>
      </c>
      <c r="AI145" s="1">
        <f t="shared" ca="1" si="69"/>
        <v>-1</v>
      </c>
      <c r="AJ145" s="1">
        <f t="shared" ca="1" si="75"/>
        <v>0</v>
      </c>
      <c r="AK145" s="1">
        <f t="shared" ca="1" si="70"/>
        <v>0</v>
      </c>
      <c r="AL145" s="1">
        <f t="shared" ca="1" si="71"/>
        <v>0</v>
      </c>
      <c r="AM145" s="1" t="e" cm="1">
        <f t="array" aca="1" ref="AM145" ca="1">INDEX($G$2:$G$195,MATCH(1,(AL145=$E$2:$E$195)*("EQU"=UPPER($F$2:$F$195)),0))</f>
        <v>#N/A</v>
      </c>
      <c r="AN145" s="1" t="str">
        <f t="shared" ca="1" si="76"/>
        <v/>
      </c>
      <c r="AO145" s="1" t="e">
        <f t="shared" ca="1" si="82"/>
        <v>#N/A</v>
      </c>
      <c r="AP145" s="1" t="str">
        <f t="shared" ca="1" si="58"/>
        <v/>
      </c>
      <c r="AQ145" s="1" t="str" cm="1">
        <f t="array" aca="1" ref="AQ145" ca="1">IF(LEFT(AL145,1)=".",INDEX($M$15:$M$177,MATCH(1,(AL145=$L$15:$L$177)*(S145=($S$15:$S$177)),0)),"")</f>
        <v/>
      </c>
      <c r="AR145" s="1">
        <f t="shared" ca="1" si="59"/>
        <v>0</v>
      </c>
      <c r="AS145" s="1">
        <f t="shared" ca="1" si="78"/>
        <v>0</v>
      </c>
      <c r="AT145" s="1" t="str">
        <f t="shared" ca="1" si="74"/>
        <v>00</v>
      </c>
      <c r="AU145" s="1" t="str">
        <f t="shared" ca="1" si="60"/>
        <v>00</v>
      </c>
      <c r="AV145" s="1" t="str">
        <f t="shared" ca="1" si="73"/>
        <v>00</v>
      </c>
      <c r="AW145" s="1" t="str">
        <f t="shared" ca="1" si="62"/>
        <v>ZP</v>
      </c>
      <c r="AX145" s="4" t="e">
        <f ca="1">VLOOKUP(UPPER(F145)&amp;"-"&amp;AW145,Opcodes!$D$3:$E$160,2,FALSE)</f>
        <v>#N/A</v>
      </c>
      <c r="AY145" s="1">
        <f t="shared" ca="1" si="83"/>
        <v>0</v>
      </c>
    </row>
    <row r="146" spans="3:51" x14ac:dyDescent="0.3">
      <c r="C146" s="10" t="str" cm="1">
        <f t="array" aca="1" ref="C146" ca="1">IF(AND(N146&amp;""&lt;&gt;"",K146&amp;""&lt;&gt;""),K146&amp;": "&amp;N146&amp;IF(O146&amp;""&lt;&gt;""," "&amp;O146,"")&amp;IF(P146&amp;""&lt;&gt;""," "&amp;P146,""),IF(Y146&amp;""&lt;&gt;"",K146&amp;": "&amp;TRIM(_xlfn.TEXTJOIN("",TRUE,MID(Y146,2*ROW(INDIRECT("1:"&amp;LEN(Y146)))-1,2)&amp;" ")),""))</f>
        <v/>
      </c>
      <c r="D146" s="15"/>
      <c r="E146" s="16"/>
      <c r="F146" s="17"/>
      <c r="G146" s="18"/>
      <c r="H146" s="23"/>
      <c r="I146" s="8"/>
      <c r="J146" s="8"/>
      <c r="K146" s="1" t="str">
        <f t="shared" ca="1" si="77"/>
        <v>313</v>
      </c>
      <c r="L146" s="1" t="str">
        <f t="shared" si="64"/>
        <v/>
      </c>
      <c r="M146" s="1" t="str">
        <f t="shared" ca="1" si="41"/>
        <v>$0313</v>
      </c>
      <c r="N146" s="4" t="str">
        <f t="shared" ca="1" si="42"/>
        <v/>
      </c>
      <c r="O146" s="4" t="str">
        <f t="shared" ca="1" si="43"/>
        <v>00</v>
      </c>
      <c r="P146" s="4" t="str">
        <f t="shared" ca="1" si="44"/>
        <v/>
      </c>
      <c r="Q146" s="3">
        <f t="shared" si="45"/>
        <v>-1</v>
      </c>
      <c r="R146" s="3" t="str">
        <f t="shared" si="72"/>
        <v/>
      </c>
      <c r="S146" s="3" t="str">
        <f t="shared" si="80"/>
        <v>sub</v>
      </c>
      <c r="T146" s="3" t="b">
        <f t="shared" si="79"/>
        <v>0</v>
      </c>
      <c r="U146" s="3" t="b">
        <f t="shared" si="47"/>
        <v>0</v>
      </c>
      <c r="V146" s="3" t="b">
        <f t="shared" si="48"/>
        <v>0</v>
      </c>
      <c r="W146" s="3" t="b">
        <f t="shared" si="49"/>
        <v>0</v>
      </c>
      <c r="X146" s="3" t="b">
        <f>IF(NOT(ISERROR(VLOOKUP(UPPER(F146),Opcodes!$O$3:$O$10,1,FALSE))),TRUE,FALSE)</f>
        <v>0</v>
      </c>
      <c r="Y146" s="1" t="str" cm="1">
        <f t="array" aca="1" ref="Y146" ca="1">IF(OR(UPPER(F146)="STR",UPPER(F146)="ASC"),_xlfn.TEXTJOIN("",TRUE,DEC2HEX(128*(UPPER(F146)="STR")+CODE(MID(G146,ABS(ROW(INDIRECT("1:"&amp;LEN(G146)))),1)))),IF(UPPER(F146)="HEX",SUBSTITUTE(G146," ",""),""))</f>
        <v/>
      </c>
      <c r="Z146" s="1" t="str">
        <f t="shared" si="50"/>
        <v/>
      </c>
      <c r="AA146" s="1" t="str">
        <f t="shared" si="51"/>
        <v/>
      </c>
      <c r="AB146" s="1" t="str">
        <f t="shared" si="52"/>
        <v/>
      </c>
      <c r="AC146" s="1" t="str">
        <f t="shared" si="53"/>
        <v/>
      </c>
      <c r="AD146" s="1" t="str">
        <f t="shared" si="54"/>
        <v/>
      </c>
      <c r="AE146" s="1">
        <f t="shared" ca="1" si="55"/>
        <v>0</v>
      </c>
      <c r="AF146" s="1" t="str">
        <f t="shared" si="56"/>
        <v/>
      </c>
      <c r="AG146" s="1" t="str">
        <f t="shared" ca="1" si="81"/>
        <v>mem</v>
      </c>
      <c r="AH146" s="1">
        <f t="shared" ca="1" si="57"/>
        <v>0</v>
      </c>
      <c r="AI146" s="1">
        <f t="shared" ca="1" si="69"/>
        <v>-1</v>
      </c>
      <c r="AJ146" s="1">
        <f t="shared" ca="1" si="75"/>
        <v>0</v>
      </c>
      <c r="AK146" s="1">
        <f t="shared" ca="1" si="70"/>
        <v>0</v>
      </c>
      <c r="AL146" s="1">
        <f t="shared" ca="1" si="71"/>
        <v>0</v>
      </c>
      <c r="AM146" s="1" t="e" cm="1">
        <f t="array" aca="1" ref="AM146" ca="1">INDEX($G$2:$G$195,MATCH(1,(AL146=$E$2:$E$195)*("EQU"=UPPER($F$2:$F$195)),0))</f>
        <v>#N/A</v>
      </c>
      <c r="AN146" s="1" t="str">
        <f t="shared" ca="1" si="76"/>
        <v/>
      </c>
      <c r="AO146" s="1" t="e">
        <f t="shared" ca="1" si="82"/>
        <v>#N/A</v>
      </c>
      <c r="AP146" s="1" t="str">
        <f t="shared" ca="1" si="58"/>
        <v/>
      </c>
      <c r="AQ146" s="1" t="str" cm="1">
        <f t="array" aca="1" ref="AQ146" ca="1">IF(LEFT(AL146,1)=".",INDEX($M$15:$M$177,MATCH(1,(AL146=$L$15:$L$177)*(S146=($S$15:$S$177)),0)),"")</f>
        <v/>
      </c>
      <c r="AR146" s="1">
        <f t="shared" ca="1" si="59"/>
        <v>0</v>
      </c>
      <c r="AS146" s="1">
        <f t="shared" ca="1" si="78"/>
        <v>0</v>
      </c>
      <c r="AT146" s="1" t="str">
        <f t="shared" ca="1" si="74"/>
        <v>00</v>
      </c>
      <c r="AU146" s="1" t="str">
        <f t="shared" ca="1" si="60"/>
        <v>00</v>
      </c>
      <c r="AV146" s="1" t="str">
        <f t="shared" ca="1" si="73"/>
        <v>00</v>
      </c>
      <c r="AW146" s="1" t="str">
        <f t="shared" ca="1" si="62"/>
        <v>ZP</v>
      </c>
      <c r="AX146" s="4" t="e">
        <f ca="1">VLOOKUP(UPPER(F146)&amp;"-"&amp;AW146,Opcodes!$D$3:$E$160,2,FALSE)</f>
        <v>#N/A</v>
      </c>
      <c r="AY146" s="1">
        <f t="shared" ca="1" si="83"/>
        <v>0</v>
      </c>
    </row>
    <row r="147" spans="3:51" x14ac:dyDescent="0.3">
      <c r="C147" s="10" t="str" cm="1">
        <f t="array" aca="1" ref="C147" ca="1">IF(AND(N147&amp;""&lt;&gt;"",K147&amp;""&lt;&gt;""),K147&amp;": "&amp;N147&amp;IF(O147&amp;""&lt;&gt;""," "&amp;O147,"")&amp;IF(P147&amp;""&lt;&gt;""," "&amp;P147,""),IF(Y147&amp;""&lt;&gt;"",K147&amp;": "&amp;TRIM(_xlfn.TEXTJOIN("",TRUE,MID(Y147,2*ROW(INDIRECT("1:"&amp;LEN(Y147)))-1,2)&amp;" ")),""))</f>
        <v/>
      </c>
      <c r="D147" s="15"/>
      <c r="E147" s="16"/>
      <c r="F147" s="17"/>
      <c r="G147" s="18"/>
      <c r="H147" s="23"/>
      <c r="I147" s="8"/>
      <c r="J147" s="8"/>
      <c r="K147" s="1" t="str">
        <f t="shared" ca="1" si="77"/>
        <v>313</v>
      </c>
      <c r="L147" s="1" t="str">
        <f t="shared" si="64"/>
        <v/>
      </c>
      <c r="M147" s="1" t="str">
        <f t="shared" ca="1" si="41"/>
        <v>$0313</v>
      </c>
      <c r="N147" s="4" t="str">
        <f t="shared" ca="1" si="42"/>
        <v/>
      </c>
      <c r="O147" s="4" t="str">
        <f t="shared" ca="1" si="43"/>
        <v>00</v>
      </c>
      <c r="P147" s="4" t="str">
        <f t="shared" ca="1" si="44"/>
        <v/>
      </c>
      <c r="Q147" s="3">
        <f t="shared" si="45"/>
        <v>-1</v>
      </c>
      <c r="R147" s="3" t="str">
        <f t="shared" si="72"/>
        <v/>
      </c>
      <c r="S147" s="3" t="str">
        <f t="shared" si="80"/>
        <v>sub</v>
      </c>
      <c r="T147" s="3" t="b">
        <f t="shared" si="79"/>
        <v>0</v>
      </c>
      <c r="U147" s="3" t="b">
        <f t="shared" si="47"/>
        <v>0</v>
      </c>
      <c r="V147" s="3" t="b">
        <f t="shared" si="48"/>
        <v>0</v>
      </c>
      <c r="W147" s="3" t="b">
        <f t="shared" si="49"/>
        <v>0</v>
      </c>
      <c r="X147" s="3" t="b">
        <f>IF(NOT(ISERROR(VLOOKUP(UPPER(F147),Opcodes!$O$3:$O$10,1,FALSE))),TRUE,FALSE)</f>
        <v>0</v>
      </c>
      <c r="Y147" s="1" t="str" cm="1">
        <f t="array" aca="1" ref="Y147" ca="1">IF(OR(UPPER(F147)="STR",UPPER(F147)="ASC"),_xlfn.TEXTJOIN("",TRUE,DEC2HEX(128*(UPPER(F147)="STR")+CODE(MID(G147,ABS(ROW(INDIRECT("1:"&amp;LEN(G147)))),1)))),IF(UPPER(F147)="HEX",SUBSTITUTE(G147," ",""),""))</f>
        <v/>
      </c>
      <c r="Z147" s="1" t="str">
        <f t="shared" si="50"/>
        <v/>
      </c>
      <c r="AA147" s="1" t="str">
        <f t="shared" si="51"/>
        <v/>
      </c>
      <c r="AB147" s="1" t="str">
        <f t="shared" si="52"/>
        <v/>
      </c>
      <c r="AC147" s="1" t="str">
        <f t="shared" si="53"/>
        <v/>
      </c>
      <c r="AD147" s="1" t="str">
        <f t="shared" si="54"/>
        <v/>
      </c>
      <c r="AE147" s="1">
        <f t="shared" ca="1" si="55"/>
        <v>0</v>
      </c>
      <c r="AF147" s="1" t="str">
        <f t="shared" si="56"/>
        <v/>
      </c>
      <c r="AG147" s="1" t="str">
        <f t="shared" ca="1" si="81"/>
        <v>mem</v>
      </c>
      <c r="AH147" s="1">
        <f t="shared" ca="1" si="57"/>
        <v>0</v>
      </c>
      <c r="AI147" s="1">
        <f t="shared" ca="1" si="69"/>
        <v>-1</v>
      </c>
      <c r="AJ147" s="1">
        <f t="shared" ca="1" si="75"/>
        <v>0</v>
      </c>
      <c r="AK147" s="1">
        <f t="shared" ca="1" si="70"/>
        <v>0</v>
      </c>
      <c r="AL147" s="1">
        <f t="shared" ca="1" si="71"/>
        <v>0</v>
      </c>
      <c r="AM147" s="1" t="e" cm="1">
        <f t="array" aca="1" ref="AM147" ca="1">INDEX($G$2:$G$195,MATCH(1,(AL147=$E$2:$E$195)*("EQU"=UPPER($F$2:$F$195)),0))</f>
        <v>#N/A</v>
      </c>
      <c r="AN147" s="1" t="str">
        <f t="shared" ca="1" si="76"/>
        <v/>
      </c>
      <c r="AO147" s="1" t="e">
        <f t="shared" ca="1" si="82"/>
        <v>#N/A</v>
      </c>
      <c r="AP147" s="1" t="str">
        <f t="shared" ca="1" si="58"/>
        <v/>
      </c>
      <c r="AQ147" s="1" t="str" cm="1">
        <f t="array" aca="1" ref="AQ147" ca="1">IF(LEFT(AL147,1)=".",INDEX($M$15:$M$177,MATCH(1,(AL147=$L$15:$L$177)*(S147=($S$15:$S$177)),0)),"")</f>
        <v/>
      </c>
      <c r="AR147" s="1">
        <f t="shared" ca="1" si="59"/>
        <v>0</v>
      </c>
      <c r="AS147" s="1">
        <f t="shared" ca="1" si="78"/>
        <v>0</v>
      </c>
      <c r="AT147" s="1" t="str">
        <f t="shared" ca="1" si="74"/>
        <v>00</v>
      </c>
      <c r="AU147" s="1" t="str">
        <f t="shared" ca="1" si="60"/>
        <v>00</v>
      </c>
      <c r="AV147" s="1" t="str">
        <f t="shared" ca="1" si="73"/>
        <v>00</v>
      </c>
      <c r="AW147" s="1" t="str">
        <f t="shared" ca="1" si="62"/>
        <v>ZP</v>
      </c>
      <c r="AX147" s="4" t="e">
        <f ca="1">VLOOKUP(UPPER(F147)&amp;"-"&amp;AW147,Opcodes!$D$3:$E$160,2,FALSE)</f>
        <v>#N/A</v>
      </c>
      <c r="AY147" s="1">
        <f t="shared" ca="1" si="83"/>
        <v>0</v>
      </c>
    </row>
    <row r="148" spans="3:51" x14ac:dyDescent="0.3">
      <c r="C148" s="10" t="str" cm="1">
        <f t="array" aca="1" ref="C148" ca="1">IF(AND(N148&amp;""&lt;&gt;"",K148&amp;""&lt;&gt;""),K148&amp;": "&amp;N148&amp;IF(O148&amp;""&lt;&gt;""," "&amp;O148,"")&amp;IF(P148&amp;""&lt;&gt;""," "&amp;P148,""),IF(Y148&amp;""&lt;&gt;"",K148&amp;": "&amp;TRIM(_xlfn.TEXTJOIN("",TRUE,MID(Y148,2*ROW(INDIRECT("1:"&amp;LEN(Y148)))-1,2)&amp;" ")),""))</f>
        <v/>
      </c>
      <c r="D148" s="15"/>
      <c r="E148" s="16"/>
      <c r="F148" s="17"/>
      <c r="G148" s="18"/>
      <c r="H148" s="23"/>
      <c r="I148" s="8"/>
      <c r="J148" s="8"/>
      <c r="K148" s="1" t="str">
        <f t="shared" ca="1" si="77"/>
        <v>313</v>
      </c>
      <c r="L148" s="1" t="str">
        <f t="shared" si="64"/>
        <v/>
      </c>
      <c r="M148" s="1" t="str">
        <f t="shared" ca="1" si="41"/>
        <v>$0313</v>
      </c>
      <c r="N148" s="4" t="str">
        <f t="shared" ca="1" si="42"/>
        <v/>
      </c>
      <c r="O148" s="4" t="str">
        <f t="shared" ca="1" si="43"/>
        <v>00</v>
      </c>
      <c r="P148" s="4" t="str">
        <f t="shared" ca="1" si="44"/>
        <v/>
      </c>
      <c r="Q148" s="3">
        <f t="shared" si="45"/>
        <v>-1</v>
      </c>
      <c r="R148" s="3" t="str">
        <f t="shared" si="72"/>
        <v/>
      </c>
      <c r="S148" s="3" t="str">
        <f t="shared" si="80"/>
        <v>sub</v>
      </c>
      <c r="T148" s="3" t="b">
        <f t="shared" si="79"/>
        <v>0</v>
      </c>
      <c r="U148" s="3" t="b">
        <f t="shared" si="47"/>
        <v>0</v>
      </c>
      <c r="V148" s="3" t="b">
        <f t="shared" si="48"/>
        <v>0</v>
      </c>
      <c r="W148" s="3" t="b">
        <f t="shared" si="49"/>
        <v>0</v>
      </c>
      <c r="X148" s="3" t="b">
        <f>IF(NOT(ISERROR(VLOOKUP(UPPER(F148),Opcodes!$O$3:$O$10,1,FALSE))),TRUE,FALSE)</f>
        <v>0</v>
      </c>
      <c r="Y148" s="1" t="str" cm="1">
        <f t="array" aca="1" ref="Y148" ca="1">IF(OR(UPPER(F148)="STR",UPPER(F148)="ASC"),_xlfn.TEXTJOIN("",TRUE,DEC2HEX(128*(UPPER(F148)="STR")+CODE(MID(G148,ABS(ROW(INDIRECT("1:"&amp;LEN(G148)))),1)))),IF(UPPER(F148)="HEX",SUBSTITUTE(G148," ",""),""))</f>
        <v/>
      </c>
      <c r="Z148" s="1" t="str">
        <f t="shared" si="50"/>
        <v/>
      </c>
      <c r="AA148" s="1" t="str">
        <f t="shared" si="51"/>
        <v/>
      </c>
      <c r="AB148" s="1" t="str">
        <f t="shared" si="52"/>
        <v/>
      </c>
      <c r="AC148" s="1" t="str">
        <f t="shared" si="53"/>
        <v/>
      </c>
      <c r="AD148" s="1" t="str">
        <f t="shared" si="54"/>
        <v/>
      </c>
      <c r="AE148" s="1">
        <f t="shared" ca="1" si="55"/>
        <v>0</v>
      </c>
      <c r="AF148" s="1" t="str">
        <f t="shared" si="56"/>
        <v/>
      </c>
      <c r="AG148" s="1" t="str">
        <f t="shared" ca="1" si="81"/>
        <v>mem</v>
      </c>
      <c r="AH148" s="1">
        <f t="shared" ca="1" si="57"/>
        <v>0</v>
      </c>
      <c r="AI148" s="1">
        <f t="shared" ca="1" si="69"/>
        <v>-1</v>
      </c>
      <c r="AJ148" s="1">
        <f t="shared" ca="1" si="75"/>
        <v>0</v>
      </c>
      <c r="AK148" s="1">
        <f t="shared" ca="1" si="70"/>
        <v>0</v>
      </c>
      <c r="AL148" s="1">
        <f t="shared" ca="1" si="71"/>
        <v>0</v>
      </c>
      <c r="AM148" s="1" t="e" cm="1">
        <f t="array" aca="1" ref="AM148" ca="1">INDEX($G$2:$G$195,MATCH(1,(AL148=$E$2:$E$195)*("EQU"=UPPER($F$2:$F$195)),0))</f>
        <v>#N/A</v>
      </c>
      <c r="AN148" s="1" t="str">
        <f t="shared" ca="1" si="76"/>
        <v/>
      </c>
      <c r="AO148" s="1" t="e">
        <f t="shared" ca="1" si="82"/>
        <v>#N/A</v>
      </c>
      <c r="AP148" s="1" t="str">
        <f t="shared" ca="1" si="58"/>
        <v/>
      </c>
      <c r="AQ148" s="1" t="str" cm="1">
        <f t="array" aca="1" ref="AQ148" ca="1">IF(LEFT(AL148,1)=".",INDEX($M$15:$M$177,MATCH(1,(AL148=$L$15:$L$177)*(S148=($S$15:$S$177)),0)),"")</f>
        <v/>
      </c>
      <c r="AR148" s="1">
        <f t="shared" ca="1" si="59"/>
        <v>0</v>
      </c>
      <c r="AS148" s="1">
        <f t="shared" ca="1" si="78"/>
        <v>0</v>
      </c>
      <c r="AT148" s="1" t="str">
        <f t="shared" ca="1" si="74"/>
        <v>00</v>
      </c>
      <c r="AU148" s="1" t="str">
        <f t="shared" ca="1" si="60"/>
        <v>00</v>
      </c>
      <c r="AV148" s="1" t="str">
        <f t="shared" ca="1" si="73"/>
        <v>00</v>
      </c>
      <c r="AW148" s="1" t="str">
        <f t="shared" ca="1" si="62"/>
        <v>ZP</v>
      </c>
      <c r="AX148" s="4" t="e">
        <f ca="1">VLOOKUP(UPPER(F148)&amp;"-"&amp;AW148,Opcodes!$D$3:$E$160,2,FALSE)</f>
        <v>#N/A</v>
      </c>
      <c r="AY148" s="1">
        <f t="shared" ca="1" si="83"/>
        <v>0</v>
      </c>
    </row>
    <row r="149" spans="3:51" x14ac:dyDescent="0.3">
      <c r="C149" s="10" t="str" cm="1">
        <f t="array" aca="1" ref="C149" ca="1">IF(AND(N149&amp;""&lt;&gt;"",K149&amp;""&lt;&gt;""),K149&amp;": "&amp;N149&amp;IF(O149&amp;""&lt;&gt;""," "&amp;O149,"")&amp;IF(P149&amp;""&lt;&gt;""," "&amp;P149,""),IF(Y149&amp;""&lt;&gt;"",K149&amp;": "&amp;TRIM(_xlfn.TEXTJOIN("",TRUE,MID(Y149,2*ROW(INDIRECT("1:"&amp;LEN(Y149)))-1,2)&amp;" ")),""))</f>
        <v/>
      </c>
      <c r="D149" s="15"/>
      <c r="E149" s="16"/>
      <c r="F149" s="17"/>
      <c r="G149" s="18"/>
      <c r="H149" s="23"/>
      <c r="I149" s="8"/>
      <c r="J149" s="8"/>
      <c r="K149" s="1" t="str">
        <f t="shared" ca="1" si="77"/>
        <v>313</v>
      </c>
      <c r="L149" s="1" t="str">
        <f t="shared" si="64"/>
        <v/>
      </c>
      <c r="M149" s="1" t="str">
        <f t="shared" ca="1" si="41"/>
        <v>$0313</v>
      </c>
      <c r="N149" s="4" t="str">
        <f t="shared" ca="1" si="42"/>
        <v/>
      </c>
      <c r="O149" s="4" t="str">
        <f t="shared" ca="1" si="43"/>
        <v>00</v>
      </c>
      <c r="P149" s="4" t="str">
        <f t="shared" ca="1" si="44"/>
        <v/>
      </c>
      <c r="Q149" s="3">
        <f t="shared" si="45"/>
        <v>-1</v>
      </c>
      <c r="R149" s="3" t="str">
        <f t="shared" si="72"/>
        <v/>
      </c>
      <c r="S149" s="3" t="str">
        <f t="shared" si="80"/>
        <v>sub</v>
      </c>
      <c r="T149" s="3" t="b">
        <f t="shared" si="79"/>
        <v>0</v>
      </c>
      <c r="U149" s="3" t="b">
        <f t="shared" si="47"/>
        <v>0</v>
      </c>
      <c r="V149" s="3" t="b">
        <f t="shared" si="48"/>
        <v>0</v>
      </c>
      <c r="W149" s="3" t="b">
        <f t="shared" si="49"/>
        <v>0</v>
      </c>
      <c r="X149" s="3" t="b">
        <f>IF(NOT(ISERROR(VLOOKUP(UPPER(F149),Opcodes!$O$3:$O$10,1,FALSE))),TRUE,FALSE)</f>
        <v>0</v>
      </c>
      <c r="Y149" s="1" t="str" cm="1">
        <f t="array" aca="1" ref="Y149" ca="1">IF(OR(UPPER(F149)="STR",UPPER(F149)="ASC"),_xlfn.TEXTJOIN("",TRUE,DEC2HEX(128*(UPPER(F149)="STR")+CODE(MID(G149,ABS(ROW(INDIRECT("1:"&amp;LEN(G149)))),1)))),IF(UPPER(F149)="HEX",SUBSTITUTE(G149," ",""),""))</f>
        <v/>
      </c>
      <c r="Z149" s="1" t="str">
        <f t="shared" si="50"/>
        <v/>
      </c>
      <c r="AA149" s="1" t="str">
        <f t="shared" si="51"/>
        <v/>
      </c>
      <c r="AB149" s="1" t="str">
        <f t="shared" si="52"/>
        <v/>
      </c>
      <c r="AC149" s="1" t="str">
        <f t="shared" si="53"/>
        <v/>
      </c>
      <c r="AD149" s="1" t="str">
        <f t="shared" si="54"/>
        <v/>
      </c>
      <c r="AE149" s="1">
        <f t="shared" ca="1" si="55"/>
        <v>0</v>
      </c>
      <c r="AF149" s="1" t="str">
        <f t="shared" si="56"/>
        <v/>
      </c>
      <c r="AG149" s="1" t="str">
        <f t="shared" ca="1" si="81"/>
        <v>mem</v>
      </c>
      <c r="AH149" s="1">
        <f t="shared" ca="1" si="57"/>
        <v>0</v>
      </c>
      <c r="AI149" s="1">
        <f t="shared" ca="1" si="69"/>
        <v>-1</v>
      </c>
      <c r="AJ149" s="1">
        <f t="shared" ca="1" si="75"/>
        <v>0</v>
      </c>
      <c r="AK149" s="1">
        <f t="shared" ca="1" si="70"/>
        <v>0</v>
      </c>
      <c r="AL149" s="1">
        <f t="shared" ca="1" si="71"/>
        <v>0</v>
      </c>
      <c r="AM149" s="1" t="e" cm="1">
        <f t="array" aca="1" ref="AM149" ca="1">INDEX($G$2:$G$195,MATCH(1,(AL149=$E$2:$E$195)*("EQU"=UPPER($F$2:$F$195)),0))</f>
        <v>#N/A</v>
      </c>
      <c r="AN149" s="1" t="str">
        <f t="shared" ca="1" si="76"/>
        <v/>
      </c>
      <c r="AO149" s="1" t="e">
        <f t="shared" ca="1" si="82"/>
        <v>#N/A</v>
      </c>
      <c r="AP149" s="1" t="str">
        <f t="shared" ca="1" si="58"/>
        <v/>
      </c>
      <c r="AQ149" s="1" t="str" cm="1">
        <f t="array" aca="1" ref="AQ149" ca="1">IF(LEFT(AL149,1)=".",INDEX($M$15:$M$177,MATCH(1,(AL149=$L$15:$L$177)*(S149=($S$15:$S$177)),0)),"")</f>
        <v/>
      </c>
      <c r="AR149" s="1">
        <f t="shared" ca="1" si="59"/>
        <v>0</v>
      </c>
      <c r="AS149" s="1">
        <f t="shared" ca="1" si="78"/>
        <v>0</v>
      </c>
      <c r="AT149" s="1" t="str">
        <f t="shared" ca="1" si="74"/>
        <v>00</v>
      </c>
      <c r="AU149" s="1" t="str">
        <f t="shared" ca="1" si="60"/>
        <v>00</v>
      </c>
      <c r="AV149" s="1" t="str">
        <f t="shared" ca="1" si="73"/>
        <v>00</v>
      </c>
      <c r="AW149" s="1" t="str">
        <f t="shared" ca="1" si="62"/>
        <v>ZP</v>
      </c>
      <c r="AX149" s="4" t="e">
        <f ca="1">VLOOKUP(UPPER(F149)&amp;"-"&amp;AW149,Opcodes!$D$3:$E$160,2,FALSE)</f>
        <v>#N/A</v>
      </c>
      <c r="AY149" s="1">
        <f t="shared" ca="1" si="83"/>
        <v>0</v>
      </c>
    </row>
    <row r="150" spans="3:51" x14ac:dyDescent="0.3">
      <c r="C150" s="10" t="str" cm="1">
        <f t="array" aca="1" ref="C150" ca="1">IF(AND(N150&amp;""&lt;&gt;"",K150&amp;""&lt;&gt;""),K150&amp;": "&amp;N150&amp;IF(O150&amp;""&lt;&gt;""," "&amp;O150,"")&amp;IF(P150&amp;""&lt;&gt;""," "&amp;P150,""),IF(Y150&amp;""&lt;&gt;"",K150&amp;": "&amp;TRIM(_xlfn.TEXTJOIN("",TRUE,MID(Y150,2*ROW(INDIRECT("1:"&amp;LEN(Y150)))-1,2)&amp;" ")),""))</f>
        <v/>
      </c>
      <c r="D150" s="15"/>
      <c r="E150" s="16"/>
      <c r="F150" s="17"/>
      <c r="G150" s="18"/>
      <c r="H150" s="23"/>
      <c r="I150" s="8"/>
      <c r="J150" s="8"/>
      <c r="K150" s="1" t="str">
        <f t="shared" ca="1" si="77"/>
        <v>313</v>
      </c>
      <c r="L150" s="1" t="str">
        <f t="shared" si="64"/>
        <v/>
      </c>
      <c r="M150" s="1" t="str">
        <f t="shared" ca="1" si="41"/>
        <v>$0313</v>
      </c>
      <c r="N150" s="4" t="str">
        <f t="shared" ca="1" si="42"/>
        <v/>
      </c>
      <c r="O150" s="4" t="str">
        <f t="shared" ca="1" si="43"/>
        <v>00</v>
      </c>
      <c r="P150" s="4" t="str">
        <f t="shared" ca="1" si="44"/>
        <v/>
      </c>
      <c r="Q150" s="3">
        <f t="shared" si="45"/>
        <v>-1</v>
      </c>
      <c r="R150" s="3" t="str">
        <f t="shared" si="72"/>
        <v/>
      </c>
      <c r="S150" s="3" t="str">
        <f t="shared" si="80"/>
        <v>sub</v>
      </c>
      <c r="T150" s="3" t="b">
        <f t="shared" si="79"/>
        <v>0</v>
      </c>
      <c r="U150" s="3" t="b">
        <f t="shared" si="47"/>
        <v>0</v>
      </c>
      <c r="V150" s="3" t="b">
        <f t="shared" si="48"/>
        <v>0</v>
      </c>
      <c r="W150" s="3" t="b">
        <f t="shared" si="49"/>
        <v>0</v>
      </c>
      <c r="X150" s="3" t="b">
        <f>IF(NOT(ISERROR(VLOOKUP(UPPER(F150),Opcodes!$O$3:$O$10,1,FALSE))),TRUE,FALSE)</f>
        <v>0</v>
      </c>
      <c r="Y150" s="1" t="str" cm="1">
        <f t="array" aca="1" ref="Y150" ca="1">IF(OR(UPPER(F150)="STR",UPPER(F150)="ASC"),_xlfn.TEXTJOIN("",TRUE,DEC2HEX(128*(UPPER(F150)="STR")+CODE(MID(G150,ABS(ROW(INDIRECT("1:"&amp;LEN(G150)))),1)))),IF(UPPER(F150)="HEX",SUBSTITUTE(G150," ",""),""))</f>
        <v/>
      </c>
      <c r="Z150" s="1" t="str">
        <f t="shared" si="50"/>
        <v/>
      </c>
      <c r="AA150" s="1" t="str">
        <f t="shared" si="51"/>
        <v/>
      </c>
      <c r="AB150" s="1" t="str">
        <f t="shared" si="52"/>
        <v/>
      </c>
      <c r="AC150" s="1" t="str">
        <f t="shared" si="53"/>
        <v/>
      </c>
      <c r="AD150" s="1" t="str">
        <f t="shared" si="54"/>
        <v/>
      </c>
      <c r="AE150" s="1">
        <f t="shared" ca="1" si="55"/>
        <v>0</v>
      </c>
      <c r="AF150" s="1" t="str">
        <f t="shared" si="56"/>
        <v/>
      </c>
      <c r="AG150" s="1" t="str">
        <f t="shared" ca="1" si="81"/>
        <v>mem</v>
      </c>
      <c r="AH150" s="1">
        <f t="shared" ca="1" si="57"/>
        <v>0</v>
      </c>
      <c r="AI150" s="1">
        <f t="shared" ca="1" si="69"/>
        <v>-1</v>
      </c>
      <c r="AJ150" s="1">
        <f t="shared" ca="1" si="75"/>
        <v>0</v>
      </c>
      <c r="AK150" s="1">
        <f t="shared" ca="1" si="70"/>
        <v>0</v>
      </c>
      <c r="AL150" s="1">
        <f t="shared" ca="1" si="71"/>
        <v>0</v>
      </c>
      <c r="AM150" s="1" t="e" cm="1">
        <f t="array" aca="1" ref="AM150" ca="1">INDEX($G$2:$G$195,MATCH(1,(AL150=$E$2:$E$195)*("EQU"=UPPER($F$2:$F$195)),0))</f>
        <v>#N/A</v>
      </c>
      <c r="AN150" s="1" t="str">
        <f t="shared" ca="1" si="76"/>
        <v/>
      </c>
      <c r="AO150" s="1" t="e">
        <f t="shared" ca="1" si="82"/>
        <v>#N/A</v>
      </c>
      <c r="AP150" s="1" t="str">
        <f t="shared" ca="1" si="58"/>
        <v/>
      </c>
      <c r="AQ150" s="1" t="str" cm="1">
        <f t="array" aca="1" ref="AQ150" ca="1">IF(LEFT(AL150,1)=".",INDEX($M$15:$M$177,MATCH(1,(AL150=$L$15:$L$177)*(S150=($S$15:$S$177)),0)),"")</f>
        <v/>
      </c>
      <c r="AR150" s="1">
        <f t="shared" ca="1" si="59"/>
        <v>0</v>
      </c>
      <c r="AS150" s="1">
        <f t="shared" ca="1" si="78"/>
        <v>0</v>
      </c>
      <c r="AT150" s="1" t="str">
        <f t="shared" ca="1" si="74"/>
        <v>00</v>
      </c>
      <c r="AU150" s="1" t="str">
        <f t="shared" ca="1" si="60"/>
        <v>00</v>
      </c>
      <c r="AV150" s="1" t="str">
        <f t="shared" ca="1" si="73"/>
        <v>00</v>
      </c>
      <c r="AW150" s="1" t="str">
        <f t="shared" ca="1" si="62"/>
        <v>ZP</v>
      </c>
      <c r="AX150" s="4" t="e">
        <f ca="1">VLOOKUP(UPPER(F150)&amp;"-"&amp;AW150,Opcodes!$D$3:$E$160,2,FALSE)</f>
        <v>#N/A</v>
      </c>
      <c r="AY150" s="1">
        <f t="shared" ca="1" si="83"/>
        <v>0</v>
      </c>
    </row>
    <row r="151" spans="3:51" x14ac:dyDescent="0.3">
      <c r="C151" s="10" t="str" cm="1">
        <f t="array" aca="1" ref="C151" ca="1">IF(AND(N151&amp;""&lt;&gt;"",K151&amp;""&lt;&gt;""),K151&amp;": "&amp;N151&amp;IF(O151&amp;""&lt;&gt;""," "&amp;O151,"")&amp;IF(P151&amp;""&lt;&gt;""," "&amp;P151,""),IF(Y151&amp;""&lt;&gt;"",K151&amp;": "&amp;TRIM(_xlfn.TEXTJOIN("",TRUE,MID(Y151,2*ROW(INDIRECT("1:"&amp;LEN(Y151)))-1,2)&amp;" ")),""))</f>
        <v/>
      </c>
      <c r="D151" s="15"/>
      <c r="E151" s="16"/>
      <c r="F151" s="17"/>
      <c r="G151" s="18"/>
      <c r="H151" s="23"/>
      <c r="I151" s="8"/>
      <c r="J151" s="8"/>
      <c r="K151" s="1" t="str">
        <f t="shared" ca="1" si="77"/>
        <v>313</v>
      </c>
      <c r="L151" s="1" t="str">
        <f t="shared" si="64"/>
        <v/>
      </c>
      <c r="M151" s="1" t="str">
        <f t="shared" ca="1" si="41"/>
        <v>$0313</v>
      </c>
      <c r="N151" s="4" t="str">
        <f t="shared" ca="1" si="42"/>
        <v/>
      </c>
      <c r="O151" s="4" t="str">
        <f t="shared" ca="1" si="43"/>
        <v>00</v>
      </c>
      <c r="P151" s="4" t="str">
        <f t="shared" ca="1" si="44"/>
        <v/>
      </c>
      <c r="Q151" s="3">
        <f t="shared" si="45"/>
        <v>-1</v>
      </c>
      <c r="R151" s="3" t="str">
        <f t="shared" si="72"/>
        <v/>
      </c>
      <c r="S151" s="3" t="str">
        <f t="shared" si="80"/>
        <v>sub</v>
      </c>
      <c r="T151" s="3" t="b">
        <f t="shared" si="79"/>
        <v>0</v>
      </c>
      <c r="U151" s="3" t="b">
        <f t="shared" si="47"/>
        <v>0</v>
      </c>
      <c r="V151" s="3" t="b">
        <f t="shared" si="48"/>
        <v>0</v>
      </c>
      <c r="W151" s="3" t="b">
        <f t="shared" si="49"/>
        <v>0</v>
      </c>
      <c r="X151" s="3" t="b">
        <f>IF(NOT(ISERROR(VLOOKUP(UPPER(F151),Opcodes!$O$3:$O$10,1,FALSE))),TRUE,FALSE)</f>
        <v>0</v>
      </c>
      <c r="Y151" s="1" t="str" cm="1">
        <f t="array" aca="1" ref="Y151" ca="1">IF(OR(UPPER(F151)="STR",UPPER(F151)="ASC"),_xlfn.TEXTJOIN("",TRUE,DEC2HEX(128*(UPPER(F151)="STR")+CODE(MID(G151,ABS(ROW(INDIRECT("1:"&amp;LEN(G151)))),1)))),IF(UPPER(F151)="HEX",SUBSTITUTE(G151," ",""),""))</f>
        <v/>
      </c>
      <c r="Z151" s="1" t="str">
        <f t="shared" si="50"/>
        <v/>
      </c>
      <c r="AA151" s="1" t="str">
        <f t="shared" si="51"/>
        <v/>
      </c>
      <c r="AB151" s="1" t="str">
        <f t="shared" si="52"/>
        <v/>
      </c>
      <c r="AC151" s="1" t="str">
        <f t="shared" si="53"/>
        <v/>
      </c>
      <c r="AD151" s="1" t="str">
        <f t="shared" si="54"/>
        <v/>
      </c>
      <c r="AE151" s="1">
        <f t="shared" ca="1" si="55"/>
        <v>0</v>
      </c>
      <c r="AF151" s="1" t="str">
        <f t="shared" si="56"/>
        <v/>
      </c>
      <c r="AG151" s="1" t="str">
        <f t="shared" ca="1" si="81"/>
        <v>mem</v>
      </c>
      <c r="AH151" s="1">
        <f t="shared" ca="1" si="57"/>
        <v>0</v>
      </c>
      <c r="AI151" s="1">
        <f t="shared" ca="1" si="69"/>
        <v>-1</v>
      </c>
      <c r="AJ151" s="1">
        <f t="shared" ca="1" si="75"/>
        <v>0</v>
      </c>
      <c r="AK151" s="1">
        <f t="shared" ca="1" si="70"/>
        <v>0</v>
      </c>
      <c r="AL151" s="1">
        <f t="shared" ca="1" si="71"/>
        <v>0</v>
      </c>
      <c r="AM151" s="1" t="e" cm="1">
        <f t="array" aca="1" ref="AM151" ca="1">INDEX($G$2:$G$195,MATCH(1,(AL151=$E$2:$E$195)*("EQU"=UPPER($F$2:$F$195)),0))</f>
        <v>#N/A</v>
      </c>
      <c r="AN151" s="1" t="str">
        <f t="shared" ca="1" si="76"/>
        <v/>
      </c>
      <c r="AO151" s="1" t="e">
        <f t="shared" ca="1" si="82"/>
        <v>#N/A</v>
      </c>
      <c r="AP151" s="1" t="str">
        <f t="shared" ca="1" si="58"/>
        <v/>
      </c>
      <c r="AQ151" s="1" t="str" cm="1">
        <f t="array" aca="1" ref="AQ151" ca="1">IF(LEFT(AL151,1)=".",INDEX($M$15:$M$177,MATCH(1,(AL151=$L$15:$L$177)*(S151=($S$15:$S$177)),0)),"")</f>
        <v/>
      </c>
      <c r="AR151" s="1">
        <f t="shared" ca="1" si="59"/>
        <v>0</v>
      </c>
      <c r="AS151" s="1">
        <f t="shared" ca="1" si="78"/>
        <v>0</v>
      </c>
      <c r="AT151" s="1" t="str">
        <f t="shared" ca="1" si="74"/>
        <v>00</v>
      </c>
      <c r="AU151" s="1" t="str">
        <f t="shared" ca="1" si="60"/>
        <v>00</v>
      </c>
      <c r="AV151" s="1" t="str">
        <f t="shared" ca="1" si="73"/>
        <v>00</v>
      </c>
      <c r="AW151" s="1" t="str">
        <f t="shared" ca="1" si="62"/>
        <v>ZP</v>
      </c>
      <c r="AX151" s="4" t="e">
        <f ca="1">VLOOKUP(UPPER(F151)&amp;"-"&amp;AW151,Opcodes!$D$3:$E$160,2,FALSE)</f>
        <v>#N/A</v>
      </c>
      <c r="AY151" s="1">
        <f t="shared" ca="1" si="83"/>
        <v>0</v>
      </c>
    </row>
    <row r="152" spans="3:51" x14ac:dyDescent="0.3">
      <c r="C152" s="10" t="str" cm="1">
        <f t="array" aca="1" ref="C152" ca="1">IF(AND(N152&amp;""&lt;&gt;"",K152&amp;""&lt;&gt;""),K152&amp;": "&amp;N152&amp;IF(O152&amp;""&lt;&gt;""," "&amp;O152,"")&amp;IF(P152&amp;""&lt;&gt;""," "&amp;P152,""),IF(Y152&amp;""&lt;&gt;"",K152&amp;": "&amp;TRIM(_xlfn.TEXTJOIN("",TRUE,MID(Y152,2*ROW(INDIRECT("1:"&amp;LEN(Y152)))-1,2)&amp;" ")),""))</f>
        <v/>
      </c>
      <c r="D152" s="15"/>
      <c r="E152" s="16"/>
      <c r="F152" s="17"/>
      <c r="G152" s="18"/>
      <c r="H152" s="23"/>
      <c r="I152" s="8"/>
      <c r="J152" s="8"/>
      <c r="K152" s="1" t="str">
        <f t="shared" ca="1" si="77"/>
        <v>313</v>
      </c>
      <c r="L152" s="1" t="str">
        <f t="shared" si="64"/>
        <v/>
      </c>
      <c r="M152" s="1" t="str">
        <f t="shared" ca="1" si="41"/>
        <v>$0313</v>
      </c>
      <c r="N152" s="4" t="str">
        <f t="shared" ca="1" si="42"/>
        <v/>
      </c>
      <c r="O152" s="4" t="str">
        <f t="shared" ca="1" si="43"/>
        <v>00</v>
      </c>
      <c r="P152" s="4" t="str">
        <f t="shared" ca="1" si="44"/>
        <v/>
      </c>
      <c r="Q152" s="3">
        <f t="shared" si="45"/>
        <v>-1</v>
      </c>
      <c r="R152" s="3" t="str">
        <f t="shared" si="72"/>
        <v/>
      </c>
      <c r="S152" s="3" t="str">
        <f t="shared" si="80"/>
        <v>sub</v>
      </c>
      <c r="T152" s="3" t="b">
        <f t="shared" si="79"/>
        <v>0</v>
      </c>
      <c r="U152" s="3" t="b">
        <f t="shared" si="47"/>
        <v>0</v>
      </c>
      <c r="V152" s="3" t="b">
        <f t="shared" si="48"/>
        <v>0</v>
      </c>
      <c r="W152" s="3" t="b">
        <f t="shared" si="49"/>
        <v>0</v>
      </c>
      <c r="X152" s="3" t="b">
        <f>IF(NOT(ISERROR(VLOOKUP(UPPER(F152),Opcodes!$O$3:$O$10,1,FALSE))),TRUE,FALSE)</f>
        <v>0</v>
      </c>
      <c r="Y152" s="1" t="str" cm="1">
        <f t="array" aca="1" ref="Y152" ca="1">IF(OR(UPPER(F152)="STR",UPPER(F152)="ASC"),_xlfn.TEXTJOIN("",TRUE,DEC2HEX(128*(UPPER(F152)="STR")+CODE(MID(G152,ABS(ROW(INDIRECT("1:"&amp;LEN(G152)))),1)))),IF(UPPER(F152)="HEX",SUBSTITUTE(G152," ",""),""))</f>
        <v/>
      </c>
      <c r="Z152" s="1" t="str">
        <f t="shared" si="50"/>
        <v/>
      </c>
      <c r="AA152" s="1" t="str">
        <f t="shared" si="51"/>
        <v/>
      </c>
      <c r="AB152" s="1" t="str">
        <f t="shared" si="52"/>
        <v/>
      </c>
      <c r="AC152" s="1" t="str">
        <f t="shared" si="53"/>
        <v/>
      </c>
      <c r="AD152" s="1" t="str">
        <f t="shared" si="54"/>
        <v/>
      </c>
      <c r="AE152" s="1">
        <f t="shared" ca="1" si="55"/>
        <v>0</v>
      </c>
      <c r="AF152" s="1" t="str">
        <f t="shared" si="56"/>
        <v/>
      </c>
      <c r="AG152" s="1" t="str">
        <f t="shared" ca="1" si="81"/>
        <v>mem</v>
      </c>
      <c r="AH152" s="1">
        <f t="shared" ca="1" si="57"/>
        <v>0</v>
      </c>
      <c r="AI152" s="1">
        <f t="shared" ca="1" si="69"/>
        <v>-1</v>
      </c>
      <c r="AJ152" s="1">
        <f t="shared" ca="1" si="75"/>
        <v>0</v>
      </c>
      <c r="AK152" s="1">
        <f t="shared" ca="1" si="70"/>
        <v>0</v>
      </c>
      <c r="AL152" s="1">
        <f t="shared" ca="1" si="71"/>
        <v>0</v>
      </c>
      <c r="AM152" s="1" t="e" cm="1">
        <f t="array" aca="1" ref="AM152" ca="1">INDEX($G$2:$G$195,MATCH(1,(AL152=$E$2:$E$195)*("EQU"=UPPER($F$2:$F$195)),0))</f>
        <v>#N/A</v>
      </c>
      <c r="AN152" s="1" t="str">
        <f t="shared" ca="1" si="76"/>
        <v/>
      </c>
      <c r="AO152" s="1" t="e">
        <f t="shared" ca="1" si="82"/>
        <v>#N/A</v>
      </c>
      <c r="AP152" s="1" t="str">
        <f t="shared" ca="1" si="58"/>
        <v/>
      </c>
      <c r="AQ152" s="1" t="str" cm="1">
        <f t="array" aca="1" ref="AQ152" ca="1">IF(LEFT(AL152,1)=".",INDEX($M$15:$M$177,MATCH(1,(AL152=$L$15:$L$177)*(S152=($S$15:$S$177)),0)),"")</f>
        <v/>
      </c>
      <c r="AR152" s="1">
        <f t="shared" ca="1" si="59"/>
        <v>0</v>
      </c>
      <c r="AS152" s="1">
        <f t="shared" ca="1" si="78"/>
        <v>0</v>
      </c>
      <c r="AT152" s="1" t="str">
        <f t="shared" ca="1" si="74"/>
        <v>00</v>
      </c>
      <c r="AU152" s="1" t="str">
        <f t="shared" ca="1" si="60"/>
        <v>00</v>
      </c>
      <c r="AV152" s="1" t="str">
        <f t="shared" ca="1" si="73"/>
        <v>00</v>
      </c>
      <c r="AW152" s="1" t="str">
        <f t="shared" ca="1" si="62"/>
        <v>ZP</v>
      </c>
      <c r="AX152" s="4" t="e">
        <f ca="1">VLOOKUP(UPPER(F152)&amp;"-"&amp;AW152,Opcodes!$D$3:$E$160,2,FALSE)</f>
        <v>#N/A</v>
      </c>
      <c r="AY152" s="1">
        <f t="shared" ca="1" si="83"/>
        <v>0</v>
      </c>
    </row>
    <row r="153" spans="3:51" x14ac:dyDescent="0.3">
      <c r="C153" s="10" t="str" cm="1">
        <f t="array" aca="1" ref="C153" ca="1">IF(AND(N153&amp;""&lt;&gt;"",K153&amp;""&lt;&gt;""),K153&amp;": "&amp;N153&amp;IF(O153&amp;""&lt;&gt;""," "&amp;O153,"")&amp;IF(P153&amp;""&lt;&gt;""," "&amp;P153,""),IF(Y153&amp;""&lt;&gt;"",K153&amp;": "&amp;TRIM(_xlfn.TEXTJOIN("",TRUE,MID(Y153,2*ROW(INDIRECT("1:"&amp;LEN(Y153)))-1,2)&amp;" ")),""))</f>
        <v/>
      </c>
      <c r="D153" s="15"/>
      <c r="E153" s="16"/>
      <c r="F153" s="17"/>
      <c r="G153" s="18"/>
      <c r="H153" s="23"/>
      <c r="I153" s="8"/>
      <c r="J153" s="8"/>
      <c r="K153" s="1" t="str">
        <f t="shared" ca="1" si="77"/>
        <v>313</v>
      </c>
      <c r="L153" s="1" t="str">
        <f t="shared" si="64"/>
        <v/>
      </c>
      <c r="M153" s="1" t="str">
        <f t="shared" ca="1" si="41"/>
        <v>$0313</v>
      </c>
      <c r="N153" s="4" t="str">
        <f t="shared" ca="1" si="42"/>
        <v/>
      </c>
      <c r="O153" s="4" t="str">
        <f t="shared" ca="1" si="43"/>
        <v>00</v>
      </c>
      <c r="P153" s="4" t="str">
        <f t="shared" ca="1" si="44"/>
        <v/>
      </c>
      <c r="Q153" s="3">
        <f t="shared" si="45"/>
        <v>-1</v>
      </c>
      <c r="R153" s="3" t="str">
        <f t="shared" si="72"/>
        <v/>
      </c>
      <c r="S153" s="3" t="str">
        <f t="shared" si="80"/>
        <v>sub</v>
      </c>
      <c r="T153" s="3" t="b">
        <f t="shared" si="79"/>
        <v>0</v>
      </c>
      <c r="U153" s="3" t="b">
        <f t="shared" si="47"/>
        <v>0</v>
      </c>
      <c r="V153" s="3" t="b">
        <f t="shared" si="48"/>
        <v>0</v>
      </c>
      <c r="W153" s="3" t="b">
        <f t="shared" si="49"/>
        <v>0</v>
      </c>
      <c r="X153" s="3" t="b">
        <f>IF(NOT(ISERROR(VLOOKUP(UPPER(F153),Opcodes!$O$3:$O$10,1,FALSE))),TRUE,FALSE)</f>
        <v>0</v>
      </c>
      <c r="Y153" s="1" t="str" cm="1">
        <f t="array" aca="1" ref="Y153" ca="1">IF(OR(UPPER(F153)="STR",UPPER(F153)="ASC"),_xlfn.TEXTJOIN("",TRUE,DEC2HEX(128*(UPPER(F153)="STR")+CODE(MID(G153,ABS(ROW(INDIRECT("1:"&amp;LEN(G153)))),1)))),IF(UPPER(F153)="HEX",SUBSTITUTE(G153," ",""),""))</f>
        <v/>
      </c>
      <c r="Z153" s="1" t="str">
        <f t="shared" si="50"/>
        <v/>
      </c>
      <c r="AA153" s="1" t="str">
        <f t="shared" si="51"/>
        <v/>
      </c>
      <c r="AB153" s="1" t="str">
        <f t="shared" si="52"/>
        <v/>
      </c>
      <c r="AC153" s="1" t="str">
        <f t="shared" si="53"/>
        <v/>
      </c>
      <c r="AD153" s="1" t="str">
        <f t="shared" si="54"/>
        <v/>
      </c>
      <c r="AE153" s="1">
        <f t="shared" ca="1" si="55"/>
        <v>0</v>
      </c>
      <c r="AF153" s="1" t="str">
        <f t="shared" si="56"/>
        <v/>
      </c>
      <c r="AG153" s="1" t="str">
        <f t="shared" ca="1" si="81"/>
        <v>mem</v>
      </c>
      <c r="AH153" s="1">
        <f t="shared" ca="1" si="57"/>
        <v>0</v>
      </c>
      <c r="AI153" s="1">
        <f t="shared" ca="1" si="69"/>
        <v>-1</v>
      </c>
      <c r="AJ153" s="1">
        <f t="shared" ca="1" si="75"/>
        <v>0</v>
      </c>
      <c r="AK153" s="1">
        <f t="shared" ca="1" si="70"/>
        <v>0</v>
      </c>
      <c r="AL153" s="1">
        <f t="shared" ca="1" si="71"/>
        <v>0</v>
      </c>
      <c r="AM153" s="1" t="e" cm="1">
        <f t="array" aca="1" ref="AM153" ca="1">INDEX($G$2:$G$195,MATCH(1,(AL153=$E$2:$E$195)*("EQU"=UPPER($F$2:$F$195)),0))</f>
        <v>#N/A</v>
      </c>
      <c r="AN153" s="1" t="str">
        <f t="shared" ca="1" si="76"/>
        <v/>
      </c>
      <c r="AO153" s="1" t="e">
        <f t="shared" ca="1" si="82"/>
        <v>#N/A</v>
      </c>
      <c r="AP153" s="1" t="str">
        <f t="shared" ca="1" si="58"/>
        <v/>
      </c>
      <c r="AQ153" s="1" t="str" cm="1">
        <f t="array" aca="1" ref="AQ153" ca="1">IF(LEFT(AL153,1)=".",INDEX($M$15:$M$177,MATCH(1,(AL153=$L$15:$L$177)*(S153=($S$15:$S$177)),0)),"")</f>
        <v/>
      </c>
      <c r="AR153" s="1">
        <f t="shared" ca="1" si="59"/>
        <v>0</v>
      </c>
      <c r="AS153" s="1">
        <f t="shared" ca="1" si="78"/>
        <v>0</v>
      </c>
      <c r="AT153" s="1" t="str">
        <f t="shared" ca="1" si="74"/>
        <v>00</v>
      </c>
      <c r="AU153" s="1" t="str">
        <f t="shared" ca="1" si="60"/>
        <v>00</v>
      </c>
      <c r="AV153" s="1" t="str">
        <f t="shared" ca="1" si="73"/>
        <v>00</v>
      </c>
      <c r="AW153" s="1" t="str">
        <f t="shared" ca="1" si="62"/>
        <v>ZP</v>
      </c>
      <c r="AX153" s="4" t="e">
        <f ca="1">VLOOKUP(UPPER(F153)&amp;"-"&amp;AW153,Opcodes!$D$3:$E$160,2,FALSE)</f>
        <v>#N/A</v>
      </c>
      <c r="AY153" s="1">
        <f t="shared" ca="1" si="83"/>
        <v>0</v>
      </c>
    </row>
    <row r="154" spans="3:51" x14ac:dyDescent="0.3">
      <c r="C154" s="10" t="str" cm="1">
        <f t="array" aca="1" ref="C154" ca="1">IF(AND(N154&amp;""&lt;&gt;"",K154&amp;""&lt;&gt;""),K154&amp;": "&amp;N154&amp;IF(O154&amp;""&lt;&gt;""," "&amp;O154,"")&amp;IF(P154&amp;""&lt;&gt;""," "&amp;P154,""),IF(Y154&amp;""&lt;&gt;"",K154&amp;": "&amp;TRIM(_xlfn.TEXTJOIN("",TRUE,MID(Y154,2*ROW(INDIRECT("1:"&amp;LEN(Y154)))-1,2)&amp;" ")),""))</f>
        <v/>
      </c>
      <c r="D154" s="15"/>
      <c r="E154" s="16"/>
      <c r="F154" s="17"/>
      <c r="G154" s="18"/>
      <c r="H154" s="23"/>
      <c r="I154" s="8"/>
      <c r="J154" s="8"/>
      <c r="K154" s="1" t="str">
        <f t="shared" ca="1" si="77"/>
        <v>313</v>
      </c>
      <c r="L154" s="1" t="str">
        <f t="shared" si="64"/>
        <v/>
      </c>
      <c r="M154" s="1" t="str">
        <f t="shared" ca="1" si="41"/>
        <v>$0313</v>
      </c>
      <c r="N154" s="4" t="str">
        <f t="shared" ca="1" si="42"/>
        <v/>
      </c>
      <c r="O154" s="4" t="str">
        <f t="shared" ca="1" si="43"/>
        <v>00</v>
      </c>
      <c r="P154" s="4" t="str">
        <f t="shared" ca="1" si="44"/>
        <v/>
      </c>
      <c r="Q154" s="3">
        <f t="shared" si="45"/>
        <v>-1</v>
      </c>
      <c r="R154" s="3" t="str">
        <f t="shared" si="72"/>
        <v/>
      </c>
      <c r="S154" s="3" t="str">
        <f t="shared" si="80"/>
        <v>sub</v>
      </c>
      <c r="T154" s="3" t="b">
        <f t="shared" si="79"/>
        <v>0</v>
      </c>
      <c r="U154" s="3" t="b">
        <f t="shared" si="47"/>
        <v>0</v>
      </c>
      <c r="V154" s="3" t="b">
        <f t="shared" si="48"/>
        <v>0</v>
      </c>
      <c r="W154" s="3" t="b">
        <f t="shared" si="49"/>
        <v>0</v>
      </c>
      <c r="X154" s="3" t="b">
        <f>IF(NOT(ISERROR(VLOOKUP(UPPER(F154),Opcodes!$O$3:$O$10,1,FALSE))),TRUE,FALSE)</f>
        <v>0</v>
      </c>
      <c r="Y154" s="1" t="str" cm="1">
        <f t="array" aca="1" ref="Y154" ca="1">IF(OR(UPPER(F154)="STR",UPPER(F154)="ASC"),_xlfn.TEXTJOIN("",TRUE,DEC2HEX(128*(UPPER(F154)="STR")+CODE(MID(G154,ABS(ROW(INDIRECT("1:"&amp;LEN(G154)))),1)))),IF(UPPER(F154)="HEX",SUBSTITUTE(G154," ",""),""))</f>
        <v/>
      </c>
      <c r="Z154" s="1" t="str">
        <f t="shared" si="50"/>
        <v/>
      </c>
      <c r="AA154" s="1" t="str">
        <f t="shared" si="51"/>
        <v/>
      </c>
      <c r="AB154" s="1" t="str">
        <f t="shared" si="52"/>
        <v/>
      </c>
      <c r="AC154" s="1" t="str">
        <f t="shared" si="53"/>
        <v/>
      </c>
      <c r="AD154" s="1" t="str">
        <f t="shared" si="54"/>
        <v/>
      </c>
      <c r="AE154" s="1">
        <f t="shared" ca="1" si="55"/>
        <v>0</v>
      </c>
      <c r="AF154" s="1" t="str">
        <f t="shared" si="56"/>
        <v/>
      </c>
      <c r="AG154" s="1" t="str">
        <f t="shared" ca="1" si="81"/>
        <v>mem</v>
      </c>
      <c r="AH154" s="1">
        <f t="shared" ca="1" si="57"/>
        <v>0</v>
      </c>
      <c r="AI154" s="1">
        <f t="shared" ca="1" si="69"/>
        <v>-1</v>
      </c>
      <c r="AJ154" s="1">
        <f t="shared" ca="1" si="75"/>
        <v>0</v>
      </c>
      <c r="AK154" s="1">
        <f t="shared" ca="1" si="70"/>
        <v>0</v>
      </c>
      <c r="AL154" s="1">
        <f t="shared" ca="1" si="71"/>
        <v>0</v>
      </c>
      <c r="AM154" s="1" t="e" cm="1">
        <f t="array" aca="1" ref="AM154" ca="1">INDEX($G$2:$G$195,MATCH(1,(AL154=$E$2:$E$195)*("EQU"=UPPER($F$2:$F$195)),0))</f>
        <v>#N/A</v>
      </c>
      <c r="AN154" s="1" t="str">
        <f t="shared" ca="1" si="76"/>
        <v/>
      </c>
      <c r="AO154" s="1" t="e">
        <f t="shared" ca="1" si="82"/>
        <v>#N/A</v>
      </c>
      <c r="AP154" s="1" t="str">
        <f t="shared" ca="1" si="58"/>
        <v/>
      </c>
      <c r="AQ154" s="1" t="str" cm="1">
        <f t="array" aca="1" ref="AQ154" ca="1">IF(LEFT(AL154,1)=".",INDEX($M$15:$M$177,MATCH(1,(AL154=$L$15:$L$177)*(S154=($S$15:$S$177)),0)),"")</f>
        <v/>
      </c>
      <c r="AR154" s="1">
        <f t="shared" ca="1" si="59"/>
        <v>0</v>
      </c>
      <c r="AS154" s="1">
        <f t="shared" ca="1" si="78"/>
        <v>0</v>
      </c>
      <c r="AT154" s="1" t="str">
        <f t="shared" ca="1" si="74"/>
        <v>00</v>
      </c>
      <c r="AU154" s="1" t="str">
        <f t="shared" ca="1" si="60"/>
        <v>00</v>
      </c>
      <c r="AV154" s="1" t="str">
        <f t="shared" ca="1" si="73"/>
        <v>00</v>
      </c>
      <c r="AW154" s="1" t="str">
        <f t="shared" ca="1" si="62"/>
        <v>ZP</v>
      </c>
      <c r="AX154" s="4" t="e">
        <f ca="1">VLOOKUP(UPPER(F154)&amp;"-"&amp;AW154,Opcodes!$D$3:$E$160,2,FALSE)</f>
        <v>#N/A</v>
      </c>
      <c r="AY154" s="1">
        <f t="shared" ca="1" si="83"/>
        <v>0</v>
      </c>
    </row>
    <row r="155" spans="3:51" x14ac:dyDescent="0.3">
      <c r="C155" s="10" t="str" cm="1">
        <f t="array" aca="1" ref="C155" ca="1">IF(AND(N155&amp;""&lt;&gt;"",K155&amp;""&lt;&gt;""),K155&amp;": "&amp;N155&amp;IF(O155&amp;""&lt;&gt;""," "&amp;O155,"")&amp;IF(P155&amp;""&lt;&gt;""," "&amp;P155,""),IF(Y155&amp;""&lt;&gt;"",K155&amp;": "&amp;TRIM(_xlfn.TEXTJOIN("",TRUE,MID(Y155,2*ROW(INDIRECT("1:"&amp;LEN(Y155)))-1,2)&amp;" ")),""))</f>
        <v/>
      </c>
      <c r="D155" s="15"/>
      <c r="E155" s="16"/>
      <c r="F155" s="17"/>
      <c r="G155" s="18"/>
      <c r="H155" s="23"/>
      <c r="I155" s="8"/>
      <c r="J155" s="8"/>
      <c r="K155" s="1" t="str">
        <f t="shared" ca="1" si="77"/>
        <v>313</v>
      </c>
      <c r="L155" s="1" t="str">
        <f t="shared" si="64"/>
        <v/>
      </c>
      <c r="M155" s="1" t="str">
        <f t="shared" ca="1" si="41"/>
        <v>$0313</v>
      </c>
      <c r="N155" s="4" t="str">
        <f t="shared" ca="1" si="42"/>
        <v/>
      </c>
      <c r="O155" s="4" t="str">
        <f t="shared" ca="1" si="43"/>
        <v>00</v>
      </c>
      <c r="P155" s="4" t="str">
        <f t="shared" ca="1" si="44"/>
        <v/>
      </c>
      <c r="Q155" s="3">
        <f t="shared" si="45"/>
        <v>-1</v>
      </c>
      <c r="R155" s="3" t="str">
        <f t="shared" si="72"/>
        <v/>
      </c>
      <c r="S155" s="3" t="str">
        <f t="shared" si="80"/>
        <v>sub</v>
      </c>
      <c r="T155" s="3" t="b">
        <f t="shared" si="79"/>
        <v>0</v>
      </c>
      <c r="U155" s="3" t="b">
        <f t="shared" si="47"/>
        <v>0</v>
      </c>
      <c r="V155" s="3" t="b">
        <f t="shared" si="48"/>
        <v>0</v>
      </c>
      <c r="W155" s="3" t="b">
        <f t="shared" si="49"/>
        <v>0</v>
      </c>
      <c r="X155" s="3" t="b">
        <f>IF(NOT(ISERROR(VLOOKUP(UPPER(F155),Opcodes!$O$3:$O$10,1,FALSE))),TRUE,FALSE)</f>
        <v>0</v>
      </c>
      <c r="Y155" s="1" t="str" cm="1">
        <f t="array" aca="1" ref="Y155" ca="1">IF(OR(UPPER(F155)="STR",UPPER(F155)="ASC"),_xlfn.TEXTJOIN("",TRUE,DEC2HEX(128*(UPPER(F155)="STR")+CODE(MID(G155,ABS(ROW(INDIRECT("1:"&amp;LEN(G155)))),1)))),IF(UPPER(F155)="HEX",SUBSTITUTE(G155," ",""),""))</f>
        <v/>
      </c>
      <c r="Z155" s="1" t="str">
        <f t="shared" si="50"/>
        <v/>
      </c>
      <c r="AA155" s="1" t="str">
        <f t="shared" si="51"/>
        <v/>
      </c>
      <c r="AB155" s="1" t="str">
        <f t="shared" si="52"/>
        <v/>
      </c>
      <c r="AC155" s="1" t="str">
        <f t="shared" si="53"/>
        <v/>
      </c>
      <c r="AD155" s="1" t="str">
        <f t="shared" si="54"/>
        <v/>
      </c>
      <c r="AE155" s="1">
        <f t="shared" ca="1" si="55"/>
        <v>0</v>
      </c>
      <c r="AF155" s="1" t="str">
        <f t="shared" si="56"/>
        <v/>
      </c>
      <c r="AG155" s="1" t="str">
        <f t="shared" ca="1" si="81"/>
        <v>mem</v>
      </c>
      <c r="AH155" s="1">
        <f t="shared" ca="1" si="57"/>
        <v>0</v>
      </c>
      <c r="AI155" s="1">
        <f t="shared" ca="1" si="69"/>
        <v>-1</v>
      </c>
      <c r="AJ155" s="1">
        <f t="shared" ca="1" si="75"/>
        <v>0</v>
      </c>
      <c r="AK155" s="1">
        <f t="shared" ca="1" si="70"/>
        <v>0</v>
      </c>
      <c r="AL155" s="1">
        <f t="shared" ca="1" si="71"/>
        <v>0</v>
      </c>
      <c r="AM155" s="1" t="e" cm="1">
        <f t="array" aca="1" ref="AM155" ca="1">INDEX($G$2:$G$195,MATCH(1,(AL155=$E$2:$E$195)*("EQU"=UPPER($F$2:$F$195)),0))</f>
        <v>#N/A</v>
      </c>
      <c r="AN155" s="1" t="str">
        <f t="shared" ca="1" si="76"/>
        <v/>
      </c>
      <c r="AO155" s="1" t="e">
        <f t="shared" ca="1" si="82"/>
        <v>#N/A</v>
      </c>
      <c r="AP155" s="1" t="str">
        <f t="shared" ca="1" si="58"/>
        <v/>
      </c>
      <c r="AQ155" s="1" t="str" cm="1">
        <f t="array" aca="1" ref="AQ155" ca="1">IF(LEFT(AL155,1)=".",INDEX($M$15:$M$177,MATCH(1,(AL155=$L$15:$L$177)*(S155=($S$15:$S$177)),0)),"")</f>
        <v/>
      </c>
      <c r="AR155" s="1">
        <f t="shared" ca="1" si="59"/>
        <v>0</v>
      </c>
      <c r="AS155" s="1">
        <f t="shared" ca="1" si="78"/>
        <v>0</v>
      </c>
      <c r="AT155" s="1" t="str">
        <f t="shared" ca="1" si="74"/>
        <v>00</v>
      </c>
      <c r="AU155" s="1" t="str">
        <f t="shared" ca="1" si="60"/>
        <v>00</v>
      </c>
      <c r="AV155" s="1" t="str">
        <f t="shared" ca="1" si="73"/>
        <v>00</v>
      </c>
      <c r="AW155" s="1" t="str">
        <f t="shared" ca="1" si="62"/>
        <v>ZP</v>
      </c>
      <c r="AX155" s="4" t="e">
        <f ca="1">VLOOKUP(UPPER(F155)&amp;"-"&amp;AW155,Opcodes!$D$3:$E$160,2,FALSE)</f>
        <v>#N/A</v>
      </c>
      <c r="AY155" s="1">
        <f t="shared" ca="1" si="83"/>
        <v>0</v>
      </c>
    </row>
    <row r="156" spans="3:51" x14ac:dyDescent="0.3">
      <c r="C156" s="10" t="str" cm="1">
        <f t="array" aca="1" ref="C156" ca="1">IF(AND(N156&amp;""&lt;&gt;"",K156&amp;""&lt;&gt;""),K156&amp;": "&amp;N156&amp;IF(O156&amp;""&lt;&gt;""," "&amp;O156,"")&amp;IF(P156&amp;""&lt;&gt;""," "&amp;P156,""),IF(Y156&amp;""&lt;&gt;"",K156&amp;": "&amp;TRIM(_xlfn.TEXTJOIN("",TRUE,MID(Y156,2*ROW(INDIRECT("1:"&amp;LEN(Y156)))-1,2)&amp;" ")),""))</f>
        <v/>
      </c>
      <c r="D156" s="15"/>
      <c r="E156" s="16"/>
      <c r="F156" s="17"/>
      <c r="G156" s="18"/>
      <c r="H156" s="23"/>
      <c r="I156" s="8"/>
      <c r="J156" s="8"/>
      <c r="K156" s="1" t="str">
        <f t="shared" ca="1" si="77"/>
        <v>313</v>
      </c>
      <c r="L156" s="1" t="str">
        <f t="shared" si="64"/>
        <v/>
      </c>
      <c r="M156" s="1" t="str">
        <f t="shared" ca="1" si="41"/>
        <v>$0313</v>
      </c>
      <c r="N156" s="4" t="str">
        <f t="shared" ca="1" si="42"/>
        <v/>
      </c>
      <c r="O156" s="4" t="str">
        <f t="shared" ca="1" si="43"/>
        <v>00</v>
      </c>
      <c r="P156" s="4" t="str">
        <f t="shared" ca="1" si="44"/>
        <v/>
      </c>
      <c r="Q156" s="3">
        <f t="shared" si="45"/>
        <v>-1</v>
      </c>
      <c r="R156" s="3" t="str">
        <f t="shared" si="72"/>
        <v/>
      </c>
      <c r="S156" s="3" t="str">
        <f t="shared" si="80"/>
        <v>sub</v>
      </c>
      <c r="T156" s="3" t="b">
        <f t="shared" si="79"/>
        <v>0</v>
      </c>
      <c r="U156" s="3" t="b">
        <f t="shared" si="47"/>
        <v>0</v>
      </c>
      <c r="V156" s="3" t="b">
        <f t="shared" si="48"/>
        <v>0</v>
      </c>
      <c r="W156" s="3" t="b">
        <f t="shared" si="49"/>
        <v>0</v>
      </c>
      <c r="X156" s="3" t="b">
        <f>IF(NOT(ISERROR(VLOOKUP(UPPER(F156),Opcodes!$O$3:$O$10,1,FALSE))),TRUE,FALSE)</f>
        <v>0</v>
      </c>
      <c r="Y156" s="1" t="str" cm="1">
        <f t="array" aca="1" ref="Y156" ca="1">IF(OR(UPPER(F156)="STR",UPPER(F156)="ASC"),_xlfn.TEXTJOIN("",TRUE,DEC2HEX(128*(UPPER(F156)="STR")+CODE(MID(G156,ABS(ROW(INDIRECT("1:"&amp;LEN(G156)))),1)))),IF(UPPER(F156)="HEX",SUBSTITUTE(G156," ",""),""))</f>
        <v/>
      </c>
      <c r="Z156" s="1" t="str">
        <f t="shared" si="50"/>
        <v/>
      </c>
      <c r="AA156" s="1" t="str">
        <f t="shared" si="51"/>
        <v/>
      </c>
      <c r="AB156" s="1" t="str">
        <f t="shared" si="52"/>
        <v/>
      </c>
      <c r="AC156" s="1" t="str">
        <f t="shared" si="53"/>
        <v/>
      </c>
      <c r="AD156" s="1" t="str">
        <f t="shared" si="54"/>
        <v/>
      </c>
      <c r="AE156" s="1">
        <f t="shared" ca="1" si="55"/>
        <v>0</v>
      </c>
      <c r="AF156" s="1" t="str">
        <f t="shared" si="56"/>
        <v/>
      </c>
      <c r="AG156" s="1" t="str">
        <f t="shared" ca="1" si="81"/>
        <v>mem</v>
      </c>
      <c r="AH156" s="1">
        <f t="shared" ca="1" si="57"/>
        <v>0</v>
      </c>
      <c r="AI156" s="1">
        <f t="shared" ca="1" si="69"/>
        <v>-1</v>
      </c>
      <c r="AJ156" s="1">
        <f t="shared" ca="1" si="75"/>
        <v>0</v>
      </c>
      <c r="AK156" s="1">
        <f t="shared" ca="1" si="70"/>
        <v>0</v>
      </c>
      <c r="AL156" s="1">
        <f t="shared" ca="1" si="71"/>
        <v>0</v>
      </c>
      <c r="AM156" s="1" t="e" cm="1">
        <f t="array" aca="1" ref="AM156" ca="1">INDEX($G$2:$G$195,MATCH(1,(AL156=$E$2:$E$195)*("EQU"=UPPER($F$2:$F$195)),0))</f>
        <v>#N/A</v>
      </c>
      <c r="AN156" s="1" t="str">
        <f t="shared" ca="1" si="76"/>
        <v/>
      </c>
      <c r="AO156" s="1" t="e">
        <f t="shared" ca="1" si="82"/>
        <v>#N/A</v>
      </c>
      <c r="AP156" s="1" t="str">
        <f t="shared" ca="1" si="58"/>
        <v/>
      </c>
      <c r="AQ156" s="1" t="str" cm="1">
        <f t="array" aca="1" ref="AQ156" ca="1">IF(LEFT(AL156,1)=".",INDEX($M$15:$M$177,MATCH(1,(AL156=$L$15:$L$177)*(S156=($S$15:$S$177)),0)),"")</f>
        <v/>
      </c>
      <c r="AR156" s="1">
        <f t="shared" ca="1" si="59"/>
        <v>0</v>
      </c>
      <c r="AS156" s="1">
        <f t="shared" ca="1" si="78"/>
        <v>0</v>
      </c>
      <c r="AT156" s="1" t="str">
        <f t="shared" ca="1" si="74"/>
        <v>00</v>
      </c>
      <c r="AU156" s="1" t="str">
        <f t="shared" ca="1" si="60"/>
        <v>00</v>
      </c>
      <c r="AV156" s="1" t="str">
        <f t="shared" ca="1" si="73"/>
        <v>00</v>
      </c>
      <c r="AW156" s="1" t="str">
        <f t="shared" ca="1" si="62"/>
        <v>ZP</v>
      </c>
      <c r="AX156" s="4" t="e">
        <f ca="1">VLOOKUP(UPPER(F156)&amp;"-"&amp;AW156,Opcodes!$D$3:$E$160,2,FALSE)</f>
        <v>#N/A</v>
      </c>
      <c r="AY156" s="1">
        <f t="shared" ca="1" si="83"/>
        <v>0</v>
      </c>
    </row>
    <row r="157" spans="3:51" x14ac:dyDescent="0.3">
      <c r="C157" s="10" t="str" cm="1">
        <f t="array" aca="1" ref="C157" ca="1">IF(AND(N157&amp;""&lt;&gt;"",K157&amp;""&lt;&gt;""),K157&amp;": "&amp;N157&amp;IF(O157&amp;""&lt;&gt;""," "&amp;O157,"")&amp;IF(P157&amp;""&lt;&gt;""," "&amp;P157,""),IF(Y157&amp;""&lt;&gt;"",K157&amp;": "&amp;TRIM(_xlfn.TEXTJOIN("",TRUE,MID(Y157,2*ROW(INDIRECT("1:"&amp;LEN(Y157)))-1,2)&amp;" ")),""))</f>
        <v/>
      </c>
      <c r="D157" s="15"/>
      <c r="E157" s="16"/>
      <c r="F157" s="17"/>
      <c r="G157" s="18"/>
      <c r="H157" s="23"/>
      <c r="I157" s="8"/>
      <c r="J157" s="8"/>
      <c r="K157" s="1" t="str">
        <f t="shared" ca="1" si="77"/>
        <v>313</v>
      </c>
      <c r="L157" s="1" t="str">
        <f t="shared" si="64"/>
        <v/>
      </c>
      <c r="M157" s="1" t="str">
        <f t="shared" ca="1" si="41"/>
        <v>$0313</v>
      </c>
      <c r="N157" s="4" t="str">
        <f t="shared" ca="1" si="42"/>
        <v/>
      </c>
      <c r="O157" s="4" t="str">
        <f t="shared" ca="1" si="43"/>
        <v>00</v>
      </c>
      <c r="P157" s="4" t="str">
        <f t="shared" ca="1" si="44"/>
        <v/>
      </c>
      <c r="Q157" s="3">
        <f t="shared" si="45"/>
        <v>-1</v>
      </c>
      <c r="R157" s="3" t="str">
        <f t="shared" si="72"/>
        <v/>
      </c>
      <c r="S157" s="3" t="str">
        <f t="shared" si="80"/>
        <v>sub</v>
      </c>
      <c r="T157" s="3" t="b">
        <f t="shared" si="79"/>
        <v>0</v>
      </c>
      <c r="U157" s="3" t="b">
        <f t="shared" si="47"/>
        <v>0</v>
      </c>
      <c r="V157" s="3" t="b">
        <f t="shared" si="48"/>
        <v>0</v>
      </c>
      <c r="W157" s="3" t="b">
        <f t="shared" si="49"/>
        <v>0</v>
      </c>
      <c r="X157" s="3" t="b">
        <f>IF(NOT(ISERROR(VLOOKUP(UPPER(F157),Opcodes!$O$3:$O$10,1,FALSE))),TRUE,FALSE)</f>
        <v>0</v>
      </c>
      <c r="Y157" s="1" t="str" cm="1">
        <f t="array" aca="1" ref="Y157" ca="1">IF(OR(UPPER(F157)="STR",UPPER(F157)="ASC"),_xlfn.TEXTJOIN("",TRUE,DEC2HEX(128*(UPPER(F157)="STR")+CODE(MID(G157,ABS(ROW(INDIRECT("1:"&amp;LEN(G157)))),1)))),IF(UPPER(F157)="HEX",SUBSTITUTE(G157," ",""),""))</f>
        <v/>
      </c>
      <c r="Z157" s="1" t="str">
        <f t="shared" si="50"/>
        <v/>
      </c>
      <c r="AA157" s="1" t="str">
        <f t="shared" si="51"/>
        <v/>
      </c>
      <c r="AB157" s="1" t="str">
        <f t="shared" si="52"/>
        <v/>
      </c>
      <c r="AC157" s="1" t="str">
        <f t="shared" si="53"/>
        <v/>
      </c>
      <c r="AD157" s="1" t="str">
        <f t="shared" si="54"/>
        <v/>
      </c>
      <c r="AE157" s="1">
        <f t="shared" ca="1" si="55"/>
        <v>0</v>
      </c>
      <c r="AF157" s="1" t="str">
        <f t="shared" si="56"/>
        <v/>
      </c>
      <c r="AG157" s="1" t="str">
        <f t="shared" ca="1" si="81"/>
        <v>mem</v>
      </c>
      <c r="AH157" s="1">
        <f t="shared" ca="1" si="57"/>
        <v>0</v>
      </c>
      <c r="AI157" s="1">
        <f t="shared" ca="1" si="69"/>
        <v>-1</v>
      </c>
      <c r="AJ157" s="1">
        <f t="shared" ca="1" si="75"/>
        <v>0</v>
      </c>
      <c r="AK157" s="1">
        <f t="shared" ca="1" si="70"/>
        <v>0</v>
      </c>
      <c r="AL157" s="1">
        <f t="shared" ca="1" si="71"/>
        <v>0</v>
      </c>
      <c r="AM157" s="1" t="e" cm="1">
        <f t="array" aca="1" ref="AM157" ca="1">INDEX($G$2:$G$195,MATCH(1,(AL157=$E$2:$E$195)*("EQU"=UPPER($F$2:$F$195)),0))</f>
        <v>#N/A</v>
      </c>
      <c r="AN157" s="1" t="str">
        <f t="shared" ca="1" si="76"/>
        <v/>
      </c>
      <c r="AO157" s="1" t="e">
        <f t="shared" ca="1" si="82"/>
        <v>#N/A</v>
      </c>
      <c r="AP157" s="1" t="str">
        <f t="shared" ca="1" si="58"/>
        <v/>
      </c>
      <c r="AQ157" s="1" t="str" cm="1">
        <f t="array" aca="1" ref="AQ157" ca="1">IF(LEFT(AL157,1)=".",INDEX($M$15:$M$177,MATCH(1,(AL157=$L$15:$L$177)*(S157=($S$15:$S$177)),0)),"")</f>
        <v/>
      </c>
      <c r="AR157" s="1">
        <f t="shared" ca="1" si="59"/>
        <v>0</v>
      </c>
      <c r="AS157" s="1">
        <f t="shared" ca="1" si="78"/>
        <v>0</v>
      </c>
      <c r="AT157" s="1" t="str">
        <f t="shared" ca="1" si="74"/>
        <v>00</v>
      </c>
      <c r="AU157" s="1" t="str">
        <f t="shared" ca="1" si="60"/>
        <v>00</v>
      </c>
      <c r="AV157" s="1" t="str">
        <f t="shared" ca="1" si="73"/>
        <v>00</v>
      </c>
      <c r="AW157" s="1" t="str">
        <f t="shared" ca="1" si="62"/>
        <v>ZP</v>
      </c>
      <c r="AX157" s="4" t="e">
        <f ca="1">VLOOKUP(UPPER(F157)&amp;"-"&amp;AW157,Opcodes!$D$3:$E$160,2,FALSE)</f>
        <v>#N/A</v>
      </c>
      <c r="AY157" s="1">
        <f t="shared" ca="1" si="83"/>
        <v>0</v>
      </c>
    </row>
    <row r="158" spans="3:51" x14ac:dyDescent="0.3">
      <c r="C158" s="10" t="str" cm="1">
        <f t="array" aca="1" ref="C158" ca="1">IF(AND(N158&amp;""&lt;&gt;"",K158&amp;""&lt;&gt;""),K158&amp;": "&amp;N158&amp;IF(O158&amp;""&lt;&gt;""," "&amp;O158,"")&amp;IF(P158&amp;""&lt;&gt;""," "&amp;P158,""),IF(Y158&amp;""&lt;&gt;"",K158&amp;": "&amp;TRIM(_xlfn.TEXTJOIN("",TRUE,MID(Y158,2*ROW(INDIRECT("1:"&amp;LEN(Y158)))-1,2)&amp;" ")),""))</f>
        <v/>
      </c>
      <c r="D158" s="15"/>
      <c r="E158" s="16"/>
      <c r="F158" s="17"/>
      <c r="G158" s="18"/>
      <c r="H158" s="23"/>
      <c r="I158" s="8"/>
      <c r="J158" s="8"/>
      <c r="K158" s="1" t="str">
        <f t="shared" ca="1" si="77"/>
        <v>313</v>
      </c>
      <c r="L158" s="1" t="str">
        <f t="shared" si="64"/>
        <v/>
      </c>
      <c r="M158" s="1" t="str">
        <f t="shared" ca="1" si="41"/>
        <v>$0313</v>
      </c>
      <c r="N158" s="4" t="str">
        <f t="shared" ca="1" si="42"/>
        <v/>
      </c>
      <c r="O158" s="4" t="str">
        <f t="shared" ca="1" si="43"/>
        <v>00</v>
      </c>
      <c r="P158" s="4" t="str">
        <f t="shared" ca="1" si="44"/>
        <v/>
      </c>
      <c r="Q158" s="3">
        <f t="shared" si="45"/>
        <v>-1</v>
      </c>
      <c r="R158" s="3" t="str">
        <f t="shared" si="72"/>
        <v/>
      </c>
      <c r="S158" s="3" t="str">
        <f t="shared" si="80"/>
        <v>sub</v>
      </c>
      <c r="T158" s="3" t="b">
        <f t="shared" si="79"/>
        <v>0</v>
      </c>
      <c r="U158" s="3" t="b">
        <f t="shared" si="47"/>
        <v>0</v>
      </c>
      <c r="V158" s="3" t="b">
        <f t="shared" si="48"/>
        <v>0</v>
      </c>
      <c r="W158" s="3" t="b">
        <f t="shared" si="49"/>
        <v>0</v>
      </c>
      <c r="X158" s="3" t="b">
        <f>IF(NOT(ISERROR(VLOOKUP(UPPER(F158),Opcodes!$O$3:$O$10,1,FALSE))),TRUE,FALSE)</f>
        <v>0</v>
      </c>
      <c r="Y158" s="1" t="str" cm="1">
        <f t="array" aca="1" ref="Y158" ca="1">IF(OR(UPPER(F158)="STR",UPPER(F158)="ASC"),_xlfn.TEXTJOIN("",TRUE,DEC2HEX(128*(UPPER(F158)="STR")+CODE(MID(G158,ABS(ROW(INDIRECT("1:"&amp;LEN(G158)))),1)))),IF(UPPER(F158)="HEX",SUBSTITUTE(G158," ",""),""))</f>
        <v/>
      </c>
      <c r="Z158" s="1" t="str">
        <f t="shared" si="50"/>
        <v/>
      </c>
      <c r="AA158" s="1" t="str">
        <f t="shared" si="51"/>
        <v/>
      </c>
      <c r="AB158" s="1" t="str">
        <f t="shared" si="52"/>
        <v/>
      </c>
      <c r="AC158" s="1" t="str">
        <f t="shared" si="53"/>
        <v/>
      </c>
      <c r="AD158" s="1" t="str">
        <f t="shared" si="54"/>
        <v/>
      </c>
      <c r="AE158" s="1">
        <f t="shared" ca="1" si="55"/>
        <v>0</v>
      </c>
      <c r="AF158" s="1" t="str">
        <f t="shared" si="56"/>
        <v/>
      </c>
      <c r="AG158" s="1" t="str">
        <f t="shared" ca="1" si="81"/>
        <v>mem</v>
      </c>
      <c r="AH158" s="1">
        <f t="shared" ca="1" si="57"/>
        <v>0</v>
      </c>
      <c r="AI158" s="1">
        <f t="shared" ca="1" si="69"/>
        <v>-1</v>
      </c>
      <c r="AJ158" s="1">
        <f t="shared" ca="1" si="75"/>
        <v>0</v>
      </c>
      <c r="AK158" s="1">
        <f t="shared" ca="1" si="70"/>
        <v>0</v>
      </c>
      <c r="AL158" s="1">
        <f t="shared" ca="1" si="71"/>
        <v>0</v>
      </c>
      <c r="AM158" s="1" t="e" cm="1">
        <f t="array" aca="1" ref="AM158" ca="1">INDEX($G$2:$G$195,MATCH(1,(AL158=$E$2:$E$195)*("EQU"=UPPER($F$2:$F$195)),0))</f>
        <v>#N/A</v>
      </c>
      <c r="AN158" s="1" t="str">
        <f t="shared" ca="1" si="76"/>
        <v/>
      </c>
      <c r="AO158" s="1" t="e">
        <f t="shared" ca="1" si="82"/>
        <v>#N/A</v>
      </c>
      <c r="AP158" s="1" t="str">
        <f t="shared" ca="1" si="58"/>
        <v/>
      </c>
      <c r="AQ158" s="1" t="str" cm="1">
        <f t="array" aca="1" ref="AQ158" ca="1">IF(LEFT(AL158,1)=".",INDEX($M$15:$M$177,MATCH(1,(AL158=$L$15:$L$177)*(S158=($S$15:$S$177)),0)),"")</f>
        <v/>
      </c>
      <c r="AR158" s="1">
        <f t="shared" ca="1" si="59"/>
        <v>0</v>
      </c>
      <c r="AS158" s="1">
        <f t="shared" ca="1" si="78"/>
        <v>0</v>
      </c>
      <c r="AT158" s="1" t="str">
        <f t="shared" ca="1" si="74"/>
        <v>00</v>
      </c>
      <c r="AU158" s="1" t="str">
        <f t="shared" ca="1" si="60"/>
        <v>00</v>
      </c>
      <c r="AV158" s="1" t="str">
        <f t="shared" ca="1" si="73"/>
        <v>00</v>
      </c>
      <c r="AW158" s="1" t="str">
        <f t="shared" ca="1" si="62"/>
        <v>ZP</v>
      </c>
      <c r="AX158" s="4" t="e">
        <f ca="1">VLOOKUP(UPPER(F158)&amp;"-"&amp;AW158,Opcodes!$D$3:$E$160,2,FALSE)</f>
        <v>#N/A</v>
      </c>
      <c r="AY158" s="1">
        <f t="shared" ca="1" si="83"/>
        <v>0</v>
      </c>
    </row>
    <row r="159" spans="3:51" x14ac:dyDescent="0.3">
      <c r="C159" s="10" t="str" cm="1">
        <f t="array" aca="1" ref="C159" ca="1">IF(AND(N159&amp;""&lt;&gt;"",K159&amp;""&lt;&gt;""),K159&amp;": "&amp;N159&amp;IF(O159&amp;""&lt;&gt;""," "&amp;O159,"")&amp;IF(P159&amp;""&lt;&gt;""," "&amp;P159,""),IF(Y159&amp;""&lt;&gt;"",K159&amp;": "&amp;TRIM(_xlfn.TEXTJOIN("",TRUE,MID(Y159,2*ROW(INDIRECT("1:"&amp;LEN(Y159)))-1,2)&amp;" ")),""))</f>
        <v/>
      </c>
      <c r="D159" s="15"/>
      <c r="E159" s="16"/>
      <c r="F159" s="17"/>
      <c r="G159" s="18"/>
      <c r="H159" s="23"/>
      <c r="I159" s="8"/>
      <c r="J159" s="8"/>
      <c r="K159" s="1" t="str">
        <f t="shared" ca="1" si="77"/>
        <v>313</v>
      </c>
      <c r="L159" s="1" t="str">
        <f t="shared" si="64"/>
        <v/>
      </c>
      <c r="M159" s="1" t="str">
        <f t="shared" ca="1" si="41"/>
        <v>$0313</v>
      </c>
      <c r="N159" s="4" t="str">
        <f t="shared" ca="1" si="42"/>
        <v/>
      </c>
      <c r="O159" s="4" t="str">
        <f t="shared" ca="1" si="43"/>
        <v>00</v>
      </c>
      <c r="P159" s="4" t="str">
        <f t="shared" ca="1" si="44"/>
        <v/>
      </c>
      <c r="Q159" s="3">
        <f t="shared" si="45"/>
        <v>-1</v>
      </c>
      <c r="R159" s="3" t="str">
        <f t="shared" si="72"/>
        <v/>
      </c>
      <c r="S159" s="3" t="str">
        <f t="shared" si="80"/>
        <v>sub</v>
      </c>
      <c r="T159" s="3" t="b">
        <f t="shared" si="79"/>
        <v>0</v>
      </c>
      <c r="U159" s="3" t="b">
        <f t="shared" si="47"/>
        <v>0</v>
      </c>
      <c r="V159" s="3" t="b">
        <f t="shared" si="48"/>
        <v>0</v>
      </c>
      <c r="W159" s="3" t="b">
        <f t="shared" si="49"/>
        <v>0</v>
      </c>
      <c r="X159" s="3" t="b">
        <f>IF(NOT(ISERROR(VLOOKUP(UPPER(F159),Opcodes!$O$3:$O$10,1,FALSE))),TRUE,FALSE)</f>
        <v>0</v>
      </c>
      <c r="Y159" s="1" t="str" cm="1">
        <f t="array" aca="1" ref="Y159" ca="1">IF(OR(UPPER(F159)="STR",UPPER(F159)="ASC"),_xlfn.TEXTJOIN("",TRUE,DEC2HEX(128*(UPPER(F159)="STR")+CODE(MID(G159,ABS(ROW(INDIRECT("1:"&amp;LEN(G159)))),1)))),IF(UPPER(F159)="HEX",SUBSTITUTE(G159," ",""),""))</f>
        <v/>
      </c>
      <c r="Z159" s="1" t="str">
        <f t="shared" si="50"/>
        <v/>
      </c>
      <c r="AA159" s="1" t="str">
        <f t="shared" si="51"/>
        <v/>
      </c>
      <c r="AB159" s="1" t="str">
        <f t="shared" si="52"/>
        <v/>
      </c>
      <c r="AC159" s="1" t="str">
        <f t="shared" si="53"/>
        <v/>
      </c>
      <c r="AD159" s="1" t="str">
        <f t="shared" si="54"/>
        <v/>
      </c>
      <c r="AE159" s="1">
        <f t="shared" ca="1" si="55"/>
        <v>0</v>
      </c>
      <c r="AF159" s="1" t="str">
        <f t="shared" si="56"/>
        <v/>
      </c>
      <c r="AG159" s="1" t="str">
        <f t="shared" ca="1" si="81"/>
        <v>mem</v>
      </c>
      <c r="AH159" s="1">
        <f t="shared" ca="1" si="57"/>
        <v>0</v>
      </c>
      <c r="AI159" s="1">
        <f t="shared" ca="1" si="69"/>
        <v>-1</v>
      </c>
      <c r="AJ159" s="1">
        <f t="shared" ca="1" si="75"/>
        <v>0</v>
      </c>
      <c r="AK159" s="1">
        <f t="shared" ca="1" si="70"/>
        <v>0</v>
      </c>
      <c r="AL159" s="1">
        <f t="shared" ca="1" si="71"/>
        <v>0</v>
      </c>
      <c r="AM159" s="1" t="e" cm="1">
        <f t="array" aca="1" ref="AM159" ca="1">INDEX($G$2:$G$195,MATCH(1,(AL159=$E$2:$E$195)*("EQU"=UPPER($F$2:$F$195)),0))</f>
        <v>#N/A</v>
      </c>
      <c r="AN159" s="1" t="str">
        <f t="shared" ca="1" si="76"/>
        <v/>
      </c>
      <c r="AO159" s="1" t="e">
        <f t="shared" ca="1" si="82"/>
        <v>#N/A</v>
      </c>
      <c r="AP159" s="1" t="str">
        <f t="shared" ca="1" si="58"/>
        <v/>
      </c>
      <c r="AQ159" s="1" t="str" cm="1">
        <f t="array" aca="1" ref="AQ159" ca="1">IF(LEFT(AL159,1)=".",INDEX($M$15:$M$177,MATCH(1,(AL159=$L$15:$L$177)*(S159=($S$15:$S$177)),0)),"")</f>
        <v/>
      </c>
      <c r="AR159" s="1">
        <f t="shared" ca="1" si="59"/>
        <v>0</v>
      </c>
      <c r="AS159" s="1">
        <f t="shared" ca="1" si="78"/>
        <v>0</v>
      </c>
      <c r="AT159" s="1" t="str">
        <f t="shared" ca="1" si="74"/>
        <v>00</v>
      </c>
      <c r="AU159" s="1" t="str">
        <f t="shared" ca="1" si="60"/>
        <v>00</v>
      </c>
      <c r="AV159" s="1" t="str">
        <f t="shared" ca="1" si="73"/>
        <v>00</v>
      </c>
      <c r="AW159" s="1" t="str">
        <f t="shared" ca="1" si="62"/>
        <v>ZP</v>
      </c>
      <c r="AX159" s="4" t="e">
        <f ca="1">VLOOKUP(UPPER(F159)&amp;"-"&amp;AW159,Opcodes!$D$3:$E$160,2,FALSE)</f>
        <v>#N/A</v>
      </c>
      <c r="AY159" s="1">
        <f t="shared" ca="1" si="83"/>
        <v>0</v>
      </c>
    </row>
    <row r="160" spans="3:51" x14ac:dyDescent="0.3">
      <c r="C160" s="10" t="str" cm="1">
        <f t="array" aca="1" ref="C160" ca="1">IF(AND(N160&amp;""&lt;&gt;"",K160&amp;""&lt;&gt;""),K160&amp;": "&amp;N160&amp;IF(O160&amp;""&lt;&gt;""," "&amp;O160,"")&amp;IF(P160&amp;""&lt;&gt;""," "&amp;P160,""),IF(Y160&amp;""&lt;&gt;"",K160&amp;": "&amp;TRIM(_xlfn.TEXTJOIN("",TRUE,MID(Y160,2*ROW(INDIRECT("1:"&amp;LEN(Y160)))-1,2)&amp;" ")),""))</f>
        <v/>
      </c>
      <c r="D160" s="15"/>
      <c r="E160" s="16"/>
      <c r="F160" s="17"/>
      <c r="G160" s="18"/>
      <c r="H160" s="23"/>
      <c r="I160" s="8"/>
      <c r="J160" s="8"/>
      <c r="K160" s="1" t="str">
        <f t="shared" ca="1" si="77"/>
        <v>313</v>
      </c>
      <c r="L160" s="1" t="str">
        <f t="shared" si="64"/>
        <v/>
      </c>
      <c r="M160" s="1" t="str">
        <f t="shared" ca="1" si="41"/>
        <v>$0313</v>
      </c>
      <c r="N160" s="4" t="str">
        <f t="shared" ca="1" si="42"/>
        <v/>
      </c>
      <c r="O160" s="4" t="str">
        <f t="shared" ca="1" si="43"/>
        <v>00</v>
      </c>
      <c r="P160" s="4" t="str">
        <f t="shared" ca="1" si="44"/>
        <v/>
      </c>
      <c r="Q160" s="3">
        <f t="shared" si="45"/>
        <v>-1</v>
      </c>
      <c r="R160" s="3" t="str">
        <f t="shared" si="72"/>
        <v/>
      </c>
      <c r="S160" s="3" t="str">
        <f t="shared" si="80"/>
        <v>sub</v>
      </c>
      <c r="T160" s="3" t="b">
        <f t="shared" si="79"/>
        <v>0</v>
      </c>
      <c r="U160" s="3" t="b">
        <f t="shared" si="47"/>
        <v>0</v>
      </c>
      <c r="V160" s="3" t="b">
        <f t="shared" si="48"/>
        <v>0</v>
      </c>
      <c r="W160" s="3" t="b">
        <f t="shared" si="49"/>
        <v>0</v>
      </c>
      <c r="X160" s="3" t="b">
        <f>IF(NOT(ISERROR(VLOOKUP(UPPER(F160),Opcodes!$O$3:$O$10,1,FALSE))),TRUE,FALSE)</f>
        <v>0</v>
      </c>
      <c r="Y160" s="1" t="str" cm="1">
        <f t="array" aca="1" ref="Y160" ca="1">IF(OR(UPPER(F160)="STR",UPPER(F160)="ASC"),_xlfn.TEXTJOIN("",TRUE,DEC2HEX(128*(UPPER(F160)="STR")+CODE(MID(G160,ABS(ROW(INDIRECT("1:"&amp;LEN(G160)))),1)))),IF(UPPER(F160)="HEX",SUBSTITUTE(G160," ",""),""))</f>
        <v/>
      </c>
      <c r="Z160" s="1" t="str">
        <f t="shared" si="50"/>
        <v/>
      </c>
      <c r="AA160" s="1" t="str">
        <f t="shared" si="51"/>
        <v/>
      </c>
      <c r="AB160" s="1" t="str">
        <f t="shared" si="52"/>
        <v/>
      </c>
      <c r="AC160" s="1" t="str">
        <f t="shared" si="53"/>
        <v/>
      </c>
      <c r="AD160" s="1" t="str">
        <f t="shared" si="54"/>
        <v/>
      </c>
      <c r="AE160" s="1">
        <f t="shared" ca="1" si="55"/>
        <v>0</v>
      </c>
      <c r="AF160" s="1" t="str">
        <f t="shared" si="56"/>
        <v/>
      </c>
      <c r="AG160" s="1" t="str">
        <f t="shared" ca="1" si="81"/>
        <v>mem</v>
      </c>
      <c r="AH160" s="1">
        <f t="shared" ca="1" si="57"/>
        <v>0</v>
      </c>
      <c r="AI160" s="1">
        <f t="shared" ca="1" si="69"/>
        <v>-1</v>
      </c>
      <c r="AJ160" s="1">
        <f t="shared" ca="1" si="75"/>
        <v>0</v>
      </c>
      <c r="AK160" s="1">
        <f t="shared" ca="1" si="70"/>
        <v>0</v>
      </c>
      <c r="AL160" s="1">
        <f t="shared" ca="1" si="71"/>
        <v>0</v>
      </c>
      <c r="AM160" s="1" t="e" cm="1">
        <f t="array" aca="1" ref="AM160" ca="1">INDEX($G$2:$G$195,MATCH(1,(AL160=$E$2:$E$195)*("EQU"=UPPER($F$2:$F$195)),0))</f>
        <v>#N/A</v>
      </c>
      <c r="AN160" s="1" t="str">
        <f t="shared" ca="1" si="76"/>
        <v/>
      </c>
      <c r="AO160" s="1" t="e">
        <f t="shared" ca="1" si="82"/>
        <v>#N/A</v>
      </c>
      <c r="AP160" s="1" t="str">
        <f t="shared" ca="1" si="58"/>
        <v/>
      </c>
      <c r="AQ160" s="1" t="str" cm="1">
        <f t="array" aca="1" ref="AQ160" ca="1">IF(LEFT(AL160,1)=".",INDEX($M$15:$M$177,MATCH(1,(AL160=$L$15:$L$177)*(S160=($S$15:$S$177)),0)),"")</f>
        <v/>
      </c>
      <c r="AR160" s="1">
        <f t="shared" ca="1" si="59"/>
        <v>0</v>
      </c>
      <c r="AS160" s="1">
        <f t="shared" ca="1" si="78"/>
        <v>0</v>
      </c>
      <c r="AT160" s="1" t="str">
        <f t="shared" ca="1" si="74"/>
        <v>00</v>
      </c>
      <c r="AU160" s="1" t="str">
        <f t="shared" ca="1" si="60"/>
        <v>00</v>
      </c>
      <c r="AV160" s="1" t="str">
        <f t="shared" ca="1" si="73"/>
        <v>00</v>
      </c>
      <c r="AW160" s="1" t="str">
        <f t="shared" ca="1" si="62"/>
        <v>ZP</v>
      </c>
      <c r="AX160" s="4" t="e">
        <f ca="1">VLOOKUP(UPPER(F160)&amp;"-"&amp;AW160,Opcodes!$D$3:$E$160,2,FALSE)</f>
        <v>#N/A</v>
      </c>
      <c r="AY160" s="1">
        <f t="shared" ca="1" si="83"/>
        <v>0</v>
      </c>
    </row>
    <row r="161" spans="3:51" x14ac:dyDescent="0.3">
      <c r="C161" s="10" t="str" cm="1">
        <f t="array" aca="1" ref="C161" ca="1">IF(AND(N161&amp;""&lt;&gt;"",K161&amp;""&lt;&gt;""),K161&amp;": "&amp;N161&amp;IF(O161&amp;""&lt;&gt;""," "&amp;O161,"")&amp;IF(P161&amp;""&lt;&gt;""," "&amp;P161,""),IF(Y161&amp;""&lt;&gt;"",K161&amp;": "&amp;TRIM(_xlfn.TEXTJOIN("",TRUE,MID(Y161,2*ROW(INDIRECT("1:"&amp;LEN(Y161)))-1,2)&amp;" ")),""))</f>
        <v/>
      </c>
      <c r="D161" s="15"/>
      <c r="E161" s="16"/>
      <c r="F161" s="17"/>
      <c r="G161" s="18"/>
      <c r="H161" s="23"/>
      <c r="I161" s="8"/>
      <c r="J161" s="8"/>
      <c r="K161" s="1" t="str">
        <f t="shared" ca="1" si="77"/>
        <v>313</v>
      </c>
      <c r="L161" s="1" t="str">
        <f t="shared" si="64"/>
        <v/>
      </c>
      <c r="M161" s="1" t="str">
        <f t="shared" ca="1" si="41"/>
        <v>$0313</v>
      </c>
      <c r="N161" s="4" t="str">
        <f t="shared" ca="1" si="42"/>
        <v/>
      </c>
      <c r="O161" s="4" t="str">
        <f t="shared" ca="1" si="43"/>
        <v>00</v>
      </c>
      <c r="P161" s="4" t="str">
        <f t="shared" ca="1" si="44"/>
        <v/>
      </c>
      <c r="Q161" s="3">
        <f t="shared" si="45"/>
        <v>-1</v>
      </c>
      <c r="R161" s="3" t="str">
        <f t="shared" si="72"/>
        <v/>
      </c>
      <c r="S161" s="3" t="str">
        <f t="shared" si="80"/>
        <v>sub</v>
      </c>
      <c r="T161" s="3" t="b">
        <f t="shared" si="79"/>
        <v>0</v>
      </c>
      <c r="U161" s="3" t="b">
        <f t="shared" si="47"/>
        <v>0</v>
      </c>
      <c r="V161" s="3" t="b">
        <f t="shared" si="48"/>
        <v>0</v>
      </c>
      <c r="W161" s="3" t="b">
        <f t="shared" si="49"/>
        <v>0</v>
      </c>
      <c r="X161" s="3" t="b">
        <f>IF(NOT(ISERROR(VLOOKUP(UPPER(F161),Opcodes!$O$3:$O$10,1,FALSE))),TRUE,FALSE)</f>
        <v>0</v>
      </c>
      <c r="Y161" s="1" t="str" cm="1">
        <f t="array" aca="1" ref="Y161" ca="1">IF(OR(UPPER(F161)="STR",UPPER(F161)="ASC"),_xlfn.TEXTJOIN("",TRUE,DEC2HEX(128*(UPPER(F161)="STR")+CODE(MID(G161,ABS(ROW(INDIRECT("1:"&amp;LEN(G161)))),1)))),IF(UPPER(F161)="HEX",SUBSTITUTE(G161," ",""),""))</f>
        <v/>
      </c>
      <c r="Z161" s="1" t="str">
        <f t="shared" si="50"/>
        <v/>
      </c>
      <c r="AA161" s="1" t="str">
        <f t="shared" si="51"/>
        <v/>
      </c>
      <c r="AB161" s="1" t="str">
        <f t="shared" si="52"/>
        <v/>
      </c>
      <c r="AC161" s="1" t="str">
        <f t="shared" si="53"/>
        <v/>
      </c>
      <c r="AD161" s="1" t="str">
        <f t="shared" si="54"/>
        <v/>
      </c>
      <c r="AE161" s="1">
        <f t="shared" ca="1" si="55"/>
        <v>0</v>
      </c>
      <c r="AF161" s="1" t="str">
        <f t="shared" si="56"/>
        <v/>
      </c>
      <c r="AG161" s="1" t="str">
        <f t="shared" ca="1" si="81"/>
        <v>mem</v>
      </c>
      <c r="AH161" s="1">
        <f t="shared" ca="1" si="57"/>
        <v>0</v>
      </c>
      <c r="AI161" s="1">
        <f t="shared" ca="1" si="69"/>
        <v>-1</v>
      </c>
      <c r="AJ161" s="1">
        <f t="shared" ca="1" si="75"/>
        <v>0</v>
      </c>
      <c r="AK161" s="1">
        <f t="shared" ca="1" si="70"/>
        <v>0</v>
      </c>
      <c r="AL161" s="1">
        <f t="shared" ca="1" si="71"/>
        <v>0</v>
      </c>
      <c r="AM161" s="1" t="e" cm="1">
        <f t="array" aca="1" ref="AM161" ca="1">INDEX($G$2:$G$195,MATCH(1,(AL161=$E$2:$E$195)*("EQU"=UPPER($F$2:$F$195)),0))</f>
        <v>#N/A</v>
      </c>
      <c r="AN161" s="1" t="str">
        <f t="shared" ca="1" si="76"/>
        <v/>
      </c>
      <c r="AO161" s="1" t="e">
        <f t="shared" ca="1" si="82"/>
        <v>#N/A</v>
      </c>
      <c r="AP161" s="1" t="str">
        <f t="shared" ca="1" si="58"/>
        <v/>
      </c>
      <c r="AQ161" s="1" t="str" cm="1">
        <f t="array" aca="1" ref="AQ161" ca="1">IF(LEFT(AL161,1)=".",INDEX($M$15:$M$177,MATCH(1,(AL161=$L$15:$L$177)*(S161=($S$15:$S$177)),0)),"")</f>
        <v/>
      </c>
      <c r="AR161" s="1">
        <f t="shared" ca="1" si="59"/>
        <v>0</v>
      </c>
      <c r="AS161" s="1">
        <f t="shared" ca="1" si="78"/>
        <v>0</v>
      </c>
      <c r="AT161" s="1" t="str">
        <f t="shared" ca="1" si="74"/>
        <v>00</v>
      </c>
      <c r="AU161" s="1" t="str">
        <f t="shared" ca="1" si="60"/>
        <v>00</v>
      </c>
      <c r="AV161" s="1" t="str">
        <f t="shared" ca="1" si="73"/>
        <v>00</v>
      </c>
      <c r="AW161" s="1" t="str">
        <f t="shared" ca="1" si="62"/>
        <v>ZP</v>
      </c>
      <c r="AX161" s="4" t="e">
        <f ca="1">VLOOKUP(UPPER(F161)&amp;"-"&amp;AW161,Opcodes!$D$3:$E$160,2,FALSE)</f>
        <v>#N/A</v>
      </c>
      <c r="AY161" s="1">
        <f t="shared" ca="1" si="83"/>
        <v>0</v>
      </c>
    </row>
    <row r="162" spans="3:51" x14ac:dyDescent="0.3">
      <c r="C162" s="10" t="str" cm="1">
        <f t="array" aca="1" ref="C162" ca="1">IF(AND(N162&amp;""&lt;&gt;"",K162&amp;""&lt;&gt;""),K162&amp;": "&amp;N162&amp;IF(O162&amp;""&lt;&gt;""," "&amp;O162,"")&amp;IF(P162&amp;""&lt;&gt;""," "&amp;P162,""),IF(Y162&amp;""&lt;&gt;"",K162&amp;": "&amp;TRIM(_xlfn.TEXTJOIN("",TRUE,MID(Y162,2*ROW(INDIRECT("1:"&amp;LEN(Y162)))-1,2)&amp;" ")),""))</f>
        <v/>
      </c>
      <c r="D162" s="15"/>
      <c r="E162" s="16"/>
      <c r="F162" s="17"/>
      <c r="G162" s="18"/>
      <c r="H162" s="23"/>
      <c r="I162" s="8"/>
      <c r="J162" s="8"/>
      <c r="K162" s="1" t="str">
        <f t="shared" ca="1" si="77"/>
        <v>313</v>
      </c>
      <c r="L162" s="1" t="str">
        <f t="shared" si="64"/>
        <v/>
      </c>
      <c r="M162" s="1" t="str">
        <f t="shared" ca="1" si="41"/>
        <v>$0313</v>
      </c>
      <c r="N162" s="4" t="str">
        <f t="shared" ca="1" si="42"/>
        <v/>
      </c>
      <c r="O162" s="4" t="str">
        <f t="shared" ca="1" si="43"/>
        <v>00</v>
      </c>
      <c r="P162" s="4" t="str">
        <f t="shared" ca="1" si="44"/>
        <v/>
      </c>
      <c r="Q162" s="3">
        <f t="shared" si="45"/>
        <v>-1</v>
      </c>
      <c r="R162" s="3" t="str">
        <f t="shared" si="72"/>
        <v/>
      </c>
      <c r="S162" s="3" t="str">
        <f t="shared" si="80"/>
        <v>sub</v>
      </c>
      <c r="T162" s="3" t="b">
        <f t="shared" si="79"/>
        <v>0</v>
      </c>
      <c r="U162" s="3" t="b">
        <f t="shared" si="47"/>
        <v>0</v>
      </c>
      <c r="V162" s="3" t="b">
        <f t="shared" si="48"/>
        <v>0</v>
      </c>
      <c r="W162" s="3" t="b">
        <f t="shared" si="49"/>
        <v>0</v>
      </c>
      <c r="X162" s="3" t="b">
        <f>IF(NOT(ISERROR(VLOOKUP(UPPER(F162),Opcodes!$O$3:$O$10,1,FALSE))),TRUE,FALSE)</f>
        <v>0</v>
      </c>
      <c r="Y162" s="1" t="str" cm="1">
        <f t="array" aca="1" ref="Y162" ca="1">IF(OR(UPPER(F162)="STR",UPPER(F162)="ASC"),_xlfn.TEXTJOIN("",TRUE,DEC2HEX(128*(UPPER(F162)="STR")+CODE(MID(G162,ABS(ROW(INDIRECT("1:"&amp;LEN(G162)))),1)))),IF(UPPER(F162)="HEX",SUBSTITUTE(G162," ",""),""))</f>
        <v/>
      </c>
      <c r="Z162" s="1" t="str">
        <f t="shared" si="50"/>
        <v/>
      </c>
      <c r="AA162" s="1" t="str">
        <f t="shared" si="51"/>
        <v/>
      </c>
      <c r="AB162" s="1" t="str">
        <f t="shared" si="52"/>
        <v/>
      </c>
      <c r="AC162" s="1" t="str">
        <f t="shared" si="53"/>
        <v/>
      </c>
      <c r="AD162" s="1" t="str">
        <f t="shared" si="54"/>
        <v/>
      </c>
      <c r="AE162" s="1">
        <f t="shared" ca="1" si="55"/>
        <v>0</v>
      </c>
      <c r="AF162" s="1" t="str">
        <f t="shared" si="56"/>
        <v/>
      </c>
      <c r="AG162" s="1" t="str">
        <f t="shared" ca="1" si="81"/>
        <v>mem</v>
      </c>
      <c r="AH162" s="1">
        <f t="shared" ca="1" si="57"/>
        <v>0</v>
      </c>
      <c r="AI162" s="1">
        <f t="shared" ca="1" si="69"/>
        <v>-1</v>
      </c>
      <c r="AJ162" s="1">
        <f t="shared" ca="1" si="75"/>
        <v>0</v>
      </c>
      <c r="AK162" s="1">
        <f t="shared" ca="1" si="70"/>
        <v>0</v>
      </c>
      <c r="AL162" s="1">
        <f t="shared" ca="1" si="71"/>
        <v>0</v>
      </c>
      <c r="AM162" s="1" t="e" cm="1">
        <f t="array" aca="1" ref="AM162" ca="1">INDEX($G$2:$G$195,MATCH(1,(AL162=$E$2:$E$195)*("EQU"=UPPER($F$2:$F$195)),0))</f>
        <v>#N/A</v>
      </c>
      <c r="AN162" s="1" t="str">
        <f t="shared" ca="1" si="76"/>
        <v/>
      </c>
      <c r="AO162" s="1" t="e">
        <f t="shared" ca="1" si="82"/>
        <v>#N/A</v>
      </c>
      <c r="AP162" s="1" t="str">
        <f t="shared" ca="1" si="58"/>
        <v/>
      </c>
      <c r="AQ162" s="1" t="str" cm="1">
        <f t="array" aca="1" ref="AQ162" ca="1">IF(LEFT(AL162,1)=".",INDEX($M$15:$M$177,MATCH(1,(AL162=$L$15:$L$177)*(S162=($S$15:$S$177)),0)),"")</f>
        <v/>
      </c>
      <c r="AR162" s="1">
        <f t="shared" ca="1" si="59"/>
        <v>0</v>
      </c>
      <c r="AS162" s="1">
        <f t="shared" ca="1" si="78"/>
        <v>0</v>
      </c>
      <c r="AT162" s="1" t="str">
        <f t="shared" ca="1" si="74"/>
        <v>00</v>
      </c>
      <c r="AU162" s="1" t="str">
        <f t="shared" ca="1" si="60"/>
        <v>00</v>
      </c>
      <c r="AV162" s="1" t="str">
        <f t="shared" ca="1" si="73"/>
        <v>00</v>
      </c>
      <c r="AW162" s="1" t="str">
        <f t="shared" ca="1" si="62"/>
        <v>ZP</v>
      </c>
      <c r="AX162" s="4" t="e">
        <f ca="1">VLOOKUP(UPPER(F162)&amp;"-"&amp;AW162,Opcodes!$D$3:$E$160,2,FALSE)</f>
        <v>#N/A</v>
      </c>
      <c r="AY162" s="1">
        <f t="shared" ca="1" si="83"/>
        <v>0</v>
      </c>
    </row>
    <row r="163" spans="3:51" x14ac:dyDescent="0.3">
      <c r="C163" s="10" t="str" cm="1">
        <f t="array" aca="1" ref="C163" ca="1">IF(AND(N163&amp;""&lt;&gt;"",K163&amp;""&lt;&gt;""),K163&amp;": "&amp;N163&amp;IF(O163&amp;""&lt;&gt;""," "&amp;O163,"")&amp;IF(P163&amp;""&lt;&gt;""," "&amp;P163,""),IF(Y163&amp;""&lt;&gt;"",K163&amp;": "&amp;TRIM(_xlfn.TEXTJOIN("",TRUE,MID(Y163,2*ROW(INDIRECT("1:"&amp;LEN(Y163)))-1,2)&amp;" ")),""))</f>
        <v/>
      </c>
      <c r="D163" s="15"/>
      <c r="E163" s="16"/>
      <c r="F163" s="17"/>
      <c r="G163" s="18"/>
      <c r="H163" s="23"/>
      <c r="I163" s="8"/>
      <c r="J163" s="8"/>
      <c r="K163" s="1" t="str">
        <f t="shared" ca="1" si="77"/>
        <v>313</v>
      </c>
      <c r="L163" s="1" t="str">
        <f t="shared" si="64"/>
        <v/>
      </c>
      <c r="M163" s="1" t="str">
        <f t="shared" ca="1" si="41"/>
        <v>$0313</v>
      </c>
      <c r="N163" s="4" t="str">
        <f t="shared" ca="1" si="42"/>
        <v/>
      </c>
      <c r="O163" s="4" t="str">
        <f t="shared" ca="1" si="43"/>
        <v>00</v>
      </c>
      <c r="P163" s="4" t="str">
        <f t="shared" ca="1" si="44"/>
        <v/>
      </c>
      <c r="Q163" s="3">
        <f t="shared" si="45"/>
        <v>-1</v>
      </c>
      <c r="R163" s="3" t="str">
        <f t="shared" si="72"/>
        <v/>
      </c>
      <c r="S163" s="3" t="str">
        <f t="shared" si="80"/>
        <v>sub</v>
      </c>
      <c r="T163" s="3" t="b">
        <f t="shared" si="79"/>
        <v>0</v>
      </c>
      <c r="U163" s="3" t="b">
        <f t="shared" si="47"/>
        <v>0</v>
      </c>
      <c r="V163" s="3" t="b">
        <f t="shared" si="48"/>
        <v>0</v>
      </c>
      <c r="W163" s="3" t="b">
        <f t="shared" si="49"/>
        <v>0</v>
      </c>
      <c r="X163" s="3" t="b">
        <f>IF(NOT(ISERROR(VLOOKUP(UPPER(F163),Opcodes!$O$3:$O$10,1,FALSE))),TRUE,FALSE)</f>
        <v>0</v>
      </c>
      <c r="Y163" s="1" t="str" cm="1">
        <f t="array" aca="1" ref="Y163" ca="1">IF(OR(UPPER(F163)="STR",UPPER(F163)="ASC"),_xlfn.TEXTJOIN("",TRUE,DEC2HEX(128*(UPPER(F163)="STR")+CODE(MID(G163,ABS(ROW(INDIRECT("1:"&amp;LEN(G163)))),1)))),IF(UPPER(F163)="HEX",SUBSTITUTE(G163," ",""),""))</f>
        <v/>
      </c>
      <c r="Z163" s="1" t="str">
        <f t="shared" si="50"/>
        <v/>
      </c>
      <c r="AA163" s="1" t="str">
        <f t="shared" si="51"/>
        <v/>
      </c>
      <c r="AB163" s="1" t="str">
        <f t="shared" si="52"/>
        <v/>
      </c>
      <c r="AC163" s="1" t="str">
        <f t="shared" si="53"/>
        <v/>
      </c>
      <c r="AD163" s="1" t="str">
        <f t="shared" si="54"/>
        <v/>
      </c>
      <c r="AE163" s="1">
        <f t="shared" ca="1" si="55"/>
        <v>0</v>
      </c>
      <c r="AF163" s="1" t="str">
        <f t="shared" si="56"/>
        <v/>
      </c>
      <c r="AG163" s="1" t="str">
        <f t="shared" ca="1" si="81"/>
        <v>mem</v>
      </c>
      <c r="AH163" s="1">
        <f t="shared" ca="1" si="57"/>
        <v>0</v>
      </c>
      <c r="AI163" s="1">
        <f t="shared" ca="1" si="69"/>
        <v>-1</v>
      </c>
      <c r="AJ163" s="1">
        <f t="shared" ca="1" si="75"/>
        <v>0</v>
      </c>
      <c r="AK163" s="1">
        <f t="shared" ca="1" si="70"/>
        <v>0</v>
      </c>
      <c r="AL163" s="1">
        <f t="shared" ca="1" si="71"/>
        <v>0</v>
      </c>
      <c r="AM163" s="1" t="e" cm="1">
        <f t="array" aca="1" ref="AM163" ca="1">INDEX($G$2:$G$195,MATCH(1,(AL163=$E$2:$E$195)*("EQU"=UPPER($F$2:$F$195)),0))</f>
        <v>#N/A</v>
      </c>
      <c r="AN163" s="1" t="str">
        <f t="shared" ca="1" si="76"/>
        <v/>
      </c>
      <c r="AO163" s="1" t="e">
        <f t="shared" ca="1" si="82"/>
        <v>#N/A</v>
      </c>
      <c r="AP163" s="1" t="str">
        <f t="shared" ca="1" si="58"/>
        <v/>
      </c>
      <c r="AQ163" s="1" t="str" cm="1">
        <f t="array" aca="1" ref="AQ163" ca="1">IF(LEFT(AL163,1)=".",INDEX($M$15:$M$177,MATCH(1,(AL163=$L$15:$L$177)*(S163=($S$15:$S$177)),0)),"")</f>
        <v/>
      </c>
      <c r="AR163" s="1">
        <f t="shared" ca="1" si="59"/>
        <v>0</v>
      </c>
      <c r="AS163" s="1">
        <f t="shared" ca="1" si="78"/>
        <v>0</v>
      </c>
      <c r="AT163" s="1" t="str">
        <f t="shared" ca="1" si="74"/>
        <v>00</v>
      </c>
      <c r="AU163" s="1" t="str">
        <f t="shared" ca="1" si="60"/>
        <v>00</v>
      </c>
      <c r="AV163" s="1" t="str">
        <f t="shared" ca="1" si="73"/>
        <v>00</v>
      </c>
      <c r="AW163" s="1" t="str">
        <f t="shared" ca="1" si="62"/>
        <v>ZP</v>
      </c>
      <c r="AX163" s="4" t="e">
        <f ca="1">VLOOKUP(UPPER(F163)&amp;"-"&amp;AW163,Opcodes!$D$3:$E$160,2,FALSE)</f>
        <v>#N/A</v>
      </c>
      <c r="AY163" s="1">
        <f t="shared" ca="1" si="83"/>
        <v>0</v>
      </c>
    </row>
    <row r="164" spans="3:51" x14ac:dyDescent="0.3">
      <c r="C164" s="10" t="str" cm="1">
        <f t="array" aca="1" ref="C164" ca="1">IF(AND(N164&amp;""&lt;&gt;"",K164&amp;""&lt;&gt;""),K164&amp;": "&amp;N164&amp;IF(O164&amp;""&lt;&gt;""," "&amp;O164,"")&amp;IF(P164&amp;""&lt;&gt;""," "&amp;P164,""),IF(Y164&amp;""&lt;&gt;"",K164&amp;": "&amp;TRIM(_xlfn.TEXTJOIN("",TRUE,MID(Y164,2*ROW(INDIRECT("1:"&amp;LEN(Y164)))-1,2)&amp;" ")),""))</f>
        <v/>
      </c>
      <c r="D164" s="15"/>
      <c r="E164" s="16"/>
      <c r="F164" s="17"/>
      <c r="G164" s="18"/>
      <c r="H164" s="23"/>
      <c r="I164" s="8"/>
      <c r="J164" s="8"/>
      <c r="K164" s="1" t="str">
        <f t="shared" ca="1" si="77"/>
        <v>313</v>
      </c>
      <c r="L164" s="1" t="str">
        <f t="shared" si="64"/>
        <v/>
      </c>
      <c r="M164" s="1" t="str">
        <f t="shared" ca="1" si="41"/>
        <v>$0313</v>
      </c>
      <c r="N164" s="4" t="str">
        <f t="shared" ca="1" si="42"/>
        <v/>
      </c>
      <c r="O164" s="4" t="str">
        <f t="shared" ca="1" si="43"/>
        <v>00</v>
      </c>
      <c r="P164" s="4" t="str">
        <f t="shared" ca="1" si="44"/>
        <v/>
      </c>
      <c r="Q164" s="3">
        <f t="shared" si="45"/>
        <v>-1</v>
      </c>
      <c r="R164" s="3" t="str">
        <f t="shared" si="72"/>
        <v/>
      </c>
      <c r="S164" s="3" t="str">
        <f t="shared" si="80"/>
        <v>sub</v>
      </c>
      <c r="T164" s="3" t="b">
        <f t="shared" si="79"/>
        <v>0</v>
      </c>
      <c r="U164" s="3" t="b">
        <f t="shared" si="47"/>
        <v>0</v>
      </c>
      <c r="V164" s="3" t="b">
        <f t="shared" si="48"/>
        <v>0</v>
      </c>
      <c r="W164" s="3" t="b">
        <f t="shared" si="49"/>
        <v>0</v>
      </c>
      <c r="X164" s="3" t="b">
        <f>IF(NOT(ISERROR(VLOOKUP(UPPER(F164),Opcodes!$O$3:$O$10,1,FALSE))),TRUE,FALSE)</f>
        <v>0</v>
      </c>
      <c r="Y164" s="1" t="str" cm="1">
        <f t="array" aca="1" ref="Y164" ca="1">IF(OR(UPPER(F164)="STR",UPPER(F164)="ASC"),_xlfn.TEXTJOIN("",TRUE,DEC2HEX(128*(UPPER(F164)="STR")+CODE(MID(G164,ABS(ROW(INDIRECT("1:"&amp;LEN(G164)))),1)))),IF(UPPER(F164)="HEX",SUBSTITUTE(G164," ",""),""))</f>
        <v/>
      </c>
      <c r="Z164" s="1" t="str">
        <f t="shared" si="50"/>
        <v/>
      </c>
      <c r="AA164" s="1" t="str">
        <f t="shared" si="51"/>
        <v/>
      </c>
      <c r="AB164" s="1" t="str">
        <f t="shared" si="52"/>
        <v/>
      </c>
      <c r="AC164" s="1" t="str">
        <f t="shared" si="53"/>
        <v/>
      </c>
      <c r="AD164" s="1" t="str">
        <f t="shared" si="54"/>
        <v/>
      </c>
      <c r="AE164" s="1">
        <f t="shared" ca="1" si="55"/>
        <v>0</v>
      </c>
      <c r="AF164" s="1" t="str">
        <f t="shared" si="56"/>
        <v/>
      </c>
      <c r="AG164" s="1" t="str">
        <f t="shared" ca="1" si="81"/>
        <v>mem</v>
      </c>
      <c r="AH164" s="1">
        <f t="shared" ca="1" si="57"/>
        <v>0</v>
      </c>
      <c r="AI164" s="1">
        <f t="shared" ca="1" si="69"/>
        <v>-1</v>
      </c>
      <c r="AJ164" s="1">
        <f t="shared" ca="1" si="75"/>
        <v>0</v>
      </c>
      <c r="AK164" s="1">
        <f t="shared" ca="1" si="70"/>
        <v>0</v>
      </c>
      <c r="AL164" s="1">
        <f t="shared" ca="1" si="71"/>
        <v>0</v>
      </c>
      <c r="AM164" s="1" t="e" cm="1">
        <f t="array" aca="1" ref="AM164" ca="1">INDEX($G$2:$G$195,MATCH(1,(AL164=$E$2:$E$195)*("EQU"=UPPER($F$2:$F$195)),0))</f>
        <v>#N/A</v>
      </c>
      <c r="AN164" s="1" t="str">
        <f t="shared" ca="1" si="76"/>
        <v/>
      </c>
      <c r="AO164" s="1" t="e">
        <f t="shared" ca="1" si="82"/>
        <v>#N/A</v>
      </c>
      <c r="AP164" s="1" t="str">
        <f t="shared" ca="1" si="58"/>
        <v/>
      </c>
      <c r="AQ164" s="1" t="str" cm="1">
        <f t="array" aca="1" ref="AQ164" ca="1">IF(LEFT(AL164,1)=".",INDEX($M$15:$M$177,MATCH(1,(AL164=$L$15:$L$177)*(S164=($S$15:$S$177)),0)),"")</f>
        <v/>
      </c>
      <c r="AR164" s="1">
        <f t="shared" ca="1" si="59"/>
        <v>0</v>
      </c>
      <c r="AS164" s="1">
        <f t="shared" ca="1" si="78"/>
        <v>0</v>
      </c>
      <c r="AT164" s="1" t="str">
        <f t="shared" ca="1" si="74"/>
        <v>00</v>
      </c>
      <c r="AU164" s="1" t="str">
        <f t="shared" ca="1" si="60"/>
        <v>00</v>
      </c>
      <c r="AV164" s="1" t="str">
        <f t="shared" ca="1" si="73"/>
        <v>00</v>
      </c>
      <c r="AW164" s="1" t="str">
        <f t="shared" ca="1" si="62"/>
        <v>ZP</v>
      </c>
      <c r="AX164" s="4" t="e">
        <f ca="1">VLOOKUP(UPPER(F164)&amp;"-"&amp;AW164,Opcodes!$D$3:$E$160,2,FALSE)</f>
        <v>#N/A</v>
      </c>
      <c r="AY164" s="1">
        <f t="shared" ca="1" si="83"/>
        <v>0</v>
      </c>
    </row>
    <row r="165" spans="3:51" x14ac:dyDescent="0.3">
      <c r="C165" s="10" t="str" cm="1">
        <f t="array" aca="1" ref="C165" ca="1">IF(AND(N165&amp;""&lt;&gt;"",K165&amp;""&lt;&gt;""),K165&amp;": "&amp;N165&amp;IF(O165&amp;""&lt;&gt;""," "&amp;O165,"")&amp;IF(P165&amp;""&lt;&gt;""," "&amp;P165,""),IF(Y165&amp;""&lt;&gt;"",K165&amp;": "&amp;TRIM(_xlfn.TEXTJOIN("",TRUE,MID(Y165,2*ROW(INDIRECT("1:"&amp;LEN(Y165)))-1,2)&amp;" ")),""))</f>
        <v/>
      </c>
      <c r="D165" s="15"/>
      <c r="E165" s="16"/>
      <c r="F165" s="17"/>
      <c r="G165" s="18"/>
      <c r="H165" s="23"/>
      <c r="I165" s="8"/>
      <c r="J165" s="8"/>
      <c r="K165" s="1" t="str">
        <f t="shared" ca="1" si="77"/>
        <v>313</v>
      </c>
      <c r="L165" s="1" t="str">
        <f t="shared" si="64"/>
        <v/>
      </c>
      <c r="M165" s="1" t="str">
        <f t="shared" ca="1" si="41"/>
        <v>$0313</v>
      </c>
      <c r="N165" s="4" t="str">
        <f t="shared" ca="1" si="42"/>
        <v/>
      </c>
      <c r="O165" s="4" t="str">
        <f t="shared" ca="1" si="43"/>
        <v>00</v>
      </c>
      <c r="P165" s="4" t="str">
        <f t="shared" ca="1" si="44"/>
        <v/>
      </c>
      <c r="Q165" s="3">
        <f t="shared" si="45"/>
        <v>-1</v>
      </c>
      <c r="R165" s="3" t="str">
        <f t="shared" si="72"/>
        <v/>
      </c>
      <c r="S165" s="3" t="str">
        <f t="shared" si="80"/>
        <v>sub</v>
      </c>
      <c r="T165" s="3" t="b">
        <f t="shared" si="79"/>
        <v>0</v>
      </c>
      <c r="U165" s="3" t="b">
        <f t="shared" si="47"/>
        <v>0</v>
      </c>
      <c r="V165" s="3" t="b">
        <f t="shared" si="48"/>
        <v>0</v>
      </c>
      <c r="W165" s="3" t="b">
        <f t="shared" si="49"/>
        <v>0</v>
      </c>
      <c r="X165" s="3" t="b">
        <f>IF(NOT(ISERROR(VLOOKUP(UPPER(F165),Opcodes!$O$3:$O$10,1,FALSE))),TRUE,FALSE)</f>
        <v>0</v>
      </c>
      <c r="Y165" s="1" t="str" cm="1">
        <f t="array" aca="1" ref="Y165" ca="1">IF(OR(UPPER(F165)="STR",UPPER(F165)="ASC"),_xlfn.TEXTJOIN("",TRUE,DEC2HEX(128*(UPPER(F165)="STR")+CODE(MID(G165,ABS(ROW(INDIRECT("1:"&amp;LEN(G165)))),1)))),IF(UPPER(F165)="HEX",SUBSTITUTE(G165," ",""),""))</f>
        <v/>
      </c>
      <c r="Z165" s="1" t="str">
        <f t="shared" si="50"/>
        <v/>
      </c>
      <c r="AA165" s="1" t="str">
        <f t="shared" si="51"/>
        <v/>
      </c>
      <c r="AB165" s="1" t="str">
        <f t="shared" si="52"/>
        <v/>
      </c>
      <c r="AC165" s="1" t="str">
        <f t="shared" si="53"/>
        <v/>
      </c>
      <c r="AD165" s="1" t="str">
        <f t="shared" si="54"/>
        <v/>
      </c>
      <c r="AE165" s="1">
        <f t="shared" ca="1" si="55"/>
        <v>0</v>
      </c>
      <c r="AF165" s="1" t="str">
        <f t="shared" si="56"/>
        <v/>
      </c>
      <c r="AG165" s="1" t="str">
        <f t="shared" ca="1" si="81"/>
        <v>mem</v>
      </c>
      <c r="AH165" s="1">
        <f t="shared" ca="1" si="57"/>
        <v>0</v>
      </c>
      <c r="AI165" s="1">
        <f t="shared" ca="1" si="69"/>
        <v>-1</v>
      </c>
      <c r="AJ165" s="1">
        <f t="shared" ca="1" si="75"/>
        <v>0</v>
      </c>
      <c r="AK165" s="1">
        <f t="shared" ca="1" si="70"/>
        <v>0</v>
      </c>
      <c r="AL165" s="1">
        <f t="shared" ca="1" si="71"/>
        <v>0</v>
      </c>
      <c r="AM165" s="1" t="e" cm="1">
        <f t="array" aca="1" ref="AM165" ca="1">INDEX($G$2:$G$195,MATCH(1,(AL165=$E$2:$E$195)*("EQU"=UPPER($F$2:$F$195)),0))</f>
        <v>#N/A</v>
      </c>
      <c r="AN165" s="1" t="str">
        <f t="shared" ca="1" si="76"/>
        <v/>
      </c>
      <c r="AO165" s="1" t="e">
        <f t="shared" ca="1" si="82"/>
        <v>#N/A</v>
      </c>
      <c r="AP165" s="1" t="str">
        <f t="shared" ca="1" si="58"/>
        <v/>
      </c>
      <c r="AQ165" s="1" t="str" cm="1">
        <f t="array" aca="1" ref="AQ165" ca="1">IF(LEFT(AL165,1)=".",INDEX($M$15:$M$177,MATCH(1,(AL165=$L$15:$L$177)*(S165=($S$15:$S$177)),0)),"")</f>
        <v/>
      </c>
      <c r="AR165" s="1">
        <f t="shared" ca="1" si="59"/>
        <v>0</v>
      </c>
      <c r="AS165" s="1">
        <f t="shared" ca="1" si="78"/>
        <v>0</v>
      </c>
      <c r="AT165" s="1" t="str">
        <f t="shared" ca="1" si="74"/>
        <v>00</v>
      </c>
      <c r="AU165" s="1" t="str">
        <f t="shared" ca="1" si="60"/>
        <v>00</v>
      </c>
      <c r="AV165" s="1" t="str">
        <f t="shared" ca="1" si="73"/>
        <v>00</v>
      </c>
      <c r="AW165" s="1" t="str">
        <f t="shared" ca="1" si="62"/>
        <v>ZP</v>
      </c>
      <c r="AX165" s="4" t="e">
        <f ca="1">VLOOKUP(UPPER(F165)&amp;"-"&amp;AW165,Opcodes!$D$3:$E$160,2,FALSE)</f>
        <v>#N/A</v>
      </c>
      <c r="AY165" s="1">
        <f t="shared" ca="1" si="83"/>
        <v>0</v>
      </c>
    </row>
    <row r="166" spans="3:51" x14ac:dyDescent="0.3">
      <c r="C166" s="10" t="str" cm="1">
        <f t="array" aca="1" ref="C166" ca="1">IF(AND(N166&amp;""&lt;&gt;"",K166&amp;""&lt;&gt;""),K166&amp;": "&amp;N166&amp;IF(O166&amp;""&lt;&gt;""," "&amp;O166,"")&amp;IF(P166&amp;""&lt;&gt;""," "&amp;P166,""),IF(Y166&amp;""&lt;&gt;"",K166&amp;": "&amp;TRIM(_xlfn.TEXTJOIN("",TRUE,MID(Y166,2*ROW(INDIRECT("1:"&amp;LEN(Y166)))-1,2)&amp;" ")),""))</f>
        <v/>
      </c>
      <c r="D166" s="15"/>
      <c r="E166" s="16"/>
      <c r="F166" s="17"/>
      <c r="G166" s="18"/>
      <c r="H166" s="23"/>
      <c r="I166" s="8"/>
      <c r="J166" s="8"/>
      <c r="K166" s="1" t="str">
        <f t="shared" ca="1" si="77"/>
        <v>313</v>
      </c>
      <c r="L166" s="1" t="str">
        <f t="shared" si="64"/>
        <v/>
      </c>
      <c r="M166" s="1" t="str">
        <f t="shared" ca="1" si="41"/>
        <v>$0313</v>
      </c>
      <c r="N166" s="4" t="str">
        <f t="shared" ca="1" si="42"/>
        <v/>
      </c>
      <c r="O166" s="4" t="str">
        <f t="shared" ca="1" si="43"/>
        <v>00</v>
      </c>
      <c r="P166" s="4" t="str">
        <f t="shared" ca="1" si="44"/>
        <v/>
      </c>
      <c r="Q166" s="3">
        <f t="shared" si="45"/>
        <v>-1</v>
      </c>
      <c r="R166" s="3" t="str">
        <f t="shared" si="72"/>
        <v/>
      </c>
      <c r="S166" s="3" t="str">
        <f t="shared" si="80"/>
        <v>sub</v>
      </c>
      <c r="T166" s="3" t="b">
        <f t="shared" si="79"/>
        <v>0</v>
      </c>
      <c r="U166" s="3" t="b">
        <f t="shared" si="47"/>
        <v>0</v>
      </c>
      <c r="V166" s="3" t="b">
        <f t="shared" si="48"/>
        <v>0</v>
      </c>
      <c r="W166" s="3" t="b">
        <f t="shared" si="49"/>
        <v>0</v>
      </c>
      <c r="X166" s="3" t="b">
        <f>IF(NOT(ISERROR(VLOOKUP(UPPER(F166),Opcodes!$O$3:$O$10,1,FALSE))),TRUE,FALSE)</f>
        <v>0</v>
      </c>
      <c r="Y166" s="1" t="str" cm="1">
        <f t="array" aca="1" ref="Y166" ca="1">IF(OR(UPPER(F166)="STR",UPPER(F166)="ASC"),_xlfn.TEXTJOIN("",TRUE,DEC2HEX(128*(UPPER(F166)="STR")+CODE(MID(G166,ABS(ROW(INDIRECT("1:"&amp;LEN(G166)))),1)))),IF(UPPER(F166)="HEX",SUBSTITUTE(G166," ",""),""))</f>
        <v/>
      </c>
      <c r="Z166" s="1" t="str">
        <f t="shared" si="50"/>
        <v/>
      </c>
      <c r="AA166" s="1" t="str">
        <f t="shared" si="51"/>
        <v/>
      </c>
      <c r="AB166" s="1" t="str">
        <f t="shared" si="52"/>
        <v/>
      </c>
      <c r="AC166" s="1" t="str">
        <f t="shared" si="53"/>
        <v/>
      </c>
      <c r="AD166" s="1" t="str">
        <f t="shared" si="54"/>
        <v/>
      </c>
      <c r="AE166" s="1">
        <f t="shared" ca="1" si="55"/>
        <v>0</v>
      </c>
      <c r="AF166" s="1" t="str">
        <f t="shared" si="56"/>
        <v/>
      </c>
      <c r="AG166" s="1" t="str">
        <f t="shared" ca="1" si="81"/>
        <v>mem</v>
      </c>
      <c r="AH166" s="1">
        <f t="shared" ca="1" si="57"/>
        <v>0</v>
      </c>
      <c r="AI166" s="1">
        <f t="shared" ca="1" si="69"/>
        <v>-1</v>
      </c>
      <c r="AJ166" s="1">
        <f t="shared" ca="1" si="75"/>
        <v>0</v>
      </c>
      <c r="AK166" s="1">
        <f t="shared" ca="1" si="70"/>
        <v>0</v>
      </c>
      <c r="AL166" s="1">
        <f t="shared" ca="1" si="71"/>
        <v>0</v>
      </c>
      <c r="AM166" s="1" t="e" cm="1">
        <f t="array" aca="1" ref="AM166" ca="1">INDEX($G$2:$G$195,MATCH(1,(AL166=$E$2:$E$195)*("EQU"=UPPER($F$2:$F$195)),0))</f>
        <v>#N/A</v>
      </c>
      <c r="AN166" s="1" t="str">
        <f t="shared" ca="1" si="76"/>
        <v/>
      </c>
      <c r="AO166" s="1" t="e">
        <f t="shared" ca="1" si="82"/>
        <v>#N/A</v>
      </c>
      <c r="AP166" s="1" t="str">
        <f t="shared" ca="1" si="58"/>
        <v/>
      </c>
      <c r="AQ166" s="1" t="str" cm="1">
        <f t="array" aca="1" ref="AQ166" ca="1">IF(LEFT(AL166,1)=".",INDEX($M$15:$M$177,MATCH(1,(AL166=$L$15:$L$177)*(S166=($S$15:$S$177)),0)),"")</f>
        <v/>
      </c>
      <c r="AR166" s="1">
        <f t="shared" ca="1" si="59"/>
        <v>0</v>
      </c>
      <c r="AS166" s="1">
        <f t="shared" ca="1" si="78"/>
        <v>0</v>
      </c>
      <c r="AT166" s="1" t="str">
        <f t="shared" ca="1" si="74"/>
        <v>00</v>
      </c>
      <c r="AU166" s="1" t="str">
        <f t="shared" ca="1" si="60"/>
        <v>00</v>
      </c>
      <c r="AV166" s="1" t="str">
        <f t="shared" ca="1" si="73"/>
        <v>00</v>
      </c>
      <c r="AW166" s="1" t="str">
        <f t="shared" ca="1" si="62"/>
        <v>ZP</v>
      </c>
      <c r="AX166" s="4" t="e">
        <f ca="1">VLOOKUP(UPPER(F166)&amp;"-"&amp;AW166,Opcodes!$D$3:$E$160,2,FALSE)</f>
        <v>#N/A</v>
      </c>
      <c r="AY166" s="1">
        <f t="shared" ca="1" si="83"/>
        <v>0</v>
      </c>
    </row>
    <row r="167" spans="3:51" x14ac:dyDescent="0.3">
      <c r="C167" s="10" t="str" cm="1">
        <f t="array" aca="1" ref="C167" ca="1">IF(AND(N167&amp;""&lt;&gt;"",K167&amp;""&lt;&gt;""),K167&amp;": "&amp;N167&amp;IF(O167&amp;""&lt;&gt;""," "&amp;O167,"")&amp;IF(P167&amp;""&lt;&gt;""," "&amp;P167,""),IF(Y167&amp;""&lt;&gt;"",K167&amp;": "&amp;TRIM(_xlfn.TEXTJOIN("",TRUE,MID(Y167,2*ROW(INDIRECT("1:"&amp;LEN(Y167)))-1,2)&amp;" ")),""))</f>
        <v/>
      </c>
      <c r="D167" s="15"/>
      <c r="E167" s="16"/>
      <c r="F167" s="17"/>
      <c r="G167" s="18"/>
      <c r="H167" s="23"/>
      <c r="I167" s="8"/>
      <c r="J167" s="8"/>
      <c r="K167" s="1" t="str">
        <f t="shared" ca="1" si="77"/>
        <v>313</v>
      </c>
      <c r="L167" s="1" t="str">
        <f t="shared" si="64"/>
        <v/>
      </c>
      <c r="M167" s="1" t="str">
        <f t="shared" ca="1" si="41"/>
        <v>$0313</v>
      </c>
      <c r="N167" s="4" t="str">
        <f t="shared" ca="1" si="42"/>
        <v/>
      </c>
      <c r="O167" s="4" t="str">
        <f t="shared" ca="1" si="43"/>
        <v>00</v>
      </c>
      <c r="P167" s="4" t="str">
        <f t="shared" ca="1" si="44"/>
        <v/>
      </c>
      <c r="Q167" s="3">
        <f t="shared" si="45"/>
        <v>-1</v>
      </c>
      <c r="R167" s="3" t="str">
        <f t="shared" si="72"/>
        <v/>
      </c>
      <c r="S167" s="3" t="str">
        <f t="shared" si="80"/>
        <v>sub</v>
      </c>
      <c r="T167" s="3" t="b">
        <f t="shared" si="79"/>
        <v>0</v>
      </c>
      <c r="U167" s="3" t="b">
        <f t="shared" si="47"/>
        <v>0</v>
      </c>
      <c r="V167" s="3" t="b">
        <f t="shared" si="48"/>
        <v>0</v>
      </c>
      <c r="W167" s="3" t="b">
        <f t="shared" si="49"/>
        <v>0</v>
      </c>
      <c r="X167" s="3" t="b">
        <f>IF(NOT(ISERROR(VLOOKUP(UPPER(F167),Opcodes!$O$3:$O$10,1,FALSE))),TRUE,FALSE)</f>
        <v>0</v>
      </c>
      <c r="Y167" s="1" t="str" cm="1">
        <f t="array" aca="1" ref="Y167" ca="1">IF(OR(UPPER(F167)="STR",UPPER(F167)="ASC"),_xlfn.TEXTJOIN("",TRUE,DEC2HEX(128*(UPPER(F167)="STR")+CODE(MID(G167,ABS(ROW(INDIRECT("1:"&amp;LEN(G167)))),1)))),IF(UPPER(F167)="HEX",SUBSTITUTE(G167," ",""),""))</f>
        <v/>
      </c>
      <c r="Z167" s="1" t="str">
        <f t="shared" si="50"/>
        <v/>
      </c>
      <c r="AA167" s="1" t="str">
        <f t="shared" si="51"/>
        <v/>
      </c>
      <c r="AB167" s="1" t="str">
        <f t="shared" si="52"/>
        <v/>
      </c>
      <c r="AC167" s="1" t="str">
        <f t="shared" si="53"/>
        <v/>
      </c>
      <c r="AD167" s="1" t="str">
        <f t="shared" si="54"/>
        <v/>
      </c>
      <c r="AE167" s="1">
        <f t="shared" ca="1" si="55"/>
        <v>0</v>
      </c>
      <c r="AF167" s="1" t="str">
        <f t="shared" si="56"/>
        <v/>
      </c>
      <c r="AG167" s="1" t="str">
        <f t="shared" ca="1" si="81"/>
        <v>mem</v>
      </c>
      <c r="AH167" s="1">
        <f t="shared" ca="1" si="57"/>
        <v>0</v>
      </c>
      <c r="AI167" s="1">
        <f t="shared" ca="1" si="69"/>
        <v>-1</v>
      </c>
      <c r="AJ167" s="1">
        <f t="shared" ca="1" si="75"/>
        <v>0</v>
      </c>
      <c r="AK167" s="1">
        <f t="shared" ca="1" si="70"/>
        <v>0</v>
      </c>
      <c r="AL167" s="1">
        <f t="shared" ca="1" si="71"/>
        <v>0</v>
      </c>
      <c r="AM167" s="1" t="e" cm="1">
        <f t="array" aca="1" ref="AM167" ca="1">INDEX($G$2:$G$195,MATCH(1,(AL167=$E$2:$E$195)*("EQU"=UPPER($F$2:$F$195)),0))</f>
        <v>#N/A</v>
      </c>
      <c r="AN167" s="1" t="str">
        <f t="shared" ca="1" si="76"/>
        <v/>
      </c>
      <c r="AO167" s="1" t="e">
        <f t="shared" ca="1" si="82"/>
        <v>#N/A</v>
      </c>
      <c r="AP167" s="1" t="str">
        <f t="shared" ca="1" si="58"/>
        <v/>
      </c>
      <c r="AQ167" s="1" t="str" cm="1">
        <f t="array" aca="1" ref="AQ167" ca="1">IF(LEFT(AL167,1)=".",INDEX($M$15:$M$177,MATCH(1,(AL167=$L$15:$L$177)*(S167=($S$15:$S$177)),0)),"")</f>
        <v/>
      </c>
      <c r="AR167" s="1">
        <f t="shared" ca="1" si="59"/>
        <v>0</v>
      </c>
      <c r="AS167" s="1">
        <f t="shared" ca="1" si="78"/>
        <v>0</v>
      </c>
      <c r="AT167" s="1" t="str">
        <f t="shared" ca="1" si="74"/>
        <v>00</v>
      </c>
      <c r="AU167" s="1" t="str">
        <f t="shared" ca="1" si="60"/>
        <v>00</v>
      </c>
      <c r="AV167" s="1" t="str">
        <f t="shared" ca="1" si="73"/>
        <v>00</v>
      </c>
      <c r="AW167" s="1" t="str">
        <f t="shared" ca="1" si="62"/>
        <v>ZP</v>
      </c>
      <c r="AX167" s="4" t="e">
        <f ca="1">VLOOKUP(UPPER(F167)&amp;"-"&amp;AW167,Opcodes!$D$3:$E$160,2,FALSE)</f>
        <v>#N/A</v>
      </c>
      <c r="AY167" s="1">
        <f t="shared" ca="1" si="83"/>
        <v>0</v>
      </c>
    </row>
    <row r="168" spans="3:51" x14ac:dyDescent="0.3">
      <c r="C168" s="10" t="str" cm="1">
        <f t="array" aca="1" ref="C168" ca="1">IF(AND(N168&amp;""&lt;&gt;"",K168&amp;""&lt;&gt;""),K168&amp;": "&amp;N168&amp;IF(O168&amp;""&lt;&gt;""," "&amp;O168,"")&amp;IF(P168&amp;""&lt;&gt;""," "&amp;P168,""),IF(Y168&amp;""&lt;&gt;"",K168&amp;": "&amp;TRIM(_xlfn.TEXTJOIN("",TRUE,MID(Y168,2*ROW(INDIRECT("1:"&amp;LEN(Y168)))-1,2)&amp;" ")),""))</f>
        <v/>
      </c>
      <c r="D168" s="15"/>
      <c r="E168" s="16"/>
      <c r="F168" s="17"/>
      <c r="G168" s="18"/>
      <c r="H168" s="23"/>
      <c r="I168" s="8"/>
      <c r="J168" s="8"/>
      <c r="K168" s="1" t="str">
        <f t="shared" ca="1" si="77"/>
        <v>313</v>
      </c>
      <c r="L168" s="1" t="str">
        <f t="shared" si="64"/>
        <v/>
      </c>
      <c r="M168" s="1" t="str">
        <f t="shared" ca="1" si="41"/>
        <v>$0313</v>
      </c>
      <c r="N168" s="4" t="str">
        <f t="shared" ca="1" si="42"/>
        <v/>
      </c>
      <c r="O168" s="4" t="str">
        <f t="shared" ca="1" si="43"/>
        <v>00</v>
      </c>
      <c r="P168" s="4" t="str">
        <f t="shared" ca="1" si="44"/>
        <v/>
      </c>
      <c r="Q168" s="3">
        <f t="shared" si="45"/>
        <v>-1</v>
      </c>
      <c r="R168" s="3" t="str">
        <f t="shared" si="72"/>
        <v/>
      </c>
      <c r="S168" s="3" t="str">
        <f t="shared" si="80"/>
        <v>sub</v>
      </c>
      <c r="T168" s="3" t="b">
        <f t="shared" si="79"/>
        <v>0</v>
      </c>
      <c r="U168" s="3" t="b">
        <f t="shared" si="47"/>
        <v>0</v>
      </c>
      <c r="V168" s="3" t="b">
        <f t="shared" si="48"/>
        <v>0</v>
      </c>
      <c r="W168" s="3" t="b">
        <f t="shared" si="49"/>
        <v>0</v>
      </c>
      <c r="X168" s="3" t="b">
        <f>IF(NOT(ISERROR(VLOOKUP(UPPER(F168),Opcodes!$O$3:$O$10,1,FALSE))),TRUE,FALSE)</f>
        <v>0</v>
      </c>
      <c r="Y168" s="1" t="str" cm="1">
        <f t="array" aca="1" ref="Y168" ca="1">IF(OR(UPPER(F168)="STR",UPPER(F168)="ASC"),_xlfn.TEXTJOIN("",TRUE,DEC2HEX(128*(UPPER(F168)="STR")+CODE(MID(G168,ABS(ROW(INDIRECT("1:"&amp;LEN(G168)))),1)))),IF(UPPER(F168)="HEX",SUBSTITUTE(G168," ",""),""))</f>
        <v/>
      </c>
      <c r="Z168" s="1" t="str">
        <f t="shared" si="50"/>
        <v/>
      </c>
      <c r="AA168" s="1" t="str">
        <f t="shared" si="51"/>
        <v/>
      </c>
      <c r="AB168" s="1" t="str">
        <f t="shared" si="52"/>
        <v/>
      </c>
      <c r="AC168" s="1" t="str">
        <f t="shared" si="53"/>
        <v/>
      </c>
      <c r="AD168" s="1" t="str">
        <f t="shared" si="54"/>
        <v/>
      </c>
      <c r="AE168" s="1">
        <f t="shared" ca="1" si="55"/>
        <v>0</v>
      </c>
      <c r="AF168" s="1" t="str">
        <f t="shared" si="56"/>
        <v/>
      </c>
      <c r="AG168" s="1" t="str">
        <f t="shared" ca="1" si="81"/>
        <v>mem</v>
      </c>
      <c r="AH168" s="1">
        <f t="shared" ca="1" si="57"/>
        <v>0</v>
      </c>
      <c r="AI168" s="1">
        <f t="shared" ca="1" si="69"/>
        <v>-1</v>
      </c>
      <c r="AJ168" s="1">
        <f t="shared" ca="1" si="75"/>
        <v>0</v>
      </c>
      <c r="AK168" s="1">
        <f t="shared" ca="1" si="70"/>
        <v>0</v>
      </c>
      <c r="AL168" s="1">
        <f t="shared" ca="1" si="71"/>
        <v>0</v>
      </c>
      <c r="AM168" s="1" t="e" cm="1">
        <f t="array" aca="1" ref="AM168" ca="1">INDEX($G$2:$G$195,MATCH(1,(AL168=$E$2:$E$195)*("EQU"=UPPER($F$2:$F$195)),0))</f>
        <v>#N/A</v>
      </c>
      <c r="AN168" s="1" t="str">
        <f t="shared" ca="1" si="76"/>
        <v/>
      </c>
      <c r="AO168" s="1" t="e">
        <f t="shared" ca="1" si="82"/>
        <v>#N/A</v>
      </c>
      <c r="AP168" s="1" t="str">
        <f t="shared" ca="1" si="58"/>
        <v/>
      </c>
      <c r="AQ168" s="1" t="str" cm="1">
        <f t="array" aca="1" ref="AQ168" ca="1">IF(LEFT(AL168,1)=".",INDEX($M$15:$M$177,MATCH(1,(AL168=$L$15:$L$177)*(S168=($S$15:$S$177)),0)),"")</f>
        <v/>
      </c>
      <c r="AR168" s="1">
        <f t="shared" ca="1" si="59"/>
        <v>0</v>
      </c>
      <c r="AS168" s="1">
        <f t="shared" ca="1" si="78"/>
        <v>0</v>
      </c>
      <c r="AT168" s="1" t="str">
        <f t="shared" ca="1" si="74"/>
        <v>00</v>
      </c>
      <c r="AU168" s="1" t="str">
        <f t="shared" ca="1" si="60"/>
        <v>00</v>
      </c>
      <c r="AV168" s="1" t="str">
        <f t="shared" ca="1" si="73"/>
        <v>00</v>
      </c>
      <c r="AW168" s="1" t="str">
        <f t="shared" ca="1" si="62"/>
        <v>ZP</v>
      </c>
      <c r="AX168" s="4" t="e">
        <f ca="1">VLOOKUP(UPPER(F168)&amp;"-"&amp;AW168,Opcodes!$D$3:$E$160,2,FALSE)</f>
        <v>#N/A</v>
      </c>
      <c r="AY168" s="1">
        <f t="shared" ca="1" si="83"/>
        <v>0</v>
      </c>
    </row>
    <row r="169" spans="3:51" x14ac:dyDescent="0.3">
      <c r="C169" s="10" t="str" cm="1">
        <f t="array" aca="1" ref="C169" ca="1">IF(AND(N169&amp;""&lt;&gt;"",K169&amp;""&lt;&gt;""),K169&amp;": "&amp;N169&amp;IF(O169&amp;""&lt;&gt;""," "&amp;O169,"")&amp;IF(P169&amp;""&lt;&gt;""," "&amp;P169,""),IF(Y169&amp;""&lt;&gt;"",K169&amp;": "&amp;TRIM(_xlfn.TEXTJOIN("",TRUE,MID(Y169,2*ROW(INDIRECT("1:"&amp;LEN(Y169)))-1,2)&amp;" ")),""))</f>
        <v/>
      </c>
      <c r="D169" s="15"/>
      <c r="E169" s="16"/>
      <c r="F169" s="17"/>
      <c r="G169" s="18"/>
      <c r="H169" s="23"/>
      <c r="I169" s="8"/>
      <c r="J169" s="8"/>
      <c r="K169" s="1" t="str">
        <f t="shared" ref="K169:K176" ca="1" si="84">DEC2HEX(HEX2DEC(K168)+IF(ISERROR(AY168),0,IF(ISNUMBER(AY168),AY168,0)))</f>
        <v>313</v>
      </c>
      <c r="L169" s="1" t="str">
        <f t="shared" si="64"/>
        <v/>
      </c>
      <c r="M169" s="1" t="str">
        <f t="shared" ca="1" si="41"/>
        <v>$0313</v>
      </c>
      <c r="N169" s="4" t="str">
        <f t="shared" ca="1" si="42"/>
        <v/>
      </c>
      <c r="O169" s="4" t="str">
        <f t="shared" ca="1" si="43"/>
        <v>00</v>
      </c>
      <c r="P169" s="4" t="str">
        <f t="shared" ca="1" si="44"/>
        <v/>
      </c>
      <c r="Q169" s="3">
        <f t="shared" si="45"/>
        <v>-1</v>
      </c>
      <c r="R169" s="3" t="str">
        <f t="shared" si="72"/>
        <v/>
      </c>
      <c r="S169" s="3" t="str">
        <f t="shared" si="80"/>
        <v>sub</v>
      </c>
      <c r="T169" s="3" t="b">
        <f t="shared" si="79"/>
        <v>0</v>
      </c>
      <c r="U169" s="3" t="b">
        <f t="shared" si="47"/>
        <v>0</v>
      </c>
      <c r="V169" s="3" t="b">
        <f t="shared" si="48"/>
        <v>0</v>
      </c>
      <c r="W169" s="3" t="b">
        <f t="shared" si="49"/>
        <v>0</v>
      </c>
      <c r="X169" s="3" t="b">
        <f>IF(NOT(ISERROR(VLOOKUP(UPPER(F169),Opcodes!$O$3:$O$10,1,FALSE))),TRUE,FALSE)</f>
        <v>0</v>
      </c>
      <c r="Y169" s="1" t="str" cm="1">
        <f t="array" aca="1" ref="Y169" ca="1">IF(OR(UPPER(F169)="STR",UPPER(F169)="ASC"),_xlfn.TEXTJOIN("",TRUE,DEC2HEX(128*(UPPER(F169)="STR")+CODE(MID(G169,ABS(ROW(INDIRECT("1:"&amp;LEN(G169)))),1)))),IF(UPPER(F169)="HEX",SUBSTITUTE(G169," ",""),""))</f>
        <v/>
      </c>
      <c r="Z169" s="1" t="str">
        <f t="shared" si="50"/>
        <v/>
      </c>
      <c r="AA169" s="1" t="str">
        <f t="shared" si="51"/>
        <v/>
      </c>
      <c r="AB169" s="1" t="str">
        <f t="shared" si="52"/>
        <v/>
      </c>
      <c r="AC169" s="1" t="str">
        <f t="shared" si="53"/>
        <v/>
      </c>
      <c r="AD169" s="1" t="str">
        <f t="shared" si="54"/>
        <v/>
      </c>
      <c r="AE169" s="1">
        <f t="shared" ca="1" si="55"/>
        <v>0</v>
      </c>
      <c r="AF169" s="1" t="str">
        <f t="shared" si="56"/>
        <v/>
      </c>
      <c r="AG169" s="1" t="str">
        <f t="shared" ca="1" si="81"/>
        <v>mem</v>
      </c>
      <c r="AH169" s="1">
        <f t="shared" ca="1" si="57"/>
        <v>0</v>
      </c>
      <c r="AI169" s="1">
        <f t="shared" ca="1" si="69"/>
        <v>-1</v>
      </c>
      <c r="AJ169" s="1">
        <f t="shared" ca="1" si="75"/>
        <v>0</v>
      </c>
      <c r="AK169" s="1">
        <f t="shared" ca="1" si="70"/>
        <v>0</v>
      </c>
      <c r="AL169" s="1">
        <f t="shared" ca="1" si="71"/>
        <v>0</v>
      </c>
      <c r="AM169" s="1" t="e" cm="1">
        <f t="array" aca="1" ref="AM169" ca="1">INDEX($G$2:$G$195,MATCH(1,(AL169=$E$2:$E$195)*("EQU"=UPPER($F$2:$F$195)),0))</f>
        <v>#N/A</v>
      </c>
      <c r="AN169" s="1" t="str">
        <f t="shared" ca="1" si="76"/>
        <v/>
      </c>
      <c r="AO169" s="1" t="e">
        <f t="shared" ca="1" si="82"/>
        <v>#N/A</v>
      </c>
      <c r="AP169" s="1" t="str">
        <f t="shared" ca="1" si="58"/>
        <v/>
      </c>
      <c r="AQ169" s="1" t="str" cm="1">
        <f t="array" aca="1" ref="AQ169" ca="1">IF(LEFT(AL169,1)=".",INDEX($M$15:$M$177,MATCH(1,(AL169=$L$15:$L$177)*(S169=($S$15:$S$177)),0)),"")</f>
        <v/>
      </c>
      <c r="AR169" s="1">
        <f t="shared" ca="1" si="59"/>
        <v>0</v>
      </c>
      <c r="AS169" s="1">
        <f t="shared" ca="1" si="78"/>
        <v>0</v>
      </c>
      <c r="AT169" s="1" t="str">
        <f t="shared" ca="1" si="74"/>
        <v>00</v>
      </c>
      <c r="AU169" s="1" t="str">
        <f t="shared" ca="1" si="60"/>
        <v>00</v>
      </c>
      <c r="AV169" s="1" t="str">
        <f t="shared" ca="1" si="73"/>
        <v>00</v>
      </c>
      <c r="AW169" s="1" t="str">
        <f t="shared" ca="1" si="62"/>
        <v>ZP</v>
      </c>
      <c r="AX169" s="4" t="e">
        <f ca="1">VLOOKUP(UPPER(F169)&amp;"-"&amp;AW169,Opcodes!$D$3:$E$160,2,FALSE)</f>
        <v>#N/A</v>
      </c>
      <c r="AY169" s="1">
        <f t="shared" ca="1" si="83"/>
        <v>0</v>
      </c>
    </row>
    <row r="170" spans="3:51" x14ac:dyDescent="0.3">
      <c r="C170" s="10" t="str" cm="1">
        <f t="array" aca="1" ref="C170" ca="1">IF(AND(N170&amp;""&lt;&gt;"",K170&amp;""&lt;&gt;""),K170&amp;": "&amp;N170&amp;IF(O170&amp;""&lt;&gt;""," "&amp;O170,"")&amp;IF(P170&amp;""&lt;&gt;""," "&amp;P170,""),IF(Y170&amp;""&lt;&gt;"",K170&amp;": "&amp;TRIM(_xlfn.TEXTJOIN("",TRUE,MID(Y170,2*ROW(INDIRECT("1:"&amp;LEN(Y170)))-1,2)&amp;" ")),""))</f>
        <v/>
      </c>
      <c r="D170" s="15"/>
      <c r="E170" s="16"/>
      <c r="F170" s="17"/>
      <c r="G170" s="18"/>
      <c r="H170" s="23"/>
      <c r="I170" s="8"/>
      <c r="J170" s="8"/>
      <c r="K170" s="1" t="str">
        <f t="shared" ca="1" si="84"/>
        <v>313</v>
      </c>
      <c r="L170" s="1" t="str">
        <f t="shared" si="64"/>
        <v/>
      </c>
      <c r="M170" s="1" t="str">
        <f t="shared" ca="1" si="41"/>
        <v>$0313</v>
      </c>
      <c r="N170" s="4" t="str">
        <f t="shared" ca="1" si="42"/>
        <v/>
      </c>
      <c r="O170" s="4" t="str">
        <f t="shared" ca="1" si="43"/>
        <v>00</v>
      </c>
      <c r="P170" s="4" t="str">
        <f t="shared" ca="1" si="44"/>
        <v/>
      </c>
      <c r="Q170" s="3">
        <f t="shared" si="45"/>
        <v>-1</v>
      </c>
      <c r="R170" s="3" t="str">
        <f t="shared" si="72"/>
        <v/>
      </c>
      <c r="S170" s="3" t="str">
        <f t="shared" si="80"/>
        <v>sub</v>
      </c>
      <c r="T170" s="3" t="b">
        <f t="shared" si="79"/>
        <v>0</v>
      </c>
      <c r="U170" s="3" t="b">
        <f t="shared" si="47"/>
        <v>0</v>
      </c>
      <c r="V170" s="3" t="b">
        <f t="shared" si="48"/>
        <v>0</v>
      </c>
      <c r="W170" s="3" t="b">
        <f t="shared" si="49"/>
        <v>0</v>
      </c>
      <c r="X170" s="3" t="b">
        <f>IF(NOT(ISERROR(VLOOKUP(UPPER(F170),Opcodes!$O$3:$O$10,1,FALSE))),TRUE,FALSE)</f>
        <v>0</v>
      </c>
      <c r="Y170" s="1" t="str" cm="1">
        <f t="array" aca="1" ref="Y170" ca="1">IF(OR(UPPER(F170)="STR",UPPER(F170)="ASC"),_xlfn.TEXTJOIN("",TRUE,DEC2HEX(128*(UPPER(F170)="STR")+CODE(MID(G170,ABS(ROW(INDIRECT("1:"&amp;LEN(G170)))),1)))),IF(UPPER(F170)="HEX",SUBSTITUTE(G170," ",""),""))</f>
        <v/>
      </c>
      <c r="Z170" s="1" t="str">
        <f t="shared" si="50"/>
        <v/>
      </c>
      <c r="AA170" s="1" t="str">
        <f t="shared" si="51"/>
        <v/>
      </c>
      <c r="AB170" s="1" t="str">
        <f t="shared" si="52"/>
        <v/>
      </c>
      <c r="AC170" s="1" t="str">
        <f t="shared" si="53"/>
        <v/>
      </c>
      <c r="AD170" s="1" t="str">
        <f t="shared" si="54"/>
        <v/>
      </c>
      <c r="AE170" s="1">
        <f t="shared" ca="1" si="55"/>
        <v>0</v>
      </c>
      <c r="AF170" s="1" t="str">
        <f t="shared" si="56"/>
        <v/>
      </c>
      <c r="AG170" s="1" t="str">
        <f t="shared" ca="1" si="81"/>
        <v>mem</v>
      </c>
      <c r="AH170" s="1">
        <f t="shared" ca="1" si="57"/>
        <v>0</v>
      </c>
      <c r="AI170" s="1">
        <f t="shared" ca="1" si="69"/>
        <v>-1</v>
      </c>
      <c r="AJ170" s="1">
        <f t="shared" ca="1" si="75"/>
        <v>0</v>
      </c>
      <c r="AK170" s="1">
        <f t="shared" ca="1" si="70"/>
        <v>0</v>
      </c>
      <c r="AL170" s="1">
        <f t="shared" ca="1" si="71"/>
        <v>0</v>
      </c>
      <c r="AM170" s="1" t="e" cm="1">
        <f t="array" aca="1" ref="AM170" ca="1">INDEX($G$2:$G$195,MATCH(1,(AL170=$E$2:$E$195)*("EQU"=UPPER($F$2:$F$195)),0))</f>
        <v>#N/A</v>
      </c>
      <c r="AN170" s="1" t="str">
        <f t="shared" ca="1" si="76"/>
        <v/>
      </c>
      <c r="AO170" s="1" t="e">
        <f t="shared" ca="1" si="82"/>
        <v>#N/A</v>
      </c>
      <c r="AP170" s="1" t="str">
        <f t="shared" ca="1" si="58"/>
        <v/>
      </c>
      <c r="AQ170" s="1" t="str" cm="1">
        <f t="array" aca="1" ref="AQ170" ca="1">IF(LEFT(AL170,1)=".",INDEX($M$15:$M$177,MATCH(1,(AL170=$L$15:$L$177)*(S170=($S$15:$S$177)),0)),"")</f>
        <v/>
      </c>
      <c r="AR170" s="1">
        <f t="shared" ca="1" si="59"/>
        <v>0</v>
      </c>
      <c r="AS170" s="1">
        <f t="shared" ca="1" si="78"/>
        <v>0</v>
      </c>
      <c r="AT170" s="1" t="str">
        <f t="shared" ca="1" si="74"/>
        <v>00</v>
      </c>
      <c r="AU170" s="1" t="str">
        <f t="shared" ca="1" si="60"/>
        <v>00</v>
      </c>
      <c r="AV170" s="1" t="str">
        <f t="shared" ca="1" si="73"/>
        <v>00</v>
      </c>
      <c r="AW170" s="1" t="str">
        <f t="shared" ca="1" si="62"/>
        <v>ZP</v>
      </c>
      <c r="AX170" s="4" t="e">
        <f ca="1">VLOOKUP(UPPER(F170)&amp;"-"&amp;AW170,Opcodes!$D$3:$E$160,2,FALSE)</f>
        <v>#N/A</v>
      </c>
      <c r="AY170" s="1">
        <f t="shared" ca="1" si="83"/>
        <v>0</v>
      </c>
    </row>
    <row r="171" spans="3:51" x14ac:dyDescent="0.3">
      <c r="C171" s="10" t="str" cm="1">
        <f t="array" aca="1" ref="C171" ca="1">IF(AND(N171&amp;""&lt;&gt;"",K171&amp;""&lt;&gt;""),K171&amp;": "&amp;N171&amp;IF(O171&amp;""&lt;&gt;""," "&amp;O171,"")&amp;IF(P171&amp;""&lt;&gt;""," "&amp;P171,""),IF(Y171&amp;""&lt;&gt;"",K171&amp;": "&amp;TRIM(_xlfn.TEXTJOIN("",TRUE,MID(Y171,2*ROW(INDIRECT("1:"&amp;LEN(Y171)))-1,2)&amp;" ")),""))</f>
        <v/>
      </c>
      <c r="D171" s="15"/>
      <c r="E171" s="16"/>
      <c r="F171" s="17"/>
      <c r="G171" s="18"/>
      <c r="H171" s="23"/>
      <c r="I171" s="8"/>
      <c r="J171" s="8"/>
      <c r="K171" s="1" t="str">
        <f t="shared" ca="1" si="84"/>
        <v>313</v>
      </c>
      <c r="L171" s="1" t="str">
        <f t="shared" si="64"/>
        <v/>
      </c>
      <c r="M171" s="1" t="str">
        <f t="shared" ca="1" si="41"/>
        <v>$0313</v>
      </c>
      <c r="N171" s="4" t="str">
        <f t="shared" ca="1" si="42"/>
        <v/>
      </c>
      <c r="O171" s="4" t="str">
        <f t="shared" ca="1" si="43"/>
        <v>00</v>
      </c>
      <c r="P171" s="4" t="str">
        <f t="shared" ca="1" si="44"/>
        <v/>
      </c>
      <c r="Q171" s="3">
        <f t="shared" si="45"/>
        <v>-1</v>
      </c>
      <c r="R171" s="3" t="str">
        <f t="shared" si="72"/>
        <v/>
      </c>
      <c r="S171" s="3" t="str">
        <f t="shared" si="80"/>
        <v>sub</v>
      </c>
      <c r="T171" s="3" t="b">
        <f t="shared" si="79"/>
        <v>0</v>
      </c>
      <c r="U171" s="3" t="b">
        <f t="shared" si="47"/>
        <v>0</v>
      </c>
      <c r="V171" s="3" t="b">
        <f t="shared" si="48"/>
        <v>0</v>
      </c>
      <c r="W171" s="3" t="b">
        <f t="shared" si="49"/>
        <v>0</v>
      </c>
      <c r="X171" s="3" t="b">
        <f>IF(NOT(ISERROR(VLOOKUP(UPPER(F171),Opcodes!$O$3:$O$10,1,FALSE))),TRUE,FALSE)</f>
        <v>0</v>
      </c>
      <c r="Y171" s="1" t="str" cm="1">
        <f t="array" aca="1" ref="Y171" ca="1">IF(OR(UPPER(F171)="STR",UPPER(F171)="ASC"),_xlfn.TEXTJOIN("",TRUE,DEC2HEX(128*(UPPER(F171)="STR")+CODE(MID(G171,ABS(ROW(INDIRECT("1:"&amp;LEN(G171)))),1)))),IF(UPPER(F171)="HEX",SUBSTITUTE(G171," ",""),""))</f>
        <v/>
      </c>
      <c r="Z171" s="1" t="str">
        <f t="shared" si="50"/>
        <v/>
      </c>
      <c r="AA171" s="1" t="str">
        <f t="shared" si="51"/>
        <v/>
      </c>
      <c r="AB171" s="1" t="str">
        <f t="shared" si="52"/>
        <v/>
      </c>
      <c r="AC171" s="1" t="str">
        <f t="shared" si="53"/>
        <v/>
      </c>
      <c r="AD171" s="1" t="str">
        <f t="shared" si="54"/>
        <v/>
      </c>
      <c r="AE171" s="1">
        <f t="shared" ca="1" si="55"/>
        <v>0</v>
      </c>
      <c r="AF171" s="1" t="str">
        <f t="shared" si="56"/>
        <v/>
      </c>
      <c r="AG171" s="1" t="str">
        <f t="shared" ca="1" si="81"/>
        <v>mem</v>
      </c>
      <c r="AH171" s="1">
        <f t="shared" ca="1" si="57"/>
        <v>0</v>
      </c>
      <c r="AI171" s="1">
        <f t="shared" ca="1" si="69"/>
        <v>-1</v>
      </c>
      <c r="AJ171" s="1">
        <f t="shared" ca="1" si="75"/>
        <v>0</v>
      </c>
      <c r="AK171" s="1">
        <f t="shared" ca="1" si="70"/>
        <v>0</v>
      </c>
      <c r="AL171" s="1">
        <f t="shared" ca="1" si="71"/>
        <v>0</v>
      </c>
      <c r="AM171" s="1" t="e" cm="1">
        <f t="array" aca="1" ref="AM171" ca="1">INDEX($G$2:$G$195,MATCH(1,(AL171=$E$2:$E$195)*("EQU"=UPPER($F$2:$F$195)),0))</f>
        <v>#N/A</v>
      </c>
      <c r="AN171" s="1" t="str">
        <f t="shared" ca="1" si="76"/>
        <v/>
      </c>
      <c r="AO171" s="1" t="e">
        <f t="shared" ca="1" si="82"/>
        <v>#N/A</v>
      </c>
      <c r="AP171" s="1" t="str">
        <f t="shared" ca="1" si="58"/>
        <v/>
      </c>
      <c r="AQ171" s="1" t="str" cm="1">
        <f t="array" aca="1" ref="AQ171" ca="1">IF(LEFT(AL171,1)=".",INDEX($M$15:$M$177,MATCH(1,(AL171=$L$15:$L$177)*(S171=($S$15:$S$177)),0)),"")</f>
        <v/>
      </c>
      <c r="AR171" s="1">
        <f t="shared" ca="1" si="59"/>
        <v>0</v>
      </c>
      <c r="AS171" s="1">
        <f t="shared" ca="1" si="78"/>
        <v>0</v>
      </c>
      <c r="AT171" s="1" t="str">
        <f t="shared" ca="1" si="74"/>
        <v>00</v>
      </c>
      <c r="AU171" s="1" t="str">
        <f t="shared" ca="1" si="60"/>
        <v>00</v>
      </c>
      <c r="AV171" s="1" t="str">
        <f t="shared" ca="1" si="73"/>
        <v>00</v>
      </c>
      <c r="AW171" s="1" t="str">
        <f t="shared" ca="1" si="62"/>
        <v>ZP</v>
      </c>
      <c r="AX171" s="4" t="e">
        <f ca="1">VLOOKUP(UPPER(F171)&amp;"-"&amp;AW171,Opcodes!$D$3:$E$160,2,FALSE)</f>
        <v>#N/A</v>
      </c>
      <c r="AY171" s="1">
        <f t="shared" ca="1" si="83"/>
        <v>0</v>
      </c>
    </row>
    <row r="172" spans="3:51" x14ac:dyDescent="0.3">
      <c r="C172" s="10" t="str" cm="1">
        <f t="array" aca="1" ref="C172" ca="1">IF(AND(N172&amp;""&lt;&gt;"",K172&amp;""&lt;&gt;""),K172&amp;": "&amp;N172&amp;IF(O172&amp;""&lt;&gt;""," "&amp;O172,"")&amp;IF(P172&amp;""&lt;&gt;""," "&amp;P172,""),IF(Y172&amp;""&lt;&gt;"",K172&amp;": "&amp;TRIM(_xlfn.TEXTJOIN("",TRUE,MID(Y172,2*ROW(INDIRECT("1:"&amp;LEN(Y172)))-1,2)&amp;" ")),""))</f>
        <v/>
      </c>
      <c r="D172" s="15"/>
      <c r="E172" s="16"/>
      <c r="F172" s="17"/>
      <c r="G172" s="18"/>
      <c r="H172" s="23"/>
      <c r="I172" s="8"/>
      <c r="J172" s="8"/>
      <c r="K172" s="1" t="str">
        <f t="shared" ca="1" si="84"/>
        <v>313</v>
      </c>
      <c r="L172" s="1" t="str">
        <f t="shared" si="64"/>
        <v/>
      </c>
      <c r="M172" s="1" t="str">
        <f t="shared" ca="1" si="41"/>
        <v>$0313</v>
      </c>
      <c r="N172" s="4" t="str">
        <f t="shared" ca="1" si="42"/>
        <v/>
      </c>
      <c r="O172" s="4" t="str">
        <f t="shared" ca="1" si="43"/>
        <v>00</v>
      </c>
      <c r="P172" s="4" t="str">
        <f t="shared" ca="1" si="44"/>
        <v/>
      </c>
      <c r="Q172" s="3">
        <f t="shared" si="45"/>
        <v>-1</v>
      </c>
      <c r="R172" s="3" t="str">
        <f t="shared" si="72"/>
        <v/>
      </c>
      <c r="S172" s="3" t="str">
        <f t="shared" si="80"/>
        <v>sub</v>
      </c>
      <c r="T172" s="3" t="b">
        <f t="shared" si="79"/>
        <v>0</v>
      </c>
      <c r="U172" s="3" t="b">
        <f t="shared" si="47"/>
        <v>0</v>
      </c>
      <c r="V172" s="3" t="b">
        <f t="shared" si="48"/>
        <v>0</v>
      </c>
      <c r="W172" s="3" t="b">
        <f t="shared" si="49"/>
        <v>0</v>
      </c>
      <c r="X172" s="3" t="b">
        <f>IF(NOT(ISERROR(VLOOKUP(UPPER(F172),Opcodes!$O$3:$O$10,1,FALSE))),TRUE,FALSE)</f>
        <v>0</v>
      </c>
      <c r="Y172" s="1" t="str" cm="1">
        <f t="array" aca="1" ref="Y172" ca="1">IF(OR(UPPER(F172)="STR",UPPER(F172)="ASC"),_xlfn.TEXTJOIN("",TRUE,DEC2HEX(128*(UPPER(F172)="STR")+CODE(MID(G172,ABS(ROW(INDIRECT("1:"&amp;LEN(G172)))),1)))),IF(UPPER(F172)="HEX",SUBSTITUTE(G172," ",""),""))</f>
        <v/>
      </c>
      <c r="Z172" s="1" t="str">
        <f t="shared" si="50"/>
        <v/>
      </c>
      <c r="AA172" s="1" t="str">
        <f t="shared" si="51"/>
        <v/>
      </c>
      <c r="AB172" s="1" t="str">
        <f t="shared" si="52"/>
        <v/>
      </c>
      <c r="AC172" s="1" t="str">
        <f t="shared" si="53"/>
        <v/>
      </c>
      <c r="AD172" s="1" t="str">
        <f t="shared" si="54"/>
        <v/>
      </c>
      <c r="AE172" s="1">
        <f t="shared" ca="1" si="55"/>
        <v>0</v>
      </c>
      <c r="AF172" s="1" t="str">
        <f t="shared" si="56"/>
        <v/>
      </c>
      <c r="AG172" s="1" t="str">
        <f t="shared" ca="1" si="81"/>
        <v>mem</v>
      </c>
      <c r="AH172" s="1">
        <f t="shared" ca="1" si="57"/>
        <v>0</v>
      </c>
      <c r="AI172" s="1">
        <f t="shared" ca="1" si="69"/>
        <v>-1</v>
      </c>
      <c r="AJ172" s="1">
        <f t="shared" ca="1" si="75"/>
        <v>0</v>
      </c>
      <c r="AK172" s="1">
        <f t="shared" ca="1" si="70"/>
        <v>0</v>
      </c>
      <c r="AL172" s="1">
        <f t="shared" ca="1" si="71"/>
        <v>0</v>
      </c>
      <c r="AM172" s="1" t="e" cm="1">
        <f t="array" aca="1" ref="AM172" ca="1">INDEX($G$2:$G$195,MATCH(1,(AL172=$E$2:$E$195)*("EQU"=UPPER($F$2:$F$195)),0))</f>
        <v>#N/A</v>
      </c>
      <c r="AN172" s="1" t="str">
        <f t="shared" ca="1" si="76"/>
        <v/>
      </c>
      <c r="AO172" s="1" t="e">
        <f t="shared" ca="1" si="82"/>
        <v>#N/A</v>
      </c>
      <c r="AP172" s="1" t="str">
        <f t="shared" ca="1" si="58"/>
        <v/>
      </c>
      <c r="AQ172" s="1" t="str" cm="1">
        <f t="array" aca="1" ref="AQ172" ca="1">IF(LEFT(AL172,1)=".",INDEX($M$15:$M$177,MATCH(1,(AL172=$L$15:$L$177)*(S172=($S$15:$S$177)),0)),"")</f>
        <v/>
      </c>
      <c r="AR172" s="1">
        <f t="shared" ca="1" si="59"/>
        <v>0</v>
      </c>
      <c r="AS172" s="1">
        <f t="shared" ca="1" si="78"/>
        <v>0</v>
      </c>
      <c r="AT172" s="1" t="str">
        <f t="shared" ca="1" si="74"/>
        <v>00</v>
      </c>
      <c r="AU172" s="1" t="str">
        <f t="shared" ca="1" si="60"/>
        <v>00</v>
      </c>
      <c r="AV172" s="1" t="str">
        <f t="shared" ca="1" si="73"/>
        <v>00</v>
      </c>
      <c r="AW172" s="1" t="str">
        <f t="shared" ca="1" si="62"/>
        <v>ZP</v>
      </c>
      <c r="AX172" s="4" t="e">
        <f ca="1">VLOOKUP(UPPER(F172)&amp;"-"&amp;AW172,Opcodes!$D$3:$E$160,2,FALSE)</f>
        <v>#N/A</v>
      </c>
      <c r="AY172" s="1">
        <f t="shared" ca="1" si="83"/>
        <v>0</v>
      </c>
    </row>
    <row r="173" spans="3:51" x14ac:dyDescent="0.3">
      <c r="C173" s="10" t="str" cm="1">
        <f t="array" aca="1" ref="C173" ca="1">IF(AND(N173&amp;""&lt;&gt;"",K173&amp;""&lt;&gt;""),K173&amp;": "&amp;N173&amp;IF(O173&amp;""&lt;&gt;""," "&amp;O173,"")&amp;IF(P173&amp;""&lt;&gt;""," "&amp;P173,""),IF(Y173&amp;""&lt;&gt;"",K173&amp;": "&amp;TRIM(_xlfn.TEXTJOIN("",TRUE,MID(Y173,2*ROW(INDIRECT("1:"&amp;LEN(Y173)))-1,2)&amp;" ")),""))</f>
        <v/>
      </c>
      <c r="D173" s="15"/>
      <c r="E173" s="16"/>
      <c r="F173" s="17"/>
      <c r="G173" s="18"/>
      <c r="H173" s="23"/>
      <c r="I173" s="8"/>
      <c r="J173" s="8"/>
      <c r="K173" s="1" t="str">
        <f t="shared" ca="1" si="84"/>
        <v>313</v>
      </c>
      <c r="L173" s="1" t="str">
        <f t="shared" si="64"/>
        <v/>
      </c>
      <c r="M173" s="1" t="str">
        <f t="shared" ca="1" si="41"/>
        <v>$0313</v>
      </c>
      <c r="N173" s="4" t="str">
        <f t="shared" ca="1" si="42"/>
        <v/>
      </c>
      <c r="O173" s="4" t="str">
        <f t="shared" ca="1" si="43"/>
        <v>00</v>
      </c>
      <c r="P173" s="4" t="str">
        <f t="shared" ca="1" si="44"/>
        <v/>
      </c>
      <c r="Q173" s="3">
        <f t="shared" si="45"/>
        <v>-1</v>
      </c>
      <c r="R173" s="3" t="str">
        <f t="shared" si="72"/>
        <v/>
      </c>
      <c r="S173" s="3" t="str">
        <f t="shared" si="80"/>
        <v>sub</v>
      </c>
      <c r="T173" s="3" t="b">
        <f t="shared" si="79"/>
        <v>0</v>
      </c>
      <c r="U173" s="3" t="b">
        <f t="shared" si="47"/>
        <v>0</v>
      </c>
      <c r="V173" s="3" t="b">
        <f t="shared" si="48"/>
        <v>0</v>
      </c>
      <c r="W173" s="3" t="b">
        <f t="shared" si="49"/>
        <v>0</v>
      </c>
      <c r="X173" s="3" t="b">
        <f>IF(NOT(ISERROR(VLOOKUP(UPPER(F173),Opcodes!$O$3:$O$10,1,FALSE))),TRUE,FALSE)</f>
        <v>0</v>
      </c>
      <c r="Y173" s="1" t="str" cm="1">
        <f t="array" aca="1" ref="Y173" ca="1">IF(OR(UPPER(F173)="STR",UPPER(F173)="ASC"),_xlfn.TEXTJOIN("",TRUE,DEC2HEX(128*(UPPER(F173)="STR")+CODE(MID(G173,ABS(ROW(INDIRECT("1:"&amp;LEN(G173)))),1)))),IF(UPPER(F173)="HEX",SUBSTITUTE(G173," ",""),""))</f>
        <v/>
      </c>
      <c r="Z173" s="1" t="str">
        <f t="shared" si="50"/>
        <v/>
      </c>
      <c r="AA173" s="1" t="str">
        <f t="shared" si="51"/>
        <v/>
      </c>
      <c r="AB173" s="1" t="str">
        <f t="shared" si="52"/>
        <v/>
      </c>
      <c r="AC173" s="1" t="str">
        <f t="shared" si="53"/>
        <v/>
      </c>
      <c r="AD173" s="1" t="str">
        <f t="shared" si="54"/>
        <v/>
      </c>
      <c r="AE173" s="1">
        <f t="shared" ca="1" si="55"/>
        <v>0</v>
      </c>
      <c r="AF173" s="1" t="str">
        <f t="shared" si="56"/>
        <v/>
      </c>
      <c r="AG173" s="1" t="str">
        <f t="shared" ca="1" si="81"/>
        <v>mem</v>
      </c>
      <c r="AH173" s="1">
        <f t="shared" ca="1" si="57"/>
        <v>0</v>
      </c>
      <c r="AI173" s="1">
        <f t="shared" ca="1" si="69"/>
        <v>-1</v>
      </c>
      <c r="AJ173" s="1">
        <f t="shared" ca="1" si="75"/>
        <v>0</v>
      </c>
      <c r="AK173" s="1">
        <f t="shared" ca="1" si="70"/>
        <v>0</v>
      </c>
      <c r="AL173" s="1">
        <f t="shared" ca="1" si="71"/>
        <v>0</v>
      </c>
      <c r="AM173" s="1" t="e" cm="1">
        <f t="array" aca="1" ref="AM173" ca="1">INDEX($G$2:$G$195,MATCH(1,(AL173=$E$2:$E$195)*("EQU"=UPPER($F$2:$F$195)),0))</f>
        <v>#N/A</v>
      </c>
      <c r="AN173" s="1" t="str">
        <f t="shared" ca="1" si="76"/>
        <v/>
      </c>
      <c r="AO173" s="1" t="e">
        <f t="shared" ca="1" si="82"/>
        <v>#N/A</v>
      </c>
      <c r="AP173" s="1" t="str">
        <f t="shared" ca="1" si="58"/>
        <v/>
      </c>
      <c r="AQ173" s="1" t="str" cm="1">
        <f t="array" aca="1" ref="AQ173" ca="1">IF(LEFT(AL173,1)=".",INDEX($M$15:$M$177,MATCH(1,(AL173=$L$15:$L$177)*(S173=($S$15:$S$177)),0)),"")</f>
        <v/>
      </c>
      <c r="AR173" s="1">
        <f t="shared" ca="1" si="59"/>
        <v>0</v>
      </c>
      <c r="AS173" s="1">
        <f t="shared" ca="1" si="78"/>
        <v>0</v>
      </c>
      <c r="AT173" s="1" t="str">
        <f t="shared" ca="1" si="74"/>
        <v>00</v>
      </c>
      <c r="AU173" s="1" t="str">
        <f t="shared" ca="1" si="60"/>
        <v>00</v>
      </c>
      <c r="AV173" s="1" t="str">
        <f t="shared" ca="1" si="73"/>
        <v>00</v>
      </c>
      <c r="AW173" s="1" t="str">
        <f t="shared" ca="1" si="62"/>
        <v>ZP</v>
      </c>
      <c r="AX173" s="4" t="e">
        <f ca="1">VLOOKUP(UPPER(F173)&amp;"-"&amp;AW173,Opcodes!$D$3:$E$160,2,FALSE)</f>
        <v>#N/A</v>
      </c>
      <c r="AY173" s="1">
        <f t="shared" ca="1" si="83"/>
        <v>0</v>
      </c>
    </row>
    <row r="174" spans="3:51" x14ac:dyDescent="0.3">
      <c r="C174" s="10" t="str" cm="1">
        <f t="array" aca="1" ref="C174" ca="1">IF(AND(N174&amp;""&lt;&gt;"",K174&amp;""&lt;&gt;""),K174&amp;": "&amp;N174&amp;IF(O174&amp;""&lt;&gt;""," "&amp;O174,"")&amp;IF(P174&amp;""&lt;&gt;""," "&amp;P174,""),IF(Y174&amp;""&lt;&gt;"",K174&amp;": "&amp;TRIM(_xlfn.TEXTJOIN("",TRUE,MID(Y174,2*ROW(INDIRECT("1:"&amp;LEN(Y174)))-1,2)&amp;" ")),""))</f>
        <v/>
      </c>
      <c r="D174" s="15"/>
      <c r="E174" s="16"/>
      <c r="F174" s="17"/>
      <c r="G174" s="18"/>
      <c r="H174" s="23"/>
      <c r="I174" s="8"/>
      <c r="J174" s="8"/>
      <c r="K174" s="1" t="str">
        <f t="shared" ca="1" si="84"/>
        <v>313</v>
      </c>
      <c r="L174" s="1" t="str">
        <f t="shared" si="64"/>
        <v/>
      </c>
      <c r="M174" s="1" t="str">
        <f t="shared" ca="1" si="41"/>
        <v>$0313</v>
      </c>
      <c r="N174" s="4" t="str">
        <f t="shared" ca="1" si="42"/>
        <v/>
      </c>
      <c r="O174" s="4" t="str">
        <f t="shared" ca="1" si="43"/>
        <v>00</v>
      </c>
      <c r="P174" s="4" t="str">
        <f t="shared" ca="1" si="44"/>
        <v/>
      </c>
      <c r="Q174" s="3">
        <f t="shared" si="45"/>
        <v>-1</v>
      </c>
      <c r="R174" s="3" t="str">
        <f t="shared" si="72"/>
        <v/>
      </c>
      <c r="S174" s="3" t="str">
        <f t="shared" si="80"/>
        <v>sub</v>
      </c>
      <c r="T174" s="3" t="b">
        <f t="shared" si="79"/>
        <v>0</v>
      </c>
      <c r="U174" s="3" t="b">
        <f t="shared" si="47"/>
        <v>0</v>
      </c>
      <c r="V174" s="3" t="b">
        <f t="shared" si="48"/>
        <v>0</v>
      </c>
      <c r="W174" s="3" t="b">
        <f t="shared" si="49"/>
        <v>0</v>
      </c>
      <c r="X174" s="3" t="b">
        <f>IF(NOT(ISERROR(VLOOKUP(UPPER(F174),Opcodes!$O$3:$O$10,1,FALSE))),TRUE,FALSE)</f>
        <v>0</v>
      </c>
      <c r="Y174" s="1" t="str" cm="1">
        <f t="array" aca="1" ref="Y174" ca="1">IF(OR(UPPER(F174)="STR",UPPER(F174)="ASC"),_xlfn.TEXTJOIN("",TRUE,DEC2HEX(128*(UPPER(F174)="STR")+CODE(MID(G174,ABS(ROW(INDIRECT("1:"&amp;LEN(G174)))),1)))),IF(UPPER(F174)="HEX",SUBSTITUTE(G174," ",""),""))</f>
        <v/>
      </c>
      <c r="Z174" s="1" t="str">
        <f t="shared" si="50"/>
        <v/>
      </c>
      <c r="AA174" s="1" t="str">
        <f t="shared" si="51"/>
        <v/>
      </c>
      <c r="AB174" s="1" t="str">
        <f t="shared" si="52"/>
        <v/>
      </c>
      <c r="AC174" s="1" t="str">
        <f t="shared" si="53"/>
        <v/>
      </c>
      <c r="AD174" s="1" t="str">
        <f t="shared" si="54"/>
        <v/>
      </c>
      <c r="AE174" s="1">
        <f t="shared" ca="1" si="55"/>
        <v>0</v>
      </c>
      <c r="AF174" s="1" t="str">
        <f t="shared" si="56"/>
        <v/>
      </c>
      <c r="AG174" s="1" t="str">
        <f t="shared" ca="1" si="81"/>
        <v>mem</v>
      </c>
      <c r="AH174" s="1">
        <f t="shared" ca="1" si="57"/>
        <v>0</v>
      </c>
      <c r="AI174" s="1">
        <f t="shared" ca="1" si="69"/>
        <v>-1</v>
      </c>
      <c r="AJ174" s="1">
        <f t="shared" ca="1" si="75"/>
        <v>0</v>
      </c>
      <c r="AK174" s="1">
        <f t="shared" ca="1" si="70"/>
        <v>0</v>
      </c>
      <c r="AL174" s="1">
        <f t="shared" ca="1" si="71"/>
        <v>0</v>
      </c>
      <c r="AM174" s="1" t="e" cm="1">
        <f t="array" aca="1" ref="AM174" ca="1">INDEX($G$2:$G$195,MATCH(1,(AL174=$E$2:$E$195)*("EQU"=UPPER($F$2:$F$195)),0))</f>
        <v>#N/A</v>
      </c>
      <c r="AN174" s="1" t="str">
        <f t="shared" ca="1" si="76"/>
        <v/>
      </c>
      <c r="AO174" s="1" t="e">
        <f t="shared" ca="1" si="82"/>
        <v>#N/A</v>
      </c>
      <c r="AP174" s="1" t="str">
        <f t="shared" ca="1" si="58"/>
        <v/>
      </c>
      <c r="AQ174" s="1" t="str" cm="1">
        <f t="array" aca="1" ref="AQ174" ca="1">IF(LEFT(AL174,1)=".",INDEX($M$15:$M$177,MATCH(1,(AL174=$L$15:$L$177)*(S174=($S$15:$S$177)),0)),"")</f>
        <v/>
      </c>
      <c r="AR174" s="1">
        <f t="shared" ca="1" si="59"/>
        <v>0</v>
      </c>
      <c r="AS174" s="1">
        <f t="shared" ca="1" si="78"/>
        <v>0</v>
      </c>
      <c r="AT174" s="1" t="str">
        <f t="shared" ca="1" si="74"/>
        <v>00</v>
      </c>
      <c r="AU174" s="1" t="str">
        <f t="shared" ca="1" si="60"/>
        <v>00</v>
      </c>
      <c r="AV174" s="1" t="str">
        <f t="shared" ca="1" si="73"/>
        <v>00</v>
      </c>
      <c r="AW174" s="1" t="str">
        <f t="shared" ca="1" si="62"/>
        <v>ZP</v>
      </c>
      <c r="AX174" s="4" t="e">
        <f ca="1">VLOOKUP(UPPER(F174)&amp;"-"&amp;AW174,Opcodes!$D$3:$E$160,2,FALSE)</f>
        <v>#N/A</v>
      </c>
      <c r="AY174" s="1">
        <f t="shared" ca="1" si="83"/>
        <v>0</v>
      </c>
    </row>
    <row r="175" spans="3:51" x14ac:dyDescent="0.3">
      <c r="C175" s="10" t="str" cm="1">
        <f t="array" aca="1" ref="C175" ca="1">IF(AND(N175&amp;""&lt;&gt;"",K175&amp;""&lt;&gt;""),K175&amp;": "&amp;N175&amp;IF(O175&amp;""&lt;&gt;""," "&amp;O175,"")&amp;IF(P175&amp;""&lt;&gt;""," "&amp;P175,""),IF(Y175&amp;""&lt;&gt;"",K175&amp;": "&amp;TRIM(_xlfn.TEXTJOIN("",TRUE,MID(Y175,2*ROW(INDIRECT("1:"&amp;LEN(Y175)))-1,2)&amp;" ")),""))</f>
        <v/>
      </c>
      <c r="D175" s="15"/>
      <c r="E175" s="16"/>
      <c r="F175" s="17"/>
      <c r="G175" s="18"/>
      <c r="H175" s="23"/>
      <c r="I175" s="8"/>
      <c r="J175" s="8"/>
      <c r="K175" s="1" t="str">
        <f t="shared" ca="1" si="84"/>
        <v>313</v>
      </c>
      <c r="L175" s="1" t="str">
        <f t="shared" si="64"/>
        <v/>
      </c>
      <c r="M175" s="1" t="str">
        <f t="shared" ca="1" si="41"/>
        <v>$0313</v>
      </c>
      <c r="N175" s="4" t="str">
        <f t="shared" ca="1" si="42"/>
        <v/>
      </c>
      <c r="O175" s="4" t="str">
        <f t="shared" ca="1" si="43"/>
        <v>00</v>
      </c>
      <c r="P175" s="4" t="str">
        <f t="shared" ca="1" si="44"/>
        <v/>
      </c>
      <c r="Q175" s="3">
        <f t="shared" si="45"/>
        <v>-1</v>
      </c>
      <c r="R175" s="3" t="str">
        <f t="shared" si="72"/>
        <v/>
      </c>
      <c r="S175" s="3" t="str">
        <f t="shared" si="80"/>
        <v>sub</v>
      </c>
      <c r="T175" s="3" t="b">
        <f t="shared" si="79"/>
        <v>0</v>
      </c>
      <c r="U175" s="3" t="b">
        <f t="shared" si="47"/>
        <v>0</v>
      </c>
      <c r="V175" s="3" t="b">
        <f t="shared" si="48"/>
        <v>0</v>
      </c>
      <c r="W175" s="3" t="b">
        <f t="shared" si="49"/>
        <v>0</v>
      </c>
      <c r="X175" s="3" t="b">
        <f>IF(NOT(ISERROR(VLOOKUP(UPPER(F175),Opcodes!$O$3:$O$10,1,FALSE))),TRUE,FALSE)</f>
        <v>0</v>
      </c>
      <c r="Y175" s="1" t="str" cm="1">
        <f t="array" aca="1" ref="Y175" ca="1">IF(OR(UPPER(F175)="STR",UPPER(F175)="ASC"),_xlfn.TEXTJOIN("",TRUE,DEC2HEX(128*(UPPER(F175)="STR")+CODE(MID(G175,ABS(ROW(INDIRECT("1:"&amp;LEN(G175)))),1)))),IF(UPPER(F175)="HEX",SUBSTITUTE(G175," ",""),""))</f>
        <v/>
      </c>
      <c r="Z175" s="1" t="str">
        <f t="shared" si="50"/>
        <v/>
      </c>
      <c r="AA175" s="1" t="str">
        <f t="shared" si="51"/>
        <v/>
      </c>
      <c r="AB175" s="1" t="str">
        <f t="shared" si="52"/>
        <v/>
      </c>
      <c r="AC175" s="1" t="str">
        <f t="shared" si="53"/>
        <v/>
      </c>
      <c r="AD175" s="1" t="str">
        <f t="shared" si="54"/>
        <v/>
      </c>
      <c r="AE175" s="1">
        <f t="shared" ca="1" si="55"/>
        <v>0</v>
      </c>
      <c r="AF175" s="1" t="str">
        <f t="shared" si="56"/>
        <v/>
      </c>
      <c r="AG175" s="1" t="str">
        <f t="shared" ca="1" si="81"/>
        <v>mem</v>
      </c>
      <c r="AH175" s="1">
        <f t="shared" ca="1" si="57"/>
        <v>0</v>
      </c>
      <c r="AI175" s="1">
        <f t="shared" ca="1" si="69"/>
        <v>-1</v>
      </c>
      <c r="AJ175" s="1">
        <f t="shared" ca="1" si="75"/>
        <v>0</v>
      </c>
      <c r="AK175" s="1">
        <f t="shared" ca="1" si="70"/>
        <v>0</v>
      </c>
      <c r="AL175" s="1">
        <f t="shared" ca="1" si="71"/>
        <v>0</v>
      </c>
      <c r="AM175" s="1" t="e" cm="1">
        <f t="array" aca="1" ref="AM175" ca="1">INDEX($G$2:$G$195,MATCH(1,(AL175=$E$2:$E$195)*("EQU"=UPPER($F$2:$F$195)),0))</f>
        <v>#N/A</v>
      </c>
      <c r="AN175" s="1" t="str">
        <f t="shared" ca="1" si="76"/>
        <v/>
      </c>
      <c r="AO175" s="1" t="e">
        <f t="shared" ca="1" si="82"/>
        <v>#N/A</v>
      </c>
      <c r="AP175" s="1" t="str">
        <f t="shared" ca="1" si="58"/>
        <v/>
      </c>
      <c r="AQ175" s="1" t="str" cm="1">
        <f t="array" aca="1" ref="AQ175" ca="1">IF(LEFT(AL175,1)=".",INDEX($M$15:$M$177,MATCH(1,(AL175=$L$15:$L$177)*(S175=($S$15:$S$177)),0)),"")</f>
        <v/>
      </c>
      <c r="AR175" s="1">
        <f t="shared" ca="1" si="59"/>
        <v>0</v>
      </c>
      <c r="AS175" s="1">
        <f t="shared" ca="1" si="78"/>
        <v>0</v>
      </c>
      <c r="AT175" s="1" t="str">
        <f t="shared" ca="1" si="74"/>
        <v>00</v>
      </c>
      <c r="AU175" s="1" t="str">
        <f t="shared" ca="1" si="60"/>
        <v>00</v>
      </c>
      <c r="AV175" s="1" t="str">
        <f t="shared" ca="1" si="73"/>
        <v>00</v>
      </c>
      <c r="AW175" s="1" t="str">
        <f t="shared" ca="1" si="62"/>
        <v>ZP</v>
      </c>
      <c r="AX175" s="4" t="e">
        <f ca="1">VLOOKUP(UPPER(F175)&amp;"-"&amp;AW175,Opcodes!$D$3:$E$160,2,FALSE)</f>
        <v>#N/A</v>
      </c>
      <c r="AY175" s="1">
        <f t="shared" ca="1" si="83"/>
        <v>0</v>
      </c>
    </row>
    <row r="176" spans="3:51" x14ac:dyDescent="0.3">
      <c r="C176" s="10" t="str" cm="1">
        <f t="array" aca="1" ref="C176" ca="1">IF(AND(N176&amp;""&lt;&gt;"",K176&amp;""&lt;&gt;""),K176&amp;": "&amp;N176&amp;IF(O176&amp;""&lt;&gt;""," "&amp;O176,"")&amp;IF(P176&amp;""&lt;&gt;""," "&amp;P176,""),IF(Y176&amp;""&lt;&gt;"",K176&amp;": "&amp;TRIM(_xlfn.TEXTJOIN("",TRUE,MID(Y176,2*ROW(INDIRECT("1:"&amp;LEN(Y176)))-1,2)&amp;" ")),""))</f>
        <v/>
      </c>
      <c r="D176" s="15"/>
      <c r="E176" s="16"/>
      <c r="F176" s="17"/>
      <c r="G176" s="18"/>
      <c r="H176" s="23"/>
      <c r="I176" s="8"/>
      <c r="J176" s="8"/>
      <c r="K176" s="52" t="str">
        <f t="shared" ca="1" si="84"/>
        <v>313</v>
      </c>
      <c r="L176" s="52" t="str">
        <f t="shared" si="64"/>
        <v/>
      </c>
      <c r="M176" s="52" t="str">
        <f t="shared" ca="1" si="41"/>
        <v>$0313</v>
      </c>
      <c r="N176" s="53" t="str">
        <f t="shared" ca="1" si="42"/>
        <v/>
      </c>
      <c r="O176" s="53" t="str">
        <f t="shared" ca="1" si="43"/>
        <v>00</v>
      </c>
      <c r="P176" s="53" t="str">
        <f t="shared" ca="1" si="44"/>
        <v/>
      </c>
      <c r="Q176" s="54">
        <f t="shared" si="45"/>
        <v>-1</v>
      </c>
      <c r="R176" s="54" t="str">
        <f t="shared" si="72"/>
        <v/>
      </c>
      <c r="S176" s="3" t="str">
        <f t="shared" si="80"/>
        <v>sub</v>
      </c>
      <c r="T176" s="54" t="b">
        <f t="shared" si="79"/>
        <v>0</v>
      </c>
      <c r="U176" s="54" t="b">
        <f t="shared" si="47"/>
        <v>0</v>
      </c>
      <c r="V176" s="54" t="b">
        <f t="shared" si="48"/>
        <v>0</v>
      </c>
      <c r="W176" s="54" t="b">
        <f t="shared" si="49"/>
        <v>0</v>
      </c>
      <c r="X176" s="54" t="b">
        <f>IF(NOT(ISERROR(VLOOKUP(UPPER(F176),Opcodes!$O$3:$O$10,1,FALSE))),TRUE,FALSE)</f>
        <v>0</v>
      </c>
      <c r="Y176" s="52" t="str" cm="1">
        <f t="array" aca="1" ref="Y176" ca="1">IF(OR(UPPER(F176)="STR",UPPER(F176)="ASC"),_xlfn.TEXTJOIN("",TRUE,DEC2HEX(128*(UPPER(F176)="STR")+CODE(MID(G176,ABS(ROW(INDIRECT("1:"&amp;LEN(G176)))),1)))),IF(UPPER(F176)="HEX",SUBSTITUTE(G176," ",""),""))</f>
        <v/>
      </c>
      <c r="Z176" s="52" t="str">
        <f t="shared" si="50"/>
        <v/>
      </c>
      <c r="AA176" s="52" t="str">
        <f t="shared" si="51"/>
        <v/>
      </c>
      <c r="AB176" s="52" t="str">
        <f t="shared" si="52"/>
        <v/>
      </c>
      <c r="AC176" s="52" t="str">
        <f t="shared" si="53"/>
        <v/>
      </c>
      <c r="AD176" s="52" t="str">
        <f t="shared" si="54"/>
        <v/>
      </c>
      <c r="AE176" s="52">
        <f t="shared" ca="1" si="55"/>
        <v>0</v>
      </c>
      <c r="AF176" s="52" t="str">
        <f t="shared" si="56"/>
        <v/>
      </c>
      <c r="AG176" s="1" t="str">
        <f t="shared" ca="1" si="81"/>
        <v>mem</v>
      </c>
      <c r="AH176" s="52">
        <f t="shared" ca="1" si="57"/>
        <v>0</v>
      </c>
      <c r="AI176" s="52">
        <f t="shared" ca="1" si="69"/>
        <v>-1</v>
      </c>
      <c r="AJ176" s="52">
        <f t="shared" ca="1" si="75"/>
        <v>0</v>
      </c>
      <c r="AK176" s="52">
        <f t="shared" ca="1" si="70"/>
        <v>0</v>
      </c>
      <c r="AL176" s="52">
        <f t="shared" ca="1" si="71"/>
        <v>0</v>
      </c>
      <c r="AM176" s="52" t="e" cm="1">
        <f t="array" aca="1" ref="AM176" ca="1">INDEX($G$2:$G$195,MATCH(1,(AL176=$E$2:$E$195)*("EQU"=UPPER($F$2:$F$195)),0))</f>
        <v>#N/A</v>
      </c>
      <c r="AN176" s="52" t="str">
        <f t="shared" ca="1" si="76"/>
        <v/>
      </c>
      <c r="AO176" s="1" t="e">
        <f t="shared" ca="1" si="82"/>
        <v>#N/A</v>
      </c>
      <c r="AP176" s="52" t="str">
        <f t="shared" ca="1" si="58"/>
        <v/>
      </c>
      <c r="AQ176" s="1" t="str" cm="1">
        <f t="array" aca="1" ref="AQ176" ca="1">IF(LEFT(AL176,1)=".",INDEX($M$15:$M$177,MATCH(1,(AL176=$L$15:$L$177)*(S176=($S$15:$S$177)),0)),"")</f>
        <v/>
      </c>
      <c r="AR176" s="52">
        <f t="shared" ca="1" si="59"/>
        <v>0</v>
      </c>
      <c r="AS176" s="52">
        <f t="shared" ca="1" si="78"/>
        <v>0</v>
      </c>
      <c r="AT176" s="52" t="str">
        <f t="shared" ca="1" si="74"/>
        <v>00</v>
      </c>
      <c r="AU176" s="52" t="str">
        <f t="shared" ca="1" si="60"/>
        <v>00</v>
      </c>
      <c r="AV176" s="52" t="str">
        <f t="shared" ca="1" si="73"/>
        <v>00</v>
      </c>
      <c r="AW176" s="52" t="str">
        <f t="shared" ca="1" si="62"/>
        <v>ZP</v>
      </c>
      <c r="AX176" s="53" t="e">
        <f ca="1">VLOOKUP(UPPER(F176)&amp;"-"&amp;AW176,Opcodes!$D$3:$E$160,2,FALSE)</f>
        <v>#N/A</v>
      </c>
      <c r="AY176" s="1">
        <f t="shared" ca="1" si="83"/>
        <v>0</v>
      </c>
    </row>
    <row r="177" spans="3:51" s="52" customFormat="1" x14ac:dyDescent="0.3">
      <c r="C177" s="10" t="str" cm="1">
        <f t="array" aca="1" ref="C177" ca="1">IF(AND(N177&amp;""&lt;&gt;"",K177&amp;""&lt;&gt;""),K177&amp;": "&amp;N177&amp;IF(O177&amp;""&lt;&gt;""," "&amp;O177,"")&amp;IF(P177&amp;""&lt;&gt;""," "&amp;P177,""),IF(Y177&amp;""&lt;&gt;"",K177&amp;": "&amp;TRIM(_xlfn.TEXTJOIN("",TRUE,MID(Y177,2*ROW(INDIRECT("1:"&amp;LEN(Y177)))-1,2)&amp;" ")),""))</f>
        <v/>
      </c>
      <c r="D177" s="20"/>
      <c r="E177" s="21"/>
      <c r="F177" s="22"/>
      <c r="G177" s="55"/>
      <c r="H177" s="56"/>
      <c r="I177" s="51"/>
      <c r="J177" s="51"/>
      <c r="K177" s="52" t="str">
        <f t="shared" ref="K170:K177" ca="1" si="85">DEC2HEX(HEX2DEC(K176)+IF(ISERROR(AY176),0,IF(ISNUMBER(AY176),AY176,0)))</f>
        <v>313</v>
      </c>
      <c r="L177" s="52" t="str">
        <f t="shared" ref="L81:L205" si="86">IF(AND(E177&amp;""&lt;&gt;"",UPPER(F177&lt;&gt;"EQU")),E177,"")</f>
        <v/>
      </c>
      <c r="M177" s="52" t="str">
        <f t="shared" ref="M80:M204" ca="1" si="87">IF(K177&amp;""&lt;&gt;"","$"&amp;DEC2HEX(HEX2DEC(K177),4),"")</f>
        <v>$0313</v>
      </c>
      <c r="N177" s="53" t="str">
        <f t="shared" ref="N80:N204" ca="1" si="88">IF(AND(AW177&lt;&gt;"PSO",NOT(ISERROR(AX177))),AX177,"")</f>
        <v/>
      </c>
      <c r="O177" s="53" t="str">
        <f t="shared" ref="O80:O204" ca="1" si="89">IF(AW177="PSO","",IF(AV177&amp;""&lt;&gt;"",RIGHT(AV177,2),""))</f>
        <v>00</v>
      </c>
      <c r="P177" s="53" t="str">
        <f t="shared" ref="P80:P204" ca="1" si="90">IF(LEN(AV177)&gt;2,LEFT(AV177,2),"")</f>
        <v/>
      </c>
      <c r="Q177" s="54">
        <f t="shared" ref="Q80:Q204" si="91">IF(ISERROR(SEARCH(",",G177)),-1,SEARCH(",",G177))</f>
        <v>-1</v>
      </c>
      <c r="R177" s="54" t="str">
        <f t="shared" ref="R88:R212" si="92">IF(Q177&gt;=0,UPPER(MID(G177,Q177+1,1)),"")</f>
        <v/>
      </c>
      <c r="S177" s="3" t="str">
        <f t="shared" ref="S145:S177" si="93">IF(UPPER(F177)="SUB",E177,S176)</f>
        <v>sub</v>
      </c>
      <c r="T177" s="54" t="b">
        <f t="shared" ref="T144:T177" si="94">IF(ISERROR(MATCH(UPPER(F177),BRANCH,0)),FALSE,TRUE)</f>
        <v>0</v>
      </c>
      <c r="U177" s="54" t="b">
        <f t="shared" ref="U80:U204" si="95">IF(AND(F177&amp;""&lt;&gt;"",G177&amp;""=""),TRUE,FALSE)</f>
        <v>0</v>
      </c>
      <c r="V177" s="54" t="b">
        <f t="shared" ref="V80:V204" si="96">LEFT(G177,1)="("</f>
        <v>0</v>
      </c>
      <c r="W177" s="54" t="b">
        <f t="shared" ref="W80:W204" si="97">RIGHT(G177,1)=")"</f>
        <v>0</v>
      </c>
      <c r="X177" s="54" t="b">
        <f>IF(NOT(ISERROR(VLOOKUP(UPPER(F177),Opcodes!$O$3:$O$10,1,FALSE))),TRUE,FALSE)</f>
        <v>0</v>
      </c>
      <c r="Y177" s="52" t="str" cm="1">
        <f t="array" aca="1" ref="Y177" ca="1">IF(OR(UPPER(F177)="STR",UPPER(F177)="ASC"),_xlfn.TEXTJOIN("",TRUE,DEC2HEX(128*(UPPER(F177)="STR")+CODE(MID(G177,ABS(ROW(INDIRECT("1:"&amp;LEN(G177)))),1)))),IF(UPPER(F177)="HEX",SUBSTITUTE(G177," ",""),""))</f>
        <v/>
      </c>
      <c r="Z177" s="52" t="str">
        <f t="shared" ref="Z80:Z204" si="98">IF(AND(U177=FALSE,V177,W177,Q177&lt;0),MID(G177,2,LEN(G177)-2),"")</f>
        <v/>
      </c>
      <c r="AA177" s="52" t="str">
        <f t="shared" ref="AA80:AA204" si="99">IF(AND(Z177&amp;""="",Q177&gt;=0,V177,W177),MID(G177,2,Q177-2),"")</f>
        <v/>
      </c>
      <c r="AB177" s="52" t="str">
        <f t="shared" ref="AB80:AB204" si="100">IF(U177=FALSE,IF(AND(AA177="",Q177&gt;=0,V177),IF(MID(G177,LEN(G177)-2,1)=")",MID(G177,2,LEN(G177)-4),""),""),"")</f>
        <v/>
      </c>
      <c r="AC177" s="52" t="str">
        <f t="shared" ref="AC80:AC204" si="101">IF(AND(V177=FALSE,W177=FALSE,R177="X"),LEFT(G177,Q177-1),"")</f>
        <v/>
      </c>
      <c r="AD177" s="52" t="str">
        <f t="shared" ref="AD80:AD204" si="102">IF(AND(V177=FALSE,W177=FALSE,R177="Y"),LEFT(G177,Q177-1),"")</f>
        <v/>
      </c>
      <c r="AE177" s="52">
        <f t="shared" ref="AE80:AE204" ca="1" si="103">IF(AND(Y177&amp;""="",V177=FALSE,W177=FALSE,Q177&lt;0,U177=FALSE,LEFT(G177,1)&lt;&gt;"#"),G177,"")</f>
        <v>0</v>
      </c>
      <c r="AF177" s="52" t="str">
        <f t="shared" ref="AF80:AF204" si="104">IF(AND(V177=FALSE,W177=FALSE,Q177&lt;0,U177=FALSE,LEFT(G177,1)="#"),G177,"")</f>
        <v/>
      </c>
      <c r="AG177" s="1" t="str">
        <f t="shared" ca="1" si="81"/>
        <v>mem</v>
      </c>
      <c r="AH177" s="52">
        <f t="shared" ref="AH80:AH204" ca="1" si="105">IF(Z177&amp;""&lt;&gt;"",Z177,IF(AA177&amp;""&lt;&gt;"",AA177,IF(AB177&amp;""&lt;&gt;"",AB177,IF(AC177&amp;""&lt;&gt;"",AC177,IF(AD177&amp;""&lt;&gt;"",AD177,IF(AE177&amp;""&lt;&gt;"",AE177,IF(AF177&amp;""&lt;&gt;"",RIGHT(AF177,LEN(AF177)-1),"")))))))</f>
        <v>0</v>
      </c>
      <c r="AI177" s="52">
        <f t="shared" ref="AI82:AI206" ca="1" si="106">IF(ISERROR(SEARCH("+",AH177)),IF(ISERROR(SEARCH("-",AH177)),-1,SEARCH("-",AH177)),SEARCH("+",AH177))</f>
        <v>-1</v>
      </c>
      <c r="AJ177" s="52">
        <f t="shared" ref="AJ97:AJ179" ca="1" si="107">IF(AI177&lt;0,0,_xlfn.NUMBERVALUE(RIGHT(AH177,LEN(AH177)-AI177+1)))</f>
        <v>0</v>
      </c>
      <c r="AK177" s="52">
        <f t="shared" ref="AK82:AK206" ca="1" si="108">IF(AI177&lt;0,AH177,LEFT(AH177,AI177-1))</f>
        <v>0</v>
      </c>
      <c r="AL177" s="52">
        <f t="shared" ref="AL82:AL206" ca="1" si="109">IF(OR(LEFT(AK177,1)="&lt;",LEFT(AK177,1)="&gt;"),MID(AK177,2,LEN(AK177)),AK177)</f>
        <v>0</v>
      </c>
      <c r="AM177" s="52" t="e" cm="1">
        <f t="array" aca="1" ref="AM177" ca="1">INDEX($G$2:$G$177,MATCH(1,(AL177=$E$2:$E$177)*("EQU"=UPPER($F$2:$F$177)),0))</f>
        <v>#N/A</v>
      </c>
      <c r="AN177" s="52" t="str">
        <f t="shared" ref="AN100:AN182" ca="1" si="110">IF(OR(AL177&amp;""="",ISNA(AM177),AL177="*"),"",AM177)</f>
        <v/>
      </c>
      <c r="AO177" s="1" t="e">
        <f t="shared" ca="1" si="82"/>
        <v>#N/A</v>
      </c>
      <c r="AP177" s="52" t="str">
        <f t="shared" ref="AP80:AP204" ca="1" si="111">IF(OR(AL177&amp;""="",ISNA(AO177),AL177="*",AN177&amp;""&lt;&gt;""),IF(AL177&lt;&gt;"*","",M177),AO177)</f>
        <v/>
      </c>
      <c r="AQ177" s="1" t="str" cm="1">
        <f t="array" aca="1" ref="AQ177" ca="1">IF(LEFT(AL177,1)=".",INDEX($M$15:$M$177,MATCH(1,(AL177=$L$15:$L$177)*(S177=($S$15:$S$177)),0)),"")</f>
        <v/>
      </c>
      <c r="AR177" s="52">
        <f t="shared" ref="AR80:AR204" ca="1" si="112">IF(AQ177&amp;""&lt;&gt;"",AQ177,IF(AP177&amp;""&lt;&gt;"",AP177,IF(AN177&amp;""&lt;&gt;"",AN177,IF(AL177&amp;""&lt;&gt;"",AL177,""))))</f>
        <v>0</v>
      </c>
      <c r="AS177" s="52">
        <f t="shared" ref="AS108:AS190" ca="1" si="113">IF(LEFT(AR177,1)="$",AJ177+HEX2DEC(RIGHT(AR177,LEN(AR177)-1)),IF(LEFT(AR177,1)="%",BIN2DEC(RIGHT(AR177,LEN(AR177)-1)),IF(AR177&amp;""&lt;&gt;"",AR177+AJ177,"")))</f>
        <v>0</v>
      </c>
      <c r="AT177" s="52" t="str">
        <f t="shared" ref="AT93:AT217" ca="1" si="114">IF(AS177&amp;""&lt;&gt;"",DEC2HEX(AS177,2+2*(AS177&gt;255)),"")</f>
        <v>00</v>
      </c>
      <c r="AU177" s="52" t="str">
        <f t="shared" ref="AU80:AU204" ca="1" si="115">IF(LEFT(AK177,1)="&gt;",LEFT(AT177,2),IF(LEFT(AK177,1)="&lt;",RIGHT(AT177,2),AT177))</f>
        <v>00</v>
      </c>
      <c r="AV177" s="52" t="str">
        <f t="shared" ref="AV91:AV177" ca="1" si="116">IF(T177,IF(AF177&amp;""="",RIGHT(DEC2HEX(HEX2DEC(AU177)-HEX2DEC(K177)-2,2),2),AU177),AU177)</f>
        <v>00</v>
      </c>
      <c r="AW177" s="52" t="str">
        <f t="shared" ref="AW80:AW204" ca="1" si="117">IF(LEFT(AG177,3)="mem",IF(AS177&lt;255,SUBSTITUTE(AG177,"mem","ZP"),IF(T177,"REL",SUBSTITUTE(AG177,"mem","ABS"))),IF(T177,"REL",AG177))</f>
        <v>ZP</v>
      </c>
      <c r="AX177" s="53" t="e">
        <f ca="1">VLOOKUP(UPPER(F177)&amp;"-"&amp;AW177,Opcodes!$D$3:$E$160,2,FALSE)</f>
        <v>#N/A</v>
      </c>
      <c r="AY177" s="1">
        <f t="shared" ref="AY145:AY177" ca="1" si="118">IF(OR(UPPER(F177)="JMP",UPPER(F177)="JSR"),3,IF(T177,2,1+IF(LEFT(AL177,1)=".",1,IF(OR(AND(Y177&amp;""="",AW177="PSO"),ISERROR(AX177)),-1,IF(Y177&amp;""&lt;&gt;"",LEN(Y177)/2-1,LEN(AV177)/2)))))</f>
        <v>0</v>
      </c>
    </row>
    <row r="178" spans="3:51" x14ac:dyDescent="0.3">
      <c r="C178" s="25"/>
      <c r="D178" s="26"/>
      <c r="E178" s="34"/>
      <c r="F178" s="27"/>
      <c r="G178" s="35"/>
      <c r="H178" s="36"/>
    </row>
    <row r="179" spans="3:51" x14ac:dyDescent="0.3">
      <c r="C179" s="28"/>
      <c r="D179" s="29"/>
      <c r="E179" s="30"/>
      <c r="F179" s="31"/>
      <c r="G179" s="32"/>
      <c r="H179" s="33"/>
    </row>
    <row r="180" spans="3:51" x14ac:dyDescent="0.3">
      <c r="C180" s="28"/>
      <c r="D180" s="29"/>
      <c r="E180" s="30"/>
      <c r="F180" s="31"/>
      <c r="G180" s="32"/>
      <c r="H180" s="33"/>
    </row>
    <row r="181" spans="3:51" x14ac:dyDescent="0.3">
      <c r="C181" s="28"/>
      <c r="D181" s="29"/>
      <c r="E181" s="30"/>
      <c r="F181" s="31"/>
      <c r="G181" s="32"/>
      <c r="H181" s="33"/>
    </row>
    <row r="182" spans="3:51" x14ac:dyDescent="0.3">
      <c r="C182" s="28"/>
      <c r="D182" s="29"/>
      <c r="E182" s="30"/>
      <c r="F182" s="31"/>
      <c r="G182" s="32"/>
      <c r="H182" s="33"/>
    </row>
    <row r="183" spans="3:51" x14ac:dyDescent="0.3">
      <c r="C183" s="28"/>
      <c r="D183" s="29"/>
      <c r="E183" s="30"/>
      <c r="F183" s="31"/>
      <c r="G183" s="32"/>
      <c r="H183" s="33"/>
    </row>
    <row r="184" spans="3:51" x14ac:dyDescent="0.3">
      <c r="C184" s="28"/>
      <c r="D184" s="29"/>
      <c r="E184" s="30"/>
      <c r="F184" s="31"/>
      <c r="G184" s="32"/>
      <c r="H184" s="33"/>
    </row>
    <row r="185" spans="3:51" x14ac:dyDescent="0.3">
      <c r="C185" s="28"/>
      <c r="D185" s="29"/>
      <c r="E185" s="30"/>
      <c r="F185" s="31"/>
      <c r="G185" s="32"/>
      <c r="H185" s="33"/>
    </row>
    <row r="186" spans="3:51" x14ac:dyDescent="0.3">
      <c r="C186" s="28"/>
      <c r="D186" s="29"/>
      <c r="E186" s="30"/>
      <c r="F186" s="31"/>
      <c r="G186" s="32"/>
      <c r="H186" s="33"/>
    </row>
    <row r="187" spans="3:51" x14ac:dyDescent="0.3">
      <c r="C187" s="28"/>
      <c r="D187" s="29"/>
      <c r="E187" s="30"/>
      <c r="F187" s="31"/>
      <c r="G187" s="32"/>
      <c r="H187" s="33"/>
    </row>
    <row r="188" spans="3:51" x14ac:dyDescent="0.3">
      <c r="C188" s="28"/>
      <c r="D188" s="29"/>
      <c r="E188" s="30"/>
      <c r="F188" s="31"/>
      <c r="G188" s="32"/>
      <c r="H188" s="33"/>
    </row>
    <row r="189" spans="3:51" x14ac:dyDescent="0.3">
      <c r="C189" s="28"/>
      <c r="D189" s="29"/>
      <c r="E189" s="30"/>
      <c r="F189" s="31"/>
      <c r="G189" s="32"/>
      <c r="H189" s="33"/>
    </row>
    <row r="190" spans="3:51" x14ac:dyDescent="0.3">
      <c r="C190" s="28"/>
      <c r="D190" s="29"/>
      <c r="E190" s="30"/>
      <c r="F190" s="31"/>
      <c r="G190" s="32"/>
      <c r="H190" s="33"/>
    </row>
    <row r="191" spans="3:51" s="6" customFormat="1" x14ac:dyDescent="0.3">
      <c r="C191" s="28"/>
      <c r="D191" s="29"/>
      <c r="E191" s="30"/>
      <c r="F191" s="31"/>
      <c r="G191" s="32"/>
      <c r="H191" s="33"/>
      <c r="K191" s="1"/>
      <c r="L191" s="1"/>
      <c r="M191" s="1"/>
      <c r="N191" s="4"/>
      <c r="O191" s="4"/>
      <c r="P191" s="4"/>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4"/>
      <c r="AY191" s="1"/>
    </row>
    <row r="192" spans="3:51" s="6" customFormat="1" x14ac:dyDescent="0.3">
      <c r="C192" s="28"/>
      <c r="D192" s="29"/>
      <c r="E192" s="30"/>
      <c r="F192" s="31"/>
      <c r="G192" s="32"/>
      <c r="H192" s="33"/>
      <c r="K192" s="1"/>
      <c r="L192" s="1"/>
      <c r="M192" s="1"/>
      <c r="N192" s="4"/>
      <c r="O192" s="4"/>
      <c r="P192" s="4"/>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4"/>
      <c r="AY192" s="1"/>
    </row>
    <row r="193" spans="3:51" s="6" customFormat="1" x14ac:dyDescent="0.3">
      <c r="C193" s="28"/>
      <c r="D193" s="29"/>
      <c r="E193" s="30"/>
      <c r="F193" s="31"/>
      <c r="G193" s="32"/>
      <c r="H193" s="33"/>
      <c r="K193" s="1"/>
      <c r="L193" s="1"/>
      <c r="M193" s="1"/>
      <c r="N193" s="4"/>
      <c r="O193" s="4"/>
      <c r="P193" s="4"/>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4"/>
      <c r="AY193" s="1"/>
    </row>
    <row r="194" spans="3:51" s="6" customFormat="1" x14ac:dyDescent="0.3">
      <c r="C194" s="28"/>
      <c r="D194" s="29"/>
      <c r="E194" s="30"/>
      <c r="F194" s="31"/>
      <c r="G194" s="32"/>
      <c r="H194" s="33"/>
      <c r="K194" s="1"/>
      <c r="L194" s="1"/>
      <c r="M194" s="1"/>
      <c r="N194" s="4"/>
      <c r="O194" s="4"/>
      <c r="P194" s="4"/>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4"/>
      <c r="AY194" s="1"/>
    </row>
    <row r="195" spans="3:51" s="6" customFormat="1" x14ac:dyDescent="0.3">
      <c r="C195" s="28"/>
      <c r="D195" s="29"/>
      <c r="E195" s="30"/>
      <c r="F195" s="31"/>
      <c r="G195" s="32"/>
      <c r="H195" s="33"/>
      <c r="K195" s="1"/>
      <c r="L195" s="1"/>
      <c r="M195" s="1"/>
      <c r="N195" s="4"/>
      <c r="O195" s="4"/>
      <c r="P195" s="4"/>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4"/>
      <c r="AY195" s="1"/>
    </row>
    <row r="196" spans="3:51" s="6" customFormat="1" x14ac:dyDescent="0.3">
      <c r="C196" s="28"/>
      <c r="D196" s="29"/>
      <c r="E196" s="30"/>
      <c r="F196" s="31"/>
      <c r="G196" s="32"/>
      <c r="H196" s="33"/>
      <c r="K196" s="1"/>
      <c r="L196" s="1"/>
      <c r="M196" s="1"/>
      <c r="N196" s="4"/>
      <c r="O196" s="4"/>
      <c r="P196" s="4"/>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4"/>
      <c r="AY196" s="1"/>
    </row>
    <row r="197" spans="3:51" s="6" customFormat="1" x14ac:dyDescent="0.3">
      <c r="C197" s="28"/>
      <c r="D197" s="29"/>
      <c r="E197" s="30"/>
      <c r="F197" s="31"/>
      <c r="G197" s="32"/>
      <c r="H197" s="33"/>
      <c r="K197" s="1"/>
      <c r="L197" s="1"/>
      <c r="M197" s="1"/>
      <c r="N197" s="4"/>
      <c r="O197" s="4"/>
      <c r="P197" s="4"/>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4"/>
      <c r="AY197" s="1"/>
    </row>
    <row r="198" spans="3:51" s="6" customFormat="1" x14ac:dyDescent="0.3">
      <c r="C198" s="28"/>
      <c r="D198" s="29"/>
      <c r="E198" s="30"/>
      <c r="F198" s="31"/>
      <c r="G198" s="32"/>
      <c r="H198" s="33"/>
      <c r="K198" s="1"/>
      <c r="L198" s="1"/>
      <c r="M198" s="1"/>
      <c r="N198" s="4"/>
      <c r="O198" s="4"/>
      <c r="P198" s="4"/>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4"/>
      <c r="AY198" s="1"/>
    </row>
    <row r="199" spans="3:51" s="6" customFormat="1" x14ac:dyDescent="0.3">
      <c r="C199" s="28"/>
      <c r="D199" s="29"/>
      <c r="E199" s="30"/>
      <c r="F199" s="31"/>
      <c r="G199" s="32"/>
      <c r="H199" s="33"/>
      <c r="K199" s="1"/>
      <c r="L199" s="1"/>
      <c r="M199" s="1"/>
      <c r="N199" s="4"/>
      <c r="O199" s="4"/>
      <c r="P199" s="4"/>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4"/>
      <c r="AY199" s="1"/>
    </row>
    <row r="200" spans="3:51" s="6" customFormat="1" x14ac:dyDescent="0.3">
      <c r="C200" s="28"/>
      <c r="D200" s="29"/>
      <c r="E200" s="30"/>
      <c r="F200" s="31"/>
      <c r="G200" s="32"/>
      <c r="H200" s="33"/>
      <c r="K200" s="1"/>
      <c r="L200" s="1"/>
      <c r="M200" s="1"/>
      <c r="N200" s="4"/>
      <c r="O200" s="4"/>
      <c r="P200" s="4"/>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4"/>
      <c r="AY200" s="1"/>
    </row>
    <row r="201" spans="3:51" s="6" customFormat="1" x14ac:dyDescent="0.3">
      <c r="C201" s="28"/>
      <c r="D201" s="29"/>
      <c r="E201" s="30"/>
      <c r="F201" s="31"/>
      <c r="G201" s="32"/>
      <c r="H201" s="33"/>
      <c r="K201" s="1"/>
      <c r="L201" s="1"/>
      <c r="M201" s="1"/>
      <c r="N201" s="4"/>
      <c r="O201" s="4"/>
      <c r="P201" s="4"/>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4"/>
      <c r="AY201" s="1"/>
    </row>
    <row r="202" spans="3:51" s="6" customFormat="1" x14ac:dyDescent="0.3">
      <c r="C202" s="28"/>
      <c r="D202" s="29"/>
      <c r="E202" s="30"/>
      <c r="F202" s="31"/>
      <c r="G202" s="32"/>
      <c r="H202" s="33"/>
      <c r="K202" s="1"/>
      <c r="L202" s="1"/>
      <c r="M202" s="1"/>
      <c r="N202" s="4"/>
      <c r="O202" s="4"/>
      <c r="P202" s="4"/>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4"/>
      <c r="AY202" s="1"/>
    </row>
    <row r="203" spans="3:51" s="6" customFormat="1" x14ac:dyDescent="0.3">
      <c r="C203" s="28"/>
      <c r="D203" s="29"/>
      <c r="E203" s="30"/>
      <c r="F203" s="31"/>
      <c r="G203" s="32"/>
      <c r="H203" s="33"/>
      <c r="K203" s="1"/>
      <c r="L203" s="1"/>
      <c r="M203" s="1"/>
      <c r="N203" s="4"/>
      <c r="O203" s="4"/>
      <c r="P203" s="4"/>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4"/>
      <c r="AY203" s="1"/>
    </row>
    <row r="204" spans="3:51" s="6" customFormat="1" x14ac:dyDescent="0.3">
      <c r="C204" s="28"/>
      <c r="D204" s="29"/>
      <c r="E204" s="30"/>
      <c r="F204" s="31"/>
      <c r="G204" s="32"/>
      <c r="H204" s="33"/>
      <c r="K204" s="1"/>
      <c r="L204" s="1"/>
      <c r="M204" s="1"/>
      <c r="N204" s="4"/>
      <c r="O204" s="4"/>
      <c r="P204" s="4"/>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4"/>
      <c r="AY204" s="1"/>
    </row>
    <row r="205" spans="3:51" s="6" customFormat="1" x14ac:dyDescent="0.3">
      <c r="C205" s="28"/>
      <c r="D205" s="29"/>
      <c r="E205" s="30"/>
      <c r="F205" s="31"/>
      <c r="G205" s="32"/>
      <c r="H205" s="33"/>
      <c r="K205" s="1"/>
      <c r="L205" s="1"/>
      <c r="M205" s="1"/>
      <c r="N205" s="4"/>
      <c r="O205" s="4"/>
      <c r="P205" s="4"/>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4"/>
      <c r="AY205" s="1"/>
    </row>
    <row r="206" spans="3:51" s="6" customFormat="1" x14ac:dyDescent="0.3">
      <c r="C206" s="28"/>
      <c r="D206" s="29"/>
      <c r="E206" s="30"/>
      <c r="F206" s="31"/>
      <c r="G206" s="32"/>
      <c r="H206" s="33"/>
      <c r="K206" s="1"/>
      <c r="L206" s="1"/>
      <c r="M206" s="1"/>
      <c r="N206" s="4"/>
      <c r="O206" s="4"/>
      <c r="P206" s="4"/>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4"/>
      <c r="AY206" s="1"/>
    </row>
    <row r="207" spans="3:51" s="6" customFormat="1" x14ac:dyDescent="0.3">
      <c r="C207" s="28"/>
      <c r="D207" s="29"/>
      <c r="E207" s="30"/>
      <c r="F207" s="31"/>
      <c r="G207" s="32"/>
      <c r="H207" s="33"/>
      <c r="K207" s="1"/>
      <c r="L207" s="1"/>
      <c r="M207" s="1"/>
      <c r="N207" s="4"/>
      <c r="O207" s="4"/>
      <c r="P207" s="4"/>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4"/>
      <c r="AY207" s="1"/>
    </row>
    <row r="208" spans="3:51" s="6" customFormat="1" x14ac:dyDescent="0.3">
      <c r="C208" s="28"/>
      <c r="D208" s="29"/>
      <c r="E208" s="30"/>
      <c r="F208" s="31"/>
      <c r="G208" s="32"/>
      <c r="H208" s="33"/>
      <c r="K208" s="1"/>
      <c r="L208" s="1"/>
      <c r="M208" s="1"/>
      <c r="N208" s="4"/>
      <c r="O208" s="4"/>
      <c r="P208" s="4"/>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4"/>
      <c r="AY208" s="1"/>
    </row>
    <row r="209" spans="3:51" s="6" customFormat="1" x14ac:dyDescent="0.3">
      <c r="C209" s="28"/>
      <c r="D209" s="29"/>
      <c r="E209" s="30"/>
      <c r="F209" s="31"/>
      <c r="G209" s="32"/>
      <c r="H209" s="33"/>
      <c r="K209" s="1"/>
      <c r="L209" s="1"/>
      <c r="M209" s="1"/>
      <c r="N209" s="4"/>
      <c r="O209" s="4"/>
      <c r="P209" s="4"/>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4"/>
      <c r="AY209" s="1"/>
    </row>
    <row r="210" spans="3:51" s="6" customFormat="1" x14ac:dyDescent="0.3">
      <c r="C210" s="28"/>
      <c r="D210" s="29"/>
      <c r="E210" s="30"/>
      <c r="F210" s="31"/>
      <c r="G210" s="32"/>
      <c r="H210" s="33"/>
      <c r="K210" s="1"/>
      <c r="L210" s="1"/>
      <c r="M210" s="1"/>
      <c r="N210" s="4"/>
      <c r="O210" s="4"/>
      <c r="P210" s="4"/>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4"/>
      <c r="AY210" s="1"/>
    </row>
    <row r="211" spans="3:51" s="6" customFormat="1" x14ac:dyDescent="0.3">
      <c r="C211" s="28"/>
      <c r="D211" s="29"/>
      <c r="E211" s="30"/>
      <c r="F211" s="31"/>
      <c r="G211" s="32"/>
      <c r="H211" s="33"/>
      <c r="K211" s="1"/>
      <c r="L211" s="1"/>
      <c r="M211" s="1"/>
      <c r="N211" s="4"/>
      <c r="O211" s="4"/>
      <c r="P211" s="4"/>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4"/>
      <c r="AY211" s="1"/>
    </row>
    <row r="212" spans="3:51" s="6" customFormat="1" x14ac:dyDescent="0.3">
      <c r="C212" s="28"/>
      <c r="D212" s="29"/>
      <c r="E212" s="30"/>
      <c r="F212" s="31"/>
      <c r="G212" s="32"/>
      <c r="H212" s="33"/>
      <c r="K212" s="1"/>
      <c r="L212" s="1"/>
      <c r="M212" s="1"/>
      <c r="N212" s="4"/>
      <c r="O212" s="4"/>
      <c r="P212" s="4"/>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4"/>
      <c r="AY212" s="1"/>
    </row>
    <row r="213" spans="3:51" s="6" customFormat="1" x14ac:dyDescent="0.3">
      <c r="C213" s="28"/>
      <c r="D213" s="29"/>
      <c r="E213" s="30"/>
      <c r="F213" s="31"/>
      <c r="G213" s="32"/>
      <c r="H213" s="33"/>
      <c r="K213" s="1"/>
      <c r="L213" s="1"/>
      <c r="M213" s="1"/>
      <c r="N213" s="4"/>
      <c r="O213" s="4"/>
      <c r="P213" s="4"/>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4"/>
      <c r="AY213" s="1"/>
    </row>
    <row r="214" spans="3:51" s="6" customFormat="1" x14ac:dyDescent="0.3">
      <c r="C214" s="28"/>
      <c r="D214" s="29"/>
      <c r="E214" s="30"/>
      <c r="F214" s="31"/>
      <c r="G214" s="32"/>
      <c r="H214" s="33"/>
      <c r="K214" s="1"/>
      <c r="L214" s="1"/>
      <c r="M214" s="1"/>
      <c r="N214" s="4"/>
      <c r="O214" s="4"/>
      <c r="P214" s="4"/>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4"/>
      <c r="AY214" s="1"/>
    </row>
    <row r="215" spans="3:51" s="6" customFormat="1" x14ac:dyDescent="0.3">
      <c r="C215" s="28"/>
      <c r="D215" s="29"/>
      <c r="E215" s="30"/>
      <c r="F215" s="31"/>
      <c r="G215" s="32"/>
      <c r="H215" s="33"/>
      <c r="K215" s="1"/>
      <c r="L215" s="1"/>
      <c r="M215" s="1"/>
      <c r="N215" s="4"/>
      <c r="O215" s="4"/>
      <c r="P215" s="4"/>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4"/>
      <c r="AY215" s="1"/>
    </row>
    <row r="216" spans="3:51" s="6" customFormat="1" x14ac:dyDescent="0.3">
      <c r="C216" s="28"/>
      <c r="D216" s="29"/>
      <c r="E216" s="30"/>
      <c r="F216" s="31"/>
      <c r="G216" s="32"/>
      <c r="H216" s="33"/>
      <c r="K216" s="1"/>
      <c r="L216" s="1"/>
      <c r="M216" s="1"/>
      <c r="N216" s="4"/>
      <c r="O216" s="4"/>
      <c r="P216" s="4"/>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4"/>
      <c r="AY216" s="1"/>
    </row>
    <row r="217" spans="3:51" s="6" customFormat="1" x14ac:dyDescent="0.3">
      <c r="C217" s="28"/>
      <c r="D217" s="29"/>
      <c r="E217" s="30"/>
      <c r="F217" s="31"/>
      <c r="G217" s="32"/>
      <c r="H217" s="33"/>
      <c r="K217" s="1"/>
      <c r="L217" s="1"/>
      <c r="M217" s="1"/>
      <c r="N217" s="4"/>
      <c r="O217" s="4"/>
      <c r="P217" s="4"/>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4"/>
      <c r="AY217" s="1"/>
    </row>
    <row r="218" spans="3:51" s="6" customFormat="1" x14ac:dyDescent="0.3">
      <c r="C218" s="28"/>
      <c r="D218" s="29"/>
      <c r="E218" s="30"/>
      <c r="F218" s="31"/>
      <c r="G218" s="32"/>
      <c r="H218" s="33"/>
      <c r="K218" s="1"/>
      <c r="L218" s="1"/>
      <c r="M218" s="1"/>
      <c r="N218" s="4"/>
      <c r="O218" s="4"/>
      <c r="P218" s="4"/>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4"/>
      <c r="AY218" s="1"/>
    </row>
    <row r="219" spans="3:51" s="6" customFormat="1" x14ac:dyDescent="0.3">
      <c r="C219" s="28"/>
      <c r="D219" s="29"/>
      <c r="E219" s="30"/>
      <c r="F219" s="31"/>
      <c r="G219" s="32"/>
      <c r="H219" s="33"/>
      <c r="K219" s="1"/>
      <c r="L219" s="1"/>
      <c r="M219" s="1"/>
      <c r="N219" s="4"/>
      <c r="O219" s="4"/>
      <c r="P219" s="4"/>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4"/>
      <c r="AY219" s="1"/>
    </row>
    <row r="220" spans="3:51" s="6" customFormat="1" x14ac:dyDescent="0.3">
      <c r="C220" s="28"/>
      <c r="D220" s="29"/>
      <c r="E220" s="30"/>
      <c r="F220" s="31"/>
      <c r="G220" s="32"/>
      <c r="H220" s="33"/>
      <c r="K220" s="1"/>
      <c r="L220" s="1"/>
      <c r="M220" s="1"/>
      <c r="N220" s="4"/>
      <c r="O220" s="4"/>
      <c r="P220" s="4"/>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4"/>
      <c r="AY220" s="1"/>
    </row>
    <row r="221" spans="3:51" s="6" customFormat="1" x14ac:dyDescent="0.3">
      <c r="C221" s="28"/>
      <c r="D221" s="29"/>
      <c r="E221" s="30"/>
      <c r="F221" s="31"/>
      <c r="G221" s="32"/>
      <c r="H221" s="33"/>
      <c r="K221" s="1"/>
      <c r="L221" s="1"/>
      <c r="M221" s="1"/>
      <c r="N221" s="4"/>
      <c r="O221" s="4"/>
      <c r="P221" s="4"/>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4"/>
      <c r="AY221" s="1"/>
    </row>
    <row r="222" spans="3:51" s="6" customFormat="1" x14ac:dyDescent="0.3">
      <c r="C222" s="28"/>
      <c r="D222" s="29"/>
      <c r="E222" s="30"/>
      <c r="F222" s="31"/>
      <c r="G222" s="32"/>
      <c r="H222" s="33"/>
      <c r="K222" s="1"/>
      <c r="L222" s="1"/>
      <c r="M222" s="1"/>
      <c r="N222" s="4"/>
      <c r="O222" s="4"/>
      <c r="P222" s="4"/>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4"/>
      <c r="AY222" s="1"/>
    </row>
    <row r="223" spans="3:51" s="6" customFormat="1" x14ac:dyDescent="0.3">
      <c r="C223" s="28"/>
      <c r="D223" s="29"/>
      <c r="E223" s="30"/>
      <c r="F223" s="31"/>
      <c r="G223" s="32"/>
      <c r="H223" s="33"/>
      <c r="K223" s="1"/>
      <c r="L223" s="1"/>
      <c r="M223" s="1"/>
      <c r="N223" s="4"/>
      <c r="O223" s="4"/>
      <c r="P223" s="4"/>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4"/>
      <c r="AY223" s="1"/>
    </row>
    <row r="224" spans="3:51" s="6" customFormat="1" x14ac:dyDescent="0.3">
      <c r="C224" s="28"/>
      <c r="D224" s="29"/>
      <c r="E224" s="30"/>
      <c r="F224" s="31"/>
      <c r="G224" s="32"/>
      <c r="H224" s="33"/>
      <c r="K224" s="1"/>
      <c r="L224" s="1"/>
      <c r="M224" s="1"/>
      <c r="N224" s="4"/>
      <c r="O224" s="4"/>
      <c r="P224" s="4"/>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4"/>
      <c r="AY224" s="1"/>
    </row>
    <row r="225" spans="3:51" s="6" customFormat="1" x14ac:dyDescent="0.3">
      <c r="C225" s="28"/>
      <c r="D225" s="29"/>
      <c r="E225" s="30"/>
      <c r="F225" s="31"/>
      <c r="G225" s="32"/>
      <c r="H225" s="33"/>
      <c r="K225" s="1"/>
      <c r="L225" s="1"/>
      <c r="M225" s="1"/>
      <c r="N225" s="4"/>
      <c r="O225" s="4"/>
      <c r="P225" s="4"/>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4"/>
      <c r="AY225" s="1"/>
    </row>
    <row r="226" spans="3:51" s="6" customFormat="1" x14ac:dyDescent="0.3">
      <c r="C226" s="28"/>
      <c r="D226" s="29"/>
      <c r="E226" s="30"/>
      <c r="F226" s="31"/>
      <c r="G226" s="32"/>
      <c r="H226" s="33"/>
      <c r="K226" s="1"/>
      <c r="L226" s="1"/>
      <c r="M226" s="1"/>
      <c r="N226" s="4"/>
      <c r="O226" s="4"/>
      <c r="P226" s="4"/>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4"/>
      <c r="AY226" s="1"/>
    </row>
    <row r="227" spans="3:51" s="6" customFormat="1" x14ac:dyDescent="0.3">
      <c r="C227" s="28"/>
      <c r="D227" s="29"/>
      <c r="E227" s="30"/>
      <c r="F227" s="31"/>
      <c r="G227" s="32"/>
      <c r="H227" s="33"/>
      <c r="K227" s="1"/>
      <c r="L227" s="1"/>
      <c r="M227" s="1"/>
      <c r="N227" s="4"/>
      <c r="O227" s="4"/>
      <c r="P227" s="4"/>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4"/>
      <c r="AY227" s="1"/>
    </row>
    <row r="228" spans="3:51" s="6" customFormat="1" x14ac:dyDescent="0.3">
      <c r="C228" s="28"/>
      <c r="D228" s="29"/>
      <c r="E228" s="30"/>
      <c r="F228" s="31"/>
      <c r="G228" s="32"/>
      <c r="H228" s="33"/>
      <c r="K228" s="1"/>
      <c r="L228" s="1"/>
      <c r="M228" s="1"/>
      <c r="N228" s="4"/>
      <c r="O228" s="4"/>
      <c r="P228" s="4"/>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4"/>
      <c r="AY228" s="1"/>
    </row>
    <row r="229" spans="3:51" s="6" customFormat="1" x14ac:dyDescent="0.3">
      <c r="C229" s="28"/>
      <c r="D229" s="29"/>
      <c r="E229" s="30"/>
      <c r="F229" s="31"/>
      <c r="G229" s="32"/>
      <c r="H229" s="33"/>
      <c r="K229" s="1"/>
      <c r="L229" s="1"/>
      <c r="M229" s="1"/>
      <c r="N229" s="4"/>
      <c r="O229" s="4"/>
      <c r="P229" s="4"/>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4"/>
      <c r="AY229" s="1"/>
    </row>
    <row r="230" spans="3:51" s="6" customFormat="1" x14ac:dyDescent="0.3">
      <c r="C230" s="28"/>
      <c r="D230" s="29"/>
      <c r="E230" s="30"/>
      <c r="F230" s="31"/>
      <c r="G230" s="32"/>
      <c r="H230" s="33"/>
      <c r="K230" s="1"/>
      <c r="L230" s="1"/>
      <c r="M230" s="1"/>
      <c r="N230" s="4"/>
      <c r="O230" s="4"/>
      <c r="P230" s="4"/>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4"/>
      <c r="AY230" s="1"/>
    </row>
    <row r="231" spans="3:51" s="6" customFormat="1" x14ac:dyDescent="0.3">
      <c r="C231" s="28"/>
      <c r="D231" s="29"/>
      <c r="E231" s="30"/>
      <c r="F231" s="31"/>
      <c r="G231" s="32"/>
      <c r="H231" s="33"/>
      <c r="K231" s="1"/>
      <c r="L231" s="1"/>
      <c r="M231" s="1"/>
      <c r="N231" s="4"/>
      <c r="O231" s="4"/>
      <c r="P231" s="4"/>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4"/>
      <c r="AY231" s="1"/>
    </row>
    <row r="232" spans="3:51" s="6" customFormat="1" x14ac:dyDescent="0.3">
      <c r="C232" s="28"/>
      <c r="D232" s="29"/>
      <c r="E232" s="30"/>
      <c r="F232" s="31"/>
      <c r="G232" s="32"/>
      <c r="H232" s="33"/>
      <c r="K232" s="1"/>
      <c r="L232" s="1"/>
      <c r="M232" s="1"/>
      <c r="N232" s="4"/>
      <c r="O232" s="4"/>
      <c r="P232" s="4"/>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4"/>
      <c r="AY232" s="1"/>
    </row>
    <row r="233" spans="3:51" s="6" customFormat="1" x14ac:dyDescent="0.3">
      <c r="C233" s="28"/>
      <c r="D233" s="29"/>
      <c r="E233" s="30"/>
      <c r="F233" s="31"/>
      <c r="G233" s="32"/>
      <c r="H233" s="33"/>
      <c r="K233" s="1"/>
      <c r="L233" s="1"/>
      <c r="M233" s="1"/>
      <c r="N233" s="4"/>
      <c r="O233" s="4"/>
      <c r="P233" s="4"/>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4"/>
      <c r="AY233" s="1"/>
    </row>
    <row r="234" spans="3:51" s="6" customFormat="1" x14ac:dyDescent="0.3">
      <c r="C234" s="28"/>
      <c r="D234" s="29"/>
      <c r="E234" s="30"/>
      <c r="F234" s="31"/>
      <c r="G234" s="32"/>
      <c r="H234" s="33"/>
      <c r="K234" s="1"/>
      <c r="L234" s="1"/>
      <c r="M234" s="1"/>
      <c r="N234" s="4"/>
      <c r="O234" s="4"/>
      <c r="P234" s="4"/>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4"/>
      <c r="AY234" s="1"/>
    </row>
    <row r="235" spans="3:51" s="6" customFormat="1" x14ac:dyDescent="0.3">
      <c r="C235" s="28"/>
      <c r="D235" s="29"/>
      <c r="E235" s="30"/>
      <c r="F235" s="31"/>
      <c r="G235" s="32"/>
      <c r="H235" s="33"/>
      <c r="K235" s="1"/>
      <c r="L235" s="1"/>
      <c r="M235" s="1"/>
      <c r="N235" s="4"/>
      <c r="O235" s="4"/>
      <c r="P235" s="4"/>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4"/>
      <c r="AY235" s="1"/>
    </row>
    <row r="236" spans="3:51" s="6" customFormat="1" x14ac:dyDescent="0.3">
      <c r="C236" s="28"/>
      <c r="D236" s="29"/>
      <c r="E236" s="30"/>
      <c r="F236" s="31"/>
      <c r="G236" s="32"/>
      <c r="H236" s="33"/>
      <c r="K236" s="1"/>
      <c r="L236" s="1"/>
      <c r="M236" s="1"/>
      <c r="N236" s="4"/>
      <c r="O236" s="4"/>
      <c r="P236" s="4"/>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4"/>
      <c r="AY236" s="1"/>
    </row>
    <row r="237" spans="3:51" s="6" customFormat="1" x14ac:dyDescent="0.3">
      <c r="C237" s="28"/>
      <c r="D237" s="29"/>
      <c r="E237" s="30"/>
      <c r="F237" s="31"/>
      <c r="G237" s="32"/>
      <c r="H237" s="33"/>
      <c r="K237" s="1"/>
      <c r="L237" s="1"/>
      <c r="M237" s="1"/>
      <c r="N237" s="4"/>
      <c r="O237" s="4"/>
      <c r="P237" s="4"/>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4"/>
      <c r="AY237" s="1"/>
    </row>
    <row r="238" spans="3:51" s="6" customFormat="1" x14ac:dyDescent="0.3">
      <c r="C238" s="28"/>
      <c r="D238" s="29"/>
      <c r="E238" s="30"/>
      <c r="F238" s="31"/>
      <c r="G238" s="32"/>
      <c r="H238" s="33"/>
      <c r="K238" s="1"/>
      <c r="L238" s="1"/>
      <c r="M238" s="1"/>
      <c r="N238" s="4"/>
      <c r="O238" s="4"/>
      <c r="P238" s="4"/>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4"/>
      <c r="AY238" s="1"/>
    </row>
    <row r="239" spans="3:51" s="6" customFormat="1" x14ac:dyDescent="0.3">
      <c r="C239" s="28"/>
      <c r="D239" s="29"/>
      <c r="E239" s="30"/>
      <c r="F239" s="31"/>
      <c r="G239" s="32"/>
      <c r="H239" s="33"/>
      <c r="K239" s="1"/>
      <c r="L239" s="1"/>
      <c r="M239" s="1"/>
      <c r="N239" s="4"/>
      <c r="O239" s="4"/>
      <c r="P239" s="4"/>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4"/>
      <c r="AY239" s="1"/>
    </row>
    <row r="240" spans="3:51" s="6" customFormat="1" x14ac:dyDescent="0.3">
      <c r="C240" s="28"/>
      <c r="D240" s="29"/>
      <c r="E240" s="30"/>
      <c r="F240" s="31"/>
      <c r="G240" s="32"/>
      <c r="H240" s="33"/>
      <c r="K240" s="1"/>
      <c r="L240" s="1"/>
      <c r="M240" s="1"/>
      <c r="N240" s="4"/>
      <c r="O240" s="4"/>
      <c r="P240" s="4"/>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4"/>
      <c r="AY240" s="1"/>
    </row>
    <row r="241" spans="3:51" s="6" customFormat="1" x14ac:dyDescent="0.3">
      <c r="C241" s="28"/>
      <c r="D241" s="29"/>
      <c r="E241" s="30"/>
      <c r="F241" s="31"/>
      <c r="G241" s="32"/>
      <c r="H241" s="33"/>
      <c r="K241" s="1"/>
      <c r="L241" s="1"/>
      <c r="M241" s="1"/>
      <c r="N241" s="4"/>
      <c r="O241" s="4"/>
      <c r="P241" s="4"/>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4"/>
      <c r="AY241" s="1"/>
    </row>
    <row r="242" spans="3:51" s="6" customFormat="1" x14ac:dyDescent="0.3">
      <c r="C242" s="28"/>
      <c r="D242" s="29"/>
      <c r="E242" s="30"/>
      <c r="F242" s="31"/>
      <c r="G242" s="32"/>
      <c r="H242" s="33"/>
      <c r="K242" s="1"/>
      <c r="L242" s="1"/>
      <c r="M242" s="1"/>
      <c r="N242" s="4"/>
      <c r="O242" s="4"/>
      <c r="P242" s="4"/>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4"/>
      <c r="AY242" s="1"/>
    </row>
    <row r="243" spans="3:51" s="6" customFormat="1" x14ac:dyDescent="0.3">
      <c r="C243" s="28"/>
      <c r="D243" s="29"/>
      <c r="E243" s="30"/>
      <c r="F243" s="31"/>
      <c r="G243" s="32"/>
      <c r="H243" s="33"/>
      <c r="K243" s="1"/>
      <c r="L243" s="1"/>
      <c r="M243" s="1"/>
      <c r="N243" s="4"/>
      <c r="O243" s="4"/>
      <c r="P243" s="4"/>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4"/>
      <c r="AY243" s="1"/>
    </row>
    <row r="244" spans="3:51" s="6" customFormat="1" x14ac:dyDescent="0.3">
      <c r="C244" s="28"/>
      <c r="D244" s="29"/>
      <c r="E244" s="30"/>
      <c r="F244" s="31"/>
      <c r="G244" s="32"/>
      <c r="H244" s="33"/>
      <c r="K244" s="1"/>
      <c r="L244" s="1"/>
      <c r="M244" s="1"/>
      <c r="N244" s="4"/>
      <c r="O244" s="4"/>
      <c r="P244" s="4"/>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4"/>
      <c r="AY244" s="1"/>
    </row>
    <row r="245" spans="3:51" s="6" customFormat="1" x14ac:dyDescent="0.3">
      <c r="C245" s="28"/>
      <c r="D245" s="29"/>
      <c r="E245" s="30"/>
      <c r="F245" s="31"/>
      <c r="G245" s="32"/>
      <c r="H245" s="33"/>
      <c r="K245" s="1"/>
      <c r="L245" s="1"/>
      <c r="M245" s="1"/>
      <c r="N245" s="4"/>
      <c r="O245" s="4"/>
      <c r="P245" s="4"/>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4"/>
      <c r="AY245" s="1"/>
    </row>
    <row r="246" spans="3:51" s="6" customFormat="1" x14ac:dyDescent="0.3">
      <c r="C246" s="28"/>
      <c r="D246" s="29"/>
      <c r="E246" s="30"/>
      <c r="F246" s="31"/>
      <c r="G246" s="32"/>
      <c r="H246" s="33"/>
      <c r="K246" s="1"/>
      <c r="L246" s="1"/>
      <c r="M246" s="1"/>
      <c r="N246" s="4"/>
      <c r="O246" s="4"/>
      <c r="P246" s="4"/>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4"/>
      <c r="AY246" s="1"/>
    </row>
    <row r="247" spans="3:51" s="6" customFormat="1" x14ac:dyDescent="0.3">
      <c r="C247" s="28"/>
      <c r="D247" s="29"/>
      <c r="E247" s="30"/>
      <c r="F247" s="31"/>
      <c r="G247" s="32"/>
      <c r="H247" s="33"/>
      <c r="K247" s="1"/>
      <c r="L247" s="1"/>
      <c r="M247" s="1"/>
      <c r="N247" s="4"/>
      <c r="O247" s="4"/>
      <c r="P247" s="4"/>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4"/>
      <c r="AY247" s="1"/>
    </row>
    <row r="248" spans="3:51" s="6" customFormat="1" x14ac:dyDescent="0.3">
      <c r="C248" s="28"/>
      <c r="D248" s="29"/>
      <c r="E248" s="30"/>
      <c r="F248" s="31"/>
      <c r="G248" s="32"/>
      <c r="H248" s="33"/>
      <c r="K248" s="1"/>
      <c r="L248" s="1"/>
      <c r="M248" s="1"/>
      <c r="N248" s="4"/>
      <c r="O248" s="4"/>
      <c r="P248" s="4"/>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4"/>
      <c r="AY248" s="1"/>
    </row>
    <row r="249" spans="3:51" s="6" customFormat="1" x14ac:dyDescent="0.3">
      <c r="C249" s="28"/>
      <c r="D249" s="29"/>
      <c r="E249" s="30"/>
      <c r="F249" s="31"/>
      <c r="G249" s="32"/>
      <c r="H249" s="33"/>
      <c r="K249" s="1"/>
      <c r="L249" s="1"/>
      <c r="M249" s="1"/>
      <c r="N249" s="4"/>
      <c r="O249" s="4"/>
      <c r="P249" s="4"/>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4"/>
      <c r="AY249" s="1"/>
    </row>
    <row r="250" spans="3:51" s="6" customFormat="1" x14ac:dyDescent="0.3">
      <c r="C250" s="28"/>
      <c r="D250" s="29"/>
      <c r="E250" s="30"/>
      <c r="F250" s="31"/>
      <c r="G250" s="32"/>
      <c r="H250" s="33"/>
      <c r="K250" s="1"/>
      <c r="L250" s="1"/>
      <c r="M250" s="1"/>
      <c r="N250" s="4"/>
      <c r="O250" s="4"/>
      <c r="P250" s="4"/>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4"/>
      <c r="AY250" s="1"/>
    </row>
    <row r="251" spans="3:51" s="6" customFormat="1" x14ac:dyDescent="0.3">
      <c r="C251" s="28"/>
      <c r="D251" s="29"/>
      <c r="E251" s="30"/>
      <c r="F251" s="31"/>
      <c r="G251" s="32"/>
      <c r="H251" s="33"/>
      <c r="K251" s="1"/>
      <c r="L251" s="1"/>
      <c r="M251" s="1"/>
      <c r="N251" s="4"/>
      <c r="O251" s="4"/>
      <c r="P251" s="4"/>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4"/>
      <c r="AY251" s="1"/>
    </row>
    <row r="252" spans="3:51" s="6" customFormat="1" x14ac:dyDescent="0.3">
      <c r="C252" s="28"/>
      <c r="D252" s="29"/>
      <c r="E252" s="30"/>
      <c r="F252" s="31"/>
      <c r="G252" s="32"/>
      <c r="H252" s="33"/>
      <c r="K252" s="1"/>
      <c r="L252" s="1"/>
      <c r="M252" s="1"/>
      <c r="N252" s="4"/>
      <c r="O252" s="4"/>
      <c r="P252" s="4"/>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4"/>
      <c r="AY252" s="1"/>
    </row>
    <row r="253" spans="3:51" s="6" customFormat="1" x14ac:dyDescent="0.3">
      <c r="C253" s="28"/>
      <c r="D253" s="29"/>
      <c r="E253" s="30"/>
      <c r="F253" s="31"/>
      <c r="G253" s="32"/>
      <c r="H253" s="33"/>
      <c r="K253" s="1"/>
      <c r="L253" s="1"/>
      <c r="M253" s="1"/>
      <c r="N253" s="4"/>
      <c r="O253" s="4"/>
      <c r="P253" s="4"/>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4"/>
      <c r="AY253" s="1"/>
    </row>
    <row r="254" spans="3:51" s="6" customFormat="1" x14ac:dyDescent="0.3">
      <c r="C254" s="28"/>
      <c r="D254" s="29"/>
      <c r="E254" s="30"/>
      <c r="F254" s="31"/>
      <c r="G254" s="32"/>
      <c r="H254" s="33"/>
      <c r="K254" s="1"/>
      <c r="L254" s="1"/>
      <c r="M254" s="1"/>
      <c r="N254" s="4"/>
      <c r="O254" s="4"/>
      <c r="P254" s="4"/>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4"/>
      <c r="AY254" s="1"/>
    </row>
    <row r="255" spans="3:51" s="6" customFormat="1" x14ac:dyDescent="0.3">
      <c r="C255" s="28"/>
      <c r="D255" s="29"/>
      <c r="E255" s="30"/>
      <c r="F255" s="31"/>
      <c r="G255" s="32"/>
      <c r="H255" s="33"/>
      <c r="K255" s="1"/>
      <c r="L255" s="1"/>
      <c r="M255" s="1"/>
      <c r="N255" s="4"/>
      <c r="O255" s="4"/>
      <c r="P255" s="4"/>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4"/>
      <c r="AY255" s="1"/>
    </row>
    <row r="256" spans="3:51" s="6" customFormat="1" x14ac:dyDescent="0.3">
      <c r="C256" s="28"/>
      <c r="D256" s="29"/>
      <c r="E256" s="30"/>
      <c r="F256" s="31"/>
      <c r="G256" s="32"/>
      <c r="H256" s="33"/>
      <c r="K256" s="1"/>
      <c r="L256" s="1"/>
      <c r="M256" s="1"/>
      <c r="N256" s="4"/>
      <c r="O256" s="4"/>
      <c r="P256" s="4"/>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4"/>
      <c r="AY256" s="1"/>
    </row>
    <row r="257" spans="3:51" s="6" customFormat="1" x14ac:dyDescent="0.3">
      <c r="C257" s="28"/>
      <c r="D257" s="29"/>
      <c r="E257" s="30"/>
      <c r="F257" s="31"/>
      <c r="G257" s="32"/>
      <c r="H257" s="33"/>
      <c r="K257" s="1"/>
      <c r="L257" s="1"/>
      <c r="M257" s="1"/>
      <c r="N257" s="4"/>
      <c r="O257" s="4"/>
      <c r="P257" s="4"/>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4"/>
      <c r="AY257" s="1"/>
    </row>
    <row r="258" spans="3:51" s="6" customFormat="1" x14ac:dyDescent="0.3">
      <c r="C258" s="28"/>
      <c r="D258" s="29"/>
      <c r="E258" s="30"/>
      <c r="F258" s="31"/>
      <c r="G258" s="32"/>
      <c r="H258" s="33"/>
      <c r="K258" s="1"/>
      <c r="L258" s="1"/>
      <c r="M258" s="1"/>
      <c r="N258" s="4"/>
      <c r="O258" s="4"/>
      <c r="P258" s="4"/>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4"/>
      <c r="AY258" s="1"/>
    </row>
    <row r="259" spans="3:51" s="6" customFormat="1" x14ac:dyDescent="0.3">
      <c r="C259" s="28"/>
      <c r="D259" s="29"/>
      <c r="E259" s="30"/>
      <c r="F259" s="31"/>
      <c r="G259" s="32"/>
      <c r="H259" s="33"/>
      <c r="K259" s="1"/>
      <c r="L259" s="1"/>
      <c r="M259" s="1"/>
      <c r="N259" s="4"/>
      <c r="O259" s="4"/>
      <c r="P259" s="4"/>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4"/>
      <c r="AY259" s="1"/>
    </row>
    <row r="260" spans="3:51" s="6" customFormat="1" x14ac:dyDescent="0.3">
      <c r="C260" s="28"/>
      <c r="D260" s="29"/>
      <c r="E260" s="30"/>
      <c r="F260" s="31"/>
      <c r="G260" s="32"/>
      <c r="H260" s="33"/>
      <c r="K260" s="1"/>
      <c r="L260" s="1"/>
      <c r="M260" s="1"/>
      <c r="N260" s="4"/>
      <c r="O260" s="4"/>
      <c r="P260" s="4"/>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4"/>
      <c r="AY260" s="1"/>
    </row>
    <row r="261" spans="3:51" s="6" customFormat="1" x14ac:dyDescent="0.3">
      <c r="C261" s="28"/>
      <c r="D261" s="29"/>
      <c r="E261" s="30"/>
      <c r="F261" s="31"/>
      <c r="G261" s="32"/>
      <c r="H261" s="33"/>
      <c r="K261" s="1"/>
      <c r="L261" s="1"/>
      <c r="M261" s="1"/>
      <c r="N261" s="4"/>
      <c r="O261" s="4"/>
      <c r="P261" s="4"/>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4"/>
      <c r="AY261" s="1"/>
    </row>
    <row r="262" spans="3:51" s="6" customFormat="1" x14ac:dyDescent="0.3">
      <c r="C262" s="28"/>
      <c r="D262" s="29"/>
      <c r="E262" s="30"/>
      <c r="F262" s="31"/>
      <c r="G262" s="32"/>
      <c r="H262" s="33"/>
      <c r="K262" s="1"/>
      <c r="L262" s="1"/>
      <c r="M262" s="1"/>
      <c r="N262" s="4"/>
      <c r="O262" s="4"/>
      <c r="P262" s="4"/>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4"/>
      <c r="AY262" s="1"/>
    </row>
    <row r="263" spans="3:51" s="6" customFormat="1" x14ac:dyDescent="0.3">
      <c r="C263" s="28"/>
      <c r="D263" s="29"/>
      <c r="E263" s="30"/>
      <c r="F263" s="31"/>
      <c r="G263" s="32"/>
      <c r="H263" s="33"/>
      <c r="K263" s="1"/>
      <c r="L263" s="1"/>
      <c r="M263" s="1"/>
      <c r="N263" s="4"/>
      <c r="O263" s="4"/>
      <c r="P263" s="4"/>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4"/>
      <c r="AY263" s="1"/>
    </row>
    <row r="264" spans="3:51" s="6" customFormat="1" x14ac:dyDescent="0.3">
      <c r="C264" s="28"/>
      <c r="D264" s="29"/>
      <c r="E264" s="30"/>
      <c r="F264" s="31"/>
      <c r="G264" s="32"/>
      <c r="H264" s="33"/>
      <c r="K264" s="1"/>
      <c r="L264" s="1"/>
      <c r="M264" s="1"/>
      <c r="N264" s="4"/>
      <c r="O264" s="4"/>
      <c r="P264" s="4"/>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4"/>
      <c r="AY264" s="1"/>
    </row>
    <row r="265" spans="3:51" s="6" customFormat="1" x14ac:dyDescent="0.3">
      <c r="C265" s="28"/>
      <c r="D265" s="29"/>
      <c r="E265" s="30"/>
      <c r="F265" s="31"/>
      <c r="G265" s="32"/>
      <c r="H265" s="33"/>
      <c r="K265" s="1"/>
      <c r="L265" s="1"/>
      <c r="M265" s="1"/>
      <c r="N265" s="4"/>
      <c r="O265" s="4"/>
      <c r="P265" s="4"/>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4"/>
      <c r="AY265" s="1"/>
    </row>
    <row r="266" spans="3:51" s="6" customFormat="1" x14ac:dyDescent="0.3">
      <c r="C266" s="28"/>
      <c r="D266" s="29"/>
      <c r="E266" s="30"/>
      <c r="F266" s="31"/>
      <c r="G266" s="32"/>
      <c r="H266" s="33"/>
      <c r="K266" s="1"/>
      <c r="L266" s="1"/>
      <c r="M266" s="1"/>
      <c r="N266" s="4"/>
      <c r="O266" s="4"/>
      <c r="P266" s="4"/>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4"/>
      <c r="AY266" s="1"/>
    </row>
    <row r="267" spans="3:51" s="6" customFormat="1" x14ac:dyDescent="0.3">
      <c r="C267" s="28"/>
      <c r="D267" s="29"/>
      <c r="E267" s="30"/>
      <c r="F267" s="31"/>
      <c r="G267" s="32"/>
      <c r="H267" s="33"/>
      <c r="K267" s="1"/>
      <c r="L267" s="1"/>
      <c r="M267" s="1"/>
      <c r="N267" s="4"/>
      <c r="O267" s="4"/>
      <c r="P267" s="4"/>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4"/>
      <c r="AY267" s="1"/>
    </row>
    <row r="268" spans="3:51" s="6" customFormat="1" x14ac:dyDescent="0.3">
      <c r="C268" s="28"/>
      <c r="D268" s="29"/>
      <c r="E268" s="30"/>
      <c r="F268" s="31"/>
      <c r="G268" s="32"/>
      <c r="H268" s="33"/>
      <c r="K268" s="1"/>
      <c r="L268" s="1"/>
      <c r="M268" s="1"/>
      <c r="N268" s="4"/>
      <c r="O268" s="4"/>
      <c r="P268" s="4"/>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4"/>
      <c r="AY268" s="1"/>
    </row>
    <row r="269" spans="3:51" s="6" customFormat="1" x14ac:dyDescent="0.3">
      <c r="C269" s="28"/>
      <c r="D269" s="29"/>
      <c r="E269" s="30"/>
      <c r="F269" s="31"/>
      <c r="G269" s="32"/>
      <c r="H269" s="33"/>
      <c r="K269" s="1"/>
      <c r="L269" s="1"/>
      <c r="M269" s="1"/>
      <c r="N269" s="4"/>
      <c r="O269" s="4"/>
      <c r="P269" s="4"/>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4"/>
      <c r="AY269" s="1"/>
    </row>
    <row r="270" spans="3:51" s="6" customFormat="1" x14ac:dyDescent="0.3">
      <c r="C270" s="28"/>
      <c r="D270" s="29"/>
      <c r="E270" s="30"/>
      <c r="F270" s="31"/>
      <c r="G270" s="32"/>
      <c r="H270" s="33"/>
      <c r="K270" s="1"/>
      <c r="L270" s="1"/>
      <c r="M270" s="1"/>
      <c r="N270" s="4"/>
      <c r="O270" s="4"/>
      <c r="P270" s="4"/>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4"/>
      <c r="AY270" s="1"/>
    </row>
    <row r="271" spans="3:51" s="6" customFormat="1" x14ac:dyDescent="0.3">
      <c r="C271" s="28"/>
      <c r="D271" s="29"/>
      <c r="E271" s="30"/>
      <c r="F271" s="31"/>
      <c r="G271" s="32"/>
      <c r="H271" s="33"/>
      <c r="K271" s="1"/>
      <c r="L271" s="1"/>
      <c r="M271" s="1"/>
      <c r="N271" s="4"/>
      <c r="O271" s="4"/>
      <c r="P271" s="4"/>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4"/>
      <c r="AY271" s="1"/>
    </row>
    <row r="272" spans="3:51" s="6" customFormat="1" x14ac:dyDescent="0.3">
      <c r="C272" s="28"/>
      <c r="D272" s="29"/>
      <c r="E272" s="30"/>
      <c r="F272" s="31"/>
      <c r="G272" s="32"/>
      <c r="H272" s="33"/>
      <c r="K272" s="1"/>
      <c r="L272" s="1"/>
      <c r="M272" s="1"/>
      <c r="N272" s="4"/>
      <c r="O272" s="4"/>
      <c r="P272" s="4"/>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4"/>
      <c r="AY272" s="1"/>
    </row>
    <row r="273" spans="3:51" s="6" customFormat="1" x14ac:dyDescent="0.3">
      <c r="C273" s="28"/>
      <c r="D273" s="29"/>
      <c r="E273" s="30"/>
      <c r="F273" s="31"/>
      <c r="G273" s="32"/>
      <c r="H273" s="33"/>
      <c r="K273" s="1"/>
      <c r="L273" s="1"/>
      <c r="M273" s="1"/>
      <c r="N273" s="4"/>
      <c r="O273" s="4"/>
      <c r="P273" s="4"/>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4"/>
      <c r="AY273" s="1"/>
    </row>
    <row r="274" spans="3:51" s="6" customFormat="1" x14ac:dyDescent="0.3">
      <c r="C274" s="28"/>
      <c r="D274" s="29"/>
      <c r="E274" s="30"/>
      <c r="F274" s="31"/>
      <c r="G274" s="32"/>
      <c r="H274" s="33"/>
      <c r="K274" s="1"/>
      <c r="L274" s="1"/>
      <c r="M274" s="1"/>
      <c r="N274" s="4"/>
      <c r="O274" s="4"/>
      <c r="P274" s="4"/>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4"/>
      <c r="AY274" s="1"/>
    </row>
    <row r="275" spans="3:51" s="6" customFormat="1" x14ac:dyDescent="0.3">
      <c r="C275" s="28"/>
      <c r="D275" s="29"/>
      <c r="E275" s="30"/>
      <c r="F275" s="31"/>
      <c r="G275" s="32"/>
      <c r="H275" s="33"/>
      <c r="K275" s="1"/>
      <c r="L275" s="1"/>
      <c r="M275" s="1"/>
      <c r="N275" s="4"/>
      <c r="O275" s="4"/>
      <c r="P275" s="4"/>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4"/>
      <c r="AY275" s="1"/>
    </row>
    <row r="276" spans="3:51" s="6" customFormat="1" x14ac:dyDescent="0.3">
      <c r="C276" s="28"/>
      <c r="D276" s="29"/>
      <c r="E276" s="30"/>
      <c r="F276" s="31"/>
      <c r="G276" s="32"/>
      <c r="H276" s="33"/>
      <c r="K276" s="1"/>
      <c r="L276" s="1"/>
      <c r="M276" s="1"/>
      <c r="N276" s="4"/>
      <c r="O276" s="4"/>
      <c r="P276" s="4"/>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4"/>
      <c r="AY276" s="1"/>
    </row>
    <row r="277" spans="3:51" s="6" customFormat="1" x14ac:dyDescent="0.3">
      <c r="C277" s="28"/>
      <c r="D277" s="29"/>
      <c r="E277" s="30"/>
      <c r="F277" s="31"/>
      <c r="G277" s="32"/>
      <c r="H277" s="33"/>
      <c r="K277" s="1"/>
      <c r="L277" s="1"/>
      <c r="M277" s="1"/>
      <c r="N277" s="4"/>
      <c r="O277" s="4"/>
      <c r="P277" s="4"/>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4"/>
      <c r="AY277" s="1"/>
    </row>
    <row r="278" spans="3:51" s="6" customFormat="1" x14ac:dyDescent="0.3">
      <c r="C278" s="28"/>
      <c r="D278" s="29"/>
      <c r="E278" s="30"/>
      <c r="F278" s="31"/>
      <c r="G278" s="32"/>
      <c r="H278" s="33"/>
      <c r="K278" s="1"/>
      <c r="L278" s="1"/>
      <c r="M278" s="1"/>
      <c r="N278" s="4"/>
      <c r="O278" s="4"/>
      <c r="P278" s="4"/>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4"/>
      <c r="AY278" s="1"/>
    </row>
    <row r="279" spans="3:51" s="6" customFormat="1" x14ac:dyDescent="0.3">
      <c r="C279" s="28"/>
      <c r="D279" s="29"/>
      <c r="E279" s="30"/>
      <c r="F279" s="31"/>
      <c r="G279" s="32"/>
      <c r="H279" s="33"/>
      <c r="K279" s="1"/>
      <c r="L279" s="1"/>
      <c r="M279" s="1"/>
      <c r="N279" s="4"/>
      <c r="O279" s="4"/>
      <c r="P279" s="4"/>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4"/>
      <c r="AY279" s="1"/>
    </row>
    <row r="280" spans="3:51" s="6" customFormat="1" x14ac:dyDescent="0.3">
      <c r="C280" s="28"/>
      <c r="D280" s="29"/>
      <c r="E280" s="30"/>
      <c r="F280" s="31"/>
      <c r="G280" s="32"/>
      <c r="H280" s="33"/>
      <c r="K280" s="1"/>
      <c r="L280" s="1"/>
      <c r="M280" s="1"/>
      <c r="N280" s="4"/>
      <c r="O280" s="4"/>
      <c r="P280" s="4"/>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4"/>
      <c r="AY280" s="1"/>
    </row>
    <row r="281" spans="3:51" s="6" customFormat="1" x14ac:dyDescent="0.3">
      <c r="C281" s="28"/>
      <c r="D281" s="29"/>
      <c r="E281" s="30"/>
      <c r="F281" s="31"/>
      <c r="G281" s="32"/>
      <c r="H281" s="33"/>
      <c r="K281" s="1"/>
      <c r="L281" s="1"/>
      <c r="M281" s="1"/>
      <c r="N281" s="4"/>
      <c r="O281" s="4"/>
      <c r="P281" s="4"/>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4"/>
      <c r="AY281" s="1"/>
    </row>
    <row r="282" spans="3:51" s="6" customFormat="1" x14ac:dyDescent="0.3">
      <c r="C282" s="28"/>
      <c r="D282" s="29"/>
      <c r="E282" s="30"/>
      <c r="F282" s="31"/>
      <c r="G282" s="32"/>
      <c r="H282" s="33"/>
      <c r="K282" s="1"/>
      <c r="L282" s="1"/>
      <c r="M282" s="1"/>
      <c r="N282" s="4"/>
      <c r="O282" s="4"/>
      <c r="P282" s="4"/>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4"/>
      <c r="AY282" s="1"/>
    </row>
    <row r="283" spans="3:51" s="6" customFormat="1" x14ac:dyDescent="0.3">
      <c r="C283" s="28"/>
      <c r="D283" s="29"/>
      <c r="E283" s="30"/>
      <c r="F283" s="31"/>
      <c r="G283" s="32"/>
      <c r="H283" s="33"/>
      <c r="K283" s="1"/>
      <c r="L283" s="1"/>
      <c r="M283" s="1"/>
      <c r="N283" s="4"/>
      <c r="O283" s="4"/>
      <c r="P283" s="4"/>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4"/>
      <c r="AY283" s="1"/>
    </row>
    <row r="284" spans="3:51" s="6" customFormat="1" x14ac:dyDescent="0.3">
      <c r="C284" s="28"/>
      <c r="D284" s="29"/>
      <c r="E284" s="30"/>
      <c r="F284" s="31"/>
      <c r="G284" s="32"/>
      <c r="H284" s="33"/>
      <c r="K284" s="1"/>
      <c r="L284" s="1"/>
      <c r="M284" s="1"/>
      <c r="N284" s="4"/>
      <c r="O284" s="4"/>
      <c r="P284" s="4"/>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4"/>
      <c r="AY284" s="1"/>
    </row>
    <row r="285" spans="3:51" s="6" customFormat="1" x14ac:dyDescent="0.3">
      <c r="C285" s="28"/>
      <c r="D285" s="29"/>
      <c r="E285" s="30"/>
      <c r="F285" s="31"/>
      <c r="G285" s="32"/>
      <c r="H285" s="33"/>
      <c r="K285" s="1"/>
      <c r="L285" s="1"/>
      <c r="M285" s="1"/>
      <c r="N285" s="4"/>
      <c r="O285" s="4"/>
      <c r="P285" s="4"/>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4"/>
      <c r="AY285" s="1"/>
    </row>
    <row r="286" spans="3:51" s="6" customFormat="1" x14ac:dyDescent="0.3">
      <c r="C286" s="28"/>
      <c r="D286" s="29"/>
      <c r="E286" s="30"/>
      <c r="F286" s="31"/>
      <c r="G286" s="32"/>
      <c r="H286" s="33"/>
      <c r="K286" s="1"/>
      <c r="L286" s="1"/>
      <c r="M286" s="1"/>
      <c r="N286" s="4"/>
      <c r="O286" s="4"/>
      <c r="P286" s="4"/>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4"/>
      <c r="AY286" s="1"/>
    </row>
    <row r="287" spans="3:51" s="6" customFormat="1" x14ac:dyDescent="0.3">
      <c r="C287" s="28"/>
      <c r="D287" s="29"/>
      <c r="E287" s="30"/>
      <c r="F287" s="31"/>
      <c r="G287" s="32"/>
      <c r="H287" s="33"/>
      <c r="K287" s="1"/>
      <c r="L287" s="1"/>
      <c r="M287" s="1"/>
      <c r="N287" s="4"/>
      <c r="O287" s="4"/>
      <c r="P287" s="4"/>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4"/>
      <c r="AY287" s="1"/>
    </row>
    <row r="288" spans="3:51" s="6" customFormat="1" x14ac:dyDescent="0.3">
      <c r="C288" s="28"/>
      <c r="D288" s="29"/>
      <c r="E288" s="30"/>
      <c r="F288" s="31"/>
      <c r="G288" s="32"/>
      <c r="H288" s="33"/>
      <c r="K288" s="1"/>
      <c r="L288" s="1"/>
      <c r="M288" s="1"/>
      <c r="N288" s="4"/>
      <c r="O288" s="4"/>
      <c r="P288" s="4"/>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4"/>
      <c r="AY288" s="1"/>
    </row>
    <row r="289" spans="3:51" s="6" customFormat="1" x14ac:dyDescent="0.3">
      <c r="C289" s="28"/>
      <c r="D289" s="29"/>
      <c r="E289" s="30"/>
      <c r="F289" s="31"/>
      <c r="G289" s="32"/>
      <c r="H289" s="33"/>
      <c r="K289" s="1"/>
      <c r="L289" s="1"/>
      <c r="M289" s="1"/>
      <c r="N289" s="4"/>
      <c r="O289" s="4"/>
      <c r="P289" s="4"/>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4"/>
      <c r="AY289" s="1"/>
    </row>
    <row r="290" spans="3:51" s="6" customFormat="1" x14ac:dyDescent="0.3">
      <c r="C290" s="28"/>
      <c r="D290" s="29"/>
      <c r="E290" s="30"/>
      <c r="F290" s="31"/>
      <c r="G290" s="32"/>
      <c r="H290" s="33"/>
      <c r="K290" s="1"/>
      <c r="L290" s="1"/>
      <c r="M290" s="1"/>
      <c r="N290" s="4"/>
      <c r="O290" s="4"/>
      <c r="P290" s="4"/>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4"/>
      <c r="AY290" s="1"/>
    </row>
    <row r="291" spans="3:51" s="6" customFormat="1" x14ac:dyDescent="0.3">
      <c r="C291" s="28"/>
      <c r="D291" s="29"/>
      <c r="E291" s="30"/>
      <c r="F291" s="31"/>
      <c r="G291" s="32"/>
      <c r="H291" s="33"/>
      <c r="K291" s="1"/>
      <c r="L291" s="1"/>
      <c r="M291" s="1"/>
      <c r="N291" s="4"/>
      <c r="O291" s="4"/>
      <c r="P291" s="4"/>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4"/>
      <c r="AY291" s="1"/>
    </row>
    <row r="292" spans="3:51" s="6" customFormat="1" x14ac:dyDescent="0.3">
      <c r="C292" s="28"/>
      <c r="D292" s="29"/>
      <c r="E292" s="30"/>
      <c r="F292" s="31"/>
      <c r="G292" s="32"/>
      <c r="H292" s="33"/>
      <c r="K292" s="1"/>
      <c r="L292" s="1"/>
      <c r="M292" s="1"/>
      <c r="N292" s="4"/>
      <c r="O292" s="4"/>
      <c r="P292" s="4"/>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4"/>
      <c r="AY292" s="1"/>
    </row>
    <row r="293" spans="3:51" s="6" customFormat="1" x14ac:dyDescent="0.3">
      <c r="C293" s="28"/>
      <c r="D293" s="29"/>
      <c r="E293" s="30"/>
      <c r="F293" s="31"/>
      <c r="G293" s="32"/>
      <c r="H293" s="33"/>
      <c r="K293" s="1"/>
      <c r="L293" s="1"/>
      <c r="M293" s="1"/>
      <c r="N293" s="4"/>
      <c r="O293" s="4"/>
      <c r="P293" s="4"/>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4"/>
      <c r="AY293" s="1"/>
    </row>
    <row r="294" spans="3:51" s="6" customFormat="1" x14ac:dyDescent="0.3">
      <c r="C294" s="28"/>
      <c r="D294" s="29"/>
      <c r="E294" s="30"/>
      <c r="F294" s="31"/>
      <c r="G294" s="32"/>
      <c r="H294" s="33"/>
      <c r="K294" s="1"/>
      <c r="L294" s="1"/>
      <c r="M294" s="1"/>
      <c r="N294" s="4"/>
      <c r="O294" s="4"/>
      <c r="P294" s="4"/>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4"/>
      <c r="AY294" s="1"/>
    </row>
    <row r="295" spans="3:51" s="6" customFormat="1" x14ac:dyDescent="0.3">
      <c r="C295" s="28"/>
      <c r="D295" s="29"/>
      <c r="E295" s="30"/>
      <c r="F295" s="31"/>
      <c r="G295" s="32"/>
      <c r="H295" s="33"/>
      <c r="K295" s="1"/>
      <c r="L295" s="1"/>
      <c r="M295" s="1"/>
      <c r="N295" s="4"/>
      <c r="O295" s="4"/>
      <c r="P295" s="4"/>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4"/>
      <c r="AY295" s="1"/>
    </row>
    <row r="296" spans="3:51" s="6" customFormat="1" x14ac:dyDescent="0.3">
      <c r="C296" s="28"/>
      <c r="D296" s="29"/>
      <c r="E296" s="30"/>
      <c r="F296" s="31"/>
      <c r="G296" s="32"/>
      <c r="H296" s="33"/>
      <c r="K296" s="1"/>
      <c r="L296" s="1"/>
      <c r="M296" s="1"/>
      <c r="N296" s="4"/>
      <c r="O296" s="4"/>
      <c r="P296" s="4"/>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4"/>
      <c r="AY296" s="1"/>
    </row>
    <row r="297" spans="3:51" s="6" customFormat="1" x14ac:dyDescent="0.3">
      <c r="C297" s="28"/>
      <c r="D297" s="29"/>
      <c r="E297" s="30"/>
      <c r="F297" s="31"/>
      <c r="G297" s="32"/>
      <c r="H297" s="33"/>
      <c r="K297" s="1"/>
      <c r="L297" s="1"/>
      <c r="M297" s="1"/>
      <c r="N297" s="4"/>
      <c r="O297" s="4"/>
      <c r="P297" s="4"/>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4"/>
      <c r="AY297" s="1"/>
    </row>
    <row r="298" spans="3:51" s="6" customFormat="1" x14ac:dyDescent="0.3">
      <c r="C298" s="28"/>
      <c r="D298" s="29"/>
      <c r="E298" s="30"/>
      <c r="F298" s="31"/>
      <c r="G298" s="32"/>
      <c r="H298" s="33"/>
      <c r="K298" s="1"/>
      <c r="L298" s="1"/>
      <c r="M298" s="1"/>
      <c r="N298" s="4"/>
      <c r="O298" s="4"/>
      <c r="P298" s="4"/>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4"/>
      <c r="AY298" s="1"/>
    </row>
    <row r="299" spans="3:51" s="6" customFormat="1" x14ac:dyDescent="0.3">
      <c r="C299" s="28"/>
      <c r="D299" s="29"/>
      <c r="E299" s="30"/>
      <c r="F299" s="31"/>
      <c r="G299" s="32"/>
      <c r="H299" s="33"/>
      <c r="K299" s="1"/>
      <c r="L299" s="1"/>
      <c r="M299" s="1"/>
      <c r="N299" s="4"/>
      <c r="O299" s="4"/>
      <c r="P299" s="4"/>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4"/>
      <c r="AY299" s="1"/>
    </row>
    <row r="300" spans="3:51" s="6" customFormat="1" x14ac:dyDescent="0.3">
      <c r="C300" s="28"/>
      <c r="D300" s="29"/>
      <c r="E300" s="30"/>
      <c r="F300" s="31"/>
      <c r="G300" s="32"/>
      <c r="H300" s="33"/>
      <c r="K300" s="1"/>
      <c r="L300" s="1"/>
      <c r="M300" s="1"/>
      <c r="N300" s="4"/>
      <c r="O300" s="4"/>
      <c r="P300" s="4"/>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4"/>
      <c r="AY300" s="1"/>
    </row>
    <row r="301" spans="3:51" s="6" customFormat="1" x14ac:dyDescent="0.3">
      <c r="C301" s="28"/>
      <c r="D301" s="29"/>
      <c r="E301" s="30"/>
      <c r="F301" s="31"/>
      <c r="G301" s="32"/>
      <c r="H301" s="33"/>
      <c r="K301" s="1"/>
      <c r="L301" s="1"/>
      <c r="M301" s="1"/>
      <c r="N301" s="4"/>
      <c r="O301" s="4"/>
      <c r="P301" s="4"/>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4"/>
      <c r="AY301" s="1"/>
    </row>
    <row r="302" spans="3:51" s="6" customFormat="1" x14ac:dyDescent="0.3">
      <c r="C302" s="28"/>
      <c r="D302" s="29"/>
      <c r="E302" s="30"/>
      <c r="F302" s="31"/>
      <c r="G302" s="32"/>
      <c r="H302" s="33"/>
      <c r="K302" s="1"/>
      <c r="L302" s="1"/>
      <c r="M302" s="1"/>
      <c r="N302" s="4"/>
      <c r="O302" s="4"/>
      <c r="P302" s="4"/>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4"/>
      <c r="AY302" s="1"/>
    </row>
    <row r="303" spans="3:51" s="6" customFormat="1" x14ac:dyDescent="0.3">
      <c r="C303" s="28"/>
      <c r="D303" s="29"/>
      <c r="E303" s="30"/>
      <c r="F303" s="31"/>
      <c r="G303" s="32"/>
      <c r="H303" s="33"/>
      <c r="K303" s="1"/>
      <c r="L303" s="1"/>
      <c r="M303" s="1"/>
      <c r="N303" s="4"/>
      <c r="O303" s="4"/>
      <c r="P303" s="4"/>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4"/>
      <c r="AY303" s="1"/>
    </row>
    <row r="304" spans="3:51" s="6" customFormat="1" x14ac:dyDescent="0.3">
      <c r="C304" s="28"/>
      <c r="D304" s="29"/>
      <c r="E304" s="30"/>
      <c r="F304" s="31"/>
      <c r="G304" s="32"/>
      <c r="H304" s="33"/>
      <c r="K304" s="1"/>
      <c r="L304" s="1"/>
      <c r="M304" s="1"/>
      <c r="N304" s="4"/>
      <c r="O304" s="4"/>
      <c r="P304" s="4"/>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4"/>
      <c r="AY304" s="1"/>
    </row>
    <row r="305" spans="3:51" s="6" customFormat="1" x14ac:dyDescent="0.3">
      <c r="C305" s="28"/>
      <c r="D305" s="29"/>
      <c r="E305" s="30"/>
      <c r="F305" s="31"/>
      <c r="G305" s="32"/>
      <c r="H305" s="33"/>
      <c r="K305" s="1"/>
      <c r="L305" s="1"/>
      <c r="M305" s="1"/>
      <c r="N305" s="4"/>
      <c r="O305" s="4"/>
      <c r="P305" s="4"/>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4"/>
      <c r="AY305" s="1"/>
    </row>
    <row r="306" spans="3:51" s="6" customFormat="1" x14ac:dyDescent="0.3">
      <c r="C306" s="28"/>
      <c r="D306" s="29"/>
      <c r="E306" s="30"/>
      <c r="F306" s="31"/>
      <c r="G306" s="32"/>
      <c r="H306" s="33"/>
      <c r="K306" s="1"/>
      <c r="L306" s="1"/>
      <c r="M306" s="1"/>
      <c r="N306" s="4"/>
      <c r="O306" s="4"/>
      <c r="P306" s="4"/>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4"/>
      <c r="AY306" s="1"/>
    </row>
    <row r="307" spans="3:51" s="6" customFormat="1" x14ac:dyDescent="0.3">
      <c r="C307" s="28"/>
      <c r="D307" s="29"/>
      <c r="E307" s="30"/>
      <c r="F307" s="31"/>
      <c r="G307" s="32"/>
      <c r="H307" s="33"/>
      <c r="K307" s="1"/>
      <c r="L307" s="1"/>
      <c r="M307" s="1"/>
      <c r="N307" s="4"/>
      <c r="O307" s="4"/>
      <c r="P307" s="4"/>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4"/>
      <c r="AY307" s="1"/>
    </row>
    <row r="308" spans="3:51" s="6" customFormat="1" x14ac:dyDescent="0.3">
      <c r="C308" s="28"/>
      <c r="D308" s="29"/>
      <c r="E308" s="30"/>
      <c r="F308" s="31"/>
      <c r="G308" s="32"/>
      <c r="H308" s="33"/>
      <c r="K308" s="1"/>
      <c r="L308" s="1"/>
      <c r="M308" s="1"/>
      <c r="N308" s="4"/>
      <c r="O308" s="4"/>
      <c r="P308" s="4"/>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4"/>
      <c r="AY308" s="1"/>
    </row>
    <row r="309" spans="3:51" s="6" customFormat="1" x14ac:dyDescent="0.3">
      <c r="C309" s="28"/>
      <c r="D309" s="29"/>
      <c r="E309" s="30"/>
      <c r="F309" s="31"/>
      <c r="G309" s="32"/>
      <c r="H309" s="33"/>
      <c r="K309" s="1"/>
      <c r="L309" s="1"/>
      <c r="M309" s="1"/>
      <c r="N309" s="4"/>
      <c r="O309" s="4"/>
      <c r="P309" s="4"/>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4"/>
      <c r="AY309" s="1"/>
    </row>
    <row r="310" spans="3:51" s="6" customFormat="1" x14ac:dyDescent="0.3">
      <c r="C310" s="28"/>
      <c r="D310" s="29"/>
      <c r="E310" s="30"/>
      <c r="F310" s="31"/>
      <c r="G310" s="32"/>
      <c r="H310" s="33"/>
      <c r="K310" s="1"/>
      <c r="L310" s="1"/>
      <c r="M310" s="1"/>
      <c r="N310" s="4"/>
      <c r="O310" s="4"/>
      <c r="P310" s="4"/>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4"/>
      <c r="AY310" s="1"/>
    </row>
    <row r="311" spans="3:51" s="6" customFormat="1" x14ac:dyDescent="0.3">
      <c r="C311" s="28"/>
      <c r="D311" s="29"/>
      <c r="E311" s="30"/>
      <c r="F311" s="31"/>
      <c r="G311" s="32"/>
      <c r="H311" s="33"/>
      <c r="K311" s="1"/>
      <c r="L311" s="1"/>
      <c r="M311" s="1"/>
      <c r="N311" s="4"/>
      <c r="O311" s="4"/>
      <c r="P311" s="4"/>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4"/>
      <c r="AY311" s="1"/>
    </row>
    <row r="312" spans="3:51" s="6" customFormat="1" x14ac:dyDescent="0.3">
      <c r="C312" s="28"/>
      <c r="D312" s="29"/>
      <c r="E312" s="30"/>
      <c r="F312" s="31"/>
      <c r="G312" s="32"/>
      <c r="H312" s="33"/>
      <c r="K312" s="1"/>
      <c r="L312" s="1"/>
      <c r="M312" s="1"/>
      <c r="N312" s="4"/>
      <c r="O312" s="4"/>
      <c r="P312" s="4"/>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4"/>
      <c r="AY312" s="1"/>
    </row>
    <row r="313" spans="3:51" s="6" customFormat="1" x14ac:dyDescent="0.3">
      <c r="C313" s="28"/>
      <c r="D313" s="29"/>
      <c r="E313" s="30"/>
      <c r="F313" s="31"/>
      <c r="G313" s="32"/>
      <c r="H313" s="33"/>
      <c r="K313" s="1"/>
      <c r="L313" s="1"/>
      <c r="M313" s="1"/>
      <c r="N313" s="4"/>
      <c r="O313" s="4"/>
      <c r="P313" s="4"/>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4"/>
      <c r="AY313" s="1"/>
    </row>
    <row r="314" spans="3:51" s="6" customFormat="1" x14ac:dyDescent="0.3">
      <c r="C314" s="28"/>
      <c r="D314" s="29"/>
      <c r="E314" s="30"/>
      <c r="F314" s="31"/>
      <c r="G314" s="32"/>
      <c r="H314" s="33"/>
      <c r="K314" s="1"/>
      <c r="L314" s="1"/>
      <c r="M314" s="1"/>
      <c r="N314" s="4"/>
      <c r="O314" s="4"/>
      <c r="P314" s="4"/>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4"/>
      <c r="AY314" s="1"/>
    </row>
    <row r="315" spans="3:51" s="6" customFormat="1" x14ac:dyDescent="0.3">
      <c r="C315" s="28"/>
      <c r="D315" s="29"/>
      <c r="E315" s="30"/>
      <c r="F315" s="31"/>
      <c r="G315" s="32"/>
      <c r="H315" s="33"/>
      <c r="K315" s="1"/>
      <c r="L315" s="1"/>
      <c r="M315" s="1"/>
      <c r="N315" s="4"/>
      <c r="O315" s="4"/>
      <c r="P315" s="4"/>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4"/>
      <c r="AY315" s="1"/>
    </row>
    <row r="316" spans="3:51" s="6" customFormat="1" x14ac:dyDescent="0.3">
      <c r="C316" s="28"/>
      <c r="D316" s="29"/>
      <c r="E316" s="30"/>
      <c r="F316" s="31"/>
      <c r="G316" s="32"/>
      <c r="H316" s="33"/>
      <c r="K316" s="1"/>
      <c r="L316" s="1"/>
      <c r="M316" s="1"/>
      <c r="N316" s="4"/>
      <c r="O316" s="4"/>
      <c r="P316" s="4"/>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4"/>
      <c r="AY316" s="1"/>
    </row>
    <row r="317" spans="3:51" s="6" customFormat="1" x14ac:dyDescent="0.3">
      <c r="C317" s="28"/>
      <c r="D317" s="29"/>
      <c r="E317" s="30"/>
      <c r="F317" s="31"/>
      <c r="G317" s="32"/>
      <c r="H317" s="33"/>
      <c r="K317" s="1"/>
      <c r="L317" s="1"/>
      <c r="M317" s="1"/>
      <c r="N317" s="4"/>
      <c r="O317" s="4"/>
      <c r="P317" s="4"/>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4"/>
      <c r="AY317" s="1"/>
    </row>
    <row r="318" spans="3:51" s="6" customFormat="1" x14ac:dyDescent="0.3">
      <c r="C318" s="28"/>
      <c r="D318" s="29"/>
      <c r="E318" s="30"/>
      <c r="F318" s="31"/>
      <c r="G318" s="32"/>
      <c r="H318" s="33"/>
      <c r="K318" s="1"/>
      <c r="L318" s="1"/>
      <c r="M318" s="1"/>
      <c r="N318" s="4"/>
      <c r="O318" s="4"/>
      <c r="P318" s="4"/>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4"/>
      <c r="AY318" s="1"/>
    </row>
    <row r="319" spans="3:51" s="6" customFormat="1" x14ac:dyDescent="0.3">
      <c r="C319" s="28"/>
      <c r="D319" s="29"/>
      <c r="E319" s="30"/>
      <c r="F319" s="31"/>
      <c r="G319" s="32"/>
      <c r="H319" s="33"/>
      <c r="K319" s="1"/>
      <c r="L319" s="1"/>
      <c r="M319" s="1"/>
      <c r="N319" s="4"/>
      <c r="O319" s="4"/>
      <c r="P319" s="4"/>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4"/>
      <c r="AY319" s="1"/>
    </row>
    <row r="320" spans="3:51" s="6" customFormat="1" x14ac:dyDescent="0.3">
      <c r="C320" s="28"/>
      <c r="D320" s="29"/>
      <c r="E320" s="30"/>
      <c r="F320" s="31"/>
      <c r="G320" s="32"/>
      <c r="H320" s="33"/>
      <c r="K320" s="1"/>
      <c r="L320" s="1"/>
      <c r="M320" s="1"/>
      <c r="N320" s="4"/>
      <c r="O320" s="4"/>
      <c r="P320" s="4"/>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4"/>
      <c r="AY320" s="1"/>
    </row>
    <row r="321" spans="3:51" s="6" customFormat="1" x14ac:dyDescent="0.3">
      <c r="C321" s="28"/>
      <c r="D321" s="29"/>
      <c r="E321" s="30"/>
      <c r="F321" s="31"/>
      <c r="G321" s="32"/>
      <c r="H321" s="33"/>
      <c r="K321" s="1"/>
      <c r="L321" s="1"/>
      <c r="M321" s="1"/>
      <c r="N321" s="4"/>
      <c r="O321" s="4"/>
      <c r="P321" s="4"/>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4"/>
      <c r="AY321" s="1"/>
    </row>
    <row r="322" spans="3:51" s="6" customFormat="1" x14ac:dyDescent="0.3">
      <c r="C322" s="28"/>
      <c r="D322" s="29"/>
      <c r="E322" s="30"/>
      <c r="F322" s="31"/>
      <c r="G322" s="32"/>
      <c r="H322" s="33"/>
      <c r="K322" s="1"/>
      <c r="L322" s="1"/>
      <c r="M322" s="1"/>
      <c r="N322" s="4"/>
      <c r="O322" s="4"/>
      <c r="P322" s="4"/>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4"/>
      <c r="AY322" s="1"/>
    </row>
    <row r="323" spans="3:51" s="6" customFormat="1" x14ac:dyDescent="0.3">
      <c r="C323" s="28"/>
      <c r="D323" s="29"/>
      <c r="E323" s="30"/>
      <c r="F323" s="31"/>
      <c r="G323" s="32"/>
      <c r="H323" s="33"/>
      <c r="K323" s="1"/>
      <c r="L323" s="1"/>
      <c r="M323" s="1"/>
      <c r="N323" s="4"/>
      <c r="O323" s="4"/>
      <c r="P323" s="4"/>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4"/>
      <c r="AY323" s="1"/>
    </row>
    <row r="324" spans="3:51" s="6" customFormat="1" x14ac:dyDescent="0.3">
      <c r="C324" s="28"/>
      <c r="D324" s="29"/>
      <c r="E324" s="30"/>
      <c r="F324" s="31"/>
      <c r="G324" s="32"/>
      <c r="H324" s="33"/>
      <c r="K324" s="1"/>
      <c r="L324" s="1"/>
      <c r="M324" s="1"/>
      <c r="N324" s="4"/>
      <c r="O324" s="4"/>
      <c r="P324" s="4"/>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4"/>
      <c r="AY324" s="1"/>
    </row>
    <row r="325" spans="3:51" s="6" customFormat="1" x14ac:dyDescent="0.3">
      <c r="C325" s="28"/>
      <c r="D325" s="29"/>
      <c r="E325" s="30"/>
      <c r="F325" s="31"/>
      <c r="G325" s="32"/>
      <c r="H325" s="33"/>
      <c r="K325" s="1"/>
      <c r="L325" s="1"/>
      <c r="M325" s="1"/>
      <c r="N325" s="4"/>
      <c r="O325" s="4"/>
      <c r="P325" s="4"/>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4"/>
      <c r="AY325" s="1"/>
    </row>
    <row r="326" spans="3:51" s="6" customFormat="1" x14ac:dyDescent="0.3">
      <c r="C326" s="28"/>
      <c r="D326" s="29"/>
      <c r="E326" s="30"/>
      <c r="F326" s="31"/>
      <c r="G326" s="32"/>
      <c r="H326" s="33"/>
      <c r="K326" s="1"/>
      <c r="L326" s="1"/>
      <c r="M326" s="1"/>
      <c r="N326" s="4"/>
      <c r="O326" s="4"/>
      <c r="P326" s="4"/>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4"/>
      <c r="AY326" s="1"/>
    </row>
    <row r="327" spans="3:51" s="6" customFormat="1" x14ac:dyDescent="0.3">
      <c r="C327" s="28"/>
      <c r="D327" s="29"/>
      <c r="E327" s="30"/>
      <c r="F327" s="31"/>
      <c r="G327" s="32"/>
      <c r="H327" s="33"/>
      <c r="K327" s="1"/>
      <c r="L327" s="1"/>
      <c r="M327" s="1"/>
      <c r="N327" s="4"/>
      <c r="O327" s="4"/>
      <c r="P327" s="4"/>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4"/>
      <c r="AY327" s="1"/>
    </row>
    <row r="328" spans="3:51" s="6" customFormat="1" x14ac:dyDescent="0.3">
      <c r="C328" s="28"/>
      <c r="D328" s="29"/>
      <c r="E328" s="30"/>
      <c r="F328" s="31"/>
      <c r="G328" s="32"/>
      <c r="H328" s="33"/>
      <c r="K328" s="1"/>
      <c r="L328" s="1"/>
      <c r="M328" s="1"/>
      <c r="N328" s="4"/>
      <c r="O328" s="4"/>
      <c r="P328" s="4"/>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4"/>
      <c r="AY328" s="1"/>
    </row>
    <row r="329" spans="3:51" s="6" customFormat="1" x14ac:dyDescent="0.3">
      <c r="C329" s="28"/>
      <c r="D329" s="29"/>
      <c r="E329" s="30"/>
      <c r="F329" s="31"/>
      <c r="G329" s="32"/>
      <c r="H329" s="33"/>
      <c r="K329" s="1"/>
      <c r="L329" s="1"/>
      <c r="M329" s="1"/>
      <c r="N329" s="4"/>
      <c r="O329" s="4"/>
      <c r="P329" s="4"/>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4"/>
      <c r="AY329" s="1"/>
    </row>
    <row r="330" spans="3:51" s="6" customFormat="1" x14ac:dyDescent="0.3">
      <c r="C330" s="28"/>
      <c r="D330" s="29"/>
      <c r="E330" s="30"/>
      <c r="F330" s="31"/>
      <c r="G330" s="32"/>
      <c r="H330" s="33"/>
      <c r="K330" s="1"/>
      <c r="L330" s="1"/>
      <c r="M330" s="1"/>
      <c r="N330" s="4"/>
      <c r="O330" s="4"/>
      <c r="P330" s="4"/>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4"/>
      <c r="AY330" s="1"/>
    </row>
    <row r="331" spans="3:51" s="6" customFormat="1" x14ac:dyDescent="0.3">
      <c r="C331" s="28"/>
      <c r="D331" s="29"/>
      <c r="E331" s="30"/>
      <c r="F331" s="31"/>
      <c r="G331" s="32"/>
      <c r="H331" s="33"/>
      <c r="K331" s="1"/>
      <c r="L331" s="1"/>
      <c r="M331" s="1"/>
      <c r="N331" s="4"/>
      <c r="O331" s="4"/>
      <c r="P331" s="4"/>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4"/>
      <c r="AY331" s="1"/>
    </row>
    <row r="332" spans="3:51" s="6" customFormat="1" x14ac:dyDescent="0.3">
      <c r="C332" s="28"/>
      <c r="D332" s="29"/>
      <c r="E332" s="30"/>
      <c r="F332" s="31"/>
      <c r="G332" s="32"/>
      <c r="H332" s="33"/>
      <c r="K332" s="1"/>
      <c r="L332" s="1"/>
      <c r="M332" s="1"/>
      <c r="N332" s="4"/>
      <c r="O332" s="4"/>
      <c r="P332" s="4"/>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4"/>
      <c r="AY332" s="1"/>
    </row>
    <row r="333" spans="3:51" s="6" customFormat="1" x14ac:dyDescent="0.3">
      <c r="C333" s="28"/>
      <c r="D333" s="29"/>
      <c r="E333" s="30"/>
      <c r="F333" s="31"/>
      <c r="G333" s="32"/>
      <c r="H333" s="33"/>
      <c r="K333" s="1"/>
      <c r="L333" s="1"/>
      <c r="M333" s="1"/>
      <c r="N333" s="4"/>
      <c r="O333" s="4"/>
      <c r="P333" s="4"/>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4"/>
      <c r="AY333" s="1"/>
    </row>
    <row r="334" spans="3:51" s="6" customFormat="1" x14ac:dyDescent="0.3">
      <c r="C334" s="28"/>
      <c r="D334" s="29"/>
      <c r="E334" s="30"/>
      <c r="F334" s="31"/>
      <c r="G334" s="32"/>
      <c r="H334" s="33"/>
      <c r="K334" s="1"/>
      <c r="L334" s="1"/>
      <c r="M334" s="1"/>
      <c r="N334" s="4"/>
      <c r="O334" s="4"/>
      <c r="P334" s="4"/>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4"/>
      <c r="AY334" s="1"/>
    </row>
    <row r="335" spans="3:51" s="6" customFormat="1" x14ac:dyDescent="0.3">
      <c r="C335" s="28"/>
      <c r="D335" s="29"/>
      <c r="E335" s="30"/>
      <c r="F335" s="31"/>
      <c r="G335" s="32"/>
      <c r="H335" s="33"/>
      <c r="K335" s="1"/>
      <c r="L335" s="1"/>
      <c r="M335" s="1"/>
      <c r="N335" s="4"/>
      <c r="O335" s="4"/>
      <c r="P335" s="4"/>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4"/>
      <c r="AY335" s="1"/>
    </row>
    <row r="336" spans="3:51" s="6" customFormat="1" x14ac:dyDescent="0.3">
      <c r="C336" s="28"/>
      <c r="D336" s="29"/>
      <c r="E336" s="30"/>
      <c r="F336" s="31"/>
      <c r="G336" s="32"/>
      <c r="H336" s="33"/>
      <c r="K336" s="1"/>
      <c r="L336" s="1"/>
      <c r="M336" s="1"/>
      <c r="N336" s="4"/>
      <c r="O336" s="4"/>
      <c r="P336" s="4"/>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4"/>
      <c r="AY336" s="1"/>
    </row>
    <row r="337" spans="3:51" s="6" customFormat="1" x14ac:dyDescent="0.3">
      <c r="C337" s="28"/>
      <c r="D337" s="29"/>
      <c r="E337" s="30"/>
      <c r="F337" s="31"/>
      <c r="G337" s="32"/>
      <c r="H337" s="33"/>
      <c r="K337" s="1"/>
      <c r="L337" s="1"/>
      <c r="M337" s="1"/>
      <c r="N337" s="4"/>
      <c r="O337" s="4"/>
      <c r="P337" s="4"/>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4"/>
      <c r="AY337" s="1"/>
    </row>
    <row r="338" spans="3:51" s="6" customFormat="1" x14ac:dyDescent="0.3">
      <c r="C338" s="28"/>
      <c r="D338" s="29"/>
      <c r="E338" s="30"/>
      <c r="F338" s="31"/>
      <c r="G338" s="32"/>
      <c r="H338" s="33"/>
      <c r="K338" s="1"/>
      <c r="L338" s="1"/>
      <c r="M338" s="1"/>
      <c r="N338" s="4"/>
      <c r="O338" s="4"/>
      <c r="P338" s="4"/>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4"/>
      <c r="AY338" s="1"/>
    </row>
    <row r="339" spans="3:51" s="6" customFormat="1" x14ac:dyDescent="0.3">
      <c r="C339" s="28"/>
      <c r="D339" s="29"/>
      <c r="E339" s="30"/>
      <c r="F339" s="31"/>
      <c r="G339" s="32"/>
      <c r="H339" s="33"/>
      <c r="K339" s="1"/>
      <c r="L339" s="1"/>
      <c r="M339" s="1"/>
      <c r="N339" s="4"/>
      <c r="O339" s="4"/>
      <c r="P339" s="4"/>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4"/>
      <c r="AY339" s="1"/>
    </row>
    <row r="340" spans="3:51" s="6" customFormat="1" x14ac:dyDescent="0.3">
      <c r="C340" s="28"/>
      <c r="D340" s="29"/>
      <c r="E340" s="30"/>
      <c r="F340" s="31"/>
      <c r="G340" s="32"/>
      <c r="H340" s="33"/>
      <c r="K340" s="1"/>
      <c r="L340" s="1"/>
      <c r="M340" s="1"/>
      <c r="N340" s="4"/>
      <c r="O340" s="4"/>
      <c r="P340" s="4"/>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4"/>
      <c r="AY340" s="1"/>
    </row>
    <row r="341" spans="3:51" s="6" customFormat="1" x14ac:dyDescent="0.3">
      <c r="C341" s="28"/>
      <c r="D341" s="29"/>
      <c r="E341" s="30"/>
      <c r="F341" s="31"/>
      <c r="G341" s="32"/>
      <c r="H341" s="33"/>
      <c r="K341" s="1"/>
      <c r="L341" s="1"/>
      <c r="M341" s="1"/>
      <c r="N341" s="4"/>
      <c r="O341" s="4"/>
      <c r="P341" s="4"/>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4"/>
      <c r="AY341" s="1"/>
    </row>
    <row r="342" spans="3:51" s="6" customFormat="1" x14ac:dyDescent="0.3">
      <c r="C342" s="28"/>
      <c r="D342" s="29"/>
      <c r="E342" s="30"/>
      <c r="F342" s="31"/>
      <c r="G342" s="32"/>
      <c r="H342" s="33"/>
      <c r="K342" s="1"/>
      <c r="L342" s="1"/>
      <c r="M342" s="1"/>
      <c r="N342" s="4"/>
      <c r="O342" s="4"/>
      <c r="P342" s="4"/>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4"/>
      <c r="AY342" s="1"/>
    </row>
    <row r="343" spans="3:51" s="6" customFormat="1" x14ac:dyDescent="0.3">
      <c r="C343" s="28"/>
      <c r="D343" s="29"/>
      <c r="E343" s="30"/>
      <c r="F343" s="31"/>
      <c r="G343" s="32"/>
      <c r="H343" s="33"/>
      <c r="K343" s="1"/>
      <c r="L343" s="1"/>
      <c r="M343" s="1"/>
      <c r="N343" s="4"/>
      <c r="O343" s="4"/>
      <c r="P343" s="4"/>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4"/>
      <c r="AY343" s="1"/>
    </row>
    <row r="344" spans="3:51" s="6" customFormat="1" x14ac:dyDescent="0.3">
      <c r="C344" s="28"/>
      <c r="D344" s="29"/>
      <c r="E344" s="30"/>
      <c r="F344" s="31"/>
      <c r="G344" s="32"/>
      <c r="H344" s="33"/>
      <c r="K344" s="1"/>
      <c r="L344" s="1"/>
      <c r="M344" s="1"/>
      <c r="N344" s="4"/>
      <c r="O344" s="4"/>
      <c r="P344" s="4"/>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4"/>
      <c r="AY344" s="1"/>
    </row>
    <row r="345" spans="3:51" s="6" customFormat="1" x14ac:dyDescent="0.3">
      <c r="C345" s="28"/>
      <c r="D345" s="29"/>
      <c r="E345" s="30"/>
      <c r="F345" s="31"/>
      <c r="G345" s="32"/>
      <c r="H345" s="33"/>
      <c r="K345" s="1"/>
      <c r="L345" s="1"/>
      <c r="M345" s="1"/>
      <c r="N345" s="4"/>
      <c r="O345" s="4"/>
      <c r="P345" s="4"/>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4"/>
      <c r="AY345" s="1"/>
    </row>
    <row r="346" spans="3:51" s="6" customFormat="1" x14ac:dyDescent="0.3">
      <c r="C346" s="28"/>
      <c r="D346" s="29"/>
      <c r="E346" s="30"/>
      <c r="F346" s="31"/>
      <c r="G346" s="32"/>
      <c r="H346" s="33"/>
      <c r="K346" s="1"/>
      <c r="L346" s="1"/>
      <c r="M346" s="1"/>
      <c r="N346" s="4"/>
      <c r="O346" s="4"/>
      <c r="P346" s="4"/>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4"/>
      <c r="AY346" s="1"/>
    </row>
    <row r="347" spans="3:51" s="6" customFormat="1" x14ac:dyDescent="0.3">
      <c r="C347" s="28"/>
      <c r="D347" s="29"/>
      <c r="E347" s="30"/>
      <c r="F347" s="31"/>
      <c r="G347" s="32"/>
      <c r="H347" s="33"/>
      <c r="K347" s="1"/>
      <c r="L347" s="1"/>
      <c r="M347" s="1"/>
      <c r="N347" s="4"/>
      <c r="O347" s="4"/>
      <c r="P347" s="4"/>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4"/>
      <c r="AY347" s="1"/>
    </row>
    <row r="348" spans="3:51" s="6" customFormat="1" x14ac:dyDescent="0.3">
      <c r="C348" s="28"/>
      <c r="D348" s="29"/>
      <c r="E348" s="30"/>
      <c r="F348" s="31"/>
      <c r="G348" s="32"/>
      <c r="H348" s="33"/>
      <c r="K348" s="1"/>
      <c r="L348" s="1"/>
      <c r="M348" s="1"/>
      <c r="N348" s="4"/>
      <c r="O348" s="4"/>
      <c r="P348" s="4"/>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4"/>
      <c r="AY348" s="1"/>
    </row>
    <row r="349" spans="3:51" s="6" customFormat="1" x14ac:dyDescent="0.3">
      <c r="C349" s="28"/>
      <c r="D349" s="29"/>
      <c r="E349" s="30"/>
      <c r="F349" s="31"/>
      <c r="G349" s="32"/>
      <c r="H349" s="33"/>
      <c r="K349" s="1"/>
      <c r="L349" s="1"/>
      <c r="M349" s="1"/>
      <c r="N349" s="4"/>
      <c r="O349" s="4"/>
      <c r="P349" s="4"/>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4"/>
      <c r="AY349" s="1"/>
    </row>
    <row r="350" spans="3:51" s="6" customFormat="1" x14ac:dyDescent="0.3">
      <c r="C350" s="28"/>
      <c r="D350" s="29"/>
      <c r="E350" s="30"/>
      <c r="F350" s="31"/>
      <c r="G350" s="32"/>
      <c r="H350" s="33"/>
      <c r="K350" s="1"/>
      <c r="L350" s="1"/>
      <c r="M350" s="1"/>
      <c r="N350" s="4"/>
      <c r="O350" s="4"/>
      <c r="P350" s="4"/>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4"/>
      <c r="AY350" s="1"/>
    </row>
    <row r="351" spans="3:51" s="6" customFormat="1" x14ac:dyDescent="0.3">
      <c r="C351" s="28"/>
      <c r="D351" s="29"/>
      <c r="E351" s="30"/>
      <c r="F351" s="31"/>
      <c r="G351" s="32"/>
      <c r="H351" s="33"/>
      <c r="K351" s="1"/>
      <c r="L351" s="1"/>
      <c r="M351" s="1"/>
      <c r="N351" s="4"/>
      <c r="O351" s="4"/>
      <c r="P351" s="4"/>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4"/>
      <c r="AY351" s="1"/>
    </row>
    <row r="352" spans="3:51" s="6" customFormat="1" x14ac:dyDescent="0.3">
      <c r="C352" s="28"/>
      <c r="D352" s="29"/>
      <c r="E352" s="30"/>
      <c r="F352" s="31"/>
      <c r="G352" s="32"/>
      <c r="H352" s="33"/>
      <c r="K352" s="1"/>
      <c r="L352" s="1"/>
      <c r="M352" s="1"/>
      <c r="N352" s="4"/>
      <c r="O352" s="4"/>
      <c r="P352" s="4"/>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4"/>
      <c r="AY352" s="1"/>
    </row>
    <row r="353" spans="3:51" s="6" customFormat="1" x14ac:dyDescent="0.3">
      <c r="C353" s="28"/>
      <c r="D353" s="29"/>
      <c r="E353" s="30"/>
      <c r="F353" s="31"/>
      <c r="G353" s="32"/>
      <c r="H353" s="33"/>
      <c r="K353" s="1"/>
      <c r="L353" s="1"/>
      <c r="M353" s="1"/>
      <c r="N353" s="4"/>
      <c r="O353" s="4"/>
      <c r="P353" s="4"/>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4"/>
      <c r="AY353" s="1"/>
    </row>
    <row r="354" spans="3:51" s="6" customFormat="1" x14ac:dyDescent="0.3">
      <c r="C354" s="28"/>
      <c r="D354" s="29"/>
      <c r="E354" s="30"/>
      <c r="F354" s="31"/>
      <c r="G354" s="32"/>
      <c r="H354" s="33"/>
      <c r="K354" s="1"/>
      <c r="L354" s="1"/>
      <c r="M354" s="1"/>
      <c r="N354" s="4"/>
      <c r="O354" s="4"/>
      <c r="P354" s="4"/>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4"/>
      <c r="AY354" s="1"/>
    </row>
    <row r="355" spans="3:51" s="6" customFormat="1" x14ac:dyDescent="0.3">
      <c r="C355" s="28"/>
      <c r="D355" s="29"/>
      <c r="E355" s="30"/>
      <c r="F355" s="31"/>
      <c r="G355" s="32"/>
      <c r="H355" s="33"/>
      <c r="K355" s="1"/>
      <c r="L355" s="1"/>
      <c r="M355" s="1"/>
      <c r="N355" s="4"/>
      <c r="O355" s="4"/>
      <c r="P355" s="4"/>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4"/>
      <c r="AY355" s="1"/>
    </row>
    <row r="356" spans="3:51" s="6" customFormat="1" x14ac:dyDescent="0.3">
      <c r="C356" s="28"/>
      <c r="D356" s="29"/>
      <c r="E356" s="30"/>
      <c r="F356" s="31"/>
      <c r="G356" s="32"/>
      <c r="H356" s="33"/>
      <c r="K356" s="1"/>
      <c r="L356" s="1"/>
      <c r="M356" s="1"/>
      <c r="N356" s="4"/>
      <c r="O356" s="4"/>
      <c r="P356" s="4"/>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4"/>
      <c r="AY356" s="1"/>
    </row>
    <row r="357" spans="3:51" s="6" customFormat="1" x14ac:dyDescent="0.3">
      <c r="C357" s="28"/>
      <c r="D357" s="29"/>
      <c r="E357" s="30"/>
      <c r="F357" s="31"/>
      <c r="G357" s="32"/>
      <c r="H357" s="33"/>
      <c r="K357" s="1"/>
      <c r="L357" s="1"/>
      <c r="M357" s="1"/>
      <c r="N357" s="4"/>
      <c r="O357" s="4"/>
      <c r="P357" s="4"/>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4"/>
      <c r="AY357" s="1"/>
    </row>
    <row r="358" spans="3:51" s="6" customFormat="1" x14ac:dyDescent="0.3">
      <c r="C358" s="28"/>
      <c r="D358" s="29"/>
      <c r="E358" s="30"/>
      <c r="F358" s="31"/>
      <c r="G358" s="32"/>
      <c r="H358" s="33"/>
      <c r="K358" s="1"/>
      <c r="L358" s="1"/>
      <c r="M358" s="1"/>
      <c r="N358" s="4"/>
      <c r="O358" s="4"/>
      <c r="P358" s="4"/>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4"/>
      <c r="AY358" s="1"/>
    </row>
    <row r="359" spans="3:51" s="6" customFormat="1" x14ac:dyDescent="0.3">
      <c r="C359" s="28"/>
      <c r="D359" s="29"/>
      <c r="E359" s="30"/>
      <c r="F359" s="31"/>
      <c r="G359" s="32"/>
      <c r="H359" s="33"/>
      <c r="K359" s="1"/>
      <c r="L359" s="1"/>
      <c r="M359" s="1"/>
      <c r="N359" s="4"/>
      <c r="O359" s="4"/>
      <c r="P359" s="4"/>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4"/>
      <c r="AY359" s="1"/>
    </row>
    <row r="360" spans="3:51" s="6" customFormat="1" x14ac:dyDescent="0.3">
      <c r="C360" s="28"/>
      <c r="D360" s="29"/>
      <c r="E360" s="30"/>
      <c r="F360" s="31"/>
      <c r="G360" s="32"/>
      <c r="H360" s="33"/>
      <c r="K360" s="1"/>
      <c r="L360" s="1"/>
      <c r="M360" s="1"/>
      <c r="N360" s="4"/>
      <c r="O360" s="4"/>
      <c r="P360" s="4"/>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4"/>
      <c r="AY360" s="1"/>
    </row>
    <row r="361" spans="3:51" s="6" customFormat="1" x14ac:dyDescent="0.3">
      <c r="C361" s="28"/>
      <c r="D361" s="29"/>
      <c r="E361" s="30"/>
      <c r="F361" s="31"/>
      <c r="G361" s="32"/>
      <c r="H361" s="33"/>
      <c r="K361" s="1"/>
      <c r="L361" s="1"/>
      <c r="M361" s="1"/>
      <c r="N361" s="4"/>
      <c r="O361" s="4"/>
      <c r="P361" s="4"/>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4"/>
      <c r="AY361" s="1"/>
    </row>
    <row r="362" spans="3:51" s="6" customFormat="1" x14ac:dyDescent="0.3">
      <c r="C362" s="28"/>
      <c r="D362" s="29"/>
      <c r="E362" s="30"/>
      <c r="F362" s="31"/>
      <c r="G362" s="32"/>
      <c r="H362" s="33"/>
      <c r="K362" s="1"/>
      <c r="L362" s="1"/>
      <c r="M362" s="1"/>
      <c r="N362" s="4"/>
      <c r="O362" s="4"/>
      <c r="P362" s="4"/>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4"/>
      <c r="AY362" s="1"/>
    </row>
    <row r="363" spans="3:51" s="6" customFormat="1" x14ac:dyDescent="0.3">
      <c r="C363" s="28"/>
      <c r="D363" s="29"/>
      <c r="E363" s="30"/>
      <c r="F363" s="31"/>
      <c r="G363" s="32"/>
      <c r="H363" s="33"/>
      <c r="K363" s="1"/>
      <c r="L363" s="1"/>
      <c r="M363" s="1"/>
      <c r="N363" s="4"/>
      <c r="O363" s="4"/>
      <c r="P363" s="4"/>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4"/>
      <c r="AY363" s="1"/>
    </row>
    <row r="364" spans="3:51" s="6" customFormat="1" x14ac:dyDescent="0.3">
      <c r="C364" s="28"/>
      <c r="D364" s="29"/>
      <c r="E364" s="30"/>
      <c r="F364" s="31"/>
      <c r="G364" s="32"/>
      <c r="H364" s="33"/>
      <c r="K364" s="1"/>
      <c r="L364" s="1"/>
      <c r="M364" s="1"/>
      <c r="N364" s="4"/>
      <c r="O364" s="4"/>
      <c r="P364" s="4"/>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4"/>
      <c r="AY364" s="1"/>
    </row>
    <row r="365" spans="3:51" s="6" customFormat="1" x14ac:dyDescent="0.3">
      <c r="C365" s="28"/>
      <c r="D365" s="29"/>
      <c r="E365" s="30"/>
      <c r="F365" s="31"/>
      <c r="G365" s="32"/>
      <c r="H365" s="33"/>
      <c r="K365" s="1"/>
      <c r="L365" s="1"/>
      <c r="M365" s="1"/>
      <c r="N365" s="4"/>
      <c r="O365" s="4"/>
      <c r="P365" s="4"/>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4"/>
      <c r="AY365" s="1"/>
    </row>
    <row r="366" spans="3:51" s="6" customFormat="1" x14ac:dyDescent="0.3">
      <c r="C366" s="28"/>
      <c r="D366" s="29"/>
      <c r="E366" s="30"/>
      <c r="F366" s="31"/>
      <c r="G366" s="32"/>
      <c r="H366" s="33"/>
      <c r="K366" s="1"/>
      <c r="L366" s="1"/>
      <c r="M366" s="1"/>
      <c r="N366" s="4"/>
      <c r="O366" s="4"/>
      <c r="P366" s="4"/>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4"/>
      <c r="AY366" s="1"/>
    </row>
    <row r="367" spans="3:51" s="6" customFormat="1" x14ac:dyDescent="0.3">
      <c r="C367" s="28"/>
      <c r="D367" s="29"/>
      <c r="E367" s="30"/>
      <c r="F367" s="31"/>
      <c r="G367" s="32"/>
      <c r="H367" s="33"/>
      <c r="K367" s="1"/>
      <c r="L367" s="1"/>
      <c r="M367" s="1"/>
      <c r="N367" s="4"/>
      <c r="O367" s="4"/>
      <c r="P367" s="4"/>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4"/>
      <c r="AY367" s="1"/>
    </row>
    <row r="368" spans="3:51" s="6" customFormat="1" x14ac:dyDescent="0.3">
      <c r="C368" s="28"/>
      <c r="D368" s="29"/>
      <c r="E368" s="30"/>
      <c r="F368" s="31"/>
      <c r="G368" s="32"/>
      <c r="H368" s="33"/>
      <c r="K368" s="1"/>
      <c r="L368" s="1"/>
      <c r="M368" s="1"/>
      <c r="N368" s="4"/>
      <c r="O368" s="4"/>
      <c r="P368" s="4"/>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4"/>
      <c r="AY368" s="1"/>
    </row>
    <row r="369" spans="3:51" s="6" customFormat="1" x14ac:dyDescent="0.3">
      <c r="C369" s="28"/>
      <c r="D369" s="29"/>
      <c r="E369" s="30"/>
      <c r="F369" s="31"/>
      <c r="G369" s="32"/>
      <c r="H369" s="33"/>
      <c r="K369" s="1"/>
      <c r="L369" s="1"/>
      <c r="M369" s="1"/>
      <c r="N369" s="4"/>
      <c r="O369" s="4"/>
      <c r="P369" s="4"/>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4"/>
      <c r="AY369" s="1"/>
    </row>
    <row r="370" spans="3:51" s="6" customFormat="1" x14ac:dyDescent="0.3">
      <c r="C370" s="28"/>
      <c r="D370" s="29"/>
      <c r="E370" s="30"/>
      <c r="F370" s="31"/>
      <c r="G370" s="32"/>
      <c r="H370" s="33"/>
      <c r="K370" s="1"/>
      <c r="L370" s="1"/>
      <c r="M370" s="1"/>
      <c r="N370" s="4"/>
      <c r="O370" s="4"/>
      <c r="P370" s="4"/>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4"/>
      <c r="AY370" s="1"/>
    </row>
    <row r="371" spans="3:51" s="6" customFormat="1" x14ac:dyDescent="0.3">
      <c r="C371" s="28"/>
      <c r="D371" s="29"/>
      <c r="E371" s="30"/>
      <c r="F371" s="31"/>
      <c r="G371" s="32"/>
      <c r="H371" s="33"/>
      <c r="K371" s="1"/>
      <c r="L371" s="1"/>
      <c r="M371" s="1"/>
      <c r="N371" s="4"/>
      <c r="O371" s="4"/>
      <c r="P371" s="4"/>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4"/>
      <c r="AY371" s="1"/>
    </row>
    <row r="372" spans="3:51" s="6" customFormat="1" x14ac:dyDescent="0.3">
      <c r="C372" s="28"/>
      <c r="D372" s="29"/>
      <c r="E372" s="30"/>
      <c r="F372" s="31"/>
      <c r="G372" s="32"/>
      <c r="H372" s="33"/>
      <c r="K372" s="1"/>
      <c r="L372" s="1"/>
      <c r="M372" s="1"/>
      <c r="N372" s="4"/>
      <c r="O372" s="4"/>
      <c r="P372" s="4"/>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4"/>
      <c r="AY372" s="1"/>
    </row>
    <row r="373" spans="3:51" s="6" customFormat="1" x14ac:dyDescent="0.3">
      <c r="C373" s="28"/>
      <c r="D373" s="29"/>
      <c r="E373" s="30"/>
      <c r="F373" s="31"/>
      <c r="G373" s="32"/>
      <c r="H373" s="33"/>
      <c r="K373" s="1"/>
      <c r="L373" s="1"/>
      <c r="M373" s="1"/>
      <c r="N373" s="4"/>
      <c r="O373" s="4"/>
      <c r="P373" s="4"/>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4"/>
      <c r="AY373" s="1"/>
    </row>
    <row r="374" spans="3:51" s="6" customFormat="1" x14ac:dyDescent="0.3">
      <c r="C374" s="28"/>
      <c r="D374" s="29"/>
      <c r="E374" s="30"/>
      <c r="F374" s="31"/>
      <c r="G374" s="32"/>
      <c r="H374" s="33"/>
      <c r="K374" s="1"/>
      <c r="L374" s="1"/>
      <c r="M374" s="1"/>
      <c r="N374" s="4"/>
      <c r="O374" s="4"/>
      <c r="P374" s="4"/>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4"/>
      <c r="AY374" s="1"/>
    </row>
    <row r="375" spans="3:51" s="6" customFormat="1" x14ac:dyDescent="0.3">
      <c r="C375" s="28"/>
      <c r="D375" s="29"/>
      <c r="E375" s="30"/>
      <c r="F375" s="31"/>
      <c r="G375" s="32"/>
      <c r="H375" s="33"/>
      <c r="K375" s="1"/>
      <c r="L375" s="1"/>
      <c r="M375" s="1"/>
      <c r="N375" s="4"/>
      <c r="O375" s="4"/>
      <c r="P375" s="4"/>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4"/>
      <c r="AY375" s="1"/>
    </row>
    <row r="376" spans="3:51" s="6" customFormat="1" x14ac:dyDescent="0.3">
      <c r="C376" s="28"/>
      <c r="D376" s="29"/>
      <c r="E376" s="30"/>
      <c r="F376" s="31"/>
      <c r="G376" s="32"/>
      <c r="H376" s="33"/>
      <c r="K376" s="1"/>
      <c r="L376" s="1"/>
      <c r="M376" s="1"/>
      <c r="N376" s="4"/>
      <c r="O376" s="4"/>
      <c r="P376" s="4"/>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4"/>
      <c r="AY376" s="1"/>
    </row>
    <row r="377" spans="3:51" s="6" customFormat="1" x14ac:dyDescent="0.3">
      <c r="C377" s="28"/>
      <c r="D377" s="29"/>
      <c r="E377" s="30"/>
      <c r="F377" s="31"/>
      <c r="G377" s="32"/>
      <c r="H377" s="33"/>
      <c r="K377" s="1"/>
      <c r="L377" s="1"/>
      <c r="M377" s="1"/>
      <c r="N377" s="4"/>
      <c r="O377" s="4"/>
      <c r="P377" s="4"/>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4"/>
      <c r="AY377" s="1"/>
    </row>
    <row r="378" spans="3:51" s="6" customFormat="1" x14ac:dyDescent="0.3">
      <c r="C378" s="28"/>
      <c r="D378" s="29"/>
      <c r="E378" s="30"/>
      <c r="F378" s="31"/>
      <c r="G378" s="32"/>
      <c r="H378" s="33"/>
      <c r="K378" s="1"/>
      <c r="L378" s="1"/>
      <c r="M378" s="1"/>
      <c r="N378" s="4"/>
      <c r="O378" s="4"/>
      <c r="P378" s="4"/>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4"/>
      <c r="AY378" s="1"/>
    </row>
    <row r="379" spans="3:51" s="6" customFormat="1" x14ac:dyDescent="0.3">
      <c r="C379" s="28"/>
      <c r="D379" s="29"/>
      <c r="E379" s="30"/>
      <c r="F379" s="31"/>
      <c r="G379" s="32"/>
      <c r="H379" s="33"/>
      <c r="K379" s="1"/>
      <c r="L379" s="1"/>
      <c r="M379" s="1"/>
      <c r="N379" s="4"/>
      <c r="O379" s="4"/>
      <c r="P379" s="4"/>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4"/>
      <c r="AY379" s="1"/>
    </row>
    <row r="380" spans="3:51" s="6" customFormat="1" x14ac:dyDescent="0.3">
      <c r="C380" s="28"/>
      <c r="D380" s="29"/>
      <c r="E380" s="30"/>
      <c r="F380" s="31"/>
      <c r="G380" s="32"/>
      <c r="H380" s="33"/>
      <c r="K380" s="1"/>
      <c r="L380" s="1"/>
      <c r="M380" s="1"/>
      <c r="N380" s="4"/>
      <c r="O380" s="4"/>
      <c r="P380" s="4"/>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4"/>
      <c r="AY380" s="1"/>
    </row>
    <row r="381" spans="3:51" s="6" customFormat="1" x14ac:dyDescent="0.3">
      <c r="C381" s="28"/>
      <c r="D381" s="29"/>
      <c r="E381" s="30"/>
      <c r="F381" s="31"/>
      <c r="G381" s="32"/>
      <c r="H381" s="33"/>
      <c r="K381" s="1"/>
      <c r="L381" s="1"/>
      <c r="M381" s="1"/>
      <c r="N381" s="4"/>
      <c r="O381" s="4"/>
      <c r="P381" s="4"/>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4"/>
      <c r="AY381" s="1"/>
    </row>
    <row r="382" spans="3:51" s="6" customFormat="1" x14ac:dyDescent="0.3">
      <c r="C382" s="28"/>
      <c r="D382" s="29"/>
      <c r="E382" s="30"/>
      <c r="F382" s="31"/>
      <c r="G382" s="32"/>
      <c r="H382" s="33"/>
      <c r="K382" s="1"/>
      <c r="L382" s="1"/>
      <c r="M382" s="1"/>
      <c r="N382" s="4"/>
      <c r="O382" s="4"/>
      <c r="P382" s="4"/>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4"/>
      <c r="AY382" s="1"/>
    </row>
    <row r="383" spans="3:51" s="6" customFormat="1" x14ac:dyDescent="0.3">
      <c r="C383" s="28"/>
      <c r="D383" s="29"/>
      <c r="E383" s="30"/>
      <c r="F383" s="31"/>
      <c r="G383" s="32"/>
      <c r="H383" s="33"/>
      <c r="K383" s="1"/>
      <c r="L383" s="1"/>
      <c r="M383" s="1"/>
      <c r="N383" s="4"/>
      <c r="O383" s="4"/>
      <c r="P383" s="4"/>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4"/>
      <c r="AY383" s="1"/>
    </row>
    <row r="384" spans="3:51" s="6" customFormat="1" x14ac:dyDescent="0.3">
      <c r="C384" s="28"/>
      <c r="D384" s="29"/>
      <c r="E384" s="30"/>
      <c r="F384" s="31"/>
      <c r="G384" s="32"/>
      <c r="H384" s="33"/>
      <c r="K384" s="1"/>
      <c r="L384" s="1"/>
      <c r="M384" s="1"/>
      <c r="N384" s="4"/>
      <c r="O384" s="4"/>
      <c r="P384" s="4"/>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4"/>
      <c r="AY384" s="1"/>
    </row>
    <row r="385" spans="3:51" s="6" customFormat="1" x14ac:dyDescent="0.3">
      <c r="C385" s="28"/>
      <c r="D385" s="29"/>
      <c r="E385" s="30"/>
      <c r="F385" s="31"/>
      <c r="G385" s="32"/>
      <c r="H385" s="33"/>
      <c r="K385" s="1"/>
      <c r="L385" s="1"/>
      <c r="M385" s="1"/>
      <c r="N385" s="4"/>
      <c r="O385" s="4"/>
      <c r="P385" s="4"/>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4"/>
      <c r="AY385" s="1"/>
    </row>
    <row r="386" spans="3:51" s="6" customFormat="1" x14ac:dyDescent="0.3">
      <c r="C386" s="28"/>
      <c r="D386" s="29"/>
      <c r="E386" s="30"/>
      <c r="F386" s="31"/>
      <c r="G386" s="32"/>
      <c r="H386" s="33"/>
      <c r="K386" s="1"/>
      <c r="L386" s="1"/>
      <c r="M386" s="1"/>
      <c r="N386" s="4"/>
      <c r="O386" s="4"/>
      <c r="P386" s="4"/>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4"/>
      <c r="AY386" s="1"/>
    </row>
    <row r="387" spans="3:51" s="6" customFormat="1" x14ac:dyDescent="0.3">
      <c r="C387" s="28"/>
      <c r="D387" s="29"/>
      <c r="E387" s="30"/>
      <c r="F387" s="31"/>
      <c r="G387" s="32"/>
      <c r="H387" s="33"/>
      <c r="K387" s="1"/>
      <c r="L387" s="1"/>
      <c r="M387" s="1"/>
      <c r="N387" s="4"/>
      <c r="O387" s="4"/>
      <c r="P387" s="4"/>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4"/>
      <c r="AY387" s="1"/>
    </row>
    <row r="388" spans="3:51" s="6" customFormat="1" x14ac:dyDescent="0.3">
      <c r="C388" s="28"/>
      <c r="D388" s="29"/>
      <c r="E388" s="30"/>
      <c r="F388" s="31"/>
      <c r="G388" s="32"/>
      <c r="H388" s="33"/>
      <c r="K388" s="1"/>
      <c r="L388" s="1"/>
      <c r="M388" s="1"/>
      <c r="N388" s="4"/>
      <c r="O388" s="4"/>
      <c r="P388" s="4"/>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4"/>
      <c r="AY388" s="1"/>
    </row>
    <row r="389" spans="3:51" s="6" customFormat="1" x14ac:dyDescent="0.3">
      <c r="C389" s="28"/>
      <c r="D389" s="29"/>
      <c r="E389" s="30"/>
      <c r="F389" s="31"/>
      <c r="G389" s="32"/>
      <c r="H389" s="33"/>
      <c r="K389" s="1"/>
      <c r="L389" s="1"/>
      <c r="M389" s="1"/>
      <c r="N389" s="4"/>
      <c r="O389" s="4"/>
      <c r="P389" s="4"/>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4"/>
      <c r="AY389" s="1"/>
    </row>
    <row r="390" spans="3:51" s="6" customFormat="1" x14ac:dyDescent="0.3">
      <c r="C390" s="28"/>
      <c r="D390" s="29"/>
      <c r="E390" s="30"/>
      <c r="F390" s="31"/>
      <c r="G390" s="32"/>
      <c r="H390" s="33"/>
      <c r="K390" s="1"/>
      <c r="L390" s="1"/>
      <c r="M390" s="1"/>
      <c r="N390" s="4"/>
      <c r="O390" s="4"/>
      <c r="P390" s="4"/>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4"/>
      <c r="AY390" s="1"/>
    </row>
    <row r="391" spans="3:51" s="6" customFormat="1" x14ac:dyDescent="0.3">
      <c r="C391" s="28"/>
      <c r="D391" s="29"/>
      <c r="E391" s="30"/>
      <c r="F391" s="31"/>
      <c r="G391" s="32"/>
      <c r="H391" s="33"/>
      <c r="K391" s="1"/>
      <c r="L391" s="1"/>
      <c r="M391" s="1"/>
      <c r="N391" s="4"/>
      <c r="O391" s="4"/>
      <c r="P391" s="4"/>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4"/>
      <c r="AY391" s="1"/>
    </row>
    <row r="392" spans="3:51" s="6" customFormat="1" x14ac:dyDescent="0.3">
      <c r="C392" s="28"/>
      <c r="D392" s="29"/>
      <c r="E392" s="30"/>
      <c r="F392" s="31"/>
      <c r="G392" s="32"/>
      <c r="H392" s="33"/>
      <c r="K392" s="1"/>
      <c r="L392" s="1"/>
      <c r="M392" s="1"/>
      <c r="N392" s="4"/>
      <c r="O392" s="4"/>
      <c r="P392" s="4"/>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4"/>
      <c r="AY392" s="1"/>
    </row>
    <row r="393" spans="3:51" s="6" customFormat="1" x14ac:dyDescent="0.3">
      <c r="C393" s="28"/>
      <c r="D393" s="29"/>
      <c r="E393" s="30"/>
      <c r="F393" s="31"/>
      <c r="G393" s="32"/>
      <c r="H393" s="33"/>
      <c r="K393" s="1"/>
      <c r="L393" s="1"/>
      <c r="M393" s="1"/>
      <c r="N393" s="4"/>
      <c r="O393" s="4"/>
      <c r="P393" s="4"/>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4"/>
      <c r="AY393" s="1"/>
    </row>
    <row r="394" spans="3:51" s="6" customFormat="1" x14ac:dyDescent="0.3">
      <c r="C394" s="28"/>
      <c r="D394" s="29"/>
      <c r="E394" s="30"/>
      <c r="F394" s="31"/>
      <c r="G394" s="32"/>
      <c r="H394" s="33"/>
      <c r="K394" s="1"/>
      <c r="L394" s="1"/>
      <c r="M394" s="1"/>
      <c r="N394" s="4"/>
      <c r="O394" s="4"/>
      <c r="P394" s="4"/>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4"/>
      <c r="AY394" s="1"/>
    </row>
    <row r="395" spans="3:51" s="6" customFormat="1" x14ac:dyDescent="0.3">
      <c r="C395" s="28"/>
      <c r="D395" s="29"/>
      <c r="E395" s="30"/>
      <c r="F395" s="31"/>
      <c r="G395" s="32"/>
      <c r="H395" s="33"/>
      <c r="K395" s="1"/>
      <c r="L395" s="1"/>
      <c r="M395" s="1"/>
      <c r="N395" s="4"/>
      <c r="O395" s="4"/>
      <c r="P395" s="4"/>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4"/>
      <c r="AY395" s="1"/>
    </row>
    <row r="396" spans="3:51" s="6" customFormat="1" x14ac:dyDescent="0.3">
      <c r="C396" s="28"/>
      <c r="D396" s="29"/>
      <c r="E396" s="30"/>
      <c r="F396" s="31"/>
      <c r="G396" s="32"/>
      <c r="H396" s="33"/>
      <c r="K396" s="1"/>
      <c r="L396" s="1"/>
      <c r="M396" s="1"/>
      <c r="N396" s="4"/>
      <c r="O396" s="4"/>
      <c r="P396" s="4"/>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4"/>
      <c r="AY396" s="1"/>
    </row>
    <row r="397" spans="3:51" s="6" customFormat="1" x14ac:dyDescent="0.3">
      <c r="C397" s="28"/>
      <c r="D397" s="29"/>
      <c r="E397" s="30"/>
      <c r="F397" s="31"/>
      <c r="G397" s="32"/>
      <c r="H397" s="33"/>
      <c r="K397" s="1"/>
      <c r="L397" s="1"/>
      <c r="M397" s="1"/>
      <c r="N397" s="4"/>
      <c r="O397" s="4"/>
      <c r="P397" s="4"/>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4"/>
      <c r="AY397" s="1"/>
    </row>
    <row r="398" spans="3:51" s="6" customFormat="1" x14ac:dyDescent="0.3">
      <c r="C398" s="28"/>
      <c r="D398" s="29"/>
      <c r="E398" s="30"/>
      <c r="F398" s="31"/>
      <c r="G398" s="32"/>
      <c r="H398" s="33"/>
      <c r="K398" s="1"/>
      <c r="L398" s="1"/>
      <c r="M398" s="1"/>
      <c r="N398" s="4"/>
      <c r="O398" s="4"/>
      <c r="P398" s="4"/>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4"/>
      <c r="AY398" s="1"/>
    </row>
    <row r="399" spans="3:51" s="6" customFormat="1" x14ac:dyDescent="0.3">
      <c r="C399" s="28"/>
      <c r="D399" s="29"/>
      <c r="E399" s="30"/>
      <c r="F399" s="31"/>
      <c r="G399" s="32"/>
      <c r="H399" s="33"/>
      <c r="K399" s="1"/>
      <c r="L399" s="1"/>
      <c r="M399" s="1"/>
      <c r="N399" s="4"/>
      <c r="O399" s="4"/>
      <c r="P399" s="4"/>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4"/>
      <c r="AY399" s="1"/>
    </row>
    <row r="400" spans="3:51" s="6" customFormat="1" x14ac:dyDescent="0.3">
      <c r="C400" s="28"/>
      <c r="D400" s="29"/>
      <c r="E400" s="30"/>
      <c r="F400" s="31"/>
      <c r="G400" s="32"/>
      <c r="H400" s="33"/>
      <c r="K400" s="1"/>
      <c r="L400" s="1"/>
      <c r="M400" s="1"/>
      <c r="N400" s="4"/>
      <c r="O400" s="4"/>
      <c r="P400" s="4"/>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4"/>
      <c r="AY400" s="1"/>
    </row>
    <row r="401" spans="3:51" s="6" customFormat="1" x14ac:dyDescent="0.3">
      <c r="C401" s="28"/>
      <c r="D401" s="29"/>
      <c r="E401" s="30"/>
      <c r="F401" s="31"/>
      <c r="G401" s="32"/>
      <c r="H401" s="33"/>
      <c r="K401" s="1"/>
      <c r="L401" s="1"/>
      <c r="M401" s="1"/>
      <c r="N401" s="4"/>
      <c r="O401" s="4"/>
      <c r="P401" s="4"/>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4"/>
      <c r="AY401" s="1"/>
    </row>
    <row r="402" spans="3:51" s="6" customFormat="1" x14ac:dyDescent="0.3">
      <c r="C402" s="28"/>
      <c r="D402" s="29"/>
      <c r="E402" s="30"/>
      <c r="F402" s="31"/>
      <c r="G402" s="32"/>
      <c r="H402" s="33"/>
      <c r="K402" s="1"/>
      <c r="L402" s="1"/>
      <c r="M402" s="1"/>
      <c r="N402" s="4"/>
      <c r="O402" s="4"/>
      <c r="P402" s="4"/>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4"/>
      <c r="AY402" s="1"/>
    </row>
    <row r="403" spans="3:51" s="6" customFormat="1" x14ac:dyDescent="0.3">
      <c r="C403" s="28"/>
      <c r="D403" s="29"/>
      <c r="E403" s="30"/>
      <c r="F403" s="31"/>
      <c r="G403" s="32"/>
      <c r="H403" s="33"/>
      <c r="K403" s="1"/>
      <c r="L403" s="1"/>
      <c r="M403" s="1"/>
      <c r="N403" s="4"/>
      <c r="O403" s="4"/>
      <c r="P403" s="4"/>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4"/>
      <c r="AY403" s="1"/>
    </row>
    <row r="404" spans="3:51" s="6" customFormat="1" x14ac:dyDescent="0.3">
      <c r="C404" s="28"/>
      <c r="D404" s="29"/>
      <c r="E404" s="30"/>
      <c r="F404" s="31"/>
      <c r="G404" s="32"/>
      <c r="H404" s="33"/>
      <c r="K404" s="1"/>
      <c r="L404" s="1"/>
      <c r="M404" s="1"/>
      <c r="N404" s="4"/>
      <c r="O404" s="4"/>
      <c r="P404" s="4"/>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4"/>
      <c r="AY404" s="1"/>
    </row>
    <row r="405" spans="3:51" s="6" customFormat="1" x14ac:dyDescent="0.3">
      <c r="C405" s="28"/>
      <c r="D405" s="29"/>
      <c r="E405" s="30"/>
      <c r="F405" s="31"/>
      <c r="G405" s="32"/>
      <c r="H405" s="33"/>
      <c r="K405" s="1"/>
      <c r="L405" s="1"/>
      <c r="M405" s="1"/>
      <c r="N405" s="4"/>
      <c r="O405" s="4"/>
      <c r="P405" s="4"/>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4"/>
      <c r="AY405" s="1"/>
    </row>
    <row r="406" spans="3:51" s="6" customFormat="1" x14ac:dyDescent="0.3">
      <c r="C406" s="28"/>
      <c r="D406" s="29"/>
      <c r="E406" s="30"/>
      <c r="F406" s="31"/>
      <c r="G406" s="32"/>
      <c r="H406" s="33"/>
      <c r="K406" s="1"/>
      <c r="L406" s="1"/>
      <c r="M406" s="1"/>
      <c r="N406" s="4"/>
      <c r="O406" s="4"/>
      <c r="P406" s="4"/>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4"/>
      <c r="AY406" s="1"/>
    </row>
    <row r="407" spans="3:51" s="6" customFormat="1" x14ac:dyDescent="0.3">
      <c r="C407" s="28"/>
      <c r="D407" s="29"/>
      <c r="E407" s="30"/>
      <c r="F407" s="31"/>
      <c r="G407" s="32"/>
      <c r="H407" s="33"/>
      <c r="K407" s="1"/>
      <c r="L407" s="1"/>
      <c r="M407" s="1"/>
      <c r="N407" s="4"/>
      <c r="O407" s="4"/>
      <c r="P407" s="4"/>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4"/>
      <c r="AY407" s="1"/>
    </row>
    <row r="408" spans="3:51" s="6" customFormat="1" x14ac:dyDescent="0.3">
      <c r="C408" s="28"/>
      <c r="D408" s="29"/>
      <c r="E408" s="30"/>
      <c r="F408" s="31"/>
      <c r="G408" s="32"/>
      <c r="H408" s="33"/>
      <c r="K408" s="1"/>
      <c r="L408" s="1"/>
      <c r="M408" s="1"/>
      <c r="N408" s="4"/>
      <c r="O408" s="4"/>
      <c r="P408" s="4"/>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4"/>
      <c r="AY408" s="1"/>
    </row>
    <row r="409" spans="3:51" s="6" customFormat="1" x14ac:dyDescent="0.3">
      <c r="C409" s="28"/>
      <c r="D409" s="29"/>
      <c r="E409" s="30"/>
      <c r="F409" s="31"/>
      <c r="G409" s="32"/>
      <c r="H409" s="33"/>
      <c r="K409" s="1"/>
      <c r="L409" s="1"/>
      <c r="M409" s="1"/>
      <c r="N409" s="4"/>
      <c r="O409" s="4"/>
      <c r="P409" s="4"/>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4"/>
      <c r="AY409" s="1"/>
    </row>
    <row r="410" spans="3:51" s="6" customFormat="1" x14ac:dyDescent="0.3">
      <c r="C410" s="28"/>
      <c r="D410" s="29"/>
      <c r="E410" s="30"/>
      <c r="F410" s="31"/>
      <c r="G410" s="32"/>
      <c r="H410" s="33"/>
      <c r="K410" s="1"/>
      <c r="L410" s="1"/>
      <c r="M410" s="1"/>
      <c r="N410" s="4"/>
      <c r="O410" s="4"/>
      <c r="P410" s="4"/>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4"/>
      <c r="AY410" s="1"/>
    </row>
    <row r="411" spans="3:51" s="6" customFormat="1" x14ac:dyDescent="0.3">
      <c r="C411" s="28"/>
      <c r="D411" s="29"/>
      <c r="E411" s="30"/>
      <c r="F411" s="31"/>
      <c r="G411" s="32"/>
      <c r="H411" s="33"/>
      <c r="K411" s="1"/>
      <c r="L411" s="1"/>
      <c r="M411" s="1"/>
      <c r="N411" s="4"/>
      <c r="O411" s="4"/>
      <c r="P411" s="4"/>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4"/>
      <c r="AY411" s="1"/>
    </row>
    <row r="412" spans="3:51" s="6" customFormat="1" x14ac:dyDescent="0.3">
      <c r="C412" s="28"/>
      <c r="D412" s="29"/>
      <c r="E412" s="30"/>
      <c r="F412" s="31"/>
      <c r="G412" s="32"/>
      <c r="H412" s="33"/>
      <c r="K412" s="1"/>
      <c r="L412" s="1"/>
      <c r="M412" s="1"/>
      <c r="N412" s="4"/>
      <c r="O412" s="4"/>
      <c r="P412" s="4"/>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4"/>
      <c r="AY412" s="1"/>
    </row>
    <row r="413" spans="3:51" s="6" customFormat="1" x14ac:dyDescent="0.3">
      <c r="C413" s="28"/>
      <c r="D413" s="29"/>
      <c r="E413" s="30"/>
      <c r="F413" s="31"/>
      <c r="G413" s="32"/>
      <c r="H413" s="33"/>
      <c r="K413" s="1"/>
      <c r="L413" s="1"/>
      <c r="M413" s="1"/>
      <c r="N413" s="4"/>
      <c r="O413" s="4"/>
      <c r="P413" s="4"/>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4"/>
      <c r="AY413" s="1"/>
    </row>
    <row r="414" spans="3:51" s="6" customFormat="1" x14ac:dyDescent="0.3">
      <c r="C414" s="28"/>
      <c r="D414" s="29"/>
      <c r="E414" s="30"/>
      <c r="F414" s="31"/>
      <c r="G414" s="32"/>
      <c r="H414" s="33"/>
      <c r="K414" s="1"/>
      <c r="L414" s="1"/>
      <c r="M414" s="1"/>
      <c r="N414" s="4"/>
      <c r="O414" s="4"/>
      <c r="P414" s="4"/>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4"/>
      <c r="AY414" s="1"/>
    </row>
    <row r="415" spans="3:51" s="6" customFormat="1" x14ac:dyDescent="0.3">
      <c r="C415" s="28"/>
      <c r="D415" s="29"/>
      <c r="E415" s="30"/>
      <c r="F415" s="31"/>
      <c r="G415" s="32"/>
      <c r="H415" s="33"/>
      <c r="K415" s="1"/>
      <c r="L415" s="1"/>
      <c r="M415" s="1"/>
      <c r="N415" s="4"/>
      <c r="O415" s="4"/>
      <c r="P415" s="4"/>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4"/>
      <c r="AY415" s="1"/>
    </row>
    <row r="416" spans="3:51" s="6" customFormat="1" x14ac:dyDescent="0.3">
      <c r="C416" s="28"/>
      <c r="D416" s="29"/>
      <c r="E416" s="30"/>
      <c r="F416" s="31"/>
      <c r="G416" s="32"/>
      <c r="H416" s="33"/>
      <c r="K416" s="1"/>
      <c r="L416" s="1"/>
      <c r="M416" s="1"/>
      <c r="N416" s="4"/>
      <c r="O416" s="4"/>
      <c r="P416" s="4"/>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4"/>
      <c r="AY416" s="1"/>
    </row>
    <row r="417" spans="3:51" s="6" customFormat="1" x14ac:dyDescent="0.3">
      <c r="C417" s="28"/>
      <c r="D417" s="29"/>
      <c r="E417" s="30"/>
      <c r="F417" s="31"/>
      <c r="G417" s="32"/>
      <c r="H417" s="33"/>
      <c r="K417" s="1"/>
      <c r="L417" s="1"/>
      <c r="M417" s="1"/>
      <c r="N417" s="4"/>
      <c r="O417" s="4"/>
      <c r="P417" s="4"/>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4"/>
      <c r="AY417" s="1"/>
    </row>
    <row r="418" spans="3:51" s="6" customFormat="1" x14ac:dyDescent="0.3">
      <c r="C418" s="28"/>
      <c r="D418" s="29"/>
      <c r="E418" s="30"/>
      <c r="F418" s="31"/>
      <c r="G418" s="32"/>
      <c r="H418" s="33"/>
      <c r="K418" s="1"/>
      <c r="L418" s="1"/>
      <c r="M418" s="1"/>
      <c r="N418" s="4"/>
      <c r="O418" s="4"/>
      <c r="P418" s="4"/>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4"/>
      <c r="AY418" s="1"/>
    </row>
    <row r="419" spans="3:51" s="6" customFormat="1" x14ac:dyDescent="0.3">
      <c r="C419" s="28"/>
      <c r="D419" s="29"/>
      <c r="E419" s="30"/>
      <c r="F419" s="31"/>
      <c r="G419" s="32"/>
      <c r="H419" s="33"/>
      <c r="K419" s="1"/>
      <c r="L419" s="1"/>
      <c r="M419" s="1"/>
      <c r="N419" s="4"/>
      <c r="O419" s="4"/>
      <c r="P419" s="4"/>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4"/>
      <c r="AY419" s="1"/>
    </row>
    <row r="420" spans="3:51" s="6" customFormat="1" x14ac:dyDescent="0.3">
      <c r="C420" s="28"/>
      <c r="D420" s="29"/>
      <c r="E420" s="30"/>
      <c r="F420" s="31"/>
      <c r="G420" s="32"/>
      <c r="H420" s="33"/>
      <c r="K420" s="1"/>
      <c r="L420" s="1"/>
      <c r="M420" s="1"/>
      <c r="N420" s="4"/>
      <c r="O420" s="4"/>
      <c r="P420" s="4"/>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4"/>
      <c r="AY420" s="1"/>
    </row>
    <row r="421" spans="3:51" s="6" customFormat="1" x14ac:dyDescent="0.3">
      <c r="C421" s="28"/>
      <c r="D421" s="29"/>
      <c r="E421" s="30"/>
      <c r="F421" s="31"/>
      <c r="G421" s="32"/>
      <c r="H421" s="33"/>
      <c r="K421" s="1"/>
      <c r="L421" s="1"/>
      <c r="M421" s="1"/>
      <c r="N421" s="4"/>
      <c r="O421" s="4"/>
      <c r="P421" s="4"/>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4"/>
      <c r="AY421" s="1"/>
    </row>
    <row r="422" spans="3:51" s="6" customFormat="1" x14ac:dyDescent="0.3">
      <c r="C422" s="28"/>
      <c r="D422" s="29"/>
      <c r="E422" s="30"/>
      <c r="F422" s="31"/>
      <c r="G422" s="32"/>
      <c r="H422" s="33"/>
      <c r="K422" s="1"/>
      <c r="L422" s="1"/>
      <c r="M422" s="1"/>
      <c r="N422" s="4"/>
      <c r="O422" s="4"/>
      <c r="P422" s="4"/>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4"/>
      <c r="AY422" s="1"/>
    </row>
    <row r="423" spans="3:51" s="6" customFormat="1" x14ac:dyDescent="0.3">
      <c r="C423" s="28"/>
      <c r="D423" s="29"/>
      <c r="E423" s="30"/>
      <c r="F423" s="31"/>
      <c r="G423" s="32"/>
      <c r="H423" s="33"/>
      <c r="K423" s="1"/>
      <c r="L423" s="1"/>
      <c r="M423" s="1"/>
      <c r="N423" s="4"/>
      <c r="O423" s="4"/>
      <c r="P423" s="4"/>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4"/>
      <c r="AY423" s="1"/>
    </row>
    <row r="424" spans="3:51" s="6" customFormat="1" x14ac:dyDescent="0.3">
      <c r="C424" s="28"/>
      <c r="D424" s="29"/>
      <c r="E424" s="30"/>
      <c r="F424" s="31"/>
      <c r="G424" s="32"/>
      <c r="H424" s="33"/>
      <c r="K424" s="1"/>
      <c r="L424" s="1"/>
      <c r="M424" s="1"/>
      <c r="N424" s="4"/>
      <c r="O424" s="4"/>
      <c r="P424" s="4"/>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4"/>
      <c r="AY424" s="1"/>
    </row>
    <row r="425" spans="3:51" s="6" customFormat="1" x14ac:dyDescent="0.3">
      <c r="C425" s="28"/>
      <c r="D425" s="29"/>
      <c r="E425" s="30"/>
      <c r="F425" s="31"/>
      <c r="G425" s="32"/>
      <c r="H425" s="33"/>
      <c r="K425" s="1"/>
      <c r="L425" s="1"/>
      <c r="M425" s="1"/>
      <c r="N425" s="4"/>
      <c r="O425" s="4"/>
      <c r="P425" s="4"/>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4"/>
      <c r="AY425" s="1"/>
    </row>
    <row r="426" spans="3:51" s="6" customFormat="1" x14ac:dyDescent="0.3">
      <c r="C426" s="28"/>
      <c r="D426" s="29"/>
      <c r="E426" s="30"/>
      <c r="F426" s="31"/>
      <c r="G426" s="32"/>
      <c r="H426" s="33"/>
      <c r="K426" s="1"/>
      <c r="L426" s="1"/>
      <c r="M426" s="1"/>
      <c r="N426" s="4"/>
      <c r="O426" s="4"/>
      <c r="P426" s="4"/>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4"/>
      <c r="AY426" s="1"/>
    </row>
    <row r="427" spans="3:51" s="6" customFormat="1" x14ac:dyDescent="0.3">
      <c r="C427" s="28"/>
      <c r="D427" s="29"/>
      <c r="E427" s="30"/>
      <c r="F427" s="31"/>
      <c r="G427" s="32"/>
      <c r="H427" s="33"/>
      <c r="K427" s="1"/>
      <c r="L427" s="1"/>
      <c r="M427" s="1"/>
      <c r="N427" s="4"/>
      <c r="O427" s="4"/>
      <c r="P427" s="4"/>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4"/>
      <c r="AY427" s="1"/>
    </row>
    <row r="428" spans="3:51" s="6" customFormat="1" x14ac:dyDescent="0.3">
      <c r="C428" s="28"/>
      <c r="D428" s="29"/>
      <c r="E428" s="30"/>
      <c r="F428" s="31"/>
      <c r="G428" s="32"/>
      <c r="H428" s="33"/>
      <c r="K428" s="1"/>
      <c r="L428" s="1"/>
      <c r="M428" s="1"/>
      <c r="N428" s="4"/>
      <c r="O428" s="4"/>
      <c r="P428" s="4"/>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4"/>
      <c r="AY428" s="1"/>
    </row>
    <row r="429" spans="3:51" s="6" customFormat="1" x14ac:dyDescent="0.3">
      <c r="C429" s="28"/>
      <c r="D429" s="29"/>
      <c r="E429" s="30"/>
      <c r="F429" s="31"/>
      <c r="G429" s="32"/>
      <c r="H429" s="33"/>
      <c r="K429" s="1"/>
      <c r="L429" s="1"/>
      <c r="M429" s="1"/>
      <c r="N429" s="4"/>
      <c r="O429" s="4"/>
      <c r="P429" s="4"/>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4"/>
      <c r="AY429" s="1"/>
    </row>
    <row r="430" spans="3:51" s="6" customFormat="1" x14ac:dyDescent="0.3">
      <c r="C430" s="28"/>
      <c r="D430" s="29"/>
      <c r="E430" s="30"/>
      <c r="F430" s="31"/>
      <c r="G430" s="32"/>
      <c r="H430" s="33"/>
      <c r="K430" s="1"/>
      <c r="L430" s="1"/>
      <c r="M430" s="1"/>
      <c r="N430" s="4"/>
      <c r="O430" s="4"/>
      <c r="P430" s="4"/>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4"/>
      <c r="AY430" s="1"/>
    </row>
    <row r="431" spans="3:51" s="6" customFormat="1" x14ac:dyDescent="0.3">
      <c r="C431" s="28"/>
      <c r="D431" s="29"/>
      <c r="E431" s="30"/>
      <c r="F431" s="31"/>
      <c r="G431" s="32"/>
      <c r="H431" s="33"/>
      <c r="K431" s="1"/>
      <c r="L431" s="1"/>
      <c r="M431" s="1"/>
      <c r="N431" s="4"/>
      <c r="O431" s="4"/>
      <c r="P431" s="4"/>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4"/>
      <c r="AY431" s="1"/>
    </row>
    <row r="432" spans="3:51" s="6" customFormat="1" x14ac:dyDescent="0.3">
      <c r="C432" s="28"/>
      <c r="D432" s="29"/>
      <c r="E432" s="30"/>
      <c r="F432" s="31"/>
      <c r="G432" s="32"/>
      <c r="H432" s="33"/>
      <c r="K432" s="1"/>
      <c r="L432" s="1"/>
      <c r="M432" s="1"/>
      <c r="N432" s="4"/>
      <c r="O432" s="4"/>
      <c r="P432" s="4"/>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4"/>
      <c r="AY432" s="1"/>
    </row>
    <row r="433" spans="3:51" s="6" customFormat="1" x14ac:dyDescent="0.3">
      <c r="C433" s="28"/>
      <c r="D433" s="29"/>
      <c r="E433" s="30"/>
      <c r="F433" s="31"/>
      <c r="G433" s="32"/>
      <c r="H433" s="33"/>
      <c r="K433" s="1"/>
      <c r="L433" s="1"/>
      <c r="M433" s="1"/>
      <c r="N433" s="4"/>
      <c r="O433" s="4"/>
      <c r="P433" s="4"/>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4"/>
      <c r="AY433" s="1"/>
    </row>
    <row r="434" spans="3:51" s="6" customFormat="1" x14ac:dyDescent="0.3">
      <c r="C434" s="28"/>
      <c r="D434" s="29"/>
      <c r="E434" s="30"/>
      <c r="F434" s="31"/>
      <c r="G434" s="32"/>
      <c r="H434" s="33"/>
      <c r="K434" s="1"/>
      <c r="L434" s="1"/>
      <c r="M434" s="1"/>
      <c r="N434" s="4"/>
      <c r="O434" s="4"/>
      <c r="P434" s="4"/>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4"/>
      <c r="AY434" s="1"/>
    </row>
    <row r="435" spans="3:51" s="6" customFormat="1" x14ac:dyDescent="0.3">
      <c r="C435" s="28"/>
      <c r="D435" s="29"/>
      <c r="E435" s="30"/>
      <c r="F435" s="31"/>
      <c r="G435" s="32"/>
      <c r="H435" s="33"/>
      <c r="K435" s="1"/>
      <c r="L435" s="1"/>
      <c r="M435" s="1"/>
      <c r="N435" s="4"/>
      <c r="O435" s="4"/>
      <c r="P435" s="4"/>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4"/>
      <c r="AY435" s="1"/>
    </row>
    <row r="436" spans="3:51" s="6" customFormat="1" x14ac:dyDescent="0.3">
      <c r="C436" s="28"/>
      <c r="D436" s="29"/>
      <c r="E436" s="30"/>
      <c r="F436" s="31"/>
      <c r="G436" s="32"/>
      <c r="H436" s="33"/>
      <c r="K436" s="1"/>
      <c r="L436" s="1"/>
      <c r="M436" s="1"/>
      <c r="N436" s="4"/>
      <c r="O436" s="4"/>
      <c r="P436" s="4"/>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4"/>
      <c r="AY436" s="1"/>
    </row>
    <row r="437" spans="3:51" s="6" customFormat="1" x14ac:dyDescent="0.3">
      <c r="C437" s="28"/>
      <c r="D437" s="29"/>
      <c r="E437" s="30"/>
      <c r="F437" s="31"/>
      <c r="G437" s="32"/>
      <c r="H437" s="33"/>
      <c r="K437" s="1"/>
      <c r="L437" s="1"/>
      <c r="M437" s="1"/>
      <c r="N437" s="4"/>
      <c r="O437" s="4"/>
      <c r="P437" s="4"/>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4"/>
      <c r="AY437" s="1"/>
    </row>
    <row r="438" spans="3:51" s="6" customFormat="1" x14ac:dyDescent="0.3">
      <c r="C438" s="28"/>
      <c r="D438" s="29"/>
      <c r="E438" s="30"/>
      <c r="F438" s="31"/>
      <c r="G438" s="32"/>
      <c r="H438" s="33"/>
      <c r="K438" s="1"/>
      <c r="L438" s="1"/>
      <c r="M438" s="1"/>
      <c r="N438" s="4"/>
      <c r="O438" s="4"/>
      <c r="P438" s="4"/>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4"/>
      <c r="AY438" s="1"/>
    </row>
    <row r="439" spans="3:51" s="6" customFormat="1" x14ac:dyDescent="0.3">
      <c r="C439" s="28"/>
      <c r="D439" s="29"/>
      <c r="E439" s="30"/>
      <c r="F439" s="31"/>
      <c r="G439" s="32"/>
      <c r="H439" s="33"/>
      <c r="K439" s="1"/>
      <c r="L439" s="1"/>
      <c r="M439" s="1"/>
      <c r="N439" s="4"/>
      <c r="O439" s="4"/>
      <c r="P439" s="4"/>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4"/>
      <c r="AY439" s="1"/>
    </row>
    <row r="440" spans="3:51" s="6" customFormat="1" x14ac:dyDescent="0.3">
      <c r="C440" s="28"/>
      <c r="D440" s="29"/>
      <c r="E440" s="30"/>
      <c r="F440" s="31"/>
      <c r="G440" s="32"/>
      <c r="H440" s="33"/>
      <c r="K440" s="1"/>
      <c r="L440" s="1"/>
      <c r="M440" s="1"/>
      <c r="N440" s="4"/>
      <c r="O440" s="4"/>
      <c r="P440" s="4"/>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4"/>
      <c r="AY440" s="1"/>
    </row>
    <row r="441" spans="3:51" s="6" customFormat="1" x14ac:dyDescent="0.3">
      <c r="C441" s="28"/>
      <c r="D441" s="29"/>
      <c r="E441" s="30"/>
      <c r="F441" s="31"/>
      <c r="G441" s="32"/>
      <c r="H441" s="33"/>
      <c r="K441" s="1"/>
      <c r="L441" s="1"/>
      <c r="M441" s="1"/>
      <c r="N441" s="4"/>
      <c r="O441" s="4"/>
      <c r="P441" s="4"/>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4"/>
      <c r="AY441" s="1"/>
    </row>
    <row r="442" spans="3:51" s="6" customFormat="1" x14ac:dyDescent="0.3">
      <c r="C442" s="28"/>
      <c r="D442" s="29"/>
      <c r="E442" s="30"/>
      <c r="F442" s="31"/>
      <c r="G442" s="32"/>
      <c r="H442" s="33"/>
      <c r="K442" s="1"/>
      <c r="L442" s="1"/>
      <c r="M442" s="1"/>
      <c r="N442" s="4"/>
      <c r="O442" s="4"/>
      <c r="P442" s="4"/>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4"/>
      <c r="AY442" s="1"/>
    </row>
    <row r="443" spans="3:51" s="6" customFormat="1" x14ac:dyDescent="0.3">
      <c r="C443" s="28"/>
      <c r="D443" s="29"/>
      <c r="E443" s="30"/>
      <c r="F443" s="31"/>
      <c r="G443" s="32"/>
      <c r="H443" s="33"/>
      <c r="K443" s="1"/>
      <c r="L443" s="1"/>
      <c r="M443" s="1"/>
      <c r="N443" s="4"/>
      <c r="O443" s="4"/>
      <c r="P443" s="4"/>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4"/>
      <c r="AY443" s="1"/>
    </row>
    <row r="444" spans="3:51" s="6" customFormat="1" x14ac:dyDescent="0.3">
      <c r="C444" s="28"/>
      <c r="D444" s="29"/>
      <c r="E444" s="30"/>
      <c r="F444" s="31"/>
      <c r="G444" s="32"/>
      <c r="H444" s="33"/>
      <c r="K444" s="1"/>
      <c r="L444" s="1"/>
      <c r="M444" s="1"/>
      <c r="N444" s="4"/>
      <c r="O444" s="4"/>
      <c r="P444" s="4"/>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4"/>
      <c r="AY444" s="1"/>
    </row>
    <row r="445" spans="3:51" s="6" customFormat="1" x14ac:dyDescent="0.3">
      <c r="C445" s="28"/>
      <c r="D445" s="29"/>
      <c r="E445" s="30"/>
      <c r="F445" s="31"/>
      <c r="G445" s="32"/>
      <c r="H445" s="33"/>
      <c r="K445" s="1"/>
      <c r="L445" s="1"/>
      <c r="M445" s="1"/>
      <c r="N445" s="4"/>
      <c r="O445" s="4"/>
      <c r="P445" s="4"/>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4"/>
      <c r="AY445" s="1"/>
    </row>
    <row r="446" spans="3:51" s="6" customFormat="1" x14ac:dyDescent="0.3">
      <c r="C446" s="28"/>
      <c r="D446" s="29"/>
      <c r="E446" s="30"/>
      <c r="F446" s="31"/>
      <c r="G446" s="32"/>
      <c r="H446" s="33"/>
      <c r="K446" s="1"/>
      <c r="L446" s="1"/>
      <c r="M446" s="1"/>
      <c r="N446" s="4"/>
      <c r="O446" s="4"/>
      <c r="P446" s="4"/>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4"/>
      <c r="AY446" s="1"/>
    </row>
    <row r="447" spans="3:51" s="6" customFormat="1" x14ac:dyDescent="0.3">
      <c r="C447" s="28"/>
      <c r="D447" s="29"/>
      <c r="E447" s="30"/>
      <c r="F447" s="31"/>
      <c r="G447" s="32"/>
      <c r="H447" s="33"/>
      <c r="K447" s="1"/>
      <c r="L447" s="1"/>
      <c r="M447" s="1"/>
      <c r="N447" s="4"/>
      <c r="O447" s="4"/>
      <c r="P447" s="4"/>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4"/>
      <c r="AY447" s="1"/>
    </row>
    <row r="448" spans="3:51" s="6" customFormat="1" x14ac:dyDescent="0.3">
      <c r="C448" s="28"/>
      <c r="D448" s="29"/>
      <c r="E448" s="30"/>
      <c r="F448" s="31"/>
      <c r="G448" s="32"/>
      <c r="H448" s="33"/>
      <c r="K448" s="1"/>
      <c r="L448" s="1"/>
      <c r="M448" s="1"/>
      <c r="N448" s="4"/>
      <c r="O448" s="4"/>
      <c r="P448" s="4"/>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4"/>
      <c r="AY448" s="1"/>
    </row>
    <row r="449" spans="3:51" s="6" customFormat="1" x14ac:dyDescent="0.3">
      <c r="C449" s="28"/>
      <c r="D449" s="29"/>
      <c r="E449" s="30"/>
      <c r="F449" s="31"/>
      <c r="G449" s="32"/>
      <c r="H449" s="33"/>
      <c r="K449" s="1"/>
      <c r="L449" s="1"/>
      <c r="M449" s="1"/>
      <c r="N449" s="4"/>
      <c r="O449" s="4"/>
      <c r="P449" s="4"/>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4"/>
      <c r="AY449" s="1"/>
    </row>
    <row r="450" spans="3:51" s="6" customFormat="1" x14ac:dyDescent="0.3">
      <c r="C450" s="28"/>
      <c r="D450" s="29"/>
      <c r="E450" s="30"/>
      <c r="F450" s="31"/>
      <c r="G450" s="32"/>
      <c r="H450" s="33"/>
      <c r="K450" s="1"/>
      <c r="L450" s="1"/>
      <c r="M450" s="1"/>
      <c r="N450" s="4"/>
      <c r="O450" s="4"/>
      <c r="P450" s="4"/>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4"/>
      <c r="AY450" s="1"/>
    </row>
    <row r="451" spans="3:51" s="6" customFormat="1" x14ac:dyDescent="0.3">
      <c r="C451" s="28"/>
      <c r="D451" s="29"/>
      <c r="E451" s="30"/>
      <c r="F451" s="31"/>
      <c r="G451" s="32"/>
      <c r="H451" s="33"/>
      <c r="K451" s="1"/>
      <c r="L451" s="1"/>
      <c r="M451" s="1"/>
      <c r="N451" s="4"/>
      <c r="O451" s="4"/>
      <c r="P451" s="4"/>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4"/>
      <c r="AY451" s="1"/>
    </row>
    <row r="452" spans="3:51" s="6" customFormat="1" x14ac:dyDescent="0.3">
      <c r="C452" s="28"/>
      <c r="D452" s="29"/>
      <c r="E452" s="30"/>
      <c r="F452" s="31"/>
      <c r="G452" s="32"/>
      <c r="H452" s="33"/>
      <c r="K452" s="1"/>
      <c r="L452" s="1"/>
      <c r="M452" s="1"/>
      <c r="N452" s="4"/>
      <c r="O452" s="4"/>
      <c r="P452" s="4"/>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4"/>
      <c r="AY452" s="1"/>
    </row>
    <row r="453" spans="3:51" s="6" customFormat="1" x14ac:dyDescent="0.3">
      <c r="C453" s="28"/>
      <c r="D453" s="29"/>
      <c r="E453" s="30"/>
      <c r="F453" s="31"/>
      <c r="G453" s="32"/>
      <c r="H453" s="33"/>
      <c r="K453" s="1"/>
      <c r="L453" s="1"/>
      <c r="M453" s="1"/>
      <c r="N453" s="4"/>
      <c r="O453" s="4"/>
      <c r="P453" s="4"/>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4"/>
      <c r="AY453" s="1"/>
    </row>
    <row r="454" spans="3:51" s="6" customFormat="1" x14ac:dyDescent="0.3">
      <c r="C454" s="28"/>
      <c r="D454" s="29"/>
      <c r="E454" s="30"/>
      <c r="F454" s="31"/>
      <c r="G454" s="32"/>
      <c r="H454" s="33"/>
      <c r="K454" s="1"/>
      <c r="L454" s="1"/>
      <c r="M454" s="1"/>
      <c r="N454" s="4"/>
      <c r="O454" s="4"/>
      <c r="P454" s="4"/>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4"/>
      <c r="AY454" s="1"/>
    </row>
    <row r="455" spans="3:51" s="6" customFormat="1" x14ac:dyDescent="0.3">
      <c r="C455" s="28"/>
      <c r="D455" s="29"/>
      <c r="E455" s="30"/>
      <c r="F455" s="31"/>
      <c r="G455" s="32"/>
      <c r="H455" s="33"/>
      <c r="K455" s="1"/>
      <c r="L455" s="1"/>
      <c r="M455" s="1"/>
      <c r="N455" s="4"/>
      <c r="O455" s="4"/>
      <c r="P455" s="4"/>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4"/>
      <c r="AY455" s="1"/>
    </row>
    <row r="456" spans="3:51" s="6" customFormat="1" x14ac:dyDescent="0.3">
      <c r="C456" s="28"/>
      <c r="D456" s="29"/>
      <c r="E456" s="30"/>
      <c r="F456" s="31"/>
      <c r="G456" s="32"/>
      <c r="H456" s="33"/>
      <c r="K456" s="1"/>
      <c r="L456" s="1"/>
      <c r="M456" s="1"/>
      <c r="N456" s="4"/>
      <c r="O456" s="4"/>
      <c r="P456" s="4"/>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4"/>
      <c r="AY456" s="1"/>
    </row>
    <row r="457" spans="3:51" s="6" customFormat="1" x14ac:dyDescent="0.3">
      <c r="C457" s="28"/>
      <c r="D457" s="29"/>
      <c r="E457" s="30"/>
      <c r="F457" s="31"/>
      <c r="G457" s="32"/>
      <c r="H457" s="33"/>
      <c r="K457" s="1"/>
      <c r="L457" s="1"/>
      <c r="M457" s="1"/>
      <c r="N457" s="4"/>
      <c r="O457" s="4"/>
      <c r="P457" s="4"/>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4"/>
      <c r="AY457" s="1"/>
    </row>
    <row r="458" spans="3:51" s="6" customFormat="1" x14ac:dyDescent="0.3">
      <c r="C458" s="28"/>
      <c r="D458" s="29"/>
      <c r="E458" s="30"/>
      <c r="F458" s="31"/>
      <c r="G458" s="32"/>
      <c r="H458" s="33"/>
      <c r="K458" s="1"/>
      <c r="L458" s="1"/>
      <c r="M458" s="1"/>
      <c r="N458" s="4"/>
      <c r="O458" s="4"/>
      <c r="P458" s="4"/>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4"/>
      <c r="AY458" s="1"/>
    </row>
    <row r="459" spans="3:51" s="6" customFormat="1" x14ac:dyDescent="0.3">
      <c r="C459" s="28"/>
      <c r="D459" s="29"/>
      <c r="E459" s="30"/>
      <c r="F459" s="31"/>
      <c r="G459" s="32"/>
      <c r="H459" s="33"/>
      <c r="K459" s="1"/>
      <c r="L459" s="1"/>
      <c r="M459" s="1"/>
      <c r="N459" s="4"/>
      <c r="O459" s="4"/>
      <c r="P459" s="4"/>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4"/>
      <c r="AY459" s="1"/>
    </row>
    <row r="460" spans="3:51" s="6" customFormat="1" x14ac:dyDescent="0.3">
      <c r="C460" s="28"/>
      <c r="D460" s="29"/>
      <c r="E460" s="30"/>
      <c r="F460" s="31"/>
      <c r="G460" s="32"/>
      <c r="H460" s="33"/>
      <c r="K460" s="1"/>
      <c r="L460" s="1"/>
      <c r="M460" s="1"/>
      <c r="N460" s="4"/>
      <c r="O460" s="4"/>
      <c r="P460" s="4"/>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4"/>
      <c r="AY460" s="1"/>
    </row>
    <row r="461" spans="3:51" s="6" customFormat="1" x14ac:dyDescent="0.3">
      <c r="C461" s="28"/>
      <c r="D461" s="29"/>
      <c r="E461" s="30"/>
      <c r="F461" s="31"/>
      <c r="G461" s="32"/>
      <c r="H461" s="33"/>
      <c r="K461" s="1"/>
      <c r="L461" s="1"/>
      <c r="M461" s="1"/>
      <c r="N461" s="4"/>
      <c r="O461" s="4"/>
      <c r="P461" s="4"/>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4"/>
      <c r="AY461" s="1"/>
    </row>
    <row r="462" spans="3:51" s="6" customFormat="1" x14ac:dyDescent="0.3">
      <c r="C462" s="28"/>
      <c r="D462" s="29"/>
      <c r="E462" s="30"/>
      <c r="F462" s="31"/>
      <c r="G462" s="32"/>
      <c r="H462" s="33"/>
      <c r="K462" s="1"/>
      <c r="L462" s="1"/>
      <c r="M462" s="1"/>
      <c r="N462" s="4"/>
      <c r="O462" s="4"/>
      <c r="P462" s="4"/>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4"/>
      <c r="AY462" s="1"/>
    </row>
    <row r="463" spans="3:51" s="6" customFormat="1" x14ac:dyDescent="0.3">
      <c r="C463" s="28"/>
      <c r="D463" s="29"/>
      <c r="E463" s="30"/>
      <c r="F463" s="31"/>
      <c r="G463" s="32"/>
      <c r="H463" s="33"/>
      <c r="K463" s="1"/>
      <c r="L463" s="1"/>
      <c r="M463" s="1"/>
      <c r="N463" s="4"/>
      <c r="O463" s="4"/>
      <c r="P463" s="4"/>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4"/>
      <c r="AY463" s="1"/>
    </row>
    <row r="464" spans="3:51" s="6" customFormat="1" x14ac:dyDescent="0.3">
      <c r="C464" s="28"/>
      <c r="D464" s="29"/>
      <c r="E464" s="30"/>
      <c r="F464" s="31"/>
      <c r="G464" s="32"/>
      <c r="H464" s="33"/>
      <c r="K464" s="1"/>
      <c r="L464" s="1"/>
      <c r="M464" s="1"/>
      <c r="N464" s="4"/>
      <c r="O464" s="4"/>
      <c r="P464" s="4"/>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4"/>
      <c r="AY464" s="1"/>
    </row>
    <row r="465" spans="3:51" s="6" customFormat="1" x14ac:dyDescent="0.3">
      <c r="C465" s="28"/>
      <c r="D465" s="29"/>
      <c r="E465" s="30"/>
      <c r="F465" s="31"/>
      <c r="G465" s="32"/>
      <c r="H465" s="33"/>
      <c r="K465" s="1"/>
      <c r="L465" s="1"/>
      <c r="M465" s="1"/>
      <c r="N465" s="4"/>
      <c r="O465" s="4"/>
      <c r="P465" s="4"/>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4"/>
      <c r="AY465" s="1"/>
    </row>
    <row r="466" spans="3:51" s="6" customFormat="1" x14ac:dyDescent="0.3">
      <c r="C466" s="28"/>
      <c r="D466" s="29"/>
      <c r="E466" s="30"/>
      <c r="F466" s="31"/>
      <c r="G466" s="32"/>
      <c r="H466" s="33"/>
      <c r="K466" s="1"/>
      <c r="L466" s="1"/>
      <c r="M466" s="1"/>
      <c r="N466" s="4"/>
      <c r="O466" s="4"/>
      <c r="P466" s="4"/>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4"/>
      <c r="AY466" s="1"/>
    </row>
    <row r="467" spans="3:51" s="6" customFormat="1" x14ac:dyDescent="0.3">
      <c r="C467" s="28"/>
      <c r="D467" s="29"/>
      <c r="E467" s="30"/>
      <c r="F467" s="31"/>
      <c r="G467" s="32"/>
      <c r="H467" s="33"/>
      <c r="K467" s="1"/>
      <c r="L467" s="1"/>
      <c r="M467" s="1"/>
      <c r="N467" s="4"/>
      <c r="O467" s="4"/>
      <c r="P467" s="4"/>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4"/>
      <c r="AY467" s="1"/>
    </row>
    <row r="468" spans="3:51" s="6" customFormat="1" x14ac:dyDescent="0.3">
      <c r="C468" s="28"/>
      <c r="D468" s="29"/>
      <c r="E468" s="30"/>
      <c r="F468" s="31"/>
      <c r="G468" s="32"/>
      <c r="H468" s="33"/>
      <c r="K468" s="1"/>
      <c r="L468" s="1"/>
      <c r="M468" s="1"/>
      <c r="N468" s="4"/>
      <c r="O468" s="4"/>
      <c r="P468" s="4"/>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4"/>
      <c r="AY468" s="1"/>
    </row>
    <row r="469" spans="3:51" s="6" customFormat="1" x14ac:dyDescent="0.3">
      <c r="C469" s="28"/>
      <c r="D469" s="29"/>
      <c r="E469" s="30"/>
      <c r="F469" s="31"/>
      <c r="G469" s="32"/>
      <c r="H469" s="33"/>
      <c r="K469" s="1"/>
      <c r="L469" s="1"/>
      <c r="M469" s="1"/>
      <c r="N469" s="4"/>
      <c r="O469" s="4"/>
      <c r="P469" s="4"/>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4"/>
      <c r="AY469" s="1"/>
    </row>
    <row r="470" spans="3:51" s="6" customFormat="1" x14ac:dyDescent="0.3">
      <c r="C470" s="28"/>
      <c r="D470" s="29"/>
      <c r="E470" s="30"/>
      <c r="F470" s="31"/>
      <c r="G470" s="32"/>
      <c r="H470" s="33"/>
      <c r="K470" s="1"/>
      <c r="L470" s="1"/>
      <c r="M470" s="1"/>
      <c r="N470" s="4"/>
      <c r="O470" s="4"/>
      <c r="P470" s="4"/>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4"/>
      <c r="AY470" s="1"/>
    </row>
    <row r="471" spans="3:51" s="6" customFormat="1" x14ac:dyDescent="0.3">
      <c r="C471" s="28"/>
      <c r="D471" s="29"/>
      <c r="E471" s="30"/>
      <c r="F471" s="31"/>
      <c r="G471" s="32"/>
      <c r="H471" s="33"/>
      <c r="K471" s="1"/>
      <c r="L471" s="1"/>
      <c r="M471" s="1"/>
      <c r="N471" s="4"/>
      <c r="O471" s="4"/>
      <c r="P471" s="4"/>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4"/>
      <c r="AY471" s="1"/>
    </row>
    <row r="472" spans="3:51" s="6" customFormat="1" x14ac:dyDescent="0.3">
      <c r="C472" s="28"/>
      <c r="D472" s="29"/>
      <c r="E472" s="30"/>
      <c r="F472" s="31"/>
      <c r="G472" s="32"/>
      <c r="H472" s="33"/>
      <c r="K472" s="1"/>
      <c r="L472" s="1"/>
      <c r="M472" s="1"/>
      <c r="N472" s="4"/>
      <c r="O472" s="4"/>
      <c r="P472" s="4"/>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4"/>
      <c r="AY472" s="1"/>
    </row>
    <row r="473" spans="3:51" s="6" customFormat="1" x14ac:dyDescent="0.3">
      <c r="C473" s="28"/>
      <c r="D473" s="29"/>
      <c r="E473" s="30"/>
      <c r="F473" s="31"/>
      <c r="G473" s="32"/>
      <c r="H473" s="33"/>
      <c r="K473" s="1"/>
      <c r="L473" s="1"/>
      <c r="M473" s="1"/>
      <c r="N473" s="4"/>
      <c r="O473" s="4"/>
      <c r="P473" s="4"/>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4"/>
      <c r="AY473" s="1"/>
    </row>
    <row r="474" spans="3:51" s="6" customFormat="1" x14ac:dyDescent="0.3">
      <c r="C474" s="28"/>
      <c r="D474" s="29"/>
      <c r="E474" s="30"/>
      <c r="F474" s="31"/>
      <c r="G474" s="32"/>
      <c r="H474" s="33"/>
      <c r="K474" s="1"/>
      <c r="L474" s="1"/>
      <c r="M474" s="1"/>
      <c r="N474" s="4"/>
      <c r="O474" s="4"/>
      <c r="P474" s="4"/>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4"/>
      <c r="AY474" s="1"/>
    </row>
    <row r="475" spans="3:51" s="6" customFormat="1" x14ac:dyDescent="0.3">
      <c r="C475" s="28"/>
      <c r="D475" s="29"/>
      <c r="E475" s="30"/>
      <c r="F475" s="31"/>
      <c r="G475" s="32"/>
      <c r="H475" s="33"/>
      <c r="K475" s="1"/>
      <c r="L475" s="1"/>
      <c r="M475" s="1"/>
      <c r="N475" s="4"/>
      <c r="O475" s="4"/>
      <c r="P475" s="4"/>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4"/>
      <c r="AY475" s="1"/>
    </row>
    <row r="476" spans="3:51" s="6" customFormat="1" x14ac:dyDescent="0.3">
      <c r="C476" s="28"/>
      <c r="D476" s="29"/>
      <c r="E476" s="30"/>
      <c r="F476" s="31"/>
      <c r="G476" s="32"/>
      <c r="H476" s="33"/>
      <c r="K476" s="1"/>
      <c r="L476" s="1"/>
      <c r="M476" s="1"/>
      <c r="N476" s="4"/>
      <c r="O476" s="4"/>
      <c r="P476" s="4"/>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4"/>
      <c r="AY476" s="1"/>
    </row>
    <row r="477" spans="3:51" s="6" customFormat="1" x14ac:dyDescent="0.3">
      <c r="C477" s="28"/>
      <c r="D477" s="29"/>
      <c r="E477" s="30"/>
      <c r="F477" s="31"/>
      <c r="G477" s="32"/>
      <c r="H477" s="33"/>
      <c r="K477" s="1"/>
      <c r="L477" s="1"/>
      <c r="M477" s="1"/>
      <c r="N477" s="4"/>
      <c r="O477" s="4"/>
      <c r="P477" s="4"/>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4"/>
      <c r="AY477" s="1"/>
    </row>
    <row r="478" spans="3:51" s="6" customFormat="1" x14ac:dyDescent="0.3">
      <c r="C478" s="28"/>
      <c r="D478" s="29"/>
      <c r="E478" s="30"/>
      <c r="F478" s="31"/>
      <c r="G478" s="32"/>
      <c r="H478" s="33"/>
      <c r="K478" s="1"/>
      <c r="L478" s="1"/>
      <c r="M478" s="1"/>
      <c r="N478" s="4"/>
      <c r="O478" s="4"/>
      <c r="P478" s="4"/>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4"/>
      <c r="AY478" s="1"/>
    </row>
    <row r="479" spans="3:51" s="6" customFormat="1" x14ac:dyDescent="0.3">
      <c r="C479" s="28"/>
      <c r="D479" s="29"/>
      <c r="E479" s="30"/>
      <c r="F479" s="31"/>
      <c r="G479" s="32"/>
      <c r="H479" s="33"/>
      <c r="K479" s="1"/>
      <c r="L479" s="1"/>
      <c r="M479" s="1"/>
      <c r="N479" s="4"/>
      <c r="O479" s="4"/>
      <c r="P479" s="4"/>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4"/>
      <c r="AY479" s="1"/>
    </row>
    <row r="480" spans="3:51" s="6" customFormat="1" x14ac:dyDescent="0.3">
      <c r="C480" s="28"/>
      <c r="D480" s="29"/>
      <c r="E480" s="30"/>
      <c r="F480" s="31"/>
      <c r="G480" s="32"/>
      <c r="H480" s="33"/>
      <c r="K480" s="1"/>
      <c r="L480" s="1"/>
      <c r="M480" s="1"/>
      <c r="N480" s="4"/>
      <c r="O480" s="4"/>
      <c r="P480" s="4"/>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4"/>
      <c r="AY480" s="1"/>
    </row>
    <row r="481" spans="3:51" s="6" customFormat="1" x14ac:dyDescent="0.3">
      <c r="C481" s="28"/>
      <c r="D481" s="29"/>
      <c r="E481" s="30"/>
      <c r="F481" s="31"/>
      <c r="G481" s="32"/>
      <c r="H481" s="33"/>
      <c r="K481" s="1"/>
      <c r="L481" s="1"/>
      <c r="M481" s="1"/>
      <c r="N481" s="4"/>
      <c r="O481" s="4"/>
      <c r="P481" s="4"/>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4"/>
      <c r="AY481" s="1"/>
    </row>
    <row r="482" spans="3:51" s="6" customFormat="1" x14ac:dyDescent="0.3">
      <c r="C482" s="28"/>
      <c r="D482" s="29"/>
      <c r="E482" s="30"/>
      <c r="F482" s="31"/>
      <c r="G482" s="32"/>
      <c r="H482" s="33"/>
      <c r="K482" s="1"/>
      <c r="L482" s="1"/>
      <c r="M482" s="1"/>
      <c r="N482" s="4"/>
      <c r="O482" s="4"/>
      <c r="P482" s="4"/>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4"/>
      <c r="AY482" s="1"/>
    </row>
    <row r="483" spans="3:51" s="6" customFormat="1" x14ac:dyDescent="0.3">
      <c r="C483" s="28"/>
      <c r="D483" s="29"/>
      <c r="E483" s="30"/>
      <c r="F483" s="31"/>
      <c r="G483" s="32"/>
      <c r="H483" s="33"/>
      <c r="K483" s="1"/>
      <c r="L483" s="1"/>
      <c r="M483" s="1"/>
      <c r="N483" s="4"/>
      <c r="O483" s="4"/>
      <c r="P483" s="4"/>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4"/>
      <c r="AY483" s="1"/>
    </row>
    <row r="484" spans="3:51" s="6" customFormat="1" x14ac:dyDescent="0.3">
      <c r="C484" s="28"/>
      <c r="D484" s="29"/>
      <c r="E484" s="30"/>
      <c r="F484" s="31"/>
      <c r="G484" s="32"/>
      <c r="H484" s="33"/>
      <c r="K484" s="1"/>
      <c r="L484" s="1"/>
      <c r="M484" s="1"/>
      <c r="N484" s="4"/>
      <c r="O484" s="4"/>
      <c r="P484" s="4"/>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4"/>
      <c r="AY484" s="1"/>
    </row>
    <row r="485" spans="3:51" s="6" customFormat="1" x14ac:dyDescent="0.3">
      <c r="C485" s="28"/>
      <c r="D485" s="29"/>
      <c r="E485" s="30"/>
      <c r="F485" s="31"/>
      <c r="G485" s="32"/>
      <c r="H485" s="33"/>
      <c r="K485" s="1"/>
      <c r="L485" s="1"/>
      <c r="M485" s="1"/>
      <c r="N485" s="4"/>
      <c r="O485" s="4"/>
      <c r="P485" s="4"/>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4"/>
      <c r="AY485" s="1"/>
    </row>
    <row r="486" spans="3:51" s="6" customFormat="1" x14ac:dyDescent="0.3">
      <c r="C486" s="28"/>
      <c r="D486" s="29"/>
      <c r="E486" s="30"/>
      <c r="F486" s="31"/>
      <c r="G486" s="32"/>
      <c r="H486" s="33"/>
      <c r="K486" s="1"/>
      <c r="L486" s="1"/>
      <c r="M486" s="1"/>
      <c r="N486" s="4"/>
      <c r="O486" s="4"/>
      <c r="P486" s="4"/>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4"/>
      <c r="AY486" s="1"/>
    </row>
    <row r="487" spans="3:51" s="6" customFormat="1" x14ac:dyDescent="0.3">
      <c r="C487" s="28"/>
      <c r="D487" s="29"/>
      <c r="E487" s="30"/>
      <c r="F487" s="31"/>
      <c r="G487" s="32"/>
      <c r="H487" s="33"/>
      <c r="K487" s="1"/>
      <c r="L487" s="1"/>
      <c r="M487" s="1"/>
      <c r="N487" s="4"/>
      <c r="O487" s="4"/>
      <c r="P487" s="4"/>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4"/>
      <c r="AY487" s="1"/>
    </row>
    <row r="488" spans="3:51" s="6" customFormat="1" x14ac:dyDescent="0.3">
      <c r="C488" s="28"/>
      <c r="D488" s="29"/>
      <c r="E488" s="30"/>
      <c r="F488" s="31"/>
      <c r="G488" s="32"/>
      <c r="H488" s="33"/>
      <c r="K488" s="1"/>
      <c r="L488" s="1"/>
      <c r="M488" s="1"/>
      <c r="N488" s="4"/>
      <c r="O488" s="4"/>
      <c r="P488" s="4"/>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4"/>
      <c r="AY488" s="1"/>
    </row>
    <row r="489" spans="3:51" s="6" customFormat="1" x14ac:dyDescent="0.3">
      <c r="C489" s="28"/>
      <c r="D489" s="29"/>
      <c r="E489" s="30"/>
      <c r="F489" s="31"/>
      <c r="G489" s="32"/>
      <c r="H489" s="33"/>
      <c r="K489" s="1"/>
      <c r="L489" s="1"/>
      <c r="M489" s="1"/>
      <c r="N489" s="4"/>
      <c r="O489" s="4"/>
      <c r="P489" s="4"/>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4"/>
      <c r="AY489" s="1"/>
    </row>
    <row r="490" spans="3:51" s="6" customFormat="1" x14ac:dyDescent="0.3">
      <c r="C490" s="28"/>
      <c r="D490" s="29"/>
      <c r="E490" s="30"/>
      <c r="F490" s="31"/>
      <c r="G490" s="32"/>
      <c r="H490" s="33"/>
      <c r="K490" s="1"/>
      <c r="L490" s="1"/>
      <c r="M490" s="1"/>
      <c r="N490" s="4"/>
      <c r="O490" s="4"/>
      <c r="P490" s="4"/>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4"/>
      <c r="AY490" s="1"/>
    </row>
    <row r="491" spans="3:51" s="6" customFormat="1" x14ac:dyDescent="0.3">
      <c r="C491" s="28"/>
      <c r="D491" s="29"/>
      <c r="E491" s="30"/>
      <c r="F491" s="31"/>
      <c r="G491" s="32"/>
      <c r="H491" s="33"/>
      <c r="K491" s="1"/>
      <c r="L491" s="1"/>
      <c r="M491" s="1"/>
      <c r="N491" s="4"/>
      <c r="O491" s="4"/>
      <c r="P491" s="4"/>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4"/>
      <c r="AY491" s="1"/>
    </row>
    <row r="492" spans="3:51" s="6" customFormat="1" x14ac:dyDescent="0.3">
      <c r="C492" s="28"/>
      <c r="D492" s="29"/>
      <c r="E492" s="30"/>
      <c r="F492" s="31"/>
      <c r="G492" s="32"/>
      <c r="H492" s="33"/>
      <c r="K492" s="1"/>
      <c r="L492" s="1"/>
      <c r="M492" s="1"/>
      <c r="N492" s="4"/>
      <c r="O492" s="4"/>
      <c r="P492" s="4"/>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4"/>
      <c r="AY492" s="1"/>
    </row>
    <row r="493" spans="3:51" s="6" customFormat="1" x14ac:dyDescent="0.3">
      <c r="C493" s="28"/>
      <c r="D493" s="29"/>
      <c r="E493" s="30"/>
      <c r="F493" s="31"/>
      <c r="G493" s="32"/>
      <c r="H493" s="33"/>
      <c r="K493" s="1"/>
      <c r="L493" s="1"/>
      <c r="M493" s="1"/>
      <c r="N493" s="4"/>
      <c r="O493" s="4"/>
      <c r="P493" s="4"/>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4"/>
      <c r="AY493" s="1"/>
    </row>
    <row r="494" spans="3:51" s="6" customFormat="1" x14ac:dyDescent="0.3">
      <c r="C494" s="28"/>
      <c r="D494" s="29"/>
      <c r="E494" s="30"/>
      <c r="F494" s="31"/>
      <c r="G494" s="32"/>
      <c r="H494" s="33"/>
      <c r="K494" s="1"/>
      <c r="L494" s="1"/>
      <c r="M494" s="1"/>
      <c r="N494" s="4"/>
      <c r="O494" s="4"/>
      <c r="P494" s="4"/>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4"/>
      <c r="AY494" s="1"/>
    </row>
    <row r="495" spans="3:51" s="6" customFormat="1" x14ac:dyDescent="0.3">
      <c r="C495" s="28"/>
      <c r="D495" s="29"/>
      <c r="E495" s="30"/>
      <c r="F495" s="31"/>
      <c r="G495" s="32"/>
      <c r="H495" s="33"/>
      <c r="K495" s="1"/>
      <c r="L495" s="1"/>
      <c r="M495" s="1"/>
      <c r="N495" s="4"/>
      <c r="O495" s="4"/>
      <c r="P495" s="4"/>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4"/>
      <c r="AY495" s="1"/>
    </row>
    <row r="496" spans="3:51" s="6" customFormat="1" x14ac:dyDescent="0.3">
      <c r="C496" s="28"/>
      <c r="D496" s="29"/>
      <c r="E496" s="30"/>
      <c r="F496" s="31"/>
      <c r="G496" s="32"/>
      <c r="H496" s="33"/>
      <c r="K496" s="1"/>
      <c r="L496" s="1"/>
      <c r="M496" s="1"/>
      <c r="N496" s="4"/>
      <c r="O496" s="4"/>
      <c r="P496" s="4"/>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4"/>
      <c r="AY496" s="1"/>
    </row>
    <row r="497" spans="3:51" s="6" customFormat="1" x14ac:dyDescent="0.3">
      <c r="C497" s="28"/>
      <c r="D497" s="29"/>
      <c r="E497" s="30"/>
      <c r="F497" s="31"/>
      <c r="G497" s="32"/>
      <c r="H497" s="33"/>
      <c r="K497" s="1"/>
      <c r="L497" s="1"/>
      <c r="M497" s="1"/>
      <c r="N497" s="4"/>
      <c r="O497" s="4"/>
      <c r="P497" s="4"/>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4"/>
      <c r="AY497" s="1"/>
    </row>
    <row r="498" spans="3:51" s="6" customFormat="1" x14ac:dyDescent="0.3">
      <c r="C498" s="28"/>
      <c r="D498" s="29"/>
      <c r="E498" s="30"/>
      <c r="F498" s="31"/>
      <c r="G498" s="32"/>
      <c r="H498" s="33"/>
      <c r="K498" s="1"/>
      <c r="L498" s="1"/>
      <c r="M498" s="1"/>
      <c r="N498" s="4"/>
      <c r="O498" s="4"/>
      <c r="P498" s="4"/>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4"/>
      <c r="AY498" s="1"/>
    </row>
    <row r="499" spans="3:51" s="6" customFormat="1" x14ac:dyDescent="0.3">
      <c r="C499" s="28"/>
      <c r="D499" s="29"/>
      <c r="E499" s="30"/>
      <c r="F499" s="31"/>
      <c r="G499" s="32"/>
      <c r="H499" s="33"/>
      <c r="K499" s="1"/>
      <c r="L499" s="1"/>
      <c r="M499" s="1"/>
      <c r="N499" s="4"/>
      <c r="O499" s="4"/>
      <c r="P499" s="4"/>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4"/>
      <c r="AY499" s="1"/>
    </row>
    <row r="500" spans="3:51" s="6" customFormat="1" x14ac:dyDescent="0.3">
      <c r="C500" s="28"/>
      <c r="D500" s="29"/>
      <c r="E500" s="30"/>
      <c r="F500" s="31"/>
      <c r="G500" s="32"/>
      <c r="H500" s="33"/>
      <c r="K500" s="1"/>
      <c r="L500" s="1"/>
      <c r="M500" s="1"/>
      <c r="N500" s="4"/>
      <c r="O500" s="4"/>
      <c r="P500" s="4"/>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4"/>
      <c r="AY500" s="1"/>
    </row>
    <row r="501" spans="3:51" s="6" customFormat="1" x14ac:dyDescent="0.3">
      <c r="C501" s="28"/>
      <c r="D501" s="29"/>
      <c r="E501" s="30"/>
      <c r="F501" s="31"/>
      <c r="G501" s="32"/>
      <c r="H501" s="33"/>
      <c r="K501" s="1"/>
      <c r="L501" s="1"/>
      <c r="M501" s="1"/>
      <c r="N501" s="4"/>
      <c r="O501" s="4"/>
      <c r="P501" s="4"/>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4"/>
      <c r="AY501" s="1"/>
    </row>
    <row r="502" spans="3:51" s="6" customFormat="1" x14ac:dyDescent="0.3">
      <c r="C502" s="28"/>
      <c r="D502" s="29"/>
      <c r="E502" s="30"/>
      <c r="F502" s="31"/>
      <c r="G502" s="32"/>
      <c r="H502" s="33"/>
      <c r="K502" s="1"/>
      <c r="L502" s="1"/>
      <c r="M502" s="1"/>
      <c r="N502" s="4"/>
      <c r="O502" s="4"/>
      <c r="P502" s="4"/>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4"/>
      <c r="AY502" s="1"/>
    </row>
    <row r="503" spans="3:51" s="6" customFormat="1" x14ac:dyDescent="0.3">
      <c r="C503" s="28"/>
      <c r="D503" s="29"/>
      <c r="E503" s="30"/>
      <c r="F503" s="31"/>
      <c r="G503" s="32"/>
      <c r="H503" s="33"/>
      <c r="K503" s="1"/>
      <c r="L503" s="1"/>
      <c r="M503" s="1"/>
      <c r="N503" s="4"/>
      <c r="O503" s="4"/>
      <c r="P503" s="4"/>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4"/>
      <c r="AY503" s="1"/>
    </row>
    <row r="504" spans="3:51" s="6" customFormat="1" x14ac:dyDescent="0.3">
      <c r="C504" s="28"/>
      <c r="D504" s="29"/>
      <c r="E504" s="30"/>
      <c r="F504" s="31"/>
      <c r="G504" s="32"/>
      <c r="H504" s="33"/>
      <c r="K504" s="1"/>
      <c r="L504" s="1"/>
      <c r="M504" s="1"/>
      <c r="N504" s="4"/>
      <c r="O504" s="4"/>
      <c r="P504" s="4"/>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4"/>
      <c r="AY504" s="1"/>
    </row>
    <row r="505" spans="3:51" s="6" customFormat="1" x14ac:dyDescent="0.3">
      <c r="C505" s="28"/>
      <c r="D505" s="29"/>
      <c r="E505" s="30"/>
      <c r="F505" s="31"/>
      <c r="G505" s="32"/>
      <c r="H505" s="33"/>
      <c r="K505" s="1"/>
      <c r="L505" s="1"/>
      <c r="M505" s="1"/>
      <c r="N505" s="4"/>
      <c r="O505" s="4"/>
      <c r="P505" s="4"/>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4"/>
      <c r="AY505" s="1"/>
    </row>
    <row r="506" spans="3:51" s="6" customFormat="1" x14ac:dyDescent="0.3">
      <c r="C506" s="28"/>
      <c r="D506" s="29"/>
      <c r="E506" s="30"/>
      <c r="F506" s="31"/>
      <c r="G506" s="32"/>
      <c r="H506" s="33"/>
      <c r="K506" s="1"/>
      <c r="L506" s="1"/>
      <c r="M506" s="1"/>
      <c r="N506" s="4"/>
      <c r="O506" s="4"/>
      <c r="P506" s="4"/>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4"/>
      <c r="AY506" s="1"/>
    </row>
    <row r="507" spans="3:51" s="6" customFormat="1" x14ac:dyDescent="0.3">
      <c r="C507" s="28"/>
      <c r="D507" s="29"/>
      <c r="E507" s="30"/>
      <c r="F507" s="31"/>
      <c r="G507" s="32"/>
      <c r="H507" s="33"/>
      <c r="K507" s="1"/>
      <c r="L507" s="1"/>
      <c r="M507" s="1"/>
      <c r="N507" s="4"/>
      <c r="O507" s="4"/>
      <c r="P507" s="4"/>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4"/>
      <c r="AY507" s="1"/>
    </row>
    <row r="508" spans="3:51" s="6" customFormat="1" x14ac:dyDescent="0.3">
      <c r="C508" s="28"/>
      <c r="D508" s="29"/>
      <c r="E508" s="30"/>
      <c r="F508" s="31"/>
      <c r="G508" s="32"/>
      <c r="H508" s="33"/>
      <c r="K508" s="1"/>
      <c r="L508" s="1"/>
      <c r="M508" s="1"/>
      <c r="N508" s="4"/>
      <c r="O508" s="4"/>
      <c r="P508" s="4"/>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4"/>
      <c r="AY508" s="1"/>
    </row>
    <row r="509" spans="3:51" s="6" customFormat="1" x14ac:dyDescent="0.3">
      <c r="C509" s="28"/>
      <c r="D509" s="29"/>
      <c r="E509" s="30"/>
      <c r="F509" s="31"/>
      <c r="G509" s="32"/>
      <c r="H509" s="33"/>
      <c r="K509" s="1"/>
      <c r="L509" s="1"/>
      <c r="M509" s="1"/>
      <c r="N509" s="4"/>
      <c r="O509" s="4"/>
      <c r="P509" s="4"/>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4"/>
      <c r="AY509" s="1"/>
    </row>
    <row r="510" spans="3:51" s="6" customFormat="1" x14ac:dyDescent="0.3">
      <c r="C510" s="28"/>
      <c r="D510" s="29"/>
      <c r="E510" s="30"/>
      <c r="F510" s="31"/>
      <c r="G510" s="32"/>
      <c r="H510" s="33"/>
      <c r="K510" s="1"/>
      <c r="L510" s="1"/>
      <c r="M510" s="1"/>
      <c r="N510" s="4"/>
      <c r="O510" s="4"/>
      <c r="P510" s="4"/>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4"/>
      <c r="AY510" s="1"/>
    </row>
    <row r="511" spans="3:51" s="6" customFormat="1" x14ac:dyDescent="0.3">
      <c r="C511" s="28"/>
      <c r="D511" s="29"/>
      <c r="E511" s="30"/>
      <c r="F511" s="31"/>
      <c r="G511" s="32"/>
      <c r="H511" s="33"/>
      <c r="K511" s="1"/>
      <c r="L511" s="1"/>
      <c r="M511" s="1"/>
      <c r="N511" s="4"/>
      <c r="O511" s="4"/>
      <c r="P511" s="4"/>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4"/>
      <c r="AY511" s="1"/>
    </row>
    <row r="512" spans="3:51" s="6" customFormat="1" x14ac:dyDescent="0.3">
      <c r="C512" s="28"/>
      <c r="D512" s="29"/>
      <c r="E512" s="30"/>
      <c r="F512" s="31"/>
      <c r="G512" s="32"/>
      <c r="H512" s="33"/>
      <c r="K512" s="1"/>
      <c r="L512" s="1"/>
      <c r="M512" s="1"/>
      <c r="N512" s="4"/>
      <c r="O512" s="4"/>
      <c r="P512" s="4"/>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4"/>
      <c r="AY512" s="1"/>
    </row>
    <row r="513" spans="3:51" s="6" customFormat="1" x14ac:dyDescent="0.3">
      <c r="C513" s="28"/>
      <c r="D513" s="29"/>
      <c r="E513" s="30"/>
      <c r="F513" s="31"/>
      <c r="G513" s="32"/>
      <c r="H513" s="33"/>
      <c r="K513" s="1"/>
      <c r="L513" s="1"/>
      <c r="M513" s="1"/>
      <c r="N513" s="4"/>
      <c r="O513" s="4"/>
      <c r="P513" s="4"/>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4"/>
      <c r="AY513" s="1"/>
    </row>
    <row r="514" spans="3:51" s="6" customFormat="1" x14ac:dyDescent="0.3">
      <c r="C514" s="28"/>
      <c r="D514" s="29"/>
      <c r="E514" s="30"/>
      <c r="F514" s="31"/>
      <c r="G514" s="32"/>
      <c r="H514" s="33"/>
      <c r="K514" s="1"/>
      <c r="L514" s="1"/>
      <c r="M514" s="1"/>
      <c r="N514" s="4"/>
      <c r="O514" s="4"/>
      <c r="P514" s="4"/>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4"/>
      <c r="AY514" s="1"/>
    </row>
    <row r="515" spans="3:51" s="6" customFormat="1" x14ac:dyDescent="0.3">
      <c r="C515" s="28"/>
      <c r="D515" s="29"/>
      <c r="E515" s="30"/>
      <c r="F515" s="31"/>
      <c r="G515" s="32"/>
      <c r="H515" s="33"/>
      <c r="K515" s="1"/>
      <c r="L515" s="1"/>
      <c r="M515" s="1"/>
      <c r="N515" s="4"/>
      <c r="O515" s="4"/>
      <c r="P515" s="4"/>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4"/>
      <c r="AY515" s="1"/>
    </row>
    <row r="516" spans="3:51" s="6" customFormat="1" x14ac:dyDescent="0.3">
      <c r="C516" s="28"/>
      <c r="D516" s="29"/>
      <c r="E516" s="30"/>
      <c r="F516" s="31"/>
      <c r="G516" s="32"/>
      <c r="H516" s="33"/>
      <c r="K516" s="1"/>
      <c r="L516" s="1"/>
      <c r="M516" s="1"/>
      <c r="N516" s="4"/>
      <c r="O516" s="4"/>
      <c r="P516" s="4"/>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4"/>
      <c r="AY516" s="1"/>
    </row>
    <row r="517" spans="3:51" s="6" customFormat="1" x14ac:dyDescent="0.3">
      <c r="C517" s="28"/>
      <c r="D517" s="29"/>
      <c r="E517" s="30"/>
      <c r="F517" s="31"/>
      <c r="G517" s="32"/>
      <c r="H517" s="33"/>
      <c r="K517" s="1"/>
      <c r="L517" s="1"/>
      <c r="M517" s="1"/>
      <c r="N517" s="4"/>
      <c r="O517" s="4"/>
      <c r="P517" s="4"/>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4"/>
      <c r="AY517" s="1"/>
    </row>
    <row r="518" spans="3:51" s="6" customFormat="1" x14ac:dyDescent="0.3">
      <c r="C518" s="28"/>
      <c r="D518" s="29"/>
      <c r="E518" s="30"/>
      <c r="F518" s="31"/>
      <c r="G518" s="32"/>
      <c r="H518" s="33"/>
      <c r="K518" s="1"/>
      <c r="L518" s="1"/>
      <c r="M518" s="1"/>
      <c r="N518" s="4"/>
      <c r="O518" s="4"/>
      <c r="P518" s="4"/>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4"/>
      <c r="AY518" s="1"/>
    </row>
    <row r="519" spans="3:51" s="6" customFormat="1" x14ac:dyDescent="0.3">
      <c r="C519" s="28"/>
      <c r="D519" s="29"/>
      <c r="E519" s="30"/>
      <c r="F519" s="31"/>
      <c r="G519" s="32"/>
      <c r="H519" s="33"/>
      <c r="K519" s="1"/>
      <c r="L519" s="1"/>
      <c r="M519" s="1"/>
      <c r="N519" s="4"/>
      <c r="O519" s="4"/>
      <c r="P519" s="4"/>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4"/>
      <c r="AY519" s="1"/>
    </row>
    <row r="520" spans="3:51" s="6" customFormat="1" x14ac:dyDescent="0.3">
      <c r="C520" s="28"/>
      <c r="D520" s="29"/>
      <c r="E520" s="30"/>
      <c r="F520" s="31"/>
      <c r="G520" s="32"/>
      <c r="H520" s="33"/>
      <c r="K520" s="1"/>
      <c r="L520" s="1"/>
      <c r="M520" s="1"/>
      <c r="N520" s="4"/>
      <c r="O520" s="4"/>
      <c r="P520" s="4"/>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4"/>
      <c r="AY520" s="1"/>
    </row>
    <row r="521" spans="3:51" s="6" customFormat="1" x14ac:dyDescent="0.3">
      <c r="C521" s="28"/>
      <c r="D521" s="29"/>
      <c r="E521" s="30"/>
      <c r="F521" s="31"/>
      <c r="G521" s="32"/>
      <c r="H521" s="33"/>
      <c r="K521" s="1"/>
      <c r="L521" s="1"/>
      <c r="M521" s="1"/>
      <c r="N521" s="4"/>
      <c r="O521" s="4"/>
      <c r="P521" s="4"/>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4"/>
      <c r="AY521" s="1"/>
    </row>
    <row r="522" spans="3:51" s="6" customFormat="1" x14ac:dyDescent="0.3">
      <c r="C522" s="28"/>
      <c r="D522" s="29"/>
      <c r="E522" s="30"/>
      <c r="F522" s="31"/>
      <c r="G522" s="32"/>
      <c r="H522" s="33"/>
      <c r="K522" s="1"/>
      <c r="L522" s="1"/>
      <c r="M522" s="1"/>
      <c r="N522" s="4"/>
      <c r="O522" s="4"/>
      <c r="P522" s="4"/>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4"/>
      <c r="AY522" s="1"/>
    </row>
    <row r="523" spans="3:51" s="6" customFormat="1" x14ac:dyDescent="0.3">
      <c r="C523" s="28"/>
      <c r="D523" s="29"/>
      <c r="E523" s="30"/>
      <c r="F523" s="31"/>
      <c r="G523" s="32"/>
      <c r="H523" s="33"/>
      <c r="K523" s="1"/>
      <c r="L523" s="1"/>
      <c r="M523" s="1"/>
      <c r="N523" s="4"/>
      <c r="O523" s="4"/>
      <c r="P523" s="4"/>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4"/>
      <c r="AY523" s="1"/>
    </row>
    <row r="524" spans="3:51" s="6" customFormat="1" x14ac:dyDescent="0.3">
      <c r="C524" s="28"/>
      <c r="D524" s="29"/>
      <c r="E524" s="30"/>
      <c r="F524" s="31"/>
      <c r="G524" s="32"/>
      <c r="H524" s="33"/>
      <c r="K524" s="1"/>
      <c r="L524" s="1"/>
      <c r="M524" s="1"/>
      <c r="N524" s="4"/>
      <c r="O524" s="4"/>
      <c r="P524" s="4"/>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4"/>
      <c r="AY524" s="1"/>
    </row>
    <row r="525" spans="3:51" s="6" customFormat="1" x14ac:dyDescent="0.3">
      <c r="C525" s="28"/>
      <c r="D525" s="29"/>
      <c r="E525" s="30"/>
      <c r="F525" s="31"/>
      <c r="G525" s="32"/>
      <c r="H525" s="33"/>
      <c r="K525" s="1"/>
      <c r="L525" s="1"/>
      <c r="M525" s="1"/>
      <c r="N525" s="4"/>
      <c r="O525" s="4"/>
      <c r="P525" s="4"/>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4"/>
      <c r="AY525" s="1"/>
    </row>
    <row r="526" spans="3:51" s="6" customFormat="1" x14ac:dyDescent="0.3">
      <c r="C526" s="28"/>
      <c r="D526" s="29"/>
      <c r="E526" s="30"/>
      <c r="F526" s="31"/>
      <c r="G526" s="32"/>
      <c r="H526" s="33"/>
      <c r="K526" s="1"/>
      <c r="L526" s="1"/>
      <c r="M526" s="1"/>
      <c r="N526" s="4"/>
      <c r="O526" s="4"/>
      <c r="P526" s="4"/>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4"/>
      <c r="AY526" s="1"/>
    </row>
    <row r="527" spans="3:51" s="6" customFormat="1" x14ac:dyDescent="0.3">
      <c r="C527" s="28"/>
      <c r="D527" s="29"/>
      <c r="E527" s="30"/>
      <c r="F527" s="31"/>
      <c r="G527" s="32"/>
      <c r="H527" s="33"/>
      <c r="K527" s="1"/>
      <c r="L527" s="1"/>
      <c r="M527" s="1"/>
      <c r="N527" s="4"/>
      <c r="O527" s="4"/>
      <c r="P527" s="4"/>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4"/>
      <c r="AY527" s="1"/>
    </row>
    <row r="528" spans="3:51" s="6" customFormat="1" x14ac:dyDescent="0.3">
      <c r="C528" s="28"/>
      <c r="D528" s="29"/>
      <c r="E528" s="30"/>
      <c r="F528" s="31"/>
      <c r="G528" s="32"/>
      <c r="H528" s="33"/>
      <c r="K528" s="1"/>
      <c r="L528" s="1"/>
      <c r="M528" s="1"/>
      <c r="N528" s="4"/>
      <c r="O528" s="4"/>
      <c r="P528" s="4"/>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4"/>
      <c r="AY528" s="1"/>
    </row>
    <row r="529" spans="3:51" s="6" customFormat="1" x14ac:dyDescent="0.3">
      <c r="C529" s="28"/>
      <c r="D529" s="29"/>
      <c r="E529" s="30"/>
      <c r="F529" s="31"/>
      <c r="G529" s="32"/>
      <c r="H529" s="33"/>
      <c r="K529" s="1"/>
      <c r="L529" s="1"/>
      <c r="M529" s="1"/>
      <c r="N529" s="4"/>
      <c r="O529" s="4"/>
      <c r="P529" s="4"/>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4"/>
      <c r="AY529" s="1"/>
    </row>
    <row r="530" spans="3:51" s="6" customFormat="1" x14ac:dyDescent="0.3">
      <c r="C530" s="28"/>
      <c r="D530" s="29"/>
      <c r="E530" s="30"/>
      <c r="F530" s="31"/>
      <c r="G530" s="32"/>
      <c r="H530" s="33"/>
      <c r="K530" s="1"/>
      <c r="L530" s="1"/>
      <c r="M530" s="1"/>
      <c r="N530" s="4"/>
      <c r="O530" s="4"/>
      <c r="P530" s="4"/>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4"/>
      <c r="AY530" s="1"/>
    </row>
    <row r="531" spans="3:51" s="6" customFormat="1" x14ac:dyDescent="0.3">
      <c r="C531" s="28"/>
      <c r="D531" s="29"/>
      <c r="E531" s="30"/>
      <c r="F531" s="31"/>
      <c r="G531" s="32"/>
      <c r="H531" s="33"/>
      <c r="K531" s="1"/>
      <c r="L531" s="1"/>
      <c r="M531" s="1"/>
      <c r="N531" s="4"/>
      <c r="O531" s="4"/>
      <c r="P531" s="4"/>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4"/>
      <c r="AY531" s="1"/>
    </row>
    <row r="532" spans="3:51" s="6" customFormat="1" x14ac:dyDescent="0.3">
      <c r="C532" s="28"/>
      <c r="D532" s="29"/>
      <c r="E532" s="30"/>
      <c r="F532" s="31"/>
      <c r="G532" s="32"/>
      <c r="H532" s="33"/>
      <c r="K532" s="1"/>
      <c r="L532" s="1"/>
      <c r="M532" s="1"/>
      <c r="N532" s="4"/>
      <c r="O532" s="4"/>
      <c r="P532" s="4"/>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4"/>
      <c r="AY532" s="1"/>
    </row>
    <row r="533" spans="3:51" s="6" customFormat="1" x14ac:dyDescent="0.3">
      <c r="C533" s="28"/>
      <c r="D533" s="29"/>
      <c r="E533" s="30"/>
      <c r="F533" s="31"/>
      <c r="G533" s="32"/>
      <c r="H533" s="33"/>
      <c r="K533" s="1"/>
      <c r="L533" s="1"/>
      <c r="M533" s="1"/>
      <c r="N533" s="4"/>
      <c r="O533" s="4"/>
      <c r="P533" s="4"/>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4"/>
      <c r="AY533" s="1"/>
    </row>
    <row r="534" spans="3:51" s="6" customFormat="1" x14ac:dyDescent="0.3">
      <c r="C534" s="28"/>
      <c r="D534" s="29"/>
      <c r="E534" s="30"/>
      <c r="F534" s="31"/>
      <c r="G534" s="32"/>
      <c r="H534" s="33"/>
      <c r="K534" s="1"/>
      <c r="L534" s="1"/>
      <c r="M534" s="1"/>
      <c r="N534" s="4"/>
      <c r="O534" s="4"/>
      <c r="P534" s="4"/>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4"/>
      <c r="AY534" s="1"/>
    </row>
    <row r="535" spans="3:51" s="6" customFormat="1" x14ac:dyDescent="0.3">
      <c r="C535" s="28"/>
      <c r="D535" s="29"/>
      <c r="E535" s="30"/>
      <c r="F535" s="31"/>
      <c r="G535" s="32"/>
      <c r="H535" s="33"/>
      <c r="K535" s="1"/>
      <c r="L535" s="1"/>
      <c r="M535" s="1"/>
      <c r="N535" s="4"/>
      <c r="O535" s="4"/>
      <c r="P535" s="4"/>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4"/>
      <c r="AY535" s="1"/>
    </row>
    <row r="536" spans="3:51" s="6" customFormat="1" x14ac:dyDescent="0.3">
      <c r="C536" s="28"/>
      <c r="D536" s="29"/>
      <c r="E536" s="30"/>
      <c r="F536" s="31"/>
      <c r="G536" s="32"/>
      <c r="H536" s="33"/>
      <c r="K536" s="1"/>
      <c r="L536" s="1"/>
      <c r="M536" s="1"/>
      <c r="N536" s="4"/>
      <c r="O536" s="4"/>
      <c r="P536" s="4"/>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4"/>
      <c r="AY536" s="1"/>
    </row>
    <row r="537" spans="3:51" s="6" customFormat="1" x14ac:dyDescent="0.3">
      <c r="C537" s="28"/>
      <c r="D537" s="29"/>
      <c r="E537" s="30"/>
      <c r="F537" s="31"/>
      <c r="G537" s="32"/>
      <c r="H537" s="33"/>
      <c r="K537" s="1"/>
      <c r="L537" s="1"/>
      <c r="M537" s="1"/>
      <c r="N537" s="4"/>
      <c r="O537" s="4"/>
      <c r="P537" s="4"/>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4"/>
      <c r="AY537" s="1"/>
    </row>
    <row r="538" spans="3:51" s="6" customFormat="1" x14ac:dyDescent="0.3">
      <c r="C538" s="28"/>
      <c r="D538" s="29"/>
      <c r="E538" s="30"/>
      <c r="F538" s="31"/>
      <c r="G538" s="32"/>
      <c r="H538" s="33"/>
      <c r="K538" s="1"/>
      <c r="L538" s="1"/>
      <c r="M538" s="1"/>
      <c r="N538" s="4"/>
      <c r="O538" s="4"/>
      <c r="P538" s="4"/>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4"/>
      <c r="AY538" s="1"/>
    </row>
    <row r="539" spans="3:51" s="6" customFormat="1" x14ac:dyDescent="0.3">
      <c r="C539" s="28"/>
      <c r="D539" s="29"/>
      <c r="E539" s="30"/>
      <c r="F539" s="31"/>
      <c r="G539" s="32"/>
      <c r="H539" s="33"/>
      <c r="K539" s="1"/>
      <c r="L539" s="1"/>
      <c r="M539" s="1"/>
      <c r="N539" s="4"/>
      <c r="O539" s="4"/>
      <c r="P539" s="4"/>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4"/>
      <c r="AY539" s="1"/>
    </row>
    <row r="540" spans="3:51" s="6" customFormat="1" x14ac:dyDescent="0.3">
      <c r="C540" s="28"/>
      <c r="D540" s="29"/>
      <c r="E540" s="30"/>
      <c r="F540" s="31"/>
      <c r="G540" s="32"/>
      <c r="H540" s="33"/>
      <c r="K540" s="1"/>
      <c r="L540" s="1"/>
      <c r="M540" s="1"/>
      <c r="N540" s="4"/>
      <c r="O540" s="4"/>
      <c r="P540" s="4"/>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4"/>
      <c r="AY540" s="1"/>
    </row>
    <row r="541" spans="3:51" s="6" customFormat="1" x14ac:dyDescent="0.3">
      <c r="C541" s="28"/>
      <c r="D541" s="29"/>
      <c r="E541" s="30"/>
      <c r="F541" s="31"/>
      <c r="G541" s="32"/>
      <c r="H541" s="33"/>
      <c r="K541" s="1"/>
      <c r="L541" s="1"/>
      <c r="M541" s="1"/>
      <c r="N541" s="4"/>
      <c r="O541" s="4"/>
      <c r="P541" s="4"/>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4"/>
      <c r="AY541" s="1"/>
    </row>
    <row r="542" spans="3:51" s="6" customFormat="1" x14ac:dyDescent="0.3">
      <c r="C542" s="28"/>
      <c r="D542" s="29"/>
      <c r="E542" s="30"/>
      <c r="F542" s="31"/>
      <c r="G542" s="32"/>
      <c r="H542" s="33"/>
      <c r="K542" s="1"/>
      <c r="L542" s="1"/>
      <c r="M542" s="1"/>
      <c r="N542" s="4"/>
      <c r="O542" s="4"/>
      <c r="P542" s="4"/>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4"/>
      <c r="AY542" s="1"/>
    </row>
    <row r="543" spans="3:51" s="6" customFormat="1" x14ac:dyDescent="0.3">
      <c r="C543" s="28"/>
      <c r="D543" s="29"/>
      <c r="E543" s="30"/>
      <c r="F543" s="31"/>
      <c r="G543" s="32"/>
      <c r="H543" s="33"/>
      <c r="K543" s="1"/>
      <c r="L543" s="1"/>
      <c r="M543" s="1"/>
      <c r="N543" s="4"/>
      <c r="O543" s="4"/>
      <c r="P543" s="4"/>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4"/>
      <c r="AY543" s="1"/>
    </row>
    <row r="544" spans="3:51" s="6" customFormat="1" x14ac:dyDescent="0.3">
      <c r="C544" s="28"/>
      <c r="D544" s="29"/>
      <c r="E544" s="30"/>
      <c r="F544" s="31"/>
      <c r="G544" s="32"/>
      <c r="H544" s="33"/>
      <c r="K544" s="1"/>
      <c r="L544" s="1"/>
      <c r="M544" s="1"/>
      <c r="N544" s="4"/>
      <c r="O544" s="4"/>
      <c r="P544" s="4"/>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4"/>
      <c r="AY544" s="1"/>
    </row>
    <row r="545" spans="3:51" s="6" customFormat="1" x14ac:dyDescent="0.3">
      <c r="C545" s="28"/>
      <c r="D545" s="29"/>
      <c r="E545" s="30"/>
      <c r="F545" s="31"/>
      <c r="G545" s="32"/>
      <c r="H545" s="33"/>
      <c r="K545" s="1"/>
      <c r="L545" s="1"/>
      <c r="M545" s="1"/>
      <c r="N545" s="4"/>
      <c r="O545" s="4"/>
      <c r="P545" s="4"/>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4"/>
      <c r="AY545" s="1"/>
    </row>
    <row r="546" spans="3:51" s="6" customFormat="1" x14ac:dyDescent="0.3">
      <c r="C546" s="28"/>
      <c r="D546" s="29"/>
      <c r="E546" s="30"/>
      <c r="F546" s="31"/>
      <c r="G546" s="32"/>
      <c r="H546" s="33"/>
      <c r="K546" s="1"/>
      <c r="L546" s="1"/>
      <c r="M546" s="1"/>
      <c r="N546" s="4"/>
      <c r="O546" s="4"/>
      <c r="P546" s="4"/>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4"/>
      <c r="AY546" s="1"/>
    </row>
    <row r="547" spans="3:51" s="6" customFormat="1" x14ac:dyDescent="0.3">
      <c r="C547" s="28"/>
      <c r="D547" s="29"/>
      <c r="E547" s="30"/>
      <c r="F547" s="31"/>
      <c r="G547" s="32"/>
      <c r="H547" s="33"/>
      <c r="K547" s="1"/>
      <c r="L547" s="1"/>
      <c r="M547" s="1"/>
      <c r="N547" s="4"/>
      <c r="O547" s="4"/>
      <c r="P547" s="4"/>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4"/>
      <c r="AY547" s="1"/>
    </row>
    <row r="548" spans="3:51" s="6" customFormat="1" x14ac:dyDescent="0.3">
      <c r="C548" s="28"/>
      <c r="D548" s="29"/>
      <c r="E548" s="30"/>
      <c r="F548" s="31"/>
      <c r="G548" s="32"/>
      <c r="H548" s="33"/>
      <c r="K548" s="1"/>
      <c r="L548" s="1"/>
      <c r="M548" s="1"/>
      <c r="N548" s="4"/>
      <c r="O548" s="4"/>
      <c r="P548" s="4"/>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4"/>
      <c r="AY548" s="1"/>
    </row>
    <row r="549" spans="3:51" s="6" customFormat="1" x14ac:dyDescent="0.3">
      <c r="C549" s="28"/>
      <c r="D549" s="29"/>
      <c r="E549" s="30"/>
      <c r="F549" s="31"/>
      <c r="G549" s="32"/>
      <c r="H549" s="33"/>
      <c r="K549" s="1"/>
      <c r="L549" s="1"/>
      <c r="M549" s="1"/>
      <c r="N549" s="4"/>
      <c r="O549" s="4"/>
      <c r="P549" s="4"/>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4"/>
      <c r="AY549" s="1"/>
    </row>
    <row r="550" spans="3:51" s="6" customFormat="1" x14ac:dyDescent="0.3">
      <c r="C550" s="28"/>
      <c r="D550" s="29"/>
      <c r="E550" s="30"/>
      <c r="F550" s="31"/>
      <c r="G550" s="32"/>
      <c r="H550" s="33"/>
      <c r="K550" s="1"/>
      <c r="L550" s="1"/>
      <c r="M550" s="1"/>
      <c r="N550" s="4"/>
      <c r="O550" s="4"/>
      <c r="P550" s="4"/>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4"/>
      <c r="AY550" s="1"/>
    </row>
    <row r="551" spans="3:51" s="6" customFormat="1" x14ac:dyDescent="0.3">
      <c r="C551" s="28"/>
      <c r="D551" s="29"/>
      <c r="E551" s="30"/>
      <c r="F551" s="31"/>
      <c r="G551" s="32"/>
      <c r="H551" s="33"/>
      <c r="K551" s="1"/>
      <c r="L551" s="1"/>
      <c r="M551" s="1"/>
      <c r="N551" s="4"/>
      <c r="O551" s="4"/>
      <c r="P551" s="4"/>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4"/>
      <c r="AY551" s="1"/>
    </row>
    <row r="552" spans="3:51" s="6" customFormat="1" x14ac:dyDescent="0.3">
      <c r="C552" s="28"/>
      <c r="D552" s="29"/>
      <c r="E552" s="30"/>
      <c r="F552" s="31"/>
      <c r="G552" s="32"/>
      <c r="H552" s="33"/>
      <c r="K552" s="1"/>
      <c r="L552" s="1"/>
      <c r="M552" s="1"/>
      <c r="N552" s="4"/>
      <c r="O552" s="4"/>
      <c r="P552" s="4"/>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4"/>
      <c r="AY552" s="1"/>
    </row>
    <row r="553" spans="3:51" s="6" customFormat="1" x14ac:dyDescent="0.3">
      <c r="C553" s="28"/>
      <c r="D553" s="29"/>
      <c r="E553" s="30"/>
      <c r="F553" s="31"/>
      <c r="G553" s="32"/>
      <c r="H553" s="33"/>
      <c r="K553" s="1"/>
      <c r="L553" s="1"/>
      <c r="M553" s="1"/>
      <c r="N553" s="4"/>
      <c r="O553" s="4"/>
      <c r="P553" s="4"/>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4"/>
      <c r="AY553" s="1"/>
    </row>
    <row r="554" spans="3:51" s="6" customFormat="1" x14ac:dyDescent="0.3">
      <c r="C554" s="28"/>
      <c r="D554" s="29"/>
      <c r="E554" s="30"/>
      <c r="F554" s="31"/>
      <c r="G554" s="32"/>
      <c r="H554" s="33"/>
      <c r="K554" s="1"/>
      <c r="L554" s="1"/>
      <c r="M554" s="1"/>
      <c r="N554" s="4"/>
      <c r="O554" s="4"/>
      <c r="P554" s="4"/>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4"/>
      <c r="AY554" s="1"/>
    </row>
    <row r="555" spans="3:51" s="6" customFormat="1" x14ac:dyDescent="0.3">
      <c r="C555" s="28"/>
      <c r="D555" s="29"/>
      <c r="E555" s="30"/>
      <c r="F555" s="31"/>
      <c r="G555" s="32"/>
      <c r="H555" s="33"/>
      <c r="K555" s="1"/>
      <c r="L555" s="1"/>
      <c r="M555" s="1"/>
      <c r="N555" s="4"/>
      <c r="O555" s="4"/>
      <c r="P555" s="4"/>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4"/>
      <c r="AY555" s="1"/>
    </row>
    <row r="556" spans="3:51" s="6" customFormat="1" x14ac:dyDescent="0.3">
      <c r="C556" s="28"/>
      <c r="D556" s="29"/>
      <c r="E556" s="30"/>
      <c r="F556" s="31"/>
      <c r="G556" s="32"/>
      <c r="H556" s="33"/>
      <c r="K556" s="1"/>
      <c r="L556" s="1"/>
      <c r="M556" s="1"/>
      <c r="N556" s="4"/>
      <c r="O556" s="4"/>
      <c r="P556" s="4"/>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4"/>
      <c r="AY556" s="1"/>
    </row>
    <row r="557" spans="3:51" s="6" customFormat="1" x14ac:dyDescent="0.3">
      <c r="C557" s="28"/>
      <c r="D557" s="29"/>
      <c r="E557" s="30"/>
      <c r="F557" s="31"/>
      <c r="G557" s="32"/>
      <c r="H557" s="33"/>
      <c r="K557" s="1"/>
      <c r="L557" s="1"/>
      <c r="M557" s="1"/>
      <c r="N557" s="4"/>
      <c r="O557" s="4"/>
      <c r="P557" s="4"/>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4"/>
      <c r="AY557" s="1"/>
    </row>
    <row r="558" spans="3:51" s="6" customFormat="1" x14ac:dyDescent="0.3">
      <c r="C558" s="28"/>
      <c r="D558" s="29"/>
      <c r="E558" s="30"/>
      <c r="F558" s="31"/>
      <c r="G558" s="32"/>
      <c r="H558" s="33"/>
      <c r="K558" s="1"/>
      <c r="L558" s="1"/>
      <c r="M558" s="1"/>
      <c r="N558" s="4"/>
      <c r="O558" s="4"/>
      <c r="P558" s="4"/>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4"/>
      <c r="AY558" s="1"/>
    </row>
    <row r="559" spans="3:51" s="6" customFormat="1" x14ac:dyDescent="0.3">
      <c r="C559" s="28"/>
      <c r="D559" s="29"/>
      <c r="E559" s="30"/>
      <c r="F559" s="31"/>
      <c r="G559" s="32"/>
      <c r="H559" s="33"/>
      <c r="K559" s="1"/>
      <c r="L559" s="1"/>
      <c r="M559" s="1"/>
      <c r="N559" s="4"/>
      <c r="O559" s="4"/>
      <c r="P559" s="4"/>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4"/>
      <c r="AY559" s="1"/>
    </row>
    <row r="560" spans="3:51" s="6" customFormat="1" x14ac:dyDescent="0.3">
      <c r="C560" s="28"/>
      <c r="D560" s="29"/>
      <c r="E560" s="30"/>
      <c r="F560" s="31"/>
      <c r="G560" s="32"/>
      <c r="H560" s="33"/>
      <c r="K560" s="1"/>
      <c r="L560" s="1"/>
      <c r="M560" s="1"/>
      <c r="N560" s="4"/>
      <c r="O560" s="4"/>
      <c r="P560" s="4"/>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4"/>
      <c r="AY560" s="1"/>
    </row>
    <row r="561" spans="3:51" s="6" customFormat="1" x14ac:dyDescent="0.3">
      <c r="C561" s="28"/>
      <c r="D561" s="29"/>
      <c r="E561" s="30"/>
      <c r="F561" s="31"/>
      <c r="G561" s="32"/>
      <c r="H561" s="33"/>
      <c r="K561" s="1"/>
      <c r="L561" s="1"/>
      <c r="M561" s="1"/>
      <c r="N561" s="4"/>
      <c r="O561" s="4"/>
      <c r="P561" s="4"/>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4"/>
      <c r="AY561" s="1"/>
    </row>
    <row r="562" spans="3:51" s="6" customFormat="1" x14ac:dyDescent="0.3">
      <c r="C562" s="28"/>
      <c r="D562" s="29"/>
      <c r="E562" s="30"/>
      <c r="F562" s="31"/>
      <c r="G562" s="32"/>
      <c r="H562" s="33"/>
      <c r="K562" s="1"/>
      <c r="L562" s="1"/>
      <c r="M562" s="1"/>
      <c r="N562" s="4"/>
      <c r="O562" s="4"/>
      <c r="P562" s="4"/>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4"/>
      <c r="AY562" s="1"/>
    </row>
    <row r="563" spans="3:51" s="6" customFormat="1" x14ac:dyDescent="0.3">
      <c r="C563" s="28"/>
      <c r="D563" s="29"/>
      <c r="E563" s="30"/>
      <c r="F563" s="31"/>
      <c r="G563" s="32"/>
      <c r="H563" s="33"/>
      <c r="K563" s="1"/>
      <c r="L563" s="1"/>
      <c r="M563" s="1"/>
      <c r="N563" s="4"/>
      <c r="O563" s="4"/>
      <c r="P563" s="4"/>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4"/>
      <c r="AY563" s="1"/>
    </row>
    <row r="564" spans="3:51" s="6" customFormat="1" x14ac:dyDescent="0.3">
      <c r="C564" s="28"/>
      <c r="D564" s="29"/>
      <c r="E564" s="30"/>
      <c r="F564" s="31"/>
      <c r="G564" s="32"/>
      <c r="H564" s="33"/>
      <c r="K564" s="1"/>
      <c r="L564" s="1"/>
      <c r="M564" s="1"/>
      <c r="N564" s="4"/>
      <c r="O564" s="4"/>
      <c r="P564" s="4"/>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4"/>
      <c r="AY564" s="1"/>
    </row>
    <row r="565" spans="3:51" s="6" customFormat="1" x14ac:dyDescent="0.3">
      <c r="C565" s="28"/>
      <c r="D565" s="29"/>
      <c r="E565" s="30"/>
      <c r="F565" s="31"/>
      <c r="G565" s="32"/>
      <c r="H565" s="33"/>
      <c r="K565" s="1"/>
      <c r="L565" s="1"/>
      <c r="M565" s="1"/>
      <c r="N565" s="4"/>
      <c r="O565" s="4"/>
      <c r="P565" s="4"/>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4"/>
      <c r="AY565" s="1"/>
    </row>
    <row r="566" spans="3:51" s="6" customFormat="1" x14ac:dyDescent="0.3">
      <c r="C566" s="28"/>
      <c r="D566" s="29"/>
      <c r="E566" s="30"/>
      <c r="F566" s="31"/>
      <c r="G566" s="32"/>
      <c r="H566" s="33"/>
      <c r="K566" s="1"/>
      <c r="L566" s="1"/>
      <c r="M566" s="1"/>
      <c r="N566" s="4"/>
      <c r="O566" s="4"/>
      <c r="P566" s="4"/>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4"/>
      <c r="AY566" s="1"/>
    </row>
    <row r="567" spans="3:51" s="6" customFormat="1" x14ac:dyDescent="0.3">
      <c r="C567" s="28"/>
      <c r="D567" s="29"/>
      <c r="E567" s="30"/>
      <c r="F567" s="31"/>
      <c r="G567" s="32"/>
      <c r="H567" s="33"/>
      <c r="K567" s="1"/>
      <c r="L567" s="1"/>
      <c r="M567" s="1"/>
      <c r="N567" s="4"/>
      <c r="O567" s="4"/>
      <c r="P567" s="4"/>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4"/>
      <c r="AY567" s="1"/>
    </row>
    <row r="568" spans="3:51" s="6" customFormat="1" x14ac:dyDescent="0.3">
      <c r="C568" s="28"/>
      <c r="D568" s="29"/>
      <c r="E568" s="30"/>
      <c r="F568" s="31"/>
      <c r="G568" s="32"/>
      <c r="H568" s="33"/>
      <c r="K568" s="1"/>
      <c r="L568" s="1"/>
      <c r="M568" s="1"/>
      <c r="N568" s="4"/>
      <c r="O568" s="4"/>
      <c r="P568" s="4"/>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4"/>
      <c r="AY568" s="1"/>
    </row>
    <row r="569" spans="3:51" s="6" customFormat="1" x14ac:dyDescent="0.3">
      <c r="C569" s="28"/>
      <c r="D569" s="29"/>
      <c r="E569" s="30"/>
      <c r="F569" s="31"/>
      <c r="G569" s="32"/>
      <c r="H569" s="33"/>
      <c r="K569" s="1"/>
      <c r="L569" s="1"/>
      <c r="M569" s="1"/>
      <c r="N569" s="4"/>
      <c r="O569" s="4"/>
      <c r="P569" s="4"/>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4"/>
      <c r="AY569" s="1"/>
    </row>
    <row r="570" spans="3:51" s="6" customFormat="1" x14ac:dyDescent="0.3">
      <c r="C570" s="28"/>
      <c r="D570" s="29"/>
      <c r="E570" s="30"/>
      <c r="F570" s="31"/>
      <c r="G570" s="32"/>
      <c r="H570" s="33"/>
      <c r="K570" s="1"/>
      <c r="L570" s="1"/>
      <c r="M570" s="1"/>
      <c r="N570" s="4"/>
      <c r="O570" s="4"/>
      <c r="P570" s="4"/>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4"/>
      <c r="AY570" s="1"/>
    </row>
    <row r="571" spans="3:51" s="6" customFormat="1" x14ac:dyDescent="0.3">
      <c r="C571" s="28"/>
      <c r="D571" s="29"/>
      <c r="E571" s="30"/>
      <c r="F571" s="31"/>
      <c r="G571" s="32"/>
      <c r="H571" s="33"/>
      <c r="K571" s="1"/>
      <c r="L571" s="1"/>
      <c r="M571" s="1"/>
      <c r="N571" s="4"/>
      <c r="O571" s="4"/>
      <c r="P571" s="4"/>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4"/>
      <c r="AY571" s="1"/>
    </row>
    <row r="572" spans="3:51" s="6" customFormat="1" x14ac:dyDescent="0.3">
      <c r="C572" s="28"/>
      <c r="D572" s="29"/>
      <c r="E572" s="30"/>
      <c r="F572" s="31"/>
      <c r="G572" s="32"/>
      <c r="H572" s="33"/>
      <c r="K572" s="1"/>
      <c r="L572" s="1"/>
      <c r="M572" s="1"/>
      <c r="N572" s="4"/>
      <c r="O572" s="4"/>
      <c r="P572" s="4"/>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4"/>
      <c r="AY572" s="1"/>
    </row>
    <row r="573" spans="3:51" s="6" customFormat="1" x14ac:dyDescent="0.3">
      <c r="C573" s="28"/>
      <c r="D573" s="29"/>
      <c r="E573" s="30"/>
      <c r="F573" s="31"/>
      <c r="G573" s="32"/>
      <c r="H573" s="33"/>
      <c r="K573" s="1"/>
      <c r="L573" s="1"/>
      <c r="M573" s="1"/>
      <c r="N573" s="4"/>
      <c r="O573" s="4"/>
      <c r="P573" s="4"/>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4"/>
      <c r="AY573" s="1"/>
    </row>
    <row r="574" spans="3:51" s="6" customFormat="1" x14ac:dyDescent="0.3">
      <c r="C574" s="28"/>
      <c r="D574" s="29"/>
      <c r="E574" s="30"/>
      <c r="F574" s="31"/>
      <c r="G574" s="32"/>
      <c r="H574" s="33"/>
      <c r="K574" s="1"/>
      <c r="L574" s="1"/>
      <c r="M574" s="1"/>
      <c r="N574" s="4"/>
      <c r="O574" s="4"/>
      <c r="P574" s="4"/>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4"/>
      <c r="AY574" s="1"/>
    </row>
    <row r="575" spans="3:51" s="6" customFormat="1" x14ac:dyDescent="0.3">
      <c r="C575" s="28"/>
      <c r="D575" s="29"/>
      <c r="E575" s="30"/>
      <c r="F575" s="31"/>
      <c r="G575" s="32"/>
      <c r="H575" s="33"/>
      <c r="K575" s="1"/>
      <c r="L575" s="1"/>
      <c r="M575" s="1"/>
      <c r="N575" s="4"/>
      <c r="O575" s="4"/>
      <c r="P575" s="4"/>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4"/>
      <c r="AY575" s="1"/>
    </row>
    <row r="576" spans="3:51" s="6" customFormat="1" x14ac:dyDescent="0.3">
      <c r="C576" s="28"/>
      <c r="D576" s="29"/>
      <c r="E576" s="30"/>
      <c r="F576" s="31"/>
      <c r="G576" s="32"/>
      <c r="H576" s="33"/>
      <c r="K576" s="1"/>
      <c r="L576" s="1"/>
      <c r="M576" s="1"/>
      <c r="N576" s="4"/>
      <c r="O576" s="4"/>
      <c r="P576" s="4"/>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4"/>
      <c r="AY576" s="1"/>
    </row>
    <row r="577" spans="3:51" s="6" customFormat="1" x14ac:dyDescent="0.3">
      <c r="C577" s="28"/>
      <c r="D577" s="29"/>
      <c r="E577" s="30"/>
      <c r="F577" s="31"/>
      <c r="G577" s="32"/>
      <c r="H577" s="33"/>
      <c r="K577" s="1"/>
      <c r="L577" s="1"/>
      <c r="M577" s="1"/>
      <c r="N577" s="4"/>
      <c r="O577" s="4"/>
      <c r="P577" s="4"/>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4"/>
      <c r="AY577" s="1"/>
    </row>
    <row r="578" spans="3:51" s="6" customFormat="1" x14ac:dyDescent="0.3">
      <c r="C578" s="28"/>
      <c r="D578" s="29"/>
      <c r="E578" s="30"/>
      <c r="F578" s="31"/>
      <c r="G578" s="32"/>
      <c r="H578" s="33"/>
      <c r="K578" s="1"/>
      <c r="L578" s="1"/>
      <c r="M578" s="1"/>
      <c r="N578" s="4"/>
      <c r="O578" s="4"/>
      <c r="P578" s="4"/>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4"/>
      <c r="AY578" s="1"/>
    </row>
    <row r="579" spans="3:51" s="6" customFormat="1" x14ac:dyDescent="0.3">
      <c r="C579" s="28"/>
      <c r="D579" s="29"/>
      <c r="E579" s="30"/>
      <c r="F579" s="31"/>
      <c r="G579" s="32"/>
      <c r="H579" s="33"/>
      <c r="K579" s="1"/>
      <c r="L579" s="1"/>
      <c r="M579" s="1"/>
      <c r="N579" s="4"/>
      <c r="O579" s="4"/>
      <c r="P579" s="4"/>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4"/>
      <c r="AY579" s="1"/>
    </row>
    <row r="580" spans="3:51" s="6" customFormat="1" x14ac:dyDescent="0.3">
      <c r="C580" s="28"/>
      <c r="D580" s="29"/>
      <c r="E580" s="30"/>
      <c r="F580" s="31"/>
      <c r="G580" s="32"/>
      <c r="H580" s="33"/>
      <c r="K580" s="1"/>
      <c r="L580" s="1"/>
      <c r="M580" s="1"/>
      <c r="N580" s="4"/>
      <c r="O580" s="4"/>
      <c r="P580" s="4"/>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4"/>
      <c r="AY580" s="1"/>
    </row>
    <row r="581" spans="3:51" s="6" customFormat="1" x14ac:dyDescent="0.3">
      <c r="C581" s="28"/>
      <c r="D581" s="29"/>
      <c r="E581" s="30"/>
      <c r="F581" s="31"/>
      <c r="G581" s="32"/>
      <c r="H581" s="33"/>
      <c r="K581" s="1"/>
      <c r="L581" s="1"/>
      <c r="M581" s="1"/>
      <c r="N581" s="4"/>
      <c r="O581" s="4"/>
      <c r="P581" s="4"/>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4"/>
      <c r="AY581" s="1"/>
    </row>
    <row r="582" spans="3:51" s="6" customFormat="1" x14ac:dyDescent="0.3">
      <c r="C582" s="28"/>
      <c r="D582" s="29"/>
      <c r="E582" s="30"/>
      <c r="F582" s="31"/>
      <c r="G582" s="32"/>
      <c r="H582" s="33"/>
      <c r="K582" s="1"/>
      <c r="L582" s="1"/>
      <c r="M582" s="1"/>
      <c r="N582" s="4"/>
      <c r="O582" s="4"/>
      <c r="P582" s="4"/>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4"/>
      <c r="AY582" s="1"/>
    </row>
    <row r="583" spans="3:51" s="6" customFormat="1" x14ac:dyDescent="0.3">
      <c r="C583" s="28"/>
      <c r="D583" s="29"/>
      <c r="E583" s="30"/>
      <c r="F583" s="31"/>
      <c r="G583" s="32"/>
      <c r="H583" s="33"/>
      <c r="K583" s="1"/>
      <c r="L583" s="1"/>
      <c r="M583" s="1"/>
      <c r="N583" s="4"/>
      <c r="O583" s="4"/>
      <c r="P583" s="4"/>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4"/>
      <c r="AY583" s="1"/>
    </row>
    <row r="584" spans="3:51" s="6" customFormat="1" x14ac:dyDescent="0.3">
      <c r="C584" s="28"/>
      <c r="D584" s="29"/>
      <c r="E584" s="30"/>
      <c r="F584" s="31"/>
      <c r="G584" s="32"/>
      <c r="H584" s="33"/>
      <c r="K584" s="1"/>
      <c r="L584" s="1"/>
      <c r="M584" s="1"/>
      <c r="N584" s="4"/>
      <c r="O584" s="4"/>
      <c r="P584" s="4"/>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4"/>
      <c r="AY584" s="1"/>
    </row>
    <row r="585" spans="3:51" s="6" customFormat="1" x14ac:dyDescent="0.3">
      <c r="C585" s="28"/>
      <c r="D585" s="29"/>
      <c r="E585" s="30"/>
      <c r="F585" s="31"/>
      <c r="G585" s="32"/>
      <c r="H585" s="33"/>
      <c r="K585" s="1"/>
      <c r="L585" s="1"/>
      <c r="M585" s="1"/>
      <c r="N585" s="4"/>
      <c r="O585" s="4"/>
      <c r="P585" s="4"/>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4"/>
      <c r="AY585" s="1"/>
    </row>
    <row r="586" spans="3:51" s="6" customFormat="1" x14ac:dyDescent="0.3">
      <c r="C586" s="28"/>
      <c r="D586" s="29"/>
      <c r="E586" s="30"/>
      <c r="F586" s="31"/>
      <c r="G586" s="32"/>
      <c r="H586" s="33"/>
      <c r="K586" s="1"/>
      <c r="L586" s="1"/>
      <c r="M586" s="1"/>
      <c r="N586" s="4"/>
      <c r="O586" s="4"/>
      <c r="P586" s="4"/>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4"/>
      <c r="AY586" s="1"/>
    </row>
    <row r="587" spans="3:51" s="6" customFormat="1" x14ac:dyDescent="0.3">
      <c r="C587" s="28"/>
      <c r="D587" s="29"/>
      <c r="E587" s="30"/>
      <c r="F587" s="31"/>
      <c r="G587" s="32"/>
      <c r="H587" s="33"/>
      <c r="K587" s="1"/>
      <c r="L587" s="1"/>
      <c r="M587" s="1"/>
      <c r="N587" s="4"/>
      <c r="O587" s="4"/>
      <c r="P587" s="4"/>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4"/>
      <c r="AY587" s="1"/>
    </row>
    <row r="588" spans="3:51" s="6" customFormat="1" x14ac:dyDescent="0.3">
      <c r="C588" s="28"/>
      <c r="D588" s="29"/>
      <c r="E588" s="30"/>
      <c r="F588" s="31"/>
      <c r="G588" s="32"/>
      <c r="H588" s="33"/>
      <c r="K588" s="1"/>
      <c r="L588" s="1"/>
      <c r="M588" s="1"/>
      <c r="N588" s="4"/>
      <c r="O588" s="4"/>
      <c r="P588" s="4"/>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4"/>
      <c r="AY588" s="1"/>
    </row>
    <row r="589" spans="3:51" s="6" customFormat="1" x14ac:dyDescent="0.3">
      <c r="C589" s="28"/>
      <c r="D589" s="29"/>
      <c r="E589" s="30"/>
      <c r="F589" s="31"/>
      <c r="G589" s="32"/>
      <c r="H589" s="33"/>
      <c r="K589" s="1"/>
      <c r="L589" s="1"/>
      <c r="M589" s="1"/>
      <c r="N589" s="4"/>
      <c r="O589" s="4"/>
      <c r="P589" s="4"/>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4"/>
      <c r="AY589" s="1"/>
    </row>
    <row r="590" spans="3:51" s="6" customFormat="1" x14ac:dyDescent="0.3">
      <c r="C590" s="28"/>
      <c r="D590" s="29"/>
      <c r="E590" s="30"/>
      <c r="F590" s="31"/>
      <c r="G590" s="32"/>
      <c r="H590" s="33"/>
      <c r="K590" s="1"/>
      <c r="L590" s="1"/>
      <c r="M590" s="1"/>
      <c r="N590" s="4"/>
      <c r="O590" s="4"/>
      <c r="P590" s="4"/>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4"/>
      <c r="AY590" s="1"/>
    </row>
    <row r="591" spans="3:51" s="6" customFormat="1" x14ac:dyDescent="0.3">
      <c r="C591" s="28"/>
      <c r="D591" s="29"/>
      <c r="E591" s="30"/>
      <c r="F591" s="31"/>
      <c r="G591" s="32"/>
      <c r="H591" s="33"/>
      <c r="K591" s="1"/>
      <c r="L591" s="1"/>
      <c r="M591" s="1"/>
      <c r="N591" s="4"/>
      <c r="O591" s="4"/>
      <c r="P591" s="4"/>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4"/>
      <c r="AY591" s="1"/>
    </row>
    <row r="592" spans="3:51" s="6" customFormat="1" x14ac:dyDescent="0.3">
      <c r="C592" s="28"/>
      <c r="D592" s="29"/>
      <c r="E592" s="30"/>
      <c r="F592" s="31"/>
      <c r="G592" s="32"/>
      <c r="H592" s="33"/>
      <c r="K592" s="1"/>
      <c r="L592" s="1"/>
      <c r="M592" s="1"/>
      <c r="N592" s="4"/>
      <c r="O592" s="4"/>
      <c r="P592" s="4"/>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4"/>
      <c r="AY592" s="1"/>
    </row>
    <row r="593" spans="3:51" s="6" customFormat="1" x14ac:dyDescent="0.3">
      <c r="C593" s="28"/>
      <c r="D593" s="29"/>
      <c r="E593" s="30"/>
      <c r="F593" s="31"/>
      <c r="G593" s="32"/>
      <c r="H593" s="33"/>
      <c r="K593" s="1"/>
      <c r="L593" s="1"/>
      <c r="M593" s="1"/>
      <c r="N593" s="4"/>
      <c r="O593" s="4"/>
      <c r="P593" s="4"/>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4"/>
      <c r="AY593" s="1"/>
    </row>
    <row r="594" spans="3:51" s="6" customFormat="1" x14ac:dyDescent="0.3">
      <c r="C594" s="28"/>
      <c r="D594" s="29"/>
      <c r="E594" s="30"/>
      <c r="F594" s="31"/>
      <c r="G594" s="32"/>
      <c r="H594" s="33"/>
      <c r="K594" s="1"/>
      <c r="L594" s="1"/>
      <c r="M594" s="1"/>
      <c r="N594" s="4"/>
      <c r="O594" s="4"/>
      <c r="P594" s="4"/>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4"/>
      <c r="AY594" s="1"/>
    </row>
    <row r="595" spans="3:51" s="6" customFormat="1" x14ac:dyDescent="0.3">
      <c r="C595" s="28"/>
      <c r="D595" s="29"/>
      <c r="E595" s="30"/>
      <c r="F595" s="31"/>
      <c r="G595" s="32"/>
      <c r="H595" s="33"/>
      <c r="K595" s="1"/>
      <c r="L595" s="1"/>
      <c r="M595" s="1"/>
      <c r="N595" s="4"/>
      <c r="O595" s="4"/>
      <c r="P595" s="4"/>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4"/>
      <c r="AY595" s="1"/>
    </row>
    <row r="596" spans="3:51" s="6" customFormat="1" x14ac:dyDescent="0.3">
      <c r="C596" s="28"/>
      <c r="D596" s="29"/>
      <c r="E596" s="30"/>
      <c r="F596" s="31"/>
      <c r="G596" s="32"/>
      <c r="H596" s="33"/>
      <c r="K596" s="1"/>
      <c r="L596" s="1"/>
      <c r="M596" s="1"/>
      <c r="N596" s="4"/>
      <c r="O596" s="4"/>
      <c r="P596" s="4"/>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4"/>
      <c r="AY596" s="1"/>
    </row>
    <row r="597" spans="3:51" s="6" customFormat="1" x14ac:dyDescent="0.3">
      <c r="C597" s="28"/>
      <c r="D597" s="29"/>
      <c r="E597" s="30"/>
      <c r="F597" s="31"/>
      <c r="G597" s="32"/>
      <c r="H597" s="33"/>
      <c r="K597" s="1"/>
      <c r="L597" s="1"/>
      <c r="M597" s="1"/>
      <c r="N597" s="4"/>
      <c r="O597" s="4"/>
      <c r="P597" s="4"/>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4"/>
      <c r="AY597" s="1"/>
    </row>
    <row r="598" spans="3:51" s="6" customFormat="1" x14ac:dyDescent="0.3">
      <c r="C598" s="28"/>
      <c r="D598" s="29"/>
      <c r="E598" s="30"/>
      <c r="F598" s="31"/>
      <c r="G598" s="32"/>
      <c r="H598" s="33"/>
      <c r="K598" s="1"/>
      <c r="L598" s="1"/>
      <c r="M598" s="1"/>
      <c r="N598" s="4"/>
      <c r="O598" s="4"/>
      <c r="P598" s="4"/>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4"/>
      <c r="AY598" s="1"/>
    </row>
    <row r="599" spans="3:51" s="6" customFormat="1" x14ac:dyDescent="0.3">
      <c r="C599" s="28"/>
      <c r="D599" s="29"/>
      <c r="E599" s="30"/>
      <c r="F599" s="31"/>
      <c r="G599" s="32"/>
      <c r="H599" s="33"/>
      <c r="K599" s="1"/>
      <c r="L599" s="1"/>
      <c r="M599" s="1"/>
      <c r="N599" s="4"/>
      <c r="O599" s="4"/>
      <c r="P599" s="4"/>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4"/>
      <c r="AY599" s="1"/>
    </row>
    <row r="600" spans="3:51" s="6" customFormat="1" x14ac:dyDescent="0.3">
      <c r="C600" s="28"/>
      <c r="D600" s="29"/>
      <c r="E600" s="30"/>
      <c r="F600" s="31"/>
      <c r="G600" s="32"/>
      <c r="H600" s="33"/>
      <c r="K600" s="1"/>
      <c r="L600" s="1"/>
      <c r="M600" s="1"/>
      <c r="N600" s="4"/>
      <c r="O600" s="4"/>
      <c r="P600" s="4"/>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4"/>
      <c r="AY600" s="1"/>
    </row>
    <row r="601" spans="3:51" s="6" customFormat="1" x14ac:dyDescent="0.3">
      <c r="C601" s="28"/>
      <c r="D601" s="29"/>
      <c r="E601" s="30"/>
      <c r="F601" s="31"/>
      <c r="G601" s="32"/>
      <c r="H601" s="33"/>
      <c r="K601" s="1"/>
      <c r="L601" s="1"/>
      <c r="M601" s="1"/>
      <c r="N601" s="4"/>
      <c r="O601" s="4"/>
      <c r="P601" s="4"/>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4"/>
      <c r="AY601" s="1"/>
    </row>
    <row r="602" spans="3:51" s="6" customFormat="1" x14ac:dyDescent="0.3">
      <c r="C602" s="28"/>
      <c r="D602" s="29"/>
      <c r="E602" s="30"/>
      <c r="F602" s="31"/>
      <c r="G602" s="32"/>
      <c r="H602" s="33"/>
      <c r="K602" s="1"/>
      <c r="L602" s="1"/>
      <c r="M602" s="1"/>
      <c r="N602" s="4"/>
      <c r="O602" s="4"/>
      <c r="P602" s="4"/>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4"/>
      <c r="AY602" s="1"/>
    </row>
    <row r="603" spans="3:51" s="6" customFormat="1" x14ac:dyDescent="0.3">
      <c r="C603" s="28"/>
      <c r="D603" s="29"/>
      <c r="E603" s="30"/>
      <c r="F603" s="31"/>
      <c r="G603" s="32"/>
      <c r="H603" s="33"/>
      <c r="K603" s="1"/>
      <c r="L603" s="1"/>
      <c r="M603" s="1"/>
      <c r="N603" s="4"/>
      <c r="O603" s="4"/>
      <c r="P603" s="4"/>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4"/>
      <c r="AY603" s="1"/>
    </row>
    <row r="604" spans="3:51" s="6" customFormat="1" x14ac:dyDescent="0.3">
      <c r="C604" s="28"/>
      <c r="D604" s="29"/>
      <c r="E604" s="30"/>
      <c r="F604" s="31"/>
      <c r="G604" s="32"/>
      <c r="H604" s="33"/>
      <c r="K604" s="1"/>
      <c r="L604" s="1"/>
      <c r="M604" s="1"/>
      <c r="N604" s="4"/>
      <c r="O604" s="4"/>
      <c r="P604" s="4"/>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4"/>
      <c r="AY604" s="1"/>
    </row>
    <row r="605" spans="3:51" s="6" customFormat="1" x14ac:dyDescent="0.3">
      <c r="C605" s="28"/>
      <c r="D605" s="29"/>
      <c r="E605" s="30"/>
      <c r="F605" s="31"/>
      <c r="G605" s="32"/>
      <c r="H605" s="33"/>
      <c r="K605" s="1"/>
      <c r="L605" s="1"/>
      <c r="M605" s="1"/>
      <c r="N605" s="4"/>
      <c r="O605" s="4"/>
      <c r="P605" s="4"/>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4"/>
      <c r="AY605" s="1"/>
    </row>
    <row r="606" spans="3:51" s="6" customFormat="1" x14ac:dyDescent="0.3">
      <c r="C606" s="28"/>
      <c r="D606" s="29"/>
      <c r="E606" s="30"/>
      <c r="F606" s="31"/>
      <c r="G606" s="32"/>
      <c r="H606" s="33"/>
      <c r="K606" s="1"/>
      <c r="L606" s="1"/>
      <c r="M606" s="1"/>
      <c r="N606" s="4"/>
      <c r="O606" s="4"/>
      <c r="P606" s="4"/>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4"/>
      <c r="AY606" s="1"/>
    </row>
    <row r="607" spans="3:51" s="6" customFormat="1" x14ac:dyDescent="0.3">
      <c r="C607" s="28"/>
      <c r="D607" s="29"/>
      <c r="E607" s="30"/>
      <c r="F607" s="31"/>
      <c r="G607" s="32"/>
      <c r="H607" s="33"/>
      <c r="K607" s="1"/>
      <c r="L607" s="1"/>
      <c r="M607" s="1"/>
      <c r="N607" s="4"/>
      <c r="O607" s="4"/>
      <c r="P607" s="4"/>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4"/>
      <c r="AY607" s="1"/>
    </row>
    <row r="608" spans="3:51" s="6" customFormat="1" x14ac:dyDescent="0.3">
      <c r="C608" s="28"/>
      <c r="D608" s="29"/>
      <c r="E608" s="30"/>
      <c r="F608" s="31"/>
      <c r="G608" s="32"/>
      <c r="H608" s="33"/>
      <c r="K608" s="1"/>
      <c r="L608" s="1"/>
      <c r="M608" s="1"/>
      <c r="N608" s="4"/>
      <c r="O608" s="4"/>
      <c r="P608" s="4"/>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4"/>
      <c r="AY608" s="1"/>
    </row>
    <row r="609" spans="3:51" s="6" customFormat="1" x14ac:dyDescent="0.3">
      <c r="C609" s="28"/>
      <c r="D609" s="29"/>
      <c r="E609" s="30"/>
      <c r="F609" s="31"/>
      <c r="G609" s="32"/>
      <c r="H609" s="33"/>
      <c r="K609" s="1"/>
      <c r="L609" s="1"/>
      <c r="M609" s="1"/>
      <c r="N609" s="4"/>
      <c r="O609" s="4"/>
      <c r="P609" s="4"/>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4"/>
      <c r="AY609" s="1"/>
    </row>
    <row r="610" spans="3:51" s="6" customFormat="1" x14ac:dyDescent="0.3">
      <c r="C610" s="28"/>
      <c r="D610" s="29"/>
      <c r="E610" s="30"/>
      <c r="F610" s="31"/>
      <c r="G610" s="32"/>
      <c r="H610" s="33"/>
      <c r="K610" s="1"/>
      <c r="L610" s="1"/>
      <c r="M610" s="1"/>
      <c r="N610" s="4"/>
      <c r="O610" s="4"/>
      <c r="P610" s="4"/>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4"/>
      <c r="AY610" s="1"/>
    </row>
    <row r="611" spans="3:51" s="6" customFormat="1" x14ac:dyDescent="0.3">
      <c r="C611" s="28"/>
      <c r="D611" s="29"/>
      <c r="E611" s="30"/>
      <c r="F611" s="31"/>
      <c r="G611" s="32"/>
      <c r="H611" s="33"/>
      <c r="K611" s="1"/>
      <c r="L611" s="1"/>
      <c r="M611" s="1"/>
      <c r="N611" s="4"/>
      <c r="O611" s="4"/>
      <c r="P611" s="4"/>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4"/>
      <c r="AY611" s="1"/>
    </row>
    <row r="612" spans="3:51" s="6" customFormat="1" x14ac:dyDescent="0.3">
      <c r="C612" s="28"/>
      <c r="D612" s="29"/>
      <c r="E612" s="30"/>
      <c r="F612" s="31"/>
      <c r="G612" s="32"/>
      <c r="H612" s="33"/>
      <c r="K612" s="1"/>
      <c r="L612" s="1"/>
      <c r="M612" s="1"/>
      <c r="N612" s="4"/>
      <c r="O612" s="4"/>
      <c r="P612" s="4"/>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4"/>
      <c r="AY612" s="1"/>
    </row>
    <row r="613" spans="3:51" s="6" customFormat="1" x14ac:dyDescent="0.3">
      <c r="C613" s="28"/>
      <c r="D613" s="29"/>
      <c r="E613" s="30"/>
      <c r="F613" s="31"/>
      <c r="G613" s="32"/>
      <c r="H613" s="33"/>
      <c r="K613" s="1"/>
      <c r="L613" s="1"/>
      <c r="M613" s="1"/>
      <c r="N613" s="4"/>
      <c r="O613" s="4"/>
      <c r="P613" s="4"/>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4"/>
      <c r="AY613" s="1"/>
    </row>
    <row r="614" spans="3:51" s="6" customFormat="1" x14ac:dyDescent="0.3">
      <c r="C614" s="28"/>
      <c r="D614" s="29"/>
      <c r="E614" s="30"/>
      <c r="F614" s="31"/>
      <c r="G614" s="32"/>
      <c r="H614" s="33"/>
      <c r="K614" s="1"/>
      <c r="L614" s="1"/>
      <c r="M614" s="1"/>
      <c r="N614" s="4"/>
      <c r="O614" s="4"/>
      <c r="P614" s="4"/>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4"/>
      <c r="AY614" s="1"/>
    </row>
    <row r="615" spans="3:51" s="6" customFormat="1" x14ac:dyDescent="0.3">
      <c r="C615" s="28"/>
      <c r="D615" s="29"/>
      <c r="E615" s="30"/>
      <c r="F615" s="31"/>
      <c r="G615" s="32"/>
      <c r="H615" s="33"/>
      <c r="K615" s="1"/>
      <c r="L615" s="1"/>
      <c r="M615" s="1"/>
      <c r="N615" s="4"/>
      <c r="O615" s="4"/>
      <c r="P615" s="4"/>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4"/>
      <c r="AY615" s="1"/>
    </row>
    <row r="616" spans="3:51" s="6" customFormat="1" x14ac:dyDescent="0.3">
      <c r="C616" s="28"/>
      <c r="D616" s="29"/>
      <c r="E616" s="30"/>
      <c r="F616" s="31"/>
      <c r="G616" s="32"/>
      <c r="H616" s="33"/>
      <c r="K616" s="1"/>
      <c r="L616" s="1"/>
      <c r="M616" s="1"/>
      <c r="N616" s="4"/>
      <c r="O616" s="4"/>
      <c r="P616" s="4"/>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4"/>
      <c r="AY616" s="1"/>
    </row>
    <row r="617" spans="3:51" s="6" customFormat="1" x14ac:dyDescent="0.3">
      <c r="C617" s="28"/>
      <c r="D617" s="29"/>
      <c r="E617" s="30"/>
      <c r="F617" s="31"/>
      <c r="G617" s="32"/>
      <c r="H617" s="33"/>
      <c r="K617" s="1"/>
      <c r="L617" s="1"/>
      <c r="M617" s="1"/>
      <c r="N617" s="4"/>
      <c r="O617" s="4"/>
      <c r="P617" s="4"/>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4"/>
      <c r="AY617" s="1"/>
    </row>
    <row r="618" spans="3:51" s="6" customFormat="1" x14ac:dyDescent="0.3">
      <c r="C618" s="28"/>
      <c r="D618" s="29"/>
      <c r="E618" s="30"/>
      <c r="F618" s="31"/>
      <c r="G618" s="32"/>
      <c r="H618" s="33"/>
      <c r="K618" s="1"/>
      <c r="L618" s="1"/>
      <c r="M618" s="1"/>
      <c r="N618" s="4"/>
      <c r="O618" s="4"/>
      <c r="P618" s="4"/>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4"/>
      <c r="AY618" s="1"/>
    </row>
    <row r="619" spans="3:51" s="6" customFormat="1" x14ac:dyDescent="0.3">
      <c r="C619" s="28"/>
      <c r="D619" s="29"/>
      <c r="E619" s="30"/>
      <c r="F619" s="31"/>
      <c r="G619" s="32"/>
      <c r="H619" s="33"/>
      <c r="K619" s="1"/>
      <c r="L619" s="1"/>
      <c r="M619" s="1"/>
      <c r="N619" s="4"/>
      <c r="O619" s="4"/>
      <c r="P619" s="4"/>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4"/>
      <c r="AY619" s="1"/>
    </row>
    <row r="620" spans="3:51" s="6" customFormat="1" x14ac:dyDescent="0.3">
      <c r="C620" s="28"/>
      <c r="D620" s="29"/>
      <c r="E620" s="30"/>
      <c r="F620" s="31"/>
      <c r="G620" s="32"/>
      <c r="H620" s="33"/>
      <c r="K620" s="1"/>
      <c r="L620" s="1"/>
      <c r="M620" s="1"/>
      <c r="N620" s="4"/>
      <c r="O620" s="4"/>
      <c r="P620" s="4"/>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4"/>
      <c r="AY620" s="1"/>
    </row>
    <row r="621" spans="3:51" s="6" customFormat="1" x14ac:dyDescent="0.3">
      <c r="C621" s="28"/>
      <c r="D621" s="29"/>
      <c r="E621" s="30"/>
      <c r="F621" s="31"/>
      <c r="G621" s="32"/>
      <c r="H621" s="33"/>
      <c r="K621" s="1"/>
      <c r="L621" s="1"/>
      <c r="M621" s="1"/>
      <c r="N621" s="4"/>
      <c r="O621" s="4"/>
      <c r="P621" s="4"/>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4"/>
      <c r="AY621" s="1"/>
    </row>
    <row r="622" spans="3:51" s="6" customFormat="1" x14ac:dyDescent="0.3">
      <c r="C622" s="28"/>
      <c r="D622" s="29"/>
      <c r="E622" s="30"/>
      <c r="F622" s="31"/>
      <c r="G622" s="32"/>
      <c r="H622" s="33"/>
      <c r="K622" s="1"/>
      <c r="L622" s="1"/>
      <c r="M622" s="1"/>
      <c r="N622" s="4"/>
      <c r="O622" s="4"/>
      <c r="P622" s="4"/>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4"/>
      <c r="AY622" s="1"/>
    </row>
    <row r="623" spans="3:51" s="6" customFormat="1" x14ac:dyDescent="0.3">
      <c r="C623" s="28"/>
      <c r="D623" s="29"/>
      <c r="E623" s="30"/>
      <c r="F623" s="31"/>
      <c r="G623" s="32"/>
      <c r="H623" s="33"/>
      <c r="K623" s="1"/>
      <c r="L623" s="1"/>
      <c r="M623" s="1"/>
      <c r="N623" s="4"/>
      <c r="O623" s="4"/>
      <c r="P623" s="4"/>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4"/>
      <c r="AY623" s="1"/>
    </row>
    <row r="624" spans="3:51" s="6" customFormat="1" x14ac:dyDescent="0.3">
      <c r="C624" s="28"/>
      <c r="D624" s="29"/>
      <c r="E624" s="30"/>
      <c r="F624" s="31"/>
      <c r="G624" s="32"/>
      <c r="H624" s="33"/>
      <c r="K624" s="1"/>
      <c r="L624" s="1"/>
      <c r="M624" s="1"/>
      <c r="N624" s="4"/>
      <c r="O624" s="4"/>
      <c r="P624" s="4"/>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4"/>
      <c r="AY624" s="1"/>
    </row>
    <row r="625" spans="3:51" s="6" customFormat="1" x14ac:dyDescent="0.3">
      <c r="C625" s="28"/>
      <c r="D625" s="29"/>
      <c r="E625" s="30"/>
      <c r="F625" s="31"/>
      <c r="G625" s="32"/>
      <c r="H625" s="33"/>
      <c r="K625" s="1"/>
      <c r="L625" s="1"/>
      <c r="M625" s="1"/>
      <c r="N625" s="4"/>
      <c r="O625" s="4"/>
      <c r="P625" s="4"/>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4"/>
      <c r="AY625" s="1"/>
    </row>
    <row r="626" spans="3:51" s="6" customFormat="1" x14ac:dyDescent="0.3">
      <c r="C626" s="28"/>
      <c r="D626" s="29"/>
      <c r="E626" s="30"/>
      <c r="F626" s="31"/>
      <c r="G626" s="32"/>
      <c r="H626" s="33"/>
      <c r="K626" s="1"/>
      <c r="L626" s="1"/>
      <c r="M626" s="1"/>
      <c r="N626" s="4"/>
      <c r="O626" s="4"/>
      <c r="P626" s="4"/>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4"/>
      <c r="AY626" s="1"/>
    </row>
    <row r="627" spans="3:51" s="6" customFormat="1" x14ac:dyDescent="0.3">
      <c r="C627" s="28"/>
      <c r="D627" s="29"/>
      <c r="E627" s="30"/>
      <c r="F627" s="31"/>
      <c r="G627" s="32"/>
      <c r="H627" s="33"/>
      <c r="K627" s="1"/>
      <c r="L627" s="1"/>
      <c r="M627" s="1"/>
      <c r="N627" s="4"/>
      <c r="O627" s="4"/>
      <c r="P627" s="4"/>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4"/>
      <c r="AY627" s="1"/>
    </row>
    <row r="628" spans="3:51" s="6" customFormat="1" x14ac:dyDescent="0.3">
      <c r="C628" s="28"/>
      <c r="D628" s="29"/>
      <c r="E628" s="30"/>
      <c r="F628" s="31"/>
      <c r="G628" s="32"/>
      <c r="H628" s="33"/>
      <c r="K628" s="1"/>
      <c r="L628" s="1"/>
      <c r="M628" s="1"/>
      <c r="N628" s="4"/>
      <c r="O628" s="4"/>
      <c r="P628" s="4"/>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4"/>
      <c r="AY628" s="1"/>
    </row>
    <row r="629" spans="3:51" s="6" customFormat="1" x14ac:dyDescent="0.3">
      <c r="C629" s="28"/>
      <c r="D629" s="29"/>
      <c r="E629" s="30"/>
      <c r="F629" s="31"/>
      <c r="G629" s="32"/>
      <c r="H629" s="33"/>
      <c r="K629" s="1"/>
      <c r="L629" s="1"/>
      <c r="M629" s="1"/>
      <c r="N629" s="4"/>
      <c r="O629" s="4"/>
      <c r="P629" s="4"/>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4"/>
      <c r="AY629" s="1"/>
    </row>
    <row r="630" spans="3:51" s="6" customFormat="1" x14ac:dyDescent="0.3">
      <c r="C630" s="28"/>
      <c r="D630" s="29"/>
      <c r="E630" s="30"/>
      <c r="F630" s="31"/>
      <c r="G630" s="32"/>
      <c r="H630" s="33"/>
      <c r="K630" s="1"/>
      <c r="L630" s="1"/>
      <c r="M630" s="1"/>
      <c r="N630" s="4"/>
      <c r="O630" s="4"/>
      <c r="P630" s="4"/>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4"/>
      <c r="AY630" s="1"/>
    </row>
    <row r="631" spans="3:51" s="6" customFormat="1" x14ac:dyDescent="0.3">
      <c r="C631" s="28"/>
      <c r="D631" s="29"/>
      <c r="E631" s="30"/>
      <c r="F631" s="31"/>
      <c r="G631" s="32"/>
      <c r="H631" s="33"/>
      <c r="K631" s="1"/>
      <c r="L631" s="1"/>
      <c r="M631" s="1"/>
      <c r="N631" s="4"/>
      <c r="O631" s="4"/>
      <c r="P631" s="4"/>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4"/>
      <c r="AY631" s="1"/>
    </row>
    <row r="632" spans="3:51" s="6" customFormat="1" x14ac:dyDescent="0.3">
      <c r="C632" s="28"/>
      <c r="D632" s="29"/>
      <c r="E632" s="30"/>
      <c r="F632" s="31"/>
      <c r="G632" s="32"/>
      <c r="H632" s="33"/>
      <c r="K632" s="1"/>
      <c r="L632" s="1"/>
      <c r="M632" s="1"/>
      <c r="N632" s="4"/>
      <c r="O632" s="4"/>
      <c r="P632" s="4"/>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4"/>
      <c r="AY632" s="1"/>
    </row>
    <row r="633" spans="3:51" s="6" customFormat="1" x14ac:dyDescent="0.3">
      <c r="C633" s="28"/>
      <c r="D633" s="29"/>
      <c r="E633" s="30"/>
      <c r="F633" s="31"/>
      <c r="G633" s="32"/>
      <c r="H633" s="33"/>
      <c r="K633" s="1"/>
      <c r="L633" s="1"/>
      <c r="M633" s="1"/>
      <c r="N633" s="4"/>
      <c r="O633" s="4"/>
      <c r="P633" s="4"/>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4"/>
      <c r="AY633" s="1"/>
    </row>
    <row r="634" spans="3:51" s="6" customFormat="1" x14ac:dyDescent="0.3">
      <c r="C634" s="28"/>
      <c r="D634" s="29"/>
      <c r="E634" s="30"/>
      <c r="F634" s="31"/>
      <c r="G634" s="32"/>
      <c r="H634" s="33"/>
      <c r="K634" s="1"/>
      <c r="L634" s="1"/>
      <c r="M634" s="1"/>
      <c r="N634" s="4"/>
      <c r="O634" s="4"/>
      <c r="P634" s="4"/>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4"/>
      <c r="AY634" s="1"/>
    </row>
    <row r="635" spans="3:51" s="6" customFormat="1" x14ac:dyDescent="0.3">
      <c r="C635" s="28"/>
      <c r="D635" s="29"/>
      <c r="E635" s="30"/>
      <c r="F635" s="31"/>
      <c r="G635" s="32"/>
      <c r="H635" s="33"/>
      <c r="K635" s="1"/>
      <c r="L635" s="1"/>
      <c r="M635" s="1"/>
      <c r="N635" s="4"/>
      <c r="O635" s="4"/>
      <c r="P635" s="4"/>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4"/>
      <c r="AY635" s="1"/>
    </row>
    <row r="636" spans="3:51" s="6" customFormat="1" x14ac:dyDescent="0.3">
      <c r="C636" s="28"/>
      <c r="D636" s="29"/>
      <c r="E636" s="30"/>
      <c r="F636" s="31"/>
      <c r="G636" s="32"/>
      <c r="H636" s="33"/>
      <c r="K636" s="1"/>
      <c r="L636" s="1"/>
      <c r="M636" s="1"/>
      <c r="N636" s="4"/>
      <c r="O636" s="4"/>
      <c r="P636" s="4"/>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4"/>
      <c r="AY636" s="1"/>
    </row>
    <row r="637" spans="3:51" s="6" customFormat="1" x14ac:dyDescent="0.3">
      <c r="C637" s="28"/>
      <c r="D637" s="29"/>
      <c r="E637" s="30"/>
      <c r="F637" s="31"/>
      <c r="G637" s="32"/>
      <c r="H637" s="33"/>
      <c r="K637" s="1"/>
      <c r="L637" s="1"/>
      <c r="M637" s="1"/>
      <c r="N637" s="4"/>
      <c r="O637" s="4"/>
      <c r="P637" s="4"/>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4"/>
      <c r="AY637" s="1"/>
    </row>
    <row r="638" spans="3:51" s="6" customFormat="1" x14ac:dyDescent="0.3">
      <c r="C638" s="28"/>
      <c r="D638" s="29"/>
      <c r="E638" s="30"/>
      <c r="F638" s="31"/>
      <c r="G638" s="32"/>
      <c r="H638" s="33"/>
      <c r="K638" s="1"/>
      <c r="L638" s="1"/>
      <c r="M638" s="1"/>
      <c r="N638" s="4"/>
      <c r="O638" s="4"/>
      <c r="P638" s="4"/>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4"/>
      <c r="AY638" s="1"/>
    </row>
    <row r="639" spans="3:51" s="6" customFormat="1" x14ac:dyDescent="0.3">
      <c r="C639" s="28"/>
      <c r="D639" s="29"/>
      <c r="E639" s="30"/>
      <c r="F639" s="31"/>
      <c r="G639" s="32"/>
      <c r="H639" s="33"/>
      <c r="K639" s="1"/>
      <c r="L639" s="1"/>
      <c r="M639" s="1"/>
      <c r="N639" s="4"/>
      <c r="O639" s="4"/>
      <c r="P639" s="4"/>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4"/>
      <c r="AY639" s="1"/>
    </row>
    <row r="640" spans="3:51" s="6" customFormat="1" x14ac:dyDescent="0.3">
      <c r="C640" s="28"/>
      <c r="D640" s="29"/>
      <c r="E640" s="30"/>
      <c r="F640" s="31"/>
      <c r="G640" s="32"/>
      <c r="H640" s="33"/>
      <c r="K640" s="1"/>
      <c r="L640" s="1"/>
      <c r="M640" s="1"/>
      <c r="N640" s="4"/>
      <c r="O640" s="4"/>
      <c r="P640" s="4"/>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4"/>
      <c r="AY640" s="1"/>
    </row>
    <row r="641" spans="3:51" s="6" customFormat="1" x14ac:dyDescent="0.3">
      <c r="C641" s="28"/>
      <c r="D641" s="29"/>
      <c r="E641" s="30"/>
      <c r="F641" s="31"/>
      <c r="G641" s="32"/>
      <c r="H641" s="33"/>
      <c r="K641" s="1"/>
      <c r="L641" s="1"/>
      <c r="M641" s="1"/>
      <c r="N641" s="4"/>
      <c r="O641" s="4"/>
      <c r="P641" s="4"/>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4"/>
      <c r="AY641" s="1"/>
    </row>
    <row r="642" spans="3:51" s="6" customFormat="1" x14ac:dyDescent="0.3">
      <c r="C642" s="28"/>
      <c r="D642" s="29"/>
      <c r="E642" s="30"/>
      <c r="F642" s="31"/>
      <c r="G642" s="32"/>
      <c r="H642" s="33"/>
      <c r="K642" s="1"/>
      <c r="L642" s="1"/>
      <c r="M642" s="1"/>
      <c r="N642" s="4"/>
      <c r="O642" s="4"/>
      <c r="P642" s="4"/>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4"/>
      <c r="AY642" s="1"/>
    </row>
    <row r="643" spans="3:51" s="6" customFormat="1" x14ac:dyDescent="0.3">
      <c r="C643" s="28"/>
      <c r="D643" s="29"/>
      <c r="E643" s="30"/>
      <c r="F643" s="31"/>
      <c r="G643" s="32"/>
      <c r="H643" s="33"/>
      <c r="K643" s="1"/>
      <c r="L643" s="1"/>
      <c r="M643" s="1"/>
      <c r="N643" s="4"/>
      <c r="O643" s="4"/>
      <c r="P643" s="4"/>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4"/>
      <c r="AY643" s="1"/>
    </row>
    <row r="644" spans="3:51" s="6" customFormat="1" x14ac:dyDescent="0.3">
      <c r="C644" s="28"/>
      <c r="D644" s="29"/>
      <c r="E644" s="30"/>
      <c r="F644" s="31"/>
      <c r="G644" s="32"/>
      <c r="H644" s="33"/>
      <c r="K644" s="1"/>
      <c r="L644" s="1"/>
      <c r="M644" s="1"/>
      <c r="N644" s="4"/>
      <c r="O644" s="4"/>
      <c r="P644" s="4"/>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4"/>
      <c r="AY644" s="1"/>
    </row>
    <row r="645" spans="3:51" s="6" customFormat="1" x14ac:dyDescent="0.3">
      <c r="C645" s="28"/>
      <c r="D645" s="29"/>
      <c r="E645" s="30"/>
      <c r="F645" s="31"/>
      <c r="G645" s="32"/>
      <c r="H645" s="33"/>
      <c r="K645" s="1"/>
      <c r="L645" s="1"/>
      <c r="M645" s="1"/>
      <c r="N645" s="4"/>
      <c r="O645" s="4"/>
      <c r="P645" s="4"/>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4"/>
      <c r="AY645" s="1"/>
    </row>
    <row r="646" spans="3:51" s="6" customFormat="1" x14ac:dyDescent="0.3">
      <c r="C646" s="28"/>
      <c r="D646" s="29"/>
      <c r="E646" s="30"/>
      <c r="F646" s="31"/>
      <c r="G646" s="32"/>
      <c r="H646" s="33"/>
      <c r="K646" s="1"/>
      <c r="L646" s="1"/>
      <c r="M646" s="1"/>
      <c r="N646" s="4"/>
      <c r="O646" s="4"/>
      <c r="P646" s="4"/>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4"/>
      <c r="AY646" s="1"/>
    </row>
    <row r="647" spans="3:51" s="6" customFormat="1" x14ac:dyDescent="0.3">
      <c r="C647" s="28"/>
      <c r="D647" s="29"/>
      <c r="E647" s="30"/>
      <c r="F647" s="31"/>
      <c r="G647" s="32"/>
      <c r="H647" s="33"/>
      <c r="K647" s="1"/>
      <c r="L647" s="1"/>
      <c r="M647" s="1"/>
      <c r="N647" s="4"/>
      <c r="O647" s="4"/>
      <c r="P647" s="4"/>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4"/>
      <c r="AY647" s="1"/>
    </row>
    <row r="648" spans="3:51" s="6" customFormat="1" x14ac:dyDescent="0.3">
      <c r="C648" s="28"/>
      <c r="D648" s="29"/>
      <c r="E648" s="30"/>
      <c r="F648" s="31"/>
      <c r="G648" s="32"/>
      <c r="H648" s="33"/>
      <c r="K648" s="1"/>
      <c r="L648" s="1"/>
      <c r="M648" s="1"/>
      <c r="N648" s="4"/>
      <c r="O648" s="4"/>
      <c r="P648" s="4"/>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4"/>
      <c r="AY648" s="1"/>
    </row>
    <row r="649" spans="3:51" s="6" customFormat="1" x14ac:dyDescent="0.3">
      <c r="C649" s="28"/>
      <c r="D649" s="29"/>
      <c r="E649" s="30"/>
      <c r="F649" s="31"/>
      <c r="G649" s="32"/>
      <c r="H649" s="33"/>
      <c r="K649" s="1"/>
      <c r="L649" s="1"/>
      <c r="M649" s="1"/>
      <c r="N649" s="4"/>
      <c r="O649" s="4"/>
      <c r="P649" s="4"/>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4"/>
      <c r="AY649" s="1"/>
    </row>
    <row r="650" spans="3:51" s="6" customFormat="1" x14ac:dyDescent="0.3">
      <c r="C650" s="28"/>
      <c r="D650" s="29"/>
      <c r="E650" s="30"/>
      <c r="F650" s="31"/>
      <c r="G650" s="32"/>
      <c r="H650" s="33"/>
      <c r="K650" s="1"/>
      <c r="L650" s="1"/>
      <c r="M650" s="1"/>
      <c r="N650" s="4"/>
      <c r="O650" s="4"/>
      <c r="P650" s="4"/>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4"/>
      <c r="AY650" s="1"/>
    </row>
    <row r="651" spans="3:51" s="6" customFormat="1" x14ac:dyDescent="0.3">
      <c r="C651" s="28"/>
      <c r="D651" s="29"/>
      <c r="E651" s="30"/>
      <c r="F651" s="31"/>
      <c r="G651" s="32"/>
      <c r="H651" s="33"/>
      <c r="K651" s="1"/>
      <c r="L651" s="1"/>
      <c r="M651" s="1"/>
      <c r="N651" s="4"/>
      <c r="O651" s="4"/>
      <c r="P651" s="4"/>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4"/>
      <c r="AY651" s="1"/>
    </row>
    <row r="652" spans="3:51" s="6" customFormat="1" x14ac:dyDescent="0.3">
      <c r="C652" s="28"/>
      <c r="D652" s="29"/>
      <c r="E652" s="30"/>
      <c r="F652" s="31"/>
      <c r="G652" s="32"/>
      <c r="H652" s="33"/>
      <c r="K652" s="1"/>
      <c r="L652" s="1"/>
      <c r="M652" s="1"/>
      <c r="N652" s="4"/>
      <c r="O652" s="4"/>
      <c r="P652" s="4"/>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4"/>
      <c r="AY652" s="1"/>
    </row>
    <row r="653" spans="3:51" s="6" customFormat="1" x14ac:dyDescent="0.3">
      <c r="C653" s="28"/>
      <c r="D653" s="29"/>
      <c r="E653" s="30"/>
      <c r="F653" s="31"/>
      <c r="G653" s="32"/>
      <c r="H653" s="33"/>
      <c r="K653" s="1"/>
      <c r="L653" s="1"/>
      <c r="M653" s="1"/>
      <c r="N653" s="4"/>
      <c r="O653" s="4"/>
      <c r="P653" s="4"/>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4"/>
      <c r="AY653" s="1"/>
    </row>
    <row r="654" spans="3:51" s="6" customFormat="1" x14ac:dyDescent="0.3">
      <c r="C654" s="28"/>
      <c r="D654" s="29"/>
      <c r="E654" s="30"/>
      <c r="F654" s="31"/>
      <c r="G654" s="32"/>
      <c r="H654" s="33"/>
      <c r="K654" s="1"/>
      <c r="L654" s="1"/>
      <c r="M654" s="1"/>
      <c r="N654" s="4"/>
      <c r="O654" s="4"/>
      <c r="P654" s="4"/>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4"/>
      <c r="AY654" s="1"/>
    </row>
    <row r="655" spans="3:51" s="6" customFormat="1" x14ac:dyDescent="0.3">
      <c r="C655" s="28"/>
      <c r="D655" s="29"/>
      <c r="E655" s="30"/>
      <c r="F655" s="31"/>
      <c r="G655" s="32"/>
      <c r="H655" s="33"/>
      <c r="K655" s="1"/>
      <c r="L655" s="1"/>
      <c r="M655" s="1"/>
      <c r="N655" s="4"/>
      <c r="O655" s="4"/>
      <c r="P655" s="4"/>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4"/>
      <c r="AY655" s="1"/>
    </row>
    <row r="656" spans="3:51" s="6" customFormat="1" x14ac:dyDescent="0.3">
      <c r="C656" s="28"/>
      <c r="D656" s="29"/>
      <c r="E656" s="30"/>
      <c r="F656" s="31"/>
      <c r="G656" s="32"/>
      <c r="H656" s="33"/>
      <c r="K656" s="1"/>
      <c r="L656" s="1"/>
      <c r="M656" s="1"/>
      <c r="N656" s="4"/>
      <c r="O656" s="4"/>
      <c r="P656" s="4"/>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4"/>
      <c r="AY656" s="1"/>
    </row>
    <row r="657" spans="3:51" s="6" customFormat="1" x14ac:dyDescent="0.3">
      <c r="C657" s="28"/>
      <c r="D657" s="29"/>
      <c r="E657" s="30"/>
      <c r="F657" s="31"/>
      <c r="G657" s="32"/>
      <c r="H657" s="33"/>
      <c r="K657" s="1"/>
      <c r="L657" s="1"/>
      <c r="M657" s="1"/>
      <c r="N657" s="4"/>
      <c r="O657" s="4"/>
      <c r="P657" s="4"/>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4"/>
      <c r="AY657" s="1"/>
    </row>
    <row r="658" spans="3:51" s="6" customFormat="1" x14ac:dyDescent="0.3">
      <c r="C658" s="28"/>
      <c r="D658" s="29"/>
      <c r="E658" s="30"/>
      <c r="F658" s="31"/>
      <c r="G658" s="32"/>
      <c r="H658" s="33"/>
      <c r="K658" s="1"/>
      <c r="L658" s="1"/>
      <c r="M658" s="1"/>
      <c r="N658" s="4"/>
      <c r="O658" s="4"/>
      <c r="P658" s="4"/>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4"/>
      <c r="AY658" s="1"/>
    </row>
    <row r="659" spans="3:51" s="6" customFormat="1" x14ac:dyDescent="0.3">
      <c r="C659" s="28"/>
      <c r="D659" s="29"/>
      <c r="E659" s="30"/>
      <c r="F659" s="31"/>
      <c r="G659" s="32"/>
      <c r="H659" s="33"/>
      <c r="K659" s="1"/>
      <c r="L659" s="1"/>
      <c r="M659" s="1"/>
      <c r="N659" s="4"/>
      <c r="O659" s="4"/>
      <c r="P659" s="4"/>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4"/>
      <c r="AY659" s="1"/>
    </row>
    <row r="660" spans="3:51" s="6" customFormat="1" x14ac:dyDescent="0.3">
      <c r="C660" s="28"/>
      <c r="D660" s="29"/>
      <c r="E660" s="30"/>
      <c r="F660" s="31"/>
      <c r="G660" s="32"/>
      <c r="H660" s="33"/>
      <c r="K660" s="1"/>
      <c r="L660" s="1"/>
      <c r="M660" s="1"/>
      <c r="N660" s="4"/>
      <c r="O660" s="4"/>
      <c r="P660" s="4"/>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4"/>
      <c r="AY660" s="1"/>
    </row>
    <row r="661" spans="3:51" s="6" customFormat="1" x14ac:dyDescent="0.3">
      <c r="C661" s="28"/>
      <c r="D661" s="29"/>
      <c r="E661" s="30"/>
      <c r="F661" s="31"/>
      <c r="G661" s="32"/>
      <c r="H661" s="33"/>
      <c r="K661" s="1"/>
      <c r="L661" s="1"/>
      <c r="M661" s="1"/>
      <c r="N661" s="4"/>
      <c r="O661" s="4"/>
      <c r="P661" s="4"/>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4"/>
      <c r="AY661" s="1"/>
    </row>
    <row r="662" spans="3:51" s="6" customFormat="1" x14ac:dyDescent="0.3">
      <c r="C662" s="28"/>
      <c r="D662" s="29"/>
      <c r="E662" s="30"/>
      <c r="F662" s="31"/>
      <c r="G662" s="32"/>
      <c r="H662" s="33"/>
      <c r="K662" s="1"/>
      <c r="L662" s="1"/>
      <c r="M662" s="1"/>
      <c r="N662" s="4"/>
      <c r="O662" s="4"/>
      <c r="P662" s="4"/>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4"/>
      <c r="AY662" s="1"/>
    </row>
    <row r="663" spans="3:51" s="6" customFormat="1" x14ac:dyDescent="0.3">
      <c r="C663" s="28"/>
      <c r="D663" s="29"/>
      <c r="E663" s="30"/>
      <c r="F663" s="31"/>
      <c r="G663" s="32"/>
      <c r="H663" s="33"/>
      <c r="K663" s="1"/>
      <c r="L663" s="1"/>
      <c r="M663" s="1"/>
      <c r="N663" s="4"/>
      <c r="O663" s="4"/>
      <c r="P663" s="4"/>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4"/>
      <c r="AY663" s="1"/>
    </row>
    <row r="664" spans="3:51" s="6" customFormat="1" x14ac:dyDescent="0.3">
      <c r="C664" s="28"/>
      <c r="D664" s="29"/>
      <c r="E664" s="30"/>
      <c r="F664" s="31"/>
      <c r="G664" s="32"/>
      <c r="H664" s="33"/>
      <c r="K664" s="1"/>
      <c r="L664" s="1"/>
      <c r="M664" s="1"/>
      <c r="N664" s="4"/>
      <c r="O664" s="4"/>
      <c r="P664" s="4"/>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4"/>
      <c r="AY664" s="1"/>
    </row>
    <row r="665" spans="3:51" s="6" customFormat="1" x14ac:dyDescent="0.3">
      <c r="C665" s="28"/>
      <c r="D665" s="29"/>
      <c r="E665" s="30"/>
      <c r="F665" s="31"/>
      <c r="G665" s="32"/>
      <c r="H665" s="33"/>
      <c r="K665" s="1"/>
      <c r="L665" s="1"/>
      <c r="M665" s="1"/>
      <c r="N665" s="4"/>
      <c r="O665" s="4"/>
      <c r="P665" s="4"/>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4"/>
      <c r="AY665" s="1"/>
    </row>
    <row r="666" spans="3:51" s="6" customFormat="1" x14ac:dyDescent="0.3">
      <c r="C666" s="28"/>
      <c r="D666" s="29"/>
      <c r="E666" s="30"/>
      <c r="F666" s="31"/>
      <c r="G666" s="32"/>
      <c r="H666" s="33"/>
      <c r="K666" s="1"/>
      <c r="L666" s="1"/>
      <c r="M666" s="1"/>
      <c r="N666" s="4"/>
      <c r="O666" s="4"/>
      <c r="P666" s="4"/>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4"/>
      <c r="AY666" s="1"/>
    </row>
    <row r="667" spans="3:51" s="6" customFormat="1" x14ac:dyDescent="0.3">
      <c r="C667" s="28"/>
      <c r="D667" s="29"/>
      <c r="E667" s="30"/>
      <c r="F667" s="31"/>
      <c r="G667" s="32"/>
      <c r="H667" s="33"/>
      <c r="K667" s="1"/>
      <c r="L667" s="1"/>
      <c r="M667" s="1"/>
      <c r="N667" s="4"/>
      <c r="O667" s="4"/>
      <c r="P667" s="4"/>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4"/>
      <c r="AY667" s="1"/>
    </row>
    <row r="668" spans="3:51" s="6" customFormat="1" x14ac:dyDescent="0.3">
      <c r="C668" s="28"/>
      <c r="D668" s="29"/>
      <c r="E668" s="30"/>
      <c r="F668" s="31"/>
      <c r="G668" s="32"/>
      <c r="H668" s="33"/>
      <c r="K668" s="1"/>
      <c r="L668" s="1"/>
      <c r="M668" s="1"/>
      <c r="N668" s="4"/>
      <c r="O668" s="4"/>
      <c r="P668" s="4"/>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4"/>
      <c r="AY668" s="1"/>
    </row>
    <row r="669" spans="3:51" s="6" customFormat="1" x14ac:dyDescent="0.3">
      <c r="C669" s="28"/>
      <c r="D669" s="29"/>
      <c r="E669" s="30"/>
      <c r="F669" s="31"/>
      <c r="G669" s="32"/>
      <c r="H669" s="33"/>
      <c r="K669" s="1"/>
      <c r="L669" s="1"/>
      <c r="M669" s="1"/>
      <c r="N669" s="4"/>
      <c r="O669" s="4"/>
      <c r="P669" s="4"/>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4"/>
      <c r="AY669" s="1"/>
    </row>
    <row r="670" spans="3:51" s="6" customFormat="1" x14ac:dyDescent="0.3">
      <c r="C670" s="28"/>
      <c r="D670" s="29"/>
      <c r="E670" s="30"/>
      <c r="F670" s="31"/>
      <c r="G670" s="32"/>
      <c r="H670" s="33"/>
      <c r="K670" s="1"/>
      <c r="L670" s="1"/>
      <c r="M670" s="1"/>
      <c r="N670" s="4"/>
      <c r="O670" s="4"/>
      <c r="P670" s="4"/>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4"/>
      <c r="AY670" s="1"/>
    </row>
    <row r="671" spans="3:51" s="6" customFormat="1" x14ac:dyDescent="0.3">
      <c r="C671" s="28"/>
      <c r="D671" s="29"/>
      <c r="E671" s="30"/>
      <c r="F671" s="31"/>
      <c r="G671" s="32"/>
      <c r="H671" s="33"/>
      <c r="K671" s="1"/>
      <c r="L671" s="1"/>
      <c r="M671" s="1"/>
      <c r="N671" s="4"/>
      <c r="O671" s="4"/>
      <c r="P671" s="4"/>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4"/>
      <c r="AY671" s="1"/>
    </row>
    <row r="672" spans="3:51" s="6" customFormat="1" x14ac:dyDescent="0.3">
      <c r="C672" s="28"/>
      <c r="D672" s="29"/>
      <c r="E672" s="30"/>
      <c r="F672" s="31"/>
      <c r="G672" s="32"/>
      <c r="H672" s="33"/>
      <c r="K672" s="1"/>
      <c r="L672" s="1"/>
      <c r="M672" s="1"/>
      <c r="N672" s="4"/>
      <c r="O672" s="4"/>
      <c r="P672" s="4"/>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4"/>
      <c r="AY672" s="1"/>
    </row>
    <row r="673" spans="3:51" s="6" customFormat="1" x14ac:dyDescent="0.3">
      <c r="C673" s="28"/>
      <c r="D673" s="29"/>
      <c r="E673" s="30"/>
      <c r="F673" s="31"/>
      <c r="G673" s="32"/>
      <c r="H673" s="33"/>
      <c r="K673" s="1"/>
      <c r="L673" s="1"/>
      <c r="M673" s="1"/>
      <c r="N673" s="4"/>
      <c r="O673" s="4"/>
      <c r="P673" s="4"/>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4"/>
      <c r="AY673" s="1"/>
    </row>
    <row r="674" spans="3:51" s="6" customFormat="1" x14ac:dyDescent="0.3">
      <c r="C674" s="28"/>
      <c r="D674" s="29"/>
      <c r="E674" s="30"/>
      <c r="F674" s="31"/>
      <c r="G674" s="32"/>
      <c r="H674" s="33"/>
      <c r="K674" s="1"/>
      <c r="L674" s="1"/>
      <c r="M674" s="1"/>
      <c r="N674" s="4"/>
      <c r="O674" s="4"/>
      <c r="P674" s="4"/>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4"/>
      <c r="AY674" s="1"/>
    </row>
    <row r="675" spans="3:51" s="6" customFormat="1" x14ac:dyDescent="0.3">
      <c r="C675" s="28"/>
      <c r="D675" s="29"/>
      <c r="E675" s="30"/>
      <c r="F675" s="31"/>
      <c r="G675" s="32"/>
      <c r="H675" s="33"/>
      <c r="K675" s="1"/>
      <c r="L675" s="1"/>
      <c r="M675" s="1"/>
      <c r="N675" s="4"/>
      <c r="O675" s="4"/>
      <c r="P675" s="4"/>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4"/>
      <c r="AY675" s="1"/>
    </row>
    <row r="676" spans="3:51" s="6" customFormat="1" x14ac:dyDescent="0.3">
      <c r="C676" s="28"/>
      <c r="D676" s="29"/>
      <c r="E676" s="30"/>
      <c r="F676" s="31"/>
      <c r="G676" s="32"/>
      <c r="H676" s="33"/>
      <c r="K676" s="1"/>
      <c r="L676" s="1"/>
      <c r="M676" s="1"/>
      <c r="N676" s="4"/>
      <c r="O676" s="4"/>
      <c r="P676" s="4"/>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4"/>
      <c r="AY676" s="1"/>
    </row>
    <row r="677" spans="3:51" s="6" customFormat="1" x14ac:dyDescent="0.3">
      <c r="C677" s="28"/>
      <c r="D677" s="29"/>
      <c r="E677" s="30"/>
      <c r="F677" s="31"/>
      <c r="G677" s="32"/>
      <c r="H677" s="33"/>
      <c r="K677" s="1"/>
      <c r="L677" s="1"/>
      <c r="M677" s="1"/>
      <c r="N677" s="4"/>
      <c r="O677" s="4"/>
      <c r="P677" s="4"/>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4"/>
      <c r="AY677" s="1"/>
    </row>
    <row r="678" spans="3:51" s="6" customFormat="1" x14ac:dyDescent="0.3">
      <c r="C678" s="28"/>
      <c r="D678" s="29"/>
      <c r="E678" s="30"/>
      <c r="F678" s="31"/>
      <c r="G678" s="32"/>
      <c r="H678" s="33"/>
      <c r="K678" s="1"/>
      <c r="L678" s="1"/>
      <c r="M678" s="1"/>
      <c r="N678" s="4"/>
      <c r="O678" s="4"/>
      <c r="P678" s="4"/>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4"/>
      <c r="AY678" s="1"/>
    </row>
    <row r="679" spans="3:51" s="6" customFormat="1" x14ac:dyDescent="0.3">
      <c r="C679" s="28"/>
      <c r="D679" s="29"/>
      <c r="E679" s="30"/>
      <c r="F679" s="31"/>
      <c r="G679" s="32"/>
      <c r="H679" s="33"/>
      <c r="K679" s="1"/>
      <c r="L679" s="1"/>
      <c r="M679" s="1"/>
      <c r="N679" s="4"/>
      <c r="O679" s="4"/>
      <c r="P679" s="4"/>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4"/>
      <c r="AY679" s="1"/>
    </row>
    <row r="680" spans="3:51" s="6" customFormat="1" x14ac:dyDescent="0.3">
      <c r="C680" s="28"/>
      <c r="D680" s="29"/>
      <c r="E680" s="30"/>
      <c r="F680" s="31"/>
      <c r="G680" s="32"/>
      <c r="H680" s="33"/>
      <c r="K680" s="1"/>
      <c r="L680" s="1"/>
      <c r="M680" s="1"/>
      <c r="N680" s="4"/>
      <c r="O680" s="4"/>
      <c r="P680" s="4"/>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4"/>
      <c r="AY680" s="1"/>
    </row>
    <row r="681" spans="3:51" s="6" customFormat="1" x14ac:dyDescent="0.3">
      <c r="C681" s="28"/>
      <c r="D681" s="29"/>
      <c r="E681" s="30"/>
      <c r="F681" s="31"/>
      <c r="G681" s="32"/>
      <c r="H681" s="33"/>
      <c r="K681" s="1"/>
      <c r="L681" s="1"/>
      <c r="M681" s="1"/>
      <c r="N681" s="4"/>
      <c r="O681" s="4"/>
      <c r="P681" s="4"/>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4"/>
      <c r="AY681" s="1"/>
    </row>
    <row r="682" spans="3:51" s="6" customFormat="1" x14ac:dyDescent="0.3">
      <c r="C682" s="28"/>
      <c r="D682" s="29"/>
      <c r="E682" s="30"/>
      <c r="F682" s="31"/>
      <c r="G682" s="32"/>
      <c r="H682" s="33"/>
      <c r="K682" s="1"/>
      <c r="L682" s="1"/>
      <c r="M682" s="1"/>
      <c r="N682" s="4"/>
      <c r="O682" s="4"/>
      <c r="P682" s="4"/>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4"/>
      <c r="AY682" s="1"/>
    </row>
    <row r="683" spans="3:51" s="6" customFormat="1" x14ac:dyDescent="0.3">
      <c r="C683" s="28"/>
      <c r="D683" s="29"/>
      <c r="E683" s="30"/>
      <c r="F683" s="31"/>
      <c r="G683" s="32"/>
      <c r="H683" s="33"/>
      <c r="K683" s="1"/>
      <c r="L683" s="1"/>
      <c r="M683" s="1"/>
      <c r="N683" s="4"/>
      <c r="O683" s="4"/>
      <c r="P683" s="4"/>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4"/>
      <c r="AY683" s="1"/>
    </row>
    <row r="684" spans="3:51" s="6" customFormat="1" x14ac:dyDescent="0.3">
      <c r="C684" s="28"/>
      <c r="D684" s="29"/>
      <c r="E684" s="30"/>
      <c r="F684" s="31"/>
      <c r="G684" s="32"/>
      <c r="H684" s="33"/>
      <c r="K684" s="1"/>
      <c r="L684" s="1"/>
      <c r="M684" s="1"/>
      <c r="N684" s="4"/>
      <c r="O684" s="4"/>
      <c r="P684" s="4"/>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4"/>
      <c r="AY684" s="1"/>
    </row>
    <row r="685" spans="3:51" s="6" customFormat="1" x14ac:dyDescent="0.3">
      <c r="C685" s="28"/>
      <c r="D685" s="29"/>
      <c r="E685" s="30"/>
      <c r="F685" s="31"/>
      <c r="G685" s="32"/>
      <c r="H685" s="33"/>
      <c r="K685" s="1"/>
      <c r="L685" s="1"/>
      <c r="M685" s="1"/>
      <c r="N685" s="4"/>
      <c r="O685" s="4"/>
      <c r="P685" s="4"/>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4"/>
      <c r="AY685" s="1"/>
    </row>
    <row r="686" spans="3:51" s="6" customFormat="1" x14ac:dyDescent="0.3">
      <c r="C686" s="28"/>
      <c r="D686" s="29"/>
      <c r="E686" s="30"/>
      <c r="F686" s="31"/>
      <c r="G686" s="32"/>
      <c r="H686" s="33"/>
      <c r="K686" s="1"/>
      <c r="L686" s="1"/>
      <c r="M686" s="1"/>
      <c r="N686" s="4"/>
      <c r="O686" s="4"/>
      <c r="P686" s="4"/>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4"/>
      <c r="AY686" s="1"/>
    </row>
    <row r="687" spans="3:51" s="6" customFormat="1" x14ac:dyDescent="0.3">
      <c r="C687" s="28"/>
      <c r="D687" s="29"/>
      <c r="E687" s="30"/>
      <c r="F687" s="31"/>
      <c r="G687" s="32"/>
      <c r="H687" s="33"/>
      <c r="K687" s="1"/>
      <c r="L687" s="1"/>
      <c r="M687" s="1"/>
      <c r="N687" s="4"/>
      <c r="O687" s="4"/>
      <c r="P687" s="4"/>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4"/>
      <c r="AY687" s="1"/>
    </row>
    <row r="688" spans="3:51" s="6" customFormat="1" x14ac:dyDescent="0.3">
      <c r="C688" s="28"/>
      <c r="D688" s="29"/>
      <c r="E688" s="30"/>
      <c r="F688" s="31"/>
      <c r="G688" s="32"/>
      <c r="H688" s="33"/>
      <c r="K688" s="1"/>
      <c r="L688" s="1"/>
      <c r="M688" s="1"/>
      <c r="N688" s="4"/>
      <c r="O688" s="4"/>
      <c r="P688" s="4"/>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4"/>
      <c r="AY688" s="1"/>
    </row>
    <row r="689" spans="3:51" s="6" customFormat="1" x14ac:dyDescent="0.3">
      <c r="C689" s="28"/>
      <c r="D689" s="29"/>
      <c r="E689" s="30"/>
      <c r="F689" s="31"/>
      <c r="G689" s="32"/>
      <c r="H689" s="33"/>
      <c r="K689" s="1"/>
      <c r="L689" s="1"/>
      <c r="M689" s="1"/>
      <c r="N689" s="4"/>
      <c r="O689" s="4"/>
      <c r="P689" s="4"/>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4"/>
      <c r="AY689" s="1"/>
    </row>
    <row r="690" spans="3:51" s="6" customFormat="1" x14ac:dyDescent="0.3">
      <c r="C690" s="28"/>
      <c r="D690" s="29"/>
      <c r="E690" s="30"/>
      <c r="F690" s="31"/>
      <c r="G690" s="32"/>
      <c r="H690" s="33"/>
      <c r="K690" s="1"/>
      <c r="L690" s="1"/>
      <c r="M690" s="1"/>
      <c r="N690" s="4"/>
      <c r="O690" s="4"/>
      <c r="P690" s="4"/>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4"/>
      <c r="AY690" s="1"/>
    </row>
    <row r="691" spans="3:51" s="6" customFormat="1" x14ac:dyDescent="0.3">
      <c r="C691" s="28"/>
      <c r="D691" s="29"/>
      <c r="E691" s="30"/>
      <c r="F691" s="31"/>
      <c r="G691" s="32"/>
      <c r="H691" s="33"/>
      <c r="K691" s="1"/>
      <c r="L691" s="1"/>
      <c r="M691" s="1"/>
      <c r="N691" s="4"/>
      <c r="O691" s="4"/>
      <c r="P691" s="4"/>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4"/>
      <c r="AY691" s="1"/>
    </row>
    <row r="692" spans="3:51" s="6" customFormat="1" x14ac:dyDescent="0.3">
      <c r="C692" s="28"/>
      <c r="D692" s="29"/>
      <c r="E692" s="30"/>
      <c r="F692" s="31"/>
      <c r="G692" s="32"/>
      <c r="H692" s="33"/>
      <c r="K692" s="1"/>
      <c r="L692" s="1"/>
      <c r="M692" s="1"/>
      <c r="N692" s="4"/>
      <c r="O692" s="4"/>
      <c r="P692" s="4"/>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4"/>
      <c r="AY692" s="1"/>
    </row>
    <row r="693" spans="3:51" s="6" customFormat="1" x14ac:dyDescent="0.3">
      <c r="C693" s="28"/>
      <c r="D693" s="29"/>
      <c r="E693" s="30"/>
      <c r="F693" s="31"/>
      <c r="G693" s="32"/>
      <c r="H693" s="33"/>
      <c r="K693" s="1"/>
      <c r="L693" s="1"/>
      <c r="M693" s="1"/>
      <c r="N693" s="4"/>
      <c r="O693" s="4"/>
      <c r="P693" s="4"/>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4"/>
      <c r="AY693" s="1"/>
    </row>
    <row r="694" spans="3:51" s="6" customFormat="1" x14ac:dyDescent="0.3">
      <c r="C694" s="28"/>
      <c r="D694" s="29"/>
      <c r="E694" s="30"/>
      <c r="F694" s="31"/>
      <c r="G694" s="32"/>
      <c r="H694" s="33"/>
      <c r="K694" s="1"/>
      <c r="L694" s="1"/>
      <c r="M694" s="1"/>
      <c r="N694" s="4"/>
      <c r="O694" s="4"/>
      <c r="P694" s="4"/>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4"/>
      <c r="AY694" s="1"/>
    </row>
    <row r="695" spans="3:51" s="6" customFormat="1" x14ac:dyDescent="0.3">
      <c r="C695" s="28"/>
      <c r="D695" s="29"/>
      <c r="E695" s="30"/>
      <c r="F695" s="31"/>
      <c r="G695" s="32"/>
      <c r="H695" s="33"/>
      <c r="K695" s="1"/>
      <c r="L695" s="1"/>
      <c r="M695" s="1"/>
      <c r="N695" s="4"/>
      <c r="O695" s="4"/>
      <c r="P695" s="4"/>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4"/>
      <c r="AY695" s="1"/>
    </row>
    <row r="696" spans="3:51" s="6" customFormat="1" x14ac:dyDescent="0.3">
      <c r="C696" s="28"/>
      <c r="D696" s="29"/>
      <c r="E696" s="30"/>
      <c r="F696" s="31"/>
      <c r="G696" s="32"/>
      <c r="H696" s="33"/>
      <c r="K696" s="1"/>
      <c r="L696" s="1"/>
      <c r="M696" s="1"/>
      <c r="N696" s="4"/>
      <c r="O696" s="4"/>
      <c r="P696" s="4"/>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4"/>
      <c r="AY696" s="1"/>
    </row>
    <row r="697" spans="3:51" s="6" customFormat="1" x14ac:dyDescent="0.3">
      <c r="C697" s="28"/>
      <c r="D697" s="29"/>
      <c r="E697" s="30"/>
      <c r="F697" s="31"/>
      <c r="G697" s="32"/>
      <c r="H697" s="33"/>
      <c r="K697" s="1"/>
      <c r="L697" s="1"/>
      <c r="M697" s="1"/>
      <c r="N697" s="4"/>
      <c r="O697" s="4"/>
      <c r="P697" s="4"/>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4"/>
      <c r="AY697" s="1"/>
    </row>
    <row r="698" spans="3:51" s="6" customFormat="1" x14ac:dyDescent="0.3">
      <c r="C698" s="28"/>
      <c r="D698" s="29"/>
      <c r="E698" s="30"/>
      <c r="F698" s="31"/>
      <c r="G698" s="32"/>
      <c r="H698" s="33"/>
      <c r="K698" s="1"/>
      <c r="L698" s="1"/>
      <c r="M698" s="1"/>
      <c r="N698" s="4"/>
      <c r="O698" s="4"/>
      <c r="P698" s="4"/>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4"/>
      <c r="AY698" s="1"/>
    </row>
    <row r="699" spans="3:51" s="6" customFormat="1" x14ac:dyDescent="0.3">
      <c r="C699" s="28"/>
      <c r="D699" s="29"/>
      <c r="E699" s="30"/>
      <c r="F699" s="31"/>
      <c r="G699" s="32"/>
      <c r="H699" s="33"/>
      <c r="K699" s="1"/>
      <c r="L699" s="1"/>
      <c r="M699" s="1"/>
      <c r="N699" s="4"/>
      <c r="O699" s="4"/>
      <c r="P699" s="4"/>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4"/>
      <c r="AY699" s="1"/>
    </row>
    <row r="700" spans="3:51" s="6" customFormat="1" x14ac:dyDescent="0.3">
      <c r="C700" s="28"/>
      <c r="D700" s="29"/>
      <c r="E700" s="30"/>
      <c r="F700" s="31"/>
      <c r="G700" s="32"/>
      <c r="H700" s="33"/>
      <c r="K700" s="1"/>
      <c r="L700" s="1"/>
      <c r="M700" s="1"/>
      <c r="N700" s="4"/>
      <c r="O700" s="4"/>
      <c r="P700" s="4"/>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4"/>
      <c r="AY700" s="1"/>
    </row>
    <row r="701" spans="3:51" s="6" customFormat="1" x14ac:dyDescent="0.3">
      <c r="C701" s="28"/>
      <c r="D701" s="29"/>
      <c r="E701" s="30"/>
      <c r="F701" s="31"/>
      <c r="G701" s="32"/>
      <c r="H701" s="33"/>
      <c r="K701" s="1"/>
      <c r="L701" s="1"/>
      <c r="M701" s="1"/>
      <c r="N701" s="4"/>
      <c r="O701" s="4"/>
      <c r="P701" s="4"/>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4"/>
      <c r="AY701" s="1"/>
    </row>
    <row r="702" spans="3:51" s="6" customFormat="1" x14ac:dyDescent="0.3">
      <c r="C702" s="28"/>
      <c r="D702" s="29"/>
      <c r="E702" s="30"/>
      <c r="F702" s="31"/>
      <c r="G702" s="32"/>
      <c r="H702" s="33"/>
      <c r="K702" s="1"/>
      <c r="L702" s="1"/>
      <c r="M702" s="1"/>
      <c r="N702" s="4"/>
      <c r="O702" s="4"/>
      <c r="P702" s="4"/>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4"/>
      <c r="AY702" s="1"/>
    </row>
    <row r="703" spans="3:51" s="6" customFormat="1" x14ac:dyDescent="0.3">
      <c r="C703" s="28"/>
      <c r="D703" s="29"/>
      <c r="E703" s="30"/>
      <c r="F703" s="31"/>
      <c r="G703" s="32"/>
      <c r="H703" s="33"/>
      <c r="K703" s="1"/>
      <c r="L703" s="1"/>
      <c r="M703" s="1"/>
      <c r="N703" s="4"/>
      <c r="O703" s="4"/>
      <c r="P703" s="4"/>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4"/>
      <c r="AY703" s="1"/>
    </row>
    <row r="704" spans="3:51" s="6" customFormat="1" x14ac:dyDescent="0.3">
      <c r="C704" s="28"/>
      <c r="D704" s="29"/>
      <c r="E704" s="30"/>
      <c r="F704" s="31"/>
      <c r="G704" s="32"/>
      <c r="H704" s="33"/>
      <c r="K704" s="1"/>
      <c r="L704" s="1"/>
      <c r="M704" s="1"/>
      <c r="N704" s="4"/>
      <c r="O704" s="4"/>
      <c r="P704" s="4"/>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4"/>
      <c r="AY704" s="1"/>
    </row>
    <row r="705" spans="3:51" s="6" customFormat="1" x14ac:dyDescent="0.3">
      <c r="C705" s="28"/>
      <c r="D705" s="29"/>
      <c r="E705" s="30"/>
      <c r="F705" s="31"/>
      <c r="G705" s="32"/>
      <c r="H705" s="33"/>
      <c r="K705" s="1"/>
      <c r="L705" s="1"/>
      <c r="M705" s="1"/>
      <c r="N705" s="4"/>
      <c r="O705" s="4"/>
      <c r="P705" s="4"/>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4"/>
      <c r="AY705" s="1"/>
    </row>
    <row r="706" spans="3:51" s="6" customFormat="1" x14ac:dyDescent="0.3">
      <c r="C706" s="28"/>
      <c r="D706" s="29"/>
      <c r="E706" s="30"/>
      <c r="F706" s="31"/>
      <c r="G706" s="32"/>
      <c r="H706" s="33"/>
      <c r="K706" s="1"/>
      <c r="L706" s="1"/>
      <c r="M706" s="1"/>
      <c r="N706" s="4"/>
      <c r="O706" s="4"/>
      <c r="P706" s="4"/>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4"/>
      <c r="AY706" s="1"/>
    </row>
    <row r="707" spans="3:51" s="6" customFormat="1" x14ac:dyDescent="0.3">
      <c r="C707" s="28"/>
      <c r="D707" s="29"/>
      <c r="E707" s="30"/>
      <c r="F707" s="31"/>
      <c r="G707" s="32"/>
      <c r="H707" s="33"/>
      <c r="K707" s="1"/>
      <c r="L707" s="1"/>
      <c r="M707" s="1"/>
      <c r="N707" s="4"/>
      <c r="O707" s="4"/>
      <c r="P707" s="4"/>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4"/>
      <c r="AY707" s="1"/>
    </row>
    <row r="708" spans="3:51" s="6" customFormat="1" x14ac:dyDescent="0.3">
      <c r="C708" s="28"/>
      <c r="D708" s="29"/>
      <c r="E708" s="30"/>
      <c r="F708" s="31"/>
      <c r="G708" s="32"/>
      <c r="H708" s="33"/>
      <c r="K708" s="1"/>
      <c r="L708" s="1"/>
      <c r="M708" s="1"/>
      <c r="N708" s="4"/>
      <c r="O708" s="4"/>
      <c r="P708" s="4"/>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4"/>
      <c r="AY708" s="1"/>
    </row>
    <row r="709" spans="3:51" s="6" customFormat="1" x14ac:dyDescent="0.3">
      <c r="C709" s="28"/>
      <c r="D709" s="29"/>
      <c r="E709" s="30"/>
      <c r="F709" s="31"/>
      <c r="G709" s="32"/>
      <c r="H709" s="33"/>
      <c r="K709" s="1"/>
      <c r="L709" s="1"/>
      <c r="M709" s="1"/>
      <c r="N709" s="4"/>
      <c r="O709" s="4"/>
      <c r="P709" s="4"/>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4"/>
      <c r="AY709" s="1"/>
    </row>
    <row r="710" spans="3:51" s="6" customFormat="1" x14ac:dyDescent="0.3">
      <c r="C710" s="28"/>
      <c r="D710" s="29"/>
      <c r="E710" s="30"/>
      <c r="F710" s="31"/>
      <c r="G710" s="32"/>
      <c r="H710" s="33"/>
      <c r="K710" s="1"/>
      <c r="L710" s="1"/>
      <c r="M710" s="1"/>
      <c r="N710" s="4"/>
      <c r="O710" s="4"/>
      <c r="P710" s="4"/>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4"/>
      <c r="AY710" s="1"/>
    </row>
    <row r="711" spans="3:51" s="6" customFormat="1" x14ac:dyDescent="0.3">
      <c r="C711" s="28"/>
      <c r="D711" s="29"/>
      <c r="E711" s="30"/>
      <c r="F711" s="31"/>
      <c r="G711" s="32"/>
      <c r="H711" s="33"/>
      <c r="K711" s="1"/>
      <c r="L711" s="1"/>
      <c r="M711" s="1"/>
      <c r="N711" s="4"/>
      <c r="O711" s="4"/>
      <c r="P711" s="4"/>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4"/>
      <c r="AY711" s="1"/>
    </row>
    <row r="712" spans="3:51" s="6" customFormat="1" x14ac:dyDescent="0.3">
      <c r="C712" s="28"/>
      <c r="D712" s="29"/>
      <c r="E712" s="30"/>
      <c r="F712" s="31"/>
      <c r="G712" s="32"/>
      <c r="H712" s="33"/>
      <c r="K712" s="1"/>
      <c r="L712" s="1"/>
      <c r="M712" s="1"/>
      <c r="N712" s="4"/>
      <c r="O712" s="4"/>
      <c r="P712" s="4"/>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4"/>
      <c r="AY712" s="1"/>
    </row>
    <row r="713" spans="3:51" s="6" customFormat="1" x14ac:dyDescent="0.3">
      <c r="C713" s="28"/>
      <c r="D713" s="29"/>
      <c r="E713" s="30"/>
      <c r="F713" s="31"/>
      <c r="G713" s="32"/>
      <c r="H713" s="33"/>
      <c r="K713" s="1"/>
      <c r="L713" s="1"/>
      <c r="M713" s="1"/>
      <c r="N713" s="4"/>
      <c r="O713" s="4"/>
      <c r="P713" s="4"/>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4"/>
      <c r="AY713" s="1"/>
    </row>
    <row r="714" spans="3:51" s="6" customFormat="1" x14ac:dyDescent="0.3">
      <c r="C714" s="28"/>
      <c r="D714" s="29"/>
      <c r="E714" s="30"/>
      <c r="F714" s="31"/>
      <c r="G714" s="32"/>
      <c r="H714" s="33"/>
      <c r="K714" s="1"/>
      <c r="L714" s="1"/>
      <c r="M714" s="1"/>
      <c r="N714" s="4"/>
      <c r="O714" s="4"/>
      <c r="P714" s="4"/>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4"/>
      <c r="AY714" s="1"/>
    </row>
    <row r="715" spans="3:51" s="6" customFormat="1" x14ac:dyDescent="0.3">
      <c r="C715" s="28"/>
      <c r="D715" s="29"/>
      <c r="E715" s="30"/>
      <c r="F715" s="31"/>
      <c r="G715" s="32"/>
      <c r="H715" s="33"/>
      <c r="K715" s="1"/>
      <c r="L715" s="1"/>
      <c r="M715" s="1"/>
      <c r="N715" s="4"/>
      <c r="O715" s="4"/>
      <c r="P715" s="4"/>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4"/>
      <c r="AY715" s="1"/>
    </row>
    <row r="716" spans="3:51" s="6" customFormat="1" x14ac:dyDescent="0.3">
      <c r="C716" s="28"/>
      <c r="D716" s="29"/>
      <c r="E716" s="30"/>
      <c r="F716" s="31"/>
      <c r="G716" s="32"/>
      <c r="H716" s="33"/>
      <c r="K716" s="1"/>
      <c r="L716" s="1"/>
      <c r="M716" s="1"/>
      <c r="N716" s="4"/>
      <c r="O716" s="4"/>
      <c r="P716" s="4"/>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4"/>
      <c r="AY716" s="1"/>
    </row>
    <row r="717" spans="3:51" s="6" customFormat="1" x14ac:dyDescent="0.3">
      <c r="C717" s="28"/>
      <c r="D717" s="29"/>
      <c r="E717" s="30"/>
      <c r="F717" s="31"/>
      <c r="G717" s="32"/>
      <c r="H717" s="33"/>
      <c r="K717" s="1"/>
      <c r="L717" s="1"/>
      <c r="M717" s="1"/>
      <c r="N717" s="4"/>
      <c r="O717" s="4"/>
      <c r="P717" s="4"/>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4"/>
      <c r="AY717" s="1"/>
    </row>
    <row r="718" spans="3:51" s="6" customFormat="1" x14ac:dyDescent="0.3">
      <c r="C718" s="28"/>
      <c r="D718" s="29"/>
      <c r="E718" s="30"/>
      <c r="F718" s="31"/>
      <c r="G718" s="32"/>
      <c r="H718" s="33"/>
      <c r="K718" s="1"/>
      <c r="L718" s="1"/>
      <c r="M718" s="1"/>
      <c r="N718" s="4"/>
      <c r="O718" s="4"/>
      <c r="P718" s="4"/>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4"/>
      <c r="AY718" s="1"/>
    </row>
    <row r="719" spans="3:51" s="6" customFormat="1" x14ac:dyDescent="0.3">
      <c r="C719" s="28"/>
      <c r="D719" s="29"/>
      <c r="E719" s="30"/>
      <c r="F719" s="31"/>
      <c r="G719" s="32"/>
      <c r="H719" s="33"/>
      <c r="K719" s="1"/>
      <c r="L719" s="1"/>
      <c r="M719" s="1"/>
      <c r="N719" s="4"/>
      <c r="O719" s="4"/>
      <c r="P719" s="4"/>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4"/>
      <c r="AY719" s="1"/>
    </row>
    <row r="720" spans="3:51" s="6" customFormat="1" x14ac:dyDescent="0.3">
      <c r="C720" s="28"/>
      <c r="D720" s="29"/>
      <c r="E720" s="30"/>
      <c r="F720" s="31"/>
      <c r="G720" s="32"/>
      <c r="H720" s="33"/>
      <c r="K720" s="1"/>
      <c r="L720" s="1"/>
      <c r="M720" s="1"/>
      <c r="N720" s="4"/>
      <c r="O720" s="4"/>
      <c r="P720" s="4"/>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4"/>
      <c r="AY720" s="1"/>
    </row>
    <row r="721" spans="3:51" s="6" customFormat="1" x14ac:dyDescent="0.3">
      <c r="C721" s="28"/>
      <c r="D721" s="29"/>
      <c r="E721" s="30"/>
      <c r="F721" s="31"/>
      <c r="G721" s="32"/>
      <c r="H721" s="33"/>
      <c r="K721" s="1"/>
      <c r="L721" s="1"/>
      <c r="M721" s="1"/>
      <c r="N721" s="4"/>
      <c r="O721" s="4"/>
      <c r="P721" s="4"/>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4"/>
      <c r="AY721" s="1"/>
    </row>
    <row r="722" spans="3:51" s="6" customFormat="1" x14ac:dyDescent="0.3">
      <c r="C722" s="28"/>
      <c r="D722" s="29"/>
      <c r="E722" s="30"/>
      <c r="F722" s="31"/>
      <c r="G722" s="32"/>
      <c r="H722" s="33"/>
      <c r="K722" s="1"/>
      <c r="L722" s="1"/>
      <c r="M722" s="1"/>
      <c r="N722" s="4"/>
      <c r="O722" s="4"/>
      <c r="P722" s="4"/>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4"/>
      <c r="AY722" s="1"/>
    </row>
    <row r="723" spans="3:51" s="6" customFormat="1" x14ac:dyDescent="0.3">
      <c r="C723" s="28"/>
      <c r="D723" s="29"/>
      <c r="E723" s="30"/>
      <c r="F723" s="31"/>
      <c r="G723" s="32"/>
      <c r="H723" s="33"/>
      <c r="K723" s="1"/>
      <c r="L723" s="1"/>
      <c r="M723" s="1"/>
      <c r="N723" s="4"/>
      <c r="O723" s="4"/>
      <c r="P723" s="4"/>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4"/>
      <c r="AY723" s="1"/>
    </row>
    <row r="724" spans="3:51" s="6" customFormat="1" x14ac:dyDescent="0.3">
      <c r="C724" s="28"/>
      <c r="D724" s="29"/>
      <c r="E724" s="30"/>
      <c r="F724" s="31"/>
      <c r="G724" s="32"/>
      <c r="H724" s="33"/>
      <c r="K724" s="1"/>
      <c r="L724" s="1"/>
      <c r="M724" s="1"/>
      <c r="N724" s="4"/>
      <c r="O724" s="4"/>
      <c r="P724" s="4"/>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4"/>
      <c r="AY724" s="1"/>
    </row>
    <row r="725" spans="3:51" s="6" customFormat="1" x14ac:dyDescent="0.3">
      <c r="C725" s="28"/>
      <c r="D725" s="29"/>
      <c r="E725" s="30"/>
      <c r="F725" s="31"/>
      <c r="G725" s="32"/>
      <c r="H725" s="33"/>
      <c r="K725" s="1"/>
      <c r="L725" s="1"/>
      <c r="M725" s="1"/>
      <c r="N725" s="4"/>
      <c r="O725" s="4"/>
      <c r="P725" s="4"/>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4"/>
      <c r="AY725" s="1"/>
    </row>
    <row r="726" spans="3:51" s="6" customFormat="1" x14ac:dyDescent="0.3">
      <c r="C726" s="28"/>
      <c r="D726" s="29"/>
      <c r="E726" s="30"/>
      <c r="F726" s="31"/>
      <c r="G726" s="32"/>
      <c r="H726" s="33"/>
      <c r="K726" s="1"/>
      <c r="L726" s="1"/>
      <c r="M726" s="1"/>
      <c r="N726" s="4"/>
      <c r="O726" s="4"/>
      <c r="P726" s="4"/>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4"/>
      <c r="AY726" s="1"/>
    </row>
    <row r="727" spans="3:51" s="6" customFormat="1" x14ac:dyDescent="0.3">
      <c r="C727" s="28"/>
      <c r="D727" s="29"/>
      <c r="E727" s="30"/>
      <c r="F727" s="31"/>
      <c r="G727" s="32"/>
      <c r="H727" s="33"/>
      <c r="K727" s="1"/>
      <c r="L727" s="1"/>
      <c r="M727" s="1"/>
      <c r="N727" s="4"/>
      <c r="O727" s="4"/>
      <c r="P727" s="4"/>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4"/>
      <c r="AY727" s="1"/>
    </row>
    <row r="728" spans="3:51" s="6" customFormat="1" x14ac:dyDescent="0.3">
      <c r="C728" s="28"/>
      <c r="D728" s="29"/>
      <c r="E728" s="30"/>
      <c r="F728" s="31"/>
      <c r="G728" s="32"/>
      <c r="H728" s="33"/>
      <c r="K728" s="1"/>
      <c r="L728" s="1"/>
      <c r="M728" s="1"/>
      <c r="N728" s="4"/>
      <c r="O728" s="4"/>
      <c r="P728" s="4"/>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4"/>
      <c r="AY728" s="1"/>
    </row>
    <row r="729" spans="3:51" s="6" customFormat="1" x14ac:dyDescent="0.3">
      <c r="C729" s="28"/>
      <c r="D729" s="29"/>
      <c r="E729" s="30"/>
      <c r="F729" s="31"/>
      <c r="G729" s="32"/>
      <c r="H729" s="33"/>
      <c r="K729" s="1"/>
      <c r="L729" s="1"/>
      <c r="M729" s="1"/>
      <c r="N729" s="4"/>
      <c r="O729" s="4"/>
      <c r="P729" s="4"/>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4"/>
      <c r="AY729" s="1"/>
    </row>
    <row r="730" spans="3:51" s="6" customFormat="1" x14ac:dyDescent="0.3">
      <c r="C730" s="28"/>
      <c r="D730" s="29"/>
      <c r="E730" s="30"/>
      <c r="F730" s="31"/>
      <c r="G730" s="32"/>
      <c r="H730" s="33"/>
      <c r="K730" s="1"/>
      <c r="L730" s="1"/>
      <c r="M730" s="1"/>
      <c r="N730" s="4"/>
      <c r="O730" s="4"/>
      <c r="P730" s="4"/>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4"/>
      <c r="AY730" s="1"/>
    </row>
    <row r="731" spans="3:51" s="6" customFormat="1" x14ac:dyDescent="0.3">
      <c r="C731" s="28"/>
      <c r="D731" s="29"/>
      <c r="E731" s="30"/>
      <c r="F731" s="31"/>
      <c r="G731" s="32"/>
      <c r="H731" s="33"/>
      <c r="K731" s="1"/>
      <c r="L731" s="1"/>
      <c r="M731" s="1"/>
      <c r="N731" s="4"/>
      <c r="O731" s="4"/>
      <c r="P731" s="4"/>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4"/>
      <c r="AY731" s="1"/>
    </row>
    <row r="732" spans="3:51" s="6" customFormat="1" x14ac:dyDescent="0.3">
      <c r="C732" s="28"/>
      <c r="D732" s="29"/>
      <c r="E732" s="30"/>
      <c r="F732" s="31"/>
      <c r="G732" s="32"/>
      <c r="H732" s="33"/>
      <c r="K732" s="1"/>
      <c r="L732" s="1"/>
      <c r="M732" s="1"/>
      <c r="N732" s="4"/>
      <c r="O732" s="4"/>
      <c r="P732" s="4"/>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4"/>
      <c r="AY732" s="1"/>
    </row>
    <row r="733" spans="3:51" s="6" customFormat="1" x14ac:dyDescent="0.3">
      <c r="C733" s="28"/>
      <c r="D733" s="29"/>
      <c r="E733" s="30"/>
      <c r="F733" s="31"/>
      <c r="G733" s="32"/>
      <c r="H733" s="33"/>
      <c r="K733" s="1"/>
      <c r="L733" s="1"/>
      <c r="M733" s="1"/>
      <c r="N733" s="4"/>
      <c r="O733" s="4"/>
      <c r="P733" s="4"/>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4"/>
      <c r="AY733" s="1"/>
    </row>
    <row r="734" spans="3:51" s="6" customFormat="1" x14ac:dyDescent="0.3">
      <c r="C734" s="28"/>
      <c r="D734" s="29"/>
      <c r="E734" s="30"/>
      <c r="F734" s="31"/>
      <c r="G734" s="32"/>
      <c r="H734" s="33"/>
      <c r="K734" s="1"/>
      <c r="L734" s="1"/>
      <c r="M734" s="1"/>
      <c r="N734" s="4"/>
      <c r="O734" s="4"/>
      <c r="P734" s="4"/>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4"/>
      <c r="AY734" s="1"/>
    </row>
    <row r="735" spans="3:51" s="6" customFormat="1" x14ac:dyDescent="0.3">
      <c r="C735" s="28"/>
      <c r="D735" s="29"/>
      <c r="E735" s="30"/>
      <c r="F735" s="31"/>
      <c r="G735" s="32"/>
      <c r="H735" s="33"/>
      <c r="K735" s="1"/>
      <c r="L735" s="1"/>
      <c r="M735" s="1"/>
      <c r="N735" s="4"/>
      <c r="O735" s="4"/>
      <c r="P735" s="4"/>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4"/>
      <c r="AY735" s="1"/>
    </row>
    <row r="736" spans="3:51" s="6" customFormat="1" x14ac:dyDescent="0.3">
      <c r="C736" s="28"/>
      <c r="D736" s="29"/>
      <c r="E736" s="30"/>
      <c r="F736" s="31"/>
      <c r="G736" s="32"/>
      <c r="H736" s="33"/>
      <c r="K736" s="1"/>
      <c r="L736" s="1"/>
      <c r="M736" s="1"/>
      <c r="N736" s="4"/>
      <c r="O736" s="4"/>
      <c r="P736" s="4"/>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4"/>
      <c r="AY736" s="1"/>
    </row>
    <row r="737" spans="3:51" s="6" customFormat="1" x14ac:dyDescent="0.3">
      <c r="C737" s="28"/>
      <c r="D737" s="29"/>
      <c r="E737" s="30"/>
      <c r="F737" s="31"/>
      <c r="G737" s="32"/>
      <c r="H737" s="33"/>
      <c r="K737" s="1"/>
      <c r="L737" s="1"/>
      <c r="M737" s="1"/>
      <c r="N737" s="4"/>
      <c r="O737" s="4"/>
      <c r="P737" s="4"/>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4"/>
      <c r="AY737" s="1"/>
    </row>
    <row r="738" spans="3:51" s="6" customFormat="1" x14ac:dyDescent="0.3">
      <c r="C738" s="28"/>
      <c r="D738" s="29"/>
      <c r="E738" s="30"/>
      <c r="F738" s="31"/>
      <c r="G738" s="32"/>
      <c r="H738" s="33"/>
      <c r="K738" s="1"/>
      <c r="L738" s="1"/>
      <c r="M738" s="1"/>
      <c r="N738" s="4"/>
      <c r="O738" s="4"/>
      <c r="P738" s="4"/>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4"/>
      <c r="AY738" s="1"/>
    </row>
    <row r="739" spans="3:51" s="6" customFormat="1" x14ac:dyDescent="0.3">
      <c r="C739" s="28"/>
      <c r="D739" s="29"/>
      <c r="E739" s="30"/>
      <c r="F739" s="31"/>
      <c r="G739" s="32"/>
      <c r="H739" s="33"/>
      <c r="K739" s="1"/>
      <c r="L739" s="1"/>
      <c r="M739" s="1"/>
      <c r="N739" s="4"/>
      <c r="O739" s="4"/>
      <c r="P739" s="4"/>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4"/>
      <c r="AY739" s="1"/>
    </row>
    <row r="740" spans="3:51" s="6" customFormat="1" x14ac:dyDescent="0.3">
      <c r="C740" s="28"/>
      <c r="D740" s="29"/>
      <c r="E740" s="30"/>
      <c r="F740" s="31"/>
      <c r="G740" s="32"/>
      <c r="H740" s="33"/>
      <c r="K740" s="1"/>
      <c r="L740" s="1"/>
      <c r="M740" s="1"/>
      <c r="N740" s="4"/>
      <c r="O740" s="4"/>
      <c r="P740" s="4"/>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4"/>
      <c r="AY740" s="1"/>
    </row>
    <row r="741" spans="3:51" s="6" customFormat="1" x14ac:dyDescent="0.3">
      <c r="C741" s="28"/>
      <c r="D741" s="29"/>
      <c r="E741" s="30"/>
      <c r="F741" s="31"/>
      <c r="G741" s="32"/>
      <c r="H741" s="33"/>
      <c r="K741" s="1"/>
      <c r="L741" s="1"/>
      <c r="M741" s="1"/>
      <c r="N741" s="4"/>
      <c r="O741" s="4"/>
      <c r="P741" s="4"/>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4"/>
      <c r="AY741" s="1"/>
    </row>
    <row r="742" spans="3:51" s="6" customFormat="1" x14ac:dyDescent="0.3">
      <c r="C742" s="28"/>
      <c r="D742" s="29"/>
      <c r="E742" s="30"/>
      <c r="F742" s="31"/>
      <c r="G742" s="32"/>
      <c r="H742" s="33"/>
      <c r="K742" s="1"/>
      <c r="L742" s="1"/>
      <c r="M742" s="1"/>
      <c r="N742" s="4"/>
      <c r="O742" s="4"/>
      <c r="P742" s="4"/>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4"/>
      <c r="AY742" s="1"/>
    </row>
    <row r="743" spans="3:51" s="6" customFormat="1" x14ac:dyDescent="0.3">
      <c r="C743" s="28"/>
      <c r="D743" s="29"/>
      <c r="E743" s="30"/>
      <c r="F743" s="31"/>
      <c r="G743" s="32"/>
      <c r="H743" s="33"/>
      <c r="K743" s="1"/>
      <c r="L743" s="1"/>
      <c r="M743" s="1"/>
      <c r="N743" s="4"/>
      <c r="O743" s="4"/>
      <c r="P743" s="4"/>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4"/>
      <c r="AY743" s="1"/>
    </row>
    <row r="744" spans="3:51" s="6" customFormat="1" x14ac:dyDescent="0.3">
      <c r="C744" s="28"/>
      <c r="D744" s="29"/>
      <c r="E744" s="30"/>
      <c r="F744" s="31"/>
      <c r="G744" s="32"/>
      <c r="H744" s="33"/>
      <c r="K744" s="1"/>
      <c r="L744" s="1"/>
      <c r="M744" s="1"/>
      <c r="N744" s="4"/>
      <c r="O744" s="4"/>
      <c r="P744" s="4"/>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4"/>
      <c r="AY744" s="1"/>
    </row>
    <row r="745" spans="3:51" s="6" customFormat="1" x14ac:dyDescent="0.3">
      <c r="C745" s="28"/>
      <c r="D745" s="29"/>
      <c r="E745" s="30"/>
      <c r="F745" s="31"/>
      <c r="G745" s="32"/>
      <c r="H745" s="33"/>
      <c r="K745" s="1"/>
      <c r="L745" s="1"/>
      <c r="M745" s="1"/>
      <c r="N745" s="4"/>
      <c r="O745" s="4"/>
      <c r="P745" s="4"/>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4"/>
      <c r="AY745" s="1"/>
    </row>
    <row r="746" spans="3:51" s="6" customFormat="1" x14ac:dyDescent="0.3">
      <c r="C746" s="28"/>
      <c r="D746" s="29"/>
      <c r="E746" s="30"/>
      <c r="F746" s="31"/>
      <c r="G746" s="32"/>
      <c r="H746" s="33"/>
      <c r="K746" s="1"/>
      <c r="L746" s="1"/>
      <c r="M746" s="1"/>
      <c r="N746" s="4"/>
      <c r="O746" s="4"/>
      <c r="P746" s="4"/>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4"/>
      <c r="AY746" s="1"/>
    </row>
    <row r="747" spans="3:51" s="6" customFormat="1" x14ac:dyDescent="0.3">
      <c r="C747" s="28"/>
      <c r="D747" s="29"/>
      <c r="E747" s="30"/>
      <c r="F747" s="31"/>
      <c r="G747" s="32"/>
      <c r="H747" s="33"/>
      <c r="K747" s="1"/>
      <c r="L747" s="1"/>
      <c r="M747" s="1"/>
      <c r="N747" s="4"/>
      <c r="O747" s="4"/>
      <c r="P747" s="4"/>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4"/>
      <c r="AY747" s="1"/>
    </row>
    <row r="748" spans="3:51" s="6" customFormat="1" x14ac:dyDescent="0.3">
      <c r="C748" s="28"/>
      <c r="D748" s="29"/>
      <c r="E748" s="30"/>
      <c r="F748" s="31"/>
      <c r="G748" s="32"/>
      <c r="H748" s="33"/>
      <c r="K748" s="1"/>
      <c r="L748" s="1"/>
      <c r="M748" s="1"/>
      <c r="N748" s="4"/>
      <c r="O748" s="4"/>
      <c r="P748" s="4"/>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4"/>
      <c r="AY748" s="1"/>
    </row>
    <row r="749" spans="3:51" s="6" customFormat="1" x14ac:dyDescent="0.3">
      <c r="C749" s="28"/>
      <c r="D749" s="29"/>
      <c r="E749" s="30"/>
      <c r="F749" s="31"/>
      <c r="G749" s="32"/>
      <c r="H749" s="33"/>
      <c r="K749" s="1"/>
      <c r="L749" s="1"/>
      <c r="M749" s="1"/>
      <c r="N749" s="4"/>
      <c r="O749" s="4"/>
      <c r="P749" s="4"/>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4"/>
      <c r="AY749" s="1"/>
    </row>
    <row r="750" spans="3:51" s="6" customFormat="1" x14ac:dyDescent="0.3">
      <c r="C750" s="28"/>
      <c r="D750" s="29"/>
      <c r="E750" s="30"/>
      <c r="F750" s="31"/>
      <c r="G750" s="32"/>
      <c r="H750" s="33"/>
      <c r="K750" s="1"/>
      <c r="L750" s="1"/>
      <c r="M750" s="1"/>
      <c r="N750" s="4"/>
      <c r="O750" s="4"/>
      <c r="P750" s="4"/>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4"/>
      <c r="AY750" s="1"/>
    </row>
    <row r="751" spans="3:51" s="6" customFormat="1" x14ac:dyDescent="0.3">
      <c r="C751" s="28"/>
      <c r="D751" s="29"/>
      <c r="E751" s="30"/>
      <c r="F751" s="31"/>
      <c r="G751" s="32"/>
      <c r="H751" s="33"/>
      <c r="K751" s="1"/>
      <c r="L751" s="1"/>
      <c r="M751" s="1"/>
      <c r="N751" s="4"/>
      <c r="O751" s="4"/>
      <c r="P751" s="4"/>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4"/>
      <c r="AY751" s="1"/>
    </row>
    <row r="752" spans="3:51" s="6" customFormat="1" x14ac:dyDescent="0.3">
      <c r="C752" s="28"/>
      <c r="D752" s="29"/>
      <c r="E752" s="30"/>
      <c r="F752" s="31"/>
      <c r="G752" s="32"/>
      <c r="H752" s="33"/>
      <c r="K752" s="1"/>
      <c r="L752" s="1"/>
      <c r="M752" s="1"/>
      <c r="N752" s="4"/>
      <c r="O752" s="4"/>
      <c r="P752" s="4"/>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4"/>
      <c r="AY752" s="1"/>
    </row>
    <row r="753" spans="3:51" s="6" customFormat="1" x14ac:dyDescent="0.3">
      <c r="C753" s="28"/>
      <c r="D753" s="29"/>
      <c r="E753" s="30"/>
      <c r="F753" s="31"/>
      <c r="G753" s="32"/>
      <c r="H753" s="33"/>
      <c r="K753" s="1"/>
      <c r="L753" s="1"/>
      <c r="M753" s="1"/>
      <c r="N753" s="4"/>
      <c r="O753" s="4"/>
      <c r="P753" s="4"/>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4"/>
      <c r="AY753" s="1"/>
    </row>
    <row r="754" spans="3:51" s="6" customFormat="1" x14ac:dyDescent="0.3">
      <c r="C754" s="28"/>
      <c r="D754" s="29"/>
      <c r="E754" s="30"/>
      <c r="F754" s="31"/>
      <c r="G754" s="32"/>
      <c r="H754" s="33"/>
      <c r="K754" s="1"/>
      <c r="L754" s="1"/>
      <c r="M754" s="1"/>
      <c r="N754" s="4"/>
      <c r="O754" s="4"/>
      <c r="P754" s="4"/>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4"/>
      <c r="AY754" s="1"/>
    </row>
    <row r="755" spans="3:51" s="6" customFormat="1" x14ac:dyDescent="0.3">
      <c r="C755" s="28"/>
      <c r="D755" s="29"/>
      <c r="E755" s="30"/>
      <c r="F755" s="31"/>
      <c r="G755" s="32"/>
      <c r="H755" s="33"/>
      <c r="K755" s="1"/>
      <c r="L755" s="1"/>
      <c r="M755" s="1"/>
      <c r="N755" s="4"/>
      <c r="O755" s="4"/>
      <c r="P755" s="4"/>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4"/>
      <c r="AY755" s="1"/>
    </row>
    <row r="756" spans="3:51" s="6" customFormat="1" x14ac:dyDescent="0.3">
      <c r="C756" s="28"/>
      <c r="D756" s="29"/>
      <c r="E756" s="30"/>
      <c r="F756" s="31"/>
      <c r="G756" s="32"/>
      <c r="H756" s="33"/>
      <c r="K756" s="1"/>
      <c r="L756" s="1"/>
      <c r="M756" s="1"/>
      <c r="N756" s="4"/>
      <c r="O756" s="4"/>
      <c r="P756" s="4"/>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4"/>
      <c r="AY756" s="1"/>
    </row>
    <row r="757" spans="3:51" s="6" customFormat="1" x14ac:dyDescent="0.3">
      <c r="C757" s="28"/>
      <c r="D757" s="29"/>
      <c r="E757" s="30"/>
      <c r="F757" s="31"/>
      <c r="G757" s="32"/>
      <c r="H757" s="33"/>
      <c r="K757" s="1"/>
      <c r="L757" s="1"/>
      <c r="M757" s="1"/>
      <c r="N757" s="4"/>
      <c r="O757" s="4"/>
      <c r="P757" s="4"/>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4"/>
      <c r="AY757" s="1"/>
    </row>
    <row r="758" spans="3:51" s="6" customFormat="1" x14ac:dyDescent="0.3">
      <c r="C758" s="28"/>
      <c r="D758" s="29"/>
      <c r="E758" s="30"/>
      <c r="F758" s="31"/>
      <c r="G758" s="32"/>
      <c r="H758" s="33"/>
      <c r="K758" s="1"/>
      <c r="L758" s="1"/>
      <c r="M758" s="1"/>
      <c r="N758" s="4"/>
      <c r="O758" s="4"/>
      <c r="P758" s="4"/>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4"/>
      <c r="AY758" s="1"/>
    </row>
    <row r="759" spans="3:51" s="6" customFormat="1" x14ac:dyDescent="0.3">
      <c r="C759" s="28"/>
      <c r="D759" s="29"/>
      <c r="E759" s="30"/>
      <c r="F759" s="31"/>
      <c r="G759" s="32"/>
      <c r="H759" s="33"/>
      <c r="K759" s="1"/>
      <c r="L759" s="1"/>
      <c r="M759" s="1"/>
      <c r="N759" s="4"/>
      <c r="O759" s="4"/>
      <c r="P759" s="4"/>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4"/>
      <c r="AY759" s="1"/>
    </row>
    <row r="760" spans="3:51" s="6" customFormat="1" x14ac:dyDescent="0.3">
      <c r="C760" s="28"/>
      <c r="D760" s="29"/>
      <c r="E760" s="30"/>
      <c r="F760" s="31"/>
      <c r="G760" s="32"/>
      <c r="H760" s="33"/>
      <c r="K760" s="1"/>
      <c r="L760" s="1"/>
      <c r="M760" s="1"/>
      <c r="N760" s="4"/>
      <c r="O760" s="4"/>
      <c r="P760" s="4"/>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4"/>
      <c r="AY760" s="1"/>
    </row>
    <row r="761" spans="3:51" s="6" customFormat="1" x14ac:dyDescent="0.3">
      <c r="C761" s="28"/>
      <c r="D761" s="29"/>
      <c r="E761" s="30"/>
      <c r="F761" s="31"/>
      <c r="G761" s="32"/>
      <c r="H761" s="33"/>
      <c r="K761" s="1"/>
      <c r="L761" s="1"/>
      <c r="M761" s="1"/>
      <c r="N761" s="4"/>
      <c r="O761" s="4"/>
      <c r="P761" s="4"/>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4"/>
      <c r="AY761" s="1"/>
    </row>
    <row r="762" spans="3:51" s="6" customFormat="1" x14ac:dyDescent="0.3">
      <c r="C762" s="28"/>
      <c r="D762" s="29"/>
      <c r="E762" s="30"/>
      <c r="F762" s="31"/>
      <c r="G762" s="32"/>
      <c r="H762" s="33"/>
      <c r="K762" s="1"/>
      <c r="L762" s="1"/>
      <c r="M762" s="1"/>
      <c r="N762" s="4"/>
      <c r="O762" s="4"/>
      <c r="P762" s="4"/>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4"/>
      <c r="AY762" s="1"/>
    </row>
    <row r="763" spans="3:51" s="6" customFormat="1" x14ac:dyDescent="0.3">
      <c r="C763" s="28"/>
      <c r="D763" s="29"/>
      <c r="E763" s="30"/>
      <c r="F763" s="31"/>
      <c r="G763" s="32"/>
      <c r="H763" s="33"/>
      <c r="K763" s="1"/>
      <c r="L763" s="1"/>
      <c r="M763" s="1"/>
      <c r="N763" s="4"/>
      <c r="O763" s="4"/>
      <c r="P763" s="4"/>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4"/>
      <c r="AY763" s="1"/>
    </row>
    <row r="764" spans="3:51" s="6" customFormat="1" x14ac:dyDescent="0.3">
      <c r="C764" s="28"/>
      <c r="D764" s="29"/>
      <c r="E764" s="30"/>
      <c r="F764" s="31"/>
      <c r="G764" s="32"/>
      <c r="H764" s="33"/>
      <c r="K764" s="1"/>
      <c r="L764" s="1"/>
      <c r="M764" s="1"/>
      <c r="N764" s="4"/>
      <c r="O764" s="4"/>
      <c r="P764" s="4"/>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4"/>
      <c r="AY764" s="1"/>
    </row>
    <row r="765" spans="3:51" s="6" customFormat="1" x14ac:dyDescent="0.3">
      <c r="C765" s="28"/>
      <c r="D765" s="29"/>
      <c r="E765" s="30"/>
      <c r="F765" s="31"/>
      <c r="G765" s="32"/>
      <c r="H765" s="33"/>
      <c r="K765" s="1"/>
      <c r="L765" s="1"/>
      <c r="M765" s="1"/>
      <c r="N765" s="4"/>
      <c r="O765" s="4"/>
      <c r="P765" s="4"/>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4"/>
      <c r="AY765" s="1"/>
    </row>
    <row r="766" spans="3:51" s="6" customFormat="1" x14ac:dyDescent="0.3">
      <c r="C766" s="28"/>
      <c r="D766" s="29"/>
      <c r="E766" s="30"/>
      <c r="F766" s="31"/>
      <c r="G766" s="32"/>
      <c r="H766" s="33"/>
      <c r="K766" s="1"/>
      <c r="L766" s="1"/>
      <c r="M766" s="1"/>
      <c r="N766" s="4"/>
      <c r="O766" s="4"/>
      <c r="P766" s="4"/>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4"/>
      <c r="AY766" s="1"/>
    </row>
    <row r="767" spans="3:51" s="6" customFormat="1" x14ac:dyDescent="0.3">
      <c r="C767" s="28"/>
      <c r="D767" s="29"/>
      <c r="E767" s="30"/>
      <c r="F767" s="31"/>
      <c r="G767" s="32"/>
      <c r="H767" s="33"/>
      <c r="K767" s="1"/>
      <c r="L767" s="1"/>
      <c r="M767" s="1"/>
      <c r="N767" s="4"/>
      <c r="O767" s="4"/>
      <c r="P767" s="4"/>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4"/>
      <c r="AY767" s="1"/>
    </row>
    <row r="768" spans="3:51" s="6" customFormat="1" x14ac:dyDescent="0.3">
      <c r="C768" s="28"/>
      <c r="D768" s="29"/>
      <c r="E768" s="30"/>
      <c r="F768" s="31"/>
      <c r="G768" s="32"/>
      <c r="H768" s="33"/>
      <c r="K768" s="1"/>
      <c r="L768" s="1"/>
      <c r="M768" s="1"/>
      <c r="N768" s="4"/>
      <c r="O768" s="4"/>
      <c r="P768" s="4"/>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4"/>
      <c r="AY768" s="1"/>
    </row>
    <row r="769" spans="3:51" s="6" customFormat="1" x14ac:dyDescent="0.3">
      <c r="C769" s="28"/>
      <c r="D769" s="29"/>
      <c r="E769" s="30"/>
      <c r="F769" s="31"/>
      <c r="G769" s="32"/>
      <c r="H769" s="33"/>
      <c r="K769" s="1"/>
      <c r="L769" s="1"/>
      <c r="M769" s="1"/>
      <c r="N769" s="4"/>
      <c r="O769" s="4"/>
      <c r="P769" s="4"/>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4"/>
      <c r="AY769" s="1"/>
    </row>
    <row r="770" spans="3:51" s="6" customFormat="1" x14ac:dyDescent="0.3">
      <c r="C770" s="28"/>
      <c r="D770" s="29"/>
      <c r="E770" s="30"/>
      <c r="F770" s="31"/>
      <c r="G770" s="32"/>
      <c r="H770" s="33"/>
      <c r="K770" s="1"/>
      <c r="L770" s="1"/>
      <c r="M770" s="1"/>
      <c r="N770" s="4"/>
      <c r="O770" s="4"/>
      <c r="P770" s="4"/>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4"/>
      <c r="AY770" s="1"/>
    </row>
    <row r="771" spans="3:51" s="6" customFormat="1" x14ac:dyDescent="0.3">
      <c r="C771" s="28"/>
      <c r="D771" s="29"/>
      <c r="E771" s="30"/>
      <c r="F771" s="31"/>
      <c r="G771" s="32"/>
      <c r="H771" s="33"/>
      <c r="K771" s="1"/>
      <c r="L771" s="1"/>
      <c r="M771" s="1"/>
      <c r="N771" s="4"/>
      <c r="O771" s="4"/>
      <c r="P771" s="4"/>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4"/>
      <c r="AY771" s="1"/>
    </row>
    <row r="772" spans="3:51" s="6" customFormat="1" x14ac:dyDescent="0.3">
      <c r="C772" s="28"/>
      <c r="D772" s="29"/>
      <c r="E772" s="30"/>
      <c r="F772" s="31"/>
      <c r="G772" s="32"/>
      <c r="H772" s="33"/>
      <c r="K772" s="1"/>
      <c r="L772" s="1"/>
      <c r="M772" s="1"/>
      <c r="N772" s="4"/>
      <c r="O772" s="4"/>
      <c r="P772" s="4"/>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4"/>
      <c r="AY772" s="1"/>
    </row>
    <row r="773" spans="3:51" s="6" customFormat="1" x14ac:dyDescent="0.3">
      <c r="C773" s="28"/>
      <c r="D773" s="29"/>
      <c r="E773" s="30"/>
      <c r="F773" s="31"/>
      <c r="G773" s="32"/>
      <c r="H773" s="33"/>
      <c r="K773" s="1"/>
      <c r="L773" s="1"/>
      <c r="M773" s="1"/>
      <c r="N773" s="4"/>
      <c r="O773" s="4"/>
      <c r="P773" s="4"/>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4"/>
      <c r="AY773" s="1"/>
    </row>
    <row r="774" spans="3:51" s="6" customFormat="1" x14ac:dyDescent="0.3">
      <c r="C774" s="28"/>
      <c r="D774" s="29"/>
      <c r="E774" s="30"/>
      <c r="F774" s="31"/>
      <c r="G774" s="32"/>
      <c r="H774" s="33"/>
      <c r="K774" s="1"/>
      <c r="L774" s="1"/>
      <c r="M774" s="1"/>
      <c r="N774" s="4"/>
      <c r="O774" s="4"/>
      <c r="P774" s="4"/>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4"/>
      <c r="AY774" s="1"/>
    </row>
    <row r="775" spans="3:51" s="6" customFormat="1" x14ac:dyDescent="0.3">
      <c r="C775" s="28"/>
      <c r="D775" s="29"/>
      <c r="E775" s="30"/>
      <c r="F775" s="31"/>
      <c r="G775" s="32"/>
      <c r="H775" s="33"/>
      <c r="K775" s="1"/>
      <c r="L775" s="1"/>
      <c r="M775" s="1"/>
      <c r="N775" s="4"/>
      <c r="O775" s="4"/>
      <c r="P775" s="4"/>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4"/>
      <c r="AY775" s="1"/>
    </row>
    <row r="776" spans="3:51" s="6" customFormat="1" x14ac:dyDescent="0.3">
      <c r="C776" s="28"/>
      <c r="D776" s="29"/>
      <c r="E776" s="30"/>
      <c r="F776" s="31"/>
      <c r="G776" s="32"/>
      <c r="H776" s="33"/>
      <c r="K776" s="1"/>
      <c r="L776" s="1"/>
      <c r="M776" s="1"/>
      <c r="N776" s="4"/>
      <c r="O776" s="4"/>
      <c r="P776" s="4"/>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4"/>
      <c r="AY776" s="1"/>
    </row>
    <row r="777" spans="3:51" s="6" customFormat="1" x14ac:dyDescent="0.3">
      <c r="C777" s="28"/>
      <c r="D777" s="29"/>
      <c r="E777" s="30"/>
      <c r="F777" s="31"/>
      <c r="G777" s="32"/>
      <c r="H777" s="33"/>
      <c r="K777" s="1"/>
      <c r="L777" s="1"/>
      <c r="M777" s="1"/>
      <c r="N777" s="4"/>
      <c r="O777" s="4"/>
      <c r="P777" s="4"/>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4"/>
      <c r="AY777" s="1"/>
    </row>
    <row r="778" spans="3:51" s="6" customFormat="1" x14ac:dyDescent="0.3">
      <c r="C778" s="28"/>
      <c r="D778" s="29"/>
      <c r="E778" s="30"/>
      <c r="F778" s="31"/>
      <c r="G778" s="32"/>
      <c r="H778" s="33"/>
      <c r="K778" s="1"/>
      <c r="L778" s="1"/>
      <c r="M778" s="1"/>
      <c r="N778" s="4"/>
      <c r="O778" s="4"/>
      <c r="P778" s="4"/>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4"/>
      <c r="AY778" s="1"/>
    </row>
    <row r="779" spans="3:51" s="6" customFormat="1" x14ac:dyDescent="0.3">
      <c r="C779" s="28"/>
      <c r="D779" s="29"/>
      <c r="E779" s="30"/>
      <c r="F779" s="31"/>
      <c r="G779" s="32"/>
      <c r="H779" s="33"/>
      <c r="K779" s="1"/>
      <c r="L779" s="1"/>
      <c r="M779" s="1"/>
      <c r="N779" s="4"/>
      <c r="O779" s="4"/>
      <c r="P779" s="4"/>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4"/>
      <c r="AY779" s="1"/>
    </row>
    <row r="780" spans="3:51" s="6" customFormat="1" x14ac:dyDescent="0.3">
      <c r="C780" s="28"/>
      <c r="D780" s="29"/>
      <c r="E780" s="30"/>
      <c r="F780" s="31"/>
      <c r="G780" s="32"/>
      <c r="H780" s="33"/>
      <c r="K780" s="1"/>
      <c r="L780" s="1"/>
      <c r="M780" s="1"/>
      <c r="N780" s="4"/>
      <c r="O780" s="4"/>
      <c r="P780" s="4"/>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4"/>
      <c r="AY780" s="1"/>
    </row>
    <row r="781" spans="3:51" s="6" customFormat="1" x14ac:dyDescent="0.3">
      <c r="C781" s="28"/>
      <c r="D781" s="29"/>
      <c r="E781" s="30"/>
      <c r="F781" s="31"/>
      <c r="G781" s="32"/>
      <c r="H781" s="33"/>
      <c r="K781" s="1"/>
      <c r="L781" s="1"/>
      <c r="M781" s="1"/>
      <c r="N781" s="4"/>
      <c r="O781" s="4"/>
      <c r="P781" s="4"/>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4"/>
      <c r="AY781" s="1"/>
    </row>
    <row r="782" spans="3:51" s="6" customFormat="1" x14ac:dyDescent="0.3">
      <c r="C782" s="28"/>
      <c r="D782" s="29"/>
      <c r="E782" s="30"/>
      <c r="F782" s="31"/>
      <c r="G782" s="32"/>
      <c r="H782" s="33"/>
      <c r="K782" s="1"/>
      <c r="L782" s="1"/>
      <c r="M782" s="1"/>
      <c r="N782" s="4"/>
      <c r="O782" s="4"/>
      <c r="P782" s="4"/>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4"/>
      <c r="AY782" s="1"/>
    </row>
    <row r="783" spans="3:51" s="6" customFormat="1" x14ac:dyDescent="0.3">
      <c r="C783" s="28"/>
      <c r="D783" s="29"/>
      <c r="E783" s="30"/>
      <c r="F783" s="31"/>
      <c r="G783" s="32"/>
      <c r="H783" s="33"/>
      <c r="K783" s="1"/>
      <c r="L783" s="1"/>
      <c r="M783" s="1"/>
      <c r="N783" s="4"/>
      <c r="O783" s="4"/>
      <c r="P783" s="4"/>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4"/>
      <c r="AY783" s="1"/>
    </row>
    <row r="784" spans="3:51" s="6" customFormat="1" x14ac:dyDescent="0.3">
      <c r="C784" s="28"/>
      <c r="D784" s="29"/>
      <c r="E784" s="30"/>
      <c r="F784" s="31"/>
      <c r="G784" s="32"/>
      <c r="H784" s="33"/>
      <c r="K784" s="1"/>
      <c r="L784" s="1"/>
      <c r="M784" s="1"/>
      <c r="N784" s="4"/>
      <c r="O784" s="4"/>
      <c r="P784" s="4"/>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4"/>
      <c r="AY784" s="1"/>
    </row>
    <row r="785" spans="3:51" s="6" customFormat="1" x14ac:dyDescent="0.3">
      <c r="C785" s="28"/>
      <c r="D785" s="29"/>
      <c r="E785" s="30"/>
      <c r="F785" s="31"/>
      <c r="G785" s="32"/>
      <c r="H785" s="33"/>
      <c r="K785" s="1"/>
      <c r="L785" s="1"/>
      <c r="M785" s="1"/>
      <c r="N785" s="4"/>
      <c r="O785" s="4"/>
      <c r="P785" s="4"/>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4"/>
      <c r="AY785" s="1"/>
    </row>
    <row r="786" spans="3:51" s="6" customFormat="1" x14ac:dyDescent="0.3">
      <c r="C786" s="28"/>
      <c r="D786" s="29"/>
      <c r="E786" s="30"/>
      <c r="F786" s="31"/>
      <c r="G786" s="32"/>
      <c r="H786" s="33"/>
      <c r="K786" s="1"/>
      <c r="L786" s="1"/>
      <c r="M786" s="1"/>
      <c r="N786" s="4"/>
      <c r="O786" s="4"/>
      <c r="P786" s="4"/>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4"/>
      <c r="AY786" s="1"/>
    </row>
    <row r="787" spans="3:51" s="6" customFormat="1" x14ac:dyDescent="0.3">
      <c r="C787" s="28"/>
      <c r="D787" s="29"/>
      <c r="E787" s="30"/>
      <c r="F787" s="31"/>
      <c r="G787" s="32"/>
      <c r="H787" s="33"/>
      <c r="K787" s="1"/>
      <c r="L787" s="1"/>
      <c r="M787" s="1"/>
      <c r="N787" s="4"/>
      <c r="O787" s="4"/>
      <c r="P787" s="4"/>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4"/>
      <c r="AY787" s="1"/>
    </row>
    <row r="788" spans="3:51" s="6" customFormat="1" x14ac:dyDescent="0.3">
      <c r="C788" s="28"/>
      <c r="D788" s="29"/>
      <c r="E788" s="30"/>
      <c r="F788" s="31"/>
      <c r="G788" s="32"/>
      <c r="H788" s="33"/>
      <c r="K788" s="1"/>
      <c r="L788" s="1"/>
      <c r="M788" s="1"/>
      <c r="N788" s="4"/>
      <c r="O788" s="4"/>
      <c r="P788" s="4"/>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4"/>
      <c r="AY788" s="1"/>
    </row>
    <row r="789" spans="3:51" s="6" customFormat="1" x14ac:dyDescent="0.3">
      <c r="C789" s="28"/>
      <c r="D789" s="29"/>
      <c r="E789" s="30"/>
      <c r="F789" s="31"/>
      <c r="G789" s="32"/>
      <c r="H789" s="33"/>
      <c r="K789" s="1"/>
      <c r="L789" s="1"/>
      <c r="M789" s="1"/>
      <c r="N789" s="4"/>
      <c r="O789" s="4"/>
      <c r="P789" s="4"/>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4"/>
      <c r="AY789" s="1"/>
    </row>
    <row r="790" spans="3:51" s="6" customFormat="1" x14ac:dyDescent="0.3">
      <c r="C790" s="28"/>
      <c r="D790" s="29"/>
      <c r="E790" s="30"/>
      <c r="F790" s="31"/>
      <c r="G790" s="32"/>
      <c r="H790" s="33"/>
      <c r="K790" s="1"/>
      <c r="L790" s="1"/>
      <c r="M790" s="1"/>
      <c r="N790" s="4"/>
      <c r="O790" s="4"/>
      <c r="P790" s="4"/>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4"/>
      <c r="AY790" s="1"/>
    </row>
    <row r="791" spans="3:51" s="6" customFormat="1" x14ac:dyDescent="0.3">
      <c r="C791" s="28"/>
      <c r="D791" s="29"/>
      <c r="E791" s="30"/>
      <c r="F791" s="31"/>
      <c r="G791" s="32"/>
      <c r="H791" s="33"/>
      <c r="K791" s="1"/>
      <c r="L791" s="1"/>
      <c r="M791" s="1"/>
      <c r="N791" s="4"/>
      <c r="O791" s="4"/>
      <c r="P791" s="4"/>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4"/>
      <c r="AY791" s="1"/>
    </row>
    <row r="792" spans="3:51" s="6" customFormat="1" x14ac:dyDescent="0.3">
      <c r="C792" s="28"/>
      <c r="D792" s="29"/>
      <c r="E792" s="30"/>
      <c r="F792" s="31"/>
      <c r="G792" s="32"/>
      <c r="H792" s="33"/>
      <c r="K792" s="1"/>
      <c r="L792" s="1"/>
      <c r="M792" s="1"/>
      <c r="N792" s="4"/>
      <c r="O792" s="4"/>
      <c r="P792" s="4"/>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4"/>
      <c r="AY792" s="1"/>
    </row>
    <row r="793" spans="3:51" s="6" customFormat="1" x14ac:dyDescent="0.3">
      <c r="C793" s="28"/>
      <c r="D793" s="29"/>
      <c r="E793" s="30"/>
      <c r="F793" s="31"/>
      <c r="G793" s="32"/>
      <c r="H793" s="33"/>
      <c r="K793" s="1"/>
      <c r="L793" s="1"/>
      <c r="M793" s="1"/>
      <c r="N793" s="4"/>
      <c r="O793" s="4"/>
      <c r="P793" s="4"/>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4"/>
      <c r="AY793" s="1"/>
    </row>
    <row r="794" spans="3:51" s="6" customFormat="1" x14ac:dyDescent="0.3">
      <c r="C794" s="28"/>
      <c r="D794" s="29"/>
      <c r="E794" s="30"/>
      <c r="F794" s="31"/>
      <c r="G794" s="32"/>
      <c r="H794" s="33"/>
      <c r="K794" s="1"/>
      <c r="L794" s="1"/>
      <c r="M794" s="1"/>
      <c r="N794" s="4"/>
      <c r="O794" s="4"/>
      <c r="P794" s="4"/>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4"/>
      <c r="AY794" s="1"/>
    </row>
    <row r="795" spans="3:51" s="6" customFormat="1" x14ac:dyDescent="0.3">
      <c r="C795" s="28"/>
      <c r="D795" s="29"/>
      <c r="E795" s="30"/>
      <c r="F795" s="31"/>
      <c r="G795" s="32"/>
      <c r="H795" s="33"/>
      <c r="K795" s="1"/>
      <c r="L795" s="1"/>
      <c r="M795" s="1"/>
      <c r="N795" s="4"/>
      <c r="O795" s="4"/>
      <c r="P795" s="4"/>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4"/>
      <c r="AY795" s="1"/>
    </row>
    <row r="796" spans="3:51" s="6" customFormat="1" x14ac:dyDescent="0.3">
      <c r="C796" s="28"/>
      <c r="D796" s="29"/>
      <c r="E796" s="30"/>
      <c r="F796" s="31"/>
      <c r="G796" s="32"/>
      <c r="H796" s="33"/>
      <c r="K796" s="1"/>
      <c r="L796" s="1"/>
      <c r="M796" s="1"/>
      <c r="N796" s="4"/>
      <c r="O796" s="4"/>
      <c r="P796" s="4"/>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4"/>
      <c r="AY796" s="1"/>
    </row>
    <row r="797" spans="3:51" s="6" customFormat="1" x14ac:dyDescent="0.3">
      <c r="C797" s="28"/>
      <c r="D797" s="29"/>
      <c r="E797" s="30"/>
      <c r="F797" s="31"/>
      <c r="G797" s="32"/>
      <c r="H797" s="33"/>
      <c r="K797" s="1"/>
      <c r="L797" s="1"/>
      <c r="M797" s="1"/>
      <c r="N797" s="4"/>
      <c r="O797" s="4"/>
      <c r="P797" s="4"/>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4"/>
      <c r="AY797" s="1"/>
    </row>
    <row r="798" spans="3:51" s="6" customFormat="1" x14ac:dyDescent="0.3">
      <c r="C798" s="28"/>
      <c r="D798" s="29"/>
      <c r="E798" s="30"/>
      <c r="F798" s="31"/>
      <c r="G798" s="32"/>
      <c r="H798" s="33"/>
      <c r="K798" s="1"/>
      <c r="L798" s="1"/>
      <c r="M798" s="1"/>
      <c r="N798" s="4"/>
      <c r="O798" s="4"/>
      <c r="P798" s="4"/>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4"/>
      <c r="AY798" s="1"/>
    </row>
    <row r="799" spans="3:51" s="6" customFormat="1" x14ac:dyDescent="0.3">
      <c r="C799" s="28"/>
      <c r="D799" s="29"/>
      <c r="E799" s="30"/>
      <c r="F799" s="31"/>
      <c r="G799" s="32"/>
      <c r="H799" s="33"/>
      <c r="K799" s="1"/>
      <c r="L799" s="1"/>
      <c r="M799" s="1"/>
      <c r="N799" s="4"/>
      <c r="O799" s="4"/>
      <c r="P799" s="4"/>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4"/>
      <c r="AY799" s="1"/>
    </row>
    <row r="800" spans="3:51" s="6" customFormat="1" x14ac:dyDescent="0.3">
      <c r="C800" s="28"/>
      <c r="D800" s="29"/>
      <c r="E800" s="30"/>
      <c r="F800" s="31"/>
      <c r="G800" s="32"/>
      <c r="H800" s="33"/>
      <c r="K800" s="1"/>
      <c r="L800" s="1"/>
      <c r="M800" s="1"/>
      <c r="N800" s="4"/>
      <c r="O800" s="4"/>
      <c r="P800" s="4"/>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4"/>
      <c r="AY800" s="1"/>
    </row>
    <row r="801" spans="3:51" s="6" customFormat="1" x14ac:dyDescent="0.3">
      <c r="C801" s="28"/>
      <c r="D801" s="29"/>
      <c r="E801" s="30"/>
      <c r="F801" s="31"/>
      <c r="G801" s="32"/>
      <c r="H801" s="33"/>
      <c r="K801" s="1"/>
      <c r="L801" s="1"/>
      <c r="M801" s="1"/>
      <c r="N801" s="4"/>
      <c r="O801" s="4"/>
      <c r="P801" s="4"/>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4"/>
      <c r="AY801" s="1"/>
    </row>
    <row r="802" spans="3:51" s="6" customFormat="1" x14ac:dyDescent="0.3">
      <c r="C802" s="28"/>
      <c r="D802" s="29"/>
      <c r="E802" s="30"/>
      <c r="F802" s="31"/>
      <c r="G802" s="32"/>
      <c r="H802" s="33"/>
      <c r="K802" s="1"/>
      <c r="L802" s="1"/>
      <c r="M802" s="1"/>
      <c r="N802" s="4"/>
      <c r="O802" s="4"/>
      <c r="P802" s="4"/>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4"/>
      <c r="AY802" s="1"/>
    </row>
    <row r="803" spans="3:51" s="6" customFormat="1" x14ac:dyDescent="0.3">
      <c r="C803" s="28"/>
      <c r="D803" s="29"/>
      <c r="E803" s="30"/>
      <c r="F803" s="31"/>
      <c r="G803" s="32"/>
      <c r="H803" s="33"/>
      <c r="K803" s="1"/>
      <c r="L803" s="1"/>
      <c r="M803" s="1"/>
      <c r="N803" s="4"/>
      <c r="O803" s="4"/>
      <c r="P803" s="4"/>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4"/>
      <c r="AY803" s="1"/>
    </row>
    <row r="804" spans="3:51" s="6" customFormat="1" x14ac:dyDescent="0.3">
      <c r="C804" s="28"/>
      <c r="D804" s="29"/>
      <c r="E804" s="30"/>
      <c r="F804" s="31"/>
      <c r="G804" s="32"/>
      <c r="H804" s="33"/>
      <c r="K804" s="1"/>
      <c r="L804" s="1"/>
      <c r="M804" s="1"/>
      <c r="N804" s="4"/>
      <c r="O804" s="4"/>
      <c r="P804" s="4"/>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4"/>
      <c r="AY804" s="1"/>
    </row>
    <row r="805" spans="3:51" s="6" customFormat="1" x14ac:dyDescent="0.3">
      <c r="C805" s="28"/>
      <c r="D805" s="29"/>
      <c r="E805" s="30"/>
      <c r="F805" s="31"/>
      <c r="G805" s="32"/>
      <c r="H805" s="33"/>
      <c r="K805" s="1"/>
      <c r="L805" s="1"/>
      <c r="M805" s="1"/>
      <c r="N805" s="4"/>
      <c r="O805" s="4"/>
      <c r="P805" s="4"/>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4"/>
      <c r="AY805" s="1"/>
    </row>
    <row r="806" spans="3:51" s="6" customFormat="1" x14ac:dyDescent="0.3">
      <c r="C806" s="28"/>
      <c r="D806" s="29"/>
      <c r="E806" s="30"/>
      <c r="F806" s="31"/>
      <c r="G806" s="32"/>
      <c r="H806" s="33"/>
      <c r="K806" s="1"/>
      <c r="L806" s="1"/>
      <c r="M806" s="1"/>
      <c r="N806" s="4"/>
      <c r="O806" s="4"/>
      <c r="P806" s="4"/>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4"/>
      <c r="AY806" s="1"/>
    </row>
    <row r="807" spans="3:51" s="6" customFormat="1" x14ac:dyDescent="0.3">
      <c r="C807" s="28"/>
      <c r="D807" s="29"/>
      <c r="E807" s="30"/>
      <c r="F807" s="31"/>
      <c r="G807" s="32"/>
      <c r="H807" s="33"/>
      <c r="K807" s="1"/>
      <c r="L807" s="1"/>
      <c r="M807" s="1"/>
      <c r="N807" s="4"/>
      <c r="O807" s="4"/>
      <c r="P807" s="4"/>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4"/>
      <c r="AY807" s="1"/>
    </row>
    <row r="808" spans="3:51" s="6" customFormat="1" x14ac:dyDescent="0.3">
      <c r="C808" s="28"/>
      <c r="D808" s="29"/>
      <c r="E808" s="30"/>
      <c r="F808" s="31"/>
      <c r="G808" s="32"/>
      <c r="H808" s="33"/>
      <c r="K808" s="1"/>
      <c r="L808" s="1"/>
      <c r="M808" s="1"/>
      <c r="N808" s="4"/>
      <c r="O808" s="4"/>
      <c r="P808" s="4"/>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4"/>
      <c r="AY808" s="1"/>
    </row>
    <row r="809" spans="3:51" s="6" customFormat="1" x14ac:dyDescent="0.3">
      <c r="C809" s="28"/>
      <c r="D809" s="29"/>
      <c r="E809" s="30"/>
      <c r="F809" s="31"/>
      <c r="G809" s="32"/>
      <c r="H809" s="33"/>
      <c r="K809" s="1"/>
      <c r="L809" s="1"/>
      <c r="M809" s="1"/>
      <c r="N809" s="4"/>
      <c r="O809" s="4"/>
      <c r="P809" s="4"/>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4"/>
      <c r="AY809" s="1"/>
    </row>
    <row r="810" spans="3:51" s="6" customFormat="1" x14ac:dyDescent="0.3">
      <c r="C810" s="28"/>
      <c r="D810" s="29"/>
      <c r="E810" s="30"/>
      <c r="F810" s="31"/>
      <c r="G810" s="32"/>
      <c r="H810" s="33"/>
      <c r="K810" s="1"/>
      <c r="L810" s="1"/>
      <c r="M810" s="1"/>
      <c r="N810" s="4"/>
      <c r="O810" s="4"/>
      <c r="P810" s="4"/>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4"/>
      <c r="AY810" s="1"/>
    </row>
    <row r="811" spans="3:51" s="6" customFormat="1" x14ac:dyDescent="0.3">
      <c r="C811" s="28"/>
      <c r="D811" s="29"/>
      <c r="E811" s="30"/>
      <c r="F811" s="31"/>
      <c r="G811" s="32"/>
      <c r="H811" s="33"/>
      <c r="K811" s="1"/>
      <c r="L811" s="1"/>
      <c r="M811" s="1"/>
      <c r="N811" s="4"/>
      <c r="O811" s="4"/>
      <c r="P811" s="4"/>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4"/>
      <c r="AY811" s="1"/>
    </row>
    <row r="812" spans="3:51" s="6" customFormat="1" x14ac:dyDescent="0.3">
      <c r="C812" s="28"/>
      <c r="D812" s="29"/>
      <c r="E812" s="30"/>
      <c r="F812" s="31"/>
      <c r="G812" s="32"/>
      <c r="H812" s="33"/>
      <c r="K812" s="1"/>
      <c r="L812" s="1"/>
      <c r="M812" s="1"/>
      <c r="N812" s="4"/>
      <c r="O812" s="4"/>
      <c r="P812" s="4"/>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4"/>
      <c r="AY812" s="1"/>
    </row>
    <row r="813" spans="3:51" s="6" customFormat="1" x14ac:dyDescent="0.3">
      <c r="C813" s="28"/>
      <c r="D813" s="29"/>
      <c r="E813" s="30"/>
      <c r="F813" s="31"/>
      <c r="G813" s="32"/>
      <c r="H813" s="33"/>
      <c r="K813" s="1"/>
      <c r="L813" s="1"/>
      <c r="M813" s="1"/>
      <c r="N813" s="4"/>
      <c r="O813" s="4"/>
      <c r="P813" s="4"/>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4"/>
      <c r="AY813" s="1"/>
    </row>
    <row r="814" spans="3:51" s="6" customFormat="1" x14ac:dyDescent="0.3">
      <c r="C814" s="28"/>
      <c r="D814" s="29"/>
      <c r="E814" s="30"/>
      <c r="F814" s="31"/>
      <c r="G814" s="32"/>
      <c r="H814" s="33"/>
      <c r="K814" s="1"/>
      <c r="L814" s="1"/>
      <c r="M814" s="1"/>
      <c r="N814" s="4"/>
      <c r="O814" s="4"/>
      <c r="P814" s="4"/>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4"/>
      <c r="AY814" s="1"/>
    </row>
    <row r="815" spans="3:51" s="6" customFormat="1" x14ac:dyDescent="0.3">
      <c r="C815" s="28"/>
      <c r="D815" s="29"/>
      <c r="E815" s="30"/>
      <c r="F815" s="31"/>
      <c r="G815" s="32"/>
      <c r="H815" s="33"/>
      <c r="K815" s="1"/>
      <c r="L815" s="1"/>
      <c r="M815" s="1"/>
      <c r="N815" s="4"/>
      <c r="O815" s="4"/>
      <c r="P815" s="4"/>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4"/>
      <c r="AY815" s="1"/>
    </row>
    <row r="816" spans="3:51" s="6" customFormat="1" x14ac:dyDescent="0.3">
      <c r="C816" s="28"/>
      <c r="D816" s="29"/>
      <c r="E816" s="30"/>
      <c r="F816" s="31"/>
      <c r="G816" s="32"/>
      <c r="H816" s="33"/>
      <c r="K816" s="1"/>
      <c r="L816" s="1"/>
      <c r="M816" s="1"/>
      <c r="N816" s="4"/>
      <c r="O816" s="4"/>
      <c r="P816" s="4"/>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4"/>
      <c r="AY816" s="1"/>
    </row>
    <row r="817" spans="3:51" s="6" customFormat="1" x14ac:dyDescent="0.3">
      <c r="C817" s="28"/>
      <c r="D817" s="29"/>
      <c r="E817" s="30"/>
      <c r="F817" s="31"/>
      <c r="G817" s="32"/>
      <c r="H817" s="33"/>
      <c r="K817" s="1"/>
      <c r="L817" s="1"/>
      <c r="M817" s="1"/>
      <c r="N817" s="4"/>
      <c r="O817" s="4"/>
      <c r="P817" s="4"/>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4"/>
      <c r="AY817" s="1"/>
    </row>
    <row r="818" spans="3:51" s="6" customFormat="1" x14ac:dyDescent="0.3">
      <c r="C818" s="28"/>
      <c r="D818" s="29"/>
      <c r="E818" s="30"/>
      <c r="F818" s="31"/>
      <c r="G818" s="32"/>
      <c r="H818" s="33"/>
      <c r="K818" s="1"/>
      <c r="L818" s="1"/>
      <c r="M818" s="1"/>
      <c r="N818" s="4"/>
      <c r="O818" s="4"/>
      <c r="P818" s="4"/>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4"/>
      <c r="AY818" s="1"/>
    </row>
    <row r="819" spans="3:51" s="6" customFormat="1" x14ac:dyDescent="0.3">
      <c r="C819" s="28"/>
      <c r="D819" s="29"/>
      <c r="E819" s="30"/>
      <c r="F819" s="31"/>
      <c r="G819" s="32"/>
      <c r="H819" s="33"/>
      <c r="K819" s="1"/>
      <c r="L819" s="1"/>
      <c r="M819" s="1"/>
      <c r="N819" s="4"/>
      <c r="O819" s="4"/>
      <c r="P819" s="4"/>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4"/>
      <c r="AY819" s="1"/>
    </row>
    <row r="820" spans="3:51" s="6" customFormat="1" x14ac:dyDescent="0.3">
      <c r="C820" s="28"/>
      <c r="D820" s="29"/>
      <c r="E820" s="30"/>
      <c r="F820" s="31"/>
      <c r="G820" s="32"/>
      <c r="H820" s="33"/>
      <c r="K820" s="1"/>
      <c r="L820" s="1"/>
      <c r="M820" s="1"/>
      <c r="N820" s="4"/>
      <c r="O820" s="4"/>
      <c r="P820" s="4"/>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4"/>
      <c r="AY820" s="1"/>
    </row>
    <row r="821" spans="3:51" s="6" customFormat="1" x14ac:dyDescent="0.3">
      <c r="C821" s="28"/>
      <c r="D821" s="29"/>
      <c r="E821" s="30"/>
      <c r="F821" s="31"/>
      <c r="G821" s="32"/>
      <c r="H821" s="33"/>
      <c r="K821" s="1"/>
      <c r="L821" s="1"/>
      <c r="M821" s="1"/>
      <c r="N821" s="4"/>
      <c r="O821" s="4"/>
      <c r="P821" s="4"/>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4"/>
      <c r="AY821" s="1"/>
    </row>
    <row r="822" spans="3:51" s="6" customFormat="1" x14ac:dyDescent="0.3">
      <c r="C822" s="28"/>
      <c r="D822" s="29"/>
      <c r="E822" s="30"/>
      <c r="F822" s="31"/>
      <c r="G822" s="32"/>
      <c r="H822" s="33"/>
      <c r="K822" s="1"/>
      <c r="L822" s="1"/>
      <c r="M822" s="1"/>
      <c r="N822" s="4"/>
      <c r="O822" s="4"/>
      <c r="P822" s="4"/>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4"/>
      <c r="AY822" s="1"/>
    </row>
    <row r="823" spans="3:51" s="6" customFormat="1" x14ac:dyDescent="0.3">
      <c r="C823" s="28"/>
      <c r="D823" s="29"/>
      <c r="E823" s="30"/>
      <c r="F823" s="31"/>
      <c r="G823" s="32"/>
      <c r="H823" s="33"/>
      <c r="K823" s="1"/>
      <c r="L823" s="1"/>
      <c r="M823" s="1"/>
      <c r="N823" s="4"/>
      <c r="O823" s="4"/>
      <c r="P823" s="4"/>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4"/>
      <c r="AY823" s="1"/>
    </row>
    <row r="824" spans="3:51" s="6" customFormat="1" x14ac:dyDescent="0.3">
      <c r="C824" s="28"/>
      <c r="D824" s="29"/>
      <c r="E824" s="30"/>
      <c r="F824" s="31"/>
      <c r="G824" s="32"/>
      <c r="H824" s="33"/>
      <c r="K824" s="1"/>
      <c r="L824" s="1"/>
      <c r="M824" s="1"/>
      <c r="N824" s="4"/>
      <c r="O824" s="4"/>
      <c r="P824" s="4"/>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4"/>
      <c r="AY824" s="1"/>
    </row>
    <row r="825" spans="3:51" s="6" customFormat="1" x14ac:dyDescent="0.3">
      <c r="C825" s="28"/>
      <c r="D825" s="29"/>
      <c r="E825" s="30"/>
      <c r="F825" s="31"/>
      <c r="G825" s="32"/>
      <c r="H825" s="33"/>
      <c r="K825" s="1"/>
      <c r="L825" s="1"/>
      <c r="M825" s="1"/>
      <c r="N825" s="4"/>
      <c r="O825" s="4"/>
      <c r="P825" s="4"/>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4"/>
      <c r="AY825" s="1"/>
    </row>
    <row r="826" spans="3:51" s="6" customFormat="1" x14ac:dyDescent="0.3">
      <c r="C826" s="28"/>
      <c r="D826" s="29"/>
      <c r="E826" s="30"/>
      <c r="F826" s="31"/>
      <c r="G826" s="32"/>
      <c r="H826" s="33"/>
      <c r="K826" s="1"/>
      <c r="L826" s="1"/>
      <c r="M826" s="1"/>
      <c r="N826" s="4"/>
      <c r="O826" s="4"/>
      <c r="P826" s="4"/>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4"/>
      <c r="AY826" s="1"/>
    </row>
    <row r="827" spans="3:51" s="6" customFormat="1" x14ac:dyDescent="0.3">
      <c r="C827" s="28"/>
      <c r="D827" s="29"/>
      <c r="E827" s="30"/>
      <c r="F827" s="31"/>
      <c r="G827" s="32"/>
      <c r="H827" s="33"/>
      <c r="K827" s="1"/>
      <c r="L827" s="1"/>
      <c r="M827" s="1"/>
      <c r="N827" s="4"/>
      <c r="O827" s="4"/>
      <c r="P827" s="4"/>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4"/>
      <c r="AY827" s="1"/>
    </row>
    <row r="828" spans="3:51" s="6" customFormat="1" x14ac:dyDescent="0.3">
      <c r="C828" s="28"/>
      <c r="D828" s="29"/>
      <c r="E828" s="30"/>
      <c r="F828" s="31"/>
      <c r="G828" s="32"/>
      <c r="H828" s="33"/>
      <c r="K828" s="1"/>
      <c r="L828" s="1"/>
      <c r="M828" s="1"/>
      <c r="N828" s="4"/>
      <c r="O828" s="4"/>
      <c r="P828" s="4"/>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4"/>
      <c r="AY828" s="1"/>
    </row>
    <row r="829" spans="3:51" s="6" customFormat="1" x14ac:dyDescent="0.3">
      <c r="C829" s="28"/>
      <c r="D829" s="29"/>
      <c r="E829" s="30"/>
      <c r="F829" s="31"/>
      <c r="G829" s="32"/>
      <c r="H829" s="33"/>
      <c r="K829" s="1"/>
      <c r="L829" s="1"/>
      <c r="M829" s="1"/>
      <c r="N829" s="4"/>
      <c r="O829" s="4"/>
      <c r="P829" s="4"/>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4"/>
      <c r="AY829" s="1"/>
    </row>
    <row r="830" spans="3:51" s="6" customFormat="1" x14ac:dyDescent="0.3">
      <c r="C830" s="28"/>
      <c r="D830" s="29"/>
      <c r="E830" s="30"/>
      <c r="F830" s="31"/>
      <c r="G830" s="32"/>
      <c r="H830" s="33"/>
      <c r="K830" s="1"/>
      <c r="L830" s="1"/>
      <c r="M830" s="1"/>
      <c r="N830" s="4"/>
      <c r="O830" s="4"/>
      <c r="P830" s="4"/>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4"/>
      <c r="AY830" s="1"/>
    </row>
    <row r="831" spans="3:51" s="6" customFormat="1" x14ac:dyDescent="0.3">
      <c r="C831" s="28"/>
      <c r="D831" s="29"/>
      <c r="E831" s="30"/>
      <c r="F831" s="31"/>
      <c r="G831" s="32"/>
      <c r="H831" s="33"/>
      <c r="K831" s="1"/>
      <c r="L831" s="1"/>
      <c r="M831" s="1"/>
      <c r="N831" s="4"/>
      <c r="O831" s="4"/>
      <c r="P831" s="4"/>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4"/>
      <c r="AY831" s="1"/>
    </row>
    <row r="832" spans="3:51" s="6" customFormat="1" x14ac:dyDescent="0.3">
      <c r="C832" s="28"/>
      <c r="D832" s="29"/>
      <c r="E832" s="30"/>
      <c r="F832" s="31"/>
      <c r="G832" s="32"/>
      <c r="H832" s="33"/>
      <c r="K832" s="1"/>
      <c r="L832" s="1"/>
      <c r="M832" s="1"/>
      <c r="N832" s="4"/>
      <c r="O832" s="4"/>
      <c r="P832" s="4"/>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4"/>
      <c r="AY832" s="1"/>
    </row>
    <row r="833" spans="3:51" s="6" customFormat="1" x14ac:dyDescent="0.3">
      <c r="C833" s="28"/>
      <c r="D833" s="29"/>
      <c r="E833" s="30"/>
      <c r="F833" s="31"/>
      <c r="G833" s="32"/>
      <c r="H833" s="33"/>
      <c r="K833" s="1"/>
      <c r="L833" s="1"/>
      <c r="M833" s="1"/>
      <c r="N833" s="4"/>
      <c r="O833" s="4"/>
      <c r="P833" s="4"/>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4"/>
      <c r="AY833" s="1"/>
    </row>
    <row r="834" spans="3:51" s="6" customFormat="1" x14ac:dyDescent="0.3">
      <c r="C834" s="28"/>
      <c r="D834" s="29"/>
      <c r="E834" s="30"/>
      <c r="F834" s="31"/>
      <c r="G834" s="32"/>
      <c r="H834" s="33"/>
      <c r="K834" s="1"/>
      <c r="L834" s="1"/>
      <c r="M834" s="1"/>
      <c r="N834" s="4"/>
      <c r="O834" s="4"/>
      <c r="P834" s="4"/>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4"/>
      <c r="AY834" s="1"/>
    </row>
    <row r="835" spans="3:51" s="6" customFormat="1" x14ac:dyDescent="0.3">
      <c r="C835" s="28"/>
      <c r="D835" s="29"/>
      <c r="E835" s="30"/>
      <c r="F835" s="31"/>
      <c r="G835" s="32"/>
      <c r="H835" s="33"/>
      <c r="K835" s="1"/>
      <c r="L835" s="1"/>
      <c r="M835" s="1"/>
      <c r="N835" s="4"/>
      <c r="O835" s="4"/>
      <c r="P835" s="4"/>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4"/>
      <c r="AY835" s="1"/>
    </row>
    <row r="836" spans="3:51" s="6" customFormat="1" x14ac:dyDescent="0.3">
      <c r="C836" s="28"/>
      <c r="D836" s="29"/>
      <c r="E836" s="30"/>
      <c r="F836" s="31"/>
      <c r="G836" s="32"/>
      <c r="H836" s="33"/>
      <c r="K836" s="1"/>
      <c r="L836" s="1"/>
      <c r="M836" s="1"/>
      <c r="N836" s="4"/>
      <c r="O836" s="4"/>
      <c r="P836" s="4"/>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4"/>
      <c r="AY836" s="1"/>
    </row>
    <row r="837" spans="3:51" s="6" customFormat="1" x14ac:dyDescent="0.3">
      <c r="C837" s="28"/>
      <c r="D837" s="29"/>
      <c r="E837" s="30"/>
      <c r="F837" s="31"/>
      <c r="G837" s="32"/>
      <c r="H837" s="33"/>
      <c r="K837" s="1"/>
      <c r="L837" s="1"/>
      <c r="M837" s="1"/>
      <c r="N837" s="4"/>
      <c r="O837" s="4"/>
      <c r="P837" s="4"/>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4"/>
      <c r="AY837" s="1"/>
    </row>
    <row r="838" spans="3:51" s="6" customFormat="1" x14ac:dyDescent="0.3">
      <c r="C838" s="28"/>
      <c r="D838" s="29"/>
      <c r="E838" s="30"/>
      <c r="F838" s="31"/>
      <c r="G838" s="32"/>
      <c r="H838" s="33"/>
      <c r="K838" s="1"/>
      <c r="L838" s="1"/>
      <c r="M838" s="1"/>
      <c r="N838" s="4"/>
      <c r="O838" s="4"/>
      <c r="P838" s="4"/>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4"/>
      <c r="AY838" s="1"/>
    </row>
    <row r="839" spans="3:51" s="6" customFormat="1" x14ac:dyDescent="0.3">
      <c r="C839" s="28"/>
      <c r="D839" s="29"/>
      <c r="E839" s="30"/>
      <c r="F839" s="31"/>
      <c r="G839" s="32"/>
      <c r="H839" s="33"/>
      <c r="K839" s="1"/>
      <c r="L839" s="1"/>
      <c r="M839" s="1"/>
      <c r="N839" s="4"/>
      <c r="O839" s="4"/>
      <c r="P839" s="4"/>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4"/>
      <c r="AY839" s="1"/>
    </row>
    <row r="840" spans="3:51" s="6" customFormat="1" x14ac:dyDescent="0.3">
      <c r="C840" s="28"/>
      <c r="D840" s="29"/>
      <c r="E840" s="30"/>
      <c r="F840" s="31"/>
      <c r="G840" s="32"/>
      <c r="H840" s="33"/>
      <c r="K840" s="1"/>
      <c r="L840" s="1"/>
      <c r="M840" s="1"/>
      <c r="N840" s="4"/>
      <c r="O840" s="4"/>
      <c r="P840" s="4"/>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4"/>
      <c r="AY840" s="1"/>
    </row>
    <row r="841" spans="3:51" s="6" customFormat="1" x14ac:dyDescent="0.3">
      <c r="C841" s="28"/>
      <c r="D841" s="29"/>
      <c r="E841" s="30"/>
      <c r="F841" s="31"/>
      <c r="G841" s="32"/>
      <c r="H841" s="33"/>
      <c r="K841" s="1"/>
      <c r="L841" s="1"/>
      <c r="M841" s="1"/>
      <c r="N841" s="4"/>
      <c r="O841" s="4"/>
      <c r="P841" s="4"/>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4"/>
      <c r="AY841" s="1"/>
    </row>
    <row r="842" spans="3:51" s="6" customFormat="1" x14ac:dyDescent="0.3">
      <c r="C842" s="28"/>
      <c r="D842" s="29"/>
      <c r="E842" s="30"/>
      <c r="F842" s="31"/>
      <c r="G842" s="32"/>
      <c r="H842" s="33"/>
      <c r="K842" s="1"/>
      <c r="L842" s="1"/>
      <c r="M842" s="1"/>
      <c r="N842" s="4"/>
      <c r="O842" s="4"/>
      <c r="P842" s="4"/>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4"/>
      <c r="AY842" s="1"/>
    </row>
    <row r="843" spans="3:51" s="6" customFormat="1" x14ac:dyDescent="0.3">
      <c r="C843" s="28"/>
      <c r="D843" s="29"/>
      <c r="E843" s="30"/>
      <c r="F843" s="31"/>
      <c r="G843" s="32"/>
      <c r="H843" s="33"/>
      <c r="K843" s="1"/>
      <c r="L843" s="1"/>
      <c r="M843" s="1"/>
      <c r="N843" s="4"/>
      <c r="O843" s="4"/>
      <c r="P843" s="4"/>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4"/>
      <c r="AY843" s="1"/>
    </row>
    <row r="844" spans="3:51" s="6" customFormat="1" x14ac:dyDescent="0.3">
      <c r="C844" s="28"/>
      <c r="D844" s="29"/>
      <c r="E844" s="30"/>
      <c r="F844" s="31"/>
      <c r="G844" s="32"/>
      <c r="H844" s="33"/>
      <c r="K844" s="1"/>
      <c r="L844" s="1"/>
      <c r="M844" s="1"/>
      <c r="N844" s="4"/>
      <c r="O844" s="4"/>
      <c r="P844" s="4"/>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4"/>
      <c r="AY844" s="1"/>
    </row>
    <row r="845" spans="3:51" s="6" customFormat="1" x14ac:dyDescent="0.3">
      <c r="C845" s="28"/>
      <c r="D845" s="29"/>
      <c r="E845" s="30"/>
      <c r="F845" s="31"/>
      <c r="G845" s="32"/>
      <c r="H845" s="33"/>
      <c r="K845" s="1"/>
      <c r="L845" s="1"/>
      <c r="M845" s="1"/>
      <c r="N845" s="4"/>
      <c r="O845" s="4"/>
      <c r="P845" s="4"/>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4"/>
      <c r="AY845" s="1"/>
    </row>
    <row r="846" spans="3:51" s="6" customFormat="1" x14ac:dyDescent="0.3">
      <c r="C846" s="28"/>
      <c r="D846" s="29"/>
      <c r="E846" s="30"/>
      <c r="F846" s="31"/>
      <c r="G846" s="32"/>
      <c r="H846" s="33"/>
      <c r="K846" s="1"/>
      <c r="L846" s="1"/>
      <c r="M846" s="1"/>
      <c r="N846" s="4"/>
      <c r="O846" s="4"/>
      <c r="P846" s="4"/>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4"/>
      <c r="AY846" s="1"/>
    </row>
    <row r="847" spans="3:51" s="6" customFormat="1" x14ac:dyDescent="0.3">
      <c r="C847" s="28"/>
      <c r="D847" s="29"/>
      <c r="E847" s="30"/>
      <c r="F847" s="31"/>
      <c r="G847" s="32"/>
      <c r="H847" s="33"/>
      <c r="K847" s="1"/>
      <c r="L847" s="1"/>
      <c r="M847" s="1"/>
      <c r="N847" s="4"/>
      <c r="O847" s="4"/>
      <c r="P847" s="4"/>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4"/>
      <c r="AY847" s="1"/>
    </row>
    <row r="848" spans="3:51" s="6" customFormat="1" x14ac:dyDescent="0.3">
      <c r="C848" s="28"/>
      <c r="D848" s="29"/>
      <c r="E848" s="30"/>
      <c r="F848" s="31"/>
      <c r="G848" s="32"/>
      <c r="H848" s="33"/>
      <c r="K848" s="1"/>
      <c r="L848" s="1"/>
      <c r="M848" s="1"/>
      <c r="N848" s="4"/>
      <c r="O848" s="4"/>
      <c r="P848" s="4"/>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4"/>
      <c r="AY848" s="1"/>
    </row>
    <row r="849" spans="3:51" s="6" customFormat="1" x14ac:dyDescent="0.3">
      <c r="C849" s="28"/>
      <c r="D849" s="29"/>
      <c r="E849" s="30"/>
      <c r="F849" s="31"/>
      <c r="G849" s="32"/>
      <c r="H849" s="33"/>
      <c r="K849" s="1"/>
      <c r="L849" s="1"/>
      <c r="M849" s="1"/>
      <c r="N849" s="4"/>
      <c r="O849" s="4"/>
      <c r="P849" s="4"/>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4"/>
      <c r="AY849" s="1"/>
    </row>
    <row r="850" spans="3:51" s="6" customFormat="1" x14ac:dyDescent="0.3">
      <c r="C850" s="28"/>
      <c r="D850" s="29"/>
      <c r="E850" s="30"/>
      <c r="F850" s="31"/>
      <c r="G850" s="32"/>
      <c r="H850" s="33"/>
      <c r="K850" s="1"/>
      <c r="L850" s="1"/>
      <c r="M850" s="1"/>
      <c r="N850" s="4"/>
      <c r="O850" s="4"/>
      <c r="P850" s="4"/>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4"/>
      <c r="AY850" s="1"/>
    </row>
    <row r="851" spans="3:51" s="6" customFormat="1" x14ac:dyDescent="0.3">
      <c r="C851" s="28"/>
      <c r="D851" s="29"/>
      <c r="E851" s="30"/>
      <c r="F851" s="31"/>
      <c r="G851" s="32"/>
      <c r="H851" s="33"/>
      <c r="K851" s="1"/>
      <c r="L851" s="1"/>
      <c r="M851" s="1"/>
      <c r="N851" s="4"/>
      <c r="O851" s="4"/>
      <c r="P851" s="4"/>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4"/>
      <c r="AY851" s="1"/>
    </row>
    <row r="852" spans="3:51" s="6" customFormat="1" x14ac:dyDescent="0.3">
      <c r="C852" s="28"/>
      <c r="D852" s="29"/>
      <c r="E852" s="30"/>
      <c r="F852" s="31"/>
      <c r="G852" s="32"/>
      <c r="H852" s="33"/>
      <c r="K852" s="1"/>
      <c r="L852" s="1"/>
      <c r="M852" s="1"/>
      <c r="N852" s="4"/>
      <c r="O852" s="4"/>
      <c r="P852" s="4"/>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4"/>
      <c r="AY852" s="1"/>
    </row>
    <row r="853" spans="3:51" s="6" customFormat="1" x14ac:dyDescent="0.3">
      <c r="C853" s="28"/>
      <c r="D853" s="29"/>
      <c r="E853" s="30"/>
      <c r="F853" s="31"/>
      <c r="G853" s="32"/>
      <c r="H853" s="33"/>
      <c r="K853" s="1"/>
      <c r="L853" s="1"/>
      <c r="M853" s="1"/>
      <c r="N853" s="4"/>
      <c r="O853" s="4"/>
      <c r="P853" s="4"/>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4"/>
      <c r="AY853" s="1"/>
    </row>
    <row r="854" spans="3:51" s="6" customFormat="1" x14ac:dyDescent="0.3">
      <c r="C854" s="28"/>
      <c r="D854" s="29"/>
      <c r="E854" s="30"/>
      <c r="F854" s="31"/>
      <c r="G854" s="32"/>
      <c r="H854" s="33"/>
      <c r="K854" s="1"/>
      <c r="L854" s="1"/>
      <c r="M854" s="1"/>
      <c r="N854" s="4"/>
      <c r="O854" s="4"/>
      <c r="P854" s="4"/>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4"/>
      <c r="AY854" s="1"/>
    </row>
    <row r="855" spans="3:51" s="6" customFormat="1" x14ac:dyDescent="0.3">
      <c r="C855" s="28"/>
      <c r="D855" s="29"/>
      <c r="E855" s="30"/>
      <c r="F855" s="31"/>
      <c r="G855" s="32"/>
      <c r="H855" s="33"/>
      <c r="K855" s="1"/>
      <c r="L855" s="1"/>
      <c r="M855" s="1"/>
      <c r="N855" s="4"/>
      <c r="O855" s="4"/>
      <c r="P855" s="4"/>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4"/>
      <c r="AY855" s="1"/>
    </row>
    <row r="856" spans="3:51" s="6" customFormat="1" x14ac:dyDescent="0.3">
      <c r="C856" s="28"/>
      <c r="D856" s="29"/>
      <c r="E856" s="30"/>
      <c r="F856" s="31"/>
      <c r="G856" s="32"/>
      <c r="H856" s="33"/>
      <c r="K856" s="1"/>
      <c r="L856" s="1"/>
      <c r="M856" s="1"/>
      <c r="N856" s="4"/>
      <c r="O856" s="4"/>
      <c r="P856" s="4"/>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4"/>
      <c r="AY856" s="1"/>
    </row>
    <row r="857" spans="3:51" s="6" customFormat="1" x14ac:dyDescent="0.3">
      <c r="C857" s="28"/>
      <c r="D857" s="29"/>
      <c r="E857" s="30"/>
      <c r="F857" s="31"/>
      <c r="G857" s="32"/>
      <c r="H857" s="33"/>
      <c r="K857" s="1"/>
      <c r="L857" s="1"/>
      <c r="M857" s="1"/>
      <c r="N857" s="4"/>
      <c r="O857" s="4"/>
      <c r="P857" s="4"/>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4"/>
      <c r="AY857" s="1"/>
    </row>
    <row r="858" spans="3:51" s="6" customFormat="1" x14ac:dyDescent="0.3">
      <c r="C858" s="28"/>
      <c r="D858" s="29"/>
      <c r="E858" s="30"/>
      <c r="F858" s="31"/>
      <c r="G858" s="32"/>
      <c r="H858" s="33"/>
      <c r="K858" s="1"/>
      <c r="L858" s="1"/>
      <c r="M858" s="1"/>
      <c r="N858" s="4"/>
      <c r="O858" s="4"/>
      <c r="P858" s="4"/>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4"/>
      <c r="AY858" s="1"/>
    </row>
    <row r="859" spans="3:51" s="6" customFormat="1" x14ac:dyDescent="0.3">
      <c r="C859" s="28"/>
      <c r="D859" s="29"/>
      <c r="E859" s="30"/>
      <c r="F859" s="31"/>
      <c r="G859" s="32"/>
      <c r="H859" s="33"/>
      <c r="K859" s="1"/>
      <c r="L859" s="1"/>
      <c r="M859" s="1"/>
      <c r="N859" s="4"/>
      <c r="O859" s="4"/>
      <c r="P859" s="4"/>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4"/>
      <c r="AY859" s="1"/>
    </row>
    <row r="860" spans="3:51" s="6" customFormat="1" x14ac:dyDescent="0.3">
      <c r="C860" s="28"/>
      <c r="D860" s="29"/>
      <c r="E860" s="30"/>
      <c r="F860" s="31"/>
      <c r="G860" s="32"/>
      <c r="H860" s="33"/>
      <c r="K860" s="1"/>
      <c r="L860" s="1"/>
      <c r="M860" s="1"/>
      <c r="N860" s="4"/>
      <c r="O860" s="4"/>
      <c r="P860" s="4"/>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4"/>
      <c r="AY860" s="1"/>
    </row>
    <row r="861" spans="3:51" s="6" customFormat="1" x14ac:dyDescent="0.3">
      <c r="C861" s="28"/>
      <c r="D861" s="29"/>
      <c r="E861" s="30"/>
      <c r="F861" s="31"/>
      <c r="G861" s="32"/>
      <c r="H861" s="33"/>
      <c r="K861" s="1"/>
      <c r="L861" s="1"/>
      <c r="M861" s="1"/>
      <c r="N861" s="4"/>
      <c r="O861" s="4"/>
      <c r="P861" s="4"/>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4"/>
      <c r="AY861" s="1"/>
    </row>
    <row r="862" spans="3:51" s="6" customFormat="1" x14ac:dyDescent="0.3">
      <c r="C862" s="28"/>
      <c r="D862" s="29"/>
      <c r="E862" s="30"/>
      <c r="F862" s="31"/>
      <c r="G862" s="32"/>
      <c r="H862" s="33"/>
      <c r="K862" s="1"/>
      <c r="L862" s="1"/>
      <c r="M862" s="1"/>
      <c r="N862" s="4"/>
      <c r="O862" s="4"/>
      <c r="P862" s="4"/>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4"/>
      <c r="AY862" s="1"/>
    </row>
    <row r="863" spans="3:51" s="6" customFormat="1" x14ac:dyDescent="0.3">
      <c r="C863" s="28"/>
      <c r="D863" s="29"/>
      <c r="E863" s="30"/>
      <c r="F863" s="31"/>
      <c r="G863" s="32"/>
      <c r="H863" s="33"/>
      <c r="K863" s="1"/>
      <c r="L863" s="1"/>
      <c r="M863" s="1"/>
      <c r="N863" s="4"/>
      <c r="O863" s="4"/>
      <c r="P863" s="4"/>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4"/>
      <c r="AY863" s="1"/>
    </row>
    <row r="864" spans="3:51" s="6" customFormat="1" x14ac:dyDescent="0.3">
      <c r="C864" s="28"/>
      <c r="D864" s="29"/>
      <c r="E864" s="30"/>
      <c r="F864" s="31"/>
      <c r="G864" s="32"/>
      <c r="H864" s="33"/>
      <c r="K864" s="1"/>
      <c r="L864" s="1"/>
      <c r="M864" s="1"/>
      <c r="N864" s="4"/>
      <c r="O864" s="4"/>
      <c r="P864" s="4"/>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4"/>
      <c r="AY864" s="1"/>
    </row>
    <row r="865" spans="3:51" s="6" customFormat="1" x14ac:dyDescent="0.3">
      <c r="C865" s="28"/>
      <c r="D865" s="29"/>
      <c r="E865" s="30"/>
      <c r="F865" s="31"/>
      <c r="G865" s="32"/>
      <c r="H865" s="33"/>
      <c r="K865" s="1"/>
      <c r="L865" s="1"/>
      <c r="M865" s="1"/>
      <c r="N865" s="4"/>
      <c r="O865" s="4"/>
      <c r="P865" s="4"/>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4"/>
      <c r="AY865" s="1"/>
    </row>
    <row r="866" spans="3:51" s="6" customFormat="1" x14ac:dyDescent="0.3">
      <c r="C866" s="28"/>
      <c r="D866" s="29"/>
      <c r="E866" s="30"/>
      <c r="F866" s="31"/>
      <c r="G866" s="32"/>
      <c r="H866" s="33"/>
      <c r="K866" s="1"/>
      <c r="L866" s="1"/>
      <c r="M866" s="1"/>
      <c r="N866" s="4"/>
      <c r="O866" s="4"/>
      <c r="P866" s="4"/>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4"/>
      <c r="AY866" s="1"/>
    </row>
    <row r="867" spans="3:51" s="6" customFormat="1" x14ac:dyDescent="0.3">
      <c r="C867" s="28"/>
      <c r="D867" s="29"/>
      <c r="E867" s="30"/>
      <c r="F867" s="31"/>
      <c r="G867" s="32"/>
      <c r="H867" s="33"/>
      <c r="K867" s="1"/>
      <c r="L867" s="1"/>
      <c r="M867" s="1"/>
      <c r="N867" s="4"/>
      <c r="O867" s="4"/>
      <c r="P867" s="4"/>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4"/>
      <c r="AY867" s="1"/>
    </row>
    <row r="868" spans="3:51" s="6" customFormat="1" x14ac:dyDescent="0.3">
      <c r="C868" s="28"/>
      <c r="D868" s="29"/>
      <c r="E868" s="30"/>
      <c r="F868" s="31"/>
      <c r="G868" s="32"/>
      <c r="H868" s="33"/>
      <c r="K868" s="1"/>
      <c r="L868" s="1"/>
      <c r="M868" s="1"/>
      <c r="N868" s="4"/>
      <c r="O868" s="4"/>
      <c r="P868" s="4"/>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4"/>
      <c r="AY868" s="1"/>
    </row>
    <row r="869" spans="3:51" s="6" customFormat="1" x14ac:dyDescent="0.3">
      <c r="C869" s="28"/>
      <c r="D869" s="29"/>
      <c r="E869" s="30"/>
      <c r="F869" s="31"/>
      <c r="G869" s="32"/>
      <c r="H869" s="33"/>
      <c r="K869" s="1"/>
      <c r="L869" s="1"/>
      <c r="M869" s="1"/>
      <c r="N869" s="4"/>
      <c r="O869" s="4"/>
      <c r="P869" s="4"/>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4"/>
      <c r="AY869" s="1"/>
    </row>
    <row r="870" spans="3:51" s="6" customFormat="1" x14ac:dyDescent="0.3">
      <c r="C870" s="28"/>
      <c r="D870" s="29"/>
      <c r="E870" s="30"/>
      <c r="F870" s="31"/>
      <c r="G870" s="32"/>
      <c r="H870" s="33"/>
      <c r="K870" s="1"/>
      <c r="L870" s="1"/>
      <c r="M870" s="1"/>
      <c r="N870" s="4"/>
      <c r="O870" s="4"/>
      <c r="P870" s="4"/>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4"/>
      <c r="AY870" s="1"/>
    </row>
    <row r="871" spans="3:51" s="6" customFormat="1" x14ac:dyDescent="0.3">
      <c r="C871" s="28"/>
      <c r="D871" s="29"/>
      <c r="E871" s="30"/>
      <c r="F871" s="31"/>
      <c r="G871" s="32"/>
      <c r="H871" s="33"/>
      <c r="K871" s="1"/>
      <c r="L871" s="1"/>
      <c r="M871" s="1"/>
      <c r="N871" s="4"/>
      <c r="O871" s="4"/>
      <c r="P871" s="4"/>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4"/>
      <c r="AY871" s="1"/>
    </row>
    <row r="872" spans="3:51" s="6" customFormat="1" x14ac:dyDescent="0.3">
      <c r="C872" s="28"/>
      <c r="D872" s="29"/>
      <c r="E872" s="30"/>
      <c r="F872" s="31"/>
      <c r="G872" s="32"/>
      <c r="H872" s="33"/>
      <c r="K872" s="1"/>
      <c r="L872" s="1"/>
      <c r="M872" s="1"/>
      <c r="N872" s="4"/>
      <c r="O872" s="4"/>
      <c r="P872" s="4"/>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4"/>
      <c r="AY872" s="1"/>
    </row>
    <row r="873" spans="3:51" s="6" customFormat="1" x14ac:dyDescent="0.3">
      <c r="C873" s="28"/>
      <c r="D873" s="29"/>
      <c r="E873" s="30"/>
      <c r="F873" s="31"/>
      <c r="G873" s="32"/>
      <c r="H873" s="33"/>
      <c r="K873" s="1"/>
      <c r="L873" s="1"/>
      <c r="M873" s="1"/>
      <c r="N873" s="4"/>
      <c r="O873" s="4"/>
      <c r="P873" s="4"/>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4"/>
      <c r="AY873" s="1"/>
    </row>
    <row r="874" spans="3:51" s="6" customFormat="1" x14ac:dyDescent="0.3">
      <c r="C874" s="28"/>
      <c r="D874" s="29"/>
      <c r="E874" s="30"/>
      <c r="F874" s="31"/>
      <c r="G874" s="32"/>
      <c r="H874" s="33"/>
      <c r="K874" s="1"/>
      <c r="L874" s="1"/>
      <c r="M874" s="1"/>
      <c r="N874" s="4"/>
      <c r="O874" s="4"/>
      <c r="P874" s="4"/>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4"/>
      <c r="AY874" s="1"/>
    </row>
    <row r="875" spans="3:51" s="6" customFormat="1" x14ac:dyDescent="0.3">
      <c r="C875" s="28"/>
      <c r="D875" s="29"/>
      <c r="E875" s="30"/>
      <c r="F875" s="31"/>
      <c r="G875" s="32"/>
      <c r="H875" s="33"/>
      <c r="K875" s="1"/>
      <c r="L875" s="1"/>
      <c r="M875" s="1"/>
      <c r="N875" s="4"/>
      <c r="O875" s="4"/>
      <c r="P875" s="4"/>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4"/>
      <c r="AY875" s="1"/>
    </row>
    <row r="876" spans="3:51" s="6" customFormat="1" x14ac:dyDescent="0.3">
      <c r="C876" s="28"/>
      <c r="D876" s="29"/>
      <c r="E876" s="30"/>
      <c r="F876" s="31"/>
      <c r="G876" s="32"/>
      <c r="H876" s="33"/>
      <c r="K876" s="1"/>
      <c r="L876" s="1"/>
      <c r="M876" s="1"/>
      <c r="N876" s="4"/>
      <c r="O876" s="4"/>
      <c r="P876" s="4"/>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4"/>
      <c r="AY876" s="1"/>
    </row>
    <row r="877" spans="3:51" s="6" customFormat="1" x14ac:dyDescent="0.3">
      <c r="C877" s="28"/>
      <c r="D877" s="29"/>
      <c r="E877" s="30"/>
      <c r="F877" s="31"/>
      <c r="G877" s="32"/>
      <c r="H877" s="33"/>
      <c r="K877" s="1"/>
      <c r="L877" s="1"/>
      <c r="M877" s="1"/>
      <c r="N877" s="4"/>
      <c r="O877" s="4"/>
      <c r="P877" s="4"/>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4"/>
      <c r="AY877" s="1"/>
    </row>
    <row r="878" spans="3:51" s="6" customFormat="1" x14ac:dyDescent="0.3">
      <c r="C878" s="28"/>
      <c r="D878" s="29"/>
      <c r="E878" s="30"/>
      <c r="F878" s="31"/>
      <c r="G878" s="32"/>
      <c r="H878" s="33"/>
      <c r="K878" s="1"/>
      <c r="L878" s="1"/>
      <c r="M878" s="1"/>
      <c r="N878" s="4"/>
      <c r="O878" s="4"/>
      <c r="P878" s="4"/>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4"/>
      <c r="AY878" s="1"/>
    </row>
    <row r="879" spans="3:51" s="6" customFormat="1" x14ac:dyDescent="0.3">
      <c r="C879" s="28"/>
      <c r="D879" s="29"/>
      <c r="E879" s="30"/>
      <c r="F879" s="31"/>
      <c r="G879" s="32"/>
      <c r="H879" s="33"/>
      <c r="K879" s="1"/>
      <c r="L879" s="1"/>
      <c r="M879" s="1"/>
      <c r="N879" s="4"/>
      <c r="O879" s="4"/>
      <c r="P879" s="4"/>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4"/>
      <c r="AY879" s="1"/>
    </row>
    <row r="880" spans="3:51" s="6" customFormat="1" x14ac:dyDescent="0.3">
      <c r="C880" s="28"/>
      <c r="D880" s="29"/>
      <c r="E880" s="30"/>
      <c r="F880" s="31"/>
      <c r="G880" s="32"/>
      <c r="H880" s="33"/>
      <c r="K880" s="1"/>
      <c r="L880" s="1"/>
      <c r="M880" s="1"/>
      <c r="N880" s="4"/>
      <c r="O880" s="4"/>
      <c r="P880" s="4"/>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4"/>
      <c r="AY880" s="1"/>
    </row>
    <row r="881" spans="3:51" s="6" customFormat="1" x14ac:dyDescent="0.3">
      <c r="C881" s="28"/>
      <c r="D881" s="29"/>
      <c r="E881" s="30"/>
      <c r="F881" s="31"/>
      <c r="G881" s="32"/>
      <c r="H881" s="33"/>
      <c r="K881" s="1"/>
      <c r="L881" s="1"/>
      <c r="M881" s="1"/>
      <c r="N881" s="4"/>
      <c r="O881" s="4"/>
      <c r="P881" s="4"/>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4"/>
      <c r="AY881" s="1"/>
    </row>
    <row r="882" spans="3:51" s="6" customFormat="1" x14ac:dyDescent="0.3">
      <c r="C882" s="28"/>
      <c r="D882" s="29"/>
      <c r="E882" s="30"/>
      <c r="F882" s="31"/>
      <c r="G882" s="32"/>
      <c r="H882" s="33"/>
      <c r="K882" s="1"/>
      <c r="L882" s="1"/>
      <c r="M882" s="1"/>
      <c r="N882" s="4"/>
      <c r="O882" s="4"/>
      <c r="P882" s="4"/>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4"/>
      <c r="AY882" s="1"/>
    </row>
    <row r="883" spans="3:51" s="6" customFormat="1" x14ac:dyDescent="0.3">
      <c r="C883" s="28"/>
      <c r="D883" s="29"/>
      <c r="E883" s="30"/>
      <c r="F883" s="31"/>
      <c r="G883" s="32"/>
      <c r="H883" s="33"/>
      <c r="K883" s="1"/>
      <c r="L883" s="1"/>
      <c r="M883" s="1"/>
      <c r="N883" s="4"/>
      <c r="O883" s="4"/>
      <c r="P883" s="4"/>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4"/>
      <c r="AY883" s="1"/>
    </row>
    <row r="884" spans="3:51" s="6" customFormat="1" x14ac:dyDescent="0.3">
      <c r="C884" s="28"/>
      <c r="D884" s="29"/>
      <c r="E884" s="30"/>
      <c r="F884" s="31"/>
      <c r="G884" s="32"/>
      <c r="H884" s="33"/>
      <c r="K884" s="1"/>
      <c r="L884" s="1"/>
      <c r="M884" s="1"/>
      <c r="N884" s="4"/>
      <c r="O884" s="4"/>
      <c r="P884" s="4"/>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4"/>
      <c r="AY884" s="1"/>
    </row>
    <row r="885" spans="3:51" s="6" customFormat="1" x14ac:dyDescent="0.3">
      <c r="C885" s="28"/>
      <c r="D885" s="29"/>
      <c r="E885" s="30"/>
      <c r="F885" s="31"/>
      <c r="G885" s="32"/>
      <c r="H885" s="33"/>
      <c r="K885" s="1"/>
      <c r="L885" s="1"/>
      <c r="M885" s="1"/>
      <c r="N885" s="4"/>
      <c r="O885" s="4"/>
      <c r="P885" s="4"/>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4"/>
      <c r="AY885" s="1"/>
    </row>
    <row r="886" spans="3:51" s="6" customFormat="1" x14ac:dyDescent="0.3">
      <c r="C886" s="28"/>
      <c r="D886" s="29"/>
      <c r="E886" s="30"/>
      <c r="F886" s="31"/>
      <c r="G886" s="32"/>
      <c r="H886" s="33"/>
      <c r="K886" s="1"/>
      <c r="L886" s="1"/>
      <c r="M886" s="1"/>
      <c r="N886" s="4"/>
      <c r="O886" s="4"/>
      <c r="P886" s="4"/>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4"/>
      <c r="AY886" s="1"/>
    </row>
    <row r="887" spans="3:51" s="6" customFormat="1" x14ac:dyDescent="0.3">
      <c r="C887" s="28"/>
      <c r="D887" s="29"/>
      <c r="E887" s="30"/>
      <c r="F887" s="31"/>
      <c r="G887" s="32"/>
      <c r="H887" s="33"/>
      <c r="K887" s="1"/>
      <c r="L887" s="1"/>
      <c r="M887" s="1"/>
      <c r="N887" s="4"/>
      <c r="O887" s="4"/>
      <c r="P887" s="4"/>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4"/>
      <c r="AY887" s="1"/>
    </row>
    <row r="888" spans="3:51" s="6" customFormat="1" x14ac:dyDescent="0.3">
      <c r="C888" s="28"/>
      <c r="D888" s="29"/>
      <c r="E888" s="30"/>
      <c r="F888" s="31"/>
      <c r="G888" s="32"/>
      <c r="H888" s="33"/>
      <c r="K888" s="1"/>
      <c r="L888" s="1"/>
      <c r="M888" s="1"/>
      <c r="N888" s="4"/>
      <c r="O888" s="4"/>
      <c r="P888" s="4"/>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4"/>
      <c r="AY888" s="1"/>
    </row>
    <row r="889" spans="3:51" s="6" customFormat="1" x14ac:dyDescent="0.3">
      <c r="C889" s="28"/>
      <c r="D889" s="29"/>
      <c r="E889" s="30"/>
      <c r="F889" s="31"/>
      <c r="G889" s="32"/>
      <c r="H889" s="33"/>
      <c r="K889" s="1"/>
      <c r="L889" s="1"/>
      <c r="M889" s="1"/>
      <c r="N889" s="4"/>
      <c r="O889" s="4"/>
      <c r="P889" s="4"/>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4"/>
      <c r="AY889" s="1"/>
    </row>
    <row r="890" spans="3:51" s="6" customFormat="1" x14ac:dyDescent="0.3">
      <c r="C890" s="28"/>
      <c r="D890" s="29"/>
      <c r="E890" s="30"/>
      <c r="F890" s="31"/>
      <c r="G890" s="32"/>
      <c r="H890" s="33"/>
      <c r="K890" s="1"/>
      <c r="L890" s="1"/>
      <c r="M890" s="1"/>
      <c r="N890" s="4"/>
      <c r="O890" s="4"/>
      <c r="P890" s="4"/>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4"/>
      <c r="AY890" s="1"/>
    </row>
    <row r="891" spans="3:51" s="6" customFormat="1" x14ac:dyDescent="0.3">
      <c r="C891" s="28"/>
      <c r="D891" s="29"/>
      <c r="E891" s="30"/>
      <c r="F891" s="31"/>
      <c r="G891" s="32"/>
      <c r="H891" s="33"/>
      <c r="K891" s="1"/>
      <c r="L891" s="1"/>
      <c r="M891" s="1"/>
      <c r="N891" s="4"/>
      <c r="O891" s="4"/>
      <c r="P891" s="4"/>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4"/>
      <c r="AY891" s="1"/>
    </row>
    <row r="892" spans="3:51" s="6" customFormat="1" x14ac:dyDescent="0.3">
      <c r="C892" s="28"/>
      <c r="D892" s="29"/>
      <c r="E892" s="30"/>
      <c r="F892" s="31"/>
      <c r="G892" s="32"/>
      <c r="H892" s="33"/>
      <c r="K892" s="1"/>
      <c r="L892" s="1"/>
      <c r="M892" s="1"/>
      <c r="N892" s="4"/>
      <c r="O892" s="4"/>
      <c r="P892" s="4"/>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4"/>
      <c r="AY892" s="1"/>
    </row>
    <row r="893" spans="3:51" s="6" customFormat="1" x14ac:dyDescent="0.3">
      <c r="C893" s="28"/>
      <c r="D893" s="29"/>
      <c r="E893" s="30"/>
      <c r="F893" s="31"/>
      <c r="G893" s="32"/>
      <c r="H893" s="33"/>
      <c r="K893" s="1"/>
      <c r="L893" s="1"/>
      <c r="M893" s="1"/>
      <c r="N893" s="4"/>
      <c r="O893" s="4"/>
      <c r="P893" s="4"/>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4"/>
      <c r="AY893" s="1"/>
    </row>
    <row r="894" spans="3:51" s="6" customFormat="1" x14ac:dyDescent="0.3">
      <c r="C894" s="28"/>
      <c r="D894" s="29"/>
      <c r="E894" s="30"/>
      <c r="F894" s="31"/>
      <c r="G894" s="32"/>
      <c r="H894" s="33"/>
      <c r="K894" s="1"/>
      <c r="L894" s="1"/>
      <c r="M894" s="1"/>
      <c r="N894" s="4"/>
      <c r="O894" s="4"/>
      <c r="P894" s="4"/>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4"/>
      <c r="AY894" s="1"/>
    </row>
    <row r="895" spans="3:51" s="6" customFormat="1" x14ac:dyDescent="0.3">
      <c r="C895" s="28"/>
      <c r="D895" s="29"/>
      <c r="E895" s="30"/>
      <c r="F895" s="31"/>
      <c r="G895" s="32"/>
      <c r="H895" s="33"/>
      <c r="K895" s="1"/>
      <c r="L895" s="1"/>
      <c r="M895" s="1"/>
      <c r="N895" s="4"/>
      <c r="O895" s="4"/>
      <c r="P895" s="4"/>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4"/>
      <c r="AY895" s="1"/>
    </row>
    <row r="896" spans="3:51" s="6" customFormat="1" x14ac:dyDescent="0.3">
      <c r="C896" s="28"/>
      <c r="D896" s="29"/>
      <c r="E896" s="30"/>
      <c r="F896" s="31"/>
      <c r="G896" s="32"/>
      <c r="H896" s="33"/>
      <c r="K896" s="1"/>
      <c r="L896" s="1"/>
      <c r="M896" s="1"/>
      <c r="N896" s="4"/>
      <c r="O896" s="4"/>
      <c r="P896" s="4"/>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4"/>
      <c r="AY896" s="1"/>
    </row>
    <row r="897" spans="3:51" s="6" customFormat="1" x14ac:dyDescent="0.3">
      <c r="C897" s="28"/>
      <c r="D897" s="29"/>
      <c r="E897" s="30"/>
      <c r="F897" s="31"/>
      <c r="G897" s="32"/>
      <c r="H897" s="33"/>
      <c r="K897" s="1"/>
      <c r="L897" s="1"/>
      <c r="M897" s="1"/>
      <c r="N897" s="4"/>
      <c r="O897" s="4"/>
      <c r="P897" s="4"/>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4"/>
      <c r="AY897" s="1"/>
    </row>
    <row r="898" spans="3:51" s="6" customFormat="1" x14ac:dyDescent="0.3">
      <c r="C898" s="28"/>
      <c r="D898" s="29"/>
      <c r="E898" s="30"/>
      <c r="F898" s="31"/>
      <c r="G898" s="32"/>
      <c r="H898" s="33"/>
      <c r="K898" s="1"/>
      <c r="L898" s="1"/>
      <c r="M898" s="1"/>
      <c r="N898" s="4"/>
      <c r="O898" s="4"/>
      <c r="P898" s="4"/>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4"/>
      <c r="AY898" s="1"/>
    </row>
    <row r="899" spans="3:51" s="6" customFormat="1" x14ac:dyDescent="0.3">
      <c r="C899" s="28"/>
      <c r="D899" s="29"/>
      <c r="E899" s="30"/>
      <c r="F899" s="31"/>
      <c r="G899" s="32"/>
      <c r="H899" s="33"/>
      <c r="K899" s="1"/>
      <c r="L899" s="1"/>
      <c r="M899" s="1"/>
      <c r="N899" s="4"/>
      <c r="O899" s="4"/>
      <c r="P899" s="4"/>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4"/>
      <c r="AY899" s="1"/>
    </row>
    <row r="900" spans="3:51" s="6" customFormat="1" x14ac:dyDescent="0.3">
      <c r="C900" s="28"/>
      <c r="D900" s="29"/>
      <c r="E900" s="30"/>
      <c r="F900" s="31"/>
      <c r="G900" s="32"/>
      <c r="H900" s="33"/>
      <c r="K900" s="1"/>
      <c r="L900" s="1"/>
      <c r="M900" s="1"/>
      <c r="N900" s="4"/>
      <c r="O900" s="4"/>
      <c r="P900" s="4"/>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4"/>
      <c r="AY900" s="1"/>
    </row>
    <row r="901" spans="3:51" s="6" customFormat="1" x14ac:dyDescent="0.3">
      <c r="C901" s="28"/>
      <c r="D901" s="29"/>
      <c r="E901" s="30"/>
      <c r="F901" s="31"/>
      <c r="G901" s="32"/>
      <c r="H901" s="33"/>
      <c r="K901" s="1"/>
      <c r="L901" s="1"/>
      <c r="M901" s="1"/>
      <c r="N901" s="4"/>
      <c r="O901" s="4"/>
      <c r="P901" s="4"/>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4"/>
      <c r="AY901" s="1"/>
    </row>
    <row r="902" spans="3:51" s="6" customFormat="1" x14ac:dyDescent="0.3">
      <c r="C902" s="28"/>
      <c r="D902" s="29"/>
      <c r="E902" s="30"/>
      <c r="F902" s="31"/>
      <c r="G902" s="32"/>
      <c r="H902" s="33"/>
      <c r="K902" s="1"/>
      <c r="L902" s="1"/>
      <c r="M902" s="1"/>
      <c r="N902" s="4"/>
      <c r="O902" s="4"/>
      <c r="P902" s="4"/>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4"/>
      <c r="AY902" s="1"/>
    </row>
    <row r="903" spans="3:51" s="6" customFormat="1" x14ac:dyDescent="0.3">
      <c r="C903" s="28"/>
      <c r="D903" s="29"/>
      <c r="E903" s="30"/>
      <c r="F903" s="31"/>
      <c r="G903" s="32"/>
      <c r="H903" s="33"/>
      <c r="K903" s="1"/>
      <c r="L903" s="1"/>
      <c r="M903" s="1"/>
      <c r="N903" s="4"/>
      <c r="O903" s="4"/>
      <c r="P903" s="4"/>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4"/>
      <c r="AY903" s="1"/>
    </row>
    <row r="904" spans="3:51" s="6" customFormat="1" x14ac:dyDescent="0.3">
      <c r="C904" s="28"/>
      <c r="D904" s="29"/>
      <c r="E904" s="30"/>
      <c r="F904" s="31"/>
      <c r="G904" s="32"/>
      <c r="H904" s="33"/>
      <c r="K904" s="1"/>
      <c r="L904" s="1"/>
      <c r="M904" s="1"/>
      <c r="N904" s="4"/>
      <c r="O904" s="4"/>
      <c r="P904" s="4"/>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4"/>
      <c r="AY904" s="1"/>
    </row>
    <row r="905" spans="3:51" s="6" customFormat="1" x14ac:dyDescent="0.3">
      <c r="C905" s="28"/>
      <c r="D905" s="29"/>
      <c r="E905" s="30"/>
      <c r="F905" s="31"/>
      <c r="G905" s="32"/>
      <c r="H905" s="33"/>
      <c r="K905" s="1"/>
      <c r="L905" s="1"/>
      <c r="M905" s="1"/>
      <c r="N905" s="4"/>
      <c r="O905" s="4"/>
      <c r="P905" s="4"/>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4"/>
      <c r="AY905" s="1"/>
    </row>
    <row r="906" spans="3:51" s="6" customFormat="1" x14ac:dyDescent="0.3">
      <c r="C906" s="28"/>
      <c r="D906" s="29"/>
      <c r="E906" s="30"/>
      <c r="F906" s="31"/>
      <c r="G906" s="32"/>
      <c r="H906" s="33"/>
      <c r="K906" s="1"/>
      <c r="L906" s="1"/>
      <c r="M906" s="1"/>
      <c r="N906" s="4"/>
      <c r="O906" s="4"/>
      <c r="P906" s="4"/>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4"/>
      <c r="AY906" s="1"/>
    </row>
    <row r="907" spans="3:51" s="6" customFormat="1" x14ac:dyDescent="0.3">
      <c r="C907" s="28"/>
      <c r="D907" s="29"/>
      <c r="E907" s="30"/>
      <c r="F907" s="31"/>
      <c r="G907" s="32"/>
      <c r="H907" s="33"/>
      <c r="K907" s="1"/>
      <c r="L907" s="1"/>
      <c r="M907" s="1"/>
      <c r="N907" s="4"/>
      <c r="O907" s="4"/>
      <c r="P907" s="4"/>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4"/>
      <c r="AY907" s="1"/>
    </row>
    <row r="908" spans="3:51" s="6" customFormat="1" x14ac:dyDescent="0.3">
      <c r="C908" s="28"/>
      <c r="D908" s="29"/>
      <c r="E908" s="30"/>
      <c r="F908" s="31"/>
      <c r="G908" s="32"/>
      <c r="H908" s="33"/>
      <c r="K908" s="1"/>
      <c r="L908" s="1"/>
      <c r="M908" s="1"/>
      <c r="N908" s="4"/>
      <c r="O908" s="4"/>
      <c r="P908" s="4"/>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4"/>
      <c r="AY908" s="1"/>
    </row>
    <row r="909" spans="3:51" s="6" customFormat="1" x14ac:dyDescent="0.3">
      <c r="C909" s="28"/>
      <c r="D909" s="29"/>
      <c r="E909" s="30"/>
      <c r="F909" s="31"/>
      <c r="G909" s="32"/>
      <c r="H909" s="33"/>
      <c r="K909" s="1"/>
      <c r="L909" s="1"/>
      <c r="M909" s="1"/>
      <c r="N909" s="4"/>
      <c r="O909" s="4"/>
      <c r="P909" s="4"/>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4"/>
      <c r="AY909" s="1"/>
    </row>
    <row r="910" spans="3:51" s="6" customFormat="1" x14ac:dyDescent="0.3">
      <c r="C910" s="28"/>
      <c r="D910" s="29"/>
      <c r="E910" s="30"/>
      <c r="F910" s="31"/>
      <c r="G910" s="32"/>
      <c r="H910" s="33"/>
      <c r="K910" s="1"/>
      <c r="L910" s="1"/>
      <c r="M910" s="1"/>
      <c r="N910" s="4"/>
      <c r="O910" s="4"/>
      <c r="P910" s="4"/>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4"/>
      <c r="AY910" s="1"/>
    </row>
    <row r="911" spans="3:51" s="6" customFormat="1" x14ac:dyDescent="0.3">
      <c r="C911" s="28"/>
      <c r="D911" s="29"/>
      <c r="E911" s="30"/>
      <c r="F911" s="31"/>
      <c r="G911" s="32"/>
      <c r="H911" s="33"/>
      <c r="K911" s="1"/>
      <c r="L911" s="1"/>
      <c r="M911" s="1"/>
      <c r="N911" s="4"/>
      <c r="O911" s="4"/>
      <c r="P911" s="4"/>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4"/>
      <c r="AY911" s="1"/>
    </row>
    <row r="912" spans="3:51" s="6" customFormat="1" x14ac:dyDescent="0.3">
      <c r="C912" s="28"/>
      <c r="D912" s="29"/>
      <c r="E912" s="30"/>
      <c r="F912" s="31"/>
      <c r="G912" s="32"/>
      <c r="H912" s="33"/>
      <c r="K912" s="1"/>
      <c r="L912" s="1"/>
      <c r="M912" s="1"/>
      <c r="N912" s="4"/>
      <c r="O912" s="4"/>
      <c r="P912" s="4"/>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4"/>
      <c r="AY912" s="1"/>
    </row>
    <row r="913" spans="3:51" s="6" customFormat="1" x14ac:dyDescent="0.3">
      <c r="C913" s="28"/>
      <c r="D913" s="29"/>
      <c r="E913" s="30"/>
      <c r="F913" s="31"/>
      <c r="G913" s="32"/>
      <c r="H913" s="33"/>
      <c r="K913" s="1"/>
      <c r="L913" s="1"/>
      <c r="M913" s="1"/>
      <c r="N913" s="4"/>
      <c r="O913" s="4"/>
      <c r="P913" s="4"/>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4"/>
      <c r="AY913" s="1"/>
    </row>
    <row r="914" spans="3:51" s="6" customFormat="1" x14ac:dyDescent="0.3">
      <c r="C914" s="28"/>
      <c r="D914" s="29"/>
      <c r="E914" s="30"/>
      <c r="F914" s="31"/>
      <c r="G914" s="32"/>
      <c r="H914" s="33"/>
      <c r="K914" s="1"/>
      <c r="L914" s="1"/>
      <c r="M914" s="1"/>
      <c r="N914" s="4"/>
      <c r="O914" s="4"/>
      <c r="P914" s="4"/>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4"/>
      <c r="AY914" s="1"/>
    </row>
    <row r="915" spans="3:51" s="6" customFormat="1" x14ac:dyDescent="0.3">
      <c r="C915" s="28"/>
      <c r="D915" s="29"/>
      <c r="E915" s="30"/>
      <c r="F915" s="31"/>
      <c r="G915" s="32"/>
      <c r="H915" s="33"/>
      <c r="K915" s="1"/>
      <c r="L915" s="1"/>
      <c r="M915" s="1"/>
      <c r="N915" s="4"/>
      <c r="O915" s="4"/>
      <c r="P915" s="4"/>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4"/>
      <c r="AY915" s="1"/>
    </row>
    <row r="916" spans="3:51" s="6" customFormat="1" x14ac:dyDescent="0.3">
      <c r="C916" s="28"/>
      <c r="D916" s="29"/>
      <c r="E916" s="30"/>
      <c r="F916" s="31"/>
      <c r="G916" s="32"/>
      <c r="H916" s="33"/>
      <c r="K916" s="1"/>
      <c r="L916" s="1"/>
      <c r="M916" s="1"/>
      <c r="N916" s="4"/>
      <c r="O916" s="4"/>
      <c r="P916" s="4"/>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4"/>
      <c r="AY916" s="1"/>
    </row>
    <row r="917" spans="3:51" s="6" customFormat="1" x14ac:dyDescent="0.3">
      <c r="C917" s="28"/>
      <c r="D917" s="29"/>
      <c r="E917" s="30"/>
      <c r="F917" s="31"/>
      <c r="G917" s="32"/>
      <c r="H917" s="33"/>
      <c r="K917" s="1"/>
      <c r="L917" s="1"/>
      <c r="M917" s="1"/>
      <c r="N917" s="4"/>
      <c r="O917" s="4"/>
      <c r="P917" s="4"/>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4"/>
      <c r="AY917" s="1"/>
    </row>
    <row r="918" spans="3:51" s="6" customFormat="1" x14ac:dyDescent="0.3">
      <c r="C918" s="28"/>
      <c r="D918" s="29"/>
      <c r="E918" s="30"/>
      <c r="F918" s="31"/>
      <c r="G918" s="32"/>
      <c r="H918" s="33"/>
      <c r="K918" s="1"/>
      <c r="L918" s="1"/>
      <c r="M918" s="1"/>
      <c r="N918" s="4"/>
      <c r="O918" s="4"/>
      <c r="P918" s="4"/>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4"/>
      <c r="AY918" s="1"/>
    </row>
    <row r="919" spans="3:51" s="6" customFormat="1" x14ac:dyDescent="0.3">
      <c r="C919" s="28"/>
      <c r="D919" s="29"/>
      <c r="E919" s="30"/>
      <c r="F919" s="31"/>
      <c r="G919" s="32"/>
      <c r="H919" s="33"/>
      <c r="K919" s="1"/>
      <c r="L919" s="1"/>
      <c r="M919" s="1"/>
      <c r="N919" s="4"/>
      <c r="O919" s="4"/>
      <c r="P919" s="4"/>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4"/>
      <c r="AY919" s="1"/>
    </row>
    <row r="920" spans="3:51" s="6" customFormat="1" x14ac:dyDescent="0.3">
      <c r="C920" s="28"/>
      <c r="D920" s="29"/>
      <c r="E920" s="30"/>
      <c r="F920" s="31"/>
      <c r="G920" s="32"/>
      <c r="H920" s="33"/>
      <c r="K920" s="1"/>
      <c r="L920" s="1"/>
      <c r="M920" s="1"/>
      <c r="N920" s="4"/>
      <c r="O920" s="4"/>
      <c r="P920" s="4"/>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4"/>
      <c r="AY920" s="1"/>
    </row>
    <row r="921" spans="3:51" s="6" customFormat="1" x14ac:dyDescent="0.3">
      <c r="C921" s="28"/>
      <c r="D921" s="29"/>
      <c r="E921" s="30"/>
      <c r="F921" s="31"/>
      <c r="G921" s="32"/>
      <c r="H921" s="33"/>
      <c r="K921" s="1"/>
      <c r="L921" s="1"/>
      <c r="M921" s="1"/>
      <c r="N921" s="4"/>
      <c r="O921" s="4"/>
      <c r="P921" s="4"/>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4"/>
      <c r="AY921" s="1"/>
    </row>
    <row r="922" spans="3:51" s="6" customFormat="1" x14ac:dyDescent="0.3">
      <c r="C922" s="28"/>
      <c r="D922" s="29"/>
      <c r="E922" s="30"/>
      <c r="F922" s="31"/>
      <c r="G922" s="32"/>
      <c r="H922" s="33"/>
      <c r="K922" s="1"/>
      <c r="L922" s="1"/>
      <c r="M922" s="1"/>
      <c r="N922" s="4"/>
      <c r="O922" s="4"/>
      <c r="P922" s="4"/>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4"/>
      <c r="AY922" s="1"/>
    </row>
    <row r="923" spans="3:51" s="6" customFormat="1" x14ac:dyDescent="0.3">
      <c r="C923" s="28"/>
      <c r="D923" s="29"/>
      <c r="E923" s="30"/>
      <c r="F923" s="31"/>
      <c r="G923" s="32"/>
      <c r="H923" s="33"/>
      <c r="K923" s="1"/>
      <c r="L923" s="1"/>
      <c r="M923" s="1"/>
      <c r="N923" s="4"/>
      <c r="O923" s="4"/>
      <c r="P923" s="4"/>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4"/>
      <c r="AY923" s="1"/>
    </row>
    <row r="924" spans="3:51" s="6" customFormat="1" x14ac:dyDescent="0.3">
      <c r="C924" s="28"/>
      <c r="D924" s="29"/>
      <c r="E924" s="30"/>
      <c r="F924" s="31"/>
      <c r="G924" s="32"/>
      <c r="H924" s="33"/>
      <c r="K924" s="1"/>
      <c r="L924" s="1"/>
      <c r="M924" s="1"/>
      <c r="N924" s="4"/>
      <c r="O924" s="4"/>
      <c r="P924" s="4"/>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4"/>
      <c r="AY924" s="1"/>
    </row>
    <row r="925" spans="3:51" s="6" customFormat="1" x14ac:dyDescent="0.3">
      <c r="C925" s="28"/>
      <c r="D925" s="29"/>
      <c r="E925" s="30"/>
      <c r="F925" s="31"/>
      <c r="G925" s="32"/>
      <c r="H925" s="33"/>
      <c r="K925" s="1"/>
      <c r="L925" s="1"/>
      <c r="M925" s="1"/>
      <c r="N925" s="4"/>
      <c r="O925" s="4"/>
      <c r="P925" s="4"/>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4"/>
      <c r="AY925" s="1"/>
    </row>
    <row r="926" spans="3:51" s="6" customFormat="1" x14ac:dyDescent="0.3">
      <c r="C926" s="28"/>
      <c r="D926" s="29"/>
      <c r="E926" s="30"/>
      <c r="F926" s="31"/>
      <c r="G926" s="32"/>
      <c r="H926" s="33"/>
      <c r="K926" s="1"/>
      <c r="L926" s="1"/>
      <c r="M926" s="1"/>
      <c r="N926" s="4"/>
      <c r="O926" s="4"/>
      <c r="P926" s="4"/>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4"/>
      <c r="AY926" s="1"/>
    </row>
    <row r="927" spans="3:51" s="6" customFormat="1" x14ac:dyDescent="0.3">
      <c r="C927" s="28"/>
      <c r="D927" s="29"/>
      <c r="E927" s="30"/>
      <c r="F927" s="31"/>
      <c r="G927" s="32"/>
      <c r="H927" s="33"/>
      <c r="K927" s="1"/>
      <c r="L927" s="1"/>
      <c r="M927" s="1"/>
      <c r="N927" s="4"/>
      <c r="O927" s="4"/>
      <c r="P927" s="4"/>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4"/>
      <c r="AY927" s="1"/>
    </row>
    <row r="928" spans="3:51" s="6" customFormat="1" x14ac:dyDescent="0.3">
      <c r="C928" s="28"/>
      <c r="D928" s="29"/>
      <c r="E928" s="30"/>
      <c r="F928" s="31"/>
      <c r="G928" s="32"/>
      <c r="H928" s="33"/>
      <c r="K928" s="1"/>
      <c r="L928" s="1"/>
      <c r="M928" s="1"/>
      <c r="N928" s="4"/>
      <c r="O928" s="4"/>
      <c r="P928" s="4"/>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4"/>
      <c r="AY928" s="1"/>
    </row>
    <row r="929" spans="3:51" s="6" customFormat="1" x14ac:dyDescent="0.3">
      <c r="C929" s="28"/>
      <c r="D929" s="29"/>
      <c r="E929" s="30"/>
      <c r="F929" s="31"/>
      <c r="G929" s="32"/>
      <c r="H929" s="33"/>
      <c r="K929" s="1"/>
      <c r="L929" s="1"/>
      <c r="M929" s="1"/>
      <c r="N929" s="4"/>
      <c r="O929" s="4"/>
      <c r="P929" s="4"/>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4"/>
      <c r="AY929" s="1"/>
    </row>
    <row r="930" spans="3:51" s="6" customFormat="1" x14ac:dyDescent="0.3">
      <c r="C930" s="28"/>
      <c r="D930" s="29"/>
      <c r="E930" s="30"/>
      <c r="F930" s="31"/>
      <c r="G930" s="32"/>
      <c r="H930" s="33"/>
      <c r="K930" s="1"/>
      <c r="L930" s="1"/>
      <c r="M930" s="1"/>
      <c r="N930" s="4"/>
      <c r="O930" s="4"/>
      <c r="P930" s="4"/>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4"/>
      <c r="AY930" s="1"/>
    </row>
    <row r="931" spans="3:51" s="6" customFormat="1" x14ac:dyDescent="0.3">
      <c r="C931" s="28"/>
      <c r="D931" s="29"/>
      <c r="E931" s="30"/>
      <c r="F931" s="31"/>
      <c r="G931" s="32"/>
      <c r="H931" s="33"/>
      <c r="K931" s="1"/>
      <c r="L931" s="1"/>
      <c r="M931" s="1"/>
      <c r="N931" s="4"/>
      <c r="O931" s="4"/>
      <c r="P931" s="4"/>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4"/>
      <c r="AY931" s="1"/>
    </row>
    <row r="932" spans="3:51" s="6" customFormat="1" x14ac:dyDescent="0.3">
      <c r="C932" s="28"/>
      <c r="D932" s="29"/>
      <c r="E932" s="30"/>
      <c r="F932" s="31"/>
      <c r="G932" s="32"/>
      <c r="H932" s="33"/>
      <c r="K932" s="1"/>
      <c r="L932" s="1"/>
      <c r="M932" s="1"/>
      <c r="N932" s="4"/>
      <c r="O932" s="4"/>
      <c r="P932" s="4"/>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4"/>
      <c r="AY932" s="1"/>
    </row>
    <row r="933" spans="3:51" s="6" customFormat="1" x14ac:dyDescent="0.3">
      <c r="C933" s="28"/>
      <c r="D933" s="29"/>
      <c r="E933" s="30"/>
      <c r="F933" s="31"/>
      <c r="G933" s="32"/>
      <c r="H933" s="33"/>
      <c r="K933" s="1"/>
      <c r="L933" s="1"/>
      <c r="M933" s="1"/>
      <c r="N933" s="4"/>
      <c r="O933" s="4"/>
      <c r="P933" s="4"/>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4"/>
      <c r="AY933" s="1"/>
    </row>
    <row r="934" spans="3:51" s="6" customFormat="1" x14ac:dyDescent="0.3">
      <c r="C934" s="28"/>
      <c r="D934" s="29"/>
      <c r="E934" s="30"/>
      <c r="F934" s="31"/>
      <c r="G934" s="32"/>
      <c r="H934" s="33"/>
      <c r="K934" s="1"/>
      <c r="L934" s="1"/>
      <c r="M934" s="1"/>
      <c r="N934" s="4"/>
      <c r="O934" s="4"/>
      <c r="P934" s="4"/>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4"/>
      <c r="AY934" s="1"/>
    </row>
    <row r="935" spans="3:51" s="6" customFormat="1" x14ac:dyDescent="0.3">
      <c r="C935" s="28"/>
      <c r="D935" s="29"/>
      <c r="E935" s="30"/>
      <c r="F935" s="31"/>
      <c r="G935" s="32"/>
      <c r="H935" s="33"/>
      <c r="K935" s="1"/>
      <c r="L935" s="1"/>
      <c r="M935" s="1"/>
      <c r="N935" s="4"/>
      <c r="O935" s="4"/>
      <c r="P935" s="4"/>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4"/>
      <c r="AY935" s="1"/>
    </row>
    <row r="936" spans="3:51" s="6" customFormat="1" x14ac:dyDescent="0.3">
      <c r="C936" s="28"/>
      <c r="D936" s="29"/>
      <c r="E936" s="30"/>
      <c r="F936" s="31"/>
      <c r="G936" s="32"/>
      <c r="H936" s="33"/>
      <c r="K936" s="1"/>
      <c r="L936" s="1"/>
      <c r="M936" s="1"/>
      <c r="N936" s="4"/>
      <c r="O936" s="4"/>
      <c r="P936" s="4"/>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4"/>
      <c r="AY936" s="1"/>
    </row>
    <row r="937" spans="3:51" s="6" customFormat="1" x14ac:dyDescent="0.3">
      <c r="C937" s="28"/>
      <c r="D937" s="29"/>
      <c r="E937" s="30"/>
      <c r="F937" s="31"/>
      <c r="G937" s="32"/>
      <c r="H937" s="33"/>
      <c r="K937" s="1"/>
      <c r="L937" s="1"/>
      <c r="M937" s="1"/>
      <c r="N937" s="4"/>
      <c r="O937" s="4"/>
      <c r="P937" s="4"/>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4"/>
      <c r="AY937" s="1"/>
    </row>
    <row r="938" spans="3:51" s="6" customFormat="1" x14ac:dyDescent="0.3">
      <c r="C938" s="28"/>
      <c r="D938" s="29"/>
      <c r="E938" s="30"/>
      <c r="F938" s="31"/>
      <c r="G938" s="32"/>
      <c r="H938" s="33"/>
      <c r="K938" s="1"/>
      <c r="L938" s="1"/>
      <c r="M938" s="1"/>
      <c r="N938" s="4"/>
      <c r="O938" s="4"/>
      <c r="P938" s="4"/>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4"/>
      <c r="AY938" s="1"/>
    </row>
    <row r="939" spans="3:51" s="6" customFormat="1" x14ac:dyDescent="0.3">
      <c r="C939" s="28"/>
      <c r="D939" s="29"/>
      <c r="E939" s="30"/>
      <c r="F939" s="31"/>
      <c r="G939" s="32"/>
      <c r="H939" s="33"/>
      <c r="K939" s="1"/>
      <c r="L939" s="1"/>
      <c r="M939" s="1"/>
      <c r="N939" s="4"/>
      <c r="O939" s="4"/>
      <c r="P939" s="4"/>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4"/>
      <c r="AY939" s="1"/>
    </row>
    <row r="940" spans="3:51" s="6" customFormat="1" x14ac:dyDescent="0.3">
      <c r="C940" s="28"/>
      <c r="D940" s="29"/>
      <c r="E940" s="30"/>
      <c r="F940" s="31"/>
      <c r="G940" s="32"/>
      <c r="H940" s="33"/>
      <c r="K940" s="1"/>
      <c r="L940" s="1"/>
      <c r="M940" s="1"/>
      <c r="N940" s="4"/>
      <c r="O940" s="4"/>
      <c r="P940" s="4"/>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4"/>
      <c r="AY940" s="1"/>
    </row>
    <row r="941" spans="3:51" s="6" customFormat="1" x14ac:dyDescent="0.3">
      <c r="C941" s="28"/>
      <c r="D941" s="29"/>
      <c r="E941" s="30"/>
      <c r="F941" s="31"/>
      <c r="G941" s="32"/>
      <c r="H941" s="33"/>
      <c r="K941" s="1"/>
      <c r="L941" s="1"/>
      <c r="M941" s="1"/>
      <c r="N941" s="4"/>
      <c r="O941" s="4"/>
      <c r="P941" s="4"/>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4"/>
      <c r="AY941" s="1"/>
    </row>
    <row r="942" spans="3:51" s="6" customFormat="1" x14ac:dyDescent="0.3">
      <c r="C942" s="28"/>
      <c r="D942" s="29"/>
      <c r="E942" s="30"/>
      <c r="F942" s="31"/>
      <c r="G942" s="32"/>
      <c r="H942" s="33"/>
      <c r="K942" s="1"/>
      <c r="L942" s="1"/>
      <c r="M942" s="1"/>
      <c r="N942" s="4"/>
      <c r="O942" s="4"/>
      <c r="P942" s="4"/>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4"/>
      <c r="AY942" s="1"/>
    </row>
    <row r="943" spans="3:51" s="6" customFormat="1" x14ac:dyDescent="0.3">
      <c r="C943" s="28"/>
      <c r="D943" s="29"/>
      <c r="E943" s="30"/>
      <c r="F943" s="31"/>
      <c r="G943" s="32"/>
      <c r="H943" s="33"/>
      <c r="K943" s="1"/>
      <c r="L943" s="1"/>
      <c r="M943" s="1"/>
      <c r="N943" s="4"/>
      <c r="O943" s="4"/>
      <c r="P943" s="4"/>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4"/>
      <c r="AY943" s="1"/>
    </row>
    <row r="944" spans="3:51" s="6" customFormat="1" x14ac:dyDescent="0.3">
      <c r="C944" s="28"/>
      <c r="D944" s="29"/>
      <c r="E944" s="30"/>
      <c r="F944" s="31"/>
      <c r="G944" s="32"/>
      <c r="H944" s="33"/>
      <c r="K944" s="1"/>
      <c r="L944" s="1"/>
      <c r="M944" s="1"/>
      <c r="N944" s="4"/>
      <c r="O944" s="4"/>
      <c r="P944" s="4"/>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4"/>
      <c r="AY944" s="1"/>
    </row>
    <row r="945" spans="3:51" s="6" customFormat="1" x14ac:dyDescent="0.3">
      <c r="C945" s="28"/>
      <c r="D945" s="29"/>
      <c r="E945" s="30"/>
      <c r="F945" s="31"/>
      <c r="G945" s="32"/>
      <c r="H945" s="33"/>
      <c r="K945" s="1"/>
      <c r="L945" s="1"/>
      <c r="M945" s="1"/>
      <c r="N945" s="4"/>
      <c r="O945" s="4"/>
      <c r="P945" s="4"/>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4"/>
      <c r="AY945" s="1"/>
    </row>
    <row r="946" spans="3:51" s="6" customFormat="1" x14ac:dyDescent="0.3">
      <c r="C946" s="28"/>
      <c r="D946" s="29"/>
      <c r="E946" s="30"/>
      <c r="F946" s="31"/>
      <c r="G946" s="32"/>
      <c r="H946" s="33"/>
      <c r="K946" s="1"/>
      <c r="L946" s="1"/>
      <c r="M946" s="1"/>
      <c r="N946" s="4"/>
      <c r="O946" s="4"/>
      <c r="P946" s="4"/>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4"/>
      <c r="AY946" s="1"/>
    </row>
    <row r="947" spans="3:51" s="6" customFormat="1" x14ac:dyDescent="0.3">
      <c r="C947" s="28"/>
      <c r="D947" s="29"/>
      <c r="E947" s="30"/>
      <c r="F947" s="31"/>
      <c r="G947" s="32"/>
      <c r="H947" s="33"/>
      <c r="K947" s="1"/>
      <c r="L947" s="1"/>
      <c r="M947" s="1"/>
      <c r="N947" s="4"/>
      <c r="O947" s="4"/>
      <c r="P947" s="4"/>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4"/>
      <c r="AY947" s="1"/>
    </row>
    <row r="948" spans="3:51" s="6" customFormat="1" x14ac:dyDescent="0.3">
      <c r="C948" s="28"/>
      <c r="D948" s="29"/>
      <c r="E948" s="30"/>
      <c r="F948" s="31"/>
      <c r="G948" s="32"/>
      <c r="H948" s="33"/>
      <c r="K948" s="1"/>
      <c r="L948" s="1"/>
      <c r="M948" s="1"/>
      <c r="N948" s="4"/>
      <c r="O948" s="4"/>
      <c r="P948" s="4"/>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4"/>
      <c r="AY948" s="1"/>
    </row>
    <row r="949" spans="3:51" s="6" customFormat="1" x14ac:dyDescent="0.3">
      <c r="C949" s="28"/>
      <c r="D949" s="29"/>
      <c r="E949" s="30"/>
      <c r="F949" s="31"/>
      <c r="G949" s="32"/>
      <c r="H949" s="33"/>
      <c r="K949" s="1"/>
      <c r="L949" s="1"/>
      <c r="M949" s="1"/>
      <c r="N949" s="4"/>
      <c r="O949" s="4"/>
      <c r="P949" s="4"/>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4"/>
      <c r="AY949" s="1"/>
    </row>
    <row r="950" spans="3:51" s="6" customFormat="1" x14ac:dyDescent="0.3">
      <c r="C950" s="28"/>
      <c r="D950" s="29"/>
      <c r="E950" s="30"/>
      <c r="F950" s="31"/>
      <c r="G950" s="32"/>
      <c r="H950" s="33"/>
      <c r="K950" s="1"/>
      <c r="L950" s="1"/>
      <c r="M950" s="1"/>
      <c r="N950" s="4"/>
      <c r="O950" s="4"/>
      <c r="P950" s="4"/>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4"/>
      <c r="AY950" s="1"/>
    </row>
    <row r="951" spans="3:51" s="6" customFormat="1" x14ac:dyDescent="0.3">
      <c r="C951" s="28"/>
      <c r="D951" s="29"/>
      <c r="E951" s="30"/>
      <c r="F951" s="31"/>
      <c r="G951" s="32"/>
      <c r="H951" s="33"/>
      <c r="K951" s="1"/>
      <c r="L951" s="1"/>
      <c r="M951" s="1"/>
      <c r="N951" s="4"/>
      <c r="O951" s="4"/>
      <c r="P951" s="4"/>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4"/>
      <c r="AY951" s="1"/>
    </row>
    <row r="952" spans="3:51" s="6" customFormat="1" x14ac:dyDescent="0.3">
      <c r="C952" s="28"/>
      <c r="D952" s="29"/>
      <c r="E952" s="30"/>
      <c r="F952" s="31"/>
      <c r="G952" s="32"/>
      <c r="H952" s="33"/>
      <c r="K952" s="1"/>
      <c r="L952" s="1"/>
      <c r="M952" s="1"/>
      <c r="N952" s="4"/>
      <c r="O952" s="4"/>
      <c r="P952" s="4"/>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4"/>
      <c r="AY952" s="1"/>
    </row>
    <row r="953" spans="3:51" s="6" customFormat="1" x14ac:dyDescent="0.3">
      <c r="C953" s="28"/>
      <c r="D953" s="29"/>
      <c r="E953" s="30"/>
      <c r="F953" s="31"/>
      <c r="G953" s="32"/>
      <c r="H953" s="33"/>
      <c r="K953" s="1"/>
      <c r="L953" s="1"/>
      <c r="M953" s="1"/>
      <c r="N953" s="4"/>
      <c r="O953" s="4"/>
      <c r="P953" s="4"/>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4"/>
      <c r="AY953" s="1"/>
    </row>
    <row r="954" spans="3:51" s="6" customFormat="1" x14ac:dyDescent="0.3">
      <c r="C954" s="28"/>
      <c r="D954" s="29"/>
      <c r="E954" s="30"/>
      <c r="F954" s="31"/>
      <c r="G954" s="32"/>
      <c r="H954" s="33"/>
      <c r="K954" s="1"/>
      <c r="L954" s="1"/>
      <c r="M954" s="1"/>
      <c r="N954" s="4"/>
      <c r="O954" s="4"/>
      <c r="P954" s="4"/>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4"/>
      <c r="AY954" s="1"/>
    </row>
    <row r="955" spans="3:51" s="6" customFormat="1" x14ac:dyDescent="0.3">
      <c r="C955" s="28"/>
      <c r="D955" s="29"/>
      <c r="E955" s="30"/>
      <c r="F955" s="31"/>
      <c r="G955" s="32"/>
      <c r="H955" s="33"/>
      <c r="K955" s="1"/>
      <c r="L955" s="1"/>
      <c r="M955" s="1"/>
      <c r="N955" s="4"/>
      <c r="O955" s="4"/>
      <c r="P955" s="4"/>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4"/>
      <c r="AY955" s="1"/>
    </row>
    <row r="956" spans="3:51" s="6" customFormat="1" x14ac:dyDescent="0.3">
      <c r="C956" s="28"/>
      <c r="D956" s="29"/>
      <c r="E956" s="30"/>
      <c r="F956" s="31"/>
      <c r="G956" s="32"/>
      <c r="H956" s="33"/>
      <c r="K956" s="1"/>
      <c r="L956" s="1"/>
      <c r="M956" s="1"/>
      <c r="N956" s="4"/>
      <c r="O956" s="4"/>
      <c r="P956" s="4"/>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4"/>
      <c r="AY956" s="1"/>
    </row>
    <row r="957" spans="3:51" s="6" customFormat="1" x14ac:dyDescent="0.3">
      <c r="C957" s="28"/>
      <c r="D957" s="29"/>
      <c r="E957" s="30"/>
      <c r="F957" s="31"/>
      <c r="G957" s="32"/>
      <c r="H957" s="33"/>
      <c r="K957" s="1"/>
      <c r="L957" s="1"/>
      <c r="M957" s="1"/>
      <c r="N957" s="4"/>
      <c r="O957" s="4"/>
      <c r="P957" s="4"/>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4"/>
      <c r="AY957" s="1"/>
    </row>
    <row r="958" spans="3:51" s="6" customFormat="1" x14ac:dyDescent="0.3">
      <c r="C958" s="28"/>
      <c r="D958" s="29"/>
      <c r="E958" s="30"/>
      <c r="F958" s="31"/>
      <c r="G958" s="32"/>
      <c r="H958" s="33"/>
      <c r="K958" s="1"/>
      <c r="L958" s="1"/>
      <c r="M958" s="1"/>
      <c r="N958" s="4"/>
      <c r="O958" s="4"/>
      <c r="P958" s="4"/>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4"/>
      <c r="AY958" s="1"/>
    </row>
    <row r="959" spans="3:51" s="6" customFormat="1" x14ac:dyDescent="0.3">
      <c r="C959" s="28"/>
      <c r="D959" s="29"/>
      <c r="E959" s="30"/>
      <c r="F959" s="31"/>
      <c r="G959" s="32"/>
      <c r="H959" s="33"/>
      <c r="K959" s="1"/>
      <c r="L959" s="1"/>
      <c r="M959" s="1"/>
      <c r="N959" s="4"/>
      <c r="O959" s="4"/>
      <c r="P959" s="4"/>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4"/>
      <c r="AY959" s="1"/>
    </row>
    <row r="960" spans="3:51" s="6" customFormat="1" x14ac:dyDescent="0.3">
      <c r="C960" s="28"/>
      <c r="D960" s="29"/>
      <c r="E960" s="30"/>
      <c r="F960" s="31"/>
      <c r="G960" s="32"/>
      <c r="H960" s="33"/>
      <c r="K960" s="1"/>
      <c r="L960" s="1"/>
      <c r="M960" s="1"/>
      <c r="N960" s="4"/>
      <c r="O960" s="4"/>
      <c r="P960" s="4"/>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4"/>
      <c r="AY960" s="1"/>
    </row>
    <row r="961" spans="3:51" s="6" customFormat="1" x14ac:dyDescent="0.3">
      <c r="C961" s="28"/>
      <c r="D961" s="29"/>
      <c r="E961" s="30"/>
      <c r="F961" s="31"/>
      <c r="G961" s="32"/>
      <c r="H961" s="33"/>
      <c r="K961" s="1"/>
      <c r="L961" s="1"/>
      <c r="M961" s="1"/>
      <c r="N961" s="4"/>
      <c r="O961" s="4"/>
      <c r="P961" s="4"/>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4"/>
      <c r="AY961" s="1"/>
    </row>
    <row r="962" spans="3:51" s="6" customFormat="1" x14ac:dyDescent="0.3">
      <c r="C962" s="28"/>
      <c r="D962" s="29"/>
      <c r="E962" s="30"/>
      <c r="F962" s="31"/>
      <c r="G962" s="32"/>
      <c r="H962" s="33"/>
      <c r="K962" s="1"/>
      <c r="L962" s="1"/>
      <c r="M962" s="1"/>
      <c r="N962" s="4"/>
      <c r="O962" s="4"/>
      <c r="P962" s="4"/>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4"/>
      <c r="AY962" s="1"/>
    </row>
    <row r="963" spans="3:51" s="6" customFormat="1" x14ac:dyDescent="0.3">
      <c r="C963" s="28"/>
      <c r="D963" s="29"/>
      <c r="E963" s="30"/>
      <c r="F963" s="31"/>
      <c r="G963" s="32"/>
      <c r="H963" s="33"/>
      <c r="K963" s="1"/>
      <c r="L963" s="1"/>
      <c r="M963" s="1"/>
      <c r="N963" s="4"/>
      <c r="O963" s="4"/>
      <c r="P963" s="4"/>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4"/>
      <c r="AY963" s="1"/>
    </row>
    <row r="964" spans="3:51" s="6" customFormat="1" x14ac:dyDescent="0.3">
      <c r="C964" s="28"/>
      <c r="D964" s="29"/>
      <c r="E964" s="30"/>
      <c r="F964" s="31"/>
      <c r="G964" s="32"/>
      <c r="H964" s="33"/>
      <c r="K964" s="1"/>
      <c r="L964" s="1"/>
      <c r="M964" s="1"/>
      <c r="N964" s="4"/>
      <c r="O964" s="4"/>
      <c r="P964" s="4"/>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4"/>
      <c r="AY964" s="1"/>
    </row>
    <row r="965" spans="3:51" s="6" customFormat="1" x14ac:dyDescent="0.3">
      <c r="C965" s="28"/>
      <c r="D965" s="29"/>
      <c r="E965" s="30"/>
      <c r="F965" s="31"/>
      <c r="G965" s="32"/>
      <c r="H965" s="33"/>
      <c r="K965" s="1"/>
      <c r="L965" s="1"/>
      <c r="M965" s="1"/>
      <c r="N965" s="4"/>
      <c r="O965" s="4"/>
      <c r="P965" s="4"/>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4"/>
      <c r="AY965" s="1"/>
    </row>
    <row r="966" spans="3:51" s="6" customFormat="1" x14ac:dyDescent="0.3">
      <c r="C966" s="28"/>
      <c r="D966" s="29"/>
      <c r="E966" s="30"/>
      <c r="F966" s="31"/>
      <c r="G966" s="32"/>
      <c r="H966" s="33"/>
      <c r="K966" s="1"/>
      <c r="L966" s="1"/>
      <c r="M966" s="1"/>
      <c r="N966" s="4"/>
      <c r="O966" s="4"/>
      <c r="P966" s="4"/>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4"/>
      <c r="AY966" s="1"/>
    </row>
    <row r="967" spans="3:51" s="6" customFormat="1" x14ac:dyDescent="0.3">
      <c r="C967" s="28"/>
      <c r="D967" s="29"/>
      <c r="E967" s="30"/>
      <c r="F967" s="31"/>
      <c r="G967" s="32"/>
      <c r="H967" s="33"/>
      <c r="K967" s="1"/>
      <c r="L967" s="1"/>
      <c r="M967" s="1"/>
      <c r="N967" s="4"/>
      <c r="O967" s="4"/>
      <c r="P967" s="4"/>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4"/>
      <c r="AY967" s="1"/>
    </row>
    <row r="968" spans="3:51" s="6" customFormat="1" x14ac:dyDescent="0.3">
      <c r="C968" s="28"/>
      <c r="D968" s="29"/>
      <c r="E968" s="30"/>
      <c r="F968" s="31"/>
      <c r="G968" s="32"/>
      <c r="H968" s="33"/>
      <c r="K968" s="1"/>
      <c r="L968" s="1"/>
      <c r="M968" s="1"/>
      <c r="N968" s="4"/>
      <c r="O968" s="4"/>
      <c r="P968" s="4"/>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4"/>
      <c r="AY968" s="1"/>
    </row>
    <row r="969" spans="3:51" s="6" customFormat="1" x14ac:dyDescent="0.3">
      <c r="C969" s="28"/>
      <c r="D969" s="29"/>
      <c r="E969" s="30"/>
      <c r="F969" s="31"/>
      <c r="G969" s="32"/>
      <c r="H969" s="33"/>
      <c r="K969" s="1"/>
      <c r="L969" s="1"/>
      <c r="M969" s="1"/>
      <c r="N969" s="4"/>
      <c r="O969" s="4"/>
      <c r="P969" s="4"/>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4"/>
      <c r="AY969" s="1"/>
    </row>
    <row r="970" spans="3:51" s="6" customFormat="1" x14ac:dyDescent="0.3">
      <c r="C970" s="28"/>
      <c r="D970" s="29"/>
      <c r="E970" s="30"/>
      <c r="F970" s="31"/>
      <c r="G970" s="32"/>
      <c r="H970" s="33"/>
      <c r="K970" s="1"/>
      <c r="L970" s="1"/>
      <c r="M970" s="1"/>
      <c r="N970" s="4"/>
      <c r="O970" s="4"/>
      <c r="P970" s="4"/>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4"/>
      <c r="AY970" s="1"/>
    </row>
    <row r="971" spans="3:51" s="6" customFormat="1" x14ac:dyDescent="0.3">
      <c r="C971" s="28"/>
      <c r="D971" s="29"/>
      <c r="E971" s="30"/>
      <c r="F971" s="31"/>
      <c r="G971" s="32"/>
      <c r="H971" s="33"/>
      <c r="K971" s="1"/>
      <c r="L971" s="1"/>
      <c r="M971" s="1"/>
      <c r="N971" s="4"/>
      <c r="O971" s="4"/>
      <c r="P971" s="4"/>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4"/>
      <c r="AY971" s="1"/>
    </row>
    <row r="972" spans="3:51" s="6" customFormat="1" x14ac:dyDescent="0.3">
      <c r="C972" s="28"/>
      <c r="D972" s="29"/>
      <c r="E972" s="30"/>
      <c r="F972" s="31"/>
      <c r="G972" s="32"/>
      <c r="H972" s="33"/>
      <c r="K972" s="1"/>
      <c r="L972" s="1"/>
      <c r="M972" s="1"/>
      <c r="N972" s="4"/>
      <c r="O972" s="4"/>
      <c r="P972" s="4"/>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4"/>
      <c r="AY972" s="1"/>
    </row>
    <row r="973" spans="3:51" s="6" customFormat="1" x14ac:dyDescent="0.3">
      <c r="C973" s="28"/>
      <c r="D973" s="29"/>
      <c r="E973" s="30"/>
      <c r="F973" s="31"/>
      <c r="G973" s="32"/>
      <c r="H973" s="33"/>
      <c r="K973" s="1"/>
      <c r="L973" s="1"/>
      <c r="M973" s="1"/>
      <c r="N973" s="4"/>
      <c r="O973" s="4"/>
      <c r="P973" s="4"/>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4"/>
      <c r="AY973" s="1"/>
    </row>
    <row r="974" spans="3:51" s="6" customFormat="1" x14ac:dyDescent="0.3">
      <c r="C974" s="28"/>
      <c r="D974" s="29"/>
      <c r="E974" s="30"/>
      <c r="F974" s="31"/>
      <c r="G974" s="32"/>
      <c r="H974" s="33"/>
      <c r="K974" s="1"/>
      <c r="L974" s="1"/>
      <c r="M974" s="1"/>
      <c r="N974" s="4"/>
      <c r="O974" s="4"/>
      <c r="P974" s="4"/>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4"/>
      <c r="AY974" s="1"/>
    </row>
    <row r="975" spans="3:51" s="6" customFormat="1" x14ac:dyDescent="0.3">
      <c r="C975" s="28"/>
      <c r="D975" s="29"/>
      <c r="E975" s="30"/>
      <c r="F975" s="31"/>
      <c r="G975" s="32"/>
      <c r="H975" s="33"/>
      <c r="K975" s="1"/>
      <c r="L975" s="1"/>
      <c r="M975" s="1"/>
      <c r="N975" s="4"/>
      <c r="O975" s="4"/>
      <c r="P975" s="4"/>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4"/>
      <c r="AY975" s="1"/>
    </row>
    <row r="976" spans="3:51" s="6" customFormat="1" x14ac:dyDescent="0.3">
      <c r="C976" s="28"/>
      <c r="D976" s="29"/>
      <c r="E976" s="30"/>
      <c r="F976" s="31"/>
      <c r="G976" s="32"/>
      <c r="H976" s="33"/>
      <c r="K976" s="1"/>
      <c r="L976" s="1"/>
      <c r="M976" s="1"/>
      <c r="N976" s="4"/>
      <c r="O976" s="4"/>
      <c r="P976" s="4"/>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4"/>
      <c r="AY976" s="1"/>
    </row>
    <row r="977" spans="3:51" s="6" customFormat="1" x14ac:dyDescent="0.3">
      <c r="C977" s="28"/>
      <c r="D977" s="29"/>
      <c r="E977" s="30"/>
      <c r="F977" s="31"/>
      <c r="G977" s="32"/>
      <c r="H977" s="33"/>
      <c r="K977" s="1"/>
      <c r="L977" s="1"/>
      <c r="M977" s="1"/>
      <c r="N977" s="4"/>
      <c r="O977" s="4"/>
      <c r="P977" s="4"/>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4"/>
      <c r="AY977" s="1"/>
    </row>
    <row r="978" spans="3:51" s="6" customFormat="1" x14ac:dyDescent="0.3">
      <c r="C978" s="28"/>
      <c r="D978" s="29"/>
      <c r="E978" s="30"/>
      <c r="F978" s="31"/>
      <c r="G978" s="32"/>
      <c r="H978" s="33"/>
      <c r="K978" s="1"/>
      <c r="L978" s="1"/>
      <c r="M978" s="1"/>
      <c r="N978" s="4"/>
      <c r="O978" s="4"/>
      <c r="P978" s="4"/>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4"/>
      <c r="AY978" s="1"/>
    </row>
    <row r="979" spans="3:51" s="6" customFormat="1" x14ac:dyDescent="0.3">
      <c r="C979" s="28"/>
      <c r="D979" s="29"/>
      <c r="E979" s="30"/>
      <c r="F979" s="31"/>
      <c r="G979" s="32"/>
      <c r="H979" s="33"/>
      <c r="K979" s="1"/>
      <c r="L979" s="1"/>
      <c r="M979" s="1"/>
      <c r="N979" s="4"/>
      <c r="O979" s="4"/>
      <c r="P979" s="4"/>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4"/>
      <c r="AY979" s="1"/>
    </row>
    <row r="980" spans="3:51" s="6" customFormat="1" x14ac:dyDescent="0.3">
      <c r="C980" s="28"/>
      <c r="D980" s="29"/>
      <c r="E980" s="30"/>
      <c r="F980" s="31"/>
      <c r="G980" s="32"/>
      <c r="H980" s="33"/>
      <c r="K980" s="1"/>
      <c r="L980" s="1"/>
      <c r="M980" s="1"/>
      <c r="N980" s="4"/>
      <c r="O980" s="4"/>
      <c r="P980" s="4"/>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4"/>
      <c r="AY980" s="1"/>
    </row>
    <row r="981" spans="3:51" s="6" customFormat="1" x14ac:dyDescent="0.3">
      <c r="C981" s="28"/>
      <c r="D981" s="29"/>
      <c r="E981" s="30"/>
      <c r="F981" s="31"/>
      <c r="G981" s="32"/>
      <c r="H981" s="33"/>
      <c r="K981" s="1"/>
      <c r="L981" s="1"/>
      <c r="M981" s="1"/>
      <c r="N981" s="4"/>
      <c r="O981" s="4"/>
      <c r="P981" s="4"/>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4"/>
      <c r="AY981" s="1"/>
    </row>
    <row r="982" spans="3:51" s="6" customFormat="1" x14ac:dyDescent="0.3">
      <c r="C982" s="28"/>
      <c r="D982" s="29"/>
      <c r="E982" s="30"/>
      <c r="F982" s="31"/>
      <c r="G982" s="32"/>
      <c r="H982" s="33"/>
      <c r="K982" s="1"/>
      <c r="L982" s="1"/>
      <c r="M982" s="1"/>
      <c r="N982" s="4"/>
      <c r="O982" s="4"/>
      <c r="P982" s="4"/>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4"/>
      <c r="AY982" s="1"/>
    </row>
    <row r="983" spans="3:51" s="6" customFormat="1" x14ac:dyDescent="0.3">
      <c r="C983" s="28"/>
      <c r="D983" s="29"/>
      <c r="E983" s="30"/>
      <c r="F983" s="31"/>
      <c r="G983" s="32"/>
      <c r="H983" s="33"/>
      <c r="K983" s="1"/>
      <c r="L983" s="1"/>
      <c r="M983" s="1"/>
      <c r="N983" s="4"/>
      <c r="O983" s="4"/>
      <c r="P983" s="4"/>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4"/>
      <c r="AY983" s="1"/>
    </row>
    <row r="984" spans="3:51" s="6" customFormat="1" x14ac:dyDescent="0.3">
      <c r="C984" s="28"/>
      <c r="D984" s="29"/>
      <c r="E984" s="30"/>
      <c r="F984" s="31"/>
      <c r="G984" s="32"/>
      <c r="H984" s="33"/>
      <c r="K984" s="1"/>
      <c r="L984" s="1"/>
      <c r="M984" s="1"/>
      <c r="N984" s="4"/>
      <c r="O984" s="4"/>
      <c r="P984" s="4"/>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4"/>
      <c r="AY984" s="1"/>
    </row>
    <row r="985" spans="3:51" s="6" customFormat="1" x14ac:dyDescent="0.3">
      <c r="C985" s="28"/>
      <c r="D985" s="29"/>
      <c r="E985" s="30"/>
      <c r="F985" s="31"/>
      <c r="G985" s="32"/>
      <c r="H985" s="33"/>
      <c r="K985" s="1"/>
      <c r="L985" s="1"/>
      <c r="M985" s="1"/>
      <c r="N985" s="4"/>
      <c r="O985" s="4"/>
      <c r="P985" s="4"/>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4"/>
      <c r="AY985" s="1"/>
    </row>
    <row r="986" spans="3:51" s="6" customFormat="1" x14ac:dyDescent="0.3">
      <c r="C986" s="28"/>
      <c r="D986" s="29"/>
      <c r="E986" s="30"/>
      <c r="F986" s="31"/>
      <c r="G986" s="32"/>
      <c r="H986" s="33"/>
      <c r="K986" s="1"/>
      <c r="L986" s="1"/>
      <c r="M986" s="1"/>
      <c r="N986" s="4"/>
      <c r="O986" s="4"/>
      <c r="P986" s="4"/>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4"/>
      <c r="AY986" s="1"/>
    </row>
    <row r="987" spans="3:51" s="6" customFormat="1" x14ac:dyDescent="0.3">
      <c r="C987" s="28"/>
      <c r="D987" s="29"/>
      <c r="E987" s="30"/>
      <c r="F987" s="31"/>
      <c r="G987" s="32"/>
      <c r="H987" s="33"/>
      <c r="K987" s="1"/>
      <c r="L987" s="1"/>
      <c r="M987" s="1"/>
      <c r="N987" s="4"/>
      <c r="O987" s="4"/>
      <c r="P987" s="4"/>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4"/>
      <c r="AY987" s="1"/>
    </row>
    <row r="988" spans="3:51" s="6" customFormat="1" x14ac:dyDescent="0.3">
      <c r="C988" s="28"/>
      <c r="D988" s="29"/>
      <c r="E988" s="30"/>
      <c r="F988" s="31"/>
      <c r="G988" s="32"/>
      <c r="H988" s="33"/>
      <c r="K988" s="1"/>
      <c r="L988" s="1"/>
      <c r="M988" s="1"/>
      <c r="N988" s="4"/>
      <c r="O988" s="4"/>
      <c r="P988" s="4"/>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4"/>
      <c r="AY988" s="1"/>
    </row>
    <row r="989" spans="3:51" s="6" customFormat="1" x14ac:dyDescent="0.3">
      <c r="C989" s="28"/>
      <c r="D989" s="29"/>
      <c r="E989" s="30"/>
      <c r="F989" s="31"/>
      <c r="G989" s="32"/>
      <c r="H989" s="33"/>
      <c r="K989" s="1"/>
      <c r="L989" s="1"/>
      <c r="M989" s="1"/>
      <c r="N989" s="4"/>
      <c r="O989" s="4"/>
      <c r="P989" s="4"/>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4"/>
      <c r="AY989" s="1"/>
    </row>
    <row r="990" spans="3:51" s="6" customFormat="1" x14ac:dyDescent="0.3">
      <c r="C990" s="28"/>
      <c r="D990" s="29"/>
      <c r="E990" s="30"/>
      <c r="F990" s="31"/>
      <c r="G990" s="32"/>
      <c r="H990" s="33"/>
      <c r="K990" s="1"/>
      <c r="L990" s="1"/>
      <c r="M990" s="1"/>
      <c r="N990" s="4"/>
      <c r="O990" s="4"/>
      <c r="P990" s="4"/>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4"/>
      <c r="AY990" s="1"/>
    </row>
    <row r="991" spans="3:51" s="6" customFormat="1" x14ac:dyDescent="0.3">
      <c r="C991" s="28"/>
      <c r="D991" s="29"/>
      <c r="E991" s="30"/>
      <c r="F991" s="31"/>
      <c r="G991" s="32"/>
      <c r="H991" s="33"/>
      <c r="K991" s="1"/>
      <c r="L991" s="1"/>
      <c r="M991" s="1"/>
      <c r="N991" s="4"/>
      <c r="O991" s="4"/>
      <c r="P991" s="4"/>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4"/>
      <c r="AY991" s="1"/>
    </row>
    <row r="992" spans="3:51" s="6" customFormat="1" x14ac:dyDescent="0.3">
      <c r="C992" s="28"/>
      <c r="D992" s="29"/>
      <c r="E992" s="30"/>
      <c r="F992" s="31"/>
      <c r="G992" s="32"/>
      <c r="H992" s="33"/>
      <c r="K992" s="1"/>
      <c r="L992" s="1"/>
      <c r="M992" s="1"/>
      <c r="N992" s="4"/>
      <c r="O992" s="4"/>
      <c r="P992" s="4"/>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4"/>
      <c r="AY992" s="1"/>
    </row>
    <row r="993" spans="3:51" s="6" customFormat="1" x14ac:dyDescent="0.3">
      <c r="C993" s="28"/>
      <c r="D993" s="29"/>
      <c r="E993" s="30"/>
      <c r="F993" s="31"/>
      <c r="G993" s="32"/>
      <c r="H993" s="33"/>
      <c r="K993" s="1"/>
      <c r="L993" s="1"/>
      <c r="M993" s="1"/>
      <c r="N993" s="4"/>
      <c r="O993" s="4"/>
      <c r="P993" s="4"/>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4"/>
      <c r="AY993" s="1"/>
    </row>
    <row r="994" spans="3:51" s="6" customFormat="1" x14ac:dyDescent="0.3">
      <c r="C994" s="28"/>
      <c r="D994" s="29"/>
      <c r="E994" s="30"/>
      <c r="F994" s="31"/>
      <c r="G994" s="32"/>
      <c r="H994" s="33"/>
      <c r="K994" s="1"/>
      <c r="L994" s="1"/>
      <c r="M994" s="1"/>
      <c r="N994" s="4"/>
      <c r="O994" s="4"/>
      <c r="P994" s="4"/>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4"/>
      <c r="AY994" s="1"/>
    </row>
    <row r="995" spans="3:51" s="6" customFormat="1" x14ac:dyDescent="0.3">
      <c r="C995" s="28"/>
      <c r="D995" s="29"/>
      <c r="E995" s="30"/>
      <c r="F995" s="31"/>
      <c r="G995" s="32"/>
      <c r="H995" s="33"/>
      <c r="K995" s="1"/>
      <c r="L995" s="1"/>
      <c r="M995" s="1"/>
      <c r="N995" s="4"/>
      <c r="O995" s="4"/>
      <c r="P995" s="4"/>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4"/>
      <c r="AY995" s="1"/>
    </row>
    <row r="996" spans="3:51" s="6" customFormat="1" x14ac:dyDescent="0.3">
      <c r="C996" s="28"/>
      <c r="D996" s="29"/>
      <c r="E996" s="30"/>
      <c r="F996" s="31"/>
      <c r="G996" s="32"/>
      <c r="H996" s="33"/>
      <c r="K996" s="1"/>
      <c r="L996" s="1"/>
      <c r="M996" s="1"/>
      <c r="N996" s="4"/>
      <c r="O996" s="4"/>
      <c r="P996" s="4"/>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4"/>
      <c r="AY996" s="1"/>
    </row>
    <row r="997" spans="3:51" s="6" customFormat="1" x14ac:dyDescent="0.3">
      <c r="C997" s="28"/>
      <c r="D997" s="29"/>
      <c r="E997" s="30"/>
      <c r="F997" s="31"/>
      <c r="G997" s="32"/>
      <c r="H997" s="33"/>
      <c r="K997" s="1"/>
      <c r="L997" s="1"/>
      <c r="M997" s="1"/>
      <c r="N997" s="4"/>
      <c r="O997" s="4"/>
      <c r="P997" s="4"/>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4"/>
      <c r="AY997" s="1"/>
    </row>
    <row r="998" spans="3:51" s="6" customFormat="1" x14ac:dyDescent="0.3">
      <c r="C998" s="28"/>
      <c r="D998" s="29"/>
      <c r="E998" s="30"/>
      <c r="F998" s="31"/>
      <c r="G998" s="32"/>
      <c r="H998" s="33"/>
      <c r="K998" s="1"/>
      <c r="L998" s="1"/>
      <c r="M998" s="1"/>
      <c r="N998" s="4"/>
      <c r="O998" s="4"/>
      <c r="P998" s="4"/>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4"/>
      <c r="AY998" s="1"/>
    </row>
    <row r="999" spans="3:51" s="6" customFormat="1" x14ac:dyDescent="0.3">
      <c r="C999" s="28"/>
      <c r="D999" s="29"/>
      <c r="E999" s="30"/>
      <c r="F999" s="31"/>
      <c r="G999" s="32"/>
      <c r="H999" s="33"/>
      <c r="K999" s="1"/>
      <c r="L999" s="1"/>
      <c r="M999" s="1"/>
      <c r="N999" s="4"/>
      <c r="O999" s="4"/>
      <c r="P999" s="4"/>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4"/>
      <c r="AY999" s="1"/>
    </row>
    <row r="1000" spans="3:51" s="6" customFormat="1" x14ac:dyDescent="0.3">
      <c r="C1000" s="28"/>
      <c r="D1000" s="29"/>
      <c r="E1000" s="30"/>
      <c r="F1000" s="31"/>
      <c r="G1000" s="32"/>
      <c r="H1000" s="33"/>
      <c r="K1000" s="1"/>
      <c r="L1000" s="1"/>
      <c r="M1000" s="1"/>
      <c r="N1000" s="4"/>
      <c r="O1000" s="4"/>
      <c r="P1000" s="4"/>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4"/>
      <c r="AY1000" s="1"/>
    </row>
    <row r="1001" spans="3:51" s="6" customFormat="1" x14ac:dyDescent="0.3">
      <c r="C1001" s="28"/>
      <c r="D1001" s="29"/>
      <c r="E1001" s="30"/>
      <c r="F1001" s="31"/>
      <c r="G1001" s="32"/>
      <c r="H1001" s="33"/>
      <c r="K1001" s="1"/>
      <c r="L1001" s="1"/>
      <c r="M1001" s="1"/>
      <c r="N1001" s="4"/>
      <c r="O1001" s="4"/>
      <c r="P1001" s="4"/>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4"/>
      <c r="AY1001" s="1"/>
    </row>
    <row r="1002" spans="3:51" s="6" customFormat="1" x14ac:dyDescent="0.3">
      <c r="C1002" s="28"/>
      <c r="D1002" s="29"/>
      <c r="E1002" s="30"/>
      <c r="F1002" s="31"/>
      <c r="G1002" s="32"/>
      <c r="H1002" s="33"/>
      <c r="K1002" s="1"/>
      <c r="L1002" s="1"/>
      <c r="M1002" s="1"/>
      <c r="N1002" s="4"/>
      <c r="O1002" s="4"/>
      <c r="P1002" s="4"/>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4"/>
      <c r="AY1002" s="1"/>
    </row>
    <row r="1003" spans="3:51" s="6" customFormat="1" x14ac:dyDescent="0.3">
      <c r="C1003" s="28"/>
      <c r="D1003" s="29"/>
      <c r="E1003" s="30"/>
      <c r="F1003" s="31"/>
      <c r="G1003" s="32"/>
      <c r="H1003" s="33"/>
      <c r="K1003" s="1"/>
      <c r="L1003" s="1"/>
      <c r="M1003" s="1"/>
      <c r="N1003" s="4"/>
      <c r="O1003" s="4"/>
      <c r="P1003" s="4"/>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4"/>
      <c r="AY1003" s="1"/>
    </row>
    <row r="1004" spans="3:51" s="6" customFormat="1" x14ac:dyDescent="0.3">
      <c r="C1004" s="28"/>
      <c r="D1004" s="29"/>
      <c r="E1004" s="30"/>
      <c r="F1004" s="31"/>
      <c r="G1004" s="32"/>
      <c r="H1004" s="33"/>
      <c r="K1004" s="1"/>
      <c r="L1004" s="1"/>
      <c r="M1004" s="1"/>
      <c r="N1004" s="4"/>
      <c r="O1004" s="4"/>
      <c r="P1004" s="4"/>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4"/>
      <c r="AY1004" s="1"/>
    </row>
    <row r="1005" spans="3:51" s="6" customFormat="1" x14ac:dyDescent="0.3">
      <c r="C1005" s="28"/>
      <c r="D1005" s="29"/>
      <c r="E1005" s="30"/>
      <c r="F1005" s="31"/>
      <c r="G1005" s="32"/>
      <c r="H1005" s="33"/>
      <c r="K1005" s="1"/>
      <c r="L1005" s="1"/>
      <c r="M1005" s="1"/>
      <c r="N1005" s="4"/>
      <c r="O1005" s="4"/>
      <c r="P1005" s="4"/>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4"/>
      <c r="AY1005" s="1"/>
    </row>
    <row r="1006" spans="3:51" s="6" customFormat="1" x14ac:dyDescent="0.3">
      <c r="C1006" s="28"/>
      <c r="D1006" s="29"/>
      <c r="E1006" s="30"/>
      <c r="F1006" s="31"/>
      <c r="G1006" s="32"/>
      <c r="H1006" s="33"/>
      <c r="K1006" s="1"/>
      <c r="L1006" s="1"/>
      <c r="M1006" s="1"/>
      <c r="N1006" s="4"/>
      <c r="O1006" s="4"/>
      <c r="P1006" s="4"/>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4"/>
      <c r="AY1006" s="1"/>
    </row>
    <row r="1007" spans="3:51" s="6" customFormat="1" x14ac:dyDescent="0.3">
      <c r="C1007" s="28"/>
      <c r="D1007" s="29"/>
      <c r="E1007" s="30"/>
      <c r="F1007" s="31"/>
      <c r="G1007" s="32"/>
      <c r="H1007" s="33"/>
      <c r="K1007" s="1"/>
      <c r="L1007" s="1"/>
      <c r="M1007" s="1"/>
      <c r="N1007" s="4"/>
      <c r="O1007" s="4"/>
      <c r="P1007" s="4"/>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4"/>
      <c r="AY1007" s="1"/>
    </row>
    <row r="1008" spans="3:51" s="6" customFormat="1" x14ac:dyDescent="0.3">
      <c r="C1008" s="28"/>
      <c r="D1008" s="29"/>
      <c r="E1008" s="30"/>
      <c r="F1008" s="31"/>
      <c r="G1008" s="32"/>
      <c r="H1008" s="33"/>
      <c r="K1008" s="1"/>
      <c r="L1008" s="1"/>
      <c r="M1008" s="1"/>
      <c r="N1008" s="4"/>
      <c r="O1008" s="4"/>
      <c r="P1008" s="4"/>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4"/>
      <c r="AY1008" s="1"/>
    </row>
    <row r="1009" spans="3:51" s="6" customFormat="1" x14ac:dyDescent="0.3">
      <c r="C1009" s="28"/>
      <c r="D1009" s="29"/>
      <c r="E1009" s="30"/>
      <c r="F1009" s="31"/>
      <c r="G1009" s="32"/>
      <c r="H1009" s="33"/>
      <c r="K1009" s="1"/>
      <c r="L1009" s="1"/>
      <c r="M1009" s="1"/>
      <c r="N1009" s="4"/>
      <c r="O1009" s="4"/>
      <c r="P1009" s="4"/>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4"/>
      <c r="AY1009" s="1"/>
    </row>
    <row r="1010" spans="3:51" s="6" customFormat="1" x14ac:dyDescent="0.3">
      <c r="C1010" s="28"/>
      <c r="D1010" s="29"/>
      <c r="E1010" s="30"/>
      <c r="F1010" s="31"/>
      <c r="G1010" s="32"/>
      <c r="H1010" s="33"/>
      <c r="K1010" s="1"/>
      <c r="L1010" s="1"/>
      <c r="M1010" s="1"/>
      <c r="N1010" s="4"/>
      <c r="O1010" s="4"/>
      <c r="P1010" s="4"/>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4"/>
      <c r="AY1010" s="1"/>
    </row>
    <row r="1011" spans="3:51" s="6" customFormat="1" x14ac:dyDescent="0.3">
      <c r="C1011" s="28"/>
      <c r="D1011" s="29"/>
      <c r="E1011" s="30"/>
      <c r="F1011" s="31"/>
      <c r="G1011" s="32"/>
      <c r="H1011" s="33"/>
      <c r="K1011" s="1"/>
      <c r="L1011" s="1"/>
      <c r="M1011" s="1"/>
      <c r="N1011" s="4"/>
      <c r="O1011" s="4"/>
      <c r="P1011" s="4"/>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4"/>
      <c r="AY1011" s="1"/>
    </row>
    <row r="1012" spans="3:51" s="6" customFormat="1" x14ac:dyDescent="0.3">
      <c r="C1012" s="28"/>
      <c r="D1012" s="29"/>
      <c r="E1012" s="30"/>
      <c r="F1012" s="31"/>
      <c r="G1012" s="32"/>
      <c r="H1012" s="33"/>
      <c r="K1012" s="1"/>
      <c r="L1012" s="1"/>
      <c r="M1012" s="1"/>
      <c r="N1012" s="4"/>
      <c r="O1012" s="4"/>
      <c r="P1012" s="4"/>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4"/>
      <c r="AY1012" s="1"/>
    </row>
    <row r="1013" spans="3:51" s="6" customFormat="1" x14ac:dyDescent="0.3">
      <c r="C1013" s="28"/>
      <c r="D1013" s="29"/>
      <c r="E1013" s="30"/>
      <c r="F1013" s="31"/>
      <c r="G1013" s="32"/>
      <c r="H1013" s="33"/>
      <c r="K1013" s="1"/>
      <c r="L1013" s="1"/>
      <c r="M1013" s="1"/>
      <c r="N1013" s="4"/>
      <c r="O1013" s="4"/>
      <c r="P1013" s="4"/>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4"/>
      <c r="AY1013" s="1"/>
    </row>
    <row r="1014" spans="3:51" s="6" customFormat="1" x14ac:dyDescent="0.3">
      <c r="C1014" s="28"/>
      <c r="D1014" s="29"/>
      <c r="E1014" s="30"/>
      <c r="F1014" s="31"/>
      <c r="G1014" s="32"/>
      <c r="H1014" s="33"/>
      <c r="K1014" s="1"/>
      <c r="L1014" s="1"/>
      <c r="M1014" s="1"/>
      <c r="N1014" s="4"/>
      <c r="O1014" s="4"/>
      <c r="P1014" s="4"/>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4"/>
      <c r="AY1014" s="1"/>
    </row>
    <row r="1015" spans="3:51" s="6" customFormat="1" x14ac:dyDescent="0.3">
      <c r="C1015" s="28"/>
      <c r="D1015" s="29"/>
      <c r="E1015" s="30"/>
      <c r="F1015" s="31"/>
      <c r="G1015" s="32"/>
      <c r="H1015" s="33"/>
      <c r="K1015" s="1"/>
      <c r="L1015" s="1"/>
      <c r="M1015" s="1"/>
      <c r="N1015" s="4"/>
      <c r="O1015" s="4"/>
      <c r="P1015" s="4"/>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4"/>
      <c r="AY1015" s="1"/>
    </row>
    <row r="1016" spans="3:51" s="6" customFormat="1" x14ac:dyDescent="0.3">
      <c r="C1016" s="28"/>
      <c r="D1016" s="29"/>
      <c r="E1016" s="30"/>
      <c r="F1016" s="31"/>
      <c r="G1016" s="32"/>
      <c r="H1016" s="33"/>
      <c r="K1016" s="1"/>
      <c r="L1016" s="1"/>
      <c r="M1016" s="1"/>
      <c r="N1016" s="4"/>
      <c r="O1016" s="4"/>
      <c r="P1016" s="4"/>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4"/>
      <c r="AY1016" s="1"/>
    </row>
    <row r="1017" spans="3:51" s="6" customFormat="1" x14ac:dyDescent="0.3">
      <c r="C1017" s="28"/>
      <c r="D1017" s="29"/>
      <c r="E1017" s="30"/>
      <c r="F1017" s="31"/>
      <c r="G1017" s="32"/>
      <c r="H1017" s="33"/>
      <c r="K1017" s="1"/>
      <c r="L1017" s="1"/>
      <c r="M1017" s="1"/>
      <c r="N1017" s="4"/>
      <c r="O1017" s="4"/>
      <c r="P1017" s="4"/>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4"/>
      <c r="AY1017" s="1"/>
    </row>
    <row r="1018" spans="3:51" s="6" customFormat="1" x14ac:dyDescent="0.3">
      <c r="C1018" s="28"/>
      <c r="D1018" s="29"/>
      <c r="E1018" s="30"/>
      <c r="F1018" s="31"/>
      <c r="G1018" s="32"/>
      <c r="H1018" s="33"/>
      <c r="K1018" s="1"/>
      <c r="L1018" s="1"/>
      <c r="M1018" s="1"/>
      <c r="N1018" s="4"/>
      <c r="O1018" s="4"/>
      <c r="P1018" s="4"/>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4"/>
      <c r="AY1018" s="1"/>
    </row>
    <row r="1019" spans="3:51" s="6" customFormat="1" x14ac:dyDescent="0.3">
      <c r="C1019" s="28"/>
      <c r="D1019" s="29"/>
      <c r="E1019" s="30"/>
      <c r="F1019" s="31"/>
      <c r="G1019" s="32"/>
      <c r="H1019" s="33"/>
      <c r="K1019" s="1"/>
      <c r="L1019" s="1"/>
      <c r="M1019" s="1"/>
      <c r="N1019" s="4"/>
      <c r="O1019" s="4"/>
      <c r="P1019" s="4"/>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4"/>
      <c r="AY1019" s="1"/>
    </row>
    <row r="1020" spans="3:51" s="6" customFormat="1" x14ac:dyDescent="0.3">
      <c r="C1020" s="28"/>
      <c r="D1020" s="29"/>
      <c r="E1020" s="30"/>
      <c r="F1020" s="31"/>
      <c r="G1020" s="32"/>
      <c r="H1020" s="33"/>
      <c r="K1020" s="1"/>
      <c r="L1020" s="1"/>
      <c r="M1020" s="1"/>
      <c r="N1020" s="4"/>
      <c r="O1020" s="4"/>
      <c r="P1020" s="4"/>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4"/>
      <c r="AY1020" s="1"/>
    </row>
    <row r="1021" spans="3:51" s="6" customFormat="1" x14ac:dyDescent="0.3">
      <c r="C1021" s="28"/>
      <c r="D1021" s="29"/>
      <c r="E1021" s="30"/>
      <c r="F1021" s="31"/>
      <c r="G1021" s="32"/>
      <c r="H1021" s="33"/>
      <c r="K1021" s="1"/>
      <c r="L1021" s="1"/>
      <c r="M1021" s="1"/>
      <c r="N1021" s="4"/>
      <c r="O1021" s="4"/>
      <c r="P1021" s="4"/>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4"/>
      <c r="AY1021" s="1"/>
    </row>
    <row r="1022" spans="3:51" s="6" customFormat="1" x14ac:dyDescent="0.3">
      <c r="C1022" s="28"/>
      <c r="D1022" s="29"/>
      <c r="E1022" s="30"/>
      <c r="F1022" s="31"/>
      <c r="G1022" s="32"/>
      <c r="H1022" s="33"/>
      <c r="K1022" s="1"/>
      <c r="L1022" s="1"/>
      <c r="M1022" s="1"/>
      <c r="N1022" s="4"/>
      <c r="O1022" s="4"/>
      <c r="P1022" s="4"/>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4"/>
      <c r="AY1022" s="1"/>
    </row>
    <row r="1023" spans="3:51" s="6" customFormat="1" x14ac:dyDescent="0.3">
      <c r="C1023" s="28"/>
      <c r="D1023" s="29"/>
      <c r="E1023" s="30"/>
      <c r="F1023" s="31"/>
      <c r="G1023" s="32"/>
      <c r="H1023" s="33"/>
      <c r="K1023" s="1"/>
      <c r="L1023" s="1"/>
      <c r="M1023" s="1"/>
      <c r="N1023" s="4"/>
      <c r="O1023" s="4"/>
      <c r="P1023" s="4"/>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4"/>
      <c r="AY1023" s="1"/>
    </row>
    <row r="1024" spans="3:51" s="6" customFormat="1" x14ac:dyDescent="0.3">
      <c r="C1024" s="28"/>
      <c r="D1024" s="29"/>
      <c r="E1024" s="30"/>
      <c r="F1024" s="31"/>
      <c r="G1024" s="32"/>
      <c r="H1024" s="33"/>
      <c r="K1024" s="1"/>
      <c r="L1024" s="1"/>
      <c r="M1024" s="1"/>
      <c r="N1024" s="4"/>
      <c r="O1024" s="4"/>
      <c r="P1024" s="4"/>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4"/>
      <c r="AY1024" s="1"/>
    </row>
    <row r="1025" spans="3:51" s="6" customFormat="1" x14ac:dyDescent="0.3">
      <c r="C1025" s="28"/>
      <c r="D1025" s="29"/>
      <c r="E1025" s="30"/>
      <c r="F1025" s="31"/>
      <c r="G1025" s="32"/>
      <c r="H1025" s="33"/>
      <c r="K1025" s="1"/>
      <c r="L1025" s="1"/>
      <c r="M1025" s="1"/>
      <c r="N1025" s="4"/>
      <c r="O1025" s="4"/>
      <c r="P1025" s="4"/>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4"/>
      <c r="AY1025" s="1"/>
    </row>
    <row r="1026" spans="3:51" s="6" customFormat="1" x14ac:dyDescent="0.3">
      <c r="C1026" s="28"/>
      <c r="D1026" s="29"/>
      <c r="E1026" s="30"/>
      <c r="F1026" s="31"/>
      <c r="G1026" s="32"/>
      <c r="H1026" s="33"/>
      <c r="K1026" s="1"/>
      <c r="L1026" s="1"/>
      <c r="M1026" s="1"/>
      <c r="N1026" s="4"/>
      <c r="O1026" s="4"/>
      <c r="P1026" s="4"/>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4"/>
      <c r="AY1026" s="1"/>
    </row>
    <row r="1027" spans="3:51" s="6" customFormat="1" x14ac:dyDescent="0.3">
      <c r="C1027" s="28"/>
      <c r="D1027" s="29"/>
      <c r="E1027" s="30"/>
      <c r="F1027" s="31"/>
      <c r="G1027" s="32"/>
      <c r="H1027" s="33"/>
      <c r="K1027" s="1"/>
      <c r="L1027" s="1"/>
      <c r="M1027" s="1"/>
      <c r="N1027" s="4"/>
      <c r="O1027" s="4"/>
      <c r="P1027" s="4"/>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4"/>
      <c r="AY1027" s="1"/>
    </row>
    <row r="1028" spans="3:51" s="6" customFormat="1" x14ac:dyDescent="0.3">
      <c r="C1028" s="28"/>
      <c r="D1028" s="29"/>
      <c r="E1028" s="30"/>
      <c r="F1028" s="31"/>
      <c r="G1028" s="32"/>
      <c r="H1028" s="33"/>
      <c r="K1028" s="1"/>
      <c r="L1028" s="1"/>
      <c r="M1028" s="1"/>
      <c r="N1028" s="4"/>
      <c r="O1028" s="4"/>
      <c r="P1028" s="4"/>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4"/>
      <c r="AY1028" s="1"/>
    </row>
    <row r="1029" spans="3:51" s="6" customFormat="1" x14ac:dyDescent="0.3">
      <c r="C1029" s="28"/>
      <c r="D1029" s="29"/>
      <c r="E1029" s="30"/>
      <c r="F1029" s="31"/>
      <c r="G1029" s="32"/>
      <c r="H1029" s="33"/>
      <c r="K1029" s="1"/>
      <c r="L1029" s="1"/>
      <c r="M1029" s="1"/>
      <c r="N1029" s="4"/>
      <c r="O1029" s="4"/>
      <c r="P1029" s="4"/>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4"/>
      <c r="AY1029" s="1"/>
    </row>
    <row r="1030" spans="3:51" s="6" customFormat="1" x14ac:dyDescent="0.3">
      <c r="C1030" s="28"/>
      <c r="D1030" s="29"/>
      <c r="E1030" s="30"/>
      <c r="F1030" s="31"/>
      <c r="G1030" s="32"/>
      <c r="H1030" s="33"/>
      <c r="K1030" s="1"/>
      <c r="L1030" s="1"/>
      <c r="M1030" s="1"/>
      <c r="N1030" s="4"/>
      <c r="O1030" s="4"/>
      <c r="P1030" s="4"/>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4"/>
      <c r="AY1030" s="1"/>
    </row>
    <row r="1031" spans="3:51" s="6" customFormat="1" x14ac:dyDescent="0.3">
      <c r="C1031" s="28"/>
      <c r="D1031" s="29"/>
      <c r="E1031" s="30"/>
      <c r="F1031" s="31"/>
      <c r="G1031" s="32"/>
      <c r="H1031" s="33"/>
      <c r="K1031" s="1"/>
      <c r="L1031" s="1"/>
      <c r="M1031" s="1"/>
      <c r="N1031" s="4"/>
      <c r="O1031" s="4"/>
      <c r="P1031" s="4"/>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4"/>
      <c r="AY1031" s="1"/>
    </row>
    <row r="1032" spans="3:51" s="6" customFormat="1" x14ac:dyDescent="0.3">
      <c r="C1032" s="28"/>
      <c r="D1032" s="29"/>
      <c r="E1032" s="30"/>
      <c r="F1032" s="31"/>
      <c r="G1032" s="32"/>
      <c r="H1032" s="33"/>
      <c r="K1032" s="1"/>
      <c r="L1032" s="1"/>
      <c r="M1032" s="1"/>
      <c r="N1032" s="4"/>
      <c r="O1032" s="4"/>
      <c r="P1032" s="4"/>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4"/>
      <c r="AY1032" s="1"/>
    </row>
    <row r="1033" spans="3:51" s="6" customFormat="1" x14ac:dyDescent="0.3">
      <c r="C1033" s="28"/>
      <c r="D1033" s="29"/>
      <c r="E1033" s="30"/>
      <c r="F1033" s="31"/>
      <c r="G1033" s="32"/>
      <c r="H1033" s="33"/>
      <c r="K1033" s="1"/>
      <c r="L1033" s="1"/>
      <c r="M1033" s="1"/>
      <c r="N1033" s="4"/>
      <c r="O1033" s="4"/>
      <c r="P1033" s="4"/>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4"/>
      <c r="AY1033" s="1"/>
    </row>
    <row r="1034" spans="3:51" s="6" customFormat="1" x14ac:dyDescent="0.3">
      <c r="C1034" s="28"/>
      <c r="D1034" s="29"/>
      <c r="E1034" s="30"/>
      <c r="F1034" s="31"/>
      <c r="G1034" s="32"/>
      <c r="H1034" s="33"/>
      <c r="K1034" s="1"/>
      <c r="L1034" s="1"/>
      <c r="M1034" s="1"/>
      <c r="N1034" s="4"/>
      <c r="O1034" s="4"/>
      <c r="P1034" s="4"/>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4"/>
      <c r="AY1034" s="1"/>
    </row>
    <row r="1035" spans="3:51" s="6" customFormat="1" x14ac:dyDescent="0.3">
      <c r="C1035" s="28"/>
      <c r="D1035" s="29"/>
      <c r="E1035" s="30"/>
      <c r="F1035" s="31"/>
      <c r="G1035" s="32"/>
      <c r="H1035" s="33"/>
      <c r="K1035" s="1"/>
      <c r="L1035" s="1"/>
      <c r="M1035" s="1"/>
      <c r="N1035" s="4"/>
      <c r="O1035" s="4"/>
      <c r="P1035" s="4"/>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4"/>
      <c r="AY1035" s="1"/>
    </row>
    <row r="1036" spans="3:51" s="6" customFormat="1" x14ac:dyDescent="0.3">
      <c r="C1036" s="28"/>
      <c r="D1036" s="29"/>
      <c r="E1036" s="30"/>
      <c r="F1036" s="31"/>
      <c r="G1036" s="32"/>
      <c r="H1036" s="33"/>
      <c r="K1036" s="1"/>
      <c r="L1036" s="1"/>
      <c r="M1036" s="1"/>
      <c r="N1036" s="4"/>
      <c r="O1036" s="4"/>
      <c r="P1036" s="4"/>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4"/>
      <c r="AY1036" s="1"/>
    </row>
    <row r="1037" spans="3:51" s="6" customFormat="1" x14ac:dyDescent="0.3">
      <c r="C1037" s="28"/>
      <c r="D1037" s="29"/>
      <c r="E1037" s="30"/>
      <c r="F1037" s="31"/>
      <c r="G1037" s="32"/>
      <c r="H1037" s="33"/>
      <c r="K1037" s="1"/>
      <c r="L1037" s="1"/>
      <c r="M1037" s="1"/>
      <c r="N1037" s="4"/>
      <c r="O1037" s="4"/>
      <c r="P1037" s="4"/>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4"/>
      <c r="AY1037" s="1"/>
    </row>
    <row r="1038" spans="3:51" s="6" customFormat="1" x14ac:dyDescent="0.3">
      <c r="C1038" s="28"/>
      <c r="D1038" s="29"/>
      <c r="E1038" s="30"/>
      <c r="F1038" s="31"/>
      <c r="G1038" s="32"/>
      <c r="H1038" s="33"/>
      <c r="K1038" s="1"/>
      <c r="L1038" s="1"/>
      <c r="M1038" s="1"/>
      <c r="N1038" s="4"/>
      <c r="O1038" s="4"/>
      <c r="P1038" s="4"/>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4"/>
      <c r="AY1038" s="1"/>
    </row>
    <row r="1039" spans="3:51" s="6" customFormat="1" x14ac:dyDescent="0.3">
      <c r="C1039" s="28"/>
      <c r="D1039" s="29"/>
      <c r="E1039" s="30"/>
      <c r="F1039" s="31"/>
      <c r="G1039" s="32"/>
      <c r="H1039" s="33"/>
      <c r="K1039" s="1"/>
      <c r="L1039" s="1"/>
      <c r="M1039" s="1"/>
      <c r="N1039" s="4"/>
      <c r="O1039" s="4"/>
      <c r="P1039" s="4"/>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4"/>
      <c r="AY1039" s="1"/>
    </row>
    <row r="1040" spans="3:51" s="6" customFormat="1" x14ac:dyDescent="0.3">
      <c r="C1040" s="28"/>
      <c r="D1040" s="29"/>
      <c r="E1040" s="30"/>
      <c r="F1040" s="31"/>
      <c r="G1040" s="32"/>
      <c r="H1040" s="33"/>
      <c r="K1040" s="1"/>
      <c r="L1040" s="1"/>
      <c r="M1040" s="1"/>
      <c r="N1040" s="4"/>
      <c r="O1040" s="4"/>
      <c r="P1040" s="4"/>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4"/>
      <c r="AY1040" s="1"/>
    </row>
    <row r="1041" spans="3:51" s="6" customFormat="1" x14ac:dyDescent="0.3">
      <c r="C1041" s="28"/>
      <c r="D1041" s="29"/>
      <c r="E1041" s="30"/>
      <c r="F1041" s="31"/>
      <c r="G1041" s="32"/>
      <c r="H1041" s="33"/>
      <c r="K1041" s="1"/>
      <c r="L1041" s="1"/>
      <c r="M1041" s="1"/>
      <c r="N1041" s="4"/>
      <c r="O1041" s="4"/>
      <c r="P1041" s="4"/>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4"/>
      <c r="AY1041" s="1"/>
    </row>
    <row r="1042" spans="3:51" s="6" customFormat="1" x14ac:dyDescent="0.3">
      <c r="C1042" s="28"/>
      <c r="D1042" s="29"/>
      <c r="E1042" s="30"/>
      <c r="F1042" s="31"/>
      <c r="G1042" s="32"/>
      <c r="H1042" s="33"/>
      <c r="K1042" s="1"/>
      <c r="L1042" s="1"/>
      <c r="M1042" s="1"/>
      <c r="N1042" s="4"/>
      <c r="O1042" s="4"/>
      <c r="P1042" s="4"/>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4"/>
      <c r="AY1042" s="1"/>
    </row>
    <row r="1043" spans="3:51" s="6" customFormat="1" x14ac:dyDescent="0.3">
      <c r="C1043" s="28"/>
      <c r="D1043" s="29"/>
      <c r="E1043" s="30"/>
      <c r="F1043" s="31"/>
      <c r="G1043" s="32"/>
      <c r="H1043" s="33"/>
      <c r="K1043" s="1"/>
      <c r="L1043" s="1"/>
      <c r="M1043" s="1"/>
      <c r="N1043" s="4"/>
      <c r="O1043" s="4"/>
      <c r="P1043" s="4"/>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4"/>
      <c r="AY1043" s="1"/>
    </row>
    <row r="1044" spans="3:51" s="6" customFormat="1" x14ac:dyDescent="0.3">
      <c r="C1044" s="28"/>
      <c r="D1044" s="29"/>
      <c r="E1044" s="30"/>
      <c r="F1044" s="31"/>
      <c r="G1044" s="32"/>
      <c r="H1044" s="33"/>
      <c r="K1044" s="1"/>
      <c r="L1044" s="1"/>
      <c r="M1044" s="1"/>
      <c r="N1044" s="4"/>
      <c r="O1044" s="4"/>
      <c r="P1044" s="4"/>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4"/>
      <c r="AY1044" s="1"/>
    </row>
    <row r="1045" spans="3:51" s="6" customFormat="1" x14ac:dyDescent="0.3">
      <c r="C1045" s="28"/>
      <c r="D1045" s="29"/>
      <c r="E1045" s="30"/>
      <c r="F1045" s="31"/>
      <c r="G1045" s="32"/>
      <c r="H1045" s="33"/>
      <c r="K1045" s="1"/>
      <c r="L1045" s="1"/>
      <c r="M1045" s="1"/>
      <c r="N1045" s="4"/>
      <c r="O1045" s="4"/>
      <c r="P1045" s="4"/>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4"/>
      <c r="AY1045" s="1"/>
    </row>
    <row r="1046" spans="3:51" s="6" customFormat="1" x14ac:dyDescent="0.3">
      <c r="C1046" s="28"/>
      <c r="D1046" s="29"/>
      <c r="E1046" s="30"/>
      <c r="F1046" s="31"/>
      <c r="G1046" s="32"/>
      <c r="H1046" s="33"/>
      <c r="K1046" s="1"/>
      <c r="L1046" s="1"/>
      <c r="M1046" s="1"/>
      <c r="N1046" s="4"/>
      <c r="O1046" s="4"/>
      <c r="P1046" s="4"/>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4"/>
      <c r="AY1046" s="1"/>
    </row>
    <row r="1047" spans="3:51" s="6" customFormat="1" x14ac:dyDescent="0.3">
      <c r="C1047" s="28"/>
      <c r="D1047" s="29"/>
      <c r="E1047" s="30"/>
      <c r="F1047" s="31"/>
      <c r="G1047" s="32"/>
      <c r="H1047" s="33"/>
      <c r="K1047" s="1"/>
      <c r="L1047" s="1"/>
      <c r="M1047" s="1"/>
      <c r="N1047" s="4"/>
      <c r="O1047" s="4"/>
      <c r="P1047" s="4"/>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4"/>
      <c r="AY1047" s="1"/>
    </row>
    <row r="1048" spans="3:51" s="6" customFormat="1" x14ac:dyDescent="0.3">
      <c r="C1048" s="28"/>
      <c r="D1048" s="29"/>
      <c r="E1048" s="30"/>
      <c r="F1048" s="31"/>
      <c r="G1048" s="32"/>
      <c r="H1048" s="33"/>
      <c r="K1048" s="1"/>
      <c r="L1048" s="1"/>
      <c r="M1048" s="1"/>
      <c r="N1048" s="4"/>
      <c r="O1048" s="4"/>
      <c r="P1048" s="4"/>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4"/>
      <c r="AY1048" s="1"/>
    </row>
    <row r="1049" spans="3:51" s="6" customFormat="1" x14ac:dyDescent="0.3">
      <c r="C1049" s="28"/>
      <c r="D1049" s="29"/>
      <c r="E1049" s="30"/>
      <c r="F1049" s="31"/>
      <c r="G1049" s="32"/>
      <c r="H1049" s="33"/>
      <c r="K1049" s="1"/>
      <c r="L1049" s="1"/>
      <c r="M1049" s="1"/>
      <c r="N1049" s="4"/>
      <c r="O1049" s="4"/>
      <c r="P1049" s="4"/>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4"/>
      <c r="AY1049" s="1"/>
    </row>
    <row r="1050" spans="3:51" s="6" customFormat="1" x14ac:dyDescent="0.3">
      <c r="C1050" s="28"/>
      <c r="D1050" s="29"/>
      <c r="E1050" s="30"/>
      <c r="F1050" s="31"/>
      <c r="G1050" s="32"/>
      <c r="H1050" s="33"/>
      <c r="K1050" s="1"/>
      <c r="L1050" s="1"/>
      <c r="M1050" s="1"/>
      <c r="N1050" s="4"/>
      <c r="O1050" s="4"/>
      <c r="P1050" s="4"/>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4"/>
      <c r="AY1050" s="1"/>
    </row>
    <row r="1051" spans="3:51" s="6" customFormat="1" x14ac:dyDescent="0.3">
      <c r="C1051" s="28"/>
      <c r="D1051" s="29"/>
      <c r="E1051" s="30"/>
      <c r="F1051" s="31"/>
      <c r="G1051" s="32"/>
      <c r="H1051" s="33"/>
      <c r="K1051" s="1"/>
      <c r="L1051" s="1"/>
      <c r="M1051" s="1"/>
      <c r="N1051" s="4"/>
      <c r="O1051" s="4"/>
      <c r="P1051" s="4"/>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4"/>
      <c r="AY1051" s="1"/>
    </row>
    <row r="1052" spans="3:51" s="6" customFormat="1" x14ac:dyDescent="0.3">
      <c r="C1052" s="28"/>
      <c r="D1052" s="29"/>
      <c r="E1052" s="30"/>
      <c r="F1052" s="31"/>
      <c r="G1052" s="32"/>
      <c r="H1052" s="33"/>
      <c r="K1052" s="1"/>
      <c r="L1052" s="1"/>
      <c r="M1052" s="1"/>
      <c r="N1052" s="4"/>
      <c r="O1052" s="4"/>
      <c r="P1052" s="4"/>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4"/>
      <c r="AY1052" s="1"/>
    </row>
    <row r="1053" spans="3:51" s="6" customFormat="1" x14ac:dyDescent="0.3">
      <c r="C1053" s="28"/>
      <c r="D1053" s="29"/>
      <c r="E1053" s="30"/>
      <c r="F1053" s="31"/>
      <c r="G1053" s="32"/>
      <c r="H1053" s="33"/>
      <c r="K1053" s="1"/>
      <c r="L1053" s="1"/>
      <c r="M1053" s="1"/>
      <c r="N1053" s="4"/>
      <c r="O1053" s="4"/>
      <c r="P1053" s="4"/>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4"/>
      <c r="AY1053" s="1"/>
    </row>
    <row r="1054" spans="3:51" s="6" customFormat="1" x14ac:dyDescent="0.3">
      <c r="C1054" s="28"/>
      <c r="D1054" s="29"/>
      <c r="E1054" s="30"/>
      <c r="F1054" s="31"/>
      <c r="G1054" s="32"/>
      <c r="H1054" s="33"/>
      <c r="K1054" s="1"/>
      <c r="L1054" s="1"/>
      <c r="M1054" s="1"/>
      <c r="N1054" s="4"/>
      <c r="O1054" s="4"/>
      <c r="P1054" s="4"/>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4"/>
      <c r="AY1054" s="1"/>
    </row>
    <row r="1055" spans="3:51" s="6" customFormat="1" x14ac:dyDescent="0.3">
      <c r="C1055" s="28"/>
      <c r="D1055" s="29"/>
      <c r="E1055" s="30"/>
      <c r="F1055" s="31"/>
      <c r="G1055" s="32"/>
      <c r="H1055" s="33"/>
      <c r="K1055" s="1"/>
      <c r="L1055" s="1"/>
      <c r="M1055" s="1"/>
      <c r="N1055" s="4"/>
      <c r="O1055" s="4"/>
      <c r="P1055" s="4"/>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4"/>
      <c r="AY1055" s="1"/>
    </row>
    <row r="1056" spans="3:51" s="6" customFormat="1" x14ac:dyDescent="0.3">
      <c r="C1056" s="28"/>
      <c r="D1056" s="29"/>
      <c r="E1056" s="30"/>
      <c r="F1056" s="31"/>
      <c r="G1056" s="32"/>
      <c r="H1056" s="33"/>
      <c r="K1056" s="1"/>
      <c r="L1056" s="1"/>
      <c r="M1056" s="1"/>
      <c r="N1056" s="4"/>
      <c r="O1056" s="4"/>
      <c r="P1056" s="4"/>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4"/>
      <c r="AY1056" s="1"/>
    </row>
    <row r="1057" spans="3:51" s="6" customFormat="1" x14ac:dyDescent="0.3">
      <c r="C1057" s="28"/>
      <c r="D1057" s="29"/>
      <c r="E1057" s="30"/>
      <c r="F1057" s="31"/>
      <c r="G1057" s="32"/>
      <c r="H1057" s="33"/>
      <c r="K1057" s="1"/>
      <c r="L1057" s="1"/>
      <c r="M1057" s="1"/>
      <c r="N1057" s="4"/>
      <c r="O1057" s="4"/>
      <c r="P1057" s="4"/>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4"/>
      <c r="AY1057" s="1"/>
    </row>
    <row r="1058" spans="3:51" s="6" customFormat="1" x14ac:dyDescent="0.3">
      <c r="C1058" s="28"/>
      <c r="D1058" s="29"/>
      <c r="E1058" s="30"/>
      <c r="F1058" s="31"/>
      <c r="G1058" s="32"/>
      <c r="H1058" s="33"/>
      <c r="K1058" s="1"/>
      <c r="L1058" s="1"/>
      <c r="M1058" s="1"/>
      <c r="N1058" s="4"/>
      <c r="O1058" s="4"/>
      <c r="P1058" s="4"/>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4"/>
      <c r="AY1058" s="1"/>
    </row>
    <row r="1059" spans="3:51" s="6" customFormat="1" x14ac:dyDescent="0.3">
      <c r="C1059" s="28"/>
      <c r="D1059" s="29"/>
      <c r="E1059" s="30"/>
      <c r="F1059" s="31"/>
      <c r="G1059" s="32"/>
      <c r="H1059" s="33"/>
      <c r="K1059" s="1"/>
      <c r="L1059" s="1"/>
      <c r="M1059" s="1"/>
      <c r="N1059" s="4"/>
      <c r="O1059" s="4"/>
      <c r="P1059" s="4"/>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4"/>
      <c r="AY1059" s="1"/>
    </row>
    <row r="1060" spans="3:51" s="6" customFormat="1" x14ac:dyDescent="0.3">
      <c r="C1060" s="28"/>
      <c r="D1060" s="29"/>
      <c r="E1060" s="30"/>
      <c r="F1060" s="31"/>
      <c r="G1060" s="32"/>
      <c r="H1060" s="33"/>
      <c r="K1060" s="1"/>
      <c r="L1060" s="1"/>
      <c r="M1060" s="1"/>
      <c r="N1060" s="4"/>
      <c r="O1060" s="4"/>
      <c r="P1060" s="4"/>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4"/>
      <c r="AY1060" s="1"/>
    </row>
    <row r="1061" spans="3:51" s="6" customFormat="1" x14ac:dyDescent="0.3">
      <c r="C1061" s="28"/>
      <c r="D1061" s="29"/>
      <c r="E1061" s="30"/>
      <c r="F1061" s="31"/>
      <c r="G1061" s="32"/>
      <c r="H1061" s="33"/>
      <c r="K1061" s="1"/>
      <c r="L1061" s="1"/>
      <c r="M1061" s="1"/>
      <c r="N1061" s="4"/>
      <c r="O1061" s="4"/>
      <c r="P1061" s="4"/>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4"/>
      <c r="AY1061" s="1"/>
    </row>
    <row r="1062" spans="3:51" s="6" customFormat="1" x14ac:dyDescent="0.3">
      <c r="C1062" s="28"/>
      <c r="D1062" s="29"/>
      <c r="E1062" s="30"/>
      <c r="F1062" s="31"/>
      <c r="G1062" s="32"/>
      <c r="H1062" s="33"/>
      <c r="K1062" s="1"/>
      <c r="L1062" s="1"/>
      <c r="M1062" s="1"/>
      <c r="N1062" s="4"/>
      <c r="O1062" s="4"/>
      <c r="P1062" s="4"/>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4"/>
      <c r="AY1062" s="1"/>
    </row>
    <row r="1063" spans="3:51" s="6" customFormat="1" x14ac:dyDescent="0.3">
      <c r="C1063" s="28"/>
      <c r="D1063" s="29"/>
      <c r="E1063" s="30"/>
      <c r="F1063" s="31"/>
      <c r="G1063" s="32"/>
      <c r="H1063" s="33"/>
      <c r="K1063" s="1"/>
      <c r="L1063" s="1"/>
      <c r="M1063" s="1"/>
      <c r="N1063" s="4"/>
      <c r="O1063" s="4"/>
      <c r="P1063" s="4"/>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4"/>
      <c r="AY1063" s="1"/>
    </row>
    <row r="1064" spans="3:51" s="6" customFormat="1" x14ac:dyDescent="0.3">
      <c r="C1064" s="28"/>
      <c r="D1064" s="29"/>
      <c r="E1064" s="30"/>
      <c r="F1064" s="31"/>
      <c r="G1064" s="32"/>
      <c r="H1064" s="33"/>
      <c r="K1064" s="1"/>
      <c r="L1064" s="1"/>
      <c r="M1064" s="1"/>
      <c r="N1064" s="4"/>
      <c r="O1064" s="4"/>
      <c r="P1064" s="4"/>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4"/>
      <c r="AY1064" s="1"/>
    </row>
    <row r="1065" spans="3:51" s="6" customFormat="1" x14ac:dyDescent="0.3">
      <c r="C1065" s="28"/>
      <c r="D1065" s="29"/>
      <c r="E1065" s="30"/>
      <c r="F1065" s="31"/>
      <c r="G1065" s="32"/>
      <c r="H1065" s="33"/>
      <c r="K1065" s="1"/>
      <c r="L1065" s="1"/>
      <c r="M1065" s="1"/>
      <c r="N1065" s="4"/>
      <c r="O1065" s="4"/>
      <c r="P1065" s="4"/>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4"/>
      <c r="AY1065" s="1"/>
    </row>
    <row r="1066" spans="3:51" s="6" customFormat="1" x14ac:dyDescent="0.3">
      <c r="C1066" s="28"/>
      <c r="D1066" s="29"/>
      <c r="E1066" s="30"/>
      <c r="F1066" s="31"/>
      <c r="G1066" s="32"/>
      <c r="H1066" s="33"/>
      <c r="K1066" s="1"/>
      <c r="L1066" s="1"/>
      <c r="M1066" s="1"/>
      <c r="N1066" s="4"/>
      <c r="O1066" s="4"/>
      <c r="P1066" s="4"/>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4"/>
      <c r="AY1066" s="1"/>
    </row>
    <row r="1067" spans="3:51" s="6" customFormat="1" x14ac:dyDescent="0.3">
      <c r="C1067" s="28"/>
      <c r="D1067" s="29"/>
      <c r="E1067" s="30"/>
      <c r="F1067" s="31"/>
      <c r="G1067" s="32"/>
      <c r="H1067" s="33"/>
      <c r="K1067" s="1"/>
      <c r="L1067" s="1"/>
      <c r="M1067" s="1"/>
      <c r="N1067" s="4"/>
      <c r="O1067" s="4"/>
      <c r="P1067" s="4"/>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4"/>
      <c r="AY1067" s="1"/>
    </row>
    <row r="1068" spans="3:51" s="6" customFormat="1" x14ac:dyDescent="0.3">
      <c r="C1068" s="28"/>
      <c r="D1068" s="29"/>
      <c r="E1068" s="30"/>
      <c r="F1068" s="31"/>
      <c r="G1068" s="32"/>
      <c r="H1068" s="33"/>
      <c r="K1068" s="1"/>
      <c r="L1068" s="1"/>
      <c r="M1068" s="1"/>
      <c r="N1068" s="4"/>
      <c r="O1068" s="4"/>
      <c r="P1068" s="4"/>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4"/>
      <c r="AY1068" s="1"/>
    </row>
    <row r="1069" spans="3:51" s="6" customFormat="1" x14ac:dyDescent="0.3">
      <c r="C1069" s="28"/>
      <c r="D1069" s="29"/>
      <c r="E1069" s="30"/>
      <c r="F1069" s="31"/>
      <c r="G1069" s="32"/>
      <c r="H1069" s="33"/>
      <c r="K1069" s="1"/>
      <c r="L1069" s="1"/>
      <c r="M1069" s="1"/>
      <c r="N1069" s="4"/>
      <c r="O1069" s="4"/>
      <c r="P1069" s="4"/>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4"/>
      <c r="AY1069" s="1"/>
    </row>
    <row r="1070" spans="3:51" s="6" customFormat="1" x14ac:dyDescent="0.3">
      <c r="C1070" s="28"/>
      <c r="D1070" s="29"/>
      <c r="E1070" s="30"/>
      <c r="F1070" s="31"/>
      <c r="G1070" s="32"/>
      <c r="H1070" s="33"/>
      <c r="K1070" s="1"/>
      <c r="L1070" s="1"/>
      <c r="M1070" s="1"/>
      <c r="N1070" s="4"/>
      <c r="O1070" s="4"/>
      <c r="P1070" s="4"/>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4"/>
      <c r="AY1070" s="1"/>
    </row>
    <row r="1071" spans="3:51" s="6" customFormat="1" x14ac:dyDescent="0.3">
      <c r="C1071" s="28"/>
      <c r="D1071" s="29"/>
      <c r="E1071" s="30"/>
      <c r="F1071" s="31"/>
      <c r="G1071" s="32"/>
      <c r="H1071" s="33"/>
      <c r="K1071" s="1"/>
      <c r="L1071" s="1"/>
      <c r="M1071" s="1"/>
      <c r="N1071" s="4"/>
      <c r="O1071" s="4"/>
      <c r="P1071" s="4"/>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4"/>
      <c r="AY1071" s="1"/>
    </row>
    <row r="1072" spans="3:51" s="6" customFormat="1" x14ac:dyDescent="0.3">
      <c r="C1072" s="28"/>
      <c r="D1072" s="29"/>
      <c r="E1072" s="30"/>
      <c r="F1072" s="31"/>
      <c r="G1072" s="32"/>
      <c r="H1072" s="33"/>
      <c r="K1072" s="1"/>
      <c r="L1072" s="1"/>
      <c r="M1072" s="1"/>
      <c r="N1072" s="4"/>
      <c r="O1072" s="4"/>
      <c r="P1072" s="4"/>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4"/>
      <c r="AY1072" s="1"/>
    </row>
    <row r="1073" spans="3:51" s="6" customFormat="1" x14ac:dyDescent="0.3">
      <c r="C1073" s="28"/>
      <c r="D1073" s="29"/>
      <c r="E1073" s="30"/>
      <c r="F1073" s="31"/>
      <c r="G1073" s="32"/>
      <c r="H1073" s="33"/>
      <c r="K1073" s="1"/>
      <c r="L1073" s="1"/>
      <c r="M1073" s="1"/>
      <c r="N1073" s="4"/>
      <c r="O1073" s="4"/>
      <c r="P1073" s="4"/>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4"/>
      <c r="AY1073" s="1"/>
    </row>
    <row r="1074" spans="3:51" s="6" customFormat="1" x14ac:dyDescent="0.3">
      <c r="C1074" s="28"/>
      <c r="D1074" s="29"/>
      <c r="E1074" s="30"/>
      <c r="F1074" s="31"/>
      <c r="G1074" s="32"/>
      <c r="H1074" s="33"/>
      <c r="K1074" s="1"/>
      <c r="L1074" s="1"/>
      <c r="M1074" s="1"/>
      <c r="N1074" s="4"/>
      <c r="O1074" s="4"/>
      <c r="P1074" s="4"/>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4"/>
      <c r="AY1074" s="1"/>
    </row>
    <row r="1075" spans="3:51" s="6" customFormat="1" x14ac:dyDescent="0.3">
      <c r="C1075" s="28"/>
      <c r="D1075" s="29"/>
      <c r="E1075" s="30"/>
      <c r="F1075" s="31"/>
      <c r="G1075" s="32"/>
      <c r="H1075" s="33"/>
      <c r="K1075" s="1"/>
      <c r="L1075" s="1"/>
      <c r="M1075" s="1"/>
      <c r="N1075" s="4"/>
      <c r="O1075" s="4"/>
      <c r="P1075" s="4"/>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4"/>
      <c r="AY1075" s="1"/>
    </row>
    <row r="1076" spans="3:51" s="6" customFormat="1" x14ac:dyDescent="0.3">
      <c r="C1076" s="28"/>
      <c r="D1076" s="29"/>
      <c r="E1076" s="30"/>
      <c r="F1076" s="31"/>
      <c r="G1076" s="32"/>
      <c r="H1076" s="33"/>
      <c r="K1076" s="1"/>
      <c r="L1076" s="1"/>
      <c r="M1076" s="1"/>
      <c r="N1076" s="4"/>
      <c r="O1076" s="4"/>
      <c r="P1076" s="4"/>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4"/>
      <c r="AY1076" s="1"/>
    </row>
    <row r="1077" spans="3:51" s="6" customFormat="1" x14ac:dyDescent="0.3">
      <c r="C1077" s="28"/>
      <c r="D1077" s="29"/>
      <c r="E1077" s="30"/>
      <c r="F1077" s="31"/>
      <c r="G1077" s="32"/>
      <c r="H1077" s="33"/>
      <c r="K1077" s="1"/>
      <c r="L1077" s="1"/>
      <c r="M1077" s="1"/>
      <c r="N1077" s="4"/>
      <c r="O1077" s="4"/>
      <c r="P1077" s="4"/>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4"/>
      <c r="AY1077" s="1"/>
    </row>
    <row r="1078" spans="3:51" s="6" customFormat="1" x14ac:dyDescent="0.3">
      <c r="C1078" s="28"/>
      <c r="D1078" s="29"/>
      <c r="E1078" s="30"/>
      <c r="F1078" s="31"/>
      <c r="G1078" s="32"/>
      <c r="H1078" s="33"/>
      <c r="K1078" s="1"/>
      <c r="L1078" s="1"/>
      <c r="M1078" s="1"/>
      <c r="N1078" s="4"/>
      <c r="O1078" s="4"/>
      <c r="P1078" s="4"/>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4"/>
      <c r="AY1078" s="1"/>
    </row>
    <row r="1079" spans="3:51" s="6" customFormat="1" x14ac:dyDescent="0.3">
      <c r="C1079" s="28"/>
      <c r="D1079" s="29"/>
      <c r="E1079" s="30"/>
      <c r="F1079" s="31"/>
      <c r="G1079" s="32"/>
      <c r="H1079" s="33"/>
      <c r="K1079" s="1"/>
      <c r="L1079" s="1"/>
      <c r="M1079" s="1"/>
      <c r="N1079" s="4"/>
      <c r="O1079" s="4"/>
      <c r="P1079" s="4"/>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4"/>
      <c r="AY1079" s="1"/>
    </row>
    <row r="1080" spans="3:51" s="6" customFormat="1" x14ac:dyDescent="0.3">
      <c r="C1080" s="28"/>
      <c r="D1080" s="29"/>
      <c r="E1080" s="30"/>
      <c r="F1080" s="31"/>
      <c r="G1080" s="32"/>
      <c r="H1080" s="33"/>
      <c r="K1080" s="1"/>
      <c r="L1080" s="1"/>
      <c r="M1080" s="1"/>
      <c r="N1080" s="4"/>
      <c r="O1080" s="4"/>
      <c r="P1080" s="4"/>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4"/>
      <c r="AY1080" s="1"/>
    </row>
    <row r="1081" spans="3:51" s="6" customFormat="1" x14ac:dyDescent="0.3">
      <c r="C1081" s="28"/>
      <c r="D1081" s="29"/>
      <c r="E1081" s="30"/>
      <c r="F1081" s="31"/>
      <c r="G1081" s="32"/>
      <c r="H1081" s="33"/>
      <c r="K1081" s="1"/>
      <c r="L1081" s="1"/>
      <c r="M1081" s="1"/>
      <c r="N1081" s="4"/>
      <c r="O1081" s="4"/>
      <c r="P1081" s="4"/>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4"/>
      <c r="AY1081" s="1"/>
    </row>
    <row r="1082" spans="3:51" s="6" customFormat="1" x14ac:dyDescent="0.3">
      <c r="C1082" s="28"/>
      <c r="D1082" s="29"/>
      <c r="E1082" s="30"/>
      <c r="F1082" s="31"/>
      <c r="G1082" s="32"/>
      <c r="H1082" s="33"/>
      <c r="K1082" s="1"/>
      <c r="L1082" s="1"/>
      <c r="M1082" s="1"/>
      <c r="N1082" s="4"/>
      <c r="O1082" s="4"/>
      <c r="P1082" s="4"/>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4"/>
      <c r="AY1082" s="1"/>
    </row>
    <row r="1083" spans="3:51" s="6" customFormat="1" x14ac:dyDescent="0.3">
      <c r="C1083" s="28"/>
      <c r="D1083" s="29"/>
      <c r="E1083" s="30"/>
      <c r="F1083" s="31"/>
      <c r="G1083" s="32"/>
      <c r="H1083" s="33"/>
      <c r="K1083" s="1"/>
      <c r="L1083" s="1"/>
      <c r="M1083" s="1"/>
      <c r="N1083" s="4"/>
      <c r="O1083" s="4"/>
      <c r="P1083" s="4"/>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4"/>
      <c r="AY1083" s="1"/>
    </row>
    <row r="1084" spans="3:51" s="6" customFormat="1" x14ac:dyDescent="0.3">
      <c r="C1084" s="28"/>
      <c r="D1084" s="29"/>
      <c r="E1084" s="30"/>
      <c r="F1084" s="31"/>
      <c r="G1084" s="32"/>
      <c r="H1084" s="33"/>
      <c r="K1084" s="1"/>
      <c r="L1084" s="1"/>
      <c r="M1084" s="1"/>
      <c r="N1084" s="4"/>
      <c r="O1084" s="4"/>
      <c r="P1084" s="4"/>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4"/>
      <c r="AY1084" s="1"/>
    </row>
    <row r="1085" spans="3:51" s="6" customFormat="1" x14ac:dyDescent="0.3">
      <c r="C1085" s="28"/>
      <c r="D1085" s="29"/>
      <c r="E1085" s="30"/>
      <c r="F1085" s="31"/>
      <c r="G1085" s="32"/>
      <c r="H1085" s="33"/>
      <c r="K1085" s="1"/>
      <c r="L1085" s="1"/>
      <c r="M1085" s="1"/>
      <c r="N1085" s="4"/>
      <c r="O1085" s="4"/>
      <c r="P1085" s="4"/>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4"/>
      <c r="AY1085" s="1"/>
    </row>
    <row r="1086" spans="3:51" s="6" customFormat="1" x14ac:dyDescent="0.3">
      <c r="C1086" s="28"/>
      <c r="D1086" s="29"/>
      <c r="E1086" s="30"/>
      <c r="F1086" s="31"/>
      <c r="G1086" s="32"/>
      <c r="H1086" s="33"/>
      <c r="K1086" s="1"/>
      <c r="L1086" s="1"/>
      <c r="M1086" s="1"/>
      <c r="N1086" s="4"/>
      <c r="O1086" s="4"/>
      <c r="P1086" s="4"/>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4"/>
      <c r="AY1086" s="1"/>
    </row>
    <row r="1087" spans="3:51" s="6" customFormat="1" x14ac:dyDescent="0.3">
      <c r="C1087" s="28"/>
      <c r="D1087" s="29"/>
      <c r="E1087" s="30"/>
      <c r="F1087" s="31"/>
      <c r="G1087" s="32"/>
      <c r="H1087" s="33"/>
      <c r="K1087" s="1"/>
      <c r="L1087" s="1"/>
      <c r="M1087" s="1"/>
      <c r="N1087" s="4"/>
      <c r="O1087" s="4"/>
      <c r="P1087" s="4"/>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4"/>
      <c r="AY1087" s="1"/>
    </row>
    <row r="1088" spans="3:51" s="6" customFormat="1" x14ac:dyDescent="0.3">
      <c r="C1088" s="28"/>
      <c r="D1088" s="29"/>
      <c r="E1088" s="30"/>
      <c r="F1088" s="31"/>
      <c r="G1088" s="32"/>
      <c r="H1088" s="33"/>
      <c r="K1088" s="1"/>
      <c r="L1088" s="1"/>
      <c r="M1088" s="1"/>
      <c r="N1088" s="4"/>
      <c r="O1088" s="4"/>
      <c r="P1088" s="4"/>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4"/>
      <c r="AY1088" s="1"/>
    </row>
    <row r="1089" spans="3:51" s="6" customFormat="1" x14ac:dyDescent="0.3">
      <c r="C1089" s="28"/>
      <c r="D1089" s="29"/>
      <c r="E1089" s="30"/>
      <c r="F1089" s="31"/>
      <c r="G1089" s="32"/>
      <c r="H1089" s="33"/>
      <c r="K1089" s="1"/>
      <c r="L1089" s="1"/>
      <c r="M1089" s="1"/>
      <c r="N1089" s="4"/>
      <c r="O1089" s="4"/>
      <c r="P1089" s="4"/>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4"/>
      <c r="AY1089" s="1"/>
    </row>
    <row r="1090" spans="3:51" s="6" customFormat="1" x14ac:dyDescent="0.3">
      <c r="C1090" s="28"/>
      <c r="D1090" s="29"/>
      <c r="E1090" s="30"/>
      <c r="F1090" s="31"/>
      <c r="G1090" s="32"/>
      <c r="H1090" s="33"/>
      <c r="K1090" s="1"/>
      <c r="L1090" s="1"/>
      <c r="M1090" s="1"/>
      <c r="N1090" s="4"/>
      <c r="O1090" s="4"/>
      <c r="P1090" s="4"/>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4"/>
      <c r="AY1090" s="1"/>
    </row>
    <row r="1091" spans="3:51" s="6" customFormat="1" x14ac:dyDescent="0.3">
      <c r="C1091" s="28"/>
      <c r="D1091" s="29"/>
      <c r="E1091" s="30"/>
      <c r="F1091" s="31"/>
      <c r="G1091" s="32"/>
      <c r="H1091" s="33"/>
      <c r="K1091" s="1"/>
      <c r="L1091" s="1"/>
      <c r="M1091" s="1"/>
      <c r="N1091" s="4"/>
      <c r="O1091" s="4"/>
      <c r="P1091" s="4"/>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4"/>
      <c r="AY1091" s="1"/>
    </row>
    <row r="1092" spans="3:51" s="6" customFormat="1" x14ac:dyDescent="0.3">
      <c r="C1092" s="28"/>
      <c r="D1092" s="29"/>
      <c r="E1092" s="30"/>
      <c r="F1092" s="31"/>
      <c r="G1092" s="32"/>
      <c r="H1092" s="33"/>
      <c r="K1092" s="1"/>
      <c r="L1092" s="1"/>
      <c r="M1092" s="1"/>
      <c r="N1092" s="4"/>
      <c r="O1092" s="4"/>
      <c r="P1092" s="4"/>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4"/>
      <c r="AY1092" s="1"/>
    </row>
    <row r="1093" spans="3:51" s="6" customFormat="1" x14ac:dyDescent="0.3">
      <c r="C1093" s="28"/>
      <c r="D1093" s="29"/>
      <c r="E1093" s="30"/>
      <c r="F1093" s="31"/>
      <c r="G1093" s="32"/>
      <c r="H1093" s="33"/>
      <c r="K1093" s="1"/>
      <c r="L1093" s="1"/>
      <c r="M1093" s="1"/>
      <c r="N1093" s="4"/>
      <c r="O1093" s="4"/>
      <c r="P1093" s="4"/>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4"/>
      <c r="AY1093" s="1"/>
    </row>
    <row r="1094" spans="3:51" s="6" customFormat="1" x14ac:dyDescent="0.3">
      <c r="C1094" s="28"/>
      <c r="D1094" s="29"/>
      <c r="E1094" s="30"/>
      <c r="F1094" s="31"/>
      <c r="G1094" s="32"/>
      <c r="H1094" s="33"/>
      <c r="K1094" s="1"/>
      <c r="L1094" s="1"/>
      <c r="M1094" s="1"/>
      <c r="N1094" s="4"/>
      <c r="O1094" s="4"/>
      <c r="P1094" s="4"/>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4"/>
      <c r="AY1094" s="1"/>
    </row>
    <row r="1095" spans="3:51" s="6" customFormat="1" x14ac:dyDescent="0.3">
      <c r="C1095" s="28"/>
      <c r="D1095" s="29"/>
      <c r="E1095" s="30"/>
      <c r="F1095" s="31"/>
      <c r="G1095" s="32"/>
      <c r="H1095" s="33"/>
      <c r="K1095" s="1"/>
      <c r="L1095" s="1"/>
      <c r="M1095" s="1"/>
      <c r="N1095" s="4"/>
      <c r="O1095" s="4"/>
      <c r="P1095" s="4"/>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4"/>
      <c r="AY1095" s="1"/>
    </row>
    <row r="1096" spans="3:51" s="6" customFormat="1" x14ac:dyDescent="0.3">
      <c r="C1096" s="28"/>
      <c r="D1096" s="29"/>
      <c r="E1096" s="30"/>
      <c r="F1096" s="31"/>
      <c r="G1096" s="32"/>
      <c r="H1096" s="33"/>
      <c r="K1096" s="1"/>
      <c r="L1096" s="1"/>
      <c r="M1096" s="1"/>
      <c r="N1096" s="4"/>
      <c r="O1096" s="4"/>
      <c r="P1096" s="4"/>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4"/>
      <c r="AY1096" s="1"/>
    </row>
    <row r="1097" spans="3:51" s="6" customFormat="1" x14ac:dyDescent="0.3">
      <c r="C1097" s="28"/>
      <c r="D1097" s="29"/>
      <c r="E1097" s="30"/>
      <c r="F1097" s="31"/>
      <c r="G1097" s="32"/>
      <c r="H1097" s="33"/>
      <c r="K1097" s="1"/>
      <c r="L1097" s="1"/>
      <c r="M1097" s="1"/>
      <c r="N1097" s="4"/>
      <c r="O1097" s="4"/>
      <c r="P1097" s="4"/>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4"/>
      <c r="AY1097" s="1"/>
    </row>
    <row r="1098" spans="3:51" s="6" customFormat="1" x14ac:dyDescent="0.3">
      <c r="C1098" s="28"/>
      <c r="D1098" s="29"/>
      <c r="E1098" s="30"/>
      <c r="F1098" s="31"/>
      <c r="G1098" s="32"/>
      <c r="H1098" s="33"/>
      <c r="K1098" s="1"/>
      <c r="L1098" s="1"/>
      <c r="M1098" s="1"/>
      <c r="N1098" s="4"/>
      <c r="O1098" s="4"/>
      <c r="P1098" s="4"/>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4"/>
      <c r="AY1098" s="1"/>
    </row>
    <row r="1099" spans="3:51" s="6" customFormat="1" x14ac:dyDescent="0.3">
      <c r="C1099" s="28"/>
      <c r="D1099" s="29"/>
      <c r="E1099" s="30"/>
      <c r="F1099" s="31"/>
      <c r="G1099" s="32"/>
      <c r="H1099" s="33"/>
      <c r="K1099" s="1"/>
      <c r="L1099" s="1"/>
      <c r="M1099" s="1"/>
      <c r="N1099" s="4"/>
      <c r="O1099" s="4"/>
      <c r="P1099" s="4"/>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4"/>
      <c r="AY1099" s="1"/>
    </row>
    <row r="1100" spans="3:51" s="6" customFormat="1" x14ac:dyDescent="0.3">
      <c r="C1100" s="28"/>
      <c r="D1100" s="29"/>
      <c r="E1100" s="30"/>
      <c r="F1100" s="31"/>
      <c r="G1100" s="32"/>
      <c r="H1100" s="33"/>
      <c r="K1100" s="1"/>
      <c r="L1100" s="1"/>
      <c r="M1100" s="1"/>
      <c r="N1100" s="4"/>
      <c r="O1100" s="4"/>
      <c r="P1100" s="4"/>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4"/>
      <c r="AY1100" s="1"/>
    </row>
    <row r="1101" spans="3:51" s="6" customFormat="1" x14ac:dyDescent="0.3">
      <c r="C1101" s="28"/>
      <c r="D1101" s="29"/>
      <c r="E1101" s="30"/>
      <c r="F1101" s="31"/>
      <c r="G1101" s="32"/>
      <c r="H1101" s="33"/>
      <c r="K1101" s="1"/>
      <c r="L1101" s="1"/>
      <c r="M1101" s="1"/>
      <c r="N1101" s="4"/>
      <c r="O1101" s="4"/>
      <c r="P1101" s="4"/>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4"/>
      <c r="AY1101" s="1"/>
    </row>
    <row r="1102" spans="3:51" s="6" customFormat="1" x14ac:dyDescent="0.3">
      <c r="C1102" s="28"/>
      <c r="D1102" s="29"/>
      <c r="E1102" s="30"/>
      <c r="F1102" s="31"/>
      <c r="G1102" s="32"/>
      <c r="H1102" s="33"/>
      <c r="K1102" s="1"/>
      <c r="L1102" s="1"/>
      <c r="M1102" s="1"/>
      <c r="N1102" s="4"/>
      <c r="O1102" s="4"/>
      <c r="P1102" s="4"/>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4"/>
      <c r="AY1102" s="1"/>
    </row>
    <row r="1103" spans="3:51" s="6" customFormat="1" x14ac:dyDescent="0.3">
      <c r="C1103" s="28"/>
      <c r="D1103" s="29"/>
      <c r="E1103" s="30"/>
      <c r="F1103" s="31"/>
      <c r="G1103" s="32"/>
      <c r="H1103" s="33"/>
      <c r="K1103" s="1"/>
      <c r="L1103" s="1"/>
      <c r="M1103" s="1"/>
      <c r="N1103" s="4"/>
      <c r="O1103" s="4"/>
      <c r="P1103" s="4"/>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4"/>
      <c r="AY1103" s="1"/>
    </row>
    <row r="1104" spans="3:51" s="6" customFormat="1" x14ac:dyDescent="0.3">
      <c r="C1104" s="28"/>
      <c r="D1104" s="29"/>
      <c r="E1104" s="30"/>
      <c r="F1104" s="31"/>
      <c r="G1104" s="32"/>
      <c r="H1104" s="33"/>
      <c r="K1104" s="1"/>
      <c r="L1104" s="1"/>
      <c r="M1104" s="1"/>
      <c r="N1104" s="4"/>
      <c r="O1104" s="4"/>
      <c r="P1104" s="4"/>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4"/>
      <c r="AY1104" s="1"/>
    </row>
    <row r="1105" spans="3:51" s="6" customFormat="1" x14ac:dyDescent="0.3">
      <c r="C1105" s="28"/>
      <c r="D1105" s="29"/>
      <c r="E1105" s="30"/>
      <c r="F1105" s="31"/>
      <c r="G1105" s="32"/>
      <c r="H1105" s="33"/>
      <c r="K1105" s="1"/>
      <c r="L1105" s="1"/>
      <c r="M1105" s="1"/>
      <c r="N1105" s="4"/>
      <c r="O1105" s="4"/>
      <c r="P1105" s="4"/>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4"/>
      <c r="AY1105" s="1"/>
    </row>
    <row r="1106" spans="3:51" s="6" customFormat="1" x14ac:dyDescent="0.3">
      <c r="C1106" s="28"/>
      <c r="D1106" s="29"/>
      <c r="E1106" s="30"/>
      <c r="F1106" s="31"/>
      <c r="G1106" s="32"/>
      <c r="H1106" s="33"/>
      <c r="K1106" s="1"/>
      <c r="L1106" s="1"/>
      <c r="M1106" s="1"/>
      <c r="N1106" s="4"/>
      <c r="O1106" s="4"/>
      <c r="P1106" s="4"/>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4"/>
      <c r="AY1106" s="1"/>
    </row>
    <row r="1107" spans="3:51" s="6" customFormat="1" x14ac:dyDescent="0.3">
      <c r="C1107" s="28"/>
      <c r="D1107" s="29"/>
      <c r="E1107" s="30"/>
      <c r="F1107" s="31"/>
      <c r="G1107" s="32"/>
      <c r="H1107" s="33"/>
      <c r="K1107" s="1"/>
      <c r="L1107" s="1"/>
      <c r="M1107" s="1"/>
      <c r="N1107" s="4"/>
      <c r="O1107" s="4"/>
      <c r="P1107" s="4"/>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4"/>
      <c r="AY1107" s="1"/>
    </row>
    <row r="1108" spans="3:51" s="6" customFormat="1" x14ac:dyDescent="0.3">
      <c r="C1108" s="28"/>
      <c r="D1108" s="29"/>
      <c r="E1108" s="30"/>
      <c r="F1108" s="31"/>
      <c r="G1108" s="32"/>
      <c r="H1108" s="33"/>
      <c r="K1108" s="1"/>
      <c r="L1108" s="1"/>
      <c r="M1108" s="1"/>
      <c r="N1108" s="4"/>
      <c r="O1108" s="4"/>
      <c r="P1108" s="4"/>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4"/>
      <c r="AY1108" s="1"/>
    </row>
    <row r="1109" spans="3:51" s="6" customFormat="1" x14ac:dyDescent="0.3">
      <c r="C1109" s="28"/>
      <c r="D1109" s="29"/>
      <c r="E1109" s="30"/>
      <c r="F1109" s="31"/>
      <c r="G1109" s="32"/>
      <c r="H1109" s="33"/>
      <c r="K1109" s="1"/>
      <c r="L1109" s="1"/>
      <c r="M1109" s="1"/>
      <c r="N1109" s="4"/>
      <c r="O1109" s="4"/>
      <c r="P1109" s="4"/>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4"/>
      <c r="AY1109" s="1"/>
    </row>
    <row r="1110" spans="3:51" s="6" customFormat="1" x14ac:dyDescent="0.3">
      <c r="C1110" s="28"/>
      <c r="D1110" s="29"/>
      <c r="E1110" s="30"/>
      <c r="F1110" s="31"/>
      <c r="G1110" s="32"/>
      <c r="H1110" s="33"/>
      <c r="K1110" s="1"/>
      <c r="L1110" s="1"/>
      <c r="M1110" s="1"/>
      <c r="N1110" s="4"/>
      <c r="O1110" s="4"/>
      <c r="P1110" s="4"/>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4"/>
      <c r="AY1110" s="1"/>
    </row>
    <row r="1111" spans="3:51" s="6" customFormat="1" x14ac:dyDescent="0.3">
      <c r="C1111" s="28"/>
      <c r="D1111" s="29"/>
      <c r="E1111" s="30"/>
      <c r="F1111" s="31"/>
      <c r="G1111" s="32"/>
      <c r="H1111" s="33"/>
      <c r="K1111" s="1"/>
      <c r="L1111" s="1"/>
      <c r="M1111" s="1"/>
      <c r="N1111" s="4"/>
      <c r="O1111" s="4"/>
      <c r="P1111" s="4"/>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4"/>
      <c r="AY1111" s="1"/>
    </row>
    <row r="1112" spans="3:51" s="6" customFormat="1" x14ac:dyDescent="0.3">
      <c r="C1112" s="28"/>
      <c r="D1112" s="29"/>
      <c r="E1112" s="30"/>
      <c r="F1112" s="31"/>
      <c r="G1112" s="32"/>
      <c r="H1112" s="33"/>
      <c r="K1112" s="1"/>
      <c r="L1112" s="1"/>
      <c r="M1112" s="1"/>
      <c r="N1112" s="4"/>
      <c r="O1112" s="4"/>
      <c r="P1112" s="4"/>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4"/>
      <c r="AY1112" s="1"/>
    </row>
    <row r="1113" spans="3:51" s="6" customFormat="1" x14ac:dyDescent="0.3">
      <c r="C1113" s="28"/>
      <c r="D1113" s="29"/>
      <c r="E1113" s="30"/>
      <c r="F1113" s="31"/>
      <c r="G1113" s="32"/>
      <c r="H1113" s="33"/>
      <c r="K1113" s="1"/>
      <c r="L1113" s="1"/>
      <c r="M1113" s="1"/>
      <c r="N1113" s="4"/>
      <c r="O1113" s="4"/>
      <c r="P1113" s="4"/>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4"/>
      <c r="AY1113" s="1"/>
    </row>
    <row r="1114" spans="3:51" s="6" customFormat="1" x14ac:dyDescent="0.3">
      <c r="C1114" s="28"/>
      <c r="D1114" s="29"/>
      <c r="E1114" s="30"/>
      <c r="F1114" s="31"/>
      <c r="G1114" s="32"/>
      <c r="H1114" s="33"/>
      <c r="K1114" s="1"/>
      <c r="L1114" s="1"/>
      <c r="M1114" s="1"/>
      <c r="N1114" s="4"/>
      <c r="O1114" s="4"/>
      <c r="P1114" s="4"/>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4"/>
      <c r="AY1114" s="1"/>
    </row>
    <row r="1115" spans="3:51" s="6" customFormat="1" x14ac:dyDescent="0.3">
      <c r="C1115" s="28"/>
      <c r="D1115" s="29"/>
      <c r="E1115" s="30"/>
      <c r="F1115" s="31"/>
      <c r="G1115" s="32"/>
      <c r="H1115" s="33"/>
      <c r="K1115" s="1"/>
      <c r="L1115" s="1"/>
      <c r="M1115" s="1"/>
      <c r="N1115" s="4"/>
      <c r="O1115" s="4"/>
      <c r="P1115" s="4"/>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4"/>
      <c r="AY1115" s="1"/>
    </row>
    <row r="1116" spans="3:51" s="6" customFormat="1" x14ac:dyDescent="0.3">
      <c r="C1116" s="28"/>
      <c r="D1116" s="29"/>
      <c r="E1116" s="30"/>
      <c r="F1116" s="31"/>
      <c r="G1116" s="32"/>
      <c r="H1116" s="33"/>
      <c r="K1116" s="1"/>
      <c r="L1116" s="1"/>
      <c r="M1116" s="1"/>
      <c r="N1116" s="4"/>
      <c r="O1116" s="4"/>
      <c r="P1116" s="4"/>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4"/>
      <c r="AY1116" s="1"/>
    </row>
    <row r="1117" spans="3:51" s="6" customFormat="1" x14ac:dyDescent="0.3">
      <c r="C1117" s="28"/>
      <c r="D1117" s="29"/>
      <c r="E1117" s="30"/>
      <c r="F1117" s="31"/>
      <c r="G1117" s="32"/>
      <c r="H1117" s="33"/>
      <c r="K1117" s="1"/>
      <c r="L1117" s="1"/>
      <c r="M1117" s="1"/>
      <c r="N1117" s="4"/>
      <c r="O1117" s="4"/>
      <c r="P1117" s="4"/>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4"/>
      <c r="AY1117" s="1"/>
    </row>
    <row r="1118" spans="3:51" s="6" customFormat="1" x14ac:dyDescent="0.3">
      <c r="C1118" s="28"/>
      <c r="D1118" s="29"/>
      <c r="E1118" s="30"/>
      <c r="F1118" s="31"/>
      <c r="G1118" s="32"/>
      <c r="H1118" s="33"/>
      <c r="K1118" s="1"/>
      <c r="L1118" s="1"/>
      <c r="M1118" s="1"/>
      <c r="N1118" s="4"/>
      <c r="O1118" s="4"/>
      <c r="P1118" s="4"/>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4"/>
      <c r="AY1118" s="1"/>
    </row>
    <row r="1119" spans="3:51" s="6" customFormat="1" x14ac:dyDescent="0.3">
      <c r="C1119" s="28"/>
      <c r="D1119" s="29"/>
      <c r="E1119" s="30"/>
      <c r="F1119" s="31"/>
      <c r="G1119" s="32"/>
      <c r="H1119" s="33"/>
      <c r="K1119" s="1"/>
      <c r="L1119" s="1"/>
      <c r="M1119" s="1"/>
      <c r="N1119" s="4"/>
      <c r="O1119" s="4"/>
      <c r="P1119" s="4"/>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4"/>
      <c r="AY1119" s="1"/>
    </row>
    <row r="1120" spans="3:51" s="6" customFormat="1" x14ac:dyDescent="0.3">
      <c r="C1120" s="28"/>
      <c r="D1120" s="29"/>
      <c r="E1120" s="30"/>
      <c r="F1120" s="31"/>
      <c r="G1120" s="32"/>
      <c r="H1120" s="33"/>
      <c r="K1120" s="1"/>
      <c r="L1120" s="1"/>
      <c r="M1120" s="1"/>
      <c r="N1120" s="4"/>
      <c r="O1120" s="4"/>
      <c r="P1120" s="4"/>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4"/>
      <c r="AY1120" s="1"/>
    </row>
    <row r="1121" spans="3:51" s="6" customFormat="1" x14ac:dyDescent="0.3">
      <c r="C1121" s="28"/>
      <c r="D1121" s="29"/>
      <c r="E1121" s="30"/>
      <c r="F1121" s="31"/>
      <c r="G1121" s="32"/>
      <c r="H1121" s="33"/>
      <c r="K1121" s="1"/>
      <c r="L1121" s="1"/>
      <c r="M1121" s="1"/>
      <c r="N1121" s="4"/>
      <c r="O1121" s="4"/>
      <c r="P1121" s="4"/>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4"/>
      <c r="AY1121" s="1"/>
    </row>
    <row r="1122" spans="3:51" s="6" customFormat="1" x14ac:dyDescent="0.3">
      <c r="C1122" s="28"/>
      <c r="D1122" s="29"/>
      <c r="E1122" s="30"/>
      <c r="F1122" s="31"/>
      <c r="G1122" s="32"/>
      <c r="H1122" s="33"/>
      <c r="K1122" s="1"/>
      <c r="L1122" s="1"/>
      <c r="M1122" s="1"/>
      <c r="N1122" s="4"/>
      <c r="O1122" s="4"/>
      <c r="P1122" s="4"/>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4"/>
      <c r="AY1122" s="1"/>
    </row>
    <row r="1123" spans="3:51" s="6" customFormat="1" x14ac:dyDescent="0.3">
      <c r="C1123" s="28"/>
      <c r="D1123" s="29"/>
      <c r="E1123" s="30"/>
      <c r="F1123" s="31"/>
      <c r="G1123" s="32"/>
      <c r="H1123" s="33"/>
      <c r="K1123" s="1"/>
      <c r="L1123" s="1"/>
      <c r="M1123" s="1"/>
      <c r="N1123" s="4"/>
      <c r="O1123" s="4"/>
      <c r="P1123" s="4"/>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4"/>
      <c r="AY1123" s="1"/>
    </row>
    <row r="1124" spans="3:51" s="6" customFormat="1" x14ac:dyDescent="0.3">
      <c r="C1124" s="28"/>
      <c r="D1124" s="29"/>
      <c r="E1124" s="30"/>
      <c r="F1124" s="31"/>
      <c r="G1124" s="32"/>
      <c r="H1124" s="33"/>
      <c r="K1124" s="1"/>
      <c r="L1124" s="1"/>
      <c r="M1124" s="1"/>
      <c r="N1124" s="4"/>
      <c r="O1124" s="4"/>
      <c r="P1124" s="4"/>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4"/>
      <c r="AY1124" s="1"/>
    </row>
    <row r="1125" spans="3:51" s="6" customFormat="1" x14ac:dyDescent="0.3">
      <c r="C1125" s="28"/>
      <c r="D1125" s="29"/>
      <c r="E1125" s="30"/>
      <c r="F1125" s="31"/>
      <c r="G1125" s="32"/>
      <c r="H1125" s="33"/>
      <c r="K1125" s="1"/>
      <c r="L1125" s="1"/>
      <c r="M1125" s="1"/>
      <c r="N1125" s="4"/>
      <c r="O1125" s="4"/>
      <c r="P1125" s="4"/>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4"/>
      <c r="AY1125" s="1"/>
    </row>
    <row r="1126" spans="3:51" s="6" customFormat="1" x14ac:dyDescent="0.3">
      <c r="C1126" s="28"/>
      <c r="D1126" s="29"/>
      <c r="E1126" s="30"/>
      <c r="F1126" s="31"/>
      <c r="G1126" s="32"/>
      <c r="H1126" s="33"/>
      <c r="K1126" s="1"/>
      <c r="L1126" s="1"/>
      <c r="M1126" s="1"/>
      <c r="N1126" s="4"/>
      <c r="O1126" s="4"/>
      <c r="P1126" s="4"/>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4"/>
      <c r="AY1126" s="1"/>
    </row>
    <row r="1127" spans="3:51" s="6" customFormat="1" x14ac:dyDescent="0.3">
      <c r="C1127" s="28"/>
      <c r="D1127" s="29"/>
      <c r="E1127" s="30"/>
      <c r="F1127" s="31"/>
      <c r="G1127" s="32"/>
      <c r="H1127" s="33"/>
      <c r="K1127" s="1"/>
      <c r="L1127" s="1"/>
      <c r="M1127" s="1"/>
      <c r="N1127" s="4"/>
      <c r="O1127" s="4"/>
      <c r="P1127" s="4"/>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4"/>
      <c r="AY1127" s="1"/>
    </row>
    <row r="1128" spans="3:51" s="6" customFormat="1" x14ac:dyDescent="0.3">
      <c r="C1128" s="28"/>
      <c r="D1128" s="29"/>
      <c r="E1128" s="30"/>
      <c r="F1128" s="31"/>
      <c r="G1128" s="32"/>
      <c r="H1128" s="33"/>
      <c r="K1128" s="1"/>
      <c r="L1128" s="1"/>
      <c r="M1128" s="1"/>
      <c r="N1128" s="4"/>
      <c r="O1128" s="4"/>
      <c r="P1128" s="4"/>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4"/>
      <c r="AY1128" s="1"/>
    </row>
    <row r="1129" spans="3:51" s="6" customFormat="1" x14ac:dyDescent="0.3">
      <c r="C1129" s="28"/>
      <c r="D1129" s="29"/>
      <c r="E1129" s="30"/>
      <c r="F1129" s="31"/>
      <c r="G1129" s="32"/>
      <c r="H1129" s="33"/>
      <c r="K1129" s="1"/>
      <c r="L1129" s="1"/>
      <c r="M1129" s="1"/>
      <c r="N1129" s="4"/>
      <c r="O1129" s="4"/>
      <c r="P1129" s="4"/>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4"/>
      <c r="AY1129" s="1"/>
    </row>
    <row r="1130" spans="3:51" s="6" customFormat="1" x14ac:dyDescent="0.3">
      <c r="C1130" s="28"/>
      <c r="D1130" s="29"/>
      <c r="E1130" s="30"/>
      <c r="F1130" s="31"/>
      <c r="G1130" s="32"/>
      <c r="H1130" s="33"/>
      <c r="K1130" s="1"/>
      <c r="L1130" s="1"/>
      <c r="M1130" s="1"/>
      <c r="N1130" s="4"/>
      <c r="O1130" s="4"/>
      <c r="P1130" s="4"/>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4"/>
      <c r="AY1130" s="1"/>
    </row>
    <row r="1131" spans="3:51" s="6" customFormat="1" x14ac:dyDescent="0.3">
      <c r="C1131" s="28"/>
      <c r="D1131" s="29"/>
      <c r="E1131" s="30"/>
      <c r="F1131" s="31"/>
      <c r="G1131" s="32"/>
      <c r="H1131" s="33"/>
      <c r="K1131" s="1"/>
      <c r="L1131" s="1"/>
      <c r="M1131" s="1"/>
      <c r="N1131" s="4"/>
      <c r="O1131" s="4"/>
      <c r="P1131" s="4"/>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4"/>
      <c r="AY1131" s="1"/>
    </row>
    <row r="1132" spans="3:51" s="6" customFormat="1" x14ac:dyDescent="0.3">
      <c r="C1132" s="28"/>
      <c r="D1132" s="29"/>
      <c r="E1132" s="30"/>
      <c r="F1132" s="31"/>
      <c r="G1132" s="32"/>
      <c r="H1132" s="33"/>
      <c r="K1132" s="1"/>
      <c r="L1132" s="1"/>
      <c r="M1132" s="1"/>
      <c r="N1132" s="4"/>
      <c r="O1132" s="4"/>
      <c r="P1132" s="4"/>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4"/>
      <c r="AY1132" s="1"/>
    </row>
    <row r="1133" spans="3:51" s="6" customFormat="1" x14ac:dyDescent="0.3">
      <c r="C1133" s="28"/>
      <c r="D1133" s="29"/>
      <c r="E1133" s="30"/>
      <c r="F1133" s="31"/>
      <c r="G1133" s="32"/>
      <c r="H1133" s="33"/>
      <c r="K1133" s="1"/>
      <c r="L1133" s="1"/>
      <c r="M1133" s="1"/>
      <c r="N1133" s="4"/>
      <c r="O1133" s="4"/>
      <c r="P1133" s="4"/>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4"/>
      <c r="AY1133" s="1"/>
    </row>
    <row r="1134" spans="3:51" s="6" customFormat="1" x14ac:dyDescent="0.3">
      <c r="C1134" s="28"/>
      <c r="D1134" s="29"/>
      <c r="E1134" s="30"/>
      <c r="F1134" s="31"/>
      <c r="G1134" s="32"/>
      <c r="H1134" s="33"/>
      <c r="K1134" s="1"/>
      <c r="L1134" s="1"/>
      <c r="M1134" s="1"/>
      <c r="N1134" s="4"/>
      <c r="O1134" s="4"/>
      <c r="P1134" s="4"/>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4"/>
      <c r="AY1134" s="1"/>
    </row>
    <row r="1135" spans="3:51" s="6" customFormat="1" x14ac:dyDescent="0.3">
      <c r="C1135" s="28"/>
      <c r="D1135" s="29"/>
      <c r="E1135" s="30"/>
      <c r="F1135" s="31"/>
      <c r="G1135" s="32"/>
      <c r="H1135" s="33"/>
      <c r="K1135" s="1"/>
      <c r="L1135" s="1"/>
      <c r="M1135" s="1"/>
      <c r="N1135" s="4"/>
      <c r="O1135" s="4"/>
      <c r="P1135" s="4"/>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4"/>
      <c r="AY1135" s="1"/>
    </row>
    <row r="1136" spans="3:51" s="6" customFormat="1" x14ac:dyDescent="0.3">
      <c r="C1136" s="28"/>
      <c r="D1136" s="29"/>
      <c r="E1136" s="30"/>
      <c r="F1136" s="31"/>
      <c r="G1136" s="32"/>
      <c r="H1136" s="33"/>
      <c r="K1136" s="1"/>
      <c r="L1136" s="1"/>
      <c r="M1136" s="1"/>
      <c r="N1136" s="4"/>
      <c r="O1136" s="4"/>
      <c r="P1136" s="4"/>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4"/>
      <c r="AY1136" s="1"/>
    </row>
    <row r="1137" spans="3:51" s="6" customFormat="1" x14ac:dyDescent="0.3">
      <c r="C1137" s="28"/>
      <c r="D1137" s="29"/>
      <c r="E1137" s="30"/>
      <c r="F1137" s="31"/>
      <c r="G1137" s="32"/>
      <c r="H1137" s="33"/>
      <c r="K1137" s="1"/>
      <c r="L1137" s="1"/>
      <c r="M1137" s="1"/>
      <c r="N1137" s="4"/>
      <c r="O1137" s="4"/>
      <c r="P1137" s="4"/>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4"/>
      <c r="AY1137" s="1"/>
    </row>
    <row r="1138" spans="3:51" s="6" customFormat="1" x14ac:dyDescent="0.3">
      <c r="C1138" s="28"/>
      <c r="D1138" s="29"/>
      <c r="E1138" s="30"/>
      <c r="F1138" s="31"/>
      <c r="G1138" s="32"/>
      <c r="H1138" s="33"/>
      <c r="K1138" s="1"/>
      <c r="L1138" s="1"/>
      <c r="M1138" s="1"/>
      <c r="N1138" s="4"/>
      <c r="O1138" s="4"/>
      <c r="P1138" s="4"/>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4"/>
      <c r="AY1138" s="1"/>
    </row>
    <row r="1139" spans="3:51" s="6" customFormat="1" x14ac:dyDescent="0.3">
      <c r="C1139" s="28"/>
      <c r="D1139" s="29"/>
      <c r="E1139" s="30"/>
      <c r="F1139" s="31"/>
      <c r="G1139" s="32"/>
      <c r="H1139" s="33"/>
      <c r="K1139" s="1"/>
      <c r="L1139" s="1"/>
      <c r="M1139" s="1"/>
      <c r="N1139" s="4"/>
      <c r="O1139" s="4"/>
      <c r="P1139" s="4"/>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4"/>
      <c r="AY1139" s="1"/>
    </row>
    <row r="1140" spans="3:51" s="6" customFormat="1" x14ac:dyDescent="0.3">
      <c r="C1140" s="28"/>
      <c r="D1140" s="29"/>
      <c r="E1140" s="30"/>
      <c r="F1140" s="31"/>
      <c r="G1140" s="32"/>
      <c r="H1140" s="33"/>
      <c r="K1140" s="1"/>
      <c r="L1140" s="1"/>
      <c r="M1140" s="1"/>
      <c r="N1140" s="4"/>
      <c r="O1140" s="4"/>
      <c r="P1140" s="4"/>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4"/>
      <c r="AY1140" s="1"/>
    </row>
    <row r="1141" spans="3:51" s="6" customFormat="1" x14ac:dyDescent="0.3">
      <c r="C1141" s="28"/>
      <c r="D1141" s="29"/>
      <c r="E1141" s="30"/>
      <c r="F1141" s="31"/>
      <c r="G1141" s="32"/>
      <c r="H1141" s="33"/>
      <c r="K1141" s="1"/>
      <c r="L1141" s="1"/>
      <c r="M1141" s="1"/>
      <c r="N1141" s="4"/>
      <c r="O1141" s="4"/>
      <c r="P1141" s="4"/>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4"/>
      <c r="AY1141" s="1"/>
    </row>
    <row r="1142" spans="3:51" s="6" customFormat="1" x14ac:dyDescent="0.3">
      <c r="C1142" s="28"/>
      <c r="D1142" s="29"/>
      <c r="E1142" s="30"/>
      <c r="F1142" s="31"/>
      <c r="G1142" s="32"/>
      <c r="H1142" s="33"/>
      <c r="K1142" s="1"/>
      <c r="L1142" s="1"/>
      <c r="M1142" s="1"/>
      <c r="N1142" s="4"/>
      <c r="O1142" s="4"/>
      <c r="P1142" s="4"/>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4"/>
      <c r="AY1142" s="1"/>
    </row>
    <row r="1143" spans="3:51" s="6" customFormat="1" x14ac:dyDescent="0.3">
      <c r="C1143" s="28"/>
      <c r="D1143" s="29"/>
      <c r="E1143" s="30"/>
      <c r="F1143" s="31"/>
      <c r="G1143" s="32"/>
      <c r="H1143" s="33"/>
      <c r="K1143" s="1"/>
      <c r="L1143" s="1"/>
      <c r="M1143" s="1"/>
      <c r="N1143" s="4"/>
      <c r="O1143" s="4"/>
      <c r="P1143" s="4"/>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4"/>
      <c r="AY1143" s="1"/>
    </row>
    <row r="1144" spans="3:51" s="6" customFormat="1" x14ac:dyDescent="0.3">
      <c r="C1144" s="28"/>
      <c r="D1144" s="29"/>
      <c r="E1144" s="30"/>
      <c r="F1144" s="31"/>
      <c r="G1144" s="32"/>
      <c r="H1144" s="33"/>
      <c r="K1144" s="1"/>
      <c r="L1144" s="1"/>
      <c r="M1144" s="1"/>
      <c r="N1144" s="4"/>
      <c r="O1144" s="4"/>
      <c r="P1144" s="4"/>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4"/>
      <c r="AY1144" s="1"/>
    </row>
    <row r="1145" spans="3:51" s="6" customFormat="1" x14ac:dyDescent="0.3">
      <c r="C1145" s="28"/>
      <c r="D1145" s="29"/>
      <c r="E1145" s="30"/>
      <c r="F1145" s="31"/>
      <c r="G1145" s="32"/>
      <c r="H1145" s="33"/>
      <c r="K1145" s="1"/>
      <c r="L1145" s="1"/>
      <c r="M1145" s="1"/>
      <c r="N1145" s="4"/>
      <c r="O1145" s="4"/>
      <c r="P1145" s="4"/>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4"/>
      <c r="AY1145" s="1"/>
    </row>
    <row r="1146" spans="3:51" s="6" customFormat="1" x14ac:dyDescent="0.3">
      <c r="C1146" s="28"/>
      <c r="D1146" s="29"/>
      <c r="E1146" s="30"/>
      <c r="F1146" s="31"/>
      <c r="G1146" s="32"/>
      <c r="H1146" s="33"/>
      <c r="K1146" s="1"/>
      <c r="L1146" s="1"/>
      <c r="M1146" s="1"/>
      <c r="N1146" s="4"/>
      <c r="O1146" s="4"/>
      <c r="P1146" s="4"/>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4"/>
      <c r="AY1146" s="1"/>
    </row>
    <row r="1147" spans="3:51" s="6" customFormat="1" x14ac:dyDescent="0.3">
      <c r="C1147" s="28"/>
      <c r="D1147" s="29"/>
      <c r="E1147" s="30"/>
      <c r="F1147" s="31"/>
      <c r="G1147" s="32"/>
      <c r="H1147" s="33"/>
      <c r="K1147" s="1"/>
      <c r="L1147" s="1"/>
      <c r="M1147" s="1"/>
      <c r="N1147" s="4"/>
      <c r="O1147" s="4"/>
      <c r="P1147" s="4"/>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4"/>
      <c r="AY1147" s="1"/>
    </row>
    <row r="1148" spans="3:51" s="6" customFormat="1" x14ac:dyDescent="0.3">
      <c r="C1148" s="28"/>
      <c r="D1148" s="29"/>
      <c r="E1148" s="30"/>
      <c r="F1148" s="31"/>
      <c r="G1148" s="32"/>
      <c r="H1148" s="33"/>
      <c r="K1148" s="1"/>
      <c r="L1148" s="1"/>
      <c r="M1148" s="1"/>
      <c r="N1148" s="4"/>
      <c r="O1148" s="4"/>
      <c r="P1148" s="4"/>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4"/>
      <c r="AY1148" s="1"/>
    </row>
    <row r="1149" spans="3:51" s="6" customFormat="1" x14ac:dyDescent="0.3">
      <c r="C1149" s="28"/>
      <c r="D1149" s="29"/>
      <c r="E1149" s="30"/>
      <c r="F1149" s="31"/>
      <c r="G1149" s="32"/>
      <c r="H1149" s="33"/>
      <c r="K1149" s="1"/>
      <c r="L1149" s="1"/>
      <c r="M1149" s="1"/>
      <c r="N1149" s="4"/>
      <c r="O1149" s="4"/>
      <c r="P1149" s="4"/>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4"/>
      <c r="AY1149" s="1"/>
    </row>
    <row r="1150" spans="3:51" s="6" customFormat="1" x14ac:dyDescent="0.3">
      <c r="C1150" s="28"/>
      <c r="D1150" s="29"/>
      <c r="E1150" s="30"/>
      <c r="F1150" s="31"/>
      <c r="G1150" s="32"/>
      <c r="H1150" s="33"/>
      <c r="K1150" s="1"/>
      <c r="L1150" s="1"/>
      <c r="M1150" s="1"/>
      <c r="N1150" s="4"/>
      <c r="O1150" s="4"/>
      <c r="P1150" s="4"/>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4"/>
      <c r="AY1150" s="1"/>
    </row>
    <row r="1151" spans="3:51" s="6" customFormat="1" x14ac:dyDescent="0.3">
      <c r="C1151" s="28"/>
      <c r="D1151" s="29"/>
      <c r="E1151" s="30"/>
      <c r="F1151" s="31"/>
      <c r="G1151" s="32"/>
      <c r="H1151" s="33"/>
      <c r="K1151" s="1"/>
      <c r="L1151" s="1"/>
      <c r="M1151" s="1"/>
      <c r="N1151" s="4"/>
      <c r="O1151" s="4"/>
      <c r="P1151" s="4"/>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4"/>
      <c r="AY1151" s="1"/>
    </row>
    <row r="1152" spans="3:51" s="6" customFormat="1" x14ac:dyDescent="0.3">
      <c r="C1152" s="28"/>
      <c r="D1152" s="29"/>
      <c r="E1152" s="30"/>
      <c r="F1152" s="31"/>
      <c r="G1152" s="32"/>
      <c r="H1152" s="33"/>
      <c r="K1152" s="1"/>
      <c r="L1152" s="1"/>
      <c r="M1152" s="1"/>
      <c r="N1152" s="4"/>
      <c r="O1152" s="4"/>
      <c r="P1152" s="4"/>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4"/>
      <c r="AY1152" s="1"/>
    </row>
    <row r="1153" spans="3:51" s="6" customFormat="1" x14ac:dyDescent="0.3">
      <c r="C1153" s="28"/>
      <c r="D1153" s="29"/>
      <c r="E1153" s="30"/>
      <c r="F1153" s="31"/>
      <c r="G1153" s="32"/>
      <c r="H1153" s="33"/>
      <c r="K1153" s="1"/>
      <c r="L1153" s="1"/>
      <c r="M1153" s="1"/>
      <c r="N1153" s="4"/>
      <c r="O1153" s="4"/>
      <c r="P1153" s="4"/>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4"/>
      <c r="AY1153" s="1"/>
    </row>
    <row r="1154" spans="3:51" s="6" customFormat="1" x14ac:dyDescent="0.3">
      <c r="C1154" s="28"/>
      <c r="D1154" s="29"/>
      <c r="E1154" s="30"/>
      <c r="F1154" s="31"/>
      <c r="G1154" s="32"/>
      <c r="H1154" s="33"/>
      <c r="K1154" s="1"/>
      <c r="L1154" s="1"/>
      <c r="M1154" s="1"/>
      <c r="N1154" s="4"/>
      <c r="O1154" s="4"/>
      <c r="P1154" s="4"/>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4"/>
      <c r="AY1154" s="1"/>
    </row>
    <row r="1155" spans="3:51" s="6" customFormat="1" x14ac:dyDescent="0.3">
      <c r="C1155" s="28"/>
      <c r="D1155" s="29"/>
      <c r="E1155" s="30"/>
      <c r="F1155" s="31"/>
      <c r="G1155" s="32"/>
      <c r="H1155" s="33"/>
      <c r="K1155" s="1"/>
      <c r="L1155" s="1"/>
      <c r="M1155" s="1"/>
      <c r="N1155" s="4"/>
      <c r="O1155" s="4"/>
      <c r="P1155" s="4"/>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4"/>
      <c r="AY1155" s="1"/>
    </row>
    <row r="1156" spans="3:51" s="6" customFormat="1" x14ac:dyDescent="0.3">
      <c r="C1156" s="28"/>
      <c r="D1156" s="29"/>
      <c r="E1156" s="30"/>
      <c r="F1156" s="31"/>
      <c r="G1156" s="32"/>
      <c r="H1156" s="33"/>
      <c r="K1156" s="1"/>
      <c r="L1156" s="1"/>
      <c r="M1156" s="1"/>
      <c r="N1156" s="4"/>
      <c r="O1156" s="4"/>
      <c r="P1156" s="4"/>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4"/>
      <c r="AY1156" s="1"/>
    </row>
    <row r="1157" spans="3:51" s="6" customFormat="1" x14ac:dyDescent="0.3">
      <c r="C1157" s="28"/>
      <c r="D1157" s="29"/>
      <c r="E1157" s="30"/>
      <c r="F1157" s="31"/>
      <c r="G1157" s="32"/>
      <c r="H1157" s="33"/>
      <c r="K1157" s="1"/>
      <c r="L1157" s="1"/>
      <c r="M1157" s="1"/>
      <c r="N1157" s="4"/>
      <c r="O1157" s="4"/>
      <c r="P1157" s="4"/>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4"/>
      <c r="AY1157" s="1"/>
    </row>
    <row r="1158" spans="3:51" s="6" customFormat="1" x14ac:dyDescent="0.3">
      <c r="C1158" s="28"/>
      <c r="D1158" s="29"/>
      <c r="E1158" s="30"/>
      <c r="F1158" s="31"/>
      <c r="G1158" s="32"/>
      <c r="H1158" s="33"/>
      <c r="K1158" s="1"/>
      <c r="L1158" s="1"/>
      <c r="M1158" s="1"/>
      <c r="N1158" s="4"/>
      <c r="O1158" s="4"/>
      <c r="P1158" s="4"/>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4"/>
      <c r="AY1158" s="1"/>
    </row>
    <row r="1159" spans="3:51" s="6" customFormat="1" x14ac:dyDescent="0.3">
      <c r="C1159" s="28"/>
      <c r="D1159" s="29"/>
      <c r="E1159" s="30"/>
      <c r="F1159" s="31"/>
      <c r="G1159" s="32"/>
      <c r="H1159" s="33"/>
      <c r="K1159" s="1"/>
      <c r="L1159" s="1"/>
      <c r="M1159" s="1"/>
      <c r="N1159" s="4"/>
      <c r="O1159" s="4"/>
      <c r="P1159" s="4"/>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4"/>
      <c r="AY1159" s="1"/>
    </row>
    <row r="1160" spans="3:51" s="6" customFormat="1" x14ac:dyDescent="0.3">
      <c r="C1160" s="28"/>
      <c r="D1160" s="29"/>
      <c r="E1160" s="30"/>
      <c r="F1160" s="31"/>
      <c r="G1160" s="32"/>
      <c r="H1160" s="33"/>
      <c r="K1160" s="1"/>
      <c r="L1160" s="1"/>
      <c r="M1160" s="1"/>
      <c r="N1160" s="4"/>
      <c r="O1160" s="4"/>
      <c r="P1160" s="4"/>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4"/>
      <c r="AY1160" s="1"/>
    </row>
    <row r="1161" spans="3:51" s="6" customFormat="1" x14ac:dyDescent="0.3">
      <c r="C1161" s="28"/>
      <c r="D1161" s="29"/>
      <c r="E1161" s="30"/>
      <c r="F1161" s="31"/>
      <c r="G1161" s="32"/>
      <c r="H1161" s="33"/>
      <c r="K1161" s="1"/>
      <c r="L1161" s="1"/>
      <c r="M1161" s="1"/>
      <c r="N1161" s="4"/>
      <c r="O1161" s="4"/>
      <c r="P1161" s="4"/>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4"/>
      <c r="AY1161" s="1"/>
    </row>
    <row r="1162" spans="3:51" s="6" customFormat="1" x14ac:dyDescent="0.3">
      <c r="C1162" s="28"/>
      <c r="D1162" s="29"/>
      <c r="E1162" s="30"/>
      <c r="F1162" s="31"/>
      <c r="G1162" s="32"/>
      <c r="H1162" s="33"/>
      <c r="K1162" s="1"/>
      <c r="L1162" s="1"/>
      <c r="M1162" s="1"/>
      <c r="N1162" s="4"/>
      <c r="O1162" s="4"/>
      <c r="P1162" s="4"/>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4"/>
      <c r="AY1162" s="1"/>
    </row>
    <row r="1163" spans="3:51" s="6" customFormat="1" x14ac:dyDescent="0.3">
      <c r="C1163" s="28"/>
      <c r="D1163" s="29"/>
      <c r="E1163" s="30"/>
      <c r="F1163" s="31"/>
      <c r="G1163" s="32"/>
      <c r="H1163" s="33"/>
      <c r="K1163" s="1"/>
      <c r="L1163" s="1"/>
      <c r="M1163" s="1"/>
      <c r="N1163" s="4"/>
      <c r="O1163" s="4"/>
      <c r="P1163" s="4"/>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4"/>
      <c r="AY1163" s="1"/>
    </row>
    <row r="1164" spans="3:51" s="6" customFormat="1" x14ac:dyDescent="0.3">
      <c r="C1164" s="28"/>
      <c r="D1164" s="29"/>
      <c r="E1164" s="30"/>
      <c r="F1164" s="31"/>
      <c r="G1164" s="32"/>
      <c r="H1164" s="33"/>
      <c r="K1164" s="1"/>
      <c r="L1164" s="1"/>
      <c r="M1164" s="1"/>
      <c r="N1164" s="4"/>
      <c r="O1164" s="4"/>
      <c r="P1164" s="4"/>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4"/>
      <c r="AY1164" s="1"/>
    </row>
    <row r="1165" spans="3:51" s="6" customFormat="1" x14ac:dyDescent="0.3">
      <c r="C1165" s="28"/>
      <c r="D1165" s="29"/>
      <c r="E1165" s="30"/>
      <c r="F1165" s="31"/>
      <c r="G1165" s="32"/>
      <c r="H1165" s="33"/>
      <c r="K1165" s="1"/>
      <c r="L1165" s="1"/>
      <c r="M1165" s="1"/>
      <c r="N1165" s="4"/>
      <c r="O1165" s="4"/>
      <c r="P1165" s="4"/>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4"/>
      <c r="AY1165" s="1"/>
    </row>
    <row r="1166" spans="3:51" s="6" customFormat="1" x14ac:dyDescent="0.3">
      <c r="C1166" s="28"/>
      <c r="D1166" s="29"/>
      <c r="E1166" s="30"/>
      <c r="F1166" s="31"/>
      <c r="G1166" s="32"/>
      <c r="H1166" s="33"/>
      <c r="K1166" s="1"/>
      <c r="L1166" s="1"/>
      <c r="M1166" s="1"/>
      <c r="N1166" s="4"/>
      <c r="O1166" s="4"/>
      <c r="P1166" s="4"/>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4"/>
      <c r="AY1166" s="1"/>
    </row>
    <row r="1167" spans="3:51" s="6" customFormat="1" x14ac:dyDescent="0.3">
      <c r="C1167" s="28"/>
      <c r="D1167" s="29"/>
      <c r="E1167" s="30"/>
      <c r="F1167" s="31"/>
      <c r="G1167" s="32"/>
      <c r="H1167" s="33"/>
      <c r="K1167" s="1"/>
      <c r="L1167" s="1"/>
      <c r="M1167" s="1"/>
      <c r="N1167" s="4"/>
      <c r="O1167" s="4"/>
      <c r="P1167" s="4"/>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4"/>
      <c r="AY1167" s="1"/>
    </row>
    <row r="1168" spans="3:51" s="6" customFormat="1" x14ac:dyDescent="0.3">
      <c r="C1168" s="28"/>
      <c r="D1168" s="29"/>
      <c r="E1168" s="30"/>
      <c r="F1168" s="31"/>
      <c r="G1168" s="32"/>
      <c r="H1168" s="33"/>
      <c r="K1168" s="1"/>
      <c r="L1168" s="1"/>
      <c r="M1168" s="1"/>
      <c r="N1168" s="4"/>
      <c r="O1168" s="4"/>
      <c r="P1168" s="4"/>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4"/>
      <c r="AY1168" s="1"/>
    </row>
    <row r="1169" spans="3:51" s="6" customFormat="1" x14ac:dyDescent="0.3">
      <c r="C1169" s="28"/>
      <c r="D1169" s="29"/>
      <c r="E1169" s="30"/>
      <c r="F1169" s="31"/>
      <c r="G1169" s="32"/>
      <c r="H1169" s="33"/>
      <c r="K1169" s="1"/>
      <c r="L1169" s="1"/>
      <c r="M1169" s="1"/>
      <c r="N1169" s="4"/>
      <c r="O1169" s="4"/>
      <c r="P1169" s="4"/>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4"/>
      <c r="AY1169" s="1"/>
    </row>
    <row r="1170" spans="3:51" s="6" customFormat="1" x14ac:dyDescent="0.3">
      <c r="C1170" s="28"/>
      <c r="D1170" s="29"/>
      <c r="E1170" s="30"/>
      <c r="F1170" s="31"/>
      <c r="G1170" s="32"/>
      <c r="H1170" s="33"/>
      <c r="K1170" s="1"/>
      <c r="L1170" s="1"/>
      <c r="M1170" s="1"/>
      <c r="N1170" s="4"/>
      <c r="O1170" s="4"/>
      <c r="P1170" s="4"/>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4"/>
      <c r="AY1170" s="1"/>
    </row>
    <row r="1171" spans="3:51" s="6" customFormat="1" x14ac:dyDescent="0.3">
      <c r="C1171" s="28"/>
      <c r="D1171" s="29"/>
      <c r="E1171" s="30"/>
      <c r="F1171" s="31"/>
      <c r="G1171" s="32"/>
      <c r="H1171" s="33"/>
      <c r="K1171" s="1"/>
      <c r="L1171" s="1"/>
      <c r="M1171" s="1"/>
      <c r="N1171" s="4"/>
      <c r="O1171" s="4"/>
      <c r="P1171" s="4"/>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4"/>
      <c r="AY1171" s="1"/>
    </row>
    <row r="1172" spans="3:51" s="6" customFormat="1" x14ac:dyDescent="0.3">
      <c r="C1172" s="28"/>
      <c r="D1172" s="29"/>
      <c r="E1172" s="30"/>
      <c r="F1172" s="31"/>
      <c r="G1172" s="32"/>
      <c r="H1172" s="33"/>
      <c r="K1172" s="1"/>
      <c r="L1172" s="1"/>
      <c r="M1172" s="1"/>
      <c r="N1172" s="4"/>
      <c r="O1172" s="4"/>
      <c r="P1172" s="4"/>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4"/>
      <c r="AY1172" s="1"/>
    </row>
    <row r="1173" spans="3:51" s="6" customFormat="1" x14ac:dyDescent="0.3">
      <c r="C1173" s="28"/>
      <c r="D1173" s="29"/>
      <c r="E1173" s="30"/>
      <c r="F1173" s="31"/>
      <c r="G1173" s="32"/>
      <c r="H1173" s="33"/>
      <c r="K1173" s="1"/>
      <c r="L1173" s="1"/>
      <c r="M1173" s="1"/>
      <c r="N1173" s="4"/>
      <c r="O1173" s="4"/>
      <c r="P1173" s="4"/>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4"/>
      <c r="AY1173" s="1"/>
    </row>
    <row r="1174" spans="3:51" s="6" customFormat="1" x14ac:dyDescent="0.3">
      <c r="C1174" s="28"/>
      <c r="D1174" s="29"/>
      <c r="E1174" s="30"/>
      <c r="F1174" s="31"/>
      <c r="G1174" s="32"/>
      <c r="H1174" s="33"/>
      <c r="K1174" s="1"/>
      <c r="L1174" s="1"/>
      <c r="M1174" s="1"/>
      <c r="N1174" s="4"/>
      <c r="O1174" s="4"/>
      <c r="P1174" s="4"/>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4"/>
      <c r="AY1174" s="1"/>
    </row>
    <row r="1175" spans="3:51" s="6" customFormat="1" x14ac:dyDescent="0.3">
      <c r="C1175" s="28"/>
      <c r="D1175" s="29"/>
      <c r="E1175" s="30"/>
      <c r="F1175" s="31"/>
      <c r="G1175" s="32"/>
      <c r="H1175" s="33"/>
      <c r="K1175" s="1"/>
      <c r="L1175" s="1"/>
      <c r="M1175" s="1"/>
      <c r="N1175" s="4"/>
      <c r="O1175" s="4"/>
      <c r="P1175" s="4"/>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4"/>
      <c r="AY1175" s="1"/>
    </row>
    <row r="1176" spans="3:51" s="6" customFormat="1" x14ac:dyDescent="0.3">
      <c r="C1176" s="28"/>
      <c r="D1176" s="29"/>
      <c r="E1176" s="30"/>
      <c r="F1176" s="31"/>
      <c r="G1176" s="32"/>
      <c r="H1176" s="33"/>
      <c r="K1176" s="1"/>
      <c r="L1176" s="1"/>
      <c r="M1176" s="1"/>
      <c r="N1176" s="4"/>
      <c r="O1176" s="4"/>
      <c r="P1176" s="4"/>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4"/>
      <c r="AY1176" s="1"/>
    </row>
    <row r="1177" spans="3:51" s="6" customFormat="1" x14ac:dyDescent="0.3">
      <c r="C1177" s="28"/>
      <c r="D1177" s="29"/>
      <c r="E1177" s="30"/>
      <c r="F1177" s="31"/>
      <c r="G1177" s="32"/>
      <c r="H1177" s="33"/>
      <c r="K1177" s="1"/>
      <c r="L1177" s="1"/>
      <c r="M1177" s="1"/>
      <c r="N1177" s="4"/>
      <c r="O1177" s="4"/>
      <c r="P1177" s="4"/>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4"/>
      <c r="AY1177" s="1"/>
    </row>
    <row r="1178" spans="3:51" s="6" customFormat="1" x14ac:dyDescent="0.3">
      <c r="C1178" s="28"/>
      <c r="D1178" s="29"/>
      <c r="E1178" s="30"/>
      <c r="F1178" s="31"/>
      <c r="G1178" s="32"/>
      <c r="H1178" s="33"/>
      <c r="K1178" s="1"/>
      <c r="L1178" s="1"/>
      <c r="M1178" s="1"/>
      <c r="N1178" s="4"/>
      <c r="O1178" s="4"/>
      <c r="P1178" s="4"/>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4"/>
      <c r="AY1178" s="1"/>
    </row>
    <row r="1179" spans="3:51" s="6" customFormat="1" x14ac:dyDescent="0.3">
      <c r="C1179" s="28"/>
      <c r="D1179" s="29"/>
      <c r="E1179" s="30"/>
      <c r="F1179" s="31"/>
      <c r="G1179" s="32"/>
      <c r="H1179" s="33"/>
      <c r="K1179" s="1"/>
      <c r="L1179" s="1"/>
      <c r="M1179" s="1"/>
      <c r="N1179" s="4"/>
      <c r="O1179" s="4"/>
      <c r="P1179" s="4"/>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4"/>
      <c r="AY1179" s="1"/>
    </row>
    <row r="1180" spans="3:51" s="6" customFormat="1" x14ac:dyDescent="0.3">
      <c r="C1180" s="28"/>
      <c r="D1180" s="29"/>
      <c r="E1180" s="30"/>
      <c r="F1180" s="31"/>
      <c r="G1180" s="32"/>
      <c r="H1180" s="33"/>
      <c r="K1180" s="1"/>
      <c r="L1180" s="1"/>
      <c r="M1180" s="1"/>
      <c r="N1180" s="4"/>
      <c r="O1180" s="4"/>
      <c r="P1180" s="4"/>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4"/>
      <c r="AY1180" s="1"/>
    </row>
    <row r="1181" spans="3:51" s="6" customFormat="1" x14ac:dyDescent="0.3">
      <c r="C1181" s="28"/>
      <c r="D1181" s="29"/>
      <c r="E1181" s="30"/>
      <c r="F1181" s="31"/>
      <c r="G1181" s="32"/>
      <c r="H1181" s="33"/>
      <c r="K1181" s="1"/>
      <c r="L1181" s="1"/>
      <c r="M1181" s="1"/>
      <c r="N1181" s="4"/>
      <c r="O1181" s="4"/>
      <c r="P1181" s="4"/>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4"/>
      <c r="AY1181" s="1"/>
    </row>
    <row r="1182" spans="3:51" s="6" customFormat="1" x14ac:dyDescent="0.3">
      <c r="C1182" s="28"/>
      <c r="D1182" s="29"/>
      <c r="E1182" s="30"/>
      <c r="F1182" s="31"/>
      <c r="G1182" s="32"/>
      <c r="H1182" s="33"/>
      <c r="K1182" s="1"/>
      <c r="L1182" s="1"/>
      <c r="M1182" s="1"/>
      <c r="N1182" s="4"/>
      <c r="O1182" s="4"/>
      <c r="P1182" s="4"/>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4"/>
      <c r="AY1182" s="1"/>
    </row>
    <row r="1183" spans="3:51" s="6" customFormat="1" x14ac:dyDescent="0.3">
      <c r="C1183" s="28"/>
      <c r="D1183" s="29"/>
      <c r="E1183" s="30"/>
      <c r="F1183" s="31"/>
      <c r="G1183" s="32"/>
      <c r="H1183" s="33"/>
      <c r="K1183" s="1"/>
      <c r="L1183" s="1"/>
      <c r="M1183" s="1"/>
      <c r="N1183" s="4"/>
      <c r="O1183" s="4"/>
      <c r="P1183" s="4"/>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4"/>
      <c r="AY1183" s="1"/>
    </row>
    <row r="1184" spans="3:51" s="6" customFormat="1" x14ac:dyDescent="0.3">
      <c r="C1184" s="28"/>
      <c r="D1184" s="29"/>
      <c r="E1184" s="30"/>
      <c r="F1184" s="31"/>
      <c r="G1184" s="32"/>
      <c r="H1184" s="33"/>
      <c r="K1184" s="1"/>
      <c r="L1184" s="1"/>
      <c r="M1184" s="1"/>
      <c r="N1184" s="4"/>
      <c r="O1184" s="4"/>
      <c r="P1184" s="4"/>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4"/>
      <c r="AY1184" s="1"/>
    </row>
    <row r="1185" spans="3:51" s="6" customFormat="1" x14ac:dyDescent="0.3">
      <c r="C1185" s="28"/>
      <c r="D1185" s="29"/>
      <c r="E1185" s="30"/>
      <c r="F1185" s="31"/>
      <c r="G1185" s="32"/>
      <c r="H1185" s="33"/>
      <c r="K1185" s="1"/>
      <c r="L1185" s="1"/>
      <c r="M1185" s="1"/>
      <c r="N1185" s="4"/>
      <c r="O1185" s="4"/>
      <c r="P1185" s="4"/>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4"/>
      <c r="AY1185" s="1"/>
    </row>
    <row r="1186" spans="3:51" s="6" customFormat="1" x14ac:dyDescent="0.3">
      <c r="C1186" s="28"/>
      <c r="D1186" s="29"/>
      <c r="E1186" s="30"/>
      <c r="F1186" s="31"/>
      <c r="G1186" s="32"/>
      <c r="H1186" s="33"/>
      <c r="K1186" s="1"/>
      <c r="L1186" s="1"/>
      <c r="M1186" s="1"/>
      <c r="N1186" s="4"/>
      <c r="O1186" s="4"/>
      <c r="P1186" s="4"/>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4"/>
      <c r="AY1186" s="1"/>
    </row>
    <row r="1187" spans="3:51" s="6" customFormat="1" x14ac:dyDescent="0.3">
      <c r="C1187" s="28"/>
      <c r="D1187" s="29"/>
      <c r="E1187" s="30"/>
      <c r="F1187" s="31"/>
      <c r="G1187" s="32"/>
      <c r="H1187" s="33"/>
      <c r="K1187" s="1"/>
      <c r="L1187" s="1"/>
      <c r="M1187" s="1"/>
      <c r="N1187" s="4"/>
      <c r="O1187" s="4"/>
      <c r="P1187" s="4"/>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4"/>
      <c r="AY1187" s="1"/>
    </row>
    <row r="1188" spans="3:51" s="6" customFormat="1" x14ac:dyDescent="0.3">
      <c r="C1188" s="28"/>
      <c r="D1188" s="29"/>
      <c r="E1188" s="30"/>
      <c r="F1188" s="31"/>
      <c r="G1188" s="32"/>
      <c r="H1188" s="33"/>
      <c r="K1188" s="1"/>
      <c r="L1188" s="1"/>
      <c r="M1188" s="1"/>
      <c r="N1188" s="4"/>
      <c r="O1188" s="4"/>
      <c r="P1188" s="4"/>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4"/>
      <c r="AY1188" s="1"/>
    </row>
    <row r="1189" spans="3:51" s="6" customFormat="1" x14ac:dyDescent="0.3">
      <c r="C1189" s="28"/>
      <c r="D1189" s="29"/>
      <c r="E1189" s="30"/>
      <c r="F1189" s="31"/>
      <c r="G1189" s="32"/>
      <c r="H1189" s="33"/>
      <c r="K1189" s="1"/>
      <c r="L1189" s="1"/>
      <c r="M1189" s="1"/>
      <c r="N1189" s="4"/>
      <c r="O1189" s="4"/>
      <c r="P1189" s="4"/>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4"/>
      <c r="AY1189" s="1"/>
    </row>
    <row r="1190" spans="3:51" s="6" customFormat="1" x14ac:dyDescent="0.3">
      <c r="C1190" s="28"/>
      <c r="D1190" s="29"/>
      <c r="E1190" s="30"/>
      <c r="F1190" s="31"/>
      <c r="G1190" s="32"/>
      <c r="H1190" s="33"/>
      <c r="K1190" s="1"/>
      <c r="L1190" s="1"/>
      <c r="M1190" s="1"/>
      <c r="N1190" s="4"/>
      <c r="O1190" s="4"/>
      <c r="P1190" s="4"/>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4"/>
      <c r="AY1190" s="1"/>
    </row>
    <row r="1191" spans="3:51" s="6" customFormat="1" x14ac:dyDescent="0.3">
      <c r="C1191" s="28"/>
      <c r="D1191" s="29"/>
      <c r="E1191" s="30"/>
      <c r="F1191" s="31"/>
      <c r="G1191" s="32"/>
      <c r="H1191" s="33"/>
      <c r="K1191" s="1"/>
      <c r="L1191" s="1"/>
      <c r="M1191" s="1"/>
      <c r="N1191" s="4"/>
      <c r="O1191" s="4"/>
      <c r="P1191" s="4"/>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4"/>
      <c r="AY1191" s="1"/>
    </row>
    <row r="1192" spans="3:51" s="6" customFormat="1" x14ac:dyDescent="0.3">
      <c r="C1192" s="28"/>
      <c r="D1192" s="29"/>
      <c r="E1192" s="30"/>
      <c r="F1192" s="31"/>
      <c r="G1192" s="32"/>
      <c r="H1192" s="33"/>
      <c r="K1192" s="1"/>
      <c r="L1192" s="1"/>
      <c r="M1192" s="1"/>
      <c r="N1192" s="4"/>
      <c r="O1192" s="4"/>
      <c r="P1192" s="4"/>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4"/>
      <c r="AY1192" s="1"/>
    </row>
    <row r="1193" spans="3:51" s="6" customFormat="1" x14ac:dyDescent="0.3">
      <c r="C1193" s="28"/>
      <c r="D1193" s="29"/>
      <c r="E1193" s="30"/>
      <c r="F1193" s="31"/>
      <c r="G1193" s="32"/>
      <c r="H1193" s="33"/>
      <c r="K1193" s="1"/>
      <c r="L1193" s="1"/>
      <c r="M1193" s="1"/>
      <c r="N1193" s="4"/>
      <c r="O1193" s="4"/>
      <c r="P1193" s="4"/>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4"/>
      <c r="AY1193" s="1"/>
    </row>
    <row r="1194" spans="3:51" s="6" customFormat="1" x14ac:dyDescent="0.3">
      <c r="C1194" s="28"/>
      <c r="D1194" s="29"/>
      <c r="E1194" s="30"/>
      <c r="F1194" s="31"/>
      <c r="G1194" s="32"/>
      <c r="H1194" s="33"/>
      <c r="K1194" s="1"/>
      <c r="L1194" s="1"/>
      <c r="M1194" s="1"/>
      <c r="N1194" s="4"/>
      <c r="O1194" s="4"/>
      <c r="P1194" s="4"/>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4"/>
      <c r="AY1194" s="1"/>
    </row>
    <row r="1195" spans="3:51" s="6" customFormat="1" x14ac:dyDescent="0.3">
      <c r="C1195" s="28"/>
      <c r="D1195" s="29"/>
      <c r="E1195" s="30"/>
      <c r="F1195" s="31"/>
      <c r="G1195" s="32"/>
      <c r="H1195" s="33"/>
      <c r="K1195" s="1"/>
      <c r="L1195" s="1"/>
      <c r="M1195" s="1"/>
      <c r="N1195" s="4"/>
      <c r="O1195" s="4"/>
      <c r="P1195" s="4"/>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4"/>
      <c r="AY1195" s="1"/>
    </row>
    <row r="1196" spans="3:51" s="6" customFormat="1" x14ac:dyDescent="0.3">
      <c r="C1196" s="28"/>
      <c r="D1196" s="29"/>
      <c r="E1196" s="30"/>
      <c r="F1196" s="31"/>
      <c r="G1196" s="32"/>
      <c r="H1196" s="33"/>
      <c r="K1196" s="1"/>
      <c r="L1196" s="1"/>
      <c r="M1196" s="1"/>
      <c r="N1196" s="4"/>
      <c r="O1196" s="4"/>
      <c r="P1196" s="4"/>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4"/>
      <c r="AY1196" s="1"/>
    </row>
    <row r="1197" spans="3:51" s="6" customFormat="1" x14ac:dyDescent="0.3">
      <c r="C1197" s="28"/>
      <c r="D1197" s="29"/>
      <c r="E1197" s="30"/>
      <c r="F1197" s="31"/>
      <c r="G1197" s="32"/>
      <c r="H1197" s="33"/>
      <c r="K1197" s="1"/>
      <c r="L1197" s="1"/>
      <c r="M1197" s="1"/>
      <c r="N1197" s="4"/>
      <c r="O1197" s="4"/>
      <c r="P1197" s="4"/>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4"/>
      <c r="AY1197" s="1"/>
    </row>
    <row r="1198" spans="3:51" s="6" customFormat="1" x14ac:dyDescent="0.3">
      <c r="C1198" s="28"/>
      <c r="D1198" s="29"/>
      <c r="E1198" s="30"/>
      <c r="F1198" s="31"/>
      <c r="G1198" s="32"/>
      <c r="H1198" s="33"/>
      <c r="K1198" s="1"/>
      <c r="L1198" s="1"/>
      <c r="M1198" s="1"/>
      <c r="N1198" s="4"/>
      <c r="O1198" s="4"/>
      <c r="P1198" s="4"/>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4"/>
      <c r="AY1198" s="1"/>
    </row>
    <row r="1199" spans="3:51" s="6" customFormat="1" x14ac:dyDescent="0.3">
      <c r="C1199" s="28"/>
      <c r="D1199" s="29"/>
      <c r="E1199" s="30"/>
      <c r="F1199" s="31"/>
      <c r="G1199" s="32"/>
      <c r="H1199" s="33"/>
      <c r="K1199" s="1"/>
      <c r="L1199" s="1"/>
      <c r="M1199" s="1"/>
      <c r="N1199" s="4"/>
      <c r="O1199" s="4"/>
      <c r="P1199" s="4"/>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4"/>
      <c r="AY1199" s="1"/>
    </row>
    <row r="1200" spans="3:51" s="6" customFormat="1" x14ac:dyDescent="0.3">
      <c r="C1200" s="28"/>
      <c r="D1200" s="29"/>
      <c r="E1200" s="30"/>
      <c r="F1200" s="31"/>
      <c r="G1200" s="32"/>
      <c r="H1200" s="33"/>
      <c r="K1200" s="1"/>
      <c r="L1200" s="1"/>
      <c r="M1200" s="1"/>
      <c r="N1200" s="4"/>
      <c r="O1200" s="4"/>
      <c r="P1200" s="4"/>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4"/>
      <c r="AY1200" s="1"/>
    </row>
    <row r="1201" spans="3:51" s="6" customFormat="1" x14ac:dyDescent="0.3">
      <c r="C1201" s="28"/>
      <c r="D1201" s="29"/>
      <c r="E1201" s="30"/>
      <c r="F1201" s="31"/>
      <c r="G1201" s="32"/>
      <c r="H1201" s="33"/>
      <c r="K1201" s="1"/>
      <c r="L1201" s="1"/>
      <c r="M1201" s="1"/>
      <c r="N1201" s="4"/>
      <c r="O1201" s="4"/>
      <c r="P1201" s="4"/>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4"/>
      <c r="AY1201" s="1"/>
    </row>
    <row r="1202" spans="3:51" s="6" customFormat="1" x14ac:dyDescent="0.3">
      <c r="C1202" s="28"/>
      <c r="D1202" s="29"/>
      <c r="E1202" s="30"/>
      <c r="F1202" s="31"/>
      <c r="G1202" s="32"/>
      <c r="H1202" s="33"/>
      <c r="K1202" s="1"/>
      <c r="L1202" s="1"/>
      <c r="M1202" s="1"/>
      <c r="N1202" s="4"/>
      <c r="O1202" s="4"/>
      <c r="P1202" s="4"/>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4"/>
      <c r="AY1202" s="1"/>
    </row>
    <row r="1203" spans="3:51" s="6" customFormat="1" x14ac:dyDescent="0.3">
      <c r="C1203" s="28"/>
      <c r="D1203" s="29"/>
      <c r="E1203" s="30"/>
      <c r="F1203" s="31"/>
      <c r="G1203" s="32"/>
      <c r="H1203" s="33"/>
      <c r="K1203" s="1"/>
      <c r="L1203" s="1"/>
      <c r="M1203" s="1"/>
      <c r="N1203" s="4"/>
      <c r="O1203" s="4"/>
      <c r="P1203" s="4"/>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4"/>
      <c r="AY1203" s="1"/>
    </row>
    <row r="1204" spans="3:51" s="6" customFormat="1" x14ac:dyDescent="0.3">
      <c r="C1204" s="28"/>
      <c r="D1204" s="29"/>
      <c r="E1204" s="30"/>
      <c r="F1204" s="31"/>
      <c r="G1204" s="32"/>
      <c r="H1204" s="33"/>
      <c r="K1204" s="1"/>
      <c r="L1204" s="1"/>
      <c r="M1204" s="1"/>
      <c r="N1204" s="4"/>
      <c r="O1204" s="4"/>
      <c r="P1204" s="4"/>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4"/>
      <c r="AY1204" s="1"/>
    </row>
    <row r="1205" spans="3:51" s="6" customFormat="1" x14ac:dyDescent="0.3">
      <c r="C1205" s="28"/>
      <c r="D1205" s="29"/>
      <c r="E1205" s="30"/>
      <c r="F1205" s="31"/>
      <c r="G1205" s="32"/>
      <c r="H1205" s="33"/>
      <c r="K1205" s="1"/>
      <c r="L1205" s="1"/>
      <c r="M1205" s="1"/>
      <c r="N1205" s="4"/>
      <c r="O1205" s="4"/>
      <c r="P1205" s="4"/>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4"/>
      <c r="AY1205" s="1"/>
    </row>
    <row r="1206" spans="3:51" s="6" customFormat="1" x14ac:dyDescent="0.3">
      <c r="C1206" s="28"/>
      <c r="D1206" s="29"/>
      <c r="E1206" s="30"/>
      <c r="F1206" s="31"/>
      <c r="G1206" s="32"/>
      <c r="H1206" s="33"/>
      <c r="K1206" s="1"/>
      <c r="L1206" s="1"/>
      <c r="M1206" s="1"/>
      <c r="N1206" s="4"/>
      <c r="O1206" s="4"/>
      <c r="P1206" s="4"/>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4"/>
      <c r="AY1206" s="1"/>
    </row>
    <row r="1207" spans="3:51" s="6" customFormat="1" x14ac:dyDescent="0.3">
      <c r="C1207" s="28"/>
      <c r="D1207" s="29"/>
      <c r="E1207" s="30"/>
      <c r="F1207" s="31"/>
      <c r="G1207" s="32"/>
      <c r="H1207" s="33"/>
      <c r="K1207" s="1"/>
      <c r="L1207" s="1"/>
      <c r="M1207" s="1"/>
      <c r="N1207" s="4"/>
      <c r="O1207" s="4"/>
      <c r="P1207" s="4"/>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4"/>
      <c r="AY1207" s="1"/>
    </row>
    <row r="1208" spans="3:51" s="6" customFormat="1" x14ac:dyDescent="0.3">
      <c r="C1208" s="28"/>
      <c r="D1208" s="29"/>
      <c r="E1208" s="30"/>
      <c r="F1208" s="31"/>
      <c r="G1208" s="32"/>
      <c r="H1208" s="33"/>
      <c r="K1208" s="1"/>
      <c r="L1208" s="1"/>
      <c r="M1208" s="1"/>
      <c r="N1208" s="4"/>
      <c r="O1208" s="4"/>
      <c r="P1208" s="4"/>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4"/>
      <c r="AY1208" s="1"/>
    </row>
    <row r="1209" spans="3:51" s="6" customFormat="1" x14ac:dyDescent="0.3">
      <c r="C1209" s="28"/>
      <c r="D1209" s="29"/>
      <c r="E1209" s="30"/>
      <c r="F1209" s="31"/>
      <c r="G1209" s="32"/>
      <c r="H1209" s="33"/>
      <c r="K1209" s="1"/>
      <c r="L1209" s="1"/>
      <c r="M1209" s="1"/>
      <c r="N1209" s="4"/>
      <c r="O1209" s="4"/>
      <c r="P1209" s="4"/>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4"/>
      <c r="AY1209" s="1"/>
    </row>
    <row r="1210" spans="3:51" s="6" customFormat="1" x14ac:dyDescent="0.3">
      <c r="C1210" s="28"/>
      <c r="D1210" s="29"/>
      <c r="E1210" s="30"/>
      <c r="F1210" s="31"/>
      <c r="G1210" s="32"/>
      <c r="H1210" s="33"/>
      <c r="K1210" s="1"/>
      <c r="L1210" s="1"/>
      <c r="M1210" s="1"/>
      <c r="N1210" s="4"/>
      <c r="O1210" s="4"/>
      <c r="P1210" s="4"/>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4"/>
      <c r="AY1210" s="1"/>
    </row>
    <row r="1211" spans="3:51" s="6" customFormat="1" x14ac:dyDescent="0.3">
      <c r="C1211" s="28"/>
      <c r="D1211" s="29"/>
      <c r="E1211" s="30"/>
      <c r="F1211" s="31"/>
      <c r="G1211" s="32"/>
      <c r="H1211" s="33"/>
      <c r="K1211" s="1"/>
      <c r="L1211" s="1"/>
      <c r="M1211" s="1"/>
      <c r="N1211" s="4"/>
      <c r="O1211" s="4"/>
      <c r="P1211" s="4"/>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4"/>
      <c r="AY1211" s="1"/>
    </row>
    <row r="1212" spans="3:51" s="6" customFormat="1" x14ac:dyDescent="0.3">
      <c r="C1212" s="28"/>
      <c r="D1212" s="29"/>
      <c r="E1212" s="30"/>
      <c r="F1212" s="31"/>
      <c r="G1212" s="32"/>
      <c r="H1212" s="33"/>
      <c r="K1212" s="1"/>
      <c r="L1212" s="1"/>
      <c r="M1212" s="1"/>
      <c r="N1212" s="4"/>
      <c r="O1212" s="4"/>
      <c r="P1212" s="4"/>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4"/>
      <c r="AY1212" s="1"/>
    </row>
    <row r="1213" spans="3:51" s="6" customFormat="1" x14ac:dyDescent="0.3">
      <c r="C1213" s="28"/>
      <c r="D1213" s="29"/>
      <c r="E1213" s="30"/>
      <c r="F1213" s="31"/>
      <c r="G1213" s="32"/>
      <c r="H1213" s="33"/>
      <c r="K1213" s="1"/>
      <c r="L1213" s="1"/>
      <c r="M1213" s="1"/>
      <c r="N1213" s="4"/>
      <c r="O1213" s="4"/>
      <c r="P1213" s="4"/>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4"/>
      <c r="AY1213" s="1"/>
    </row>
    <row r="1214" spans="3:51" s="6" customFormat="1" x14ac:dyDescent="0.3">
      <c r="C1214" s="28"/>
      <c r="D1214" s="29"/>
      <c r="E1214" s="30"/>
      <c r="F1214" s="31"/>
      <c r="G1214" s="32"/>
      <c r="H1214" s="33"/>
      <c r="K1214" s="1"/>
      <c r="L1214" s="1"/>
      <c r="M1214" s="1"/>
      <c r="N1214" s="4"/>
      <c r="O1214" s="4"/>
      <c r="P1214" s="4"/>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4"/>
      <c r="AY1214" s="1"/>
    </row>
    <row r="1215" spans="3:51" s="6" customFormat="1" x14ac:dyDescent="0.3">
      <c r="C1215" s="28"/>
      <c r="D1215" s="29"/>
      <c r="E1215" s="30"/>
      <c r="F1215" s="31"/>
      <c r="G1215" s="32"/>
      <c r="H1215" s="33"/>
      <c r="K1215" s="1"/>
      <c r="L1215" s="1"/>
      <c r="M1215" s="1"/>
      <c r="N1215" s="4"/>
      <c r="O1215" s="4"/>
      <c r="P1215" s="4"/>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4"/>
      <c r="AY1215" s="1"/>
    </row>
    <row r="1216" spans="3:51" s="6" customFormat="1" x14ac:dyDescent="0.3">
      <c r="C1216" s="28"/>
      <c r="D1216" s="29"/>
      <c r="E1216" s="30"/>
      <c r="F1216" s="31"/>
      <c r="G1216" s="32"/>
      <c r="H1216" s="33"/>
      <c r="K1216" s="1"/>
      <c r="L1216" s="1"/>
      <c r="M1216" s="1"/>
      <c r="N1216" s="4"/>
      <c r="O1216" s="4"/>
      <c r="P1216" s="4"/>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4"/>
      <c r="AY1216" s="1"/>
    </row>
    <row r="1217" spans="3:51" s="6" customFormat="1" x14ac:dyDescent="0.3">
      <c r="C1217" s="28"/>
      <c r="D1217" s="29"/>
      <c r="E1217" s="30"/>
      <c r="F1217" s="31"/>
      <c r="G1217" s="32"/>
      <c r="H1217" s="33"/>
      <c r="K1217" s="1"/>
      <c r="L1217" s="1"/>
      <c r="M1217" s="1"/>
      <c r="N1217" s="4"/>
      <c r="O1217" s="4"/>
      <c r="P1217" s="4"/>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4"/>
      <c r="AY1217" s="1"/>
    </row>
    <row r="1218" spans="3:51" s="6" customFormat="1" x14ac:dyDescent="0.3">
      <c r="C1218" s="28"/>
      <c r="D1218" s="29"/>
      <c r="E1218" s="30"/>
      <c r="F1218" s="31"/>
      <c r="G1218" s="32"/>
      <c r="H1218" s="33"/>
      <c r="K1218" s="1"/>
      <c r="L1218" s="1"/>
      <c r="M1218" s="1"/>
      <c r="N1218" s="4"/>
      <c r="O1218" s="4"/>
      <c r="P1218" s="4"/>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4"/>
      <c r="AY1218" s="1"/>
    </row>
    <row r="1219" spans="3:51" s="6" customFormat="1" x14ac:dyDescent="0.3">
      <c r="C1219" s="28"/>
      <c r="D1219" s="29"/>
      <c r="E1219" s="30"/>
      <c r="F1219" s="31"/>
      <c r="G1219" s="32"/>
      <c r="H1219" s="33"/>
      <c r="K1219" s="1"/>
      <c r="L1219" s="1"/>
      <c r="M1219" s="1"/>
      <c r="N1219" s="4"/>
      <c r="O1219" s="4"/>
      <c r="P1219" s="4"/>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4"/>
      <c r="AY1219" s="1"/>
    </row>
    <row r="1220" spans="3:51" s="6" customFormat="1" x14ac:dyDescent="0.3">
      <c r="C1220" s="28"/>
      <c r="D1220" s="29"/>
      <c r="E1220" s="30"/>
      <c r="F1220" s="31"/>
      <c r="G1220" s="32"/>
      <c r="H1220" s="33"/>
      <c r="K1220" s="1"/>
      <c r="L1220" s="1"/>
      <c r="M1220" s="1"/>
      <c r="N1220" s="4"/>
      <c r="O1220" s="4"/>
      <c r="P1220" s="4"/>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4"/>
      <c r="AY1220" s="1"/>
    </row>
    <row r="1221" spans="3:51" s="6" customFormat="1" x14ac:dyDescent="0.3">
      <c r="C1221" s="28"/>
      <c r="D1221" s="29"/>
      <c r="E1221" s="30"/>
      <c r="F1221" s="31"/>
      <c r="G1221" s="32"/>
      <c r="H1221" s="33"/>
      <c r="K1221" s="1"/>
      <c r="L1221" s="1"/>
      <c r="M1221" s="1"/>
      <c r="N1221" s="4"/>
      <c r="O1221" s="4"/>
      <c r="P1221" s="4"/>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4"/>
      <c r="AY1221" s="1"/>
    </row>
    <row r="1222" spans="3:51" s="6" customFormat="1" x14ac:dyDescent="0.3">
      <c r="C1222" s="28"/>
      <c r="D1222" s="29"/>
      <c r="E1222" s="30"/>
      <c r="F1222" s="31"/>
      <c r="G1222" s="32"/>
      <c r="H1222" s="33"/>
      <c r="K1222" s="1"/>
      <c r="L1222" s="1"/>
      <c r="M1222" s="1"/>
      <c r="N1222" s="4"/>
      <c r="O1222" s="4"/>
      <c r="P1222" s="4"/>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4"/>
      <c r="AY1222" s="1"/>
    </row>
    <row r="1223" spans="3:51" s="6" customFormat="1" x14ac:dyDescent="0.3">
      <c r="C1223" s="28"/>
      <c r="D1223" s="29"/>
      <c r="E1223" s="30"/>
      <c r="F1223" s="31"/>
      <c r="G1223" s="32"/>
      <c r="H1223" s="33"/>
      <c r="K1223" s="1"/>
      <c r="L1223" s="1"/>
      <c r="M1223" s="1"/>
      <c r="N1223" s="4"/>
      <c r="O1223" s="4"/>
      <c r="P1223" s="4"/>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4"/>
      <c r="AY1223" s="1"/>
    </row>
    <row r="1224" spans="3:51" s="6" customFormat="1" x14ac:dyDescent="0.3">
      <c r="C1224" s="28"/>
      <c r="D1224" s="29"/>
      <c r="E1224" s="30"/>
      <c r="F1224" s="31"/>
      <c r="G1224" s="32"/>
      <c r="H1224" s="33"/>
      <c r="K1224" s="1"/>
      <c r="L1224" s="1"/>
      <c r="M1224" s="1"/>
      <c r="N1224" s="4"/>
      <c r="O1224" s="4"/>
      <c r="P1224" s="4"/>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4"/>
      <c r="AY1224" s="1"/>
    </row>
    <row r="1225" spans="3:51" s="6" customFormat="1" x14ac:dyDescent="0.3">
      <c r="C1225" s="28"/>
      <c r="D1225" s="29"/>
      <c r="E1225" s="30"/>
      <c r="F1225" s="31"/>
      <c r="G1225" s="32"/>
      <c r="H1225" s="33"/>
      <c r="K1225" s="1"/>
      <c r="L1225" s="1"/>
      <c r="M1225" s="1"/>
      <c r="N1225" s="4"/>
      <c r="O1225" s="4"/>
      <c r="P1225" s="4"/>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4"/>
      <c r="AY1225" s="1"/>
    </row>
    <row r="1226" spans="3:51" s="6" customFormat="1" x14ac:dyDescent="0.3">
      <c r="C1226" s="28"/>
      <c r="D1226" s="29"/>
      <c r="E1226" s="30"/>
      <c r="F1226" s="31"/>
      <c r="G1226" s="32"/>
      <c r="H1226" s="33"/>
      <c r="K1226" s="1"/>
      <c r="L1226" s="1"/>
      <c r="M1226" s="1"/>
      <c r="N1226" s="4"/>
      <c r="O1226" s="4"/>
      <c r="P1226" s="4"/>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4"/>
      <c r="AY1226" s="1"/>
    </row>
    <row r="1227" spans="3:51" s="6" customFormat="1" x14ac:dyDescent="0.3">
      <c r="C1227" s="28"/>
      <c r="D1227" s="29"/>
      <c r="E1227" s="30"/>
      <c r="F1227" s="31"/>
      <c r="G1227" s="32"/>
      <c r="H1227" s="33"/>
      <c r="K1227" s="1"/>
      <c r="L1227" s="1"/>
      <c r="M1227" s="1"/>
      <c r="N1227" s="4"/>
      <c r="O1227" s="4"/>
      <c r="P1227" s="4"/>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4"/>
      <c r="AY1227" s="1"/>
    </row>
    <row r="1228" spans="3:51" s="6" customFormat="1" x14ac:dyDescent="0.3">
      <c r="C1228" s="28"/>
      <c r="D1228" s="29"/>
      <c r="E1228" s="30"/>
      <c r="F1228" s="31"/>
      <c r="G1228" s="32"/>
      <c r="H1228" s="33"/>
      <c r="K1228" s="1"/>
      <c r="L1228" s="1"/>
      <c r="M1228" s="1"/>
      <c r="N1228" s="4"/>
      <c r="O1228" s="4"/>
      <c r="P1228" s="4"/>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4"/>
      <c r="AY1228" s="1"/>
    </row>
    <row r="1229" spans="3:51" s="6" customFormat="1" x14ac:dyDescent="0.3">
      <c r="C1229" s="28"/>
      <c r="D1229" s="29"/>
      <c r="E1229" s="30"/>
      <c r="F1229" s="31"/>
      <c r="G1229" s="32"/>
      <c r="H1229" s="33"/>
      <c r="K1229" s="1"/>
      <c r="L1229" s="1"/>
      <c r="M1229" s="1"/>
      <c r="N1229" s="4"/>
      <c r="O1229" s="4"/>
      <c r="P1229" s="4"/>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4"/>
      <c r="AY1229" s="1"/>
    </row>
    <row r="1230" spans="3:51" s="6" customFormat="1" x14ac:dyDescent="0.3">
      <c r="C1230" s="28"/>
      <c r="D1230" s="29"/>
      <c r="E1230" s="30"/>
      <c r="F1230" s="31"/>
      <c r="G1230" s="32"/>
      <c r="H1230" s="33"/>
      <c r="K1230" s="1"/>
      <c r="L1230" s="1"/>
      <c r="M1230" s="1"/>
      <c r="N1230" s="4"/>
      <c r="O1230" s="4"/>
      <c r="P1230" s="4"/>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4"/>
      <c r="AY1230" s="1"/>
    </row>
    <row r="1231" spans="3:51" s="6" customFormat="1" x14ac:dyDescent="0.3">
      <c r="C1231" s="28"/>
      <c r="D1231" s="29"/>
      <c r="E1231" s="30"/>
      <c r="F1231" s="31"/>
      <c r="G1231" s="32"/>
      <c r="H1231" s="33"/>
      <c r="K1231" s="1"/>
      <c r="L1231" s="1"/>
      <c r="M1231" s="1"/>
      <c r="N1231" s="4"/>
      <c r="O1231" s="4"/>
      <c r="P1231" s="4"/>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4"/>
      <c r="AY1231" s="1"/>
    </row>
    <row r="1232" spans="3:51" s="6" customFormat="1" x14ac:dyDescent="0.3">
      <c r="C1232" s="28"/>
      <c r="D1232" s="29"/>
      <c r="E1232" s="30"/>
      <c r="F1232" s="31"/>
      <c r="G1232" s="32"/>
      <c r="H1232" s="33"/>
      <c r="K1232" s="1"/>
      <c r="L1232" s="1"/>
      <c r="M1232" s="1"/>
      <c r="N1232" s="4"/>
      <c r="O1232" s="4"/>
      <c r="P1232" s="4"/>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4"/>
      <c r="AY1232" s="1"/>
    </row>
    <row r="1233" spans="3:51" s="6" customFormat="1" x14ac:dyDescent="0.3">
      <c r="C1233" s="28"/>
      <c r="D1233" s="29"/>
      <c r="E1233" s="30"/>
      <c r="F1233" s="31"/>
      <c r="G1233" s="32"/>
      <c r="H1233" s="33"/>
      <c r="K1233" s="1"/>
      <c r="L1233" s="1"/>
      <c r="M1233" s="1"/>
      <c r="N1233" s="4"/>
      <c r="O1233" s="4"/>
      <c r="P1233" s="4"/>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4"/>
      <c r="AY1233" s="1"/>
    </row>
    <row r="1234" spans="3:51" s="6" customFormat="1" x14ac:dyDescent="0.3">
      <c r="C1234" s="28"/>
      <c r="D1234" s="29"/>
      <c r="E1234" s="30"/>
      <c r="F1234" s="31"/>
      <c r="G1234" s="32"/>
      <c r="H1234" s="33"/>
      <c r="K1234" s="1"/>
      <c r="L1234" s="1"/>
      <c r="M1234" s="1"/>
      <c r="N1234" s="4"/>
      <c r="O1234" s="4"/>
      <c r="P1234" s="4"/>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4"/>
      <c r="AY1234" s="1"/>
    </row>
    <row r="1235" spans="3:51" s="6" customFormat="1" x14ac:dyDescent="0.3">
      <c r="C1235" s="28"/>
      <c r="D1235" s="29"/>
      <c r="E1235" s="30"/>
      <c r="F1235" s="31"/>
      <c r="G1235" s="32"/>
      <c r="H1235" s="33"/>
      <c r="K1235" s="1"/>
      <c r="L1235" s="1"/>
      <c r="M1235" s="1"/>
      <c r="N1235" s="4"/>
      <c r="O1235" s="4"/>
      <c r="P1235" s="4"/>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4"/>
      <c r="AY1235" s="1"/>
    </row>
    <row r="1236" spans="3:51" s="6" customFormat="1" x14ac:dyDescent="0.3">
      <c r="C1236" s="28"/>
      <c r="D1236" s="29"/>
      <c r="E1236" s="30"/>
      <c r="F1236" s="31"/>
      <c r="G1236" s="32"/>
      <c r="H1236" s="33"/>
      <c r="K1236" s="1"/>
      <c r="L1236" s="1"/>
      <c r="M1236" s="1"/>
      <c r="N1236" s="4"/>
      <c r="O1236" s="4"/>
      <c r="P1236" s="4"/>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4"/>
      <c r="AY1236" s="1"/>
    </row>
    <row r="1237" spans="3:51" s="6" customFormat="1" x14ac:dyDescent="0.3">
      <c r="C1237" s="28"/>
      <c r="D1237" s="29"/>
      <c r="E1237" s="30"/>
      <c r="F1237" s="31"/>
      <c r="G1237" s="32"/>
      <c r="H1237" s="33"/>
      <c r="K1237" s="1"/>
      <c r="L1237" s="1"/>
      <c r="M1237" s="1"/>
      <c r="N1237" s="4"/>
      <c r="O1237" s="4"/>
      <c r="P1237" s="4"/>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4"/>
      <c r="AY1237" s="1"/>
    </row>
    <row r="1238" spans="3:51" s="6" customFormat="1" x14ac:dyDescent="0.3">
      <c r="C1238" s="28"/>
      <c r="D1238" s="29"/>
      <c r="E1238" s="30"/>
      <c r="F1238" s="31"/>
      <c r="G1238" s="32"/>
      <c r="H1238" s="33"/>
      <c r="K1238" s="1"/>
      <c r="L1238" s="1"/>
      <c r="M1238" s="1"/>
      <c r="N1238" s="4"/>
      <c r="O1238" s="4"/>
      <c r="P1238" s="4"/>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4"/>
      <c r="AY1238" s="1"/>
    </row>
    <row r="1239" spans="3:51" s="6" customFormat="1" x14ac:dyDescent="0.3">
      <c r="C1239" s="28"/>
      <c r="D1239" s="29"/>
      <c r="E1239" s="30"/>
      <c r="F1239" s="31"/>
      <c r="G1239" s="32"/>
      <c r="H1239" s="33"/>
      <c r="K1239" s="1"/>
      <c r="L1239" s="1"/>
      <c r="M1239" s="1"/>
      <c r="N1239" s="4"/>
      <c r="O1239" s="4"/>
      <c r="P1239" s="4"/>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4"/>
      <c r="AY1239" s="1"/>
    </row>
    <row r="1240" spans="3:51" s="6" customFormat="1" x14ac:dyDescent="0.3">
      <c r="C1240" s="28"/>
      <c r="D1240" s="29"/>
      <c r="E1240" s="30"/>
      <c r="F1240" s="31"/>
      <c r="G1240" s="32"/>
      <c r="H1240" s="33"/>
      <c r="K1240" s="1"/>
      <c r="L1240" s="1"/>
      <c r="M1240" s="1"/>
      <c r="N1240" s="4"/>
      <c r="O1240" s="4"/>
      <c r="P1240" s="4"/>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4"/>
      <c r="AY1240" s="1"/>
    </row>
    <row r="1241" spans="3:51" s="6" customFormat="1" x14ac:dyDescent="0.3">
      <c r="C1241" s="28"/>
      <c r="D1241" s="29"/>
      <c r="E1241" s="30"/>
      <c r="F1241" s="31"/>
      <c r="G1241" s="32"/>
      <c r="H1241" s="33"/>
      <c r="K1241" s="1"/>
      <c r="L1241" s="1"/>
      <c r="M1241" s="1"/>
      <c r="N1241" s="4"/>
      <c r="O1241" s="4"/>
      <c r="P1241" s="4"/>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4"/>
      <c r="AY1241" s="1"/>
    </row>
    <row r="1242" spans="3:51" s="6" customFormat="1" x14ac:dyDescent="0.3">
      <c r="C1242" s="28"/>
      <c r="D1242" s="29"/>
      <c r="E1242" s="30"/>
      <c r="F1242" s="31"/>
      <c r="G1242" s="32"/>
      <c r="H1242" s="33"/>
      <c r="K1242" s="1"/>
      <c r="L1242" s="1"/>
      <c r="M1242" s="1"/>
      <c r="N1242" s="4"/>
      <c r="O1242" s="4"/>
      <c r="P1242" s="4"/>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4"/>
      <c r="AY1242" s="1"/>
    </row>
    <row r="1243" spans="3:51" s="6" customFormat="1" x14ac:dyDescent="0.3">
      <c r="C1243" s="28"/>
      <c r="D1243" s="29"/>
      <c r="E1243" s="30"/>
      <c r="F1243" s="31"/>
      <c r="G1243" s="32"/>
      <c r="H1243" s="33"/>
      <c r="K1243" s="1"/>
      <c r="L1243" s="1"/>
      <c r="M1243" s="1"/>
      <c r="N1243" s="4"/>
      <c r="O1243" s="4"/>
      <c r="P1243" s="4"/>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4"/>
      <c r="AY1243" s="1"/>
    </row>
    <row r="1244" spans="3:51" s="6" customFormat="1" x14ac:dyDescent="0.3">
      <c r="C1244" s="28"/>
      <c r="D1244" s="29"/>
      <c r="E1244" s="30"/>
      <c r="F1244" s="31"/>
      <c r="G1244" s="32"/>
      <c r="H1244" s="33"/>
      <c r="K1244" s="1"/>
      <c r="L1244" s="1"/>
      <c r="M1244" s="1"/>
      <c r="N1244" s="4"/>
      <c r="O1244" s="4"/>
      <c r="P1244" s="4"/>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4"/>
      <c r="AY1244" s="1"/>
    </row>
    <row r="1245" spans="3:51" s="6" customFormat="1" x14ac:dyDescent="0.3">
      <c r="C1245" s="28"/>
      <c r="D1245" s="29"/>
      <c r="E1245" s="30"/>
      <c r="F1245" s="31"/>
      <c r="G1245" s="32"/>
      <c r="H1245" s="33"/>
      <c r="K1245" s="1"/>
      <c r="L1245" s="1"/>
      <c r="M1245" s="1"/>
      <c r="N1245" s="4"/>
      <c r="O1245" s="4"/>
      <c r="P1245" s="4"/>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4"/>
      <c r="AY1245" s="1"/>
    </row>
    <row r="1246" spans="3:51" s="6" customFormat="1" x14ac:dyDescent="0.3">
      <c r="C1246" s="28"/>
      <c r="D1246" s="29"/>
      <c r="E1246" s="30"/>
      <c r="F1246" s="31"/>
      <c r="G1246" s="32"/>
      <c r="H1246" s="33"/>
      <c r="K1246" s="1"/>
      <c r="L1246" s="1"/>
      <c r="M1246" s="1"/>
      <c r="N1246" s="4"/>
      <c r="O1246" s="4"/>
      <c r="P1246" s="4"/>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4"/>
      <c r="AY1246" s="1"/>
    </row>
    <row r="1247" spans="3:51" s="6" customFormat="1" x14ac:dyDescent="0.3">
      <c r="C1247" s="28"/>
      <c r="D1247" s="29"/>
      <c r="E1247" s="30"/>
      <c r="F1247" s="31"/>
      <c r="G1247" s="32"/>
      <c r="H1247" s="33"/>
      <c r="K1247" s="1"/>
      <c r="L1247" s="1"/>
      <c r="M1247" s="1"/>
      <c r="N1247" s="4"/>
      <c r="O1247" s="4"/>
      <c r="P1247" s="4"/>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4"/>
      <c r="AY1247" s="1"/>
    </row>
    <row r="1248" spans="3:51" s="6" customFormat="1" x14ac:dyDescent="0.3">
      <c r="C1248" s="28"/>
      <c r="D1248" s="29"/>
      <c r="E1248" s="30"/>
      <c r="F1248" s="31"/>
      <c r="G1248" s="32"/>
      <c r="H1248" s="33"/>
      <c r="K1248" s="1"/>
      <c r="L1248" s="1"/>
      <c r="M1248" s="1"/>
      <c r="N1248" s="4"/>
      <c r="O1248" s="4"/>
      <c r="P1248" s="4"/>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4"/>
      <c r="AY1248" s="1"/>
    </row>
    <row r="1249" spans="3:51" s="6" customFormat="1" x14ac:dyDescent="0.3">
      <c r="C1249" s="28"/>
      <c r="D1249" s="29"/>
      <c r="E1249" s="30"/>
      <c r="F1249" s="31"/>
      <c r="G1249" s="32"/>
      <c r="H1249" s="33"/>
      <c r="K1249" s="1"/>
      <c r="L1249" s="1"/>
      <c r="M1249" s="1"/>
      <c r="N1249" s="4"/>
      <c r="O1249" s="4"/>
      <c r="P1249" s="4"/>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4"/>
      <c r="AY1249" s="1"/>
    </row>
    <row r="1250" spans="3:51" s="6" customFormat="1" x14ac:dyDescent="0.3">
      <c r="C1250" s="28"/>
      <c r="D1250" s="29"/>
      <c r="E1250" s="30"/>
      <c r="F1250" s="31"/>
      <c r="G1250" s="32"/>
      <c r="H1250" s="33"/>
      <c r="K1250" s="1"/>
      <c r="L1250" s="1"/>
      <c r="M1250" s="1"/>
      <c r="N1250" s="4"/>
      <c r="O1250" s="4"/>
      <c r="P1250" s="4"/>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4"/>
      <c r="AY1250" s="1"/>
    </row>
    <row r="1251" spans="3:51" s="6" customFormat="1" x14ac:dyDescent="0.3">
      <c r="C1251" s="28"/>
      <c r="D1251" s="29"/>
      <c r="E1251" s="30"/>
      <c r="F1251" s="31"/>
      <c r="G1251" s="32"/>
      <c r="H1251" s="33"/>
      <c r="K1251" s="1"/>
      <c r="L1251" s="1"/>
      <c r="M1251" s="1"/>
      <c r="N1251" s="4"/>
      <c r="O1251" s="4"/>
      <c r="P1251" s="4"/>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4"/>
      <c r="AY1251" s="1"/>
    </row>
    <row r="1252" spans="3:51" s="6" customFormat="1" x14ac:dyDescent="0.3">
      <c r="C1252" s="28"/>
      <c r="D1252" s="29"/>
      <c r="E1252" s="30"/>
      <c r="F1252" s="31"/>
      <c r="G1252" s="32"/>
      <c r="H1252" s="33"/>
      <c r="K1252" s="1"/>
      <c r="L1252" s="1"/>
      <c r="M1252" s="1"/>
      <c r="N1252" s="4"/>
      <c r="O1252" s="4"/>
      <c r="P1252" s="4"/>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4"/>
      <c r="AY1252" s="1"/>
    </row>
    <row r="1253" spans="3:51" s="6" customFormat="1" x14ac:dyDescent="0.3">
      <c r="C1253" s="28"/>
      <c r="D1253" s="29"/>
      <c r="E1253" s="30"/>
      <c r="F1253" s="31"/>
      <c r="G1253" s="32"/>
      <c r="H1253" s="33"/>
      <c r="K1253" s="1"/>
      <c r="L1253" s="1"/>
      <c r="M1253" s="1"/>
      <c r="N1253" s="4"/>
      <c r="O1253" s="4"/>
      <c r="P1253" s="4"/>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4"/>
      <c r="AY1253" s="1"/>
    </row>
    <row r="1254" spans="3:51" s="6" customFormat="1" x14ac:dyDescent="0.3">
      <c r="C1254" s="28"/>
      <c r="D1254" s="29"/>
      <c r="E1254" s="30"/>
      <c r="F1254" s="31"/>
      <c r="G1254" s="32"/>
      <c r="H1254" s="33"/>
      <c r="K1254" s="1"/>
      <c r="L1254" s="1"/>
      <c r="M1254" s="1"/>
      <c r="N1254" s="4"/>
      <c r="O1254" s="4"/>
      <c r="P1254" s="4"/>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4"/>
      <c r="AY1254" s="1"/>
    </row>
    <row r="1255" spans="3:51" s="6" customFormat="1" x14ac:dyDescent="0.3">
      <c r="C1255" s="28"/>
      <c r="D1255" s="29"/>
      <c r="E1255" s="30"/>
      <c r="F1255" s="31"/>
      <c r="G1255" s="32"/>
      <c r="H1255" s="33"/>
      <c r="K1255" s="1"/>
      <c r="L1255" s="1"/>
      <c r="M1255" s="1"/>
      <c r="N1255" s="4"/>
      <c r="O1255" s="4"/>
      <c r="P1255" s="4"/>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4"/>
      <c r="AY1255" s="1"/>
    </row>
    <row r="1256" spans="3:51" s="6" customFormat="1" x14ac:dyDescent="0.3">
      <c r="C1256" s="28"/>
      <c r="D1256" s="29"/>
      <c r="E1256" s="30"/>
      <c r="F1256" s="31"/>
      <c r="G1256" s="32"/>
      <c r="H1256" s="33"/>
      <c r="K1256" s="1"/>
      <c r="L1256" s="1"/>
      <c r="M1256" s="1"/>
      <c r="N1256" s="4"/>
      <c r="O1256" s="4"/>
      <c r="P1256" s="4"/>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4"/>
      <c r="AY1256" s="1"/>
    </row>
    <row r="1257" spans="3:51" s="6" customFormat="1" x14ac:dyDescent="0.3">
      <c r="C1257" s="28"/>
      <c r="D1257" s="29"/>
      <c r="E1257" s="30"/>
      <c r="F1257" s="31"/>
      <c r="G1257" s="32"/>
      <c r="H1257" s="33"/>
      <c r="K1257" s="1"/>
      <c r="L1257" s="1"/>
      <c r="M1257" s="1"/>
      <c r="N1257" s="4"/>
      <c r="O1257" s="4"/>
      <c r="P1257" s="4"/>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4"/>
      <c r="AY1257" s="1"/>
    </row>
    <row r="1258" spans="3:51" s="6" customFormat="1" x14ac:dyDescent="0.3">
      <c r="C1258" s="28"/>
      <c r="D1258" s="29"/>
      <c r="E1258" s="30"/>
      <c r="F1258" s="31"/>
      <c r="G1258" s="32"/>
      <c r="H1258" s="33"/>
      <c r="K1258" s="1"/>
      <c r="L1258" s="1"/>
      <c r="M1258" s="1"/>
      <c r="N1258" s="4"/>
      <c r="O1258" s="4"/>
      <c r="P1258" s="4"/>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4"/>
      <c r="AY1258" s="1"/>
    </row>
    <row r="1259" spans="3:51" s="6" customFormat="1" x14ac:dyDescent="0.3">
      <c r="C1259" s="28"/>
      <c r="D1259" s="29"/>
      <c r="E1259" s="30"/>
      <c r="F1259" s="31"/>
      <c r="G1259" s="32"/>
      <c r="H1259" s="33"/>
      <c r="K1259" s="1"/>
      <c r="L1259" s="1"/>
      <c r="M1259" s="1"/>
      <c r="N1259" s="4"/>
      <c r="O1259" s="4"/>
      <c r="P1259" s="4"/>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4"/>
      <c r="AY1259" s="1"/>
    </row>
    <row r="1260" spans="3:51" s="6" customFormat="1" x14ac:dyDescent="0.3">
      <c r="C1260" s="28"/>
      <c r="D1260" s="29"/>
      <c r="E1260" s="30"/>
      <c r="F1260" s="31"/>
      <c r="G1260" s="32"/>
      <c r="H1260" s="33"/>
      <c r="K1260" s="1"/>
      <c r="L1260" s="1"/>
      <c r="M1260" s="1"/>
      <c r="N1260" s="4"/>
      <c r="O1260" s="4"/>
      <c r="P1260" s="4"/>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4"/>
      <c r="AY1260" s="1"/>
    </row>
    <row r="1261" spans="3:51" s="6" customFormat="1" x14ac:dyDescent="0.3">
      <c r="C1261" s="28"/>
      <c r="D1261" s="29"/>
      <c r="E1261" s="30"/>
      <c r="F1261" s="31"/>
      <c r="G1261" s="32"/>
      <c r="H1261" s="33"/>
      <c r="K1261" s="1"/>
      <c r="L1261" s="1"/>
      <c r="M1261" s="1"/>
      <c r="N1261" s="4"/>
      <c r="O1261" s="4"/>
      <c r="P1261" s="4"/>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4"/>
      <c r="AY1261" s="1"/>
    </row>
    <row r="1262" spans="3:51" s="6" customFormat="1" x14ac:dyDescent="0.3">
      <c r="C1262" s="28"/>
      <c r="D1262" s="29"/>
      <c r="E1262" s="30"/>
      <c r="F1262" s="31"/>
      <c r="G1262" s="32"/>
      <c r="H1262" s="33"/>
      <c r="K1262" s="1"/>
      <c r="L1262" s="1"/>
      <c r="M1262" s="1"/>
      <c r="N1262" s="4"/>
      <c r="O1262" s="4"/>
      <c r="P1262" s="4"/>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4"/>
      <c r="AY1262" s="1"/>
    </row>
    <row r="1263" spans="3:51" s="6" customFormat="1" x14ac:dyDescent="0.3">
      <c r="C1263" s="28"/>
      <c r="D1263" s="29"/>
      <c r="E1263" s="30"/>
      <c r="F1263" s="31"/>
      <c r="G1263" s="32"/>
      <c r="H1263" s="33"/>
      <c r="K1263" s="1"/>
      <c r="L1263" s="1"/>
      <c r="M1263" s="1"/>
      <c r="N1263" s="4"/>
      <c r="O1263" s="4"/>
      <c r="P1263" s="4"/>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4"/>
      <c r="AY1263" s="1"/>
    </row>
    <row r="1264" spans="3:51" s="6" customFormat="1" x14ac:dyDescent="0.3">
      <c r="C1264" s="28"/>
      <c r="D1264" s="29"/>
      <c r="E1264" s="30"/>
      <c r="F1264" s="31"/>
      <c r="G1264" s="32"/>
      <c r="H1264" s="33"/>
      <c r="K1264" s="1"/>
      <c r="L1264" s="1"/>
      <c r="M1264" s="1"/>
      <c r="N1264" s="4"/>
      <c r="O1264" s="4"/>
      <c r="P1264" s="4"/>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4"/>
      <c r="AY1264" s="1"/>
    </row>
    <row r="1265" spans="3:51" s="6" customFormat="1" x14ac:dyDescent="0.3">
      <c r="C1265" s="28"/>
      <c r="D1265" s="29"/>
      <c r="E1265" s="30"/>
      <c r="F1265" s="31"/>
      <c r="G1265" s="32"/>
      <c r="H1265" s="33"/>
      <c r="K1265" s="1"/>
      <c r="L1265" s="1"/>
      <c r="M1265" s="1"/>
      <c r="N1265" s="4"/>
      <c r="O1265" s="4"/>
      <c r="P1265" s="4"/>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4"/>
      <c r="AY1265" s="1"/>
    </row>
    <row r="1266" spans="3:51" s="6" customFormat="1" x14ac:dyDescent="0.3">
      <c r="C1266" s="28"/>
      <c r="D1266" s="29"/>
      <c r="E1266" s="30"/>
      <c r="F1266" s="31"/>
      <c r="G1266" s="32"/>
      <c r="H1266" s="33"/>
      <c r="K1266" s="1"/>
      <c r="L1266" s="1"/>
      <c r="M1266" s="1"/>
      <c r="N1266" s="4"/>
      <c r="O1266" s="4"/>
      <c r="P1266" s="4"/>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4"/>
      <c r="AY1266" s="1"/>
    </row>
    <row r="1267" spans="3:51" s="6" customFormat="1" x14ac:dyDescent="0.3">
      <c r="C1267" s="28"/>
      <c r="D1267" s="29"/>
      <c r="E1267" s="30"/>
      <c r="F1267" s="31"/>
      <c r="G1267" s="32"/>
      <c r="H1267" s="33"/>
      <c r="K1267" s="1"/>
      <c r="L1267" s="1"/>
      <c r="M1267" s="1"/>
      <c r="N1267" s="4"/>
      <c r="O1267" s="4"/>
      <c r="P1267" s="4"/>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4"/>
      <c r="AY1267" s="1"/>
    </row>
    <row r="1268" spans="3:51" s="6" customFormat="1" x14ac:dyDescent="0.3">
      <c r="C1268" s="28"/>
      <c r="D1268" s="29"/>
      <c r="E1268" s="30"/>
      <c r="F1268" s="31"/>
      <c r="G1268" s="32"/>
      <c r="H1268" s="33"/>
      <c r="K1268" s="1"/>
      <c r="L1268" s="1"/>
      <c r="M1268" s="1"/>
      <c r="N1268" s="4"/>
      <c r="O1268" s="4"/>
      <c r="P1268" s="4"/>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4"/>
      <c r="AY1268" s="1"/>
    </row>
    <row r="1269" spans="3:51" s="6" customFormat="1" x14ac:dyDescent="0.3">
      <c r="C1269" s="28"/>
      <c r="D1269" s="29"/>
      <c r="E1269" s="30"/>
      <c r="F1269" s="31"/>
      <c r="G1269" s="32"/>
      <c r="H1269" s="33"/>
      <c r="K1269" s="1"/>
      <c r="L1269" s="1"/>
      <c r="M1269" s="1"/>
      <c r="N1269" s="4"/>
      <c r="O1269" s="4"/>
      <c r="P1269" s="4"/>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4"/>
      <c r="AY1269" s="1"/>
    </row>
    <row r="1270" spans="3:51" s="6" customFormat="1" x14ac:dyDescent="0.3">
      <c r="C1270" s="28"/>
      <c r="D1270" s="29"/>
      <c r="E1270" s="30"/>
      <c r="F1270" s="31"/>
      <c r="G1270" s="32"/>
      <c r="H1270" s="33"/>
      <c r="K1270" s="1"/>
      <c r="L1270" s="1"/>
      <c r="M1270" s="1"/>
      <c r="N1270" s="4"/>
      <c r="O1270" s="4"/>
      <c r="P1270" s="4"/>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4"/>
      <c r="AY1270" s="1"/>
    </row>
    <row r="1271" spans="3:51" s="6" customFormat="1" x14ac:dyDescent="0.3">
      <c r="C1271" s="28"/>
      <c r="D1271" s="29"/>
      <c r="E1271" s="30"/>
      <c r="F1271" s="31"/>
      <c r="G1271" s="32"/>
      <c r="H1271" s="33"/>
      <c r="K1271" s="1"/>
      <c r="L1271" s="1"/>
      <c r="M1271" s="1"/>
      <c r="N1271" s="4"/>
      <c r="O1271" s="4"/>
      <c r="P1271" s="4"/>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4"/>
      <c r="AY1271" s="1"/>
    </row>
    <row r="1272" spans="3:51" s="6" customFormat="1" x14ac:dyDescent="0.3">
      <c r="C1272" s="28"/>
      <c r="D1272" s="29"/>
      <c r="E1272" s="30"/>
      <c r="F1272" s="31"/>
      <c r="G1272" s="32"/>
      <c r="H1272" s="33"/>
      <c r="K1272" s="1"/>
      <c r="L1272" s="1"/>
      <c r="M1272" s="1"/>
      <c r="N1272" s="4"/>
      <c r="O1272" s="4"/>
      <c r="P1272" s="4"/>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4"/>
      <c r="AY1272" s="1"/>
    </row>
    <row r="1273" spans="3:51" s="6" customFormat="1" x14ac:dyDescent="0.3">
      <c r="C1273" s="28"/>
      <c r="D1273" s="29"/>
      <c r="E1273" s="30"/>
      <c r="F1273" s="31"/>
      <c r="G1273" s="32"/>
      <c r="H1273" s="33"/>
      <c r="K1273" s="1"/>
      <c r="L1273" s="1"/>
      <c r="M1273" s="1"/>
      <c r="N1273" s="4"/>
      <c r="O1273" s="4"/>
      <c r="P1273" s="4"/>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4"/>
      <c r="AY1273" s="1"/>
    </row>
    <row r="1274" spans="3:51" s="6" customFormat="1" x14ac:dyDescent="0.3">
      <c r="C1274" s="28"/>
      <c r="D1274" s="29"/>
      <c r="E1274" s="30"/>
      <c r="F1274" s="31"/>
      <c r="G1274" s="32"/>
      <c r="H1274" s="33"/>
      <c r="K1274" s="1"/>
      <c r="L1274" s="1"/>
      <c r="M1274" s="1"/>
      <c r="N1274" s="4"/>
      <c r="O1274" s="4"/>
      <c r="P1274" s="4"/>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4"/>
      <c r="AY1274" s="1"/>
    </row>
    <row r="1275" spans="3:51" s="6" customFormat="1" x14ac:dyDescent="0.3">
      <c r="C1275" s="28"/>
      <c r="D1275" s="29"/>
      <c r="E1275" s="30"/>
      <c r="F1275" s="31"/>
      <c r="G1275" s="32"/>
      <c r="H1275" s="33"/>
      <c r="K1275" s="1"/>
      <c r="L1275" s="1"/>
      <c r="M1275" s="1"/>
      <c r="N1275" s="4"/>
      <c r="O1275" s="4"/>
      <c r="P1275" s="4"/>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4"/>
      <c r="AY1275" s="1"/>
    </row>
    <row r="1276" spans="3:51" s="6" customFormat="1" x14ac:dyDescent="0.3">
      <c r="C1276" s="28"/>
      <c r="D1276" s="29"/>
      <c r="E1276" s="30"/>
      <c r="F1276" s="31"/>
      <c r="G1276" s="32"/>
      <c r="H1276" s="33"/>
      <c r="K1276" s="1"/>
      <c r="L1276" s="1"/>
      <c r="M1276" s="1"/>
      <c r="N1276" s="4"/>
      <c r="O1276" s="4"/>
      <c r="P1276" s="4"/>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4"/>
      <c r="AY1276" s="1"/>
    </row>
    <row r="1277" spans="3:51" s="6" customFormat="1" x14ac:dyDescent="0.3">
      <c r="C1277" s="28"/>
      <c r="D1277" s="29"/>
      <c r="E1277" s="30"/>
      <c r="F1277" s="31"/>
      <c r="G1277" s="32"/>
      <c r="H1277" s="33"/>
      <c r="K1277" s="1"/>
      <c r="L1277" s="1"/>
      <c r="M1277" s="1"/>
      <c r="N1277" s="4"/>
      <c r="O1277" s="4"/>
      <c r="P1277" s="4"/>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4"/>
      <c r="AY1277" s="1"/>
    </row>
    <row r="1278" spans="3:51" s="6" customFormat="1" x14ac:dyDescent="0.3">
      <c r="C1278" s="28"/>
      <c r="D1278" s="29"/>
      <c r="E1278" s="30"/>
      <c r="F1278" s="31"/>
      <c r="G1278" s="32"/>
      <c r="H1278" s="33"/>
      <c r="K1278" s="1"/>
      <c r="L1278" s="1"/>
      <c r="M1278" s="1"/>
      <c r="N1278" s="4"/>
      <c r="O1278" s="4"/>
      <c r="P1278" s="4"/>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4"/>
      <c r="AY1278" s="1"/>
    </row>
    <row r="1279" spans="3:51" s="6" customFormat="1" x14ac:dyDescent="0.3">
      <c r="C1279" s="28"/>
      <c r="D1279" s="29"/>
      <c r="E1279" s="30"/>
      <c r="F1279" s="31"/>
      <c r="G1279" s="32"/>
      <c r="H1279" s="33"/>
      <c r="K1279" s="1"/>
      <c r="L1279" s="1"/>
      <c r="M1279" s="1"/>
      <c r="N1279" s="4"/>
      <c r="O1279" s="4"/>
      <c r="P1279" s="4"/>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4"/>
      <c r="AY1279" s="1"/>
    </row>
    <row r="1280" spans="3:51" s="6" customFormat="1" x14ac:dyDescent="0.3">
      <c r="C1280" s="28"/>
      <c r="D1280" s="29"/>
      <c r="E1280" s="30"/>
      <c r="F1280" s="31"/>
      <c r="G1280" s="32"/>
      <c r="H1280" s="33"/>
      <c r="K1280" s="1"/>
      <c r="L1280" s="1"/>
      <c r="M1280" s="1"/>
      <c r="N1280" s="4"/>
      <c r="O1280" s="4"/>
      <c r="P1280" s="4"/>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4"/>
      <c r="AY1280" s="1"/>
    </row>
    <row r="1281" spans="3:51" s="6" customFormat="1" x14ac:dyDescent="0.3">
      <c r="C1281" s="28"/>
      <c r="D1281" s="29"/>
      <c r="E1281" s="30"/>
      <c r="F1281" s="31"/>
      <c r="G1281" s="32"/>
      <c r="H1281" s="33"/>
      <c r="K1281" s="1"/>
      <c r="L1281" s="1"/>
      <c r="M1281" s="1"/>
      <c r="N1281" s="4"/>
      <c r="O1281" s="4"/>
      <c r="P1281" s="4"/>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4"/>
      <c r="AY1281" s="1"/>
    </row>
    <row r="1282" spans="3:51" s="6" customFormat="1" x14ac:dyDescent="0.3">
      <c r="C1282" s="28"/>
      <c r="D1282" s="29"/>
      <c r="E1282" s="30"/>
      <c r="F1282" s="31"/>
      <c r="G1282" s="32"/>
      <c r="H1282" s="33"/>
      <c r="K1282" s="1"/>
      <c r="L1282" s="1"/>
      <c r="M1282" s="1"/>
      <c r="N1282" s="4"/>
      <c r="O1282" s="4"/>
      <c r="P1282" s="4"/>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4"/>
      <c r="AY1282" s="1"/>
    </row>
    <row r="1283" spans="3:51" s="6" customFormat="1" x14ac:dyDescent="0.3">
      <c r="C1283" s="28"/>
      <c r="D1283" s="29"/>
      <c r="E1283" s="30"/>
      <c r="F1283" s="31"/>
      <c r="G1283" s="32"/>
      <c r="H1283" s="33"/>
      <c r="K1283" s="1"/>
      <c r="L1283" s="1"/>
      <c r="M1283" s="1"/>
      <c r="N1283" s="4"/>
      <c r="O1283" s="4"/>
      <c r="P1283" s="4"/>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4"/>
      <c r="AY1283" s="1"/>
    </row>
    <row r="1284" spans="3:51" s="6" customFormat="1" x14ac:dyDescent="0.3">
      <c r="C1284" s="28"/>
      <c r="D1284" s="29"/>
      <c r="E1284" s="30"/>
      <c r="F1284" s="31"/>
      <c r="G1284" s="32"/>
      <c r="H1284" s="33"/>
      <c r="K1284" s="1"/>
      <c r="L1284" s="1"/>
      <c r="M1284" s="1"/>
      <c r="N1284" s="4"/>
      <c r="O1284" s="4"/>
      <c r="P1284" s="4"/>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4"/>
      <c r="AY1284" s="1"/>
    </row>
    <row r="1285" spans="3:51" s="6" customFormat="1" x14ac:dyDescent="0.3">
      <c r="C1285" s="28"/>
      <c r="D1285" s="29"/>
      <c r="E1285" s="30"/>
      <c r="F1285" s="31"/>
      <c r="G1285" s="32"/>
      <c r="H1285" s="33"/>
      <c r="K1285" s="1"/>
      <c r="L1285" s="1"/>
      <c r="M1285" s="1"/>
      <c r="N1285" s="4"/>
      <c r="O1285" s="4"/>
      <c r="P1285" s="4"/>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4"/>
      <c r="AY1285" s="1"/>
    </row>
    <row r="1286" spans="3:51" s="6" customFormat="1" x14ac:dyDescent="0.3">
      <c r="C1286" s="28"/>
      <c r="D1286" s="29"/>
      <c r="E1286" s="30"/>
      <c r="F1286" s="31"/>
      <c r="G1286" s="32"/>
      <c r="H1286" s="33"/>
      <c r="K1286" s="1"/>
      <c r="L1286" s="1"/>
      <c r="M1286" s="1"/>
      <c r="N1286" s="4"/>
      <c r="O1286" s="4"/>
      <c r="P1286" s="4"/>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4"/>
      <c r="AY1286" s="1"/>
    </row>
    <row r="1287" spans="3:51" s="6" customFormat="1" x14ac:dyDescent="0.3">
      <c r="C1287" s="28"/>
      <c r="D1287" s="29"/>
      <c r="E1287" s="30"/>
      <c r="F1287" s="31"/>
      <c r="G1287" s="32"/>
      <c r="H1287" s="33"/>
      <c r="K1287" s="1"/>
      <c r="L1287" s="1"/>
      <c r="M1287" s="1"/>
      <c r="N1287" s="4"/>
      <c r="O1287" s="4"/>
      <c r="P1287" s="4"/>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4"/>
      <c r="AY1287" s="1"/>
    </row>
    <row r="1288" spans="3:51" s="6" customFormat="1" x14ac:dyDescent="0.3">
      <c r="C1288" s="28"/>
      <c r="D1288" s="29"/>
      <c r="E1288" s="30"/>
      <c r="F1288" s="31"/>
      <c r="G1288" s="32"/>
      <c r="H1288" s="33"/>
      <c r="K1288" s="1"/>
      <c r="L1288" s="1"/>
      <c r="M1288" s="1"/>
      <c r="N1288" s="4"/>
      <c r="O1288" s="4"/>
      <c r="P1288" s="4"/>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4"/>
      <c r="AY1288" s="1"/>
    </row>
    <row r="1289" spans="3:51" s="6" customFormat="1" x14ac:dyDescent="0.3">
      <c r="C1289" s="28"/>
      <c r="D1289" s="29"/>
      <c r="E1289" s="30"/>
      <c r="F1289" s="31"/>
      <c r="G1289" s="32"/>
      <c r="H1289" s="33"/>
      <c r="K1289" s="1"/>
      <c r="L1289" s="1"/>
      <c r="M1289" s="1"/>
      <c r="N1289" s="4"/>
      <c r="O1289" s="4"/>
      <c r="P1289" s="4"/>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4"/>
      <c r="AY1289" s="1"/>
    </row>
    <row r="1290" spans="3:51" s="6" customFormat="1" x14ac:dyDescent="0.3">
      <c r="C1290" s="28"/>
      <c r="D1290" s="29"/>
      <c r="E1290" s="30"/>
      <c r="F1290" s="31"/>
      <c r="G1290" s="32"/>
      <c r="H1290" s="33"/>
      <c r="K1290" s="1"/>
      <c r="L1290" s="1"/>
      <c r="M1290" s="1"/>
      <c r="N1290" s="4"/>
      <c r="O1290" s="4"/>
      <c r="P1290" s="4"/>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4"/>
      <c r="AY1290" s="1"/>
    </row>
    <row r="1291" spans="3:51" s="6" customFormat="1" x14ac:dyDescent="0.3">
      <c r="C1291" s="28"/>
      <c r="D1291" s="29"/>
      <c r="E1291" s="30"/>
      <c r="F1291" s="31"/>
      <c r="G1291" s="32"/>
      <c r="H1291" s="33"/>
      <c r="K1291" s="1"/>
      <c r="L1291" s="1"/>
      <c r="M1291" s="1"/>
      <c r="N1291" s="4"/>
      <c r="O1291" s="4"/>
      <c r="P1291" s="4"/>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4"/>
      <c r="AY1291" s="1"/>
    </row>
    <row r="1292" spans="3:51" s="6" customFormat="1" x14ac:dyDescent="0.3">
      <c r="C1292" s="28"/>
      <c r="D1292" s="29"/>
      <c r="E1292" s="30"/>
      <c r="F1292" s="31"/>
      <c r="G1292" s="32"/>
      <c r="H1292" s="33"/>
      <c r="K1292" s="1"/>
      <c r="L1292" s="1"/>
      <c r="M1292" s="1"/>
      <c r="N1292" s="4"/>
      <c r="O1292" s="4"/>
      <c r="P1292" s="4"/>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4"/>
      <c r="AY1292" s="1"/>
    </row>
    <row r="1293" spans="3:51" s="6" customFormat="1" x14ac:dyDescent="0.3">
      <c r="C1293" s="28"/>
      <c r="D1293" s="29"/>
      <c r="E1293" s="30"/>
      <c r="F1293" s="31"/>
      <c r="G1293" s="32"/>
      <c r="H1293" s="33"/>
      <c r="K1293" s="1"/>
      <c r="L1293" s="1"/>
      <c r="M1293" s="1"/>
      <c r="N1293" s="4"/>
      <c r="O1293" s="4"/>
      <c r="P1293" s="4"/>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4"/>
      <c r="AY1293" s="1"/>
    </row>
    <row r="1294" spans="3:51" s="6" customFormat="1" x14ac:dyDescent="0.3">
      <c r="C1294" s="28"/>
      <c r="D1294" s="29"/>
      <c r="E1294" s="30"/>
      <c r="F1294" s="31"/>
      <c r="G1294" s="32"/>
      <c r="H1294" s="33"/>
      <c r="K1294" s="1"/>
      <c r="L1294" s="1"/>
      <c r="M1294" s="1"/>
      <c r="N1294" s="4"/>
      <c r="O1294" s="4"/>
      <c r="P1294" s="4"/>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4"/>
      <c r="AY1294" s="1"/>
    </row>
    <row r="1295" spans="3:51" s="6" customFormat="1" x14ac:dyDescent="0.3">
      <c r="C1295" s="28"/>
      <c r="D1295" s="29"/>
      <c r="E1295" s="30"/>
      <c r="F1295" s="31"/>
      <c r="G1295" s="32"/>
      <c r="H1295" s="33"/>
      <c r="K1295" s="1"/>
      <c r="L1295" s="1"/>
      <c r="M1295" s="1"/>
      <c r="N1295" s="4"/>
      <c r="O1295" s="4"/>
      <c r="P1295" s="4"/>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4"/>
      <c r="AY1295" s="1"/>
    </row>
    <row r="1296" spans="3:51" s="6" customFormat="1" x14ac:dyDescent="0.3">
      <c r="C1296" s="28"/>
      <c r="D1296" s="29"/>
      <c r="E1296" s="30"/>
      <c r="F1296" s="31"/>
      <c r="G1296" s="32"/>
      <c r="H1296" s="33"/>
      <c r="K1296" s="1"/>
      <c r="L1296" s="1"/>
      <c r="M1296" s="1"/>
      <c r="N1296" s="4"/>
      <c r="O1296" s="4"/>
      <c r="P1296" s="4"/>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4"/>
      <c r="AY1296" s="1"/>
    </row>
    <row r="1297" spans="3:51" s="6" customFormat="1" x14ac:dyDescent="0.3">
      <c r="C1297" s="28"/>
      <c r="D1297" s="29"/>
      <c r="E1297" s="30"/>
      <c r="F1297" s="31"/>
      <c r="G1297" s="32"/>
      <c r="H1297" s="33"/>
      <c r="K1297" s="1"/>
      <c r="L1297" s="1"/>
      <c r="M1297" s="1"/>
      <c r="N1297" s="4"/>
      <c r="O1297" s="4"/>
      <c r="P1297" s="4"/>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4"/>
      <c r="AY1297" s="1"/>
    </row>
    <row r="1298" spans="3:51" s="6" customFormat="1" x14ac:dyDescent="0.3">
      <c r="C1298" s="28"/>
      <c r="D1298" s="29"/>
      <c r="E1298" s="30"/>
      <c r="F1298" s="31"/>
      <c r="G1298" s="32"/>
      <c r="H1298" s="33"/>
      <c r="K1298" s="1"/>
      <c r="L1298" s="1"/>
      <c r="M1298" s="1"/>
      <c r="N1298" s="4"/>
      <c r="O1298" s="4"/>
      <c r="P1298" s="4"/>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4"/>
      <c r="AY1298" s="1"/>
    </row>
    <row r="1299" spans="3:51" s="6" customFormat="1" x14ac:dyDescent="0.3">
      <c r="C1299" s="28"/>
      <c r="D1299" s="29"/>
      <c r="E1299" s="30"/>
      <c r="F1299" s="31"/>
      <c r="G1299" s="32"/>
      <c r="H1299" s="33"/>
      <c r="K1299" s="1"/>
      <c r="L1299" s="1"/>
      <c r="M1299" s="1"/>
      <c r="N1299" s="4"/>
      <c r="O1299" s="4"/>
      <c r="P1299" s="4"/>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4"/>
      <c r="AY1299" s="1"/>
    </row>
    <row r="1300" spans="3:51" s="6" customFormat="1" x14ac:dyDescent="0.3">
      <c r="C1300" s="28"/>
      <c r="D1300" s="29"/>
      <c r="E1300" s="30"/>
      <c r="F1300" s="31"/>
      <c r="G1300" s="32"/>
      <c r="H1300" s="33"/>
      <c r="K1300" s="1"/>
      <c r="L1300" s="1"/>
      <c r="M1300" s="1"/>
      <c r="N1300" s="4"/>
      <c r="O1300" s="4"/>
      <c r="P1300" s="4"/>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4"/>
      <c r="AY1300" s="1"/>
    </row>
    <row r="1301" spans="3:51" s="6" customFormat="1" x14ac:dyDescent="0.3">
      <c r="C1301" s="28"/>
      <c r="D1301" s="29"/>
      <c r="E1301" s="30"/>
      <c r="F1301" s="31"/>
      <c r="G1301" s="32"/>
      <c r="H1301" s="33"/>
      <c r="K1301" s="1"/>
      <c r="L1301" s="1"/>
      <c r="M1301" s="1"/>
      <c r="N1301" s="4"/>
      <c r="O1301" s="4"/>
      <c r="P1301" s="4"/>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4"/>
      <c r="AY1301" s="1"/>
    </row>
    <row r="1302" spans="3:51" s="6" customFormat="1" x14ac:dyDescent="0.3">
      <c r="C1302" s="28"/>
      <c r="D1302" s="29"/>
      <c r="E1302" s="30"/>
      <c r="F1302" s="31"/>
      <c r="G1302" s="32"/>
      <c r="H1302" s="33"/>
      <c r="K1302" s="1"/>
      <c r="L1302" s="1"/>
      <c r="M1302" s="1"/>
      <c r="N1302" s="4"/>
      <c r="O1302" s="4"/>
      <c r="P1302" s="4"/>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4"/>
      <c r="AY1302" s="1"/>
    </row>
    <row r="1303" spans="3:51" s="6" customFormat="1" x14ac:dyDescent="0.3">
      <c r="C1303" s="28"/>
      <c r="D1303" s="29"/>
      <c r="E1303" s="30"/>
      <c r="F1303" s="31"/>
      <c r="G1303" s="32"/>
      <c r="H1303" s="33"/>
      <c r="K1303" s="1"/>
      <c r="L1303" s="1"/>
      <c r="M1303" s="1"/>
      <c r="N1303" s="4"/>
      <c r="O1303" s="4"/>
      <c r="P1303" s="4"/>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4"/>
      <c r="AY1303" s="1"/>
    </row>
    <row r="1304" spans="3:51" s="6" customFormat="1" x14ac:dyDescent="0.3">
      <c r="C1304" s="28"/>
      <c r="D1304" s="29"/>
      <c r="E1304" s="30"/>
      <c r="F1304" s="31"/>
      <c r="G1304" s="32"/>
      <c r="H1304" s="33"/>
      <c r="K1304" s="1"/>
      <c r="L1304" s="1"/>
      <c r="M1304" s="1"/>
      <c r="N1304" s="4"/>
      <c r="O1304" s="4"/>
      <c r="P1304" s="4"/>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4"/>
      <c r="AY1304" s="1"/>
    </row>
    <row r="1305" spans="3:51" s="6" customFormat="1" x14ac:dyDescent="0.3">
      <c r="C1305" s="28"/>
      <c r="D1305" s="29"/>
      <c r="E1305" s="30"/>
      <c r="F1305" s="31"/>
      <c r="G1305" s="32"/>
      <c r="H1305" s="33"/>
      <c r="K1305" s="1"/>
      <c r="L1305" s="1"/>
      <c r="M1305" s="1"/>
      <c r="N1305" s="4"/>
      <c r="O1305" s="4"/>
      <c r="P1305" s="4"/>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4"/>
      <c r="AY1305" s="1"/>
    </row>
    <row r="1306" spans="3:51" s="6" customFormat="1" x14ac:dyDescent="0.3">
      <c r="C1306" s="28"/>
      <c r="D1306" s="29"/>
      <c r="E1306" s="30"/>
      <c r="F1306" s="31"/>
      <c r="G1306" s="32"/>
      <c r="H1306" s="33"/>
      <c r="K1306" s="1"/>
      <c r="L1306" s="1"/>
      <c r="M1306" s="1"/>
      <c r="N1306" s="4"/>
      <c r="O1306" s="4"/>
      <c r="P1306" s="4"/>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4"/>
      <c r="AY1306" s="1"/>
    </row>
    <row r="1307" spans="3:51" s="6" customFormat="1" x14ac:dyDescent="0.3">
      <c r="C1307" s="28"/>
      <c r="D1307" s="29"/>
      <c r="E1307" s="30"/>
      <c r="F1307" s="31"/>
      <c r="G1307" s="32"/>
      <c r="H1307" s="33"/>
      <c r="K1307" s="1"/>
      <c r="L1307" s="1"/>
      <c r="M1307" s="1"/>
      <c r="N1307" s="4"/>
      <c r="O1307" s="4"/>
      <c r="P1307" s="4"/>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4"/>
      <c r="AY1307" s="1"/>
    </row>
    <row r="1308" spans="3:51" s="6" customFormat="1" x14ac:dyDescent="0.3">
      <c r="C1308" s="28"/>
      <c r="D1308" s="29"/>
      <c r="E1308" s="30"/>
      <c r="F1308" s="31"/>
      <c r="G1308" s="32"/>
      <c r="H1308" s="33"/>
      <c r="K1308" s="1"/>
      <c r="L1308" s="1"/>
      <c r="M1308" s="1"/>
      <c r="N1308" s="4"/>
      <c r="O1308" s="4"/>
      <c r="P1308" s="4"/>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4"/>
      <c r="AY1308" s="1"/>
    </row>
    <row r="1309" spans="3:51" s="6" customFormat="1" x14ac:dyDescent="0.3">
      <c r="C1309" s="28"/>
      <c r="D1309" s="29"/>
      <c r="E1309" s="30"/>
      <c r="F1309" s="31"/>
      <c r="G1309" s="32"/>
      <c r="H1309" s="33"/>
      <c r="K1309" s="1"/>
      <c r="L1309" s="1"/>
      <c r="M1309" s="1"/>
      <c r="N1309" s="4"/>
      <c r="O1309" s="4"/>
      <c r="P1309" s="4"/>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4"/>
      <c r="AY1309" s="1"/>
    </row>
    <row r="1310" spans="3:51" s="6" customFormat="1" x14ac:dyDescent="0.3">
      <c r="C1310" s="28"/>
      <c r="D1310" s="29"/>
      <c r="E1310" s="30"/>
      <c r="F1310" s="31"/>
      <c r="G1310" s="32"/>
      <c r="H1310" s="33"/>
      <c r="K1310" s="1"/>
      <c r="L1310" s="1"/>
      <c r="M1310" s="1"/>
      <c r="N1310" s="4"/>
      <c r="O1310" s="4"/>
      <c r="P1310" s="4"/>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4"/>
      <c r="AY1310" s="1"/>
    </row>
    <row r="1311" spans="3:51" s="6" customFormat="1" x14ac:dyDescent="0.3">
      <c r="C1311" s="28"/>
      <c r="D1311" s="29"/>
      <c r="E1311" s="30"/>
      <c r="F1311" s="31"/>
      <c r="G1311" s="32"/>
      <c r="H1311" s="33"/>
      <c r="K1311" s="1"/>
      <c r="L1311" s="1"/>
      <c r="M1311" s="1"/>
      <c r="N1311" s="4"/>
      <c r="O1311" s="4"/>
      <c r="P1311" s="4"/>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4"/>
      <c r="AY1311" s="1"/>
    </row>
    <row r="1312" spans="3:51" s="6" customFormat="1" x14ac:dyDescent="0.3">
      <c r="C1312" s="28"/>
      <c r="D1312" s="29"/>
      <c r="E1312" s="30"/>
      <c r="F1312" s="31"/>
      <c r="G1312" s="32"/>
      <c r="H1312" s="33"/>
      <c r="K1312" s="1"/>
      <c r="L1312" s="1"/>
      <c r="M1312" s="1"/>
      <c r="N1312" s="4"/>
      <c r="O1312" s="4"/>
      <c r="P1312" s="4"/>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4"/>
      <c r="AY1312" s="1"/>
    </row>
    <row r="1313" spans="3:51" s="6" customFormat="1" x14ac:dyDescent="0.3">
      <c r="C1313" s="28"/>
      <c r="D1313" s="29"/>
      <c r="E1313" s="30"/>
      <c r="F1313" s="31"/>
      <c r="G1313" s="32"/>
      <c r="H1313" s="33"/>
      <c r="K1313" s="1"/>
      <c r="L1313" s="1"/>
      <c r="M1313" s="1"/>
      <c r="N1313" s="4"/>
      <c r="O1313" s="4"/>
      <c r="P1313" s="4"/>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4"/>
      <c r="AY1313" s="1"/>
    </row>
    <row r="1314" spans="3:51" s="6" customFormat="1" x14ac:dyDescent="0.3">
      <c r="C1314" s="28"/>
      <c r="D1314" s="29"/>
      <c r="E1314" s="30"/>
      <c r="F1314" s="31"/>
      <c r="G1314" s="32"/>
      <c r="H1314" s="33"/>
      <c r="K1314" s="1"/>
      <c r="L1314" s="1"/>
      <c r="M1314" s="1"/>
      <c r="N1314" s="4"/>
      <c r="O1314" s="4"/>
      <c r="P1314" s="4"/>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4"/>
      <c r="AY1314" s="1"/>
    </row>
    <row r="1315" spans="3:51" s="6" customFormat="1" x14ac:dyDescent="0.3">
      <c r="C1315" s="28"/>
      <c r="D1315" s="29"/>
      <c r="E1315" s="30"/>
      <c r="F1315" s="31"/>
      <c r="G1315" s="32"/>
      <c r="H1315" s="33"/>
      <c r="K1315" s="1"/>
      <c r="L1315" s="1"/>
      <c r="M1315" s="1"/>
      <c r="N1315" s="4"/>
      <c r="O1315" s="4"/>
      <c r="P1315" s="4"/>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4"/>
      <c r="AY1315" s="1"/>
    </row>
    <row r="1316" spans="3:51" s="6" customFormat="1" x14ac:dyDescent="0.3">
      <c r="C1316" s="28"/>
      <c r="D1316" s="29"/>
      <c r="E1316" s="30"/>
      <c r="F1316" s="31"/>
      <c r="G1316" s="32"/>
      <c r="H1316" s="33"/>
      <c r="K1316" s="1"/>
      <c r="L1316" s="1"/>
      <c r="M1316" s="1"/>
      <c r="N1316" s="4"/>
      <c r="O1316" s="4"/>
      <c r="P1316" s="4"/>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4"/>
      <c r="AY1316" s="1"/>
    </row>
    <row r="1317" spans="3:51" s="6" customFormat="1" x14ac:dyDescent="0.3">
      <c r="C1317" s="28"/>
      <c r="D1317" s="29"/>
      <c r="E1317" s="30"/>
      <c r="F1317" s="31"/>
      <c r="G1317" s="32"/>
      <c r="H1317" s="33"/>
      <c r="K1317" s="1"/>
      <c r="L1317" s="1"/>
      <c r="M1317" s="1"/>
      <c r="N1317" s="4"/>
      <c r="O1317" s="4"/>
      <c r="P1317" s="4"/>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4"/>
      <c r="AY1317" s="1"/>
    </row>
    <row r="1318" spans="3:51" s="6" customFormat="1" x14ac:dyDescent="0.3">
      <c r="C1318" s="28"/>
      <c r="D1318" s="29"/>
      <c r="E1318" s="30"/>
      <c r="F1318" s="31"/>
      <c r="G1318" s="32"/>
      <c r="H1318" s="33"/>
      <c r="K1318" s="1"/>
      <c r="L1318" s="1"/>
      <c r="M1318" s="1"/>
      <c r="N1318" s="4"/>
      <c r="O1318" s="4"/>
      <c r="P1318" s="4"/>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4"/>
      <c r="AY1318" s="1"/>
    </row>
    <row r="1319" spans="3:51" s="6" customFormat="1" x14ac:dyDescent="0.3">
      <c r="C1319" s="28"/>
      <c r="D1319" s="29"/>
      <c r="E1319" s="30"/>
      <c r="F1319" s="31"/>
      <c r="G1319" s="32"/>
      <c r="H1319" s="33"/>
      <c r="K1319" s="1"/>
      <c r="L1319" s="1"/>
      <c r="M1319" s="1"/>
      <c r="N1319" s="4"/>
      <c r="O1319" s="4"/>
      <c r="P1319" s="4"/>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4"/>
      <c r="AY1319" s="1"/>
    </row>
    <row r="1320" spans="3:51" s="6" customFormat="1" x14ac:dyDescent="0.3">
      <c r="C1320" s="28"/>
      <c r="D1320" s="29"/>
      <c r="E1320" s="30"/>
      <c r="F1320" s="31"/>
      <c r="G1320" s="32"/>
      <c r="H1320" s="33"/>
      <c r="K1320" s="1"/>
      <c r="L1320" s="1"/>
      <c r="M1320" s="1"/>
      <c r="N1320" s="4"/>
      <c r="O1320" s="4"/>
      <c r="P1320" s="4"/>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4"/>
      <c r="AY1320" s="1"/>
    </row>
    <row r="1321" spans="3:51" s="6" customFormat="1" x14ac:dyDescent="0.3">
      <c r="C1321" s="28"/>
      <c r="D1321" s="29"/>
      <c r="E1321" s="30"/>
      <c r="F1321" s="31"/>
      <c r="G1321" s="32"/>
      <c r="H1321" s="33"/>
      <c r="K1321" s="1"/>
      <c r="L1321" s="1"/>
      <c r="M1321" s="1"/>
      <c r="N1321" s="4"/>
      <c r="O1321" s="4"/>
      <c r="P1321" s="4"/>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4"/>
      <c r="AY1321" s="1"/>
    </row>
    <row r="1322" spans="3:51" s="6" customFormat="1" x14ac:dyDescent="0.3">
      <c r="C1322" s="28"/>
      <c r="D1322" s="29"/>
      <c r="E1322" s="30"/>
      <c r="F1322" s="31"/>
      <c r="G1322" s="32"/>
      <c r="H1322" s="33"/>
      <c r="K1322" s="1"/>
      <c r="L1322" s="1"/>
      <c r="M1322" s="1"/>
      <c r="N1322" s="4"/>
      <c r="O1322" s="4"/>
      <c r="P1322" s="4"/>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4"/>
      <c r="AY1322" s="1"/>
    </row>
    <row r="1323" spans="3:51" s="6" customFormat="1" x14ac:dyDescent="0.3">
      <c r="C1323" s="28"/>
      <c r="D1323" s="29"/>
      <c r="E1323" s="30"/>
      <c r="F1323" s="31"/>
      <c r="G1323" s="32"/>
      <c r="H1323" s="33"/>
      <c r="K1323" s="1"/>
      <c r="L1323" s="1"/>
      <c r="M1323" s="1"/>
      <c r="N1323" s="4"/>
      <c r="O1323" s="4"/>
      <c r="P1323" s="4"/>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4"/>
      <c r="AY1323" s="1"/>
    </row>
    <row r="1324" spans="3:51" s="6" customFormat="1" x14ac:dyDescent="0.3">
      <c r="C1324" s="28"/>
      <c r="D1324" s="29"/>
      <c r="E1324" s="30"/>
      <c r="F1324" s="31"/>
      <c r="G1324" s="32"/>
      <c r="H1324" s="33"/>
      <c r="K1324" s="1"/>
      <c r="L1324" s="1"/>
      <c r="M1324" s="1"/>
      <c r="N1324" s="4"/>
      <c r="O1324" s="4"/>
      <c r="P1324" s="4"/>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4"/>
      <c r="AY1324" s="1"/>
    </row>
    <row r="1325" spans="3:51" s="6" customFormat="1" x14ac:dyDescent="0.3">
      <c r="C1325" s="28"/>
      <c r="D1325" s="29"/>
      <c r="E1325" s="30"/>
      <c r="F1325" s="31"/>
      <c r="G1325" s="32"/>
      <c r="H1325" s="33"/>
      <c r="K1325" s="1"/>
      <c r="L1325" s="1"/>
      <c r="M1325" s="1"/>
      <c r="N1325" s="4"/>
      <c r="O1325" s="4"/>
      <c r="P1325" s="4"/>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4"/>
      <c r="AY1325" s="1"/>
    </row>
    <row r="1326" spans="3:51" s="6" customFormat="1" x14ac:dyDescent="0.3">
      <c r="C1326" s="28"/>
      <c r="D1326" s="29"/>
      <c r="E1326" s="30"/>
      <c r="F1326" s="31"/>
      <c r="G1326" s="32"/>
      <c r="H1326" s="33"/>
      <c r="K1326" s="1"/>
      <c r="L1326" s="1"/>
      <c r="M1326" s="1"/>
      <c r="N1326" s="4"/>
      <c r="O1326" s="4"/>
      <c r="P1326" s="4"/>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4"/>
      <c r="AY1326" s="1"/>
    </row>
    <row r="1327" spans="3:51" s="6" customFormat="1" x14ac:dyDescent="0.3">
      <c r="C1327" s="28"/>
      <c r="D1327" s="29"/>
      <c r="E1327" s="30"/>
      <c r="F1327" s="31"/>
      <c r="G1327" s="32"/>
      <c r="H1327" s="33"/>
      <c r="K1327" s="1"/>
      <c r="L1327" s="1"/>
      <c r="M1327" s="1"/>
      <c r="N1327" s="4"/>
      <c r="O1327" s="4"/>
      <c r="P1327" s="4"/>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4"/>
      <c r="AY1327" s="1"/>
    </row>
    <row r="1328" spans="3:51" s="6" customFormat="1" x14ac:dyDescent="0.3">
      <c r="C1328" s="28"/>
      <c r="D1328" s="29"/>
      <c r="E1328" s="30"/>
      <c r="F1328" s="31"/>
      <c r="G1328" s="32"/>
      <c r="H1328" s="33"/>
      <c r="K1328" s="1"/>
      <c r="L1328" s="1"/>
      <c r="M1328" s="1"/>
      <c r="N1328" s="4"/>
      <c r="O1328" s="4"/>
      <c r="P1328" s="4"/>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4"/>
      <c r="AY1328" s="1"/>
    </row>
    <row r="1329" spans="3:51" s="6" customFormat="1" x14ac:dyDescent="0.3">
      <c r="C1329" s="28"/>
      <c r="D1329" s="29"/>
      <c r="E1329" s="30"/>
      <c r="F1329" s="31"/>
      <c r="G1329" s="32"/>
      <c r="H1329" s="33"/>
      <c r="K1329" s="1"/>
      <c r="L1329" s="1"/>
      <c r="M1329" s="1"/>
      <c r="N1329" s="4"/>
      <c r="O1329" s="4"/>
      <c r="P1329" s="4"/>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4"/>
      <c r="AY1329" s="1"/>
    </row>
    <row r="1330" spans="3:51" s="6" customFormat="1" x14ac:dyDescent="0.3">
      <c r="C1330" s="28"/>
      <c r="D1330" s="29"/>
      <c r="E1330" s="30"/>
      <c r="F1330" s="31"/>
      <c r="G1330" s="32"/>
      <c r="H1330" s="33"/>
      <c r="K1330" s="1"/>
      <c r="L1330" s="1"/>
      <c r="M1330" s="1"/>
      <c r="N1330" s="4"/>
      <c r="O1330" s="4"/>
      <c r="P1330" s="4"/>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4"/>
      <c r="AY1330" s="1"/>
    </row>
    <row r="1331" spans="3:51" s="6" customFormat="1" x14ac:dyDescent="0.3">
      <c r="C1331" s="28"/>
      <c r="D1331" s="29"/>
      <c r="E1331" s="30"/>
      <c r="F1331" s="31"/>
      <c r="G1331" s="32"/>
      <c r="H1331" s="33"/>
      <c r="K1331" s="1"/>
      <c r="L1331" s="1"/>
      <c r="M1331" s="1"/>
      <c r="N1331" s="4"/>
      <c r="O1331" s="4"/>
      <c r="P1331" s="4"/>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4"/>
      <c r="AY1331" s="1"/>
    </row>
    <row r="1332" spans="3:51" s="6" customFormat="1" x14ac:dyDescent="0.3">
      <c r="C1332" s="28"/>
      <c r="D1332" s="29"/>
      <c r="E1332" s="30"/>
      <c r="F1332" s="31"/>
      <c r="G1332" s="32"/>
      <c r="H1332" s="33"/>
      <c r="K1332" s="1"/>
      <c r="L1332" s="1"/>
      <c r="M1332" s="1"/>
      <c r="N1332" s="4"/>
      <c r="O1332" s="4"/>
      <c r="P1332" s="4"/>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4"/>
      <c r="AY1332" s="1"/>
    </row>
    <row r="1333" spans="3:51" s="6" customFormat="1" x14ac:dyDescent="0.3">
      <c r="C1333" s="28"/>
      <c r="D1333" s="29"/>
      <c r="E1333" s="30"/>
      <c r="F1333" s="31"/>
      <c r="G1333" s="32"/>
      <c r="H1333" s="33"/>
      <c r="K1333" s="1"/>
      <c r="L1333" s="1"/>
      <c r="M1333" s="1"/>
      <c r="N1333" s="4"/>
      <c r="O1333" s="4"/>
      <c r="P1333" s="4"/>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4"/>
      <c r="AY1333" s="1"/>
    </row>
    <row r="1334" spans="3:51" s="6" customFormat="1" x14ac:dyDescent="0.3">
      <c r="C1334" s="28"/>
      <c r="D1334" s="29"/>
      <c r="E1334" s="30"/>
      <c r="F1334" s="31"/>
      <c r="G1334" s="32"/>
      <c r="H1334" s="33"/>
      <c r="K1334" s="1"/>
      <c r="L1334" s="1"/>
      <c r="M1334" s="1"/>
      <c r="N1334" s="4"/>
      <c r="O1334" s="4"/>
      <c r="P1334" s="4"/>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4"/>
      <c r="AY1334" s="1"/>
    </row>
    <row r="1335" spans="3:51" s="6" customFormat="1" x14ac:dyDescent="0.3">
      <c r="C1335" s="28"/>
      <c r="D1335" s="29"/>
      <c r="E1335" s="30"/>
      <c r="F1335" s="31"/>
      <c r="G1335" s="32"/>
      <c r="H1335" s="33"/>
      <c r="K1335" s="1"/>
      <c r="L1335" s="1"/>
      <c r="M1335" s="1"/>
      <c r="N1335" s="4"/>
      <c r="O1335" s="4"/>
      <c r="P1335" s="4"/>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4"/>
      <c r="AY1335" s="1"/>
    </row>
    <row r="1336" spans="3:51" s="6" customFormat="1" x14ac:dyDescent="0.3">
      <c r="C1336" s="28"/>
      <c r="D1336" s="29"/>
      <c r="E1336" s="30"/>
      <c r="F1336" s="31"/>
      <c r="G1336" s="32"/>
      <c r="H1336" s="33"/>
      <c r="K1336" s="1"/>
      <c r="L1336" s="1"/>
      <c r="M1336" s="1"/>
      <c r="N1336" s="4"/>
      <c r="O1336" s="4"/>
      <c r="P1336" s="4"/>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4"/>
      <c r="AY1336" s="1"/>
    </row>
    <row r="1337" spans="3:51" s="6" customFormat="1" x14ac:dyDescent="0.3">
      <c r="C1337" s="28"/>
      <c r="D1337" s="29"/>
      <c r="E1337" s="30"/>
      <c r="F1337" s="31"/>
      <c r="G1337" s="32"/>
      <c r="H1337" s="33"/>
      <c r="K1337" s="1"/>
      <c r="L1337" s="1"/>
      <c r="M1337" s="1"/>
      <c r="N1337" s="4"/>
      <c r="O1337" s="4"/>
      <c r="P1337" s="4"/>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4"/>
      <c r="AY1337" s="1"/>
    </row>
    <row r="1338" spans="3:51" s="6" customFormat="1" x14ac:dyDescent="0.3">
      <c r="C1338" s="28"/>
      <c r="D1338" s="29"/>
      <c r="E1338" s="30"/>
      <c r="F1338" s="31"/>
      <c r="G1338" s="32"/>
      <c r="H1338" s="33"/>
      <c r="K1338" s="1"/>
      <c r="L1338" s="1"/>
      <c r="M1338" s="1"/>
      <c r="N1338" s="4"/>
      <c r="O1338" s="4"/>
      <c r="P1338" s="4"/>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4"/>
      <c r="AY1338" s="1"/>
    </row>
    <row r="1339" spans="3:51" s="6" customFormat="1" x14ac:dyDescent="0.3">
      <c r="C1339" s="28"/>
      <c r="D1339" s="29"/>
      <c r="E1339" s="30"/>
      <c r="F1339" s="31"/>
      <c r="G1339" s="32"/>
      <c r="H1339" s="33"/>
      <c r="K1339" s="1"/>
      <c r="L1339" s="1"/>
      <c r="M1339" s="1"/>
      <c r="N1339" s="4"/>
      <c r="O1339" s="4"/>
      <c r="P1339" s="4"/>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4"/>
      <c r="AY1339" s="1"/>
    </row>
    <row r="1340" spans="3:51" s="6" customFormat="1" x14ac:dyDescent="0.3">
      <c r="C1340" s="28"/>
      <c r="D1340" s="29"/>
      <c r="E1340" s="30"/>
      <c r="F1340" s="31"/>
      <c r="G1340" s="32"/>
      <c r="H1340" s="33"/>
      <c r="K1340" s="1"/>
      <c r="L1340" s="1"/>
      <c r="M1340" s="1"/>
      <c r="N1340" s="4"/>
      <c r="O1340" s="4"/>
      <c r="P1340" s="4"/>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4"/>
      <c r="AY1340" s="1"/>
    </row>
    <row r="1341" spans="3:51" s="6" customFormat="1" x14ac:dyDescent="0.3">
      <c r="C1341" s="28"/>
      <c r="D1341" s="29"/>
      <c r="E1341" s="30"/>
      <c r="F1341" s="31"/>
      <c r="G1341" s="32"/>
      <c r="H1341" s="33"/>
      <c r="K1341" s="1"/>
      <c r="L1341" s="1"/>
      <c r="M1341" s="1"/>
      <c r="N1341" s="4"/>
      <c r="O1341" s="4"/>
      <c r="P1341" s="4"/>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4"/>
      <c r="AY1341" s="1"/>
    </row>
    <row r="1342" spans="3:51" s="6" customFormat="1" x14ac:dyDescent="0.3">
      <c r="C1342" s="28"/>
      <c r="D1342" s="29"/>
      <c r="E1342" s="30"/>
      <c r="F1342" s="31"/>
      <c r="G1342" s="32"/>
      <c r="H1342" s="33"/>
      <c r="K1342" s="1"/>
      <c r="L1342" s="1"/>
      <c r="M1342" s="1"/>
      <c r="N1342" s="4"/>
      <c r="O1342" s="4"/>
      <c r="P1342" s="4"/>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4"/>
      <c r="AY1342" s="1"/>
    </row>
    <row r="1343" spans="3:51" s="6" customFormat="1" x14ac:dyDescent="0.3">
      <c r="C1343" s="28"/>
      <c r="D1343" s="29"/>
      <c r="E1343" s="30"/>
      <c r="F1343" s="31"/>
      <c r="G1343" s="32"/>
      <c r="H1343" s="33"/>
      <c r="K1343" s="1"/>
      <c r="L1343" s="1"/>
      <c r="M1343" s="1"/>
      <c r="N1343" s="4"/>
      <c r="O1343" s="4"/>
      <c r="P1343" s="4"/>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4"/>
      <c r="AY1343" s="1"/>
    </row>
    <row r="1344" spans="3:51" s="6" customFormat="1" x14ac:dyDescent="0.3">
      <c r="C1344" s="28"/>
      <c r="D1344" s="29"/>
      <c r="E1344" s="30"/>
      <c r="F1344" s="31"/>
      <c r="G1344" s="32"/>
      <c r="H1344" s="33"/>
      <c r="K1344" s="1"/>
      <c r="L1344" s="1"/>
      <c r="M1344" s="1"/>
      <c r="N1344" s="4"/>
      <c r="O1344" s="4"/>
      <c r="P1344" s="4"/>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4"/>
      <c r="AY1344" s="1"/>
    </row>
    <row r="1345" spans="3:51" s="6" customFormat="1" x14ac:dyDescent="0.3">
      <c r="C1345" s="28"/>
      <c r="D1345" s="29"/>
      <c r="E1345" s="30"/>
      <c r="F1345" s="31"/>
      <c r="G1345" s="32"/>
      <c r="H1345" s="33"/>
      <c r="K1345" s="1"/>
      <c r="L1345" s="1"/>
      <c r="M1345" s="1"/>
      <c r="N1345" s="4"/>
      <c r="O1345" s="4"/>
      <c r="P1345" s="4"/>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4"/>
      <c r="AY1345" s="1"/>
    </row>
    <row r="1346" spans="3:51" s="6" customFormat="1" x14ac:dyDescent="0.3">
      <c r="C1346" s="28"/>
      <c r="D1346" s="29"/>
      <c r="E1346" s="30"/>
      <c r="F1346" s="31"/>
      <c r="G1346" s="32"/>
      <c r="H1346" s="33"/>
      <c r="K1346" s="1"/>
      <c r="L1346" s="1"/>
      <c r="M1346" s="1"/>
      <c r="N1346" s="4"/>
      <c r="O1346" s="4"/>
      <c r="P1346" s="4"/>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4"/>
      <c r="AY1346" s="1"/>
    </row>
    <row r="1347" spans="3:51" s="6" customFormat="1" x14ac:dyDescent="0.3">
      <c r="C1347" s="28"/>
      <c r="D1347" s="29"/>
      <c r="E1347" s="30"/>
      <c r="F1347" s="31"/>
      <c r="G1347" s="32"/>
      <c r="H1347" s="33"/>
      <c r="K1347" s="1"/>
      <c r="L1347" s="1"/>
      <c r="M1347" s="1"/>
      <c r="N1347" s="4"/>
      <c r="O1347" s="4"/>
      <c r="P1347" s="4"/>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4"/>
      <c r="AY1347" s="1"/>
    </row>
    <row r="1348" spans="3:51" s="6" customFormat="1" x14ac:dyDescent="0.3">
      <c r="C1348" s="28"/>
      <c r="D1348" s="29"/>
      <c r="E1348" s="30"/>
      <c r="F1348" s="31"/>
      <c r="G1348" s="32"/>
      <c r="H1348" s="33"/>
      <c r="K1348" s="1"/>
      <c r="L1348" s="1"/>
      <c r="M1348" s="1"/>
      <c r="N1348" s="4"/>
      <c r="O1348" s="4"/>
      <c r="P1348" s="4"/>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4"/>
      <c r="AY1348" s="1"/>
    </row>
    <row r="1349" spans="3:51" s="6" customFormat="1" x14ac:dyDescent="0.3">
      <c r="C1349" s="28"/>
      <c r="D1349" s="29"/>
      <c r="E1349" s="30"/>
      <c r="F1349" s="31"/>
      <c r="G1349" s="32"/>
      <c r="H1349" s="33"/>
      <c r="K1349" s="1"/>
      <c r="L1349" s="1"/>
      <c r="M1349" s="1"/>
      <c r="N1349" s="4"/>
      <c r="O1349" s="4"/>
      <c r="P1349" s="4"/>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4"/>
      <c r="AY1349" s="1"/>
    </row>
    <row r="1350" spans="3:51" s="6" customFormat="1" x14ac:dyDescent="0.3">
      <c r="C1350" s="28"/>
      <c r="D1350" s="29"/>
      <c r="E1350" s="30"/>
      <c r="F1350" s="31"/>
      <c r="G1350" s="32"/>
      <c r="H1350" s="33"/>
      <c r="K1350" s="1"/>
      <c r="L1350" s="1"/>
      <c r="M1350" s="1"/>
      <c r="N1350" s="4"/>
      <c r="O1350" s="4"/>
      <c r="P1350" s="4"/>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4"/>
      <c r="AY1350" s="1"/>
    </row>
    <row r="1351" spans="3:51" s="6" customFormat="1" x14ac:dyDescent="0.3">
      <c r="C1351" s="28"/>
      <c r="D1351" s="29"/>
      <c r="E1351" s="30"/>
      <c r="F1351" s="31"/>
      <c r="G1351" s="32"/>
      <c r="H1351" s="33"/>
      <c r="K1351" s="1"/>
      <c r="L1351" s="1"/>
      <c r="M1351" s="1"/>
      <c r="N1351" s="4"/>
      <c r="O1351" s="4"/>
      <c r="P1351" s="4"/>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4"/>
      <c r="AY1351" s="1"/>
    </row>
    <row r="1352" spans="3:51" s="6" customFormat="1" x14ac:dyDescent="0.3">
      <c r="C1352" s="28"/>
      <c r="D1352" s="29"/>
      <c r="E1352" s="30"/>
      <c r="F1352" s="31"/>
      <c r="G1352" s="32"/>
      <c r="H1352" s="33"/>
      <c r="K1352" s="1"/>
      <c r="L1352" s="1"/>
      <c r="M1352" s="1"/>
      <c r="N1352" s="4"/>
      <c r="O1352" s="4"/>
      <c r="P1352" s="4"/>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4"/>
      <c r="AY1352" s="1"/>
    </row>
    <row r="1353" spans="3:51" s="6" customFormat="1" x14ac:dyDescent="0.3">
      <c r="C1353" s="28"/>
      <c r="D1353" s="29"/>
      <c r="E1353" s="30"/>
      <c r="F1353" s="31"/>
      <c r="G1353" s="32"/>
      <c r="H1353" s="33"/>
      <c r="K1353" s="1"/>
      <c r="L1353" s="1"/>
      <c r="M1353" s="1"/>
      <c r="N1353" s="4"/>
      <c r="O1353" s="4"/>
      <c r="P1353" s="4"/>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4"/>
      <c r="AY1353" s="1"/>
    </row>
    <row r="1354" spans="3:51" s="6" customFormat="1" x14ac:dyDescent="0.3">
      <c r="C1354" s="28"/>
      <c r="D1354" s="29"/>
      <c r="E1354" s="30"/>
      <c r="F1354" s="31"/>
      <c r="G1354" s="32"/>
      <c r="H1354" s="33"/>
      <c r="K1354" s="1"/>
      <c r="L1354" s="1"/>
      <c r="M1354" s="1"/>
      <c r="N1354" s="4"/>
      <c r="O1354" s="4"/>
      <c r="P1354" s="4"/>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4"/>
      <c r="AY1354" s="1"/>
    </row>
    <row r="1355" spans="3:51" s="6" customFormat="1" x14ac:dyDescent="0.3">
      <c r="C1355" s="28"/>
      <c r="D1355" s="29"/>
      <c r="E1355" s="30"/>
      <c r="F1355" s="31"/>
      <c r="G1355" s="32"/>
      <c r="H1355" s="33"/>
      <c r="K1355" s="1"/>
      <c r="L1355" s="1"/>
      <c r="M1355" s="1"/>
      <c r="N1355" s="4"/>
      <c r="O1355" s="4"/>
      <c r="P1355" s="4"/>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4"/>
      <c r="AY1355" s="1"/>
    </row>
    <row r="1356" spans="3:51" s="6" customFormat="1" x14ac:dyDescent="0.3">
      <c r="C1356" s="28"/>
      <c r="D1356" s="29"/>
      <c r="E1356" s="30"/>
      <c r="F1356" s="31"/>
      <c r="G1356" s="32"/>
      <c r="H1356" s="33"/>
      <c r="K1356" s="1"/>
      <c r="L1356" s="1"/>
      <c r="M1356" s="1"/>
      <c r="N1356" s="4"/>
      <c r="O1356" s="4"/>
      <c r="P1356" s="4"/>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4"/>
      <c r="AY1356" s="1"/>
    </row>
    <row r="1357" spans="3:51" s="6" customFormat="1" x14ac:dyDescent="0.3">
      <c r="C1357" s="28"/>
      <c r="D1357" s="29"/>
      <c r="E1357" s="30"/>
      <c r="F1357" s="31"/>
      <c r="G1357" s="32"/>
      <c r="H1357" s="33"/>
      <c r="K1357" s="1"/>
      <c r="L1357" s="1"/>
      <c r="M1357" s="1"/>
      <c r="N1357" s="4"/>
      <c r="O1357" s="4"/>
      <c r="P1357" s="4"/>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4"/>
      <c r="AY1357" s="1"/>
    </row>
    <row r="1358" spans="3:51" s="6" customFormat="1" x14ac:dyDescent="0.3">
      <c r="C1358" s="28"/>
      <c r="D1358" s="29"/>
      <c r="E1358" s="30"/>
      <c r="F1358" s="31"/>
      <c r="G1358" s="32"/>
      <c r="H1358" s="33"/>
      <c r="K1358" s="1"/>
      <c r="L1358" s="1"/>
      <c r="M1358" s="1"/>
      <c r="N1358" s="4"/>
      <c r="O1358" s="4"/>
      <c r="P1358" s="4"/>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4"/>
      <c r="AY1358" s="1"/>
    </row>
    <row r="1359" spans="3:51" s="6" customFormat="1" x14ac:dyDescent="0.3">
      <c r="C1359" s="28"/>
      <c r="D1359" s="29"/>
      <c r="E1359" s="30"/>
      <c r="F1359" s="31"/>
      <c r="G1359" s="32"/>
      <c r="H1359" s="33"/>
      <c r="K1359" s="1"/>
      <c r="L1359" s="1"/>
      <c r="M1359" s="1"/>
      <c r="N1359" s="4"/>
      <c r="O1359" s="4"/>
      <c r="P1359" s="4"/>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4"/>
      <c r="AY1359" s="1"/>
    </row>
    <row r="1360" spans="3:51" s="6" customFormat="1" x14ac:dyDescent="0.3">
      <c r="C1360" s="28"/>
      <c r="D1360" s="29"/>
      <c r="E1360" s="30"/>
      <c r="F1360" s="31"/>
      <c r="G1360" s="32"/>
      <c r="H1360" s="33"/>
      <c r="K1360" s="1"/>
      <c r="L1360" s="1"/>
      <c r="M1360" s="1"/>
      <c r="N1360" s="4"/>
      <c r="O1360" s="4"/>
      <c r="P1360" s="4"/>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4"/>
      <c r="AY1360" s="1"/>
    </row>
    <row r="1361" spans="3:51" s="6" customFormat="1" x14ac:dyDescent="0.3">
      <c r="C1361" s="28"/>
      <c r="D1361" s="29"/>
      <c r="E1361" s="30"/>
      <c r="F1361" s="31"/>
      <c r="G1361" s="32"/>
      <c r="H1361" s="33"/>
      <c r="K1361" s="1"/>
      <c r="L1361" s="1"/>
      <c r="M1361" s="1"/>
      <c r="N1361" s="4"/>
      <c r="O1361" s="4"/>
      <c r="P1361" s="4"/>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4"/>
      <c r="AY1361" s="1"/>
    </row>
    <row r="1362" spans="3:51" s="6" customFormat="1" x14ac:dyDescent="0.3">
      <c r="C1362" s="28"/>
      <c r="D1362" s="29"/>
      <c r="E1362" s="30"/>
      <c r="F1362" s="31"/>
      <c r="G1362" s="32"/>
      <c r="H1362" s="33"/>
      <c r="K1362" s="1"/>
      <c r="L1362" s="1"/>
      <c r="M1362" s="1"/>
      <c r="N1362" s="4"/>
      <c r="O1362" s="4"/>
      <c r="P1362" s="4"/>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4"/>
      <c r="AY1362" s="1"/>
    </row>
    <row r="1363" spans="3:51" s="6" customFormat="1" x14ac:dyDescent="0.3">
      <c r="C1363" s="28"/>
      <c r="D1363" s="29"/>
      <c r="E1363" s="30"/>
      <c r="F1363" s="31"/>
      <c r="G1363" s="32"/>
      <c r="H1363" s="33"/>
      <c r="K1363" s="1"/>
      <c r="L1363" s="1"/>
      <c r="M1363" s="1"/>
      <c r="N1363" s="4"/>
      <c r="O1363" s="4"/>
      <c r="P1363" s="4"/>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4"/>
      <c r="AY1363" s="1"/>
    </row>
    <row r="1364" spans="3:51" s="6" customFormat="1" x14ac:dyDescent="0.3">
      <c r="C1364" s="28"/>
      <c r="D1364" s="29"/>
      <c r="E1364" s="30"/>
      <c r="F1364" s="31"/>
      <c r="G1364" s="32"/>
      <c r="H1364" s="33"/>
      <c r="K1364" s="1"/>
      <c r="L1364" s="1"/>
      <c r="M1364" s="1"/>
      <c r="N1364" s="4"/>
      <c r="O1364" s="4"/>
      <c r="P1364" s="4"/>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4"/>
      <c r="AY1364" s="1"/>
    </row>
    <row r="1365" spans="3:51" s="6" customFormat="1" x14ac:dyDescent="0.3">
      <c r="C1365" s="28"/>
      <c r="D1365" s="29"/>
      <c r="E1365" s="30"/>
      <c r="F1365" s="31"/>
      <c r="G1365" s="32"/>
      <c r="H1365" s="33"/>
      <c r="K1365" s="1"/>
      <c r="L1365" s="1"/>
      <c r="M1365" s="1"/>
      <c r="N1365" s="4"/>
      <c r="O1365" s="4"/>
      <c r="P1365" s="4"/>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4"/>
      <c r="AY1365" s="1"/>
    </row>
    <row r="1366" spans="3:51" s="6" customFormat="1" x14ac:dyDescent="0.3">
      <c r="C1366" s="28"/>
      <c r="D1366" s="29"/>
      <c r="E1366" s="30"/>
      <c r="F1366" s="31"/>
      <c r="G1366" s="32"/>
      <c r="H1366" s="33"/>
      <c r="K1366" s="1"/>
      <c r="L1366" s="1"/>
      <c r="M1366" s="1"/>
      <c r="N1366" s="4"/>
      <c r="O1366" s="4"/>
      <c r="P1366" s="4"/>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4"/>
      <c r="AY1366" s="1"/>
    </row>
    <row r="1367" spans="3:51" s="6" customFormat="1" x14ac:dyDescent="0.3">
      <c r="C1367" s="28"/>
      <c r="D1367" s="29"/>
      <c r="E1367" s="30"/>
      <c r="F1367" s="31"/>
      <c r="G1367" s="32"/>
      <c r="H1367" s="33"/>
      <c r="K1367" s="1"/>
      <c r="L1367" s="1"/>
      <c r="M1367" s="1"/>
      <c r="N1367" s="4"/>
      <c r="O1367" s="4"/>
      <c r="P1367" s="4"/>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4"/>
      <c r="AY1367" s="1"/>
    </row>
    <row r="1368" spans="3:51" s="6" customFormat="1" x14ac:dyDescent="0.3">
      <c r="C1368" s="28"/>
      <c r="D1368" s="29"/>
      <c r="E1368" s="30"/>
      <c r="F1368" s="31"/>
      <c r="G1368" s="32"/>
      <c r="H1368" s="33"/>
      <c r="K1368" s="1"/>
      <c r="L1368" s="1"/>
      <c r="M1368" s="1"/>
      <c r="N1368" s="4"/>
      <c r="O1368" s="4"/>
      <c r="P1368" s="4"/>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4"/>
      <c r="AY1368" s="1"/>
    </row>
    <row r="1369" spans="3:51" s="6" customFormat="1" x14ac:dyDescent="0.3">
      <c r="C1369" s="28"/>
      <c r="D1369" s="29"/>
      <c r="E1369" s="30"/>
      <c r="F1369" s="31"/>
      <c r="G1369" s="32"/>
      <c r="H1369" s="33"/>
      <c r="K1369" s="1"/>
      <c r="L1369" s="1"/>
      <c r="M1369" s="1"/>
      <c r="N1369" s="4"/>
      <c r="O1369" s="4"/>
      <c r="P1369" s="4"/>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4"/>
      <c r="AY1369" s="1"/>
    </row>
    <row r="1370" spans="3:51" s="6" customFormat="1" x14ac:dyDescent="0.3">
      <c r="C1370" s="28"/>
      <c r="D1370" s="29"/>
      <c r="E1370" s="30"/>
      <c r="F1370" s="31"/>
      <c r="G1370" s="32"/>
      <c r="H1370" s="33"/>
      <c r="K1370" s="1"/>
      <c r="L1370" s="1"/>
      <c r="M1370" s="1"/>
      <c r="N1370" s="4"/>
      <c r="O1370" s="4"/>
      <c r="P1370" s="4"/>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4"/>
      <c r="AY1370" s="1"/>
    </row>
    <row r="1371" spans="3:51" s="6" customFormat="1" x14ac:dyDescent="0.3">
      <c r="C1371" s="28"/>
      <c r="D1371" s="29"/>
      <c r="E1371" s="30"/>
      <c r="F1371" s="31"/>
      <c r="G1371" s="32"/>
      <c r="H1371" s="33"/>
      <c r="K1371" s="1"/>
      <c r="L1371" s="1"/>
      <c r="M1371" s="1"/>
      <c r="N1371" s="4"/>
      <c r="O1371" s="4"/>
      <c r="P1371" s="4"/>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4"/>
      <c r="AY1371" s="1"/>
    </row>
    <row r="1372" spans="3:51" s="6" customFormat="1" x14ac:dyDescent="0.3">
      <c r="C1372" s="28"/>
      <c r="D1372" s="29"/>
      <c r="E1372" s="30"/>
      <c r="F1372" s="31"/>
      <c r="G1372" s="32"/>
      <c r="H1372" s="33"/>
      <c r="K1372" s="1"/>
      <c r="L1372" s="1"/>
      <c r="M1372" s="1"/>
      <c r="N1372" s="4"/>
      <c r="O1372" s="4"/>
      <c r="P1372" s="4"/>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4"/>
      <c r="AY1372" s="1"/>
    </row>
    <row r="1373" spans="3:51" s="6" customFormat="1" x14ac:dyDescent="0.3">
      <c r="C1373" s="28"/>
      <c r="D1373" s="29"/>
      <c r="E1373" s="30"/>
      <c r="F1373" s="31"/>
      <c r="G1373" s="32"/>
      <c r="H1373" s="33"/>
      <c r="K1373" s="1"/>
      <c r="L1373" s="1"/>
      <c r="M1373" s="1"/>
      <c r="N1373" s="4"/>
      <c r="O1373" s="4"/>
      <c r="P1373" s="4"/>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4"/>
      <c r="AY1373" s="1"/>
    </row>
    <row r="1374" spans="3:51" s="6" customFormat="1" x14ac:dyDescent="0.3">
      <c r="C1374" s="28"/>
      <c r="D1374" s="29"/>
      <c r="E1374" s="30"/>
      <c r="F1374" s="31"/>
      <c r="G1374" s="32"/>
      <c r="H1374" s="33"/>
      <c r="K1374" s="1"/>
      <c r="L1374" s="1"/>
      <c r="M1374" s="1"/>
      <c r="N1374" s="4"/>
      <c r="O1374" s="4"/>
      <c r="P1374" s="4"/>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4"/>
      <c r="AY1374" s="1"/>
    </row>
    <row r="1375" spans="3:51" s="6" customFormat="1" x14ac:dyDescent="0.3">
      <c r="C1375" s="28"/>
      <c r="D1375" s="29"/>
      <c r="E1375" s="30"/>
      <c r="F1375" s="31"/>
      <c r="G1375" s="32"/>
      <c r="H1375" s="33"/>
      <c r="K1375" s="1"/>
      <c r="L1375" s="1"/>
      <c r="M1375" s="1"/>
      <c r="N1375" s="4"/>
      <c r="O1375" s="4"/>
      <c r="P1375" s="4"/>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4"/>
      <c r="AY1375" s="1"/>
    </row>
    <row r="1376" spans="3:51" s="6" customFormat="1" x14ac:dyDescent="0.3">
      <c r="C1376" s="28"/>
      <c r="D1376" s="29"/>
      <c r="E1376" s="30"/>
      <c r="F1376" s="31"/>
      <c r="G1376" s="32"/>
      <c r="H1376" s="33"/>
      <c r="K1376" s="1"/>
      <c r="L1376" s="1"/>
      <c r="M1376" s="1"/>
      <c r="N1376" s="4"/>
      <c r="O1376" s="4"/>
      <c r="P1376" s="4"/>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4"/>
      <c r="AY1376" s="1"/>
    </row>
    <row r="1377" spans="3:51" s="6" customFormat="1" x14ac:dyDescent="0.3">
      <c r="C1377" s="28"/>
      <c r="D1377" s="29"/>
      <c r="E1377" s="30"/>
      <c r="F1377" s="31"/>
      <c r="G1377" s="32"/>
      <c r="H1377" s="33"/>
      <c r="K1377" s="1"/>
      <c r="L1377" s="1"/>
      <c r="M1377" s="1"/>
      <c r="N1377" s="4"/>
      <c r="O1377" s="4"/>
      <c r="P1377" s="4"/>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4"/>
      <c r="AY1377" s="1"/>
    </row>
    <row r="1378" spans="3:51" s="6" customFormat="1" x14ac:dyDescent="0.3">
      <c r="C1378" s="28"/>
      <c r="D1378" s="29"/>
      <c r="E1378" s="30"/>
      <c r="F1378" s="31"/>
      <c r="G1378" s="32"/>
      <c r="H1378" s="33"/>
      <c r="K1378" s="1"/>
      <c r="L1378" s="1"/>
      <c r="M1378" s="1"/>
      <c r="N1378" s="4"/>
      <c r="O1378" s="4"/>
      <c r="P1378" s="4"/>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4"/>
      <c r="AY1378" s="1"/>
    </row>
    <row r="1379" spans="3:51" s="6" customFormat="1" x14ac:dyDescent="0.3">
      <c r="C1379" s="28"/>
      <c r="D1379" s="29"/>
      <c r="E1379" s="30"/>
      <c r="F1379" s="31"/>
      <c r="G1379" s="32"/>
      <c r="H1379" s="33"/>
      <c r="K1379" s="1"/>
      <c r="L1379" s="1"/>
      <c r="M1379" s="1"/>
      <c r="N1379" s="4"/>
      <c r="O1379" s="4"/>
      <c r="P1379" s="4"/>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4"/>
      <c r="AY1379" s="1"/>
    </row>
    <row r="1380" spans="3:51" s="6" customFormat="1" x14ac:dyDescent="0.3">
      <c r="C1380" s="28"/>
      <c r="D1380" s="29"/>
      <c r="E1380" s="30"/>
      <c r="F1380" s="31"/>
      <c r="G1380" s="32"/>
      <c r="H1380" s="33"/>
      <c r="K1380" s="1"/>
      <c r="L1380" s="1"/>
      <c r="M1380" s="1"/>
      <c r="N1380" s="4"/>
      <c r="O1380" s="4"/>
      <c r="P1380" s="4"/>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4"/>
      <c r="AY1380" s="1"/>
    </row>
    <row r="1381" spans="3:51" s="6" customFormat="1" x14ac:dyDescent="0.3">
      <c r="C1381" s="28"/>
      <c r="D1381" s="29"/>
      <c r="E1381" s="30"/>
      <c r="F1381" s="31"/>
      <c r="G1381" s="32"/>
      <c r="H1381" s="33"/>
      <c r="K1381" s="1"/>
      <c r="L1381" s="1"/>
      <c r="M1381" s="1"/>
      <c r="N1381" s="4"/>
      <c r="O1381" s="4"/>
      <c r="P1381" s="4"/>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4"/>
      <c r="AY1381" s="1"/>
    </row>
    <row r="1382" spans="3:51" s="6" customFormat="1" x14ac:dyDescent="0.3">
      <c r="C1382" s="28"/>
      <c r="D1382" s="29"/>
      <c r="E1382" s="30"/>
      <c r="F1382" s="31"/>
      <c r="G1382" s="32"/>
      <c r="H1382" s="33"/>
      <c r="K1382" s="1"/>
      <c r="L1382" s="1"/>
      <c r="M1382" s="1"/>
      <c r="N1382" s="4"/>
      <c r="O1382" s="4"/>
      <c r="P1382" s="4"/>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4"/>
      <c r="AY1382" s="1"/>
    </row>
    <row r="1383" spans="3:51" s="6" customFormat="1" x14ac:dyDescent="0.3">
      <c r="C1383" s="28"/>
      <c r="D1383" s="29"/>
      <c r="E1383" s="30"/>
      <c r="F1383" s="31"/>
      <c r="G1383" s="32"/>
      <c r="H1383" s="33"/>
      <c r="K1383" s="1"/>
      <c r="L1383" s="1"/>
      <c r="M1383" s="1"/>
      <c r="N1383" s="4"/>
      <c r="O1383" s="4"/>
      <c r="P1383" s="4"/>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4"/>
      <c r="AY1383" s="1"/>
    </row>
    <row r="1384" spans="3:51" s="6" customFormat="1" x14ac:dyDescent="0.3">
      <c r="C1384" s="28"/>
      <c r="D1384" s="29"/>
      <c r="E1384" s="30"/>
      <c r="F1384" s="31"/>
      <c r="G1384" s="32"/>
      <c r="H1384" s="33"/>
      <c r="K1384" s="1"/>
      <c r="L1384" s="1"/>
      <c r="M1384" s="1"/>
      <c r="N1384" s="4"/>
      <c r="O1384" s="4"/>
      <c r="P1384" s="4"/>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4"/>
      <c r="AY1384" s="1"/>
    </row>
    <row r="1385" spans="3:51" s="6" customFormat="1" x14ac:dyDescent="0.3">
      <c r="C1385" s="28"/>
      <c r="D1385" s="29"/>
      <c r="E1385" s="30"/>
      <c r="F1385" s="31"/>
      <c r="G1385" s="32"/>
      <c r="H1385" s="33"/>
      <c r="K1385" s="1"/>
      <c r="L1385" s="1"/>
      <c r="M1385" s="1"/>
      <c r="N1385" s="4"/>
      <c r="O1385" s="4"/>
      <c r="P1385" s="4"/>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4"/>
      <c r="AY1385" s="1"/>
    </row>
    <row r="1386" spans="3:51" s="6" customFormat="1" x14ac:dyDescent="0.3">
      <c r="C1386" s="28"/>
      <c r="D1386" s="29"/>
      <c r="E1386" s="30"/>
      <c r="F1386" s="31"/>
      <c r="G1386" s="32"/>
      <c r="H1386" s="33"/>
      <c r="K1386" s="1"/>
      <c r="L1386" s="1"/>
      <c r="M1386" s="1"/>
      <c r="N1386" s="4"/>
      <c r="O1386" s="4"/>
      <c r="P1386" s="4"/>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4"/>
      <c r="AY1386" s="1"/>
    </row>
    <row r="1387" spans="3:51" s="6" customFormat="1" x14ac:dyDescent="0.3">
      <c r="C1387" s="28"/>
      <c r="D1387" s="29"/>
      <c r="E1387" s="30"/>
      <c r="F1387" s="31"/>
      <c r="G1387" s="32"/>
      <c r="H1387" s="33"/>
      <c r="K1387" s="1"/>
      <c r="L1387" s="1"/>
      <c r="M1387" s="1"/>
      <c r="N1387" s="4"/>
      <c r="O1387" s="4"/>
      <c r="P1387" s="4"/>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4"/>
      <c r="AY1387" s="1"/>
    </row>
    <row r="1388" spans="3:51" s="6" customFormat="1" x14ac:dyDescent="0.3">
      <c r="C1388" s="28"/>
      <c r="D1388" s="29"/>
      <c r="E1388" s="30"/>
      <c r="F1388" s="31"/>
      <c r="G1388" s="32"/>
      <c r="H1388" s="33"/>
      <c r="K1388" s="1"/>
      <c r="L1388" s="1"/>
      <c r="M1388" s="1"/>
      <c r="N1388" s="4"/>
      <c r="O1388" s="4"/>
      <c r="P1388" s="4"/>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4"/>
      <c r="AY1388" s="1"/>
    </row>
    <row r="1389" spans="3:51" s="6" customFormat="1" x14ac:dyDescent="0.3">
      <c r="C1389" s="28"/>
      <c r="D1389" s="29"/>
      <c r="E1389" s="30"/>
      <c r="F1389" s="31"/>
      <c r="G1389" s="32"/>
      <c r="H1389" s="33"/>
      <c r="K1389" s="1"/>
      <c r="L1389" s="1"/>
      <c r="M1389" s="1"/>
      <c r="N1389" s="4"/>
      <c r="O1389" s="4"/>
      <c r="P1389" s="4"/>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4"/>
      <c r="AY1389" s="1"/>
    </row>
    <row r="1390" spans="3:51" s="6" customFormat="1" x14ac:dyDescent="0.3">
      <c r="C1390" s="28"/>
      <c r="D1390" s="29"/>
      <c r="E1390" s="30"/>
      <c r="F1390" s="31"/>
      <c r="G1390" s="32"/>
      <c r="H1390" s="33"/>
      <c r="K1390" s="1"/>
      <c r="L1390" s="1"/>
      <c r="M1390" s="1"/>
      <c r="N1390" s="4"/>
      <c r="O1390" s="4"/>
      <c r="P1390" s="4"/>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4"/>
      <c r="AY1390" s="1"/>
    </row>
    <row r="1391" spans="3:51" s="6" customFormat="1" x14ac:dyDescent="0.3">
      <c r="C1391" s="28"/>
      <c r="D1391" s="29"/>
      <c r="E1391" s="30"/>
      <c r="F1391" s="31"/>
      <c r="G1391" s="32"/>
      <c r="H1391" s="33"/>
      <c r="K1391" s="1"/>
      <c r="L1391" s="1"/>
      <c r="M1391" s="1"/>
      <c r="N1391" s="4"/>
      <c r="O1391" s="4"/>
      <c r="P1391" s="4"/>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4"/>
      <c r="AY1391" s="1"/>
    </row>
    <row r="1392" spans="3:51" s="6" customFormat="1" x14ac:dyDescent="0.3">
      <c r="C1392" s="28"/>
      <c r="D1392" s="29"/>
      <c r="E1392" s="30"/>
      <c r="F1392" s="31"/>
      <c r="G1392" s="32"/>
      <c r="H1392" s="33"/>
      <c r="K1392" s="1"/>
      <c r="L1392" s="1"/>
      <c r="M1392" s="1"/>
      <c r="N1392" s="4"/>
      <c r="O1392" s="4"/>
      <c r="P1392" s="4"/>
      <c r="Q1392" s="1"/>
      <c r="R1392" s="1"/>
      <c r="S1392" s="1"/>
      <c r="T1392" s="1"/>
      <c r="U1392" s="1"/>
      <c r="V1392" s="1"/>
      <c r="W1392" s="1"/>
      <c r="X1392" s="1"/>
      <c r="Y1392" s="1"/>
      <c r="Z1392" s="1"/>
      <c r="AA1392" s="1"/>
      <c r="AB1392" s="1"/>
      <c r="AC1392" s="1"/>
      <c r="AD1392" s="1"/>
      <c r="AE1392" s="1"/>
      <c r="AF1392" s="1"/>
      <c r="AG1392" s="1"/>
      <c r="AH1392" s="1"/>
      <c r="AI1392" s="1"/>
      <c r="AJ1392" s="1"/>
      <c r="AK1392" s="1"/>
      <c r="AL1392" s="1"/>
      <c r="AM1392" s="1"/>
      <c r="AN1392" s="1"/>
      <c r="AO1392" s="1"/>
      <c r="AP1392" s="1"/>
      <c r="AQ1392" s="1"/>
      <c r="AR1392" s="1"/>
      <c r="AS1392" s="1"/>
      <c r="AT1392" s="1"/>
      <c r="AU1392" s="1"/>
      <c r="AV1392" s="1"/>
      <c r="AW1392" s="1"/>
      <c r="AX1392" s="4"/>
      <c r="AY1392" s="1"/>
    </row>
    <row r="1393" spans="3:51" s="6" customFormat="1" x14ac:dyDescent="0.3">
      <c r="C1393" s="28"/>
      <c r="D1393" s="29"/>
      <c r="E1393" s="30"/>
      <c r="F1393" s="31"/>
      <c r="G1393" s="32"/>
      <c r="H1393" s="33"/>
      <c r="K1393" s="1"/>
      <c r="L1393" s="1"/>
      <c r="M1393" s="1"/>
      <c r="N1393" s="4"/>
      <c r="O1393" s="4"/>
      <c r="P1393" s="4"/>
      <c r="Q1393" s="1"/>
      <c r="R1393" s="1"/>
      <c r="S1393" s="1"/>
      <c r="T1393" s="1"/>
      <c r="U1393" s="1"/>
      <c r="V1393" s="1"/>
      <c r="W1393" s="1"/>
      <c r="X1393" s="1"/>
      <c r="Y1393" s="1"/>
      <c r="Z1393" s="1"/>
      <c r="AA1393" s="1"/>
      <c r="AB1393" s="1"/>
      <c r="AC1393" s="1"/>
      <c r="AD1393" s="1"/>
      <c r="AE1393" s="1"/>
      <c r="AF1393" s="1"/>
      <c r="AG1393" s="1"/>
      <c r="AH1393" s="1"/>
      <c r="AI1393" s="1"/>
      <c r="AJ1393" s="1"/>
      <c r="AK1393" s="1"/>
      <c r="AL1393" s="1"/>
      <c r="AM1393" s="1"/>
      <c r="AN1393" s="1"/>
      <c r="AO1393" s="1"/>
      <c r="AP1393" s="1"/>
      <c r="AQ1393" s="1"/>
      <c r="AR1393" s="1"/>
      <c r="AS1393" s="1"/>
      <c r="AT1393" s="1"/>
      <c r="AU1393" s="1"/>
      <c r="AV1393" s="1"/>
      <c r="AW1393" s="1"/>
      <c r="AX1393" s="4"/>
      <c r="AY1393" s="1"/>
    </row>
    <row r="1394" spans="3:51" s="6" customFormat="1" x14ac:dyDescent="0.3">
      <c r="C1394" s="28"/>
      <c r="D1394" s="29"/>
      <c r="E1394" s="30"/>
      <c r="F1394" s="31"/>
      <c r="G1394" s="32"/>
      <c r="H1394" s="33"/>
      <c r="K1394" s="1"/>
      <c r="L1394" s="1"/>
      <c r="M1394" s="1"/>
      <c r="N1394" s="4"/>
      <c r="O1394" s="4"/>
      <c r="P1394" s="4"/>
      <c r="Q1394" s="1"/>
      <c r="R1394" s="1"/>
      <c r="S1394" s="1"/>
      <c r="T1394" s="1"/>
      <c r="U1394" s="1"/>
      <c r="V1394" s="1"/>
      <c r="W1394" s="1"/>
      <c r="X1394" s="1"/>
      <c r="Y1394" s="1"/>
      <c r="Z1394" s="1"/>
      <c r="AA1394" s="1"/>
      <c r="AB1394" s="1"/>
      <c r="AC1394" s="1"/>
      <c r="AD1394" s="1"/>
      <c r="AE1394" s="1"/>
      <c r="AF1394" s="1"/>
      <c r="AG1394" s="1"/>
      <c r="AH1394" s="1"/>
      <c r="AI1394" s="1"/>
      <c r="AJ1394" s="1"/>
      <c r="AK1394" s="1"/>
      <c r="AL1394" s="1"/>
      <c r="AM1394" s="1"/>
      <c r="AN1394" s="1"/>
      <c r="AO1394" s="1"/>
      <c r="AP1394" s="1"/>
      <c r="AQ1394" s="1"/>
      <c r="AR1394" s="1"/>
      <c r="AS1394" s="1"/>
      <c r="AT1394" s="1"/>
      <c r="AU1394" s="1"/>
      <c r="AV1394" s="1"/>
      <c r="AW1394" s="1"/>
      <c r="AX1394" s="4"/>
      <c r="AY1394" s="1"/>
    </row>
    <row r="1395" spans="3:51" s="6" customFormat="1" x14ac:dyDescent="0.3">
      <c r="C1395" s="28"/>
      <c r="D1395" s="29"/>
      <c r="E1395" s="30"/>
      <c r="F1395" s="31"/>
      <c r="G1395" s="32"/>
      <c r="H1395" s="33"/>
      <c r="K1395" s="1"/>
      <c r="L1395" s="1"/>
      <c r="M1395" s="1"/>
      <c r="N1395" s="4"/>
      <c r="O1395" s="4"/>
      <c r="P1395" s="4"/>
      <c r="Q1395" s="1"/>
      <c r="R1395" s="1"/>
      <c r="S1395" s="1"/>
      <c r="T1395" s="1"/>
      <c r="U1395" s="1"/>
      <c r="V1395" s="1"/>
      <c r="W1395" s="1"/>
      <c r="X1395" s="1"/>
      <c r="Y1395" s="1"/>
      <c r="Z1395" s="1"/>
      <c r="AA1395" s="1"/>
      <c r="AB1395" s="1"/>
      <c r="AC1395" s="1"/>
      <c r="AD1395" s="1"/>
      <c r="AE1395" s="1"/>
      <c r="AF1395" s="1"/>
      <c r="AG1395" s="1"/>
      <c r="AH1395" s="1"/>
      <c r="AI1395" s="1"/>
      <c r="AJ1395" s="1"/>
      <c r="AK1395" s="1"/>
      <c r="AL1395" s="1"/>
      <c r="AM1395" s="1"/>
      <c r="AN1395" s="1"/>
      <c r="AO1395" s="1"/>
      <c r="AP1395" s="1"/>
      <c r="AQ1395" s="1"/>
      <c r="AR1395" s="1"/>
      <c r="AS1395" s="1"/>
      <c r="AT1395" s="1"/>
      <c r="AU1395" s="1"/>
      <c r="AV1395" s="1"/>
      <c r="AW1395" s="1"/>
      <c r="AX1395" s="4"/>
      <c r="AY1395" s="1"/>
    </row>
    <row r="1396" spans="3:51" s="6" customFormat="1" x14ac:dyDescent="0.3">
      <c r="C1396" s="28"/>
      <c r="D1396" s="29"/>
      <c r="E1396" s="30"/>
      <c r="F1396" s="31"/>
      <c r="G1396" s="32"/>
      <c r="H1396" s="33"/>
      <c r="K1396" s="1"/>
      <c r="L1396" s="1"/>
      <c r="M1396" s="1"/>
      <c r="N1396" s="4"/>
      <c r="O1396" s="4"/>
      <c r="P1396" s="4"/>
      <c r="Q1396" s="1"/>
      <c r="R1396" s="1"/>
      <c r="S1396" s="1"/>
      <c r="T1396" s="1"/>
      <c r="U1396" s="1"/>
      <c r="V1396" s="1"/>
      <c r="W1396" s="1"/>
      <c r="X1396" s="1"/>
      <c r="Y1396" s="1"/>
      <c r="Z1396" s="1"/>
      <c r="AA1396" s="1"/>
      <c r="AB1396" s="1"/>
      <c r="AC1396" s="1"/>
      <c r="AD1396" s="1"/>
      <c r="AE1396" s="1"/>
      <c r="AF1396" s="1"/>
      <c r="AG1396" s="1"/>
      <c r="AH1396" s="1"/>
      <c r="AI1396" s="1"/>
      <c r="AJ1396" s="1"/>
      <c r="AK1396" s="1"/>
      <c r="AL1396" s="1"/>
      <c r="AM1396" s="1"/>
      <c r="AN1396" s="1"/>
      <c r="AO1396" s="1"/>
      <c r="AP1396" s="1"/>
      <c r="AQ1396" s="1"/>
      <c r="AR1396" s="1"/>
      <c r="AS1396" s="1"/>
      <c r="AT1396" s="1"/>
      <c r="AU1396" s="1"/>
      <c r="AV1396" s="1"/>
      <c r="AW1396" s="1"/>
      <c r="AX1396" s="4"/>
      <c r="AY1396" s="1"/>
    </row>
    <row r="1397" spans="3:51" s="6" customFormat="1" x14ac:dyDescent="0.3">
      <c r="C1397" s="28"/>
      <c r="D1397" s="29"/>
      <c r="E1397" s="30"/>
      <c r="F1397" s="31"/>
      <c r="G1397" s="32"/>
      <c r="H1397" s="33"/>
      <c r="K1397" s="1"/>
      <c r="L1397" s="1"/>
      <c r="M1397" s="1"/>
      <c r="N1397" s="4"/>
      <c r="O1397" s="4"/>
      <c r="P1397" s="4"/>
      <c r="Q1397" s="1"/>
      <c r="R1397" s="1"/>
      <c r="S1397" s="1"/>
      <c r="T1397" s="1"/>
      <c r="U1397" s="1"/>
      <c r="V1397" s="1"/>
      <c r="W1397" s="1"/>
      <c r="X1397" s="1"/>
      <c r="Y1397" s="1"/>
      <c r="Z1397" s="1"/>
      <c r="AA1397" s="1"/>
      <c r="AB1397" s="1"/>
      <c r="AC1397" s="1"/>
      <c r="AD1397" s="1"/>
      <c r="AE1397" s="1"/>
      <c r="AF1397" s="1"/>
      <c r="AG1397" s="1"/>
      <c r="AH1397" s="1"/>
      <c r="AI1397" s="1"/>
      <c r="AJ1397" s="1"/>
      <c r="AK1397" s="1"/>
      <c r="AL1397" s="1"/>
      <c r="AM1397" s="1"/>
      <c r="AN1397" s="1"/>
      <c r="AO1397" s="1"/>
      <c r="AP1397" s="1"/>
      <c r="AQ1397" s="1"/>
      <c r="AR1397" s="1"/>
      <c r="AS1397" s="1"/>
      <c r="AT1397" s="1"/>
      <c r="AU1397" s="1"/>
      <c r="AV1397" s="1"/>
      <c r="AW1397" s="1"/>
      <c r="AX1397" s="4"/>
      <c r="AY1397" s="1"/>
    </row>
    <row r="1398" spans="3:51" s="6" customFormat="1" x14ac:dyDescent="0.3">
      <c r="C1398" s="28"/>
      <c r="D1398" s="29"/>
      <c r="E1398" s="30"/>
      <c r="F1398" s="31"/>
      <c r="G1398" s="32"/>
      <c r="H1398" s="33"/>
      <c r="K1398" s="1"/>
      <c r="L1398" s="1"/>
      <c r="M1398" s="1"/>
      <c r="N1398" s="4"/>
      <c r="O1398" s="4"/>
      <c r="P1398" s="4"/>
      <c r="Q1398" s="1"/>
      <c r="R1398" s="1"/>
      <c r="S1398" s="1"/>
      <c r="T1398" s="1"/>
      <c r="U1398" s="1"/>
      <c r="V1398" s="1"/>
      <c r="W1398" s="1"/>
      <c r="X1398" s="1"/>
      <c r="Y1398" s="1"/>
      <c r="Z1398" s="1"/>
      <c r="AA1398" s="1"/>
      <c r="AB1398" s="1"/>
      <c r="AC1398" s="1"/>
      <c r="AD1398" s="1"/>
      <c r="AE1398" s="1"/>
      <c r="AF1398" s="1"/>
      <c r="AG1398" s="1"/>
      <c r="AH1398" s="1"/>
      <c r="AI1398" s="1"/>
      <c r="AJ1398" s="1"/>
      <c r="AK1398" s="1"/>
      <c r="AL1398" s="1"/>
      <c r="AM1398" s="1"/>
      <c r="AN1398" s="1"/>
      <c r="AO1398" s="1"/>
      <c r="AP1398" s="1"/>
      <c r="AQ1398" s="1"/>
      <c r="AR1398" s="1"/>
      <c r="AS1398" s="1"/>
      <c r="AT1398" s="1"/>
      <c r="AU1398" s="1"/>
      <c r="AV1398" s="1"/>
      <c r="AW1398" s="1"/>
      <c r="AX1398" s="4"/>
      <c r="AY1398" s="1"/>
    </row>
    <row r="1399" spans="3:51" s="6" customFormat="1" x14ac:dyDescent="0.3">
      <c r="C1399" s="28"/>
      <c r="D1399" s="29"/>
      <c r="E1399" s="30"/>
      <c r="F1399" s="31"/>
      <c r="G1399" s="32"/>
      <c r="H1399" s="33"/>
      <c r="K1399" s="1"/>
      <c r="L1399" s="1"/>
      <c r="M1399" s="1"/>
      <c r="N1399" s="4"/>
      <c r="O1399" s="4"/>
      <c r="P1399" s="4"/>
      <c r="Q1399" s="1"/>
      <c r="R1399" s="1"/>
      <c r="S1399" s="1"/>
      <c r="T1399" s="1"/>
      <c r="U1399" s="1"/>
      <c r="V1399" s="1"/>
      <c r="W1399" s="1"/>
      <c r="X1399" s="1"/>
      <c r="Y1399" s="1"/>
      <c r="Z1399" s="1"/>
      <c r="AA1399" s="1"/>
      <c r="AB1399" s="1"/>
      <c r="AC1399" s="1"/>
      <c r="AD1399" s="1"/>
      <c r="AE1399" s="1"/>
      <c r="AF1399" s="1"/>
      <c r="AG1399" s="1"/>
      <c r="AH1399" s="1"/>
      <c r="AI1399" s="1"/>
      <c r="AJ1399" s="1"/>
      <c r="AK1399" s="1"/>
      <c r="AL1399" s="1"/>
      <c r="AM1399" s="1"/>
      <c r="AN1399" s="1"/>
      <c r="AO1399" s="1"/>
      <c r="AP1399" s="1"/>
      <c r="AQ1399" s="1"/>
      <c r="AR1399" s="1"/>
      <c r="AS1399" s="1"/>
      <c r="AT1399" s="1"/>
      <c r="AU1399" s="1"/>
      <c r="AV1399" s="1"/>
      <c r="AW1399" s="1"/>
      <c r="AX1399" s="4"/>
      <c r="AY1399" s="1"/>
    </row>
    <row r="1400" spans="3:51" s="6" customFormat="1" x14ac:dyDescent="0.3">
      <c r="C1400" s="28"/>
      <c r="D1400" s="29"/>
      <c r="E1400" s="30"/>
      <c r="F1400" s="31"/>
      <c r="G1400" s="32"/>
      <c r="H1400" s="33"/>
      <c r="K1400" s="1"/>
      <c r="L1400" s="1"/>
      <c r="M1400" s="1"/>
      <c r="N1400" s="4"/>
      <c r="O1400" s="4"/>
      <c r="P1400" s="4"/>
      <c r="Q1400" s="1"/>
      <c r="R1400" s="1"/>
      <c r="S1400" s="1"/>
      <c r="T1400" s="1"/>
      <c r="U1400" s="1"/>
      <c r="V1400" s="1"/>
      <c r="W1400" s="1"/>
      <c r="X1400" s="1"/>
      <c r="Y1400" s="1"/>
      <c r="Z1400" s="1"/>
      <c r="AA1400" s="1"/>
      <c r="AB1400" s="1"/>
      <c r="AC1400" s="1"/>
      <c r="AD1400" s="1"/>
      <c r="AE1400" s="1"/>
      <c r="AF1400" s="1"/>
      <c r="AG1400" s="1"/>
      <c r="AH1400" s="1"/>
      <c r="AI1400" s="1"/>
      <c r="AJ1400" s="1"/>
      <c r="AK1400" s="1"/>
      <c r="AL1400" s="1"/>
      <c r="AM1400" s="1"/>
      <c r="AN1400" s="1"/>
      <c r="AO1400" s="1"/>
      <c r="AP1400" s="1"/>
      <c r="AQ1400" s="1"/>
      <c r="AR1400" s="1"/>
      <c r="AS1400" s="1"/>
      <c r="AT1400" s="1"/>
      <c r="AU1400" s="1"/>
      <c r="AV1400" s="1"/>
      <c r="AW1400" s="1"/>
      <c r="AX1400" s="4"/>
      <c r="AY1400" s="1"/>
    </row>
    <row r="1401" spans="3:51" s="6" customFormat="1" x14ac:dyDescent="0.3">
      <c r="C1401" s="28"/>
      <c r="D1401" s="29"/>
      <c r="E1401" s="30"/>
      <c r="F1401" s="31"/>
      <c r="G1401" s="32"/>
      <c r="H1401" s="33"/>
      <c r="K1401" s="1"/>
      <c r="L1401" s="1"/>
      <c r="M1401" s="1"/>
      <c r="N1401" s="4"/>
      <c r="O1401" s="4"/>
      <c r="P1401" s="4"/>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4"/>
      <c r="AY1401" s="1"/>
    </row>
    <row r="1402" spans="3:51" s="6" customFormat="1" x14ac:dyDescent="0.3">
      <c r="C1402" s="28"/>
      <c r="D1402" s="29"/>
      <c r="E1402" s="30"/>
      <c r="F1402" s="31"/>
      <c r="G1402" s="32"/>
      <c r="H1402" s="33"/>
      <c r="K1402" s="1"/>
      <c r="L1402" s="1"/>
      <c r="M1402" s="1"/>
      <c r="N1402" s="4"/>
      <c r="O1402" s="4"/>
      <c r="P1402" s="4"/>
      <c r="Q1402" s="1"/>
      <c r="R1402" s="1"/>
      <c r="S1402" s="1"/>
      <c r="T1402" s="1"/>
      <c r="U1402" s="1"/>
      <c r="V1402" s="1"/>
      <c r="W1402" s="1"/>
      <c r="X1402" s="1"/>
      <c r="Y1402" s="1"/>
      <c r="Z1402" s="1"/>
      <c r="AA1402" s="1"/>
      <c r="AB1402" s="1"/>
      <c r="AC1402" s="1"/>
      <c r="AD1402" s="1"/>
      <c r="AE1402" s="1"/>
      <c r="AF1402" s="1"/>
      <c r="AG1402" s="1"/>
      <c r="AH1402" s="1"/>
      <c r="AI1402" s="1"/>
      <c r="AJ1402" s="1"/>
      <c r="AK1402" s="1"/>
      <c r="AL1402" s="1"/>
      <c r="AM1402" s="1"/>
      <c r="AN1402" s="1"/>
      <c r="AO1402" s="1"/>
      <c r="AP1402" s="1"/>
      <c r="AQ1402" s="1"/>
      <c r="AR1402" s="1"/>
      <c r="AS1402" s="1"/>
      <c r="AT1402" s="1"/>
      <c r="AU1402" s="1"/>
      <c r="AV1402" s="1"/>
      <c r="AW1402" s="1"/>
      <c r="AX1402" s="4"/>
      <c r="AY1402" s="1"/>
    </row>
    <row r="1403" spans="3:51" s="6" customFormat="1" x14ac:dyDescent="0.3">
      <c r="C1403" s="28"/>
      <c r="D1403" s="29"/>
      <c r="E1403" s="30"/>
      <c r="F1403" s="31"/>
      <c r="G1403" s="32"/>
      <c r="H1403" s="33"/>
      <c r="K1403" s="1"/>
      <c r="L1403" s="1"/>
      <c r="M1403" s="1"/>
      <c r="N1403" s="4"/>
      <c r="O1403" s="4"/>
      <c r="P1403" s="4"/>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4"/>
      <c r="AY1403" s="1"/>
    </row>
    <row r="1404" spans="3:51" s="6" customFormat="1" x14ac:dyDescent="0.3">
      <c r="C1404" s="28"/>
      <c r="D1404" s="29"/>
      <c r="E1404" s="30"/>
      <c r="F1404" s="31"/>
      <c r="G1404" s="32"/>
      <c r="H1404" s="33"/>
      <c r="K1404" s="1"/>
      <c r="L1404" s="1"/>
      <c r="M1404" s="1"/>
      <c r="N1404" s="4"/>
      <c r="O1404" s="4"/>
      <c r="P1404" s="4"/>
      <c r="Q1404" s="1"/>
      <c r="R1404" s="1"/>
      <c r="S1404" s="1"/>
      <c r="T1404" s="1"/>
      <c r="U1404" s="1"/>
      <c r="V1404" s="1"/>
      <c r="W1404" s="1"/>
      <c r="X1404" s="1"/>
      <c r="Y1404" s="1"/>
      <c r="Z1404" s="1"/>
      <c r="AA1404" s="1"/>
      <c r="AB1404" s="1"/>
      <c r="AC1404" s="1"/>
      <c r="AD1404" s="1"/>
      <c r="AE1404" s="1"/>
      <c r="AF1404" s="1"/>
      <c r="AG1404" s="1"/>
      <c r="AH1404" s="1"/>
      <c r="AI1404" s="1"/>
      <c r="AJ1404" s="1"/>
      <c r="AK1404" s="1"/>
      <c r="AL1404" s="1"/>
      <c r="AM1404" s="1"/>
      <c r="AN1404" s="1"/>
      <c r="AO1404" s="1"/>
      <c r="AP1404" s="1"/>
      <c r="AQ1404" s="1"/>
      <c r="AR1404" s="1"/>
      <c r="AS1404" s="1"/>
      <c r="AT1404" s="1"/>
      <c r="AU1404" s="1"/>
      <c r="AV1404" s="1"/>
      <c r="AW1404" s="1"/>
      <c r="AX1404" s="4"/>
      <c r="AY1404" s="1"/>
    </row>
    <row r="1405" spans="3:51" s="6" customFormat="1" x14ac:dyDescent="0.3">
      <c r="C1405" s="28"/>
      <c r="D1405" s="29"/>
      <c r="E1405" s="30"/>
      <c r="F1405" s="31"/>
      <c r="G1405" s="32"/>
      <c r="H1405" s="33"/>
      <c r="K1405" s="1"/>
      <c r="L1405" s="1"/>
      <c r="M1405" s="1"/>
      <c r="N1405" s="4"/>
      <c r="O1405" s="4"/>
      <c r="P1405" s="4"/>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4"/>
      <c r="AY1405" s="1"/>
    </row>
    <row r="1406" spans="3:51" s="6" customFormat="1" x14ac:dyDescent="0.3">
      <c r="C1406" s="28"/>
      <c r="D1406" s="29"/>
      <c r="E1406" s="30"/>
      <c r="F1406" s="31"/>
      <c r="G1406" s="32"/>
      <c r="H1406" s="33"/>
      <c r="K1406" s="1"/>
      <c r="L1406" s="1"/>
      <c r="M1406" s="1"/>
      <c r="N1406" s="4"/>
      <c r="O1406" s="4"/>
      <c r="P1406" s="4"/>
      <c r="Q1406" s="1"/>
      <c r="R1406" s="1"/>
      <c r="S1406" s="1"/>
      <c r="T1406" s="1"/>
      <c r="U1406" s="1"/>
      <c r="V1406" s="1"/>
      <c r="W1406" s="1"/>
      <c r="X1406" s="1"/>
      <c r="Y1406" s="1"/>
      <c r="Z1406" s="1"/>
      <c r="AA1406" s="1"/>
      <c r="AB1406" s="1"/>
      <c r="AC1406" s="1"/>
      <c r="AD1406" s="1"/>
      <c r="AE1406" s="1"/>
      <c r="AF1406" s="1"/>
      <c r="AG1406" s="1"/>
      <c r="AH1406" s="1"/>
      <c r="AI1406" s="1"/>
      <c r="AJ1406" s="1"/>
      <c r="AK1406" s="1"/>
      <c r="AL1406" s="1"/>
      <c r="AM1406" s="1"/>
      <c r="AN1406" s="1"/>
      <c r="AO1406" s="1"/>
      <c r="AP1406" s="1"/>
      <c r="AQ1406" s="1"/>
      <c r="AR1406" s="1"/>
      <c r="AS1406" s="1"/>
      <c r="AT1406" s="1"/>
      <c r="AU1406" s="1"/>
      <c r="AV1406" s="1"/>
      <c r="AW1406" s="1"/>
      <c r="AX1406" s="4"/>
      <c r="AY1406" s="1"/>
    </row>
    <row r="1407" spans="3:51" s="6" customFormat="1" x14ac:dyDescent="0.3">
      <c r="C1407" s="28"/>
      <c r="D1407" s="29"/>
      <c r="E1407" s="30"/>
      <c r="F1407" s="31"/>
      <c r="G1407" s="32"/>
      <c r="H1407" s="33"/>
      <c r="K1407" s="1"/>
      <c r="L1407" s="1"/>
      <c r="M1407" s="1"/>
      <c r="N1407" s="4"/>
      <c r="O1407" s="4"/>
      <c r="P1407" s="4"/>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4"/>
      <c r="AY1407" s="1"/>
    </row>
    <row r="1408" spans="3:51" s="6" customFormat="1" x14ac:dyDescent="0.3">
      <c r="C1408" s="28"/>
      <c r="D1408" s="29"/>
      <c r="E1408" s="30"/>
      <c r="F1408" s="31"/>
      <c r="G1408" s="32"/>
      <c r="H1408" s="33"/>
      <c r="K1408" s="1"/>
      <c r="L1408" s="1"/>
      <c r="M1408" s="1"/>
      <c r="N1408" s="4"/>
      <c r="O1408" s="4"/>
      <c r="P1408" s="4"/>
      <c r="Q1408" s="1"/>
      <c r="R1408" s="1"/>
      <c r="S1408" s="1"/>
      <c r="T1408" s="1"/>
      <c r="U1408" s="1"/>
      <c r="V1408" s="1"/>
      <c r="W1408" s="1"/>
      <c r="X1408" s="1"/>
      <c r="Y1408" s="1"/>
      <c r="Z1408" s="1"/>
      <c r="AA1408" s="1"/>
      <c r="AB1408" s="1"/>
      <c r="AC1408" s="1"/>
      <c r="AD1408" s="1"/>
      <c r="AE1408" s="1"/>
      <c r="AF1408" s="1"/>
      <c r="AG1408" s="1"/>
      <c r="AH1408" s="1"/>
      <c r="AI1408" s="1"/>
      <c r="AJ1408" s="1"/>
      <c r="AK1408" s="1"/>
      <c r="AL1408" s="1"/>
      <c r="AM1408" s="1"/>
      <c r="AN1408" s="1"/>
      <c r="AO1408" s="1"/>
      <c r="AP1408" s="1"/>
      <c r="AQ1408" s="1"/>
      <c r="AR1408" s="1"/>
      <c r="AS1408" s="1"/>
      <c r="AT1408" s="1"/>
      <c r="AU1408" s="1"/>
      <c r="AV1408" s="1"/>
      <c r="AW1408" s="1"/>
      <c r="AX1408" s="4"/>
      <c r="AY1408" s="1"/>
    </row>
    <row r="1409" spans="3:51" s="6" customFormat="1" x14ac:dyDescent="0.3">
      <c r="C1409" s="28"/>
      <c r="D1409" s="29"/>
      <c r="E1409" s="30"/>
      <c r="F1409" s="31"/>
      <c r="G1409" s="32"/>
      <c r="H1409" s="33"/>
      <c r="K1409" s="1"/>
      <c r="L1409" s="1"/>
      <c r="M1409" s="1"/>
      <c r="N1409" s="4"/>
      <c r="O1409" s="4"/>
      <c r="P1409" s="4"/>
      <c r="Q1409" s="1"/>
      <c r="R1409" s="1"/>
      <c r="S1409" s="1"/>
      <c r="T1409" s="1"/>
      <c r="U1409" s="1"/>
      <c r="V1409" s="1"/>
      <c r="W1409" s="1"/>
      <c r="X1409" s="1"/>
      <c r="Y1409" s="1"/>
      <c r="Z1409" s="1"/>
      <c r="AA1409" s="1"/>
      <c r="AB1409" s="1"/>
      <c r="AC1409" s="1"/>
      <c r="AD1409" s="1"/>
      <c r="AE1409" s="1"/>
      <c r="AF1409" s="1"/>
      <c r="AG1409" s="1"/>
      <c r="AH1409" s="1"/>
      <c r="AI1409" s="1"/>
      <c r="AJ1409" s="1"/>
      <c r="AK1409" s="1"/>
      <c r="AL1409" s="1"/>
      <c r="AM1409" s="1"/>
      <c r="AN1409" s="1"/>
      <c r="AO1409" s="1"/>
      <c r="AP1409" s="1"/>
      <c r="AQ1409" s="1"/>
      <c r="AR1409" s="1"/>
      <c r="AS1409" s="1"/>
      <c r="AT1409" s="1"/>
      <c r="AU1409" s="1"/>
      <c r="AV1409" s="1"/>
      <c r="AW1409" s="1"/>
      <c r="AX1409" s="4"/>
      <c r="AY1409" s="1"/>
    </row>
    <row r="1410" spans="3:51" s="6" customFormat="1" x14ac:dyDescent="0.3">
      <c r="C1410" s="28"/>
      <c r="D1410" s="29"/>
      <c r="E1410" s="30"/>
      <c r="F1410" s="31"/>
      <c r="G1410" s="32"/>
      <c r="H1410" s="33"/>
      <c r="K1410" s="1"/>
      <c r="L1410" s="1"/>
      <c r="M1410" s="1"/>
      <c r="N1410" s="4"/>
      <c r="O1410" s="4"/>
      <c r="P1410" s="4"/>
      <c r="Q1410" s="1"/>
      <c r="R1410" s="1"/>
      <c r="S1410" s="1"/>
      <c r="T1410" s="1"/>
      <c r="U1410" s="1"/>
      <c r="V1410" s="1"/>
      <c r="W1410" s="1"/>
      <c r="X1410" s="1"/>
      <c r="Y1410" s="1"/>
      <c r="Z1410" s="1"/>
      <c r="AA1410" s="1"/>
      <c r="AB1410" s="1"/>
      <c r="AC1410" s="1"/>
      <c r="AD1410" s="1"/>
      <c r="AE1410" s="1"/>
      <c r="AF1410" s="1"/>
      <c r="AG1410" s="1"/>
      <c r="AH1410" s="1"/>
      <c r="AI1410" s="1"/>
      <c r="AJ1410" s="1"/>
      <c r="AK1410" s="1"/>
      <c r="AL1410" s="1"/>
      <c r="AM1410" s="1"/>
      <c r="AN1410" s="1"/>
      <c r="AO1410" s="1"/>
      <c r="AP1410" s="1"/>
      <c r="AQ1410" s="1"/>
      <c r="AR1410" s="1"/>
      <c r="AS1410" s="1"/>
      <c r="AT1410" s="1"/>
      <c r="AU1410" s="1"/>
      <c r="AV1410" s="1"/>
      <c r="AW1410" s="1"/>
      <c r="AX1410" s="4"/>
      <c r="AY1410" s="1"/>
    </row>
    <row r="1411" spans="3:51" s="6" customFormat="1" x14ac:dyDescent="0.3">
      <c r="C1411" s="28"/>
      <c r="D1411" s="29"/>
      <c r="E1411" s="30"/>
      <c r="F1411" s="31"/>
      <c r="G1411" s="32"/>
      <c r="H1411" s="33"/>
      <c r="K1411" s="1"/>
      <c r="L1411" s="1"/>
      <c r="M1411" s="1"/>
      <c r="N1411" s="4"/>
      <c r="O1411" s="4"/>
      <c r="P1411" s="4"/>
      <c r="Q1411" s="1"/>
      <c r="R1411" s="1"/>
      <c r="S1411" s="1"/>
      <c r="T1411" s="1"/>
      <c r="U1411" s="1"/>
      <c r="V1411" s="1"/>
      <c r="W1411" s="1"/>
      <c r="X1411" s="1"/>
      <c r="Y1411" s="1"/>
      <c r="Z1411" s="1"/>
      <c r="AA1411" s="1"/>
      <c r="AB1411" s="1"/>
      <c r="AC1411" s="1"/>
      <c r="AD1411" s="1"/>
      <c r="AE1411" s="1"/>
      <c r="AF1411" s="1"/>
      <c r="AG1411" s="1"/>
      <c r="AH1411" s="1"/>
      <c r="AI1411" s="1"/>
      <c r="AJ1411" s="1"/>
      <c r="AK1411" s="1"/>
      <c r="AL1411" s="1"/>
      <c r="AM1411" s="1"/>
      <c r="AN1411" s="1"/>
      <c r="AO1411" s="1"/>
      <c r="AP1411" s="1"/>
      <c r="AQ1411" s="1"/>
      <c r="AR1411" s="1"/>
      <c r="AS1411" s="1"/>
      <c r="AT1411" s="1"/>
      <c r="AU1411" s="1"/>
      <c r="AV1411" s="1"/>
      <c r="AW1411" s="1"/>
      <c r="AX1411" s="4"/>
      <c r="AY1411" s="1"/>
    </row>
    <row r="1412" spans="3:51" s="6" customFormat="1" x14ac:dyDescent="0.3">
      <c r="C1412" s="28"/>
      <c r="D1412" s="29"/>
      <c r="E1412" s="30"/>
      <c r="F1412" s="31"/>
      <c r="G1412" s="32"/>
      <c r="H1412" s="33"/>
      <c r="K1412" s="1"/>
      <c r="L1412" s="1"/>
      <c r="M1412" s="1"/>
      <c r="N1412" s="4"/>
      <c r="O1412" s="4"/>
      <c r="P1412" s="4"/>
      <c r="Q1412" s="1"/>
      <c r="R1412" s="1"/>
      <c r="S1412" s="1"/>
      <c r="T1412" s="1"/>
      <c r="U1412" s="1"/>
      <c r="V1412" s="1"/>
      <c r="W1412" s="1"/>
      <c r="X1412" s="1"/>
      <c r="Y1412" s="1"/>
      <c r="Z1412" s="1"/>
      <c r="AA1412" s="1"/>
      <c r="AB1412" s="1"/>
      <c r="AC1412" s="1"/>
      <c r="AD1412" s="1"/>
      <c r="AE1412" s="1"/>
      <c r="AF1412" s="1"/>
      <c r="AG1412" s="1"/>
      <c r="AH1412" s="1"/>
      <c r="AI1412" s="1"/>
      <c r="AJ1412" s="1"/>
      <c r="AK1412" s="1"/>
      <c r="AL1412" s="1"/>
      <c r="AM1412" s="1"/>
      <c r="AN1412" s="1"/>
      <c r="AO1412" s="1"/>
      <c r="AP1412" s="1"/>
      <c r="AQ1412" s="1"/>
      <c r="AR1412" s="1"/>
      <c r="AS1412" s="1"/>
      <c r="AT1412" s="1"/>
      <c r="AU1412" s="1"/>
      <c r="AV1412" s="1"/>
      <c r="AW1412" s="1"/>
      <c r="AX1412" s="4"/>
      <c r="AY1412" s="1"/>
    </row>
    <row r="1413" spans="3:51" s="6" customFormat="1" x14ac:dyDescent="0.3">
      <c r="C1413" s="28"/>
      <c r="D1413" s="29"/>
      <c r="E1413" s="30"/>
      <c r="F1413" s="31"/>
      <c r="G1413" s="32"/>
      <c r="H1413" s="33"/>
      <c r="K1413" s="1"/>
      <c r="L1413" s="1"/>
      <c r="M1413" s="1"/>
      <c r="N1413" s="4"/>
      <c r="O1413" s="4"/>
      <c r="P1413" s="4"/>
      <c r="Q1413" s="1"/>
      <c r="R1413" s="1"/>
      <c r="S1413" s="1"/>
      <c r="T1413" s="1"/>
      <c r="U1413" s="1"/>
      <c r="V1413" s="1"/>
      <c r="W1413" s="1"/>
      <c r="X1413" s="1"/>
      <c r="Y1413" s="1"/>
      <c r="Z1413" s="1"/>
      <c r="AA1413" s="1"/>
      <c r="AB1413" s="1"/>
      <c r="AC1413" s="1"/>
      <c r="AD1413" s="1"/>
      <c r="AE1413" s="1"/>
      <c r="AF1413" s="1"/>
      <c r="AG1413" s="1"/>
      <c r="AH1413" s="1"/>
      <c r="AI1413" s="1"/>
      <c r="AJ1413" s="1"/>
      <c r="AK1413" s="1"/>
      <c r="AL1413" s="1"/>
      <c r="AM1413" s="1"/>
      <c r="AN1413" s="1"/>
      <c r="AO1413" s="1"/>
      <c r="AP1413" s="1"/>
      <c r="AQ1413" s="1"/>
      <c r="AR1413" s="1"/>
      <c r="AS1413" s="1"/>
      <c r="AT1413" s="1"/>
      <c r="AU1413" s="1"/>
      <c r="AV1413" s="1"/>
      <c r="AW1413" s="1"/>
      <c r="AX1413" s="4"/>
      <c r="AY1413" s="1"/>
    </row>
    <row r="1414" spans="3:51" s="6" customFormat="1" x14ac:dyDescent="0.3">
      <c r="C1414" s="28"/>
      <c r="D1414" s="29"/>
      <c r="E1414" s="30"/>
      <c r="F1414" s="31"/>
      <c r="G1414" s="32"/>
      <c r="H1414" s="33"/>
      <c r="K1414" s="1"/>
      <c r="L1414" s="1"/>
      <c r="M1414" s="1"/>
      <c r="N1414" s="4"/>
      <c r="O1414" s="4"/>
      <c r="P1414" s="4"/>
      <c r="Q1414" s="1"/>
      <c r="R1414" s="1"/>
      <c r="S1414" s="1"/>
      <c r="T1414" s="1"/>
      <c r="U1414" s="1"/>
      <c r="V1414" s="1"/>
      <c r="W1414" s="1"/>
      <c r="X1414" s="1"/>
      <c r="Y1414" s="1"/>
      <c r="Z1414" s="1"/>
      <c r="AA1414" s="1"/>
      <c r="AB1414" s="1"/>
      <c r="AC1414" s="1"/>
      <c r="AD1414" s="1"/>
      <c r="AE1414" s="1"/>
      <c r="AF1414" s="1"/>
      <c r="AG1414" s="1"/>
      <c r="AH1414" s="1"/>
      <c r="AI1414" s="1"/>
      <c r="AJ1414" s="1"/>
      <c r="AK1414" s="1"/>
      <c r="AL1414" s="1"/>
      <c r="AM1414" s="1"/>
      <c r="AN1414" s="1"/>
      <c r="AO1414" s="1"/>
      <c r="AP1414" s="1"/>
      <c r="AQ1414" s="1"/>
      <c r="AR1414" s="1"/>
      <c r="AS1414" s="1"/>
      <c r="AT1414" s="1"/>
      <c r="AU1414" s="1"/>
      <c r="AV1414" s="1"/>
      <c r="AW1414" s="1"/>
      <c r="AX1414" s="4"/>
      <c r="AY1414" s="1"/>
    </row>
    <row r="1415" spans="3:51" s="6" customFormat="1" x14ac:dyDescent="0.3">
      <c r="C1415" s="28"/>
      <c r="D1415" s="29"/>
      <c r="E1415" s="30"/>
      <c r="F1415" s="31"/>
      <c r="G1415" s="32"/>
      <c r="H1415" s="33"/>
      <c r="K1415" s="1"/>
      <c r="L1415" s="1"/>
      <c r="M1415" s="1"/>
      <c r="N1415" s="4"/>
      <c r="O1415" s="4"/>
      <c r="P1415" s="4"/>
      <c r="Q1415" s="1"/>
      <c r="R1415" s="1"/>
      <c r="S1415" s="1"/>
      <c r="T1415" s="1"/>
      <c r="U1415" s="1"/>
      <c r="V1415" s="1"/>
      <c r="W1415" s="1"/>
      <c r="X1415" s="1"/>
      <c r="Y1415" s="1"/>
      <c r="Z1415" s="1"/>
      <c r="AA1415" s="1"/>
      <c r="AB1415" s="1"/>
      <c r="AC1415" s="1"/>
      <c r="AD1415" s="1"/>
      <c r="AE1415" s="1"/>
      <c r="AF1415" s="1"/>
      <c r="AG1415" s="1"/>
      <c r="AH1415" s="1"/>
      <c r="AI1415" s="1"/>
      <c r="AJ1415" s="1"/>
      <c r="AK1415" s="1"/>
      <c r="AL1415" s="1"/>
      <c r="AM1415" s="1"/>
      <c r="AN1415" s="1"/>
      <c r="AO1415" s="1"/>
      <c r="AP1415" s="1"/>
      <c r="AQ1415" s="1"/>
      <c r="AR1415" s="1"/>
      <c r="AS1415" s="1"/>
      <c r="AT1415" s="1"/>
      <c r="AU1415" s="1"/>
      <c r="AV1415" s="1"/>
      <c r="AW1415" s="1"/>
      <c r="AX1415" s="4"/>
      <c r="AY1415" s="1"/>
    </row>
    <row r="1416" spans="3:51" s="6" customFormat="1" x14ac:dyDescent="0.3">
      <c r="C1416" s="28"/>
      <c r="D1416" s="29"/>
      <c r="E1416" s="30"/>
      <c r="F1416" s="31"/>
      <c r="G1416" s="32"/>
      <c r="H1416" s="33"/>
      <c r="K1416" s="1"/>
      <c r="L1416" s="1"/>
      <c r="M1416" s="1"/>
      <c r="N1416" s="4"/>
      <c r="O1416" s="4"/>
      <c r="P1416" s="4"/>
      <c r="Q1416" s="1"/>
      <c r="R1416" s="1"/>
      <c r="S1416" s="1"/>
      <c r="T1416" s="1"/>
      <c r="U1416" s="1"/>
      <c r="V1416" s="1"/>
      <c r="W1416" s="1"/>
      <c r="X1416" s="1"/>
      <c r="Y1416" s="1"/>
      <c r="Z1416" s="1"/>
      <c r="AA1416" s="1"/>
      <c r="AB1416" s="1"/>
      <c r="AC1416" s="1"/>
      <c r="AD1416" s="1"/>
      <c r="AE1416" s="1"/>
      <c r="AF1416" s="1"/>
      <c r="AG1416" s="1"/>
      <c r="AH1416" s="1"/>
      <c r="AI1416" s="1"/>
      <c r="AJ1416" s="1"/>
      <c r="AK1416" s="1"/>
      <c r="AL1416" s="1"/>
      <c r="AM1416" s="1"/>
      <c r="AN1416" s="1"/>
      <c r="AO1416" s="1"/>
      <c r="AP1416" s="1"/>
      <c r="AQ1416" s="1"/>
      <c r="AR1416" s="1"/>
      <c r="AS1416" s="1"/>
      <c r="AT1416" s="1"/>
      <c r="AU1416" s="1"/>
      <c r="AV1416" s="1"/>
      <c r="AW1416" s="1"/>
      <c r="AX1416" s="4"/>
      <c r="AY1416" s="1"/>
    </row>
    <row r="1417" spans="3:51" s="6" customFormat="1" x14ac:dyDescent="0.3">
      <c r="C1417" s="28"/>
      <c r="D1417" s="29"/>
      <c r="E1417" s="30"/>
      <c r="F1417" s="31"/>
      <c r="G1417" s="32"/>
      <c r="H1417" s="33"/>
      <c r="K1417" s="1"/>
      <c r="L1417" s="1"/>
      <c r="M1417" s="1"/>
      <c r="N1417" s="4"/>
      <c r="O1417" s="4"/>
      <c r="P1417" s="4"/>
      <c r="Q1417" s="1"/>
      <c r="R1417" s="1"/>
      <c r="S1417" s="1"/>
      <c r="T1417" s="1"/>
      <c r="U1417" s="1"/>
      <c r="V1417" s="1"/>
      <c r="W1417" s="1"/>
      <c r="X1417" s="1"/>
      <c r="Y1417" s="1"/>
      <c r="Z1417" s="1"/>
      <c r="AA1417" s="1"/>
      <c r="AB1417" s="1"/>
      <c r="AC1417" s="1"/>
      <c r="AD1417" s="1"/>
      <c r="AE1417" s="1"/>
      <c r="AF1417" s="1"/>
      <c r="AG1417" s="1"/>
      <c r="AH1417" s="1"/>
      <c r="AI1417" s="1"/>
      <c r="AJ1417" s="1"/>
      <c r="AK1417" s="1"/>
      <c r="AL1417" s="1"/>
      <c r="AM1417" s="1"/>
      <c r="AN1417" s="1"/>
      <c r="AO1417" s="1"/>
      <c r="AP1417" s="1"/>
      <c r="AQ1417" s="1"/>
      <c r="AR1417" s="1"/>
      <c r="AS1417" s="1"/>
      <c r="AT1417" s="1"/>
      <c r="AU1417" s="1"/>
      <c r="AV1417" s="1"/>
      <c r="AW1417" s="1"/>
      <c r="AX1417" s="4"/>
      <c r="AY1417" s="1"/>
    </row>
    <row r="1418" spans="3:51" s="6" customFormat="1" x14ac:dyDescent="0.3">
      <c r="C1418" s="28"/>
      <c r="D1418" s="29"/>
      <c r="E1418" s="30"/>
      <c r="F1418" s="31"/>
      <c r="G1418" s="32"/>
      <c r="H1418" s="33"/>
      <c r="K1418" s="1"/>
      <c r="L1418" s="1"/>
      <c r="M1418" s="1"/>
      <c r="N1418" s="4"/>
      <c r="O1418" s="4"/>
      <c r="P1418" s="4"/>
      <c r="Q1418" s="1"/>
      <c r="R1418" s="1"/>
      <c r="S1418" s="1"/>
      <c r="T1418" s="1"/>
      <c r="U1418" s="1"/>
      <c r="V1418" s="1"/>
      <c r="W1418" s="1"/>
      <c r="X1418" s="1"/>
      <c r="Y1418" s="1"/>
      <c r="Z1418" s="1"/>
      <c r="AA1418" s="1"/>
      <c r="AB1418" s="1"/>
      <c r="AC1418" s="1"/>
      <c r="AD1418" s="1"/>
      <c r="AE1418" s="1"/>
      <c r="AF1418" s="1"/>
      <c r="AG1418" s="1"/>
      <c r="AH1418" s="1"/>
      <c r="AI1418" s="1"/>
      <c r="AJ1418" s="1"/>
      <c r="AK1418" s="1"/>
      <c r="AL1418" s="1"/>
      <c r="AM1418" s="1"/>
      <c r="AN1418" s="1"/>
      <c r="AO1418" s="1"/>
      <c r="AP1418" s="1"/>
      <c r="AQ1418" s="1"/>
      <c r="AR1418" s="1"/>
      <c r="AS1418" s="1"/>
      <c r="AT1418" s="1"/>
      <c r="AU1418" s="1"/>
      <c r="AV1418" s="1"/>
      <c r="AW1418" s="1"/>
      <c r="AX1418" s="4"/>
      <c r="AY1418" s="1"/>
    </row>
    <row r="1419" spans="3:51" s="6" customFormat="1" x14ac:dyDescent="0.3">
      <c r="C1419" s="28"/>
      <c r="D1419" s="29"/>
      <c r="E1419" s="30"/>
      <c r="F1419" s="31"/>
      <c r="G1419" s="32"/>
      <c r="H1419" s="33"/>
      <c r="K1419" s="1"/>
      <c r="L1419" s="1"/>
      <c r="M1419" s="1"/>
      <c r="N1419" s="4"/>
      <c r="O1419" s="4"/>
      <c r="P1419" s="4"/>
      <c r="Q1419" s="1"/>
      <c r="R1419" s="1"/>
      <c r="S1419" s="1"/>
      <c r="T1419" s="1"/>
      <c r="U1419" s="1"/>
      <c r="V1419" s="1"/>
      <c r="W1419" s="1"/>
      <c r="X1419" s="1"/>
      <c r="Y1419" s="1"/>
      <c r="Z1419" s="1"/>
      <c r="AA1419" s="1"/>
      <c r="AB1419" s="1"/>
      <c r="AC1419" s="1"/>
      <c r="AD1419" s="1"/>
      <c r="AE1419" s="1"/>
      <c r="AF1419" s="1"/>
      <c r="AG1419" s="1"/>
      <c r="AH1419" s="1"/>
      <c r="AI1419" s="1"/>
      <c r="AJ1419" s="1"/>
      <c r="AK1419" s="1"/>
      <c r="AL1419" s="1"/>
      <c r="AM1419" s="1"/>
      <c r="AN1419" s="1"/>
      <c r="AO1419" s="1"/>
      <c r="AP1419" s="1"/>
      <c r="AQ1419" s="1"/>
      <c r="AR1419" s="1"/>
      <c r="AS1419" s="1"/>
      <c r="AT1419" s="1"/>
      <c r="AU1419" s="1"/>
      <c r="AV1419" s="1"/>
      <c r="AW1419" s="1"/>
      <c r="AX1419" s="4"/>
      <c r="AY1419" s="1"/>
    </row>
    <row r="1420" spans="3:51" s="6" customFormat="1" x14ac:dyDescent="0.3">
      <c r="C1420" s="28"/>
      <c r="D1420" s="29"/>
      <c r="E1420" s="30"/>
      <c r="F1420" s="31"/>
      <c r="G1420" s="32"/>
      <c r="H1420" s="33"/>
      <c r="K1420" s="1"/>
      <c r="L1420" s="1"/>
      <c r="M1420" s="1"/>
      <c r="N1420" s="4"/>
      <c r="O1420" s="4"/>
      <c r="P1420" s="4"/>
      <c r="Q1420" s="1"/>
      <c r="R1420" s="1"/>
      <c r="S1420" s="1"/>
      <c r="T1420" s="1"/>
      <c r="U1420" s="1"/>
      <c r="V1420" s="1"/>
      <c r="W1420" s="1"/>
      <c r="X1420" s="1"/>
      <c r="Y1420" s="1"/>
      <c r="Z1420" s="1"/>
      <c r="AA1420" s="1"/>
      <c r="AB1420" s="1"/>
      <c r="AC1420" s="1"/>
      <c r="AD1420" s="1"/>
      <c r="AE1420" s="1"/>
      <c r="AF1420" s="1"/>
      <c r="AG1420" s="1"/>
      <c r="AH1420" s="1"/>
      <c r="AI1420" s="1"/>
      <c r="AJ1420" s="1"/>
      <c r="AK1420" s="1"/>
      <c r="AL1420" s="1"/>
      <c r="AM1420" s="1"/>
      <c r="AN1420" s="1"/>
      <c r="AO1420" s="1"/>
      <c r="AP1420" s="1"/>
      <c r="AQ1420" s="1"/>
      <c r="AR1420" s="1"/>
      <c r="AS1420" s="1"/>
      <c r="AT1420" s="1"/>
      <c r="AU1420" s="1"/>
      <c r="AV1420" s="1"/>
      <c r="AW1420" s="1"/>
      <c r="AX1420" s="4"/>
      <c r="AY1420" s="1"/>
    </row>
    <row r="1421" spans="3:51" s="6" customFormat="1" x14ac:dyDescent="0.3">
      <c r="C1421" s="28"/>
      <c r="D1421" s="29"/>
      <c r="E1421" s="30"/>
      <c r="F1421" s="31"/>
      <c r="G1421" s="32"/>
      <c r="H1421" s="33"/>
      <c r="K1421" s="1"/>
      <c r="L1421" s="1"/>
      <c r="M1421" s="1"/>
      <c r="N1421" s="4"/>
      <c r="O1421" s="4"/>
      <c r="P1421" s="4"/>
      <c r="Q1421" s="1"/>
      <c r="R1421" s="1"/>
      <c r="S1421" s="1"/>
      <c r="T1421" s="1"/>
      <c r="U1421" s="1"/>
      <c r="V1421" s="1"/>
      <c r="W1421" s="1"/>
      <c r="X1421" s="1"/>
      <c r="Y1421" s="1"/>
      <c r="Z1421" s="1"/>
      <c r="AA1421" s="1"/>
      <c r="AB1421" s="1"/>
      <c r="AC1421" s="1"/>
      <c r="AD1421" s="1"/>
      <c r="AE1421" s="1"/>
      <c r="AF1421" s="1"/>
      <c r="AG1421" s="1"/>
      <c r="AH1421" s="1"/>
      <c r="AI1421" s="1"/>
      <c r="AJ1421" s="1"/>
      <c r="AK1421" s="1"/>
      <c r="AL1421" s="1"/>
      <c r="AM1421" s="1"/>
      <c r="AN1421" s="1"/>
      <c r="AO1421" s="1"/>
      <c r="AP1421" s="1"/>
      <c r="AQ1421" s="1"/>
      <c r="AR1421" s="1"/>
      <c r="AS1421" s="1"/>
      <c r="AT1421" s="1"/>
      <c r="AU1421" s="1"/>
      <c r="AV1421" s="1"/>
      <c r="AW1421" s="1"/>
      <c r="AX1421" s="4"/>
      <c r="AY1421" s="1"/>
    </row>
    <row r="1422" spans="3:51" s="6" customFormat="1" x14ac:dyDescent="0.3">
      <c r="C1422" s="28"/>
      <c r="D1422" s="29"/>
      <c r="E1422" s="30"/>
      <c r="F1422" s="31"/>
      <c r="G1422" s="32"/>
      <c r="H1422" s="33"/>
      <c r="K1422" s="1"/>
      <c r="L1422" s="1"/>
      <c r="M1422" s="1"/>
      <c r="N1422" s="4"/>
      <c r="O1422" s="4"/>
      <c r="P1422" s="4"/>
      <c r="Q1422" s="1"/>
      <c r="R1422" s="1"/>
      <c r="S1422" s="1"/>
      <c r="T1422" s="1"/>
      <c r="U1422" s="1"/>
      <c r="V1422" s="1"/>
      <c r="W1422" s="1"/>
      <c r="X1422" s="1"/>
      <c r="Y1422" s="1"/>
      <c r="Z1422" s="1"/>
      <c r="AA1422" s="1"/>
      <c r="AB1422" s="1"/>
      <c r="AC1422" s="1"/>
      <c r="AD1422" s="1"/>
      <c r="AE1422" s="1"/>
      <c r="AF1422" s="1"/>
      <c r="AG1422" s="1"/>
      <c r="AH1422" s="1"/>
      <c r="AI1422" s="1"/>
      <c r="AJ1422" s="1"/>
      <c r="AK1422" s="1"/>
      <c r="AL1422" s="1"/>
      <c r="AM1422" s="1"/>
      <c r="AN1422" s="1"/>
      <c r="AO1422" s="1"/>
      <c r="AP1422" s="1"/>
      <c r="AQ1422" s="1"/>
      <c r="AR1422" s="1"/>
      <c r="AS1422" s="1"/>
      <c r="AT1422" s="1"/>
      <c r="AU1422" s="1"/>
      <c r="AV1422" s="1"/>
      <c r="AW1422" s="1"/>
      <c r="AX1422" s="4"/>
      <c r="AY1422" s="1"/>
    </row>
    <row r="1423" spans="3:51" s="6" customFormat="1" x14ac:dyDescent="0.3">
      <c r="C1423" s="28"/>
      <c r="D1423" s="29"/>
      <c r="E1423" s="30"/>
      <c r="F1423" s="31"/>
      <c r="G1423" s="32"/>
      <c r="H1423" s="33"/>
      <c r="K1423" s="1"/>
      <c r="L1423" s="1"/>
      <c r="M1423" s="1"/>
      <c r="N1423" s="4"/>
      <c r="O1423" s="4"/>
      <c r="P1423" s="4"/>
      <c r="Q1423" s="1"/>
      <c r="R1423" s="1"/>
      <c r="S1423" s="1"/>
      <c r="T1423" s="1"/>
      <c r="U1423" s="1"/>
      <c r="V1423" s="1"/>
      <c r="W1423" s="1"/>
      <c r="X1423" s="1"/>
      <c r="Y1423" s="1"/>
      <c r="Z1423" s="1"/>
      <c r="AA1423" s="1"/>
      <c r="AB1423" s="1"/>
      <c r="AC1423" s="1"/>
      <c r="AD1423" s="1"/>
      <c r="AE1423" s="1"/>
      <c r="AF1423" s="1"/>
      <c r="AG1423" s="1"/>
      <c r="AH1423" s="1"/>
      <c r="AI1423" s="1"/>
      <c r="AJ1423" s="1"/>
      <c r="AK1423" s="1"/>
      <c r="AL1423" s="1"/>
      <c r="AM1423" s="1"/>
      <c r="AN1423" s="1"/>
      <c r="AO1423" s="1"/>
      <c r="AP1423" s="1"/>
      <c r="AQ1423" s="1"/>
      <c r="AR1423" s="1"/>
      <c r="AS1423" s="1"/>
      <c r="AT1423" s="1"/>
      <c r="AU1423" s="1"/>
      <c r="AV1423" s="1"/>
      <c r="AW1423" s="1"/>
      <c r="AX1423" s="4"/>
      <c r="AY1423" s="1"/>
    </row>
    <row r="1424" spans="3:51" s="6" customFormat="1" x14ac:dyDescent="0.3">
      <c r="C1424" s="28"/>
      <c r="D1424" s="29"/>
      <c r="E1424" s="30"/>
      <c r="F1424" s="31"/>
      <c r="G1424" s="32"/>
      <c r="H1424" s="33"/>
      <c r="K1424" s="1"/>
      <c r="L1424" s="1"/>
      <c r="M1424" s="1"/>
      <c r="N1424" s="4"/>
      <c r="O1424" s="4"/>
      <c r="P1424" s="4"/>
      <c r="Q1424" s="1"/>
      <c r="R1424" s="1"/>
      <c r="S1424" s="1"/>
      <c r="T1424" s="1"/>
      <c r="U1424" s="1"/>
      <c r="V1424" s="1"/>
      <c r="W1424" s="1"/>
      <c r="X1424" s="1"/>
      <c r="Y1424" s="1"/>
      <c r="Z1424" s="1"/>
      <c r="AA1424" s="1"/>
      <c r="AB1424" s="1"/>
      <c r="AC1424" s="1"/>
      <c r="AD1424" s="1"/>
      <c r="AE1424" s="1"/>
      <c r="AF1424" s="1"/>
      <c r="AG1424" s="1"/>
      <c r="AH1424" s="1"/>
      <c r="AI1424" s="1"/>
      <c r="AJ1424" s="1"/>
      <c r="AK1424" s="1"/>
      <c r="AL1424" s="1"/>
      <c r="AM1424" s="1"/>
      <c r="AN1424" s="1"/>
      <c r="AO1424" s="1"/>
      <c r="AP1424" s="1"/>
      <c r="AQ1424" s="1"/>
      <c r="AR1424" s="1"/>
      <c r="AS1424" s="1"/>
      <c r="AT1424" s="1"/>
      <c r="AU1424" s="1"/>
      <c r="AV1424" s="1"/>
      <c r="AW1424" s="1"/>
      <c r="AX1424" s="4"/>
      <c r="AY1424" s="1"/>
    </row>
    <row r="1425" spans="3:51" s="6" customFormat="1" x14ac:dyDescent="0.3">
      <c r="C1425" s="28"/>
      <c r="D1425" s="29"/>
      <c r="E1425" s="30"/>
      <c r="F1425" s="31"/>
      <c r="G1425" s="32"/>
      <c r="H1425" s="33"/>
      <c r="K1425" s="1"/>
      <c r="L1425" s="1"/>
      <c r="M1425" s="1"/>
      <c r="N1425" s="4"/>
      <c r="O1425" s="4"/>
      <c r="P1425" s="4"/>
      <c r="Q1425" s="1"/>
      <c r="R1425" s="1"/>
      <c r="S1425" s="1"/>
      <c r="T1425" s="1"/>
      <c r="U1425" s="1"/>
      <c r="V1425" s="1"/>
      <c r="W1425" s="1"/>
      <c r="X1425" s="1"/>
      <c r="Y1425" s="1"/>
      <c r="Z1425" s="1"/>
      <c r="AA1425" s="1"/>
      <c r="AB1425" s="1"/>
      <c r="AC1425" s="1"/>
      <c r="AD1425" s="1"/>
      <c r="AE1425" s="1"/>
      <c r="AF1425" s="1"/>
      <c r="AG1425" s="1"/>
      <c r="AH1425" s="1"/>
      <c r="AI1425" s="1"/>
      <c r="AJ1425" s="1"/>
      <c r="AK1425" s="1"/>
      <c r="AL1425" s="1"/>
      <c r="AM1425" s="1"/>
      <c r="AN1425" s="1"/>
      <c r="AO1425" s="1"/>
      <c r="AP1425" s="1"/>
      <c r="AQ1425" s="1"/>
      <c r="AR1425" s="1"/>
      <c r="AS1425" s="1"/>
      <c r="AT1425" s="1"/>
      <c r="AU1425" s="1"/>
      <c r="AV1425" s="1"/>
      <c r="AW1425" s="1"/>
      <c r="AX1425" s="4"/>
      <c r="AY1425" s="1"/>
    </row>
    <row r="1426" spans="3:51" s="6" customFormat="1" x14ac:dyDescent="0.3">
      <c r="C1426" s="28"/>
      <c r="D1426" s="29"/>
      <c r="E1426" s="30"/>
      <c r="F1426" s="31"/>
      <c r="G1426" s="32"/>
      <c r="H1426" s="33"/>
      <c r="K1426" s="1"/>
      <c r="L1426" s="1"/>
      <c r="M1426" s="1"/>
      <c r="N1426" s="4"/>
      <c r="O1426" s="4"/>
      <c r="P1426" s="4"/>
      <c r="Q1426" s="1"/>
      <c r="R1426" s="1"/>
      <c r="S1426" s="1"/>
      <c r="T1426" s="1"/>
      <c r="U1426" s="1"/>
      <c r="V1426" s="1"/>
      <c r="W1426" s="1"/>
      <c r="X1426" s="1"/>
      <c r="Y1426" s="1"/>
      <c r="Z1426" s="1"/>
      <c r="AA1426" s="1"/>
      <c r="AB1426" s="1"/>
      <c r="AC1426" s="1"/>
      <c r="AD1426" s="1"/>
      <c r="AE1426" s="1"/>
      <c r="AF1426" s="1"/>
      <c r="AG1426" s="1"/>
      <c r="AH1426" s="1"/>
      <c r="AI1426" s="1"/>
      <c r="AJ1426" s="1"/>
      <c r="AK1426" s="1"/>
      <c r="AL1426" s="1"/>
      <c r="AM1426" s="1"/>
      <c r="AN1426" s="1"/>
      <c r="AO1426" s="1"/>
      <c r="AP1426" s="1"/>
      <c r="AQ1426" s="1"/>
      <c r="AR1426" s="1"/>
      <c r="AS1426" s="1"/>
      <c r="AT1426" s="1"/>
      <c r="AU1426" s="1"/>
      <c r="AV1426" s="1"/>
      <c r="AW1426" s="1"/>
      <c r="AX1426" s="4"/>
      <c r="AY1426" s="1"/>
    </row>
    <row r="1427" spans="3:51" s="6" customFormat="1" x14ac:dyDescent="0.3">
      <c r="C1427" s="28"/>
      <c r="D1427" s="29"/>
      <c r="E1427" s="30"/>
      <c r="F1427" s="31"/>
      <c r="G1427" s="32"/>
      <c r="H1427" s="33"/>
      <c r="K1427" s="1"/>
      <c r="L1427" s="1"/>
      <c r="M1427" s="1"/>
      <c r="N1427" s="4"/>
      <c r="O1427" s="4"/>
      <c r="P1427" s="4"/>
      <c r="Q1427" s="1"/>
      <c r="R1427" s="1"/>
      <c r="S1427" s="1"/>
      <c r="T1427" s="1"/>
      <c r="U1427" s="1"/>
      <c r="V1427" s="1"/>
      <c r="W1427" s="1"/>
      <c r="X1427" s="1"/>
      <c r="Y1427" s="1"/>
      <c r="Z1427" s="1"/>
      <c r="AA1427" s="1"/>
      <c r="AB1427" s="1"/>
      <c r="AC1427" s="1"/>
      <c r="AD1427" s="1"/>
      <c r="AE1427" s="1"/>
      <c r="AF1427" s="1"/>
      <c r="AG1427" s="1"/>
      <c r="AH1427" s="1"/>
      <c r="AI1427" s="1"/>
      <c r="AJ1427" s="1"/>
      <c r="AK1427" s="1"/>
      <c r="AL1427" s="1"/>
      <c r="AM1427" s="1"/>
      <c r="AN1427" s="1"/>
      <c r="AO1427" s="1"/>
      <c r="AP1427" s="1"/>
      <c r="AQ1427" s="1"/>
      <c r="AR1427" s="1"/>
      <c r="AS1427" s="1"/>
      <c r="AT1427" s="1"/>
      <c r="AU1427" s="1"/>
      <c r="AV1427" s="1"/>
      <c r="AW1427" s="1"/>
      <c r="AX1427" s="4"/>
      <c r="AY1427" s="1"/>
    </row>
    <row r="1428" spans="3:51" s="6" customFormat="1" x14ac:dyDescent="0.3">
      <c r="C1428" s="28"/>
      <c r="D1428" s="29"/>
      <c r="E1428" s="30"/>
      <c r="F1428" s="31"/>
      <c r="G1428" s="32"/>
      <c r="H1428" s="33"/>
      <c r="K1428" s="1"/>
      <c r="L1428" s="1"/>
      <c r="M1428" s="1"/>
      <c r="N1428" s="4"/>
      <c r="O1428" s="4"/>
      <c r="P1428" s="4"/>
      <c r="Q1428" s="1"/>
      <c r="R1428" s="1"/>
      <c r="S1428" s="1"/>
      <c r="T1428" s="1"/>
      <c r="U1428" s="1"/>
      <c r="V1428" s="1"/>
      <c r="W1428" s="1"/>
      <c r="X1428" s="1"/>
      <c r="Y1428" s="1"/>
      <c r="Z1428" s="1"/>
      <c r="AA1428" s="1"/>
      <c r="AB1428" s="1"/>
      <c r="AC1428" s="1"/>
      <c r="AD1428" s="1"/>
      <c r="AE1428" s="1"/>
      <c r="AF1428" s="1"/>
      <c r="AG1428" s="1"/>
      <c r="AH1428" s="1"/>
      <c r="AI1428" s="1"/>
      <c r="AJ1428" s="1"/>
      <c r="AK1428" s="1"/>
      <c r="AL1428" s="1"/>
      <c r="AM1428" s="1"/>
      <c r="AN1428" s="1"/>
      <c r="AO1428" s="1"/>
      <c r="AP1428" s="1"/>
      <c r="AQ1428" s="1"/>
      <c r="AR1428" s="1"/>
      <c r="AS1428" s="1"/>
      <c r="AT1428" s="1"/>
      <c r="AU1428" s="1"/>
      <c r="AV1428" s="1"/>
      <c r="AW1428" s="1"/>
      <c r="AX1428" s="4"/>
      <c r="AY1428" s="1"/>
    </row>
    <row r="1429" spans="3:51" s="6" customFormat="1" x14ac:dyDescent="0.3">
      <c r="C1429" s="28"/>
      <c r="D1429" s="29"/>
      <c r="E1429" s="30"/>
      <c r="F1429" s="31"/>
      <c r="G1429" s="32"/>
      <c r="H1429" s="33"/>
      <c r="K1429" s="1"/>
      <c r="L1429" s="1"/>
      <c r="M1429" s="1"/>
      <c r="N1429" s="4"/>
      <c r="O1429" s="4"/>
      <c r="P1429" s="4"/>
      <c r="Q1429" s="1"/>
      <c r="R1429" s="1"/>
      <c r="S1429" s="1"/>
      <c r="T1429" s="1"/>
      <c r="U1429" s="1"/>
      <c r="V1429" s="1"/>
      <c r="W1429" s="1"/>
      <c r="X1429" s="1"/>
      <c r="Y1429" s="1"/>
      <c r="Z1429" s="1"/>
      <c r="AA1429" s="1"/>
      <c r="AB1429" s="1"/>
      <c r="AC1429" s="1"/>
      <c r="AD1429" s="1"/>
      <c r="AE1429" s="1"/>
      <c r="AF1429" s="1"/>
      <c r="AG1429" s="1"/>
      <c r="AH1429" s="1"/>
      <c r="AI1429" s="1"/>
      <c r="AJ1429" s="1"/>
      <c r="AK1429" s="1"/>
      <c r="AL1429" s="1"/>
      <c r="AM1429" s="1"/>
      <c r="AN1429" s="1"/>
      <c r="AO1429" s="1"/>
      <c r="AP1429" s="1"/>
      <c r="AQ1429" s="1"/>
      <c r="AR1429" s="1"/>
      <c r="AS1429" s="1"/>
      <c r="AT1429" s="1"/>
      <c r="AU1429" s="1"/>
      <c r="AV1429" s="1"/>
      <c r="AW1429" s="1"/>
      <c r="AX1429" s="4"/>
      <c r="AY1429" s="1"/>
    </row>
    <row r="1430" spans="3:51" s="6" customFormat="1" x14ac:dyDescent="0.3">
      <c r="C1430" s="28"/>
      <c r="D1430" s="29"/>
      <c r="E1430" s="30"/>
      <c r="F1430" s="31"/>
      <c r="G1430" s="32"/>
      <c r="H1430" s="33"/>
      <c r="K1430" s="1"/>
      <c r="L1430" s="1"/>
      <c r="M1430" s="1"/>
      <c r="N1430" s="4"/>
      <c r="O1430" s="4"/>
      <c r="P1430" s="4"/>
      <c r="Q1430" s="1"/>
      <c r="R1430" s="1"/>
      <c r="S1430" s="1"/>
      <c r="T1430" s="1"/>
      <c r="U1430" s="1"/>
      <c r="V1430" s="1"/>
      <c r="W1430" s="1"/>
      <c r="X1430" s="1"/>
      <c r="Y1430" s="1"/>
      <c r="Z1430" s="1"/>
      <c r="AA1430" s="1"/>
      <c r="AB1430" s="1"/>
      <c r="AC1430" s="1"/>
      <c r="AD1430" s="1"/>
      <c r="AE1430" s="1"/>
      <c r="AF1430" s="1"/>
      <c r="AG1430" s="1"/>
      <c r="AH1430" s="1"/>
      <c r="AI1430" s="1"/>
      <c r="AJ1430" s="1"/>
      <c r="AK1430" s="1"/>
      <c r="AL1430" s="1"/>
      <c r="AM1430" s="1"/>
      <c r="AN1430" s="1"/>
      <c r="AO1430" s="1"/>
      <c r="AP1430" s="1"/>
      <c r="AQ1430" s="1"/>
      <c r="AR1430" s="1"/>
      <c r="AS1430" s="1"/>
      <c r="AT1430" s="1"/>
      <c r="AU1430" s="1"/>
      <c r="AV1430" s="1"/>
      <c r="AW1430" s="1"/>
      <c r="AX1430" s="4"/>
      <c r="AY1430" s="1"/>
    </row>
    <row r="1431" spans="3:51" s="6" customFormat="1" x14ac:dyDescent="0.3">
      <c r="C1431" s="28"/>
      <c r="D1431" s="29"/>
      <c r="E1431" s="30"/>
      <c r="F1431" s="31"/>
      <c r="G1431" s="32"/>
      <c r="H1431" s="33"/>
      <c r="K1431" s="1"/>
      <c r="L1431" s="1"/>
      <c r="M1431" s="1"/>
      <c r="N1431" s="4"/>
      <c r="O1431" s="4"/>
      <c r="P1431" s="4"/>
      <c r="Q1431" s="1"/>
      <c r="R1431" s="1"/>
      <c r="S1431" s="1"/>
      <c r="T1431" s="1"/>
      <c r="U1431" s="1"/>
      <c r="V1431" s="1"/>
      <c r="W1431" s="1"/>
      <c r="X1431" s="1"/>
      <c r="Y1431" s="1"/>
      <c r="Z1431" s="1"/>
      <c r="AA1431" s="1"/>
      <c r="AB1431" s="1"/>
      <c r="AC1431" s="1"/>
      <c r="AD1431" s="1"/>
      <c r="AE1431" s="1"/>
      <c r="AF1431" s="1"/>
      <c r="AG1431" s="1"/>
      <c r="AH1431" s="1"/>
      <c r="AI1431" s="1"/>
      <c r="AJ1431" s="1"/>
      <c r="AK1431" s="1"/>
      <c r="AL1431" s="1"/>
      <c r="AM1431" s="1"/>
      <c r="AN1431" s="1"/>
      <c r="AO1431" s="1"/>
      <c r="AP1431" s="1"/>
      <c r="AQ1431" s="1"/>
      <c r="AR1431" s="1"/>
      <c r="AS1431" s="1"/>
      <c r="AT1431" s="1"/>
      <c r="AU1431" s="1"/>
      <c r="AV1431" s="1"/>
      <c r="AW1431" s="1"/>
      <c r="AX1431" s="4"/>
      <c r="AY1431" s="1"/>
    </row>
    <row r="1432" spans="3:51" s="6" customFormat="1" x14ac:dyDescent="0.3">
      <c r="C1432" s="28"/>
      <c r="D1432" s="29"/>
      <c r="E1432" s="30"/>
      <c r="F1432" s="31"/>
      <c r="G1432" s="32"/>
      <c r="H1432" s="33"/>
      <c r="K1432" s="1"/>
      <c r="L1432" s="1"/>
      <c r="M1432" s="1"/>
      <c r="N1432" s="4"/>
      <c r="O1432" s="4"/>
      <c r="P1432" s="4"/>
      <c r="Q1432" s="1"/>
      <c r="R1432" s="1"/>
      <c r="S1432" s="1"/>
      <c r="T1432" s="1"/>
      <c r="U1432" s="1"/>
      <c r="V1432" s="1"/>
      <c r="W1432" s="1"/>
      <c r="X1432" s="1"/>
      <c r="Y1432" s="1"/>
      <c r="Z1432" s="1"/>
      <c r="AA1432" s="1"/>
      <c r="AB1432" s="1"/>
      <c r="AC1432" s="1"/>
      <c r="AD1432" s="1"/>
      <c r="AE1432" s="1"/>
      <c r="AF1432" s="1"/>
      <c r="AG1432" s="1"/>
      <c r="AH1432" s="1"/>
      <c r="AI1432" s="1"/>
      <c r="AJ1432" s="1"/>
      <c r="AK1432" s="1"/>
      <c r="AL1432" s="1"/>
      <c r="AM1432" s="1"/>
      <c r="AN1432" s="1"/>
      <c r="AO1432" s="1"/>
      <c r="AP1432" s="1"/>
      <c r="AQ1432" s="1"/>
      <c r="AR1432" s="1"/>
      <c r="AS1432" s="1"/>
      <c r="AT1432" s="1"/>
      <c r="AU1432" s="1"/>
      <c r="AV1432" s="1"/>
      <c r="AW1432" s="1"/>
      <c r="AX1432" s="4"/>
      <c r="AY1432" s="1"/>
    </row>
    <row r="1433" spans="3:51" s="6" customFormat="1" x14ac:dyDescent="0.3">
      <c r="C1433" s="28"/>
      <c r="D1433" s="29"/>
      <c r="E1433" s="30"/>
      <c r="F1433" s="31"/>
      <c r="G1433" s="32"/>
      <c r="H1433" s="33"/>
      <c r="K1433" s="1"/>
      <c r="L1433" s="1"/>
      <c r="M1433" s="1"/>
      <c r="N1433" s="4"/>
      <c r="O1433" s="4"/>
      <c r="P1433" s="4"/>
      <c r="Q1433" s="1"/>
      <c r="R1433" s="1"/>
      <c r="S1433" s="1"/>
      <c r="T1433" s="1"/>
      <c r="U1433" s="1"/>
      <c r="V1433" s="1"/>
      <c r="W1433" s="1"/>
      <c r="X1433" s="1"/>
      <c r="Y1433" s="1"/>
      <c r="Z1433" s="1"/>
      <c r="AA1433" s="1"/>
      <c r="AB1433" s="1"/>
      <c r="AC1433" s="1"/>
      <c r="AD1433" s="1"/>
      <c r="AE1433" s="1"/>
      <c r="AF1433" s="1"/>
      <c r="AG1433" s="1"/>
      <c r="AH1433" s="1"/>
      <c r="AI1433" s="1"/>
      <c r="AJ1433" s="1"/>
      <c r="AK1433" s="1"/>
      <c r="AL1433" s="1"/>
      <c r="AM1433" s="1"/>
      <c r="AN1433" s="1"/>
      <c r="AO1433" s="1"/>
      <c r="AP1433" s="1"/>
      <c r="AQ1433" s="1"/>
      <c r="AR1433" s="1"/>
      <c r="AS1433" s="1"/>
      <c r="AT1433" s="1"/>
      <c r="AU1433" s="1"/>
      <c r="AV1433" s="1"/>
      <c r="AW1433" s="1"/>
      <c r="AX1433" s="4"/>
      <c r="AY1433" s="1"/>
    </row>
    <row r="1434" spans="3:51" s="6" customFormat="1" x14ac:dyDescent="0.3">
      <c r="C1434" s="28"/>
      <c r="D1434" s="29"/>
      <c r="E1434" s="30"/>
      <c r="F1434" s="31"/>
      <c r="G1434" s="32"/>
      <c r="H1434" s="33"/>
      <c r="K1434" s="1"/>
      <c r="L1434" s="1"/>
      <c r="M1434" s="1"/>
      <c r="N1434" s="4"/>
      <c r="O1434" s="4"/>
      <c r="P1434" s="4"/>
      <c r="Q1434" s="1"/>
      <c r="R1434" s="1"/>
      <c r="S1434" s="1"/>
      <c r="T1434" s="1"/>
      <c r="U1434" s="1"/>
      <c r="V1434" s="1"/>
      <c r="W1434" s="1"/>
      <c r="X1434" s="1"/>
      <c r="Y1434" s="1"/>
      <c r="Z1434" s="1"/>
      <c r="AA1434" s="1"/>
      <c r="AB1434" s="1"/>
      <c r="AC1434" s="1"/>
      <c r="AD1434" s="1"/>
      <c r="AE1434" s="1"/>
      <c r="AF1434" s="1"/>
      <c r="AG1434" s="1"/>
      <c r="AH1434" s="1"/>
      <c r="AI1434" s="1"/>
      <c r="AJ1434" s="1"/>
      <c r="AK1434" s="1"/>
      <c r="AL1434" s="1"/>
      <c r="AM1434" s="1"/>
      <c r="AN1434" s="1"/>
      <c r="AO1434" s="1"/>
      <c r="AP1434" s="1"/>
      <c r="AQ1434" s="1"/>
      <c r="AR1434" s="1"/>
      <c r="AS1434" s="1"/>
      <c r="AT1434" s="1"/>
      <c r="AU1434" s="1"/>
      <c r="AV1434" s="1"/>
      <c r="AW1434" s="1"/>
      <c r="AX1434" s="4"/>
      <c r="AY1434" s="1"/>
    </row>
    <row r="1435" spans="3:51" s="6" customFormat="1" x14ac:dyDescent="0.3">
      <c r="C1435" s="28"/>
      <c r="D1435" s="29"/>
      <c r="E1435" s="30"/>
      <c r="F1435" s="31"/>
      <c r="G1435" s="32"/>
      <c r="H1435" s="33"/>
      <c r="K1435" s="1"/>
      <c r="L1435" s="1"/>
      <c r="M1435" s="1"/>
      <c r="N1435" s="4"/>
      <c r="O1435" s="4"/>
      <c r="P1435" s="4"/>
      <c r="Q1435" s="1"/>
      <c r="R1435" s="1"/>
      <c r="S1435" s="1"/>
      <c r="T1435" s="1"/>
      <c r="U1435" s="1"/>
      <c r="V1435" s="1"/>
      <c r="W1435" s="1"/>
      <c r="X1435" s="1"/>
      <c r="Y1435" s="1"/>
      <c r="Z1435" s="1"/>
      <c r="AA1435" s="1"/>
      <c r="AB1435" s="1"/>
      <c r="AC1435" s="1"/>
      <c r="AD1435" s="1"/>
      <c r="AE1435" s="1"/>
      <c r="AF1435" s="1"/>
      <c r="AG1435" s="1"/>
      <c r="AH1435" s="1"/>
      <c r="AI1435" s="1"/>
      <c r="AJ1435" s="1"/>
      <c r="AK1435" s="1"/>
      <c r="AL1435" s="1"/>
      <c r="AM1435" s="1"/>
      <c r="AN1435" s="1"/>
      <c r="AO1435" s="1"/>
      <c r="AP1435" s="1"/>
      <c r="AQ1435" s="1"/>
      <c r="AR1435" s="1"/>
      <c r="AS1435" s="1"/>
      <c r="AT1435" s="1"/>
      <c r="AU1435" s="1"/>
      <c r="AV1435" s="1"/>
      <c r="AW1435" s="1"/>
      <c r="AX1435" s="4"/>
      <c r="AY1435" s="1"/>
    </row>
    <row r="1436" spans="3:51" s="6" customFormat="1" x14ac:dyDescent="0.3">
      <c r="C1436" s="28"/>
      <c r="D1436" s="29"/>
      <c r="E1436" s="30"/>
      <c r="F1436" s="31"/>
      <c r="G1436" s="32"/>
      <c r="H1436" s="33"/>
      <c r="K1436" s="1"/>
      <c r="L1436" s="1"/>
      <c r="M1436" s="1"/>
      <c r="N1436" s="4"/>
      <c r="O1436" s="4"/>
      <c r="P1436" s="4"/>
      <c r="Q1436" s="1"/>
      <c r="R1436" s="1"/>
      <c r="S1436" s="1"/>
      <c r="T1436" s="1"/>
      <c r="U1436" s="1"/>
      <c r="V1436" s="1"/>
      <c r="W1436" s="1"/>
      <c r="X1436" s="1"/>
      <c r="Y1436" s="1"/>
      <c r="Z1436" s="1"/>
      <c r="AA1436" s="1"/>
      <c r="AB1436" s="1"/>
      <c r="AC1436" s="1"/>
      <c r="AD1436" s="1"/>
      <c r="AE1436" s="1"/>
      <c r="AF1436" s="1"/>
      <c r="AG1436" s="1"/>
      <c r="AH1436" s="1"/>
      <c r="AI1436" s="1"/>
      <c r="AJ1436" s="1"/>
      <c r="AK1436" s="1"/>
      <c r="AL1436" s="1"/>
      <c r="AM1436" s="1"/>
      <c r="AN1436" s="1"/>
      <c r="AO1436" s="1"/>
      <c r="AP1436" s="1"/>
      <c r="AQ1436" s="1"/>
      <c r="AR1436" s="1"/>
      <c r="AS1436" s="1"/>
      <c r="AT1436" s="1"/>
      <c r="AU1436" s="1"/>
      <c r="AV1436" s="1"/>
      <c r="AW1436" s="1"/>
      <c r="AX1436" s="4"/>
      <c r="AY1436" s="1"/>
    </row>
    <row r="1437" spans="3:51" s="6" customFormat="1" x14ac:dyDescent="0.3">
      <c r="C1437" s="28"/>
      <c r="D1437" s="29"/>
      <c r="E1437" s="30"/>
      <c r="F1437" s="31"/>
      <c r="G1437" s="32"/>
      <c r="H1437" s="33"/>
      <c r="K1437" s="1"/>
      <c r="L1437" s="1"/>
      <c r="M1437" s="1"/>
      <c r="N1437" s="4"/>
      <c r="O1437" s="4"/>
      <c r="P1437" s="4"/>
      <c r="Q1437" s="1"/>
      <c r="R1437" s="1"/>
      <c r="S1437" s="1"/>
      <c r="T1437" s="1"/>
      <c r="U1437" s="1"/>
      <c r="V1437" s="1"/>
      <c r="W1437" s="1"/>
      <c r="X1437" s="1"/>
      <c r="Y1437" s="1"/>
      <c r="Z1437" s="1"/>
      <c r="AA1437" s="1"/>
      <c r="AB1437" s="1"/>
      <c r="AC1437" s="1"/>
      <c r="AD1437" s="1"/>
      <c r="AE1437" s="1"/>
      <c r="AF1437" s="1"/>
      <c r="AG1437" s="1"/>
      <c r="AH1437" s="1"/>
      <c r="AI1437" s="1"/>
      <c r="AJ1437" s="1"/>
      <c r="AK1437" s="1"/>
      <c r="AL1437" s="1"/>
      <c r="AM1437" s="1"/>
      <c r="AN1437" s="1"/>
      <c r="AO1437" s="1"/>
      <c r="AP1437" s="1"/>
      <c r="AQ1437" s="1"/>
      <c r="AR1437" s="1"/>
      <c r="AS1437" s="1"/>
      <c r="AT1437" s="1"/>
      <c r="AU1437" s="1"/>
      <c r="AV1437" s="1"/>
      <c r="AW1437" s="1"/>
      <c r="AX1437" s="4"/>
      <c r="AY1437" s="1"/>
    </row>
    <row r="1438" spans="3:51" s="6" customFormat="1" x14ac:dyDescent="0.3">
      <c r="C1438" s="28"/>
      <c r="D1438" s="29"/>
      <c r="E1438" s="30"/>
      <c r="F1438" s="31"/>
      <c r="G1438" s="32"/>
      <c r="H1438" s="33"/>
      <c r="K1438" s="1"/>
      <c r="L1438" s="1"/>
      <c r="M1438" s="1"/>
      <c r="N1438" s="4"/>
      <c r="O1438" s="4"/>
      <c r="P1438" s="4"/>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4"/>
      <c r="AY1438" s="1"/>
    </row>
    <row r="1439" spans="3:51" s="6" customFormat="1" x14ac:dyDescent="0.3">
      <c r="C1439" s="28"/>
      <c r="D1439" s="29"/>
      <c r="E1439" s="30"/>
      <c r="F1439" s="31"/>
      <c r="G1439" s="32"/>
      <c r="H1439" s="33"/>
      <c r="K1439" s="1"/>
      <c r="L1439" s="1"/>
      <c r="M1439" s="1"/>
      <c r="N1439" s="4"/>
      <c r="O1439" s="4"/>
      <c r="P1439" s="4"/>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4"/>
      <c r="AY1439" s="1"/>
    </row>
    <row r="1440" spans="3:51" s="6" customFormat="1" x14ac:dyDescent="0.3">
      <c r="C1440" s="28"/>
      <c r="D1440" s="29"/>
      <c r="E1440" s="30"/>
      <c r="F1440" s="31"/>
      <c r="G1440" s="32"/>
      <c r="H1440" s="33"/>
      <c r="K1440" s="1"/>
      <c r="L1440" s="1"/>
      <c r="M1440" s="1"/>
      <c r="N1440" s="4"/>
      <c r="O1440" s="4"/>
      <c r="P1440" s="4"/>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4"/>
      <c r="AY1440" s="1"/>
    </row>
    <row r="1441" spans="3:51" s="6" customFormat="1" x14ac:dyDescent="0.3">
      <c r="C1441" s="28"/>
      <c r="D1441" s="29"/>
      <c r="E1441" s="30"/>
      <c r="F1441" s="31"/>
      <c r="G1441" s="32"/>
      <c r="H1441" s="33"/>
      <c r="K1441" s="1"/>
      <c r="L1441" s="1"/>
      <c r="M1441" s="1"/>
      <c r="N1441" s="4"/>
      <c r="O1441" s="4"/>
      <c r="P1441" s="4"/>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4"/>
      <c r="AY1441" s="1"/>
    </row>
    <row r="1442" spans="3:51" s="6" customFormat="1" x14ac:dyDescent="0.3">
      <c r="C1442" s="28"/>
      <c r="D1442" s="29"/>
      <c r="E1442" s="30"/>
      <c r="F1442" s="31"/>
      <c r="G1442" s="32"/>
      <c r="H1442" s="33"/>
      <c r="K1442" s="1"/>
      <c r="L1442" s="1"/>
      <c r="M1442" s="1"/>
      <c r="N1442" s="4"/>
      <c r="O1442" s="4"/>
      <c r="P1442" s="4"/>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4"/>
      <c r="AY1442" s="1"/>
    </row>
    <row r="1443" spans="3:51" s="6" customFormat="1" x14ac:dyDescent="0.3">
      <c r="C1443" s="28"/>
      <c r="D1443" s="29"/>
      <c r="E1443" s="30"/>
      <c r="F1443" s="31"/>
      <c r="G1443" s="32"/>
      <c r="H1443" s="33"/>
      <c r="K1443" s="1"/>
      <c r="L1443" s="1"/>
      <c r="M1443" s="1"/>
      <c r="N1443" s="4"/>
      <c r="O1443" s="4"/>
      <c r="P1443" s="4"/>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4"/>
      <c r="AY1443" s="1"/>
    </row>
    <row r="1444" spans="3:51" s="6" customFormat="1" x14ac:dyDescent="0.3">
      <c r="C1444" s="28"/>
      <c r="D1444" s="29"/>
      <c r="E1444" s="30"/>
      <c r="F1444" s="31"/>
      <c r="G1444" s="32"/>
      <c r="H1444" s="33"/>
      <c r="K1444" s="1"/>
      <c r="L1444" s="1"/>
      <c r="M1444" s="1"/>
      <c r="N1444" s="4"/>
      <c r="O1444" s="4"/>
      <c r="P1444" s="4"/>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4"/>
      <c r="AY1444" s="1"/>
    </row>
    <row r="1445" spans="3:51" s="6" customFormat="1" x14ac:dyDescent="0.3">
      <c r="C1445" s="28"/>
      <c r="D1445" s="29"/>
      <c r="E1445" s="30"/>
      <c r="F1445" s="31"/>
      <c r="G1445" s="32"/>
      <c r="H1445" s="33"/>
      <c r="K1445" s="1"/>
      <c r="L1445" s="1"/>
      <c r="M1445" s="1"/>
      <c r="N1445" s="4"/>
      <c r="O1445" s="4"/>
      <c r="P1445" s="4"/>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4"/>
      <c r="AY1445" s="1"/>
    </row>
    <row r="1446" spans="3:51" s="6" customFormat="1" x14ac:dyDescent="0.3">
      <c r="C1446" s="28"/>
      <c r="D1446" s="29"/>
      <c r="E1446" s="30"/>
      <c r="F1446" s="31"/>
      <c r="G1446" s="32"/>
      <c r="H1446" s="33"/>
      <c r="K1446" s="1"/>
      <c r="L1446" s="1"/>
      <c r="M1446" s="1"/>
      <c r="N1446" s="4"/>
      <c r="O1446" s="4"/>
      <c r="P1446" s="4"/>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4"/>
      <c r="AY1446" s="1"/>
    </row>
    <row r="1447" spans="3:51" s="6" customFormat="1" x14ac:dyDescent="0.3">
      <c r="C1447" s="28"/>
      <c r="D1447" s="29"/>
      <c r="E1447" s="30"/>
      <c r="F1447" s="31"/>
      <c r="G1447" s="32"/>
      <c r="H1447" s="33"/>
      <c r="K1447" s="1"/>
      <c r="L1447" s="1"/>
      <c r="M1447" s="1"/>
      <c r="N1447" s="4"/>
      <c r="O1447" s="4"/>
      <c r="P1447" s="4"/>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4"/>
      <c r="AY1447" s="1"/>
    </row>
    <row r="1448" spans="3:51" s="6" customFormat="1" x14ac:dyDescent="0.3">
      <c r="C1448" s="28"/>
      <c r="D1448" s="29"/>
      <c r="E1448" s="30"/>
      <c r="F1448" s="31"/>
      <c r="G1448" s="32"/>
      <c r="H1448" s="33"/>
      <c r="K1448" s="1"/>
      <c r="L1448" s="1"/>
      <c r="M1448" s="1"/>
      <c r="N1448" s="4"/>
      <c r="O1448" s="4"/>
      <c r="P1448" s="4"/>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4"/>
      <c r="AY1448" s="1"/>
    </row>
    <row r="1449" spans="3:51" s="6" customFormat="1" x14ac:dyDescent="0.3">
      <c r="C1449" s="28"/>
      <c r="D1449" s="29"/>
      <c r="E1449" s="30"/>
      <c r="F1449" s="31"/>
      <c r="G1449" s="32"/>
      <c r="H1449" s="33"/>
      <c r="K1449" s="1"/>
      <c r="L1449" s="1"/>
      <c r="M1449" s="1"/>
      <c r="N1449" s="4"/>
      <c r="O1449" s="4"/>
      <c r="P1449" s="4"/>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4"/>
      <c r="AY1449" s="1"/>
    </row>
    <row r="1450" spans="3:51" s="6" customFormat="1" x14ac:dyDescent="0.3">
      <c r="C1450" s="28"/>
      <c r="D1450" s="29"/>
      <c r="E1450" s="30"/>
      <c r="F1450" s="31"/>
      <c r="G1450" s="32"/>
      <c r="H1450" s="33"/>
      <c r="K1450" s="1"/>
      <c r="L1450" s="1"/>
      <c r="M1450" s="1"/>
      <c r="N1450" s="4"/>
      <c r="O1450" s="4"/>
      <c r="P1450" s="4"/>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4"/>
      <c r="AY1450" s="1"/>
    </row>
    <row r="1451" spans="3:51" s="6" customFormat="1" x14ac:dyDescent="0.3">
      <c r="C1451" s="28"/>
      <c r="D1451" s="29"/>
      <c r="E1451" s="30"/>
      <c r="F1451" s="31"/>
      <c r="G1451" s="32"/>
      <c r="H1451" s="33"/>
      <c r="K1451" s="1"/>
      <c r="L1451" s="1"/>
      <c r="M1451" s="1"/>
      <c r="N1451" s="4"/>
      <c r="O1451" s="4"/>
      <c r="P1451" s="4"/>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4"/>
      <c r="AY1451" s="1"/>
    </row>
    <row r="1452" spans="3:51" s="6" customFormat="1" x14ac:dyDescent="0.3">
      <c r="C1452" s="28"/>
      <c r="D1452" s="29"/>
      <c r="E1452" s="30"/>
      <c r="F1452" s="31"/>
      <c r="G1452" s="32"/>
      <c r="H1452" s="33"/>
      <c r="K1452" s="1"/>
      <c r="L1452" s="1"/>
      <c r="M1452" s="1"/>
      <c r="N1452" s="4"/>
      <c r="O1452" s="4"/>
      <c r="P1452" s="4"/>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4"/>
      <c r="AY1452" s="1"/>
    </row>
    <row r="1453" spans="3:51" s="6" customFormat="1" x14ac:dyDescent="0.3">
      <c r="C1453" s="28"/>
      <c r="D1453" s="29"/>
      <c r="E1453" s="30"/>
      <c r="F1453" s="31"/>
      <c r="G1453" s="32"/>
      <c r="H1453" s="33"/>
      <c r="K1453" s="1"/>
      <c r="L1453" s="1"/>
      <c r="M1453" s="1"/>
      <c r="N1453" s="4"/>
      <c r="O1453" s="4"/>
      <c r="P1453" s="4"/>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4"/>
      <c r="AY1453" s="1"/>
    </row>
    <row r="1454" spans="3:51" s="6" customFormat="1" x14ac:dyDescent="0.3">
      <c r="C1454" s="28"/>
      <c r="D1454" s="29"/>
      <c r="E1454" s="30"/>
      <c r="F1454" s="31"/>
      <c r="G1454" s="32"/>
      <c r="H1454" s="33"/>
      <c r="K1454" s="1"/>
      <c r="L1454" s="1"/>
      <c r="M1454" s="1"/>
      <c r="N1454" s="4"/>
      <c r="O1454" s="4"/>
      <c r="P1454" s="4"/>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4"/>
      <c r="AY1454" s="1"/>
    </row>
    <row r="1455" spans="3:51" s="6" customFormat="1" x14ac:dyDescent="0.3">
      <c r="C1455" s="28"/>
      <c r="D1455" s="29"/>
      <c r="E1455" s="30"/>
      <c r="F1455" s="31"/>
      <c r="G1455" s="32"/>
      <c r="H1455" s="33"/>
      <c r="K1455" s="1"/>
      <c r="L1455" s="1"/>
      <c r="M1455" s="1"/>
      <c r="N1455" s="4"/>
      <c r="O1455" s="4"/>
      <c r="P1455" s="4"/>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4"/>
      <c r="AY1455" s="1"/>
    </row>
    <row r="1456" spans="3:51" s="6" customFormat="1" x14ac:dyDescent="0.3">
      <c r="C1456" s="28"/>
      <c r="D1456" s="29"/>
      <c r="E1456" s="30"/>
      <c r="F1456" s="31"/>
      <c r="G1456" s="32"/>
      <c r="H1456" s="33"/>
      <c r="K1456" s="1"/>
      <c r="L1456" s="1"/>
      <c r="M1456" s="1"/>
      <c r="N1456" s="4"/>
      <c r="O1456" s="4"/>
      <c r="P1456" s="4"/>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4"/>
      <c r="AY1456" s="1"/>
    </row>
    <row r="1457" spans="3:51" s="6" customFormat="1" x14ac:dyDescent="0.3">
      <c r="C1457" s="28"/>
      <c r="D1457" s="29"/>
      <c r="E1457" s="30"/>
      <c r="F1457" s="31"/>
      <c r="G1457" s="32"/>
      <c r="H1457" s="33"/>
      <c r="K1457" s="1"/>
      <c r="L1457" s="1"/>
      <c r="M1457" s="1"/>
      <c r="N1457" s="4"/>
      <c r="O1457" s="4"/>
      <c r="P1457" s="4"/>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4"/>
      <c r="AY1457" s="1"/>
    </row>
    <row r="1458" spans="3:51" s="6" customFormat="1" x14ac:dyDescent="0.3">
      <c r="C1458" s="28"/>
      <c r="D1458" s="29"/>
      <c r="E1458" s="30"/>
      <c r="F1458" s="31"/>
      <c r="G1458" s="32"/>
      <c r="H1458" s="33"/>
      <c r="K1458" s="1"/>
      <c r="L1458" s="1"/>
      <c r="M1458" s="1"/>
      <c r="N1458" s="4"/>
      <c r="O1458" s="4"/>
      <c r="P1458" s="4"/>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4"/>
      <c r="AY1458" s="1"/>
    </row>
    <row r="1459" spans="3:51" s="6" customFormat="1" x14ac:dyDescent="0.3">
      <c r="C1459" s="28"/>
      <c r="D1459" s="29"/>
      <c r="E1459" s="30"/>
      <c r="F1459" s="31"/>
      <c r="G1459" s="32"/>
      <c r="H1459" s="33"/>
      <c r="K1459" s="1"/>
      <c r="L1459" s="1"/>
      <c r="M1459" s="1"/>
      <c r="N1459" s="4"/>
      <c r="O1459" s="4"/>
      <c r="P1459" s="4"/>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4"/>
      <c r="AY1459" s="1"/>
    </row>
    <row r="1460" spans="3:51" s="6" customFormat="1" x14ac:dyDescent="0.3">
      <c r="C1460" s="28"/>
      <c r="D1460" s="29"/>
      <c r="E1460" s="30"/>
      <c r="F1460" s="31"/>
      <c r="G1460" s="32"/>
      <c r="H1460" s="33"/>
      <c r="K1460" s="1"/>
      <c r="L1460" s="1"/>
      <c r="M1460" s="1"/>
      <c r="N1460" s="4"/>
      <c r="O1460" s="4"/>
      <c r="P1460" s="4"/>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4"/>
      <c r="AY1460" s="1"/>
    </row>
    <row r="1461" spans="3:51" s="6" customFormat="1" x14ac:dyDescent="0.3">
      <c r="C1461" s="28"/>
      <c r="D1461" s="29"/>
      <c r="E1461" s="30"/>
      <c r="F1461" s="31"/>
      <c r="G1461" s="32"/>
      <c r="H1461" s="33"/>
      <c r="K1461" s="1"/>
      <c r="L1461" s="1"/>
      <c r="M1461" s="1"/>
      <c r="N1461" s="4"/>
      <c r="O1461" s="4"/>
      <c r="P1461" s="4"/>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4"/>
      <c r="AY1461" s="1"/>
    </row>
    <row r="1462" spans="3:51" s="6" customFormat="1" x14ac:dyDescent="0.3">
      <c r="C1462" s="28"/>
      <c r="D1462" s="29"/>
      <c r="E1462" s="30"/>
      <c r="F1462" s="31"/>
      <c r="G1462" s="32"/>
      <c r="H1462" s="33"/>
      <c r="K1462" s="1"/>
      <c r="L1462" s="1"/>
      <c r="M1462" s="1"/>
      <c r="N1462" s="4"/>
      <c r="O1462" s="4"/>
      <c r="P1462" s="4"/>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4"/>
      <c r="AY1462" s="1"/>
    </row>
    <row r="1463" spans="3:51" s="6" customFormat="1" x14ac:dyDescent="0.3">
      <c r="C1463" s="28"/>
      <c r="D1463" s="29"/>
      <c r="E1463" s="30"/>
      <c r="F1463" s="31"/>
      <c r="G1463" s="32"/>
      <c r="H1463" s="33"/>
      <c r="K1463" s="1"/>
      <c r="L1463" s="1"/>
      <c r="M1463" s="1"/>
      <c r="N1463" s="4"/>
      <c r="O1463" s="4"/>
      <c r="P1463" s="4"/>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4"/>
      <c r="AY1463" s="1"/>
    </row>
    <row r="1464" spans="3:51" s="6" customFormat="1" x14ac:dyDescent="0.3">
      <c r="C1464" s="28"/>
      <c r="D1464" s="29"/>
      <c r="E1464" s="30"/>
      <c r="F1464" s="31"/>
      <c r="G1464" s="32"/>
      <c r="H1464" s="33"/>
      <c r="K1464" s="1"/>
      <c r="L1464" s="1"/>
      <c r="M1464" s="1"/>
      <c r="N1464" s="4"/>
      <c r="O1464" s="4"/>
      <c r="P1464" s="4"/>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4"/>
      <c r="AY1464" s="1"/>
    </row>
    <row r="1465" spans="3:51" s="6" customFormat="1" x14ac:dyDescent="0.3">
      <c r="C1465" s="28"/>
      <c r="D1465" s="29"/>
      <c r="E1465" s="30"/>
      <c r="F1465" s="31"/>
      <c r="G1465" s="32"/>
      <c r="H1465" s="33"/>
      <c r="K1465" s="1"/>
      <c r="L1465" s="1"/>
      <c r="M1465" s="1"/>
      <c r="N1465" s="4"/>
      <c r="O1465" s="4"/>
      <c r="P1465" s="4"/>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4"/>
      <c r="AY1465" s="1"/>
    </row>
    <row r="1466" spans="3:51" s="6" customFormat="1" x14ac:dyDescent="0.3">
      <c r="C1466" s="28"/>
      <c r="D1466" s="29"/>
      <c r="E1466" s="30"/>
      <c r="F1466" s="31"/>
      <c r="G1466" s="32"/>
      <c r="H1466" s="33"/>
      <c r="K1466" s="1"/>
      <c r="L1466" s="1"/>
      <c r="M1466" s="1"/>
      <c r="N1466" s="4"/>
      <c r="O1466" s="4"/>
      <c r="P1466" s="4"/>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4"/>
      <c r="AY1466" s="1"/>
    </row>
    <row r="1467" spans="3:51" s="6" customFormat="1" x14ac:dyDescent="0.3">
      <c r="C1467" s="28"/>
      <c r="D1467" s="29"/>
      <c r="E1467" s="30"/>
      <c r="F1467" s="31"/>
      <c r="G1467" s="32"/>
      <c r="H1467" s="33"/>
      <c r="K1467" s="1"/>
      <c r="L1467" s="1"/>
      <c r="M1467" s="1"/>
      <c r="N1467" s="4"/>
      <c r="O1467" s="4"/>
      <c r="P1467" s="4"/>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4"/>
      <c r="AY1467" s="1"/>
    </row>
    <row r="1468" spans="3:51" s="6" customFormat="1" x14ac:dyDescent="0.3">
      <c r="C1468" s="28"/>
      <c r="D1468" s="29"/>
      <c r="E1468" s="30"/>
      <c r="F1468" s="31"/>
      <c r="G1468" s="32"/>
      <c r="H1468" s="33"/>
      <c r="K1468" s="1"/>
      <c r="L1468" s="1"/>
      <c r="M1468" s="1"/>
      <c r="N1468" s="4"/>
      <c r="O1468" s="4"/>
      <c r="P1468" s="4"/>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4"/>
      <c r="AY1468" s="1"/>
    </row>
    <row r="1469" spans="3:51" s="6" customFormat="1" x14ac:dyDescent="0.3">
      <c r="C1469" s="28"/>
      <c r="D1469" s="29"/>
      <c r="E1469" s="30"/>
      <c r="F1469" s="31"/>
      <c r="G1469" s="32"/>
      <c r="H1469" s="33"/>
      <c r="K1469" s="1"/>
      <c r="L1469" s="1"/>
      <c r="M1469" s="1"/>
      <c r="N1469" s="4"/>
      <c r="O1469" s="4"/>
      <c r="P1469" s="4"/>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4"/>
      <c r="AY1469" s="1"/>
    </row>
    <row r="1470" spans="3:51" s="6" customFormat="1" x14ac:dyDescent="0.3">
      <c r="C1470" s="28"/>
      <c r="D1470" s="29"/>
      <c r="E1470" s="30"/>
      <c r="F1470" s="31"/>
      <c r="G1470" s="32"/>
      <c r="H1470" s="33"/>
      <c r="K1470" s="1"/>
      <c r="L1470" s="1"/>
      <c r="M1470" s="1"/>
      <c r="N1470" s="4"/>
      <c r="O1470" s="4"/>
      <c r="P1470" s="4"/>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4"/>
      <c r="AY1470" s="1"/>
    </row>
    <row r="1471" spans="3:51" s="6" customFormat="1" x14ac:dyDescent="0.3">
      <c r="C1471" s="28"/>
      <c r="D1471" s="29"/>
      <c r="E1471" s="30"/>
      <c r="F1471" s="31"/>
      <c r="G1471" s="32"/>
      <c r="H1471" s="33"/>
      <c r="K1471" s="1"/>
      <c r="L1471" s="1"/>
      <c r="M1471" s="1"/>
      <c r="N1471" s="4"/>
      <c r="O1471" s="4"/>
      <c r="P1471" s="4"/>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4"/>
      <c r="AY1471" s="1"/>
    </row>
    <row r="1472" spans="3:51" s="6" customFormat="1" x14ac:dyDescent="0.3">
      <c r="C1472" s="28"/>
      <c r="D1472" s="29"/>
      <c r="E1472" s="30"/>
      <c r="F1472" s="31"/>
      <c r="G1472" s="32"/>
      <c r="H1472" s="33"/>
      <c r="K1472" s="1"/>
      <c r="L1472" s="1"/>
      <c r="M1472" s="1"/>
      <c r="N1472" s="4"/>
      <c r="O1472" s="4"/>
      <c r="P1472" s="4"/>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4"/>
      <c r="AY1472" s="1"/>
    </row>
    <row r="1473" spans="3:51" s="6" customFormat="1" x14ac:dyDescent="0.3">
      <c r="C1473" s="28"/>
      <c r="D1473" s="29"/>
      <c r="E1473" s="30"/>
      <c r="F1473" s="31"/>
      <c r="G1473" s="32"/>
      <c r="H1473" s="33"/>
      <c r="K1473" s="1"/>
      <c r="L1473" s="1"/>
      <c r="M1473" s="1"/>
      <c r="N1473" s="4"/>
      <c r="O1473" s="4"/>
      <c r="P1473" s="4"/>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4"/>
      <c r="AY1473" s="1"/>
    </row>
    <row r="1474" spans="3:51" s="6" customFormat="1" x14ac:dyDescent="0.3">
      <c r="C1474" s="28"/>
      <c r="D1474" s="29"/>
      <c r="E1474" s="30"/>
      <c r="F1474" s="31"/>
      <c r="G1474" s="32"/>
      <c r="H1474" s="33"/>
      <c r="K1474" s="1"/>
      <c r="L1474" s="1"/>
      <c r="M1474" s="1"/>
      <c r="N1474" s="4"/>
      <c r="O1474" s="4"/>
      <c r="P1474" s="4"/>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4"/>
      <c r="AY1474" s="1"/>
    </row>
    <row r="1475" spans="3:51" s="6" customFormat="1" x14ac:dyDescent="0.3">
      <c r="C1475" s="28"/>
      <c r="D1475" s="29"/>
      <c r="E1475" s="30"/>
      <c r="F1475" s="31"/>
      <c r="G1475" s="32"/>
      <c r="H1475" s="33"/>
      <c r="K1475" s="1"/>
      <c r="L1475" s="1"/>
      <c r="M1475" s="1"/>
      <c r="N1475" s="4"/>
      <c r="O1475" s="4"/>
      <c r="P1475" s="4"/>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4"/>
      <c r="AY1475" s="1"/>
    </row>
    <row r="1476" spans="3:51" s="6" customFormat="1" x14ac:dyDescent="0.3">
      <c r="C1476" s="28"/>
      <c r="D1476" s="29"/>
      <c r="E1476" s="30"/>
      <c r="F1476" s="31"/>
      <c r="G1476" s="32"/>
      <c r="H1476" s="33"/>
      <c r="K1476" s="1"/>
      <c r="L1476" s="1"/>
      <c r="M1476" s="1"/>
      <c r="N1476" s="4"/>
      <c r="O1476" s="4"/>
      <c r="P1476" s="4"/>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4"/>
      <c r="AY1476" s="1"/>
    </row>
    <row r="1477" spans="3:51" s="6" customFormat="1" x14ac:dyDescent="0.3">
      <c r="C1477" s="28"/>
      <c r="D1477" s="29"/>
      <c r="E1477" s="30"/>
      <c r="F1477" s="31"/>
      <c r="G1477" s="32"/>
      <c r="H1477" s="33"/>
      <c r="K1477" s="1"/>
      <c r="L1477" s="1"/>
      <c r="M1477" s="1"/>
      <c r="N1477" s="4"/>
      <c r="O1477" s="4"/>
      <c r="P1477" s="4"/>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4"/>
      <c r="AY1477" s="1"/>
    </row>
    <row r="1478" spans="3:51" s="6" customFormat="1" x14ac:dyDescent="0.3">
      <c r="C1478" s="28"/>
      <c r="D1478" s="29"/>
      <c r="E1478" s="30"/>
      <c r="F1478" s="31"/>
      <c r="G1478" s="32"/>
      <c r="H1478" s="33"/>
      <c r="K1478" s="1"/>
      <c r="L1478" s="1"/>
      <c r="M1478" s="1"/>
      <c r="N1478" s="4"/>
      <c r="O1478" s="4"/>
      <c r="P1478" s="4"/>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4"/>
      <c r="AY1478" s="1"/>
    </row>
    <row r="1479" spans="3:51" s="6" customFormat="1" x14ac:dyDescent="0.3">
      <c r="C1479" s="28"/>
      <c r="D1479" s="29"/>
      <c r="E1479" s="30"/>
      <c r="F1479" s="31"/>
      <c r="G1479" s="32"/>
      <c r="H1479" s="33"/>
      <c r="K1479" s="1"/>
      <c r="L1479" s="1"/>
      <c r="M1479" s="1"/>
      <c r="N1479" s="4"/>
      <c r="O1479" s="4"/>
      <c r="P1479" s="4"/>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4"/>
      <c r="AY1479" s="1"/>
    </row>
    <row r="1480" spans="3:51" s="6" customFormat="1" x14ac:dyDescent="0.3">
      <c r="C1480" s="28"/>
      <c r="D1480" s="29"/>
      <c r="E1480" s="30"/>
      <c r="F1480" s="31"/>
      <c r="G1480" s="32"/>
      <c r="H1480" s="33"/>
      <c r="K1480" s="1"/>
      <c r="L1480" s="1"/>
      <c r="M1480" s="1"/>
      <c r="N1480" s="4"/>
      <c r="O1480" s="4"/>
      <c r="P1480" s="4"/>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4"/>
      <c r="AY1480" s="1"/>
    </row>
    <row r="1481" spans="3:51" s="6" customFormat="1" x14ac:dyDescent="0.3">
      <c r="C1481" s="28"/>
      <c r="D1481" s="29"/>
      <c r="E1481" s="30"/>
      <c r="F1481" s="31"/>
      <c r="G1481" s="32"/>
      <c r="H1481" s="33"/>
      <c r="K1481" s="1"/>
      <c r="L1481" s="1"/>
      <c r="M1481" s="1"/>
      <c r="N1481" s="4"/>
      <c r="O1481" s="4"/>
      <c r="P1481" s="4"/>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4"/>
      <c r="AY1481" s="1"/>
    </row>
    <row r="1482" spans="3:51" s="6" customFormat="1" x14ac:dyDescent="0.3">
      <c r="C1482" s="28"/>
      <c r="D1482" s="29"/>
      <c r="E1482" s="30"/>
      <c r="F1482" s="31"/>
      <c r="G1482" s="32"/>
      <c r="H1482" s="33"/>
      <c r="K1482" s="1"/>
      <c r="L1482" s="1"/>
      <c r="M1482" s="1"/>
      <c r="N1482" s="4"/>
      <c r="O1482" s="4"/>
      <c r="P1482" s="4"/>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4"/>
      <c r="AY1482" s="1"/>
    </row>
    <row r="1483" spans="3:51" s="6" customFormat="1" x14ac:dyDescent="0.3">
      <c r="C1483" s="28"/>
      <c r="D1483" s="29"/>
      <c r="E1483" s="30"/>
      <c r="F1483" s="31"/>
      <c r="G1483" s="32"/>
      <c r="H1483" s="33"/>
      <c r="K1483" s="1"/>
      <c r="L1483" s="1"/>
      <c r="M1483" s="1"/>
      <c r="N1483" s="4"/>
      <c r="O1483" s="4"/>
      <c r="P1483" s="4"/>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4"/>
      <c r="AY1483" s="1"/>
    </row>
    <row r="1484" spans="3:51" s="6" customFormat="1" x14ac:dyDescent="0.3">
      <c r="C1484" s="28"/>
      <c r="D1484" s="29"/>
      <c r="E1484" s="30"/>
      <c r="F1484" s="31"/>
      <c r="G1484" s="32"/>
      <c r="H1484" s="33"/>
      <c r="K1484" s="1"/>
      <c r="L1484" s="1"/>
      <c r="M1484" s="1"/>
      <c r="N1484" s="4"/>
      <c r="O1484" s="4"/>
      <c r="P1484" s="4"/>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4"/>
      <c r="AY1484" s="1"/>
    </row>
    <row r="1485" spans="3:51" s="6" customFormat="1" x14ac:dyDescent="0.3">
      <c r="C1485" s="28"/>
      <c r="D1485" s="29"/>
      <c r="E1485" s="30"/>
      <c r="F1485" s="31"/>
      <c r="G1485" s="32"/>
      <c r="H1485" s="33"/>
      <c r="K1485" s="1"/>
      <c r="L1485" s="1"/>
      <c r="M1485" s="1"/>
      <c r="N1485" s="4"/>
      <c r="O1485" s="4"/>
      <c r="P1485" s="4"/>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4"/>
      <c r="AY1485" s="1"/>
    </row>
    <row r="1486" spans="3:51" s="6" customFormat="1" x14ac:dyDescent="0.3">
      <c r="C1486" s="28"/>
      <c r="D1486" s="29"/>
      <c r="E1486" s="30"/>
      <c r="F1486" s="31"/>
      <c r="G1486" s="32"/>
      <c r="H1486" s="33"/>
      <c r="K1486" s="1"/>
      <c r="L1486" s="1"/>
      <c r="M1486" s="1"/>
      <c r="N1486" s="4"/>
      <c r="O1486" s="4"/>
      <c r="P1486" s="4"/>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4"/>
      <c r="AY1486" s="1"/>
    </row>
    <row r="1487" spans="3:51" s="6" customFormat="1" x14ac:dyDescent="0.3">
      <c r="C1487" s="28"/>
      <c r="D1487" s="29"/>
      <c r="E1487" s="30"/>
      <c r="F1487" s="31"/>
      <c r="G1487" s="32"/>
      <c r="H1487" s="33"/>
      <c r="K1487" s="1"/>
      <c r="L1487" s="1"/>
      <c r="M1487" s="1"/>
      <c r="N1487" s="4"/>
      <c r="O1487" s="4"/>
      <c r="P1487" s="4"/>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4"/>
      <c r="AY1487" s="1"/>
    </row>
    <row r="1488" spans="3:51" s="6" customFormat="1" x14ac:dyDescent="0.3">
      <c r="C1488" s="28"/>
      <c r="D1488" s="29"/>
      <c r="E1488" s="30"/>
      <c r="F1488" s="31"/>
      <c r="G1488" s="32"/>
      <c r="H1488" s="33"/>
      <c r="K1488" s="1"/>
      <c r="L1488" s="1"/>
      <c r="M1488" s="1"/>
      <c r="N1488" s="4"/>
      <c r="O1488" s="4"/>
      <c r="P1488" s="4"/>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4"/>
      <c r="AY1488" s="1"/>
    </row>
    <row r="1489" spans="3:51" s="6" customFormat="1" x14ac:dyDescent="0.3">
      <c r="C1489" s="28"/>
      <c r="D1489" s="29"/>
      <c r="E1489" s="30"/>
      <c r="F1489" s="31"/>
      <c r="G1489" s="32"/>
      <c r="H1489" s="33"/>
      <c r="K1489" s="1"/>
      <c r="L1489" s="1"/>
      <c r="M1489" s="1"/>
      <c r="N1489" s="4"/>
      <c r="O1489" s="4"/>
      <c r="P1489" s="4"/>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4"/>
      <c r="AY1489" s="1"/>
    </row>
    <row r="1490" spans="3:51" s="6" customFormat="1" x14ac:dyDescent="0.3">
      <c r="C1490" s="28"/>
      <c r="D1490" s="29"/>
      <c r="E1490" s="30"/>
      <c r="F1490" s="31"/>
      <c r="G1490" s="32"/>
      <c r="H1490" s="33"/>
      <c r="K1490" s="1"/>
      <c r="L1490" s="1"/>
      <c r="M1490" s="1"/>
      <c r="N1490" s="4"/>
      <c r="O1490" s="4"/>
      <c r="P1490" s="4"/>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4"/>
      <c r="AY1490" s="1"/>
    </row>
    <row r="1491" spans="3:51" s="6" customFormat="1" x14ac:dyDescent="0.3">
      <c r="C1491" s="28"/>
      <c r="D1491" s="29"/>
      <c r="E1491" s="30"/>
      <c r="F1491" s="31"/>
      <c r="G1491" s="32"/>
      <c r="H1491" s="33"/>
      <c r="K1491" s="1"/>
      <c r="L1491" s="1"/>
      <c r="M1491" s="1"/>
      <c r="N1491" s="4"/>
      <c r="O1491" s="4"/>
      <c r="P1491" s="4"/>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4"/>
      <c r="AY1491" s="1"/>
    </row>
    <row r="1492" spans="3:51" s="6" customFormat="1" x14ac:dyDescent="0.3">
      <c r="C1492" s="28"/>
      <c r="D1492" s="29"/>
      <c r="E1492" s="30"/>
      <c r="F1492" s="31"/>
      <c r="G1492" s="32"/>
      <c r="H1492" s="33"/>
      <c r="K1492" s="1"/>
      <c r="L1492" s="1"/>
      <c r="M1492" s="1"/>
      <c r="N1492" s="4"/>
      <c r="O1492" s="4"/>
      <c r="P1492" s="4"/>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4"/>
      <c r="AY1492" s="1"/>
    </row>
    <row r="1493" spans="3:51" s="6" customFormat="1" x14ac:dyDescent="0.3">
      <c r="C1493" s="28"/>
      <c r="D1493" s="29"/>
      <c r="E1493" s="30"/>
      <c r="F1493" s="31"/>
      <c r="G1493" s="32"/>
      <c r="H1493" s="33"/>
      <c r="K1493" s="1"/>
      <c r="L1493" s="1"/>
      <c r="M1493" s="1"/>
      <c r="N1493" s="4"/>
      <c r="O1493" s="4"/>
      <c r="P1493" s="4"/>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4"/>
      <c r="AY1493" s="1"/>
    </row>
    <row r="1494" spans="3:51" s="6" customFormat="1" x14ac:dyDescent="0.3">
      <c r="C1494" s="28"/>
      <c r="D1494" s="29"/>
      <c r="E1494" s="30"/>
      <c r="F1494" s="31"/>
      <c r="G1494" s="32"/>
      <c r="H1494" s="33"/>
      <c r="K1494" s="1"/>
      <c r="L1494" s="1"/>
      <c r="M1494" s="1"/>
      <c r="N1494" s="4"/>
      <c r="O1494" s="4"/>
      <c r="P1494" s="4"/>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4"/>
      <c r="AY1494" s="1"/>
    </row>
    <row r="1495" spans="3:51" s="6" customFormat="1" x14ac:dyDescent="0.3">
      <c r="C1495" s="28"/>
      <c r="D1495" s="29"/>
      <c r="E1495" s="30"/>
      <c r="F1495" s="31"/>
      <c r="G1495" s="32"/>
      <c r="H1495" s="33"/>
      <c r="K1495" s="1"/>
      <c r="L1495" s="1"/>
      <c r="M1495" s="1"/>
      <c r="N1495" s="4"/>
      <c r="O1495" s="4"/>
      <c r="P1495" s="4"/>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4"/>
      <c r="AY1495" s="1"/>
    </row>
    <row r="1496" spans="3:51" s="6" customFormat="1" x14ac:dyDescent="0.3">
      <c r="C1496" s="28"/>
      <c r="D1496" s="29"/>
      <c r="E1496" s="30"/>
      <c r="F1496" s="31"/>
      <c r="G1496" s="32"/>
      <c r="H1496" s="33"/>
      <c r="K1496" s="1"/>
      <c r="L1496" s="1"/>
      <c r="M1496" s="1"/>
      <c r="N1496" s="4"/>
      <c r="O1496" s="4"/>
      <c r="P1496" s="4"/>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4"/>
      <c r="AY1496" s="1"/>
    </row>
    <row r="1497" spans="3:51" s="6" customFormat="1" x14ac:dyDescent="0.3">
      <c r="C1497" s="28"/>
      <c r="D1497" s="29"/>
      <c r="E1497" s="30"/>
      <c r="F1497" s="31"/>
      <c r="G1497" s="32"/>
      <c r="H1497" s="33"/>
      <c r="K1497" s="1"/>
      <c r="L1497" s="1"/>
      <c r="M1497" s="1"/>
      <c r="N1497" s="4"/>
      <c r="O1497" s="4"/>
      <c r="P1497" s="4"/>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4"/>
      <c r="AY1497" s="1"/>
    </row>
    <row r="1498" spans="3:51" s="6" customFormat="1" x14ac:dyDescent="0.3">
      <c r="C1498" s="28"/>
      <c r="D1498" s="29"/>
      <c r="E1498" s="30"/>
      <c r="F1498" s="31"/>
      <c r="G1498" s="32"/>
      <c r="H1498" s="33"/>
      <c r="K1498" s="1"/>
      <c r="L1498" s="1"/>
      <c r="M1498" s="1"/>
      <c r="N1498" s="4"/>
      <c r="O1498" s="4"/>
      <c r="P1498" s="4"/>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4"/>
      <c r="AY1498" s="1"/>
    </row>
    <row r="1499" spans="3:51" s="6" customFormat="1" x14ac:dyDescent="0.3">
      <c r="C1499" s="28"/>
      <c r="D1499" s="29"/>
      <c r="E1499" s="30"/>
      <c r="F1499" s="31"/>
      <c r="G1499" s="32"/>
      <c r="H1499" s="33"/>
      <c r="K1499" s="1"/>
      <c r="L1499" s="1"/>
      <c r="M1499" s="1"/>
      <c r="N1499" s="4"/>
      <c r="O1499" s="4"/>
      <c r="P1499" s="4"/>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4"/>
      <c r="AY1499" s="1"/>
    </row>
    <row r="1500" spans="3:51" s="6" customFormat="1" x14ac:dyDescent="0.3">
      <c r="C1500" s="28"/>
      <c r="D1500" s="29"/>
      <c r="E1500" s="30"/>
      <c r="F1500" s="31"/>
      <c r="G1500" s="32"/>
      <c r="H1500" s="33"/>
      <c r="K1500" s="1"/>
      <c r="L1500" s="1"/>
      <c r="M1500" s="1"/>
      <c r="N1500" s="4"/>
      <c r="O1500" s="4"/>
      <c r="P1500" s="4"/>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4"/>
      <c r="AY1500" s="1"/>
    </row>
    <row r="1501" spans="3:51" s="6" customFormat="1" x14ac:dyDescent="0.3">
      <c r="C1501" s="28"/>
      <c r="D1501" s="29"/>
      <c r="E1501" s="30"/>
      <c r="F1501" s="31"/>
      <c r="G1501" s="32"/>
      <c r="H1501" s="33"/>
      <c r="K1501" s="1"/>
      <c r="L1501" s="1"/>
      <c r="M1501" s="1"/>
      <c r="N1501" s="4"/>
      <c r="O1501" s="4"/>
      <c r="P1501" s="4"/>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4"/>
      <c r="AY1501" s="1"/>
    </row>
    <row r="1502" spans="3:51" s="6" customFormat="1" x14ac:dyDescent="0.3">
      <c r="C1502" s="28"/>
      <c r="D1502" s="29"/>
      <c r="E1502" s="30"/>
      <c r="F1502" s="31"/>
      <c r="G1502" s="32"/>
      <c r="H1502" s="33"/>
      <c r="K1502" s="1"/>
      <c r="L1502" s="1"/>
      <c r="M1502" s="1"/>
      <c r="N1502" s="4"/>
      <c r="O1502" s="4"/>
      <c r="P1502" s="4"/>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4"/>
      <c r="AY1502" s="1"/>
    </row>
    <row r="1503" spans="3:51" s="6" customFormat="1" x14ac:dyDescent="0.3">
      <c r="C1503" s="28"/>
      <c r="D1503" s="29"/>
      <c r="E1503" s="30"/>
      <c r="F1503" s="31"/>
      <c r="G1503" s="32"/>
      <c r="H1503" s="33"/>
      <c r="K1503" s="1"/>
      <c r="L1503" s="1"/>
      <c r="M1503" s="1"/>
      <c r="N1503" s="4"/>
      <c r="O1503" s="4"/>
      <c r="P1503" s="4"/>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4"/>
      <c r="AY1503" s="1"/>
    </row>
    <row r="1504" spans="3:51" s="6" customFormat="1" x14ac:dyDescent="0.3">
      <c r="C1504" s="28"/>
      <c r="D1504" s="29"/>
      <c r="E1504" s="30"/>
      <c r="F1504" s="31"/>
      <c r="G1504" s="32"/>
      <c r="H1504" s="33"/>
      <c r="K1504" s="1"/>
      <c r="L1504" s="1"/>
      <c r="M1504" s="1"/>
      <c r="N1504" s="4"/>
      <c r="O1504" s="4"/>
      <c r="P1504" s="4"/>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4"/>
      <c r="AY1504" s="1"/>
    </row>
    <row r="1505" spans="3:51" s="6" customFormat="1" x14ac:dyDescent="0.3">
      <c r="C1505" s="28"/>
      <c r="D1505" s="29"/>
      <c r="E1505" s="30"/>
      <c r="F1505" s="31"/>
      <c r="G1505" s="32"/>
      <c r="H1505" s="33"/>
      <c r="K1505" s="1"/>
      <c r="L1505" s="1"/>
      <c r="M1505" s="1"/>
      <c r="N1505" s="4"/>
      <c r="O1505" s="4"/>
      <c r="P1505" s="4"/>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4"/>
      <c r="AY1505" s="1"/>
    </row>
    <row r="1506" spans="3:51" s="6" customFormat="1" x14ac:dyDescent="0.3">
      <c r="C1506" s="28"/>
      <c r="D1506" s="29"/>
      <c r="E1506" s="30"/>
      <c r="F1506" s="31"/>
      <c r="G1506" s="32"/>
      <c r="H1506" s="33"/>
      <c r="K1506" s="1"/>
      <c r="L1506" s="1"/>
      <c r="M1506" s="1"/>
      <c r="N1506" s="4"/>
      <c r="O1506" s="4"/>
      <c r="P1506" s="4"/>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4"/>
      <c r="AY1506" s="1"/>
    </row>
    <row r="1507" spans="3:51" s="6" customFormat="1" x14ac:dyDescent="0.3">
      <c r="C1507" s="28"/>
      <c r="D1507" s="29"/>
      <c r="E1507" s="30"/>
      <c r="F1507" s="31"/>
      <c r="G1507" s="32"/>
      <c r="H1507" s="33"/>
      <c r="K1507" s="1"/>
      <c r="L1507" s="1"/>
      <c r="M1507" s="1"/>
      <c r="N1507" s="4"/>
      <c r="O1507" s="4"/>
      <c r="P1507" s="4"/>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4"/>
      <c r="AY1507" s="1"/>
    </row>
    <row r="1508" spans="3:51" s="6" customFormat="1" x14ac:dyDescent="0.3">
      <c r="C1508" s="28"/>
      <c r="D1508" s="29"/>
      <c r="E1508" s="30"/>
      <c r="F1508" s="31"/>
      <c r="G1508" s="32"/>
      <c r="H1508" s="33"/>
      <c r="K1508" s="1"/>
      <c r="L1508" s="1"/>
      <c r="M1508" s="1"/>
      <c r="N1508" s="4"/>
      <c r="O1508" s="4"/>
      <c r="P1508" s="4"/>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4"/>
      <c r="AY1508" s="1"/>
    </row>
    <row r="1509" spans="3:51" s="6" customFormat="1" x14ac:dyDescent="0.3">
      <c r="C1509" s="28"/>
      <c r="D1509" s="29"/>
      <c r="E1509" s="30"/>
      <c r="F1509" s="31"/>
      <c r="G1509" s="32"/>
      <c r="H1509" s="33"/>
      <c r="K1509" s="1"/>
      <c r="L1509" s="1"/>
      <c r="M1509" s="1"/>
      <c r="N1509" s="4"/>
      <c r="O1509" s="4"/>
      <c r="P1509" s="4"/>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4"/>
      <c r="AY1509" s="1"/>
    </row>
    <row r="1510" spans="3:51" s="6" customFormat="1" x14ac:dyDescent="0.3">
      <c r="C1510" s="28"/>
      <c r="D1510" s="29"/>
      <c r="E1510" s="30"/>
      <c r="F1510" s="31"/>
      <c r="G1510" s="32"/>
      <c r="H1510" s="33"/>
      <c r="K1510" s="1"/>
      <c r="L1510" s="1"/>
      <c r="M1510" s="1"/>
      <c r="N1510" s="4"/>
      <c r="O1510" s="4"/>
      <c r="P1510" s="4"/>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4"/>
      <c r="AY1510" s="1"/>
    </row>
    <row r="1511" spans="3:51" s="6" customFormat="1" x14ac:dyDescent="0.3">
      <c r="C1511" s="28"/>
      <c r="D1511" s="29"/>
      <c r="E1511" s="30"/>
      <c r="F1511" s="31"/>
      <c r="G1511" s="32"/>
      <c r="H1511" s="33"/>
      <c r="K1511" s="1"/>
      <c r="L1511" s="1"/>
      <c r="M1511" s="1"/>
      <c r="N1511" s="4"/>
      <c r="O1511" s="4"/>
      <c r="P1511" s="4"/>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4"/>
      <c r="AY1511" s="1"/>
    </row>
    <row r="1512" spans="3:51" s="6" customFormat="1" x14ac:dyDescent="0.3">
      <c r="C1512" s="28"/>
      <c r="D1512" s="29"/>
      <c r="E1512" s="30"/>
      <c r="F1512" s="31"/>
      <c r="G1512" s="32"/>
      <c r="H1512" s="33"/>
      <c r="K1512" s="1"/>
      <c r="L1512" s="1"/>
      <c r="M1512" s="1"/>
      <c r="N1512" s="4"/>
      <c r="O1512" s="4"/>
      <c r="P1512" s="4"/>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4"/>
      <c r="AY1512" s="1"/>
    </row>
    <row r="1513" spans="3:51" s="6" customFormat="1" x14ac:dyDescent="0.3">
      <c r="C1513" s="28"/>
      <c r="D1513" s="29"/>
      <c r="E1513" s="30"/>
      <c r="F1513" s="31"/>
      <c r="G1513" s="32"/>
      <c r="H1513" s="33"/>
      <c r="K1513" s="1"/>
      <c r="L1513" s="1"/>
      <c r="M1513" s="1"/>
      <c r="N1513" s="4"/>
      <c r="O1513" s="4"/>
      <c r="P1513" s="4"/>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4"/>
      <c r="AY1513" s="1"/>
    </row>
    <row r="1514" spans="3:51" s="6" customFormat="1" x14ac:dyDescent="0.3">
      <c r="C1514" s="28"/>
      <c r="D1514" s="29"/>
      <c r="E1514" s="30"/>
      <c r="F1514" s="31"/>
      <c r="G1514" s="32"/>
      <c r="H1514" s="33"/>
      <c r="K1514" s="1"/>
      <c r="L1514" s="1"/>
      <c r="M1514" s="1"/>
      <c r="N1514" s="4"/>
      <c r="O1514" s="4"/>
      <c r="P1514" s="4"/>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4"/>
      <c r="AY1514" s="1"/>
    </row>
    <row r="1515" spans="3:51" s="6" customFormat="1" x14ac:dyDescent="0.3">
      <c r="C1515" s="28"/>
      <c r="D1515" s="29"/>
      <c r="E1515" s="30"/>
      <c r="F1515" s="31"/>
      <c r="G1515" s="32"/>
      <c r="H1515" s="33"/>
      <c r="K1515" s="1"/>
      <c r="L1515" s="1"/>
      <c r="M1515" s="1"/>
      <c r="N1515" s="4"/>
      <c r="O1515" s="4"/>
      <c r="P1515" s="4"/>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4"/>
      <c r="AY1515" s="1"/>
    </row>
    <row r="1516" spans="3:51" s="6" customFormat="1" x14ac:dyDescent="0.3">
      <c r="C1516" s="28"/>
      <c r="D1516" s="29"/>
      <c r="E1516" s="30"/>
      <c r="F1516" s="31"/>
      <c r="G1516" s="32"/>
      <c r="H1516" s="33"/>
      <c r="K1516" s="1"/>
      <c r="L1516" s="1"/>
      <c r="M1516" s="1"/>
      <c r="N1516" s="4"/>
      <c r="O1516" s="4"/>
      <c r="P1516" s="4"/>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4"/>
      <c r="AY1516" s="1"/>
    </row>
    <row r="1517" spans="3:51" s="6" customFormat="1" x14ac:dyDescent="0.3">
      <c r="C1517" s="28"/>
      <c r="D1517" s="29"/>
      <c r="E1517" s="30"/>
      <c r="F1517" s="31"/>
      <c r="G1517" s="32"/>
      <c r="H1517" s="33"/>
      <c r="K1517" s="1"/>
      <c r="L1517" s="1"/>
      <c r="M1517" s="1"/>
      <c r="N1517" s="4"/>
      <c r="O1517" s="4"/>
      <c r="P1517" s="4"/>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4"/>
      <c r="AY1517" s="1"/>
    </row>
    <row r="1518" spans="3:51" s="6" customFormat="1" x14ac:dyDescent="0.3">
      <c r="C1518" s="28"/>
      <c r="D1518" s="29"/>
      <c r="E1518" s="30"/>
      <c r="F1518" s="31"/>
      <c r="G1518" s="32"/>
      <c r="H1518" s="33"/>
      <c r="K1518" s="1"/>
      <c r="L1518" s="1"/>
      <c r="M1518" s="1"/>
      <c r="N1518" s="4"/>
      <c r="O1518" s="4"/>
      <c r="P1518" s="4"/>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4"/>
      <c r="AY1518" s="1"/>
    </row>
    <row r="1519" spans="3:51" s="6" customFormat="1" x14ac:dyDescent="0.3">
      <c r="C1519" s="28"/>
      <c r="D1519" s="29"/>
      <c r="E1519" s="30"/>
      <c r="F1519" s="31"/>
      <c r="G1519" s="32"/>
      <c r="H1519" s="33"/>
      <c r="K1519" s="1"/>
      <c r="L1519" s="1"/>
      <c r="M1519" s="1"/>
      <c r="N1519" s="4"/>
      <c r="O1519" s="4"/>
      <c r="P1519" s="4"/>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4"/>
      <c r="AY1519" s="1"/>
    </row>
    <row r="1520" spans="3:51" s="6" customFormat="1" x14ac:dyDescent="0.3">
      <c r="C1520" s="28"/>
      <c r="D1520" s="29"/>
      <c r="E1520" s="30"/>
      <c r="F1520" s="31"/>
      <c r="G1520" s="32"/>
      <c r="H1520" s="33"/>
      <c r="K1520" s="1"/>
      <c r="L1520" s="1"/>
      <c r="M1520" s="1"/>
      <c r="N1520" s="4"/>
      <c r="O1520" s="4"/>
      <c r="P1520" s="4"/>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4"/>
      <c r="AY1520" s="1"/>
    </row>
    <row r="1521" spans="3:51" s="6" customFormat="1" x14ac:dyDescent="0.3">
      <c r="C1521" s="28"/>
      <c r="D1521" s="29"/>
      <c r="E1521" s="30"/>
      <c r="F1521" s="31"/>
      <c r="G1521" s="32"/>
      <c r="H1521" s="33"/>
      <c r="K1521" s="1"/>
      <c r="L1521" s="1"/>
      <c r="M1521" s="1"/>
      <c r="N1521" s="4"/>
      <c r="O1521" s="4"/>
      <c r="P1521" s="4"/>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4"/>
      <c r="AY1521" s="1"/>
    </row>
    <row r="1522" spans="3:51" s="6" customFormat="1" x14ac:dyDescent="0.3">
      <c r="C1522" s="28"/>
      <c r="D1522" s="29"/>
      <c r="E1522" s="30"/>
      <c r="F1522" s="31"/>
      <c r="G1522" s="32"/>
      <c r="H1522" s="33"/>
      <c r="K1522" s="1"/>
      <c r="L1522" s="1"/>
      <c r="M1522" s="1"/>
      <c r="N1522" s="4"/>
      <c r="O1522" s="4"/>
      <c r="P1522" s="4"/>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4"/>
      <c r="AY1522" s="1"/>
    </row>
    <row r="1523" spans="3:51" s="6" customFormat="1" x14ac:dyDescent="0.3">
      <c r="C1523" s="28"/>
      <c r="D1523" s="29"/>
      <c r="E1523" s="30"/>
      <c r="F1523" s="31"/>
      <c r="G1523" s="32"/>
      <c r="H1523" s="33"/>
      <c r="K1523" s="1"/>
      <c r="L1523" s="1"/>
      <c r="M1523" s="1"/>
      <c r="N1523" s="4"/>
      <c r="O1523" s="4"/>
      <c r="P1523" s="4"/>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4"/>
      <c r="AY1523" s="1"/>
    </row>
    <row r="1524" spans="3:51" s="6" customFormat="1" x14ac:dyDescent="0.3">
      <c r="C1524" s="28"/>
      <c r="D1524" s="29"/>
      <c r="E1524" s="30"/>
      <c r="F1524" s="31"/>
      <c r="G1524" s="32"/>
      <c r="H1524" s="33"/>
      <c r="K1524" s="1"/>
      <c r="L1524" s="1"/>
      <c r="M1524" s="1"/>
      <c r="N1524" s="4"/>
      <c r="O1524" s="4"/>
      <c r="P1524" s="4"/>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4"/>
      <c r="AY1524" s="1"/>
    </row>
    <row r="1525" spans="3:51" s="6" customFormat="1" x14ac:dyDescent="0.3">
      <c r="C1525" s="28"/>
      <c r="D1525" s="29"/>
      <c r="E1525" s="30"/>
      <c r="F1525" s="31"/>
      <c r="G1525" s="32"/>
      <c r="H1525" s="33"/>
      <c r="K1525" s="1"/>
      <c r="L1525" s="1"/>
      <c r="M1525" s="1"/>
      <c r="N1525" s="4"/>
      <c r="O1525" s="4"/>
      <c r="P1525" s="4"/>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4"/>
      <c r="AY1525" s="1"/>
    </row>
    <row r="1526" spans="3:51" s="6" customFormat="1" x14ac:dyDescent="0.3">
      <c r="C1526" s="28"/>
      <c r="D1526" s="29"/>
      <c r="E1526" s="30"/>
      <c r="F1526" s="31"/>
      <c r="G1526" s="32"/>
      <c r="H1526" s="33"/>
      <c r="K1526" s="1"/>
      <c r="L1526" s="1"/>
      <c r="M1526" s="1"/>
      <c r="N1526" s="4"/>
      <c r="O1526" s="4"/>
      <c r="P1526" s="4"/>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4"/>
      <c r="AY1526" s="1"/>
    </row>
    <row r="1527" spans="3:51" s="6" customFormat="1" x14ac:dyDescent="0.3">
      <c r="C1527" s="28"/>
      <c r="D1527" s="29"/>
      <c r="E1527" s="30"/>
      <c r="F1527" s="31"/>
      <c r="G1527" s="32"/>
      <c r="H1527" s="33"/>
      <c r="K1527" s="1"/>
      <c r="L1527" s="1"/>
      <c r="M1527" s="1"/>
      <c r="N1527" s="4"/>
      <c r="O1527" s="4"/>
      <c r="P1527" s="4"/>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4"/>
      <c r="AY1527" s="1"/>
    </row>
    <row r="1528" spans="3:51" s="6" customFormat="1" x14ac:dyDescent="0.3">
      <c r="C1528" s="28"/>
      <c r="D1528" s="29"/>
      <c r="E1528" s="30"/>
      <c r="F1528" s="31"/>
      <c r="G1528" s="32"/>
      <c r="H1528" s="33"/>
      <c r="K1528" s="1"/>
      <c r="L1528" s="1"/>
      <c r="M1528" s="1"/>
      <c r="N1528" s="4"/>
      <c r="O1528" s="4"/>
      <c r="P1528" s="4"/>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4"/>
      <c r="AY1528" s="1"/>
    </row>
    <row r="1529" spans="3:51" s="6" customFormat="1" x14ac:dyDescent="0.3">
      <c r="C1529" s="28"/>
      <c r="D1529" s="29"/>
      <c r="E1529" s="30"/>
      <c r="F1529" s="31"/>
      <c r="G1529" s="32"/>
      <c r="H1529" s="33"/>
      <c r="K1529" s="1"/>
      <c r="L1529" s="1"/>
      <c r="M1529" s="1"/>
      <c r="N1529" s="4"/>
      <c r="O1529" s="4"/>
      <c r="P1529" s="4"/>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4"/>
      <c r="AY1529" s="1"/>
    </row>
    <row r="1530" spans="3:51" s="6" customFormat="1" x14ac:dyDescent="0.3">
      <c r="C1530" s="28"/>
      <c r="D1530" s="29"/>
      <c r="E1530" s="30"/>
      <c r="F1530" s="31"/>
      <c r="G1530" s="32"/>
      <c r="H1530" s="33"/>
      <c r="K1530" s="1"/>
      <c r="L1530" s="1"/>
      <c r="M1530" s="1"/>
      <c r="N1530" s="4"/>
      <c r="O1530" s="4"/>
      <c r="P1530" s="4"/>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4"/>
      <c r="AY1530" s="1"/>
    </row>
    <row r="1531" spans="3:51" s="6" customFormat="1" x14ac:dyDescent="0.3">
      <c r="C1531" s="28"/>
      <c r="D1531" s="29"/>
      <c r="E1531" s="30"/>
      <c r="F1531" s="31"/>
      <c r="G1531" s="32"/>
      <c r="H1531" s="33"/>
      <c r="K1531" s="1"/>
      <c r="L1531" s="1"/>
      <c r="M1531" s="1"/>
      <c r="N1531" s="4"/>
      <c r="O1531" s="4"/>
      <c r="P1531" s="4"/>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4"/>
      <c r="AY1531" s="1"/>
    </row>
    <row r="1532" spans="3:51" s="6" customFormat="1" x14ac:dyDescent="0.3">
      <c r="C1532" s="28"/>
      <c r="D1532" s="29"/>
      <c r="E1532" s="30"/>
      <c r="F1532" s="31"/>
      <c r="G1532" s="32"/>
      <c r="H1532" s="33"/>
      <c r="K1532" s="1"/>
      <c r="L1532" s="1"/>
      <c r="M1532" s="1"/>
      <c r="N1532" s="4"/>
      <c r="O1532" s="4"/>
      <c r="P1532" s="4"/>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4"/>
      <c r="AY1532" s="1"/>
    </row>
    <row r="1533" spans="3:51" s="6" customFormat="1" x14ac:dyDescent="0.3">
      <c r="C1533" s="28"/>
      <c r="D1533" s="29"/>
      <c r="E1533" s="30"/>
      <c r="F1533" s="31"/>
      <c r="G1533" s="32"/>
      <c r="H1533" s="33"/>
      <c r="K1533" s="1"/>
      <c r="L1533" s="1"/>
      <c r="M1533" s="1"/>
      <c r="N1533" s="4"/>
      <c r="O1533" s="4"/>
      <c r="P1533" s="4"/>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4"/>
      <c r="AY1533" s="1"/>
    </row>
    <row r="1534" spans="3:51" s="6" customFormat="1" x14ac:dyDescent="0.3">
      <c r="C1534" s="28"/>
      <c r="D1534" s="29"/>
      <c r="E1534" s="30"/>
      <c r="F1534" s="31"/>
      <c r="G1534" s="32"/>
      <c r="H1534" s="33"/>
      <c r="K1534" s="1"/>
      <c r="L1534" s="1"/>
      <c r="M1534" s="1"/>
      <c r="N1534" s="4"/>
      <c r="O1534" s="4"/>
      <c r="P1534" s="4"/>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4"/>
      <c r="AY1534" s="1"/>
    </row>
    <row r="1535" spans="3:51" s="6" customFormat="1" x14ac:dyDescent="0.3">
      <c r="C1535" s="28"/>
      <c r="D1535" s="29"/>
      <c r="E1535" s="30"/>
      <c r="F1535" s="31"/>
      <c r="G1535" s="32"/>
      <c r="H1535" s="33"/>
      <c r="K1535" s="1"/>
      <c r="L1535" s="1"/>
      <c r="M1535" s="1"/>
      <c r="N1535" s="4"/>
      <c r="O1535" s="4"/>
      <c r="P1535" s="4"/>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4"/>
      <c r="AY1535" s="1"/>
    </row>
    <row r="1536" spans="3:51" s="6" customFormat="1" x14ac:dyDescent="0.3">
      <c r="C1536" s="28"/>
      <c r="D1536" s="29"/>
      <c r="E1536" s="30"/>
      <c r="F1536" s="31"/>
      <c r="G1536" s="32"/>
      <c r="H1536" s="33"/>
      <c r="K1536" s="1"/>
      <c r="L1536" s="1"/>
      <c r="M1536" s="1"/>
      <c r="N1536" s="4"/>
      <c r="O1536" s="4"/>
      <c r="P1536" s="4"/>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4"/>
      <c r="AY1536" s="1"/>
    </row>
    <row r="1537" spans="3:51" s="6" customFormat="1" x14ac:dyDescent="0.3">
      <c r="C1537" s="28"/>
      <c r="D1537" s="29"/>
      <c r="E1537" s="30"/>
      <c r="F1537" s="31"/>
      <c r="G1537" s="32"/>
      <c r="H1537" s="33"/>
      <c r="K1537" s="1"/>
      <c r="L1537" s="1"/>
      <c r="M1537" s="1"/>
      <c r="N1537" s="4"/>
      <c r="O1537" s="4"/>
      <c r="P1537" s="4"/>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4"/>
      <c r="AY1537" s="1"/>
    </row>
    <row r="1538" spans="3:51" s="6" customFormat="1" x14ac:dyDescent="0.3">
      <c r="C1538" s="28"/>
      <c r="D1538" s="29"/>
      <c r="E1538" s="30"/>
      <c r="F1538" s="31"/>
      <c r="G1538" s="32"/>
      <c r="H1538" s="33"/>
      <c r="K1538" s="1"/>
      <c r="L1538" s="1"/>
      <c r="M1538" s="1"/>
      <c r="N1538" s="4"/>
      <c r="O1538" s="4"/>
      <c r="P1538" s="4"/>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4"/>
      <c r="AY1538" s="1"/>
    </row>
    <row r="1539" spans="3:51" s="6" customFormat="1" x14ac:dyDescent="0.3">
      <c r="C1539" s="28"/>
      <c r="D1539" s="29"/>
      <c r="E1539" s="30"/>
      <c r="F1539" s="31"/>
      <c r="G1539" s="32"/>
      <c r="H1539" s="33"/>
      <c r="K1539" s="1"/>
      <c r="L1539" s="1"/>
      <c r="M1539" s="1"/>
      <c r="N1539" s="4"/>
      <c r="O1539" s="4"/>
      <c r="P1539" s="4"/>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4"/>
      <c r="AY1539" s="1"/>
    </row>
    <row r="1540" spans="3:51" s="6" customFormat="1" x14ac:dyDescent="0.3">
      <c r="C1540" s="28"/>
      <c r="D1540" s="29"/>
      <c r="E1540" s="30"/>
      <c r="F1540" s="31"/>
      <c r="G1540" s="32"/>
      <c r="H1540" s="33"/>
      <c r="K1540" s="1"/>
      <c r="L1540" s="1"/>
      <c r="M1540" s="1"/>
      <c r="N1540" s="4"/>
      <c r="O1540" s="4"/>
      <c r="P1540" s="4"/>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4"/>
      <c r="AY1540" s="1"/>
    </row>
    <row r="1541" spans="3:51" s="6" customFormat="1" x14ac:dyDescent="0.3">
      <c r="C1541" s="28"/>
      <c r="D1541" s="29"/>
      <c r="E1541" s="30"/>
      <c r="F1541" s="31"/>
      <c r="G1541" s="32"/>
      <c r="H1541" s="33"/>
      <c r="K1541" s="1"/>
      <c r="L1541" s="1"/>
      <c r="M1541" s="1"/>
      <c r="N1541" s="4"/>
      <c r="O1541" s="4"/>
      <c r="P1541" s="4"/>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4"/>
      <c r="AY1541" s="1"/>
    </row>
    <row r="1542" spans="3:51" s="6" customFormat="1" x14ac:dyDescent="0.3">
      <c r="C1542" s="28"/>
      <c r="D1542" s="29"/>
      <c r="E1542" s="30"/>
      <c r="F1542" s="31"/>
      <c r="G1542" s="32"/>
      <c r="H1542" s="33"/>
      <c r="K1542" s="1"/>
      <c r="L1542" s="1"/>
      <c r="M1542" s="1"/>
      <c r="N1542" s="4"/>
      <c r="O1542" s="4"/>
      <c r="P1542" s="4"/>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4"/>
      <c r="AY1542" s="1"/>
    </row>
    <row r="1543" spans="3:51" s="6" customFormat="1" x14ac:dyDescent="0.3">
      <c r="C1543" s="28"/>
      <c r="D1543" s="29"/>
      <c r="E1543" s="30"/>
      <c r="F1543" s="31"/>
      <c r="G1543" s="32"/>
      <c r="H1543" s="33"/>
      <c r="K1543" s="1"/>
      <c r="L1543" s="1"/>
      <c r="M1543" s="1"/>
      <c r="N1543" s="4"/>
      <c r="O1543" s="4"/>
      <c r="P1543" s="4"/>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4"/>
      <c r="AY1543" s="1"/>
    </row>
    <row r="1544" spans="3:51" s="6" customFormat="1" x14ac:dyDescent="0.3">
      <c r="C1544" s="28"/>
      <c r="D1544" s="29"/>
      <c r="E1544" s="30"/>
      <c r="F1544" s="31"/>
      <c r="G1544" s="32"/>
      <c r="H1544" s="33"/>
      <c r="K1544" s="1"/>
      <c r="L1544" s="1"/>
      <c r="M1544" s="1"/>
      <c r="N1544" s="4"/>
      <c r="O1544" s="4"/>
      <c r="P1544" s="4"/>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4"/>
      <c r="AY1544" s="1"/>
    </row>
    <row r="1545" spans="3:51" s="6" customFormat="1" x14ac:dyDescent="0.3">
      <c r="C1545" s="28"/>
      <c r="D1545" s="29"/>
      <c r="E1545" s="30"/>
      <c r="F1545" s="31"/>
      <c r="G1545" s="32"/>
      <c r="H1545" s="33"/>
      <c r="K1545" s="1"/>
      <c r="L1545" s="1"/>
      <c r="M1545" s="1"/>
      <c r="N1545" s="4"/>
      <c r="O1545" s="4"/>
      <c r="P1545" s="4"/>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4"/>
      <c r="AY1545" s="1"/>
    </row>
    <row r="1546" spans="3:51" s="6" customFormat="1" x14ac:dyDescent="0.3">
      <c r="C1546" s="28"/>
      <c r="D1546" s="29"/>
      <c r="E1546" s="30"/>
      <c r="F1546" s="31"/>
      <c r="G1546" s="32"/>
      <c r="H1546" s="33"/>
      <c r="K1546" s="1"/>
      <c r="L1546" s="1"/>
      <c r="M1546" s="1"/>
      <c r="N1546" s="4"/>
      <c r="O1546" s="4"/>
      <c r="P1546" s="4"/>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4"/>
      <c r="AY1546" s="1"/>
    </row>
    <row r="1547" spans="3:51" s="6" customFormat="1" x14ac:dyDescent="0.3">
      <c r="C1547" s="28"/>
      <c r="D1547" s="29"/>
      <c r="E1547" s="30"/>
      <c r="F1547" s="31"/>
      <c r="G1547" s="32"/>
      <c r="H1547" s="33"/>
      <c r="K1547" s="1"/>
      <c r="L1547" s="1"/>
      <c r="M1547" s="1"/>
      <c r="N1547" s="4"/>
      <c r="O1547" s="4"/>
      <c r="P1547" s="4"/>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4"/>
      <c r="AY1547" s="1"/>
    </row>
    <row r="1548" spans="3:51" s="6" customFormat="1" x14ac:dyDescent="0.3">
      <c r="C1548" s="28"/>
      <c r="D1548" s="29"/>
      <c r="E1548" s="30"/>
      <c r="F1548" s="31"/>
      <c r="G1548" s="32"/>
      <c r="H1548" s="33"/>
      <c r="K1548" s="1"/>
      <c r="L1548" s="1"/>
      <c r="M1548" s="1"/>
      <c r="N1548" s="4"/>
      <c r="O1548" s="4"/>
      <c r="P1548" s="4"/>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4"/>
      <c r="AY1548" s="1"/>
    </row>
    <row r="1549" spans="3:51" s="6" customFormat="1" x14ac:dyDescent="0.3">
      <c r="C1549" s="28"/>
      <c r="D1549" s="29"/>
      <c r="E1549" s="30"/>
      <c r="F1549" s="31"/>
      <c r="G1549" s="32"/>
      <c r="H1549" s="33"/>
      <c r="K1549" s="1"/>
      <c r="L1549" s="1"/>
      <c r="M1549" s="1"/>
      <c r="N1549" s="4"/>
      <c r="O1549" s="4"/>
      <c r="P1549" s="4"/>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4"/>
      <c r="AY1549" s="1"/>
    </row>
    <row r="1550" spans="3:51" s="6" customFormat="1" x14ac:dyDescent="0.3">
      <c r="C1550" s="28"/>
      <c r="D1550" s="29"/>
      <c r="E1550" s="30"/>
      <c r="F1550" s="31"/>
      <c r="G1550" s="32"/>
      <c r="H1550" s="33"/>
      <c r="K1550" s="1"/>
      <c r="L1550" s="1"/>
      <c r="M1550" s="1"/>
      <c r="N1550" s="4"/>
      <c r="O1550" s="4"/>
      <c r="P1550" s="4"/>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4"/>
      <c r="AY1550" s="1"/>
    </row>
    <row r="1551" spans="3:51" s="6" customFormat="1" x14ac:dyDescent="0.3">
      <c r="C1551" s="28"/>
      <c r="D1551" s="29"/>
      <c r="E1551" s="30"/>
      <c r="F1551" s="31"/>
      <c r="G1551" s="32"/>
      <c r="H1551" s="33"/>
      <c r="K1551" s="1"/>
      <c r="L1551" s="1"/>
      <c r="M1551" s="1"/>
      <c r="N1551" s="4"/>
      <c r="O1551" s="4"/>
      <c r="P1551" s="4"/>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4"/>
      <c r="AY1551" s="1"/>
    </row>
    <row r="1552" spans="3:51" s="6" customFormat="1" x14ac:dyDescent="0.3">
      <c r="C1552" s="28"/>
      <c r="D1552" s="29"/>
      <c r="E1552" s="30"/>
      <c r="F1552" s="31"/>
      <c r="G1552" s="32"/>
      <c r="H1552" s="33"/>
      <c r="K1552" s="1"/>
      <c r="L1552" s="1"/>
      <c r="M1552" s="1"/>
      <c r="N1552" s="4"/>
      <c r="O1552" s="4"/>
      <c r="P1552" s="4"/>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4"/>
      <c r="AY1552" s="1"/>
    </row>
    <row r="1553" spans="3:51" s="6" customFormat="1" x14ac:dyDescent="0.3">
      <c r="C1553" s="28"/>
      <c r="D1553" s="29"/>
      <c r="E1553" s="30"/>
      <c r="F1553" s="31"/>
      <c r="G1553" s="32"/>
      <c r="H1553" s="33"/>
      <c r="K1553" s="1"/>
      <c r="L1553" s="1"/>
      <c r="M1553" s="1"/>
      <c r="N1553" s="4"/>
      <c r="O1553" s="4"/>
      <c r="P1553" s="4"/>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4"/>
      <c r="AY1553" s="1"/>
    </row>
    <row r="1554" spans="3:51" s="6" customFormat="1" x14ac:dyDescent="0.3">
      <c r="C1554" s="28"/>
      <c r="D1554" s="29"/>
      <c r="E1554" s="30"/>
      <c r="F1554" s="31"/>
      <c r="G1554" s="32"/>
      <c r="H1554" s="33"/>
      <c r="K1554" s="1"/>
      <c r="L1554" s="1"/>
      <c r="M1554" s="1"/>
      <c r="N1554" s="4"/>
      <c r="O1554" s="4"/>
      <c r="P1554" s="4"/>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4"/>
      <c r="AY1554" s="1"/>
    </row>
    <row r="1555" spans="3:51" s="6" customFormat="1" x14ac:dyDescent="0.3">
      <c r="C1555" s="28"/>
      <c r="D1555" s="29"/>
      <c r="E1555" s="30"/>
      <c r="F1555" s="31"/>
      <c r="G1555" s="32"/>
      <c r="H1555" s="33"/>
      <c r="K1555" s="1"/>
      <c r="L1555" s="1"/>
      <c r="M1555" s="1"/>
      <c r="N1555" s="4"/>
      <c r="O1555" s="4"/>
      <c r="P1555" s="4"/>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4"/>
      <c r="AY1555" s="1"/>
    </row>
    <row r="1556" spans="3:51" s="6" customFormat="1" x14ac:dyDescent="0.3">
      <c r="C1556" s="28"/>
      <c r="D1556" s="29"/>
      <c r="E1556" s="30"/>
      <c r="F1556" s="31"/>
      <c r="G1556" s="32"/>
      <c r="H1556" s="33"/>
      <c r="K1556" s="1"/>
      <c r="L1556" s="1"/>
      <c r="M1556" s="1"/>
      <c r="N1556" s="4"/>
      <c r="O1556" s="4"/>
      <c r="P1556" s="4"/>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4"/>
      <c r="AY1556" s="1"/>
    </row>
    <row r="1557" spans="3:51" s="6" customFormat="1" x14ac:dyDescent="0.3">
      <c r="C1557" s="28"/>
      <c r="D1557" s="29"/>
      <c r="E1557" s="30"/>
      <c r="F1557" s="31"/>
      <c r="G1557" s="32"/>
      <c r="H1557" s="33"/>
      <c r="K1557" s="1"/>
      <c r="L1557" s="1"/>
      <c r="M1557" s="1"/>
      <c r="N1557" s="4"/>
      <c r="O1557" s="4"/>
      <c r="P1557" s="4"/>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4"/>
      <c r="AY1557" s="1"/>
    </row>
    <row r="1558" spans="3:51" s="6" customFormat="1" x14ac:dyDescent="0.3">
      <c r="C1558" s="28"/>
      <c r="D1558" s="29"/>
      <c r="E1558" s="30"/>
      <c r="F1558" s="31"/>
      <c r="G1558" s="32"/>
      <c r="H1558" s="33"/>
      <c r="K1558" s="1"/>
      <c r="L1558" s="1"/>
      <c r="M1558" s="1"/>
      <c r="N1558" s="4"/>
      <c r="O1558" s="4"/>
      <c r="P1558" s="4"/>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4"/>
      <c r="AY1558" s="1"/>
    </row>
    <row r="1559" spans="3:51" s="6" customFormat="1" x14ac:dyDescent="0.3">
      <c r="C1559" s="28"/>
      <c r="D1559" s="29"/>
      <c r="E1559" s="30"/>
      <c r="F1559" s="31"/>
      <c r="G1559" s="37"/>
      <c r="H1559" s="38"/>
      <c r="K1559" s="1"/>
      <c r="L1559" s="1"/>
      <c r="M1559" s="1"/>
      <c r="N1559" s="4"/>
      <c r="O1559" s="4"/>
      <c r="P1559" s="4"/>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4"/>
      <c r="AY1559" s="1"/>
    </row>
    <row r="1560" spans="3:51" s="6" customFormat="1" x14ac:dyDescent="0.3">
      <c r="C1560" s="28"/>
      <c r="D1560" s="29"/>
      <c r="E1560" s="30"/>
      <c r="F1560" s="31"/>
      <c r="G1560" s="37"/>
      <c r="H1560" s="38"/>
      <c r="K1560" s="1"/>
      <c r="L1560" s="1"/>
      <c r="M1560" s="1"/>
      <c r="N1560" s="4"/>
      <c r="O1560" s="4"/>
      <c r="P1560" s="4"/>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4"/>
      <c r="AY1560" s="1"/>
    </row>
    <row r="1561" spans="3:51" s="6" customFormat="1" x14ac:dyDescent="0.3">
      <c r="C1561" s="28"/>
      <c r="D1561" s="29"/>
      <c r="E1561" s="30"/>
      <c r="F1561" s="31"/>
      <c r="G1561" s="37"/>
      <c r="H1561" s="38"/>
      <c r="K1561" s="1"/>
      <c r="L1561" s="1"/>
      <c r="M1561" s="1"/>
      <c r="N1561" s="4"/>
      <c r="O1561" s="4"/>
      <c r="P1561" s="4"/>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4"/>
      <c r="AY1561" s="1"/>
    </row>
    <row r="1562" spans="3:51" s="6" customFormat="1" x14ac:dyDescent="0.3">
      <c r="C1562" s="28"/>
      <c r="D1562" s="29"/>
      <c r="E1562" s="30"/>
      <c r="F1562" s="31"/>
      <c r="G1562" s="37"/>
      <c r="H1562" s="38"/>
      <c r="K1562" s="1"/>
      <c r="L1562" s="1"/>
      <c r="M1562" s="1"/>
      <c r="N1562" s="4"/>
      <c r="O1562" s="4"/>
      <c r="P1562" s="4"/>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4"/>
      <c r="AY1562" s="1"/>
    </row>
    <row r="1563" spans="3:51" s="6" customFormat="1" x14ac:dyDescent="0.3">
      <c r="C1563" s="28"/>
      <c r="D1563" s="29"/>
      <c r="E1563" s="30"/>
      <c r="F1563" s="31"/>
      <c r="G1563" s="37"/>
      <c r="H1563" s="38"/>
      <c r="K1563" s="1"/>
      <c r="L1563" s="1"/>
      <c r="M1563" s="1"/>
      <c r="N1563" s="4"/>
      <c r="O1563" s="4"/>
      <c r="P1563" s="4"/>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4"/>
      <c r="AY1563" s="1"/>
    </row>
    <row r="1564" spans="3:51" s="6" customFormat="1" x14ac:dyDescent="0.3">
      <c r="C1564" s="28"/>
      <c r="D1564" s="29"/>
      <c r="E1564" s="30"/>
      <c r="F1564" s="31"/>
      <c r="G1564" s="37"/>
      <c r="H1564" s="38"/>
      <c r="K1564" s="1"/>
      <c r="L1564" s="1"/>
      <c r="M1564" s="1"/>
      <c r="N1564" s="4"/>
      <c r="O1564" s="4"/>
      <c r="P1564" s="4"/>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4"/>
      <c r="AY1564" s="1"/>
    </row>
    <row r="1565" spans="3:51" s="6" customFormat="1" x14ac:dyDescent="0.3">
      <c r="C1565" s="28"/>
      <c r="D1565" s="29"/>
      <c r="E1565" s="30"/>
      <c r="F1565" s="31"/>
      <c r="G1565" s="37"/>
      <c r="H1565" s="38"/>
      <c r="K1565" s="1"/>
      <c r="L1565" s="1"/>
      <c r="M1565" s="1"/>
      <c r="N1565" s="4"/>
      <c r="O1565" s="4"/>
      <c r="P1565" s="4"/>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4"/>
      <c r="AY1565" s="1"/>
    </row>
    <row r="1566" spans="3:51" s="6" customFormat="1" x14ac:dyDescent="0.3">
      <c r="C1566" s="28"/>
      <c r="D1566" s="29"/>
      <c r="E1566" s="30"/>
      <c r="F1566" s="31"/>
      <c r="G1566" s="37"/>
      <c r="H1566" s="38"/>
      <c r="K1566" s="1"/>
      <c r="L1566" s="1"/>
      <c r="M1566" s="1"/>
      <c r="N1566" s="4"/>
      <c r="O1566" s="4"/>
      <c r="P1566" s="4"/>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4"/>
      <c r="AY1566" s="1"/>
    </row>
    <row r="1567" spans="3:51" s="6" customFormat="1" x14ac:dyDescent="0.3">
      <c r="C1567" s="28"/>
      <c r="D1567" s="29"/>
      <c r="E1567" s="30"/>
      <c r="F1567" s="31"/>
      <c r="G1567" s="37"/>
      <c r="H1567" s="38"/>
      <c r="K1567" s="1"/>
      <c r="L1567" s="1"/>
      <c r="M1567" s="1"/>
      <c r="N1567" s="4"/>
      <c r="O1567" s="4"/>
      <c r="P1567" s="4"/>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4"/>
      <c r="AY1567" s="1"/>
    </row>
    <row r="1568" spans="3:51" s="6" customFormat="1" x14ac:dyDescent="0.3">
      <c r="C1568" s="28"/>
      <c r="D1568" s="29"/>
      <c r="E1568" s="30"/>
      <c r="F1568" s="31"/>
      <c r="G1568" s="37"/>
      <c r="H1568" s="38"/>
      <c r="K1568" s="1"/>
      <c r="L1568" s="1"/>
      <c r="M1568" s="1"/>
      <c r="N1568" s="4"/>
      <c r="O1568" s="4"/>
      <c r="P1568" s="4"/>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4"/>
      <c r="AY1568" s="1"/>
    </row>
    <row r="1569" spans="3:51" s="6" customFormat="1" x14ac:dyDescent="0.3">
      <c r="C1569" s="28"/>
      <c r="D1569" s="29"/>
      <c r="E1569" s="30"/>
      <c r="F1569" s="31"/>
      <c r="G1569" s="37"/>
      <c r="H1569" s="38"/>
      <c r="K1569" s="1"/>
      <c r="L1569" s="1"/>
      <c r="M1569" s="1"/>
      <c r="N1569" s="4"/>
      <c r="O1569" s="4"/>
      <c r="P1569" s="4"/>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4"/>
      <c r="AY1569" s="1"/>
    </row>
    <row r="1570" spans="3:51" s="6" customFormat="1" x14ac:dyDescent="0.3">
      <c r="C1570" s="28"/>
      <c r="D1570" s="29"/>
      <c r="E1570" s="30"/>
      <c r="F1570" s="31"/>
      <c r="G1570" s="37"/>
      <c r="H1570" s="38"/>
      <c r="K1570" s="1"/>
      <c r="L1570" s="1"/>
      <c r="M1570" s="1"/>
      <c r="N1570" s="4"/>
      <c r="O1570" s="4"/>
      <c r="P1570" s="4"/>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4"/>
      <c r="AY1570" s="1"/>
    </row>
    <row r="1571" spans="3:51" s="6" customFormat="1" x14ac:dyDescent="0.3">
      <c r="C1571" s="28"/>
      <c r="D1571" s="29"/>
      <c r="E1571" s="30"/>
      <c r="F1571" s="31"/>
      <c r="G1571" s="37"/>
      <c r="H1571" s="38"/>
      <c r="K1571" s="1"/>
      <c r="L1571" s="1"/>
      <c r="M1571" s="1"/>
      <c r="N1571" s="4"/>
      <c r="O1571" s="4"/>
      <c r="P1571" s="4"/>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4"/>
      <c r="AY1571" s="1"/>
    </row>
    <row r="1572" spans="3:51" s="6" customFormat="1" x14ac:dyDescent="0.3">
      <c r="C1572" s="28"/>
      <c r="D1572" s="29"/>
      <c r="E1572" s="30"/>
      <c r="F1572" s="31"/>
      <c r="G1572" s="37"/>
      <c r="H1572" s="38"/>
      <c r="K1572" s="1"/>
      <c r="L1572" s="1"/>
      <c r="M1572" s="1"/>
      <c r="N1572" s="4"/>
      <c r="O1572" s="4"/>
      <c r="P1572" s="4"/>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4"/>
      <c r="AY1572" s="1"/>
    </row>
    <row r="1573" spans="3:51" s="6" customFormat="1" x14ac:dyDescent="0.3">
      <c r="C1573" s="28"/>
      <c r="D1573" s="29"/>
      <c r="E1573" s="30"/>
      <c r="F1573" s="31"/>
      <c r="G1573" s="37"/>
      <c r="H1573" s="38"/>
      <c r="K1573" s="1"/>
      <c r="L1573" s="1"/>
      <c r="M1573" s="1"/>
      <c r="N1573" s="4"/>
      <c r="O1573" s="4"/>
      <c r="P1573" s="4"/>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4"/>
      <c r="AY1573" s="1"/>
    </row>
    <row r="1574" spans="3:51" s="6" customFormat="1" x14ac:dyDescent="0.3">
      <c r="C1574" s="28"/>
      <c r="D1574" s="29"/>
      <c r="E1574" s="30"/>
      <c r="F1574" s="31"/>
      <c r="G1574" s="37"/>
      <c r="H1574" s="38"/>
      <c r="K1574" s="1"/>
      <c r="L1574" s="1"/>
      <c r="M1574" s="1"/>
      <c r="N1574" s="4"/>
      <c r="O1574" s="4"/>
      <c r="P1574" s="4"/>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4"/>
      <c r="AY1574" s="1"/>
    </row>
    <row r="1575" spans="3:51" s="6" customFormat="1" x14ac:dyDescent="0.3">
      <c r="C1575" s="28"/>
      <c r="D1575" s="29"/>
      <c r="E1575" s="30"/>
      <c r="F1575" s="31"/>
      <c r="G1575" s="37"/>
      <c r="H1575" s="38"/>
      <c r="K1575" s="1"/>
      <c r="L1575" s="1"/>
      <c r="M1575" s="1"/>
      <c r="N1575" s="4"/>
      <c r="O1575" s="4"/>
      <c r="P1575" s="4"/>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4"/>
      <c r="AY1575" s="1"/>
    </row>
    <row r="1576" spans="3:51" s="6" customFormat="1" x14ac:dyDescent="0.3">
      <c r="C1576" s="28"/>
      <c r="D1576" s="29"/>
      <c r="E1576" s="30"/>
      <c r="F1576" s="31"/>
      <c r="G1576" s="37"/>
      <c r="H1576" s="38"/>
      <c r="K1576" s="1"/>
      <c r="L1576" s="1"/>
      <c r="M1576" s="1"/>
      <c r="N1576" s="4"/>
      <c r="O1576" s="4"/>
      <c r="P1576" s="4"/>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4"/>
      <c r="AY1576" s="1"/>
    </row>
    <row r="1577" spans="3:51" s="6" customFormat="1" x14ac:dyDescent="0.3">
      <c r="C1577" s="28"/>
      <c r="D1577" s="29"/>
      <c r="E1577" s="30"/>
      <c r="F1577" s="31"/>
      <c r="G1577" s="37"/>
      <c r="H1577" s="38"/>
      <c r="K1577" s="1"/>
      <c r="L1577" s="1"/>
      <c r="M1577" s="1"/>
      <c r="N1577" s="4"/>
      <c r="O1577" s="4"/>
      <c r="P1577" s="4"/>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4"/>
      <c r="AY1577" s="1"/>
    </row>
    <row r="1578" spans="3:51" s="6" customFormat="1" x14ac:dyDescent="0.3">
      <c r="C1578" s="28"/>
      <c r="D1578" s="29"/>
      <c r="E1578" s="30"/>
      <c r="F1578" s="31"/>
      <c r="G1578" s="37"/>
      <c r="H1578" s="38"/>
      <c r="K1578" s="1"/>
      <c r="L1578" s="1"/>
      <c r="M1578" s="1"/>
      <c r="N1578" s="4"/>
      <c r="O1578" s="4"/>
      <c r="P1578" s="4"/>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4"/>
      <c r="AY1578" s="1"/>
    </row>
    <row r="1579" spans="3:51" s="6" customFormat="1" x14ac:dyDescent="0.3">
      <c r="C1579" s="28"/>
      <c r="D1579" s="29"/>
      <c r="E1579" s="30"/>
      <c r="F1579" s="31"/>
      <c r="G1579" s="37"/>
      <c r="H1579" s="38"/>
      <c r="K1579" s="1"/>
      <c r="L1579" s="1"/>
      <c r="M1579" s="1"/>
      <c r="N1579" s="4"/>
      <c r="O1579" s="4"/>
      <c r="P1579" s="4"/>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4"/>
      <c r="AY1579" s="1"/>
    </row>
    <row r="1580" spans="3:51" s="6" customFormat="1" x14ac:dyDescent="0.3">
      <c r="C1580" s="28"/>
      <c r="D1580" s="29"/>
      <c r="E1580" s="30"/>
      <c r="F1580" s="31"/>
      <c r="G1580" s="37"/>
      <c r="H1580" s="38"/>
      <c r="K1580" s="1"/>
      <c r="L1580" s="1"/>
      <c r="M1580" s="1"/>
      <c r="N1580" s="4"/>
      <c r="O1580" s="4"/>
      <c r="P1580" s="4"/>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4"/>
      <c r="AY1580" s="1"/>
    </row>
    <row r="1581" spans="3:51" s="6" customFormat="1" x14ac:dyDescent="0.3">
      <c r="C1581" s="28"/>
      <c r="D1581" s="29"/>
      <c r="E1581" s="30"/>
      <c r="F1581" s="31"/>
      <c r="G1581" s="37"/>
      <c r="H1581" s="38"/>
      <c r="K1581" s="1"/>
      <c r="L1581" s="1"/>
      <c r="M1581" s="1"/>
      <c r="N1581" s="4"/>
      <c r="O1581" s="4"/>
      <c r="P1581" s="4"/>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4"/>
      <c r="AY1581" s="1"/>
    </row>
    <row r="1582" spans="3:51" s="6" customFormat="1" x14ac:dyDescent="0.3">
      <c r="C1582" s="28"/>
      <c r="D1582" s="29"/>
      <c r="E1582" s="30"/>
      <c r="F1582" s="31"/>
      <c r="G1582" s="37"/>
      <c r="H1582" s="38"/>
      <c r="K1582" s="1"/>
      <c r="L1582" s="1"/>
      <c r="M1582" s="1"/>
      <c r="N1582" s="4"/>
      <c r="O1582" s="4"/>
      <c r="P1582" s="4"/>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4"/>
      <c r="AY1582" s="1"/>
    </row>
    <row r="1583" spans="3:51" s="6" customFormat="1" x14ac:dyDescent="0.3">
      <c r="C1583" s="28"/>
      <c r="D1583" s="29"/>
      <c r="E1583" s="30"/>
      <c r="F1583" s="31"/>
      <c r="G1583" s="37"/>
      <c r="H1583" s="38"/>
      <c r="K1583" s="1"/>
      <c r="L1583" s="1"/>
      <c r="M1583" s="1"/>
      <c r="N1583" s="4"/>
      <c r="O1583" s="4"/>
      <c r="P1583" s="4"/>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4"/>
      <c r="AY1583" s="1"/>
    </row>
    <row r="1584" spans="3:51" s="6" customFormat="1" x14ac:dyDescent="0.3">
      <c r="C1584" s="28"/>
      <c r="D1584" s="29"/>
      <c r="E1584" s="30"/>
      <c r="F1584" s="31"/>
      <c r="G1584" s="37"/>
      <c r="H1584" s="38"/>
      <c r="K1584" s="1"/>
      <c r="L1584" s="1"/>
      <c r="M1584" s="1"/>
      <c r="N1584" s="4"/>
      <c r="O1584" s="4"/>
      <c r="P1584" s="4"/>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4"/>
      <c r="AY1584" s="1"/>
    </row>
    <row r="1585" spans="3:51" s="6" customFormat="1" x14ac:dyDescent="0.3">
      <c r="C1585" s="28"/>
      <c r="D1585" s="29"/>
      <c r="E1585" s="30"/>
      <c r="F1585" s="31"/>
      <c r="G1585" s="37"/>
      <c r="H1585" s="38"/>
      <c r="K1585" s="1"/>
      <c r="L1585" s="1"/>
      <c r="M1585" s="1"/>
      <c r="N1585" s="4"/>
      <c r="O1585" s="4"/>
      <c r="P1585" s="4"/>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4"/>
      <c r="AY1585" s="1"/>
    </row>
    <row r="1586" spans="3:51" s="6" customFormat="1" x14ac:dyDescent="0.3">
      <c r="C1586" s="28"/>
      <c r="D1586" s="29"/>
      <c r="E1586" s="30"/>
      <c r="F1586" s="31"/>
      <c r="G1586" s="37"/>
      <c r="H1586" s="38"/>
      <c r="K1586" s="1"/>
      <c r="L1586" s="1"/>
      <c r="M1586" s="1"/>
      <c r="N1586" s="4"/>
      <c r="O1586" s="4"/>
      <c r="P1586" s="4"/>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4"/>
      <c r="AY1586" s="1"/>
    </row>
    <row r="1587" spans="3:51" s="6" customFormat="1" x14ac:dyDescent="0.3">
      <c r="C1587" s="28"/>
      <c r="D1587" s="29"/>
      <c r="E1587" s="30"/>
      <c r="F1587" s="31"/>
      <c r="G1587" s="37"/>
      <c r="H1587" s="38"/>
      <c r="K1587" s="1"/>
      <c r="L1587" s="1"/>
      <c r="M1587" s="1"/>
      <c r="N1587" s="4"/>
      <c r="O1587" s="4"/>
      <c r="P1587" s="4"/>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4"/>
      <c r="AY1587" s="1"/>
    </row>
    <row r="1588" spans="3:51" s="6" customFormat="1" x14ac:dyDescent="0.3">
      <c r="C1588" s="28"/>
      <c r="D1588" s="29"/>
      <c r="E1588" s="30"/>
      <c r="F1588" s="31"/>
      <c r="G1588" s="37"/>
      <c r="H1588" s="38"/>
      <c r="K1588" s="1"/>
      <c r="L1588" s="1"/>
      <c r="M1588" s="1"/>
      <c r="N1588" s="4"/>
      <c r="O1588" s="4"/>
      <c r="P1588" s="4"/>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4"/>
      <c r="AY1588" s="1"/>
    </row>
    <row r="1589" spans="3:51" s="6" customFormat="1" x14ac:dyDescent="0.3">
      <c r="C1589" s="28"/>
      <c r="D1589" s="29"/>
      <c r="E1589" s="30"/>
      <c r="F1589" s="31"/>
      <c r="G1589" s="37"/>
      <c r="H1589" s="38"/>
      <c r="K1589" s="1"/>
      <c r="L1589" s="1"/>
      <c r="M1589" s="1"/>
      <c r="N1589" s="4"/>
      <c r="O1589" s="4"/>
      <c r="P1589" s="4"/>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4"/>
      <c r="AY1589" s="1"/>
    </row>
    <row r="1590" spans="3:51" s="6" customFormat="1" x14ac:dyDescent="0.3">
      <c r="C1590" s="28"/>
      <c r="D1590" s="29"/>
      <c r="E1590" s="30"/>
      <c r="F1590" s="31"/>
      <c r="G1590" s="37"/>
      <c r="H1590" s="38"/>
      <c r="K1590" s="1"/>
      <c r="L1590" s="1"/>
      <c r="M1590" s="1"/>
      <c r="N1590" s="4"/>
      <c r="O1590" s="4"/>
      <c r="P1590" s="4"/>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4"/>
      <c r="AY1590" s="1"/>
    </row>
    <row r="1591" spans="3:51" s="6" customFormat="1" x14ac:dyDescent="0.3">
      <c r="C1591" s="28"/>
      <c r="D1591" s="29"/>
      <c r="E1591" s="30"/>
      <c r="F1591" s="31"/>
      <c r="G1591" s="37"/>
      <c r="H1591" s="38"/>
      <c r="K1591" s="1"/>
      <c r="L1591" s="1"/>
      <c r="M1591" s="1"/>
      <c r="N1591" s="4"/>
      <c r="O1591" s="4"/>
      <c r="P1591" s="4"/>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4"/>
      <c r="AY1591" s="1"/>
    </row>
    <row r="1592" spans="3:51" s="6" customFormat="1" x14ac:dyDescent="0.3">
      <c r="C1592" s="28"/>
      <c r="D1592" s="29"/>
      <c r="E1592" s="30"/>
      <c r="F1592" s="31"/>
      <c r="G1592" s="37"/>
      <c r="H1592" s="38"/>
      <c r="K1592" s="1"/>
      <c r="L1592" s="1"/>
      <c r="M1592" s="1"/>
      <c r="N1592" s="4"/>
      <c r="O1592" s="4"/>
      <c r="P1592" s="4"/>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4"/>
      <c r="AY1592" s="1"/>
    </row>
    <row r="1593" spans="3:51" s="6" customFormat="1" x14ac:dyDescent="0.3">
      <c r="C1593" s="28"/>
      <c r="D1593" s="29"/>
      <c r="E1593" s="30"/>
      <c r="F1593" s="31"/>
      <c r="G1593" s="37"/>
      <c r="H1593" s="38"/>
      <c r="K1593" s="1"/>
      <c r="L1593" s="1"/>
      <c r="M1593" s="1"/>
      <c r="N1593" s="4"/>
      <c r="O1593" s="4"/>
      <c r="P1593" s="4"/>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4"/>
      <c r="AY1593" s="1"/>
    </row>
    <row r="1594" spans="3:51" s="6" customFormat="1" x14ac:dyDescent="0.3">
      <c r="C1594" s="28"/>
      <c r="D1594" s="29"/>
      <c r="E1594" s="30"/>
      <c r="F1594" s="31"/>
      <c r="G1594" s="37"/>
      <c r="H1594" s="38"/>
      <c r="K1594" s="1"/>
      <c r="L1594" s="1"/>
      <c r="M1594" s="1"/>
      <c r="N1594" s="4"/>
      <c r="O1594" s="4"/>
      <c r="P1594" s="4"/>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4"/>
      <c r="AY1594" s="1"/>
    </row>
    <row r="1595" spans="3:51" s="6" customFormat="1" x14ac:dyDescent="0.3">
      <c r="C1595" s="28"/>
      <c r="D1595" s="29"/>
      <c r="E1595" s="30"/>
      <c r="F1595" s="31"/>
      <c r="G1595" s="37"/>
      <c r="H1595" s="38"/>
      <c r="K1595" s="1"/>
      <c r="L1595" s="1"/>
      <c r="M1595" s="1"/>
      <c r="N1595" s="4"/>
      <c r="O1595" s="4"/>
      <c r="P1595" s="4"/>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4"/>
      <c r="AY1595" s="1"/>
    </row>
    <row r="1596" spans="3:51" s="6" customFormat="1" x14ac:dyDescent="0.3">
      <c r="C1596" s="28"/>
      <c r="D1596" s="29"/>
      <c r="E1596" s="30"/>
      <c r="F1596" s="31"/>
      <c r="G1596" s="37"/>
      <c r="H1596" s="38"/>
      <c r="K1596" s="1"/>
      <c r="L1596" s="1"/>
      <c r="M1596" s="1"/>
      <c r="N1596" s="4"/>
      <c r="O1596" s="4"/>
      <c r="P1596" s="4"/>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4"/>
      <c r="AY1596" s="1"/>
    </row>
    <row r="1597" spans="3:51" s="6" customFormat="1" x14ac:dyDescent="0.3">
      <c r="C1597" s="28"/>
      <c r="D1597" s="29"/>
      <c r="E1597" s="30"/>
      <c r="F1597" s="31"/>
      <c r="G1597" s="37"/>
      <c r="H1597" s="38"/>
      <c r="K1597" s="1"/>
      <c r="L1597" s="1"/>
      <c r="M1597" s="1"/>
      <c r="N1597" s="4"/>
      <c r="O1597" s="4"/>
      <c r="P1597" s="4"/>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4"/>
      <c r="AY1597" s="1"/>
    </row>
    <row r="1598" spans="3:51" s="6" customFormat="1" x14ac:dyDescent="0.3">
      <c r="C1598" s="28"/>
      <c r="D1598" s="29"/>
      <c r="E1598" s="30"/>
      <c r="F1598" s="31"/>
      <c r="G1598" s="37"/>
      <c r="H1598" s="38"/>
      <c r="K1598" s="1"/>
      <c r="L1598" s="1"/>
      <c r="M1598" s="1"/>
      <c r="N1598" s="4"/>
      <c r="O1598" s="4"/>
      <c r="P1598" s="4"/>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4"/>
      <c r="AY1598" s="1"/>
    </row>
    <row r="1599" spans="3:51" s="6" customFormat="1" x14ac:dyDescent="0.3">
      <c r="C1599" s="28"/>
      <c r="D1599" s="29"/>
      <c r="E1599" s="30"/>
      <c r="F1599" s="31"/>
      <c r="G1599" s="37"/>
      <c r="H1599" s="38"/>
      <c r="K1599" s="1"/>
      <c r="L1599" s="1"/>
      <c r="M1599" s="1"/>
      <c r="N1599" s="4"/>
      <c r="O1599" s="4"/>
      <c r="P1599" s="4"/>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4"/>
      <c r="AY1599" s="1"/>
    </row>
    <row r="1600" spans="3:51" s="6" customFormat="1" x14ac:dyDescent="0.3">
      <c r="C1600" s="28"/>
      <c r="D1600" s="29"/>
      <c r="E1600" s="30"/>
      <c r="F1600" s="31"/>
      <c r="G1600" s="37"/>
      <c r="H1600" s="38"/>
      <c r="K1600" s="1"/>
      <c r="L1600" s="1"/>
      <c r="M1600" s="1"/>
      <c r="N1600" s="4"/>
      <c r="O1600" s="4"/>
      <c r="P1600" s="4"/>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4"/>
      <c r="AY1600" s="1"/>
    </row>
    <row r="1601" spans="3:51" s="6" customFormat="1" x14ac:dyDescent="0.3">
      <c r="C1601" s="28"/>
      <c r="D1601" s="29"/>
      <c r="E1601" s="30"/>
      <c r="F1601" s="31"/>
      <c r="G1601" s="37"/>
      <c r="H1601" s="38"/>
      <c r="K1601" s="1"/>
      <c r="L1601" s="1"/>
      <c r="M1601" s="1"/>
      <c r="N1601" s="4"/>
      <c r="O1601" s="4"/>
      <c r="P1601" s="4"/>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4"/>
      <c r="AY1601" s="1"/>
    </row>
    <row r="1602" spans="3:51" s="6" customFormat="1" x14ac:dyDescent="0.3">
      <c r="C1602" s="28"/>
      <c r="D1602" s="29"/>
      <c r="E1602" s="30"/>
      <c r="F1602" s="31"/>
      <c r="G1602" s="37"/>
      <c r="H1602" s="38"/>
      <c r="K1602" s="1"/>
      <c r="L1602" s="1"/>
      <c r="M1602" s="1"/>
      <c r="N1602" s="4"/>
      <c r="O1602" s="4"/>
      <c r="P1602" s="4"/>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4"/>
      <c r="AY1602" s="1"/>
    </row>
    <row r="1603" spans="3:51" s="6" customFormat="1" x14ac:dyDescent="0.3">
      <c r="C1603" s="28"/>
      <c r="D1603" s="29"/>
      <c r="E1603" s="30"/>
      <c r="F1603" s="31"/>
      <c r="G1603" s="37"/>
      <c r="H1603" s="38"/>
      <c r="K1603" s="1"/>
      <c r="L1603" s="1"/>
      <c r="M1603" s="1"/>
      <c r="N1603" s="4"/>
      <c r="O1603" s="4"/>
      <c r="P1603" s="4"/>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4"/>
      <c r="AY1603" s="1"/>
    </row>
    <row r="1604" spans="3:51" s="6" customFormat="1" x14ac:dyDescent="0.3">
      <c r="C1604" s="28"/>
      <c r="D1604" s="29"/>
      <c r="E1604" s="30"/>
      <c r="F1604" s="31"/>
      <c r="G1604" s="37"/>
      <c r="H1604" s="38"/>
      <c r="K1604" s="1"/>
      <c r="L1604" s="1"/>
      <c r="M1604" s="1"/>
      <c r="N1604" s="4"/>
      <c r="O1604" s="4"/>
      <c r="P1604" s="4"/>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4"/>
      <c r="AY1604" s="1"/>
    </row>
    <row r="1605" spans="3:51" s="6" customFormat="1" x14ac:dyDescent="0.3">
      <c r="C1605" s="28"/>
      <c r="D1605" s="29"/>
      <c r="E1605" s="30"/>
      <c r="F1605" s="31"/>
      <c r="G1605" s="37"/>
      <c r="H1605" s="38"/>
      <c r="K1605" s="1"/>
      <c r="L1605" s="1"/>
      <c r="M1605" s="1"/>
      <c r="N1605" s="4"/>
      <c r="O1605" s="4"/>
      <c r="P1605" s="4"/>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4"/>
      <c r="AY1605" s="1"/>
    </row>
    <row r="1606" spans="3:51" s="6" customFormat="1" x14ac:dyDescent="0.3">
      <c r="C1606" s="28"/>
      <c r="D1606" s="29"/>
      <c r="E1606" s="30"/>
      <c r="F1606" s="31"/>
      <c r="G1606" s="37"/>
      <c r="H1606" s="38"/>
      <c r="K1606" s="1"/>
      <c r="L1606" s="1"/>
      <c r="M1606" s="1"/>
      <c r="N1606" s="4"/>
      <c r="O1606" s="4"/>
      <c r="P1606" s="4"/>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4"/>
      <c r="AY1606" s="1"/>
    </row>
    <row r="1607" spans="3:51" s="6" customFormat="1" x14ac:dyDescent="0.3">
      <c r="C1607" s="28"/>
      <c r="D1607" s="29"/>
      <c r="E1607" s="30"/>
      <c r="F1607" s="31"/>
      <c r="G1607" s="37"/>
      <c r="H1607" s="38"/>
      <c r="K1607" s="1"/>
      <c r="L1607" s="1"/>
      <c r="M1607" s="1"/>
      <c r="N1607" s="4"/>
      <c r="O1607" s="4"/>
      <c r="P1607" s="4"/>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4"/>
      <c r="AY1607" s="1"/>
    </row>
    <row r="1608" spans="3:51" s="6" customFormat="1" x14ac:dyDescent="0.3">
      <c r="C1608" s="28"/>
      <c r="D1608" s="29"/>
      <c r="E1608" s="30"/>
      <c r="F1608" s="31"/>
      <c r="G1608" s="37"/>
      <c r="H1608" s="38"/>
      <c r="K1608" s="1"/>
      <c r="L1608" s="1"/>
      <c r="M1608" s="1"/>
      <c r="N1608" s="4"/>
      <c r="O1608" s="4"/>
      <c r="P1608" s="4"/>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4"/>
      <c r="AY1608" s="1"/>
    </row>
    <row r="1609" spans="3:51" s="6" customFormat="1" x14ac:dyDescent="0.3">
      <c r="C1609" s="28"/>
      <c r="D1609" s="29"/>
      <c r="E1609" s="30"/>
      <c r="F1609" s="31"/>
      <c r="G1609" s="37"/>
      <c r="H1609" s="38"/>
      <c r="K1609" s="1"/>
      <c r="L1609" s="1"/>
      <c r="M1609" s="1"/>
      <c r="N1609" s="4"/>
      <c r="O1609" s="4"/>
      <c r="P1609" s="4"/>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4"/>
      <c r="AY1609" s="1"/>
    </row>
    <row r="1610" spans="3:51" s="6" customFormat="1" x14ac:dyDescent="0.3">
      <c r="C1610" s="28"/>
      <c r="D1610" s="29"/>
      <c r="E1610" s="30"/>
      <c r="F1610" s="31"/>
      <c r="G1610" s="37"/>
      <c r="H1610" s="38"/>
      <c r="K1610" s="1"/>
      <c r="L1610" s="1"/>
      <c r="M1610" s="1"/>
      <c r="N1610" s="4"/>
      <c r="O1610" s="4"/>
      <c r="P1610" s="4"/>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4"/>
      <c r="AY1610" s="1"/>
    </row>
    <row r="1611" spans="3:51" s="6" customFormat="1" x14ac:dyDescent="0.3">
      <c r="C1611" s="28"/>
      <c r="D1611" s="29"/>
      <c r="E1611" s="30"/>
      <c r="F1611" s="31"/>
      <c r="G1611" s="37"/>
      <c r="H1611" s="38"/>
      <c r="K1611" s="1"/>
      <c r="L1611" s="1"/>
      <c r="M1611" s="1"/>
      <c r="N1611" s="4"/>
      <c r="O1611" s="4"/>
      <c r="P1611" s="4"/>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4"/>
      <c r="AY1611" s="1"/>
    </row>
    <row r="1612" spans="3:51" s="6" customFormat="1" x14ac:dyDescent="0.3">
      <c r="C1612" s="28"/>
      <c r="D1612" s="29"/>
      <c r="E1612" s="30"/>
      <c r="F1612" s="31"/>
      <c r="G1612" s="37"/>
      <c r="H1612" s="38"/>
      <c r="K1612" s="1"/>
      <c r="L1612" s="1"/>
      <c r="M1612" s="1"/>
      <c r="N1612" s="4"/>
      <c r="O1612" s="4"/>
      <c r="P1612" s="4"/>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4"/>
      <c r="AY1612" s="1"/>
    </row>
    <row r="1613" spans="3:51" s="6" customFormat="1" x14ac:dyDescent="0.3">
      <c r="C1613" s="28"/>
      <c r="D1613" s="29"/>
      <c r="E1613" s="30"/>
      <c r="F1613" s="31"/>
      <c r="G1613" s="37"/>
      <c r="H1613" s="38"/>
      <c r="K1613" s="1"/>
      <c r="L1613" s="1"/>
      <c r="M1613" s="1"/>
      <c r="N1613" s="4"/>
      <c r="O1613" s="4"/>
      <c r="P1613" s="4"/>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4"/>
      <c r="AY1613" s="1"/>
    </row>
    <row r="1614" spans="3:51" s="6" customFormat="1" x14ac:dyDescent="0.3">
      <c r="C1614" s="28"/>
      <c r="D1614" s="29"/>
      <c r="E1614" s="30"/>
      <c r="F1614" s="31"/>
      <c r="G1614" s="37"/>
      <c r="H1614" s="38"/>
      <c r="K1614" s="1"/>
      <c r="L1614" s="1"/>
      <c r="M1614" s="1"/>
      <c r="N1614" s="4"/>
      <c r="O1614" s="4"/>
      <c r="P1614" s="4"/>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4"/>
      <c r="AY1614" s="1"/>
    </row>
    <row r="1615" spans="3:51" s="6" customFormat="1" x14ac:dyDescent="0.3">
      <c r="C1615" s="28"/>
      <c r="D1615" s="29"/>
      <c r="E1615" s="30"/>
      <c r="F1615" s="31"/>
      <c r="G1615" s="37"/>
      <c r="H1615" s="38"/>
      <c r="K1615" s="1"/>
      <c r="L1615" s="1"/>
      <c r="M1615" s="1"/>
      <c r="N1615" s="4"/>
      <c r="O1615" s="4"/>
      <c r="P1615" s="4"/>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4"/>
      <c r="AY1615" s="1"/>
    </row>
    <row r="1616" spans="3:51" s="6" customFormat="1" x14ac:dyDescent="0.3">
      <c r="C1616" s="28"/>
      <c r="D1616" s="29"/>
      <c r="E1616" s="30"/>
      <c r="F1616" s="31"/>
      <c r="G1616" s="37"/>
      <c r="H1616" s="38"/>
      <c r="K1616" s="1"/>
      <c r="L1616" s="1"/>
      <c r="M1616" s="1"/>
      <c r="N1616" s="4"/>
      <c r="O1616" s="4"/>
      <c r="P1616" s="4"/>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4"/>
      <c r="AY1616" s="1"/>
    </row>
    <row r="1617" spans="3:51" s="6" customFormat="1" x14ac:dyDescent="0.3">
      <c r="C1617" s="28"/>
      <c r="D1617" s="29"/>
      <c r="E1617" s="30"/>
      <c r="F1617" s="31"/>
      <c r="G1617" s="37"/>
      <c r="H1617" s="38"/>
      <c r="K1617" s="1"/>
      <c r="L1617" s="1"/>
      <c r="M1617" s="1"/>
      <c r="N1617" s="4"/>
      <c r="O1617" s="4"/>
      <c r="P1617" s="4"/>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4"/>
      <c r="AY1617" s="1"/>
    </row>
    <row r="1618" spans="3:51" s="6" customFormat="1" x14ac:dyDescent="0.3">
      <c r="C1618" s="28"/>
      <c r="D1618" s="29"/>
      <c r="E1618" s="30"/>
      <c r="F1618" s="31"/>
      <c r="G1618" s="37"/>
      <c r="H1618" s="38"/>
      <c r="K1618" s="1"/>
      <c r="L1618" s="1"/>
      <c r="M1618" s="1"/>
      <c r="N1618" s="4"/>
      <c r="O1618" s="4"/>
      <c r="P1618" s="4"/>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4"/>
      <c r="AY1618" s="1"/>
    </row>
    <row r="1619" spans="3:51" s="6" customFormat="1" x14ac:dyDescent="0.3">
      <c r="C1619" s="28"/>
      <c r="D1619" s="29"/>
      <c r="E1619" s="30"/>
      <c r="F1619" s="31"/>
      <c r="G1619" s="37"/>
      <c r="H1619" s="38"/>
      <c r="K1619" s="1"/>
      <c r="L1619" s="1"/>
      <c r="M1619" s="1"/>
      <c r="N1619" s="4"/>
      <c r="O1619" s="4"/>
      <c r="P1619" s="4"/>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4"/>
      <c r="AY1619" s="1"/>
    </row>
    <row r="1620" spans="3:51" s="6" customFormat="1" x14ac:dyDescent="0.3">
      <c r="C1620" s="28"/>
      <c r="D1620" s="29"/>
      <c r="E1620" s="30"/>
      <c r="F1620" s="31"/>
      <c r="G1620" s="37"/>
      <c r="H1620" s="38"/>
      <c r="K1620" s="1"/>
      <c r="L1620" s="1"/>
      <c r="M1620" s="1"/>
      <c r="N1620" s="4"/>
      <c r="O1620" s="4"/>
      <c r="P1620" s="4"/>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4"/>
      <c r="AY1620" s="1"/>
    </row>
    <row r="1621" spans="3:51" s="6" customFormat="1" x14ac:dyDescent="0.3">
      <c r="C1621" s="28"/>
      <c r="D1621" s="29"/>
      <c r="E1621" s="30"/>
      <c r="F1621" s="31"/>
      <c r="G1621" s="37"/>
      <c r="H1621" s="38"/>
      <c r="K1621" s="1"/>
      <c r="L1621" s="1"/>
      <c r="M1621" s="1"/>
      <c r="N1621" s="4"/>
      <c r="O1621" s="4"/>
      <c r="P1621" s="4"/>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4"/>
      <c r="AY1621" s="1"/>
    </row>
    <row r="1622" spans="3:51" s="6" customFormat="1" x14ac:dyDescent="0.3">
      <c r="C1622" s="28"/>
      <c r="D1622" s="29"/>
      <c r="E1622" s="30"/>
      <c r="F1622" s="31"/>
      <c r="G1622" s="37"/>
      <c r="H1622" s="38"/>
      <c r="K1622" s="1"/>
      <c r="L1622" s="1"/>
      <c r="M1622" s="1"/>
      <c r="N1622" s="4"/>
      <c r="O1622" s="4"/>
      <c r="P1622" s="4"/>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4"/>
      <c r="AY1622" s="1"/>
    </row>
    <row r="1623" spans="3:51" s="6" customFormat="1" x14ac:dyDescent="0.3">
      <c r="C1623" s="28"/>
      <c r="D1623" s="29"/>
      <c r="E1623" s="30"/>
      <c r="F1623" s="31"/>
      <c r="G1623" s="37"/>
      <c r="H1623" s="38"/>
      <c r="K1623" s="1"/>
      <c r="L1623" s="1"/>
      <c r="M1623" s="1"/>
      <c r="N1623" s="4"/>
      <c r="O1623" s="4"/>
      <c r="P1623" s="4"/>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4"/>
      <c r="AY1623" s="1"/>
    </row>
    <row r="1624" spans="3:51" s="6" customFormat="1" x14ac:dyDescent="0.3">
      <c r="C1624" s="28"/>
      <c r="D1624" s="29"/>
      <c r="E1624" s="30"/>
      <c r="F1624" s="31"/>
      <c r="G1624" s="37"/>
      <c r="H1624" s="38"/>
      <c r="K1624" s="1"/>
      <c r="L1624" s="1"/>
      <c r="M1624" s="1"/>
      <c r="N1624" s="4"/>
      <c r="O1624" s="4"/>
      <c r="P1624" s="4"/>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4"/>
      <c r="AY1624" s="1"/>
    </row>
    <row r="1625" spans="3:51" s="6" customFormat="1" x14ac:dyDescent="0.3">
      <c r="C1625" s="28"/>
      <c r="D1625" s="29"/>
      <c r="E1625" s="30"/>
      <c r="F1625" s="31"/>
      <c r="G1625" s="37"/>
      <c r="H1625" s="38"/>
      <c r="K1625" s="1"/>
      <c r="L1625" s="1"/>
      <c r="M1625" s="1"/>
      <c r="N1625" s="4"/>
      <c r="O1625" s="4"/>
      <c r="P1625" s="4"/>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4"/>
      <c r="AY1625" s="1"/>
    </row>
    <row r="1626" spans="3:51" s="6" customFormat="1" x14ac:dyDescent="0.3">
      <c r="C1626" s="28"/>
      <c r="D1626" s="29"/>
      <c r="E1626" s="30"/>
      <c r="F1626" s="31"/>
      <c r="G1626" s="37"/>
      <c r="H1626" s="38"/>
      <c r="K1626" s="1"/>
      <c r="L1626" s="1"/>
      <c r="M1626" s="1"/>
      <c r="N1626" s="4"/>
      <c r="O1626" s="4"/>
      <c r="P1626" s="4"/>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4"/>
      <c r="AY1626" s="1"/>
    </row>
    <row r="1627" spans="3:51" s="6" customFormat="1" x14ac:dyDescent="0.3">
      <c r="C1627" s="28"/>
      <c r="D1627" s="29"/>
      <c r="E1627" s="30"/>
      <c r="F1627" s="31"/>
      <c r="G1627" s="37"/>
      <c r="H1627" s="38"/>
      <c r="K1627" s="1"/>
      <c r="L1627" s="1"/>
      <c r="M1627" s="1"/>
      <c r="N1627" s="4"/>
      <c r="O1627" s="4"/>
      <c r="P1627" s="4"/>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4"/>
      <c r="AY1627" s="1"/>
    </row>
    <row r="1628" spans="3:51" s="6" customFormat="1" x14ac:dyDescent="0.3">
      <c r="C1628" s="28"/>
      <c r="D1628" s="29"/>
      <c r="E1628" s="30"/>
      <c r="F1628" s="31"/>
      <c r="G1628" s="37"/>
      <c r="H1628" s="38"/>
      <c r="K1628" s="1"/>
      <c r="L1628" s="1"/>
      <c r="M1628" s="1"/>
      <c r="N1628" s="4"/>
      <c r="O1628" s="4"/>
      <c r="P1628" s="4"/>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4"/>
      <c r="AY1628" s="1"/>
    </row>
    <row r="1629" spans="3:51" s="6" customFormat="1" x14ac:dyDescent="0.3">
      <c r="C1629" s="28"/>
      <c r="D1629" s="29"/>
      <c r="E1629" s="30"/>
      <c r="F1629" s="31"/>
      <c r="G1629" s="37"/>
      <c r="H1629" s="38"/>
      <c r="K1629" s="1"/>
      <c r="L1629" s="1"/>
      <c r="M1629" s="1"/>
      <c r="N1629" s="4"/>
      <c r="O1629" s="4"/>
      <c r="P1629" s="4"/>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4"/>
      <c r="AY1629" s="1"/>
    </row>
    <row r="1630" spans="3:51" s="6" customFormat="1" x14ac:dyDescent="0.3">
      <c r="C1630" s="28"/>
      <c r="D1630" s="29"/>
      <c r="E1630" s="30"/>
      <c r="F1630" s="31"/>
      <c r="G1630" s="37"/>
      <c r="H1630" s="38"/>
      <c r="K1630" s="1"/>
      <c r="L1630" s="1"/>
      <c r="M1630" s="1"/>
      <c r="N1630" s="4"/>
      <c r="O1630" s="4"/>
      <c r="P1630" s="4"/>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4"/>
      <c r="AY1630" s="1"/>
    </row>
    <row r="1631" spans="3:51" s="6" customFormat="1" x14ac:dyDescent="0.3">
      <c r="C1631" s="28"/>
      <c r="D1631" s="29"/>
      <c r="E1631" s="30"/>
      <c r="F1631" s="31"/>
      <c r="G1631" s="37"/>
      <c r="H1631" s="38"/>
      <c r="K1631" s="1"/>
      <c r="L1631" s="1"/>
      <c r="M1631" s="1"/>
      <c r="N1631" s="4"/>
      <c r="O1631" s="4"/>
      <c r="P1631" s="4"/>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4"/>
      <c r="AY1631" s="1"/>
    </row>
    <row r="1632" spans="3:51" s="6" customFormat="1" x14ac:dyDescent="0.3">
      <c r="C1632" s="28"/>
      <c r="D1632" s="29"/>
      <c r="E1632" s="30"/>
      <c r="F1632" s="31"/>
      <c r="G1632" s="37"/>
      <c r="H1632" s="38"/>
      <c r="K1632" s="1"/>
      <c r="L1632" s="1"/>
      <c r="M1632" s="1"/>
      <c r="N1632" s="4"/>
      <c r="O1632" s="4"/>
      <c r="P1632" s="4"/>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4"/>
      <c r="AY1632" s="1"/>
    </row>
    <row r="1633" spans="3:51" s="6" customFormat="1" x14ac:dyDescent="0.3">
      <c r="C1633" s="28"/>
      <c r="D1633" s="29"/>
      <c r="E1633" s="30"/>
      <c r="F1633" s="31"/>
      <c r="G1633" s="37"/>
      <c r="H1633" s="38"/>
      <c r="K1633" s="1"/>
      <c r="L1633" s="1"/>
      <c r="M1633" s="1"/>
      <c r="N1633" s="4"/>
      <c r="O1633" s="4"/>
      <c r="P1633" s="4"/>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4"/>
      <c r="AY1633" s="1"/>
    </row>
    <row r="1634" spans="3:51" s="6" customFormat="1" x14ac:dyDescent="0.3">
      <c r="C1634" s="28"/>
      <c r="D1634" s="29"/>
      <c r="E1634" s="30"/>
      <c r="F1634" s="31"/>
      <c r="G1634" s="37"/>
      <c r="H1634" s="38"/>
      <c r="K1634" s="1"/>
      <c r="L1634" s="1"/>
      <c r="M1634" s="1"/>
      <c r="N1634" s="4"/>
      <c r="O1634" s="4"/>
      <c r="P1634" s="4"/>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4"/>
      <c r="AY1634" s="1"/>
    </row>
    <row r="1635" spans="3:51" s="6" customFormat="1" x14ac:dyDescent="0.3">
      <c r="C1635" s="28"/>
      <c r="D1635" s="29"/>
      <c r="E1635" s="30"/>
      <c r="F1635" s="31"/>
      <c r="G1635" s="37"/>
      <c r="H1635" s="38"/>
      <c r="K1635" s="1"/>
      <c r="L1635" s="1"/>
      <c r="M1635" s="1"/>
      <c r="N1635" s="4"/>
      <c r="O1635" s="4"/>
      <c r="P1635" s="4"/>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4"/>
      <c r="AY1635" s="1"/>
    </row>
    <row r="1636" spans="3:51" s="6" customFormat="1" x14ac:dyDescent="0.3">
      <c r="C1636" s="28"/>
      <c r="D1636" s="29"/>
      <c r="E1636" s="30"/>
      <c r="F1636" s="31"/>
      <c r="G1636" s="37"/>
      <c r="H1636" s="38"/>
      <c r="K1636" s="1"/>
      <c r="L1636" s="1"/>
      <c r="M1636" s="1"/>
      <c r="N1636" s="4"/>
      <c r="O1636" s="4"/>
      <c r="P1636" s="4"/>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4"/>
      <c r="AY1636" s="1"/>
    </row>
    <row r="1637" spans="3:51" s="6" customFormat="1" x14ac:dyDescent="0.3">
      <c r="C1637" s="28"/>
      <c r="D1637" s="29"/>
      <c r="E1637" s="30"/>
      <c r="F1637" s="31"/>
      <c r="G1637" s="37"/>
      <c r="H1637" s="38"/>
      <c r="K1637" s="1"/>
      <c r="L1637" s="1"/>
      <c r="M1637" s="1"/>
      <c r="N1637" s="4"/>
      <c r="O1637" s="4"/>
      <c r="P1637" s="4"/>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4"/>
      <c r="AY1637" s="1"/>
    </row>
    <row r="1638" spans="3:51" s="6" customFormat="1" x14ac:dyDescent="0.3">
      <c r="C1638" s="28"/>
      <c r="D1638" s="29"/>
      <c r="E1638" s="30"/>
      <c r="F1638" s="31"/>
      <c r="G1638" s="37"/>
      <c r="H1638" s="38"/>
      <c r="K1638" s="1"/>
      <c r="L1638" s="1"/>
      <c r="M1638" s="1"/>
      <c r="N1638" s="4"/>
      <c r="O1638" s="4"/>
      <c r="P1638" s="4"/>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4"/>
      <c r="AY1638" s="1"/>
    </row>
    <row r="1639" spans="3:51" s="6" customFormat="1" x14ac:dyDescent="0.3">
      <c r="C1639" s="28"/>
      <c r="D1639" s="29"/>
      <c r="E1639" s="30"/>
      <c r="F1639" s="31"/>
      <c r="G1639" s="37"/>
      <c r="H1639" s="38"/>
      <c r="K1639" s="1"/>
      <c r="L1639" s="1"/>
      <c r="M1639" s="1"/>
      <c r="N1639" s="4"/>
      <c r="O1639" s="4"/>
      <c r="P1639" s="4"/>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4"/>
      <c r="AY1639" s="1"/>
    </row>
    <row r="1640" spans="3:51" s="6" customFormat="1" x14ac:dyDescent="0.3">
      <c r="C1640" s="28"/>
      <c r="D1640" s="29"/>
      <c r="E1640" s="30"/>
      <c r="F1640" s="31"/>
      <c r="G1640" s="37"/>
      <c r="H1640" s="38"/>
      <c r="K1640" s="1"/>
      <c r="L1640" s="1"/>
      <c r="M1640" s="1"/>
      <c r="N1640" s="4"/>
      <c r="O1640" s="4"/>
      <c r="P1640" s="4"/>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4"/>
      <c r="AY1640" s="1"/>
    </row>
    <row r="1641" spans="3:51" s="6" customFormat="1" x14ac:dyDescent="0.3">
      <c r="C1641" s="28"/>
      <c r="D1641" s="29"/>
      <c r="E1641" s="30"/>
      <c r="F1641" s="31"/>
      <c r="G1641" s="37"/>
      <c r="H1641" s="38"/>
      <c r="K1641" s="1"/>
      <c r="L1641" s="1"/>
      <c r="M1641" s="1"/>
      <c r="N1641" s="4"/>
      <c r="O1641" s="4"/>
      <c r="P1641" s="4"/>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4"/>
      <c r="AY1641" s="1"/>
    </row>
    <row r="1642" spans="3:51" s="6" customFormat="1" x14ac:dyDescent="0.3">
      <c r="C1642" s="28"/>
      <c r="D1642" s="29"/>
      <c r="E1642" s="30"/>
      <c r="F1642" s="31"/>
      <c r="G1642" s="37"/>
      <c r="H1642" s="38"/>
      <c r="K1642" s="1"/>
      <c r="L1642" s="1"/>
      <c r="M1642" s="1"/>
      <c r="N1642" s="4"/>
      <c r="O1642" s="4"/>
      <c r="P1642" s="4"/>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4"/>
      <c r="AY1642" s="1"/>
    </row>
    <row r="1643" spans="3:51" s="6" customFormat="1" x14ac:dyDescent="0.3">
      <c r="C1643" s="28"/>
      <c r="D1643" s="29"/>
      <c r="E1643" s="30"/>
      <c r="F1643" s="31"/>
      <c r="G1643" s="37"/>
      <c r="H1643" s="38"/>
      <c r="K1643" s="1"/>
      <c r="L1643" s="1"/>
      <c r="M1643" s="1"/>
      <c r="N1643" s="4"/>
      <c r="O1643" s="4"/>
      <c r="P1643" s="4"/>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4"/>
      <c r="AY1643" s="1"/>
    </row>
    <row r="1644" spans="3:51" s="6" customFormat="1" x14ac:dyDescent="0.3">
      <c r="C1644" s="28"/>
      <c r="D1644" s="29"/>
      <c r="E1644" s="30"/>
      <c r="F1644" s="31"/>
      <c r="G1644" s="37"/>
      <c r="H1644" s="38"/>
      <c r="K1644" s="1"/>
      <c r="L1644" s="1"/>
      <c r="M1644" s="1"/>
      <c r="N1644" s="4"/>
      <c r="O1644" s="4"/>
      <c r="P1644" s="4"/>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4"/>
      <c r="AY1644" s="1"/>
    </row>
    <row r="1645" spans="3:51" s="6" customFormat="1" x14ac:dyDescent="0.3">
      <c r="C1645" s="28"/>
      <c r="D1645" s="29"/>
      <c r="E1645" s="30"/>
      <c r="F1645" s="31"/>
      <c r="G1645" s="37"/>
      <c r="H1645" s="38"/>
      <c r="K1645" s="1"/>
      <c r="L1645" s="1"/>
      <c r="M1645" s="1"/>
      <c r="N1645" s="4"/>
      <c r="O1645" s="4"/>
      <c r="P1645" s="4"/>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4"/>
      <c r="AY1645" s="1"/>
    </row>
    <row r="1646" spans="3:51" s="6" customFormat="1" x14ac:dyDescent="0.3">
      <c r="C1646" s="28"/>
      <c r="D1646" s="29"/>
      <c r="E1646" s="30"/>
      <c r="F1646" s="31"/>
      <c r="G1646" s="37"/>
      <c r="H1646" s="38"/>
      <c r="K1646" s="1"/>
      <c r="L1646" s="1"/>
      <c r="M1646" s="1"/>
      <c r="N1646" s="4"/>
      <c r="O1646" s="4"/>
      <c r="P1646" s="4"/>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4"/>
      <c r="AY1646" s="1"/>
    </row>
    <row r="1647" spans="3:51" s="6" customFormat="1" x14ac:dyDescent="0.3">
      <c r="C1647" s="28"/>
      <c r="D1647" s="29"/>
      <c r="E1647" s="30"/>
      <c r="F1647" s="31"/>
      <c r="G1647" s="37"/>
      <c r="H1647" s="38"/>
      <c r="K1647" s="1"/>
      <c r="L1647" s="1"/>
      <c r="M1647" s="1"/>
      <c r="N1647" s="4"/>
      <c r="O1647" s="4"/>
      <c r="P1647" s="4"/>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4"/>
      <c r="AY1647" s="1"/>
    </row>
    <row r="1648" spans="3:51" s="6" customFormat="1" x14ac:dyDescent="0.3">
      <c r="C1648" s="28"/>
      <c r="D1648" s="29"/>
      <c r="E1648" s="30"/>
      <c r="F1648" s="31"/>
      <c r="G1648" s="37"/>
      <c r="H1648" s="38"/>
      <c r="K1648" s="1"/>
      <c r="L1648" s="1"/>
      <c r="M1648" s="1"/>
      <c r="N1648" s="4"/>
      <c r="O1648" s="4"/>
      <c r="P1648" s="4"/>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4"/>
      <c r="AY1648" s="1"/>
    </row>
    <row r="1649" spans="3:51" s="6" customFormat="1" x14ac:dyDescent="0.3">
      <c r="C1649" s="28"/>
      <c r="D1649" s="29"/>
      <c r="E1649" s="30"/>
      <c r="F1649" s="31"/>
      <c r="G1649" s="37"/>
      <c r="H1649" s="38"/>
      <c r="K1649" s="1"/>
      <c r="L1649" s="1"/>
      <c r="M1649" s="1"/>
      <c r="N1649" s="4"/>
      <c r="O1649" s="4"/>
      <c r="P1649" s="4"/>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4"/>
      <c r="AY1649" s="1"/>
    </row>
    <row r="1650" spans="3:51" s="6" customFormat="1" x14ac:dyDescent="0.3">
      <c r="C1650" s="28"/>
      <c r="D1650" s="29"/>
      <c r="E1650" s="30"/>
      <c r="F1650" s="31"/>
      <c r="G1650" s="37"/>
      <c r="H1650" s="38"/>
      <c r="K1650" s="1"/>
      <c r="L1650" s="1"/>
      <c r="M1650" s="1"/>
      <c r="N1650" s="4"/>
      <c r="O1650" s="4"/>
      <c r="P1650" s="4"/>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4"/>
      <c r="AY1650" s="1"/>
    </row>
    <row r="1651" spans="3:51" s="6" customFormat="1" x14ac:dyDescent="0.3">
      <c r="C1651" s="28"/>
      <c r="D1651" s="29"/>
      <c r="E1651" s="30"/>
      <c r="F1651" s="31"/>
      <c r="G1651" s="37"/>
      <c r="H1651" s="38"/>
      <c r="K1651" s="1"/>
      <c r="L1651" s="1"/>
      <c r="M1651" s="1"/>
      <c r="N1651" s="4"/>
      <c r="O1651" s="4"/>
      <c r="P1651" s="4"/>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4"/>
      <c r="AY1651" s="1"/>
    </row>
    <row r="1652" spans="3:51" s="6" customFormat="1" x14ac:dyDescent="0.3">
      <c r="C1652" s="28"/>
      <c r="D1652" s="29"/>
      <c r="E1652" s="30"/>
      <c r="F1652" s="31"/>
      <c r="G1652" s="37"/>
      <c r="H1652" s="38"/>
      <c r="K1652" s="1"/>
      <c r="L1652" s="1"/>
      <c r="M1652" s="1"/>
      <c r="N1652" s="4"/>
      <c r="O1652" s="4"/>
      <c r="P1652" s="4"/>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4"/>
      <c r="AY1652" s="1"/>
    </row>
    <row r="1653" spans="3:51" s="6" customFormat="1" x14ac:dyDescent="0.3">
      <c r="C1653" s="28"/>
      <c r="D1653" s="29"/>
      <c r="E1653" s="30"/>
      <c r="F1653" s="31"/>
      <c r="G1653" s="37"/>
      <c r="H1653" s="38"/>
      <c r="K1653" s="1"/>
      <c r="L1653" s="1"/>
      <c r="M1653" s="1"/>
      <c r="N1653" s="4"/>
      <c r="O1653" s="4"/>
      <c r="P1653" s="4"/>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4"/>
      <c r="AY1653" s="1"/>
    </row>
    <row r="1654" spans="3:51" s="6" customFormat="1" x14ac:dyDescent="0.3">
      <c r="C1654" s="28"/>
      <c r="D1654" s="29"/>
      <c r="E1654" s="30"/>
      <c r="F1654" s="31"/>
      <c r="G1654" s="37"/>
      <c r="H1654" s="38"/>
      <c r="K1654" s="1"/>
      <c r="L1654" s="1"/>
      <c r="M1654" s="1"/>
      <c r="N1654" s="4"/>
      <c r="O1654" s="4"/>
      <c r="P1654" s="4"/>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4"/>
      <c r="AY1654" s="1"/>
    </row>
    <row r="1655" spans="3:51" s="6" customFormat="1" x14ac:dyDescent="0.3">
      <c r="C1655" s="28"/>
      <c r="D1655" s="29"/>
      <c r="E1655" s="30"/>
      <c r="F1655" s="31"/>
      <c r="G1655" s="37"/>
      <c r="H1655" s="38"/>
      <c r="K1655" s="1"/>
      <c r="L1655" s="1"/>
      <c r="M1655" s="1"/>
      <c r="N1655" s="4"/>
      <c r="O1655" s="4"/>
      <c r="P1655" s="4"/>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4"/>
      <c r="AY1655" s="1"/>
    </row>
    <row r="1656" spans="3:51" s="6" customFormat="1" x14ac:dyDescent="0.3">
      <c r="C1656" s="28"/>
      <c r="D1656" s="29"/>
      <c r="E1656" s="30"/>
      <c r="F1656" s="31"/>
      <c r="G1656" s="37"/>
      <c r="H1656" s="38"/>
      <c r="K1656" s="1"/>
      <c r="L1656" s="1"/>
      <c r="M1656" s="1"/>
      <c r="N1656" s="4"/>
      <c r="O1656" s="4"/>
      <c r="P1656" s="4"/>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4"/>
      <c r="AY1656" s="1"/>
    </row>
    <row r="1657" spans="3:51" s="6" customFormat="1" x14ac:dyDescent="0.3">
      <c r="C1657" s="28"/>
      <c r="D1657" s="29"/>
      <c r="E1657" s="30"/>
      <c r="F1657" s="31"/>
      <c r="G1657" s="37"/>
      <c r="H1657" s="38"/>
      <c r="K1657" s="1"/>
      <c r="L1657" s="1"/>
      <c r="M1657" s="1"/>
      <c r="N1657" s="4"/>
      <c r="O1657" s="4"/>
      <c r="P1657" s="4"/>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4"/>
      <c r="AY1657" s="1"/>
    </row>
    <row r="1658" spans="3:51" s="6" customFormat="1" x14ac:dyDescent="0.3">
      <c r="C1658" s="28"/>
      <c r="D1658" s="29"/>
      <c r="E1658" s="30"/>
      <c r="F1658" s="31"/>
      <c r="G1658" s="37"/>
      <c r="H1658" s="38"/>
      <c r="K1658" s="1"/>
      <c r="L1658" s="1"/>
      <c r="M1658" s="1"/>
      <c r="N1658" s="4"/>
      <c r="O1658" s="4"/>
      <c r="P1658" s="4"/>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4"/>
      <c r="AY1658" s="1"/>
    </row>
    <row r="1659" spans="3:51" s="6" customFormat="1" x14ac:dyDescent="0.3">
      <c r="C1659" s="28"/>
      <c r="D1659" s="29"/>
      <c r="E1659" s="30"/>
      <c r="F1659" s="31"/>
      <c r="G1659" s="37"/>
      <c r="H1659" s="38"/>
      <c r="K1659" s="1"/>
      <c r="L1659" s="1"/>
      <c r="M1659" s="1"/>
      <c r="N1659" s="4"/>
      <c r="O1659" s="4"/>
      <c r="P1659" s="4"/>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4"/>
      <c r="AY1659" s="1"/>
    </row>
    <row r="1660" spans="3:51" s="6" customFormat="1" x14ac:dyDescent="0.3">
      <c r="C1660" s="28"/>
      <c r="D1660" s="29"/>
      <c r="E1660" s="30"/>
      <c r="F1660" s="31"/>
      <c r="G1660" s="37"/>
      <c r="H1660" s="38"/>
      <c r="K1660" s="1"/>
      <c r="L1660" s="1"/>
      <c r="M1660" s="1"/>
      <c r="N1660" s="4"/>
      <c r="O1660" s="4"/>
      <c r="P1660" s="4"/>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4"/>
      <c r="AY1660" s="1"/>
    </row>
    <row r="1661" spans="3:51" s="6" customFormat="1" x14ac:dyDescent="0.3">
      <c r="C1661" s="28"/>
      <c r="D1661" s="29"/>
      <c r="E1661" s="30"/>
      <c r="F1661" s="31"/>
      <c r="G1661" s="37"/>
      <c r="H1661" s="38"/>
      <c r="K1661" s="1"/>
      <c r="L1661" s="1"/>
      <c r="M1661" s="1"/>
      <c r="N1661" s="4"/>
      <c r="O1661" s="4"/>
      <c r="P1661" s="4"/>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4"/>
      <c r="AY1661" s="1"/>
    </row>
    <row r="1662" spans="3:51" s="6" customFormat="1" x14ac:dyDescent="0.3">
      <c r="C1662" s="28"/>
      <c r="D1662" s="29"/>
      <c r="E1662" s="30"/>
      <c r="F1662" s="31"/>
      <c r="G1662" s="37"/>
      <c r="H1662" s="38"/>
      <c r="K1662" s="1"/>
      <c r="L1662" s="1"/>
      <c r="M1662" s="1"/>
      <c r="N1662" s="4"/>
      <c r="O1662" s="4"/>
      <c r="P1662" s="4"/>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4"/>
      <c r="AY1662" s="1"/>
    </row>
    <row r="1663" spans="3:51" s="6" customFormat="1" x14ac:dyDescent="0.3">
      <c r="C1663" s="28"/>
      <c r="D1663" s="29"/>
      <c r="E1663" s="30"/>
      <c r="F1663" s="31"/>
      <c r="G1663" s="37"/>
      <c r="H1663" s="38"/>
      <c r="K1663" s="1"/>
      <c r="L1663" s="1"/>
      <c r="M1663" s="1"/>
      <c r="N1663" s="4"/>
      <c r="O1663" s="4"/>
      <c r="P1663" s="4"/>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4"/>
      <c r="AY1663" s="1"/>
    </row>
    <row r="1664" spans="3:51" s="6" customFormat="1" x14ac:dyDescent="0.3">
      <c r="C1664" s="28"/>
      <c r="D1664" s="29"/>
      <c r="E1664" s="30"/>
      <c r="F1664" s="31"/>
      <c r="G1664" s="37"/>
      <c r="H1664" s="38"/>
      <c r="K1664" s="1"/>
      <c r="L1664" s="1"/>
      <c r="M1664" s="1"/>
      <c r="N1664" s="4"/>
      <c r="O1664" s="4"/>
      <c r="P1664" s="4"/>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4"/>
      <c r="AY1664" s="1"/>
    </row>
    <row r="1665" spans="3:51" s="6" customFormat="1" x14ac:dyDescent="0.3">
      <c r="C1665" s="28"/>
      <c r="D1665" s="29"/>
      <c r="E1665" s="30"/>
      <c r="F1665" s="31"/>
      <c r="G1665" s="37"/>
      <c r="H1665" s="38"/>
      <c r="K1665" s="1"/>
      <c r="L1665" s="1"/>
      <c r="M1665" s="1"/>
      <c r="N1665" s="4"/>
      <c r="O1665" s="4"/>
      <c r="P1665" s="4"/>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4"/>
      <c r="AY1665" s="1"/>
    </row>
    <row r="1666" spans="3:51" s="6" customFormat="1" x14ac:dyDescent="0.3">
      <c r="C1666" s="28"/>
      <c r="D1666" s="29"/>
      <c r="E1666" s="30"/>
      <c r="F1666" s="31"/>
      <c r="G1666" s="37"/>
      <c r="H1666" s="38"/>
      <c r="K1666" s="1"/>
      <c r="L1666" s="1"/>
      <c r="M1666" s="1"/>
      <c r="N1666" s="4"/>
      <c r="O1666" s="4"/>
      <c r="P1666" s="4"/>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4"/>
      <c r="AY1666" s="1"/>
    </row>
    <row r="1667" spans="3:51" s="6" customFormat="1" x14ac:dyDescent="0.3">
      <c r="C1667" s="28"/>
      <c r="D1667" s="29"/>
      <c r="E1667" s="30"/>
      <c r="F1667" s="31"/>
      <c r="G1667" s="37"/>
      <c r="H1667" s="38"/>
      <c r="K1667" s="1"/>
      <c r="L1667" s="1"/>
      <c r="M1667" s="1"/>
      <c r="N1667" s="4"/>
      <c r="O1667" s="4"/>
      <c r="P1667" s="4"/>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4"/>
      <c r="AY1667" s="1"/>
    </row>
    <row r="1668" spans="3:51" s="6" customFormat="1" x14ac:dyDescent="0.3">
      <c r="C1668" s="28"/>
      <c r="D1668" s="29"/>
      <c r="E1668" s="30"/>
      <c r="F1668" s="31"/>
      <c r="G1668" s="37"/>
      <c r="H1668" s="38"/>
      <c r="K1668" s="1"/>
      <c r="L1668" s="1"/>
      <c r="M1668" s="1"/>
      <c r="N1668" s="4"/>
      <c r="O1668" s="4"/>
      <c r="P1668" s="4"/>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4"/>
      <c r="AY1668" s="1"/>
    </row>
    <row r="1669" spans="3:51" s="6" customFormat="1" x14ac:dyDescent="0.3">
      <c r="C1669" s="28"/>
      <c r="D1669" s="29"/>
      <c r="E1669" s="30"/>
      <c r="F1669" s="31"/>
      <c r="G1669" s="37"/>
      <c r="H1669" s="38"/>
      <c r="K1669" s="1"/>
      <c r="L1669" s="1"/>
      <c r="M1669" s="1"/>
      <c r="N1669" s="4"/>
      <c r="O1669" s="4"/>
      <c r="P1669" s="4"/>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4"/>
      <c r="AY1669" s="1"/>
    </row>
    <row r="1670" spans="3:51" s="6" customFormat="1" x14ac:dyDescent="0.3">
      <c r="C1670" s="28"/>
      <c r="D1670" s="29"/>
      <c r="E1670" s="30"/>
      <c r="F1670" s="31"/>
      <c r="G1670" s="37"/>
      <c r="H1670" s="38"/>
      <c r="K1670" s="1"/>
      <c r="L1670" s="1"/>
      <c r="M1670" s="1"/>
      <c r="N1670" s="4"/>
      <c r="O1670" s="4"/>
      <c r="P1670" s="4"/>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4"/>
      <c r="AY1670" s="1"/>
    </row>
    <row r="1671" spans="3:51" s="6" customFormat="1" x14ac:dyDescent="0.3">
      <c r="C1671" s="28"/>
      <c r="D1671" s="29"/>
      <c r="E1671" s="30"/>
      <c r="F1671" s="31"/>
      <c r="G1671" s="37"/>
      <c r="H1671" s="38"/>
      <c r="K1671" s="1"/>
      <c r="L1671" s="1"/>
      <c r="M1671" s="1"/>
      <c r="N1671" s="4"/>
      <c r="O1671" s="4"/>
      <c r="P1671" s="4"/>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4"/>
      <c r="AY1671" s="1"/>
    </row>
    <row r="1672" spans="3:51" s="6" customFormat="1" x14ac:dyDescent="0.3">
      <c r="C1672" s="28"/>
      <c r="D1672" s="29"/>
      <c r="E1672" s="30"/>
      <c r="F1672" s="31"/>
      <c r="G1672" s="37"/>
      <c r="H1672" s="38"/>
      <c r="K1672" s="1"/>
      <c r="L1672" s="1"/>
      <c r="M1672" s="1"/>
      <c r="N1672" s="4"/>
      <c r="O1672" s="4"/>
      <c r="P1672" s="4"/>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4"/>
      <c r="AY1672" s="1"/>
    </row>
    <row r="1673" spans="3:51" s="6" customFormat="1" x14ac:dyDescent="0.3">
      <c r="C1673" s="28"/>
      <c r="D1673" s="29"/>
      <c r="E1673" s="30"/>
      <c r="F1673" s="31"/>
      <c r="G1673" s="37"/>
      <c r="H1673" s="38"/>
      <c r="K1673" s="1"/>
      <c r="L1673" s="1"/>
      <c r="M1673" s="1"/>
      <c r="N1673" s="4"/>
      <c r="O1673" s="4"/>
      <c r="P1673" s="4"/>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4"/>
      <c r="AY1673" s="1"/>
    </row>
    <row r="1674" spans="3:51" s="6" customFormat="1" x14ac:dyDescent="0.3">
      <c r="C1674" s="28"/>
      <c r="D1674" s="29"/>
      <c r="E1674" s="30"/>
      <c r="F1674" s="31"/>
      <c r="G1674" s="37"/>
      <c r="H1674" s="38"/>
      <c r="K1674" s="1"/>
      <c r="L1674" s="1"/>
      <c r="M1674" s="1"/>
      <c r="N1674" s="4"/>
      <c r="O1674" s="4"/>
      <c r="P1674" s="4"/>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4"/>
      <c r="AY1674" s="1"/>
    </row>
    <row r="1675" spans="3:51" s="6" customFormat="1" x14ac:dyDescent="0.3">
      <c r="C1675" s="28"/>
      <c r="D1675" s="29"/>
      <c r="E1675" s="30"/>
      <c r="F1675" s="31"/>
      <c r="G1675" s="37"/>
      <c r="H1675" s="38"/>
      <c r="K1675" s="1"/>
      <c r="L1675" s="1"/>
      <c r="M1675" s="1"/>
      <c r="N1675" s="4"/>
      <c r="O1675" s="4"/>
      <c r="P1675" s="4"/>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4"/>
      <c r="AY1675" s="1"/>
    </row>
    <row r="1676" spans="3:51" s="6" customFormat="1" x14ac:dyDescent="0.3">
      <c r="C1676" s="28"/>
      <c r="D1676" s="29"/>
      <c r="E1676" s="30"/>
      <c r="F1676" s="31"/>
      <c r="G1676" s="37"/>
      <c r="H1676" s="38"/>
      <c r="K1676" s="1"/>
      <c r="L1676" s="1"/>
      <c r="M1676" s="1"/>
      <c r="N1676" s="4"/>
      <c r="O1676" s="4"/>
      <c r="P1676" s="4"/>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4"/>
      <c r="AY1676" s="1"/>
    </row>
    <row r="1677" spans="3:51" s="6" customFormat="1" x14ac:dyDescent="0.3">
      <c r="C1677" s="28"/>
      <c r="D1677" s="29"/>
      <c r="E1677" s="30"/>
      <c r="F1677" s="31"/>
      <c r="G1677" s="37"/>
      <c r="H1677" s="38"/>
      <c r="K1677" s="1"/>
      <c r="L1677" s="1"/>
      <c r="M1677" s="1"/>
      <c r="N1677" s="4"/>
      <c r="O1677" s="4"/>
      <c r="P1677" s="4"/>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4"/>
      <c r="AY1677" s="1"/>
    </row>
    <row r="1678" spans="3:51" s="6" customFormat="1" x14ac:dyDescent="0.3">
      <c r="C1678" s="28"/>
      <c r="D1678" s="29"/>
      <c r="E1678" s="30"/>
      <c r="F1678" s="31"/>
      <c r="G1678" s="37"/>
      <c r="H1678" s="38"/>
      <c r="K1678" s="1"/>
      <c r="L1678" s="1"/>
      <c r="M1678" s="1"/>
      <c r="N1678" s="4"/>
      <c r="O1678" s="4"/>
      <c r="P1678" s="4"/>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4"/>
      <c r="AY1678" s="1"/>
    </row>
    <row r="1679" spans="3:51" s="6" customFormat="1" x14ac:dyDescent="0.3">
      <c r="C1679" s="28"/>
      <c r="D1679" s="29"/>
      <c r="E1679" s="30"/>
      <c r="F1679" s="31"/>
      <c r="G1679" s="37"/>
      <c r="H1679" s="38"/>
      <c r="K1679" s="1"/>
      <c r="L1679" s="1"/>
      <c r="M1679" s="1"/>
      <c r="N1679" s="4"/>
      <c r="O1679" s="4"/>
      <c r="P1679" s="4"/>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4"/>
      <c r="AY1679" s="1"/>
    </row>
    <row r="1680" spans="3:51" s="6" customFormat="1" x14ac:dyDescent="0.3">
      <c r="C1680" s="28"/>
      <c r="D1680" s="29"/>
      <c r="E1680" s="30"/>
      <c r="F1680" s="31"/>
      <c r="G1680" s="37"/>
      <c r="H1680" s="38"/>
      <c r="K1680" s="1"/>
      <c r="L1680" s="1"/>
      <c r="M1680" s="1"/>
      <c r="N1680" s="4"/>
      <c r="O1680" s="4"/>
      <c r="P1680" s="4"/>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4"/>
      <c r="AY1680" s="1"/>
    </row>
    <row r="1681" spans="3:51" s="6" customFormat="1" x14ac:dyDescent="0.3">
      <c r="C1681" s="28"/>
      <c r="D1681" s="29"/>
      <c r="E1681" s="30"/>
      <c r="F1681" s="31"/>
      <c r="G1681" s="37"/>
      <c r="H1681" s="38"/>
      <c r="K1681" s="1"/>
      <c r="L1681" s="1"/>
      <c r="M1681" s="1"/>
      <c r="N1681" s="4"/>
      <c r="O1681" s="4"/>
      <c r="P1681" s="4"/>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4"/>
      <c r="AY1681" s="1"/>
    </row>
    <row r="1682" spans="3:51" s="6" customFormat="1" x14ac:dyDescent="0.3">
      <c r="C1682" s="28"/>
      <c r="D1682" s="29"/>
      <c r="E1682" s="30"/>
      <c r="F1682" s="31"/>
      <c r="G1682" s="37"/>
      <c r="H1682" s="38"/>
      <c r="K1682" s="1"/>
      <c r="L1682" s="1"/>
      <c r="M1682" s="1"/>
      <c r="N1682" s="4"/>
      <c r="O1682" s="4"/>
      <c r="P1682" s="4"/>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4"/>
      <c r="AY1682" s="1"/>
    </row>
    <row r="1683" spans="3:51" s="6" customFormat="1" x14ac:dyDescent="0.3">
      <c r="C1683" s="28"/>
      <c r="D1683" s="29"/>
      <c r="E1683" s="30"/>
      <c r="F1683" s="31"/>
      <c r="G1683" s="37"/>
      <c r="H1683" s="38"/>
      <c r="K1683" s="1"/>
      <c r="L1683" s="1"/>
      <c r="M1683" s="1"/>
      <c r="N1683" s="4"/>
      <c r="O1683" s="4"/>
      <c r="P1683" s="4"/>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4"/>
      <c r="AY1683" s="1"/>
    </row>
    <row r="1684" spans="3:51" s="6" customFormat="1" x14ac:dyDescent="0.3">
      <c r="C1684" s="28"/>
      <c r="D1684" s="29"/>
      <c r="E1684" s="30"/>
      <c r="F1684" s="31"/>
      <c r="G1684" s="37"/>
      <c r="H1684" s="38"/>
      <c r="K1684" s="1"/>
      <c r="L1684" s="1"/>
      <c r="M1684" s="1"/>
      <c r="N1684" s="4"/>
      <c r="O1684" s="4"/>
      <c r="P1684" s="4"/>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4"/>
      <c r="AY1684" s="1"/>
    </row>
    <row r="1685" spans="3:51" s="6" customFormat="1" x14ac:dyDescent="0.3">
      <c r="C1685" s="28"/>
      <c r="D1685" s="29"/>
      <c r="E1685" s="30"/>
      <c r="F1685" s="31"/>
      <c r="G1685" s="37"/>
      <c r="H1685" s="38"/>
      <c r="K1685" s="1"/>
      <c r="L1685" s="1"/>
      <c r="M1685" s="1"/>
      <c r="N1685" s="4"/>
      <c r="O1685" s="4"/>
      <c r="P1685" s="4"/>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4"/>
      <c r="AY1685" s="1"/>
    </row>
    <row r="1686" spans="3:51" s="6" customFormat="1" x14ac:dyDescent="0.3">
      <c r="C1686" s="28"/>
      <c r="D1686" s="29"/>
      <c r="E1686" s="30"/>
      <c r="F1686" s="31"/>
      <c r="G1686" s="37"/>
      <c r="H1686" s="38"/>
      <c r="K1686" s="1"/>
      <c r="L1686" s="1"/>
      <c r="M1686" s="1"/>
      <c r="N1686" s="4"/>
      <c r="O1686" s="4"/>
      <c r="P1686" s="4"/>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4"/>
      <c r="AY1686" s="1"/>
    </row>
    <row r="1687" spans="3:51" s="6" customFormat="1" x14ac:dyDescent="0.3">
      <c r="C1687" s="28"/>
      <c r="D1687" s="29"/>
      <c r="E1687" s="30"/>
      <c r="F1687" s="31"/>
      <c r="G1687" s="37"/>
      <c r="H1687" s="38"/>
      <c r="K1687" s="1"/>
      <c r="L1687" s="1"/>
      <c r="M1687" s="1"/>
      <c r="N1687" s="4"/>
      <c r="O1687" s="4"/>
      <c r="P1687" s="4"/>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4"/>
      <c r="AY1687" s="1"/>
    </row>
    <row r="1688" spans="3:51" s="6" customFormat="1" x14ac:dyDescent="0.3">
      <c r="C1688" s="28"/>
      <c r="D1688" s="29"/>
      <c r="E1688" s="30"/>
      <c r="F1688" s="31"/>
      <c r="G1688" s="37"/>
      <c r="H1688" s="38"/>
      <c r="K1688" s="1"/>
      <c r="L1688" s="1"/>
      <c r="M1688" s="1"/>
      <c r="N1688" s="4"/>
      <c r="O1688" s="4"/>
      <c r="P1688" s="4"/>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4"/>
      <c r="AY1688" s="1"/>
    </row>
    <row r="1689" spans="3:51" s="6" customFormat="1" x14ac:dyDescent="0.3">
      <c r="C1689" s="28"/>
      <c r="D1689" s="29"/>
      <c r="E1689" s="30"/>
      <c r="F1689" s="31"/>
      <c r="G1689" s="37"/>
      <c r="H1689" s="38"/>
      <c r="K1689" s="1"/>
      <c r="L1689" s="1"/>
      <c r="M1689" s="1"/>
      <c r="N1689" s="4"/>
      <c r="O1689" s="4"/>
      <c r="P1689" s="4"/>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4"/>
      <c r="AY1689" s="1"/>
    </row>
    <row r="1690" spans="3:51" s="6" customFormat="1" x14ac:dyDescent="0.3">
      <c r="C1690" s="28"/>
      <c r="D1690" s="29"/>
      <c r="E1690" s="30"/>
      <c r="F1690" s="31"/>
      <c r="G1690" s="37"/>
      <c r="H1690" s="38"/>
      <c r="K1690" s="1"/>
      <c r="L1690" s="1"/>
      <c r="M1690" s="1"/>
      <c r="N1690" s="4"/>
      <c r="O1690" s="4"/>
      <c r="P1690" s="4"/>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4"/>
      <c r="AY1690" s="1"/>
    </row>
    <row r="1691" spans="3:51" s="6" customFormat="1" x14ac:dyDescent="0.3">
      <c r="C1691" s="28"/>
      <c r="D1691" s="29"/>
      <c r="E1691" s="30"/>
      <c r="F1691" s="31"/>
      <c r="G1691" s="37"/>
      <c r="H1691" s="38"/>
      <c r="K1691" s="1"/>
      <c r="L1691" s="1"/>
      <c r="M1691" s="1"/>
      <c r="N1691" s="4"/>
      <c r="O1691" s="4"/>
      <c r="P1691" s="4"/>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4"/>
      <c r="AY1691" s="1"/>
    </row>
    <row r="1692" spans="3:51" s="6" customFormat="1" x14ac:dyDescent="0.3">
      <c r="C1692" s="28"/>
      <c r="D1692" s="29"/>
      <c r="E1692" s="30"/>
      <c r="F1692" s="31"/>
      <c r="G1692" s="37"/>
      <c r="H1692" s="38"/>
      <c r="K1692" s="1"/>
      <c r="L1692" s="1"/>
      <c r="M1692" s="1"/>
      <c r="N1692" s="4"/>
      <c r="O1692" s="4"/>
      <c r="P1692" s="4"/>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4"/>
      <c r="AY1692" s="1"/>
    </row>
    <row r="1693" spans="3:51" s="6" customFormat="1" x14ac:dyDescent="0.3">
      <c r="C1693" s="28"/>
      <c r="D1693" s="29"/>
      <c r="E1693" s="30"/>
      <c r="F1693" s="31"/>
      <c r="G1693" s="37"/>
      <c r="H1693" s="38"/>
      <c r="K1693" s="1"/>
      <c r="L1693" s="1"/>
      <c r="M1693" s="1"/>
      <c r="N1693" s="4"/>
      <c r="O1693" s="4"/>
      <c r="P1693" s="4"/>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4"/>
      <c r="AY1693" s="1"/>
    </row>
    <row r="1694" spans="3:51" s="6" customFormat="1" x14ac:dyDescent="0.3">
      <c r="C1694" s="28"/>
      <c r="D1694" s="29"/>
      <c r="E1694" s="30"/>
      <c r="F1694" s="31"/>
      <c r="G1694" s="37"/>
      <c r="H1694" s="38"/>
      <c r="K1694" s="1"/>
      <c r="L1694" s="1"/>
      <c r="M1694" s="1"/>
      <c r="N1694" s="4"/>
      <c r="O1694" s="4"/>
      <c r="P1694" s="4"/>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4"/>
      <c r="AY1694" s="1"/>
    </row>
    <row r="1695" spans="3:51" s="6" customFormat="1" x14ac:dyDescent="0.3">
      <c r="C1695" s="28"/>
      <c r="D1695" s="29"/>
      <c r="E1695" s="30"/>
      <c r="F1695" s="31"/>
      <c r="G1695" s="37"/>
      <c r="H1695" s="38"/>
      <c r="K1695" s="1"/>
      <c r="L1695" s="1"/>
      <c r="M1695" s="1"/>
      <c r="N1695" s="4"/>
      <c r="O1695" s="4"/>
      <c r="P1695" s="4"/>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4"/>
      <c r="AY1695" s="1"/>
    </row>
    <row r="1696" spans="3:51" s="6" customFormat="1" x14ac:dyDescent="0.3">
      <c r="C1696" s="28"/>
      <c r="D1696" s="29"/>
      <c r="E1696" s="30"/>
      <c r="F1696" s="31"/>
      <c r="G1696" s="37"/>
      <c r="H1696" s="38"/>
      <c r="K1696" s="1"/>
      <c r="L1696" s="1"/>
      <c r="M1696" s="1"/>
      <c r="N1696" s="4"/>
      <c r="O1696" s="4"/>
      <c r="P1696" s="4"/>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4"/>
      <c r="AY1696" s="1"/>
    </row>
    <row r="1697" spans="3:51" s="6" customFormat="1" x14ac:dyDescent="0.3">
      <c r="C1697" s="28"/>
      <c r="D1697" s="29"/>
      <c r="E1697" s="30"/>
      <c r="F1697" s="31"/>
      <c r="G1697" s="37"/>
      <c r="H1697" s="38"/>
      <c r="K1697" s="1"/>
      <c r="L1697" s="1"/>
      <c r="M1697" s="1"/>
      <c r="N1697" s="4"/>
      <c r="O1697" s="4"/>
      <c r="P1697" s="4"/>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4"/>
      <c r="AY1697" s="1"/>
    </row>
    <row r="1698" spans="3:51" s="6" customFormat="1" x14ac:dyDescent="0.3">
      <c r="C1698" s="28"/>
      <c r="D1698" s="29"/>
      <c r="E1698" s="30"/>
      <c r="F1698" s="31"/>
      <c r="G1698" s="37"/>
      <c r="H1698" s="38"/>
      <c r="K1698" s="1"/>
      <c r="L1698" s="1"/>
      <c r="M1698" s="1"/>
      <c r="N1698" s="4"/>
      <c r="O1698" s="4"/>
      <c r="P1698" s="4"/>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4"/>
      <c r="AY1698" s="1"/>
    </row>
    <row r="1699" spans="3:51" s="6" customFormat="1" x14ac:dyDescent="0.3">
      <c r="C1699" s="28"/>
      <c r="D1699" s="29"/>
      <c r="E1699" s="30"/>
      <c r="F1699" s="31"/>
      <c r="G1699" s="37"/>
      <c r="H1699" s="38"/>
      <c r="K1699" s="1"/>
      <c r="L1699" s="1"/>
      <c r="M1699" s="1"/>
      <c r="N1699" s="4"/>
      <c r="O1699" s="4"/>
      <c r="P1699" s="4"/>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4"/>
      <c r="AY1699" s="1"/>
    </row>
    <row r="1700" spans="3:51" s="6" customFormat="1" x14ac:dyDescent="0.3">
      <c r="C1700" s="28"/>
      <c r="D1700" s="29"/>
      <c r="E1700" s="30"/>
      <c r="F1700" s="31"/>
      <c r="G1700" s="37"/>
      <c r="H1700" s="38"/>
      <c r="K1700" s="1"/>
      <c r="L1700" s="1"/>
      <c r="M1700" s="1"/>
      <c r="N1700" s="4"/>
      <c r="O1700" s="4"/>
      <c r="P1700" s="4"/>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4"/>
      <c r="AY1700" s="1"/>
    </row>
    <row r="1701" spans="3:51" s="6" customFormat="1" x14ac:dyDescent="0.3">
      <c r="C1701" s="28"/>
      <c r="D1701" s="29"/>
      <c r="E1701" s="30"/>
      <c r="F1701" s="31"/>
      <c r="G1701" s="37"/>
      <c r="H1701" s="38"/>
      <c r="K1701" s="1"/>
      <c r="L1701" s="1"/>
      <c r="M1701" s="1"/>
      <c r="N1701" s="4"/>
      <c r="O1701" s="4"/>
      <c r="P1701" s="4"/>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4"/>
      <c r="AY1701" s="1"/>
    </row>
    <row r="1702" spans="3:51" s="6" customFormat="1" x14ac:dyDescent="0.3">
      <c r="C1702" s="28"/>
      <c r="D1702" s="29"/>
      <c r="E1702" s="30"/>
      <c r="F1702" s="31"/>
      <c r="G1702" s="37"/>
      <c r="H1702" s="38"/>
      <c r="K1702" s="1"/>
      <c r="L1702" s="1"/>
      <c r="M1702" s="1"/>
      <c r="N1702" s="4"/>
      <c r="O1702" s="4"/>
      <c r="P1702" s="4"/>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4"/>
      <c r="AY1702" s="1"/>
    </row>
    <row r="1703" spans="3:51" s="6" customFormat="1" x14ac:dyDescent="0.3">
      <c r="C1703" s="28"/>
      <c r="D1703" s="29"/>
      <c r="E1703" s="30"/>
      <c r="F1703" s="31"/>
      <c r="G1703" s="37"/>
      <c r="H1703" s="38"/>
      <c r="K1703" s="1"/>
      <c r="L1703" s="1"/>
      <c r="M1703" s="1"/>
      <c r="N1703" s="4"/>
      <c r="O1703" s="4"/>
      <c r="P1703" s="4"/>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4"/>
      <c r="AY1703" s="1"/>
    </row>
    <row r="1704" spans="3:51" s="6" customFormat="1" x14ac:dyDescent="0.3">
      <c r="C1704" s="28"/>
      <c r="D1704" s="29"/>
      <c r="E1704" s="30"/>
      <c r="F1704" s="31"/>
      <c r="G1704" s="37"/>
      <c r="H1704" s="38"/>
      <c r="K1704" s="1"/>
      <c r="L1704" s="1"/>
      <c r="M1704" s="1"/>
      <c r="N1704" s="4"/>
      <c r="O1704" s="4"/>
      <c r="P1704" s="4"/>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4"/>
      <c r="AY1704" s="1"/>
    </row>
    <row r="1705" spans="3:51" s="6" customFormat="1" x14ac:dyDescent="0.3">
      <c r="C1705" s="28"/>
      <c r="D1705" s="29"/>
      <c r="E1705" s="30"/>
      <c r="F1705" s="31"/>
      <c r="G1705" s="37"/>
      <c r="H1705" s="38"/>
      <c r="K1705" s="1"/>
      <c r="L1705" s="1"/>
      <c r="M1705" s="1"/>
      <c r="N1705" s="4"/>
      <c r="O1705" s="4"/>
      <c r="P1705" s="4"/>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4"/>
      <c r="AY1705" s="1"/>
    </row>
    <row r="1706" spans="3:51" s="6" customFormat="1" x14ac:dyDescent="0.3">
      <c r="C1706" s="28"/>
      <c r="D1706" s="29"/>
      <c r="E1706" s="30"/>
      <c r="F1706" s="31"/>
      <c r="G1706" s="37"/>
      <c r="H1706" s="38"/>
      <c r="K1706" s="1"/>
      <c r="L1706" s="1"/>
      <c r="M1706" s="1"/>
      <c r="N1706" s="4"/>
      <c r="O1706" s="4"/>
      <c r="P1706" s="4"/>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4"/>
      <c r="AY1706" s="1"/>
    </row>
    <row r="1707" spans="3:51" s="6" customFormat="1" x14ac:dyDescent="0.3">
      <c r="C1707" s="28"/>
      <c r="D1707" s="29"/>
      <c r="E1707" s="30"/>
      <c r="F1707" s="31"/>
      <c r="G1707" s="37"/>
      <c r="H1707" s="38"/>
      <c r="K1707" s="1"/>
      <c r="L1707" s="1"/>
      <c r="M1707" s="1"/>
      <c r="N1707" s="4"/>
      <c r="O1707" s="4"/>
      <c r="P1707" s="4"/>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4"/>
      <c r="AY1707" s="1"/>
    </row>
    <row r="1708" spans="3:51" s="6" customFormat="1" x14ac:dyDescent="0.3">
      <c r="C1708" s="28"/>
      <c r="D1708" s="29"/>
      <c r="E1708" s="30"/>
      <c r="F1708" s="31"/>
      <c r="G1708" s="37"/>
      <c r="H1708" s="38"/>
      <c r="K1708" s="1"/>
      <c r="L1708" s="1"/>
      <c r="M1708" s="1"/>
      <c r="N1708" s="4"/>
      <c r="O1708" s="4"/>
      <c r="P1708" s="4"/>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4"/>
      <c r="AY1708" s="1"/>
    </row>
    <row r="1709" spans="3:51" s="6" customFormat="1" x14ac:dyDescent="0.3">
      <c r="C1709" s="28"/>
      <c r="D1709" s="29"/>
      <c r="E1709" s="30"/>
      <c r="F1709" s="31"/>
      <c r="G1709" s="37"/>
      <c r="H1709" s="38"/>
      <c r="K1709" s="1"/>
      <c r="L1709" s="1"/>
      <c r="M1709" s="1"/>
      <c r="N1709" s="4"/>
      <c r="O1709" s="4"/>
      <c r="P1709" s="4"/>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4"/>
      <c r="AY1709" s="1"/>
    </row>
    <row r="1710" spans="3:51" s="6" customFormat="1" x14ac:dyDescent="0.3">
      <c r="C1710" s="28"/>
      <c r="D1710" s="29"/>
      <c r="E1710" s="30"/>
      <c r="F1710" s="31"/>
      <c r="G1710" s="37"/>
      <c r="H1710" s="38"/>
      <c r="K1710" s="1"/>
      <c r="L1710" s="1"/>
      <c r="M1710" s="1"/>
      <c r="N1710" s="4"/>
      <c r="O1710" s="4"/>
      <c r="P1710" s="4"/>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4"/>
      <c r="AY1710" s="1"/>
    </row>
    <row r="1711" spans="3:51" s="6" customFormat="1" x14ac:dyDescent="0.3">
      <c r="C1711" s="28"/>
      <c r="D1711" s="29"/>
      <c r="E1711" s="30"/>
      <c r="F1711" s="31"/>
      <c r="G1711" s="37"/>
      <c r="H1711" s="38"/>
      <c r="K1711" s="1"/>
      <c r="L1711" s="1"/>
      <c r="M1711" s="1"/>
      <c r="N1711" s="4"/>
      <c r="O1711" s="4"/>
      <c r="P1711" s="4"/>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4"/>
      <c r="AY1711" s="1"/>
    </row>
    <row r="1712" spans="3:51" s="6" customFormat="1" x14ac:dyDescent="0.3">
      <c r="C1712" s="28"/>
      <c r="D1712" s="29"/>
      <c r="E1712" s="30"/>
      <c r="F1712" s="31"/>
      <c r="G1712" s="37"/>
      <c r="H1712" s="38"/>
      <c r="K1712" s="1"/>
      <c r="L1712" s="1"/>
      <c r="M1712" s="1"/>
      <c r="N1712" s="4"/>
      <c r="O1712" s="4"/>
      <c r="P1712" s="4"/>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4"/>
      <c r="AY1712" s="1"/>
    </row>
    <row r="1713" spans="3:51" s="6" customFormat="1" x14ac:dyDescent="0.3">
      <c r="C1713" s="28"/>
      <c r="D1713" s="29"/>
      <c r="E1713" s="30"/>
      <c r="F1713" s="31"/>
      <c r="G1713" s="37"/>
      <c r="H1713" s="38"/>
      <c r="K1713" s="1"/>
      <c r="L1713" s="1"/>
      <c r="M1713" s="1"/>
      <c r="N1713" s="4"/>
      <c r="O1713" s="4"/>
      <c r="P1713" s="4"/>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4"/>
      <c r="AY1713" s="1"/>
    </row>
    <row r="1714" spans="3:51" s="6" customFormat="1" x14ac:dyDescent="0.3">
      <c r="C1714" s="28"/>
      <c r="D1714" s="29"/>
      <c r="E1714" s="30"/>
      <c r="F1714" s="31"/>
      <c r="G1714" s="37"/>
      <c r="H1714" s="38"/>
      <c r="K1714" s="1"/>
      <c r="L1714" s="1"/>
      <c r="M1714" s="1"/>
      <c r="N1714" s="4"/>
      <c r="O1714" s="4"/>
      <c r="P1714" s="4"/>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4"/>
      <c r="AY1714" s="1"/>
    </row>
    <row r="1715" spans="3:51" s="6" customFormat="1" x14ac:dyDescent="0.3">
      <c r="C1715" s="28"/>
      <c r="D1715" s="29"/>
      <c r="E1715" s="30"/>
      <c r="F1715" s="31"/>
      <c r="G1715" s="37"/>
      <c r="H1715" s="38"/>
      <c r="K1715" s="1"/>
      <c r="L1715" s="1"/>
      <c r="M1715" s="1"/>
      <c r="N1715" s="4"/>
      <c r="O1715" s="4"/>
      <c r="P1715" s="4"/>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4"/>
      <c r="AY1715" s="1"/>
    </row>
    <row r="1716" spans="3:51" s="6" customFormat="1" x14ac:dyDescent="0.3">
      <c r="C1716" s="28"/>
      <c r="D1716" s="29"/>
      <c r="E1716" s="30"/>
      <c r="F1716" s="31"/>
      <c r="G1716" s="37"/>
      <c r="H1716" s="38"/>
      <c r="K1716" s="1"/>
      <c r="L1716" s="1"/>
      <c r="M1716" s="1"/>
      <c r="N1716" s="4"/>
      <c r="O1716" s="4"/>
      <c r="P1716" s="4"/>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4"/>
      <c r="AY1716" s="1"/>
    </row>
    <row r="1717" spans="3:51" s="6" customFormat="1" x14ac:dyDescent="0.3">
      <c r="C1717" s="28"/>
      <c r="D1717" s="29"/>
      <c r="E1717" s="30"/>
      <c r="F1717" s="31"/>
      <c r="G1717" s="37"/>
      <c r="H1717" s="38"/>
      <c r="K1717" s="1"/>
      <c r="L1717" s="1"/>
      <c r="M1717" s="1"/>
      <c r="N1717" s="4"/>
      <c r="O1717" s="4"/>
      <c r="P1717" s="4"/>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4"/>
      <c r="AY1717" s="1"/>
    </row>
    <row r="1718" spans="3:51" s="6" customFormat="1" x14ac:dyDescent="0.3">
      <c r="C1718" s="28"/>
      <c r="D1718" s="29"/>
      <c r="E1718" s="30"/>
      <c r="F1718" s="31"/>
      <c r="G1718" s="37"/>
      <c r="H1718" s="38"/>
      <c r="K1718" s="1"/>
      <c r="L1718" s="1"/>
      <c r="M1718" s="1"/>
      <c r="N1718" s="4"/>
      <c r="O1718" s="4"/>
      <c r="P1718" s="4"/>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4"/>
      <c r="AY1718" s="1"/>
    </row>
    <row r="1719" spans="3:51" s="6" customFormat="1" x14ac:dyDescent="0.3">
      <c r="C1719" s="28"/>
      <c r="D1719" s="29"/>
      <c r="E1719" s="30"/>
      <c r="F1719" s="31"/>
      <c r="G1719" s="37"/>
      <c r="H1719" s="38"/>
      <c r="K1719" s="1"/>
      <c r="L1719" s="1"/>
      <c r="M1719" s="1"/>
      <c r="N1719" s="4"/>
      <c r="O1719" s="4"/>
      <c r="P1719" s="4"/>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4"/>
      <c r="AY1719" s="1"/>
    </row>
    <row r="1720" spans="3:51" s="6" customFormat="1" x14ac:dyDescent="0.3">
      <c r="C1720" s="28"/>
      <c r="D1720" s="29"/>
      <c r="E1720" s="30"/>
      <c r="F1720" s="31"/>
      <c r="G1720" s="37"/>
      <c r="H1720" s="38"/>
      <c r="K1720" s="1"/>
      <c r="L1720" s="1"/>
      <c r="M1720" s="1"/>
      <c r="N1720" s="4"/>
      <c r="O1720" s="4"/>
      <c r="P1720" s="4"/>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4"/>
      <c r="AY1720" s="1"/>
    </row>
    <row r="1721" spans="3:51" s="6" customFormat="1" x14ac:dyDescent="0.3">
      <c r="C1721" s="28"/>
      <c r="D1721" s="29"/>
      <c r="E1721" s="30"/>
      <c r="F1721" s="31"/>
      <c r="G1721" s="37"/>
      <c r="H1721" s="38"/>
      <c r="K1721" s="1"/>
      <c r="L1721" s="1"/>
      <c r="M1721" s="1"/>
      <c r="N1721" s="4"/>
      <c r="O1721" s="4"/>
      <c r="P1721" s="4"/>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4"/>
      <c r="AY1721" s="1"/>
    </row>
    <row r="1722" spans="3:51" s="6" customFormat="1" x14ac:dyDescent="0.3">
      <c r="C1722" s="28"/>
      <c r="D1722" s="29"/>
      <c r="E1722" s="30"/>
      <c r="F1722" s="31"/>
      <c r="G1722" s="37"/>
      <c r="H1722" s="38"/>
      <c r="K1722" s="1"/>
      <c r="L1722" s="1"/>
      <c r="M1722" s="1"/>
      <c r="N1722" s="4"/>
      <c r="O1722" s="4"/>
      <c r="P1722" s="4"/>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4"/>
      <c r="AY1722" s="1"/>
    </row>
    <row r="1723" spans="3:51" s="6" customFormat="1" x14ac:dyDescent="0.3">
      <c r="C1723" s="28"/>
      <c r="D1723" s="29"/>
      <c r="E1723" s="30"/>
      <c r="F1723" s="31"/>
      <c r="G1723" s="37"/>
      <c r="H1723" s="38"/>
      <c r="K1723" s="1"/>
      <c r="L1723" s="1"/>
      <c r="M1723" s="1"/>
      <c r="N1723" s="4"/>
      <c r="O1723" s="4"/>
      <c r="P1723" s="4"/>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4"/>
      <c r="AY1723" s="1"/>
    </row>
    <row r="1724" spans="3:51" s="6" customFormat="1" x14ac:dyDescent="0.3">
      <c r="C1724" s="28"/>
      <c r="D1724" s="29"/>
      <c r="E1724" s="30"/>
      <c r="F1724" s="31"/>
      <c r="G1724" s="37"/>
      <c r="H1724" s="38"/>
      <c r="K1724" s="1"/>
      <c r="L1724" s="1"/>
      <c r="M1724" s="1"/>
      <c r="N1724" s="4"/>
      <c r="O1724" s="4"/>
      <c r="P1724" s="4"/>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4"/>
      <c r="AY1724" s="1"/>
    </row>
    <row r="1725" spans="3:51" s="6" customFormat="1" x14ac:dyDescent="0.3">
      <c r="C1725" s="28"/>
      <c r="D1725" s="29"/>
      <c r="E1725" s="30"/>
      <c r="F1725" s="31"/>
      <c r="G1725" s="37"/>
      <c r="H1725" s="38"/>
      <c r="K1725" s="1"/>
      <c r="L1725" s="1"/>
      <c r="M1725" s="1"/>
      <c r="N1725" s="4"/>
      <c r="O1725" s="4"/>
      <c r="P1725" s="4"/>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4"/>
      <c r="AY1725" s="1"/>
    </row>
    <row r="1726" spans="3:51" s="6" customFormat="1" x14ac:dyDescent="0.3">
      <c r="C1726" s="28"/>
      <c r="D1726" s="29"/>
      <c r="E1726" s="30"/>
      <c r="F1726" s="31"/>
      <c r="G1726" s="37"/>
      <c r="H1726" s="38"/>
      <c r="K1726" s="1"/>
      <c r="L1726" s="1"/>
      <c r="M1726" s="1"/>
      <c r="N1726" s="4"/>
      <c r="O1726" s="4"/>
      <c r="P1726" s="4"/>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4"/>
      <c r="AY1726" s="1"/>
    </row>
    <row r="1727" spans="3:51" s="6" customFormat="1" x14ac:dyDescent="0.3">
      <c r="C1727" s="28"/>
      <c r="D1727" s="29"/>
      <c r="E1727" s="30"/>
      <c r="F1727" s="31"/>
      <c r="G1727" s="37"/>
      <c r="H1727" s="38"/>
      <c r="K1727" s="1"/>
      <c r="L1727" s="1"/>
      <c r="M1727" s="1"/>
      <c r="N1727" s="4"/>
      <c r="O1727" s="4"/>
      <c r="P1727" s="4"/>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4"/>
      <c r="AY1727" s="1"/>
    </row>
    <row r="1728" spans="3:51" s="6" customFormat="1" x14ac:dyDescent="0.3">
      <c r="C1728" s="28"/>
      <c r="D1728" s="29"/>
      <c r="E1728" s="30"/>
      <c r="F1728" s="31"/>
      <c r="G1728" s="37"/>
      <c r="H1728" s="38"/>
      <c r="K1728" s="1"/>
      <c r="L1728" s="1"/>
      <c r="M1728" s="1"/>
      <c r="N1728" s="4"/>
      <c r="O1728" s="4"/>
      <c r="P1728" s="4"/>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4"/>
      <c r="AY1728" s="1"/>
    </row>
    <row r="1729" spans="3:51" s="6" customFormat="1" x14ac:dyDescent="0.3">
      <c r="C1729" s="28"/>
      <c r="D1729" s="29"/>
      <c r="E1729" s="30"/>
      <c r="F1729" s="31"/>
      <c r="G1729" s="37"/>
      <c r="H1729" s="38"/>
      <c r="K1729" s="1"/>
      <c r="L1729" s="1"/>
      <c r="M1729" s="1"/>
      <c r="N1729" s="4"/>
      <c r="O1729" s="4"/>
      <c r="P1729" s="4"/>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4"/>
      <c r="AY1729" s="1"/>
    </row>
    <row r="1730" spans="3:51" s="6" customFormat="1" x14ac:dyDescent="0.3">
      <c r="C1730" s="28"/>
      <c r="D1730" s="29"/>
      <c r="E1730" s="30"/>
      <c r="F1730" s="31"/>
      <c r="G1730" s="37"/>
      <c r="H1730" s="38"/>
      <c r="K1730" s="1"/>
      <c r="L1730" s="1"/>
      <c r="M1730" s="1"/>
      <c r="N1730" s="4"/>
      <c r="O1730" s="4"/>
      <c r="P1730" s="4"/>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4"/>
      <c r="AY1730" s="1"/>
    </row>
    <row r="1731" spans="3:51" s="6" customFormat="1" x14ac:dyDescent="0.3">
      <c r="C1731" s="28"/>
      <c r="D1731" s="29"/>
      <c r="E1731" s="30"/>
      <c r="F1731" s="31"/>
      <c r="G1731" s="37"/>
      <c r="H1731" s="38"/>
      <c r="K1731" s="1"/>
      <c r="L1731" s="1"/>
      <c r="M1731" s="1"/>
      <c r="N1731" s="4"/>
      <c r="O1731" s="4"/>
      <c r="P1731" s="4"/>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4"/>
      <c r="AY1731" s="1"/>
    </row>
    <row r="1732" spans="3:51" s="6" customFormat="1" x14ac:dyDescent="0.3">
      <c r="C1732" s="28"/>
      <c r="D1732" s="29"/>
      <c r="E1732" s="30"/>
      <c r="F1732" s="31"/>
      <c r="G1732" s="37"/>
      <c r="H1732" s="38"/>
      <c r="K1732" s="1"/>
      <c r="L1732" s="1"/>
      <c r="M1732" s="1"/>
      <c r="N1732" s="4"/>
      <c r="O1732" s="4"/>
      <c r="P1732" s="4"/>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4"/>
      <c r="AY1732" s="1"/>
    </row>
    <row r="1733" spans="3:51" s="6" customFormat="1" x14ac:dyDescent="0.3">
      <c r="C1733" s="28"/>
      <c r="D1733" s="29"/>
      <c r="E1733" s="30"/>
      <c r="F1733" s="31"/>
      <c r="G1733" s="37"/>
      <c r="H1733" s="38"/>
      <c r="K1733" s="1"/>
      <c r="L1733" s="1"/>
      <c r="M1733" s="1"/>
      <c r="N1733" s="4"/>
      <c r="O1733" s="4"/>
      <c r="P1733" s="4"/>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4"/>
      <c r="AY1733" s="1"/>
    </row>
    <row r="1734" spans="3:51" s="6" customFormat="1" x14ac:dyDescent="0.3">
      <c r="C1734" s="28"/>
      <c r="D1734" s="29"/>
      <c r="E1734" s="30"/>
      <c r="F1734" s="31"/>
      <c r="G1734" s="37"/>
      <c r="H1734" s="38"/>
      <c r="K1734" s="1"/>
      <c r="L1734" s="1"/>
      <c r="M1734" s="1"/>
      <c r="N1734" s="4"/>
      <c r="O1734" s="4"/>
      <c r="P1734" s="4"/>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4"/>
      <c r="AY1734" s="1"/>
    </row>
    <row r="1735" spans="3:51" s="6" customFormat="1" x14ac:dyDescent="0.3">
      <c r="C1735" s="28"/>
      <c r="D1735" s="29"/>
      <c r="E1735" s="30"/>
      <c r="F1735" s="31"/>
      <c r="G1735" s="37"/>
      <c r="H1735" s="38"/>
      <c r="K1735" s="1"/>
      <c r="L1735" s="1"/>
      <c r="M1735" s="1"/>
      <c r="N1735" s="4"/>
      <c r="O1735" s="4"/>
      <c r="P1735" s="4"/>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4"/>
      <c r="AY1735" s="1"/>
    </row>
    <row r="1736" spans="3:51" s="6" customFormat="1" x14ac:dyDescent="0.3">
      <c r="C1736" s="28"/>
      <c r="D1736" s="29"/>
      <c r="E1736" s="30"/>
      <c r="F1736" s="31"/>
      <c r="G1736" s="37"/>
      <c r="H1736" s="38"/>
      <c r="K1736" s="1"/>
      <c r="L1736" s="1"/>
      <c r="M1736" s="1"/>
      <c r="N1736" s="4"/>
      <c r="O1736" s="4"/>
      <c r="P1736" s="4"/>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4"/>
      <c r="AY1736" s="1"/>
    </row>
    <row r="1737" spans="3:51" s="6" customFormat="1" x14ac:dyDescent="0.3">
      <c r="C1737" s="28"/>
      <c r="D1737" s="29"/>
      <c r="E1737" s="30"/>
      <c r="F1737" s="31"/>
      <c r="G1737" s="37"/>
      <c r="H1737" s="38"/>
      <c r="K1737" s="1"/>
      <c r="L1737" s="1"/>
      <c r="M1737" s="1"/>
      <c r="N1737" s="4"/>
      <c r="O1737" s="4"/>
      <c r="P1737" s="4"/>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4"/>
      <c r="AY1737" s="1"/>
    </row>
    <row r="1738" spans="3:51" s="6" customFormat="1" x14ac:dyDescent="0.3">
      <c r="C1738" s="28"/>
      <c r="D1738" s="29"/>
      <c r="E1738" s="30"/>
      <c r="F1738" s="31"/>
      <c r="G1738" s="37"/>
      <c r="H1738" s="38"/>
      <c r="K1738" s="1"/>
      <c r="L1738" s="1"/>
      <c r="M1738" s="1"/>
      <c r="N1738" s="4"/>
      <c r="O1738" s="4"/>
      <c r="P1738" s="4"/>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4"/>
      <c r="AY1738" s="1"/>
    </row>
    <row r="1739" spans="3:51" s="6" customFormat="1" x14ac:dyDescent="0.3">
      <c r="C1739" s="28"/>
      <c r="D1739" s="29"/>
      <c r="E1739" s="30"/>
      <c r="F1739" s="31"/>
      <c r="G1739" s="37"/>
      <c r="H1739" s="38"/>
      <c r="K1739" s="1"/>
      <c r="L1739" s="1"/>
      <c r="M1739" s="1"/>
      <c r="N1739" s="4"/>
      <c r="O1739" s="4"/>
      <c r="P1739" s="4"/>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4"/>
      <c r="AY1739" s="1"/>
    </row>
    <row r="1740" spans="3:51" s="6" customFormat="1" x14ac:dyDescent="0.3">
      <c r="C1740" s="28"/>
      <c r="D1740" s="29"/>
      <c r="E1740" s="30"/>
      <c r="F1740" s="31"/>
      <c r="G1740" s="37"/>
      <c r="H1740" s="38"/>
      <c r="K1740" s="1"/>
      <c r="L1740" s="1"/>
      <c r="M1740" s="1"/>
      <c r="N1740" s="4"/>
      <c r="O1740" s="4"/>
      <c r="P1740" s="4"/>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4"/>
      <c r="AY1740" s="1"/>
    </row>
    <row r="1741" spans="3:51" s="6" customFormat="1" x14ac:dyDescent="0.3">
      <c r="C1741" s="28"/>
      <c r="D1741" s="29"/>
      <c r="E1741" s="30"/>
      <c r="F1741" s="31"/>
      <c r="G1741" s="37"/>
      <c r="H1741" s="38"/>
      <c r="K1741" s="1"/>
      <c r="L1741" s="1"/>
      <c r="M1741" s="1"/>
      <c r="N1741" s="4"/>
      <c r="O1741" s="4"/>
      <c r="P1741" s="4"/>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4"/>
      <c r="AY1741" s="1"/>
    </row>
    <row r="1742" spans="3:51" s="6" customFormat="1" x14ac:dyDescent="0.3">
      <c r="C1742" s="28"/>
      <c r="D1742" s="29"/>
      <c r="E1742" s="30"/>
      <c r="F1742" s="31"/>
      <c r="G1742" s="37"/>
      <c r="H1742" s="38"/>
      <c r="K1742" s="1"/>
      <c r="L1742" s="1"/>
      <c r="M1742" s="1"/>
      <c r="N1742" s="4"/>
      <c r="O1742" s="4"/>
      <c r="P1742" s="4"/>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4"/>
      <c r="AY1742" s="1"/>
    </row>
    <row r="1743" spans="3:51" s="6" customFormat="1" x14ac:dyDescent="0.3">
      <c r="C1743" s="28"/>
      <c r="D1743" s="29"/>
      <c r="E1743" s="30"/>
      <c r="F1743" s="31"/>
      <c r="G1743" s="37"/>
      <c r="H1743" s="38"/>
      <c r="K1743" s="1"/>
      <c r="L1743" s="1"/>
      <c r="M1743" s="1"/>
      <c r="N1743" s="4"/>
      <c r="O1743" s="4"/>
      <c r="P1743" s="4"/>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4"/>
      <c r="AY1743" s="1"/>
    </row>
    <row r="1744" spans="3:51" s="6" customFormat="1" x14ac:dyDescent="0.3">
      <c r="C1744" s="28"/>
      <c r="D1744" s="29"/>
      <c r="E1744" s="30"/>
      <c r="F1744" s="31"/>
      <c r="G1744" s="37"/>
      <c r="H1744" s="38"/>
      <c r="K1744" s="1"/>
      <c r="L1744" s="1"/>
      <c r="M1744" s="1"/>
      <c r="N1744" s="4"/>
      <c r="O1744" s="4"/>
      <c r="P1744" s="4"/>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4"/>
      <c r="AY1744" s="1"/>
    </row>
    <row r="1745" spans="3:51" s="6" customFormat="1" x14ac:dyDescent="0.3">
      <c r="C1745" s="28"/>
      <c r="D1745" s="29"/>
      <c r="E1745" s="30"/>
      <c r="F1745" s="31"/>
      <c r="G1745" s="37"/>
      <c r="H1745" s="38"/>
      <c r="K1745" s="1"/>
      <c r="L1745" s="1"/>
      <c r="M1745" s="1"/>
      <c r="N1745" s="4"/>
      <c r="O1745" s="4"/>
      <c r="P1745" s="4"/>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4"/>
      <c r="AY1745" s="1"/>
    </row>
    <row r="1746" spans="3:51" s="6" customFormat="1" x14ac:dyDescent="0.3">
      <c r="C1746" s="28"/>
      <c r="D1746" s="29"/>
      <c r="E1746" s="30"/>
      <c r="F1746" s="31"/>
      <c r="G1746" s="37"/>
      <c r="H1746" s="38"/>
      <c r="K1746" s="1"/>
      <c r="L1746" s="1"/>
      <c r="M1746" s="1"/>
      <c r="N1746" s="4"/>
      <c r="O1746" s="4"/>
      <c r="P1746" s="4"/>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4"/>
      <c r="AY1746" s="1"/>
    </row>
    <row r="1747" spans="3:51" s="6" customFormat="1" x14ac:dyDescent="0.3">
      <c r="C1747" s="28"/>
      <c r="D1747" s="29"/>
      <c r="E1747" s="30"/>
      <c r="F1747" s="31"/>
      <c r="G1747" s="37"/>
      <c r="H1747" s="38"/>
      <c r="K1747" s="1"/>
      <c r="L1747" s="1"/>
      <c r="M1747" s="1"/>
      <c r="N1747" s="4"/>
      <c r="O1747" s="4"/>
      <c r="P1747" s="4"/>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4"/>
      <c r="AY1747" s="1"/>
    </row>
    <row r="1748" spans="3:51" s="6" customFormat="1" x14ac:dyDescent="0.3">
      <c r="C1748" s="28"/>
      <c r="D1748" s="29"/>
      <c r="E1748" s="30"/>
      <c r="F1748" s="31"/>
      <c r="G1748" s="37"/>
      <c r="H1748" s="38"/>
      <c r="K1748" s="1"/>
      <c r="L1748" s="1"/>
      <c r="M1748" s="1"/>
      <c r="N1748" s="4"/>
      <c r="O1748" s="4"/>
      <c r="P1748" s="4"/>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4"/>
      <c r="AY1748" s="1"/>
    </row>
    <row r="1749" spans="3:51" s="6" customFormat="1" x14ac:dyDescent="0.3">
      <c r="C1749" s="28"/>
      <c r="D1749" s="29"/>
      <c r="E1749" s="30"/>
      <c r="F1749" s="31"/>
      <c r="G1749" s="37"/>
      <c r="H1749" s="38"/>
      <c r="K1749" s="1"/>
      <c r="L1749" s="1"/>
      <c r="M1749" s="1"/>
      <c r="N1749" s="4"/>
      <c r="O1749" s="4"/>
      <c r="P1749" s="4"/>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4"/>
      <c r="AY1749" s="1"/>
    </row>
    <row r="1750" spans="3:51" s="6" customFormat="1" x14ac:dyDescent="0.3">
      <c r="C1750" s="28"/>
      <c r="D1750" s="29"/>
      <c r="E1750" s="30"/>
      <c r="F1750" s="31"/>
      <c r="G1750" s="37"/>
      <c r="H1750" s="38"/>
      <c r="K1750" s="1"/>
      <c r="L1750" s="1"/>
      <c r="M1750" s="1"/>
      <c r="N1750" s="4"/>
      <c r="O1750" s="4"/>
      <c r="P1750" s="4"/>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4"/>
      <c r="AY1750" s="1"/>
    </row>
    <row r="1751" spans="3:51" s="6" customFormat="1" x14ac:dyDescent="0.3">
      <c r="C1751" s="28"/>
      <c r="D1751" s="29"/>
      <c r="E1751" s="30"/>
      <c r="F1751" s="31"/>
      <c r="G1751" s="37"/>
      <c r="H1751" s="38"/>
      <c r="K1751" s="1"/>
      <c r="L1751" s="1"/>
      <c r="M1751" s="1"/>
      <c r="N1751" s="4"/>
      <c r="O1751" s="4"/>
      <c r="P1751" s="4"/>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4"/>
      <c r="AY1751" s="1"/>
    </row>
    <row r="1752" spans="3:51" s="6" customFormat="1" x14ac:dyDescent="0.3">
      <c r="C1752" s="28"/>
      <c r="D1752" s="29"/>
      <c r="E1752" s="30"/>
      <c r="F1752" s="31"/>
      <c r="G1752" s="37"/>
      <c r="H1752" s="38"/>
      <c r="K1752" s="1"/>
      <c r="L1752" s="1"/>
      <c r="M1752" s="1"/>
      <c r="N1752" s="4"/>
      <c r="O1752" s="4"/>
      <c r="P1752" s="4"/>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4"/>
      <c r="AY1752" s="1"/>
    </row>
    <row r="1753" spans="3:51" s="6" customFormat="1" x14ac:dyDescent="0.3">
      <c r="C1753" s="28"/>
      <c r="D1753" s="29"/>
      <c r="E1753" s="30"/>
      <c r="F1753" s="31"/>
      <c r="G1753" s="37"/>
      <c r="H1753" s="38"/>
      <c r="K1753" s="1"/>
      <c r="L1753" s="1"/>
      <c r="M1753" s="1"/>
      <c r="N1753" s="4"/>
      <c r="O1753" s="4"/>
      <c r="P1753" s="4"/>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4"/>
      <c r="AY1753" s="1"/>
    </row>
    <row r="1754" spans="3:51" s="6" customFormat="1" x14ac:dyDescent="0.3">
      <c r="C1754" s="28"/>
      <c r="D1754" s="29"/>
      <c r="E1754" s="30"/>
      <c r="F1754" s="31"/>
      <c r="G1754" s="37"/>
      <c r="H1754" s="38"/>
      <c r="K1754" s="1"/>
      <c r="L1754" s="1"/>
      <c r="M1754" s="1"/>
      <c r="N1754" s="4"/>
      <c r="O1754" s="4"/>
      <c r="P1754" s="4"/>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4"/>
      <c r="AY1754" s="1"/>
    </row>
    <row r="1755" spans="3:51" s="6" customFormat="1" x14ac:dyDescent="0.3">
      <c r="C1755" s="28"/>
      <c r="D1755" s="29"/>
      <c r="E1755" s="30"/>
      <c r="F1755" s="31"/>
      <c r="G1755" s="37"/>
      <c r="H1755" s="38"/>
      <c r="K1755" s="1"/>
      <c r="L1755" s="1"/>
      <c r="M1755" s="1"/>
      <c r="N1755" s="4"/>
      <c r="O1755" s="4"/>
      <c r="P1755" s="4"/>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4"/>
      <c r="AY1755" s="1"/>
    </row>
    <row r="1756" spans="3:51" s="6" customFormat="1" x14ac:dyDescent="0.3">
      <c r="C1756" s="28"/>
      <c r="D1756" s="29"/>
      <c r="E1756" s="30"/>
      <c r="F1756" s="31"/>
      <c r="G1756" s="37"/>
      <c r="H1756" s="38"/>
      <c r="K1756" s="1"/>
      <c r="L1756" s="1"/>
      <c r="M1756" s="1"/>
      <c r="N1756" s="4"/>
      <c r="O1756" s="4"/>
      <c r="P1756" s="4"/>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4"/>
      <c r="AY1756" s="1"/>
    </row>
    <row r="1757" spans="3:51" s="6" customFormat="1" x14ac:dyDescent="0.3">
      <c r="C1757" s="28"/>
      <c r="D1757" s="29"/>
      <c r="E1757" s="30"/>
      <c r="F1757" s="31"/>
      <c r="G1757" s="37"/>
      <c r="H1757" s="38"/>
      <c r="K1757" s="1"/>
      <c r="L1757" s="1"/>
      <c r="M1757" s="1"/>
      <c r="N1757" s="4"/>
      <c r="O1757" s="4"/>
      <c r="P1757" s="4"/>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4"/>
      <c r="AY1757" s="1"/>
    </row>
    <row r="1758" spans="3:51" s="6" customFormat="1" x14ac:dyDescent="0.3">
      <c r="C1758" s="28"/>
      <c r="D1758" s="29"/>
      <c r="E1758" s="30"/>
      <c r="F1758" s="31"/>
      <c r="G1758" s="37"/>
      <c r="H1758" s="38"/>
      <c r="K1758" s="1"/>
      <c r="L1758" s="1"/>
      <c r="M1758" s="1"/>
      <c r="N1758" s="4"/>
      <c r="O1758" s="4"/>
      <c r="P1758" s="4"/>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4"/>
      <c r="AY1758" s="1"/>
    </row>
    <row r="1759" spans="3:51" s="6" customFormat="1" x14ac:dyDescent="0.3">
      <c r="C1759" s="28"/>
      <c r="D1759" s="29"/>
      <c r="E1759" s="30"/>
      <c r="F1759" s="31"/>
      <c r="G1759" s="37"/>
      <c r="H1759" s="38"/>
      <c r="K1759" s="1"/>
      <c r="L1759" s="1"/>
      <c r="M1759" s="1"/>
      <c r="N1759" s="4"/>
      <c r="O1759" s="4"/>
      <c r="P1759" s="4"/>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4"/>
      <c r="AY1759" s="1"/>
    </row>
    <row r="1760" spans="3:51" s="6" customFormat="1" x14ac:dyDescent="0.3">
      <c r="C1760" s="28"/>
      <c r="D1760" s="29"/>
      <c r="E1760" s="30"/>
      <c r="F1760" s="31"/>
      <c r="G1760" s="37"/>
      <c r="H1760" s="38"/>
      <c r="K1760" s="1"/>
      <c r="L1760" s="1"/>
      <c r="M1760" s="1"/>
      <c r="N1760" s="4"/>
      <c r="O1760" s="4"/>
      <c r="P1760" s="4"/>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4"/>
      <c r="AY1760" s="1"/>
    </row>
    <row r="1761" spans="3:51" s="6" customFormat="1" x14ac:dyDescent="0.3">
      <c r="C1761" s="28"/>
      <c r="D1761" s="29"/>
      <c r="E1761" s="30"/>
      <c r="F1761" s="31"/>
      <c r="G1761" s="37"/>
      <c r="H1761" s="38"/>
      <c r="K1761" s="1"/>
      <c r="L1761" s="1"/>
      <c r="M1761" s="1"/>
      <c r="N1761" s="4"/>
      <c r="O1761" s="4"/>
      <c r="P1761" s="4"/>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4"/>
      <c r="AY1761" s="1"/>
    </row>
    <row r="1762" spans="3:51" s="6" customFormat="1" x14ac:dyDescent="0.3">
      <c r="C1762" s="28"/>
      <c r="D1762" s="29"/>
      <c r="E1762" s="30"/>
      <c r="F1762" s="31"/>
      <c r="G1762" s="37"/>
      <c r="H1762" s="38"/>
      <c r="K1762" s="1"/>
      <c r="L1762" s="1"/>
      <c r="M1762" s="1"/>
      <c r="N1762" s="4"/>
      <c r="O1762" s="4"/>
      <c r="P1762" s="4"/>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4"/>
      <c r="AY1762" s="1"/>
    </row>
    <row r="1763" spans="3:51" s="6" customFormat="1" x14ac:dyDescent="0.3">
      <c r="C1763" s="28"/>
      <c r="D1763" s="29"/>
      <c r="E1763" s="30"/>
      <c r="F1763" s="31"/>
      <c r="G1763" s="37"/>
      <c r="H1763" s="38"/>
      <c r="K1763" s="1"/>
      <c r="L1763" s="1"/>
      <c r="M1763" s="1"/>
      <c r="N1763" s="4"/>
      <c r="O1763" s="4"/>
      <c r="P1763" s="4"/>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4"/>
      <c r="AY1763" s="1"/>
    </row>
    <row r="1764" spans="3:51" s="6" customFormat="1" x14ac:dyDescent="0.3">
      <c r="C1764" s="28"/>
      <c r="D1764" s="29"/>
      <c r="E1764" s="30"/>
      <c r="F1764" s="31"/>
      <c r="G1764" s="37"/>
      <c r="H1764" s="38"/>
      <c r="K1764" s="1"/>
      <c r="L1764" s="1"/>
      <c r="M1764" s="1"/>
      <c r="N1764" s="4"/>
      <c r="O1764" s="4"/>
      <c r="P1764" s="4"/>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4"/>
      <c r="AY1764" s="1"/>
    </row>
    <row r="1765" spans="3:51" s="6" customFormat="1" x14ac:dyDescent="0.3">
      <c r="C1765" s="28"/>
      <c r="D1765" s="29"/>
      <c r="E1765" s="30"/>
      <c r="F1765" s="31"/>
      <c r="G1765" s="37"/>
      <c r="H1765" s="38"/>
      <c r="K1765" s="1"/>
      <c r="L1765" s="1"/>
      <c r="M1765" s="1"/>
      <c r="N1765" s="4"/>
      <c r="O1765" s="4"/>
      <c r="P1765" s="4"/>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4"/>
      <c r="AY1765" s="1"/>
    </row>
    <row r="1766" spans="3:51" s="6" customFormat="1" x14ac:dyDescent="0.3">
      <c r="C1766" s="28"/>
      <c r="D1766" s="29"/>
      <c r="E1766" s="30"/>
      <c r="F1766" s="31"/>
      <c r="G1766" s="37"/>
      <c r="H1766" s="38"/>
      <c r="K1766" s="1"/>
      <c r="L1766" s="1"/>
      <c r="M1766" s="1"/>
      <c r="N1766" s="4"/>
      <c r="O1766" s="4"/>
      <c r="P1766" s="4"/>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4"/>
      <c r="AY1766" s="1"/>
    </row>
    <row r="1767" spans="3:51" s="6" customFormat="1" x14ac:dyDescent="0.3">
      <c r="C1767" s="28"/>
      <c r="D1767" s="29"/>
      <c r="E1767" s="30"/>
      <c r="F1767" s="31"/>
      <c r="G1767" s="37"/>
      <c r="H1767" s="38"/>
      <c r="K1767" s="1"/>
      <c r="L1767" s="1"/>
      <c r="M1767" s="1"/>
      <c r="N1767" s="4"/>
      <c r="O1767" s="4"/>
      <c r="P1767" s="4"/>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4"/>
      <c r="AY1767" s="1"/>
    </row>
    <row r="1768" spans="3:51" s="6" customFormat="1" x14ac:dyDescent="0.3">
      <c r="C1768" s="28"/>
      <c r="D1768" s="29"/>
      <c r="E1768" s="30"/>
      <c r="F1768" s="31"/>
      <c r="G1768" s="37"/>
      <c r="H1768" s="38"/>
      <c r="K1768" s="1"/>
      <c r="L1768" s="1"/>
      <c r="M1768" s="1"/>
      <c r="N1768" s="4"/>
      <c r="O1768" s="4"/>
      <c r="P1768" s="4"/>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4"/>
      <c r="AY1768" s="1"/>
    </row>
    <row r="1769" spans="3:51" s="6" customFormat="1" x14ac:dyDescent="0.3">
      <c r="C1769" s="28"/>
      <c r="D1769" s="29"/>
      <c r="E1769" s="30"/>
      <c r="F1769" s="31"/>
      <c r="G1769" s="37"/>
      <c r="H1769" s="38"/>
      <c r="K1769" s="1"/>
      <c r="L1769" s="1"/>
      <c r="M1769" s="1"/>
      <c r="N1769" s="4"/>
      <c r="O1769" s="4"/>
      <c r="P1769" s="4"/>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4"/>
      <c r="AY1769" s="1"/>
    </row>
    <row r="1770" spans="3:51" s="6" customFormat="1" x14ac:dyDescent="0.3">
      <c r="C1770" s="28"/>
      <c r="D1770" s="29"/>
      <c r="E1770" s="30"/>
      <c r="F1770" s="31"/>
      <c r="G1770" s="37"/>
      <c r="H1770" s="38"/>
      <c r="K1770" s="1"/>
      <c r="L1770" s="1"/>
      <c r="M1770" s="1"/>
      <c r="N1770" s="4"/>
      <c r="O1770" s="4"/>
      <c r="P1770" s="4"/>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4"/>
      <c r="AY1770" s="1"/>
    </row>
    <row r="1771" spans="3:51" s="6" customFormat="1" x14ac:dyDescent="0.3">
      <c r="C1771" s="28"/>
      <c r="D1771" s="29"/>
      <c r="E1771" s="30"/>
      <c r="F1771" s="31"/>
      <c r="G1771" s="37"/>
      <c r="H1771" s="38"/>
      <c r="K1771" s="1"/>
      <c r="L1771" s="1"/>
      <c r="M1771" s="1"/>
      <c r="N1771" s="4"/>
      <c r="O1771" s="4"/>
      <c r="P1771" s="4"/>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4"/>
      <c r="AY1771" s="1"/>
    </row>
    <row r="1772" spans="3:51" s="6" customFormat="1" x14ac:dyDescent="0.3">
      <c r="C1772" s="28"/>
      <c r="D1772" s="29"/>
      <c r="E1772" s="30"/>
      <c r="F1772" s="31"/>
      <c r="G1772" s="37"/>
      <c r="H1772" s="38"/>
      <c r="K1772" s="1"/>
      <c r="L1772" s="1"/>
      <c r="M1772" s="1"/>
      <c r="N1772" s="4"/>
      <c r="O1772" s="4"/>
      <c r="P1772" s="4"/>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4"/>
      <c r="AY1772" s="1"/>
    </row>
    <row r="1773" spans="3:51" s="6" customFormat="1" x14ac:dyDescent="0.3">
      <c r="C1773" s="28"/>
      <c r="D1773" s="29"/>
      <c r="E1773" s="30"/>
      <c r="F1773" s="31"/>
      <c r="G1773" s="37"/>
      <c r="H1773" s="38"/>
      <c r="K1773" s="1"/>
      <c r="L1773" s="1"/>
      <c r="M1773" s="1"/>
      <c r="N1773" s="4"/>
      <c r="O1773" s="4"/>
      <c r="P1773" s="4"/>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4"/>
      <c r="AY1773" s="1"/>
    </row>
    <row r="1774" spans="3:51" s="6" customFormat="1" x14ac:dyDescent="0.3">
      <c r="C1774" s="28"/>
      <c r="D1774" s="29"/>
      <c r="E1774" s="30"/>
      <c r="F1774" s="31"/>
      <c r="G1774" s="37"/>
      <c r="H1774" s="38"/>
      <c r="K1774" s="1"/>
      <c r="L1774" s="1"/>
      <c r="M1774" s="1"/>
      <c r="N1774" s="4"/>
      <c r="O1774" s="4"/>
      <c r="P1774" s="4"/>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4"/>
      <c r="AY1774" s="1"/>
    </row>
    <row r="1775" spans="3:51" s="6" customFormat="1" x14ac:dyDescent="0.3">
      <c r="C1775" s="28"/>
      <c r="D1775" s="29"/>
      <c r="E1775" s="30"/>
      <c r="F1775" s="31"/>
      <c r="G1775" s="37"/>
      <c r="H1775" s="38"/>
      <c r="K1775" s="1"/>
      <c r="L1775" s="1"/>
      <c r="M1775" s="1"/>
      <c r="N1775" s="4"/>
      <c r="O1775" s="4"/>
      <c r="P1775" s="4"/>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4"/>
      <c r="AY1775" s="1"/>
    </row>
    <row r="1776" spans="3:51" s="6" customFormat="1" x14ac:dyDescent="0.3">
      <c r="C1776" s="28"/>
      <c r="D1776" s="29"/>
      <c r="E1776" s="30"/>
      <c r="F1776" s="31"/>
      <c r="G1776" s="37"/>
      <c r="H1776" s="38"/>
      <c r="K1776" s="1"/>
      <c r="L1776" s="1"/>
      <c r="M1776" s="1"/>
      <c r="N1776" s="4"/>
      <c r="O1776" s="4"/>
      <c r="P1776" s="4"/>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4"/>
      <c r="AY1776" s="1"/>
    </row>
    <row r="1777" spans="3:51" s="6" customFormat="1" x14ac:dyDescent="0.3">
      <c r="C1777" s="28"/>
      <c r="D1777" s="29"/>
      <c r="E1777" s="30"/>
      <c r="F1777" s="31"/>
      <c r="G1777" s="37"/>
      <c r="H1777" s="38"/>
      <c r="K1777" s="1"/>
      <c r="L1777" s="1"/>
      <c r="M1777" s="1"/>
      <c r="N1777" s="4"/>
      <c r="O1777" s="4"/>
      <c r="P1777" s="4"/>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4"/>
      <c r="AY1777" s="1"/>
    </row>
    <row r="1778" spans="3:51" s="6" customFormat="1" x14ac:dyDescent="0.3">
      <c r="C1778" s="28"/>
      <c r="D1778" s="29"/>
      <c r="E1778" s="30"/>
      <c r="F1778" s="31"/>
      <c r="G1778" s="37"/>
      <c r="H1778" s="38"/>
      <c r="K1778" s="1"/>
      <c r="L1778" s="1"/>
      <c r="M1778" s="1"/>
      <c r="N1778" s="4"/>
      <c r="O1778" s="4"/>
      <c r="P1778" s="4"/>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4"/>
      <c r="AY1778" s="1"/>
    </row>
    <row r="1779" spans="3:51" s="6" customFormat="1" x14ac:dyDescent="0.3">
      <c r="C1779" s="28"/>
      <c r="D1779" s="29"/>
      <c r="E1779" s="30"/>
      <c r="F1779" s="31"/>
      <c r="G1779" s="37"/>
      <c r="H1779" s="38"/>
      <c r="K1779" s="1"/>
      <c r="L1779" s="1"/>
      <c r="M1779" s="1"/>
      <c r="N1779" s="4"/>
      <c r="O1779" s="4"/>
      <c r="P1779" s="4"/>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4"/>
      <c r="AY1779" s="1"/>
    </row>
    <row r="1780" spans="3:51" s="6" customFormat="1" x14ac:dyDescent="0.3">
      <c r="C1780" s="28"/>
      <c r="D1780" s="29"/>
      <c r="E1780" s="30"/>
      <c r="F1780" s="31"/>
      <c r="G1780" s="37"/>
      <c r="H1780" s="38"/>
      <c r="K1780" s="1"/>
      <c r="L1780" s="1"/>
      <c r="M1780" s="1"/>
      <c r="N1780" s="4"/>
      <c r="O1780" s="4"/>
      <c r="P1780" s="4"/>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4"/>
      <c r="AY1780" s="1"/>
    </row>
    <row r="1781" spans="3:51" s="6" customFormat="1" x14ac:dyDescent="0.3">
      <c r="C1781" s="28"/>
      <c r="D1781" s="29"/>
      <c r="E1781" s="30"/>
      <c r="F1781" s="31"/>
      <c r="G1781" s="37"/>
      <c r="H1781" s="38"/>
      <c r="K1781" s="1"/>
      <c r="L1781" s="1"/>
      <c r="M1781" s="1"/>
      <c r="N1781" s="4"/>
      <c r="O1781" s="4"/>
      <c r="P1781" s="4"/>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4"/>
      <c r="AY1781" s="1"/>
    </row>
    <row r="1782" spans="3:51" s="6" customFormat="1" x14ac:dyDescent="0.3">
      <c r="C1782" s="28"/>
      <c r="D1782" s="29"/>
      <c r="E1782" s="30"/>
      <c r="F1782" s="31"/>
      <c r="G1782" s="37"/>
      <c r="H1782" s="38"/>
      <c r="K1782" s="1"/>
      <c r="L1782" s="1"/>
      <c r="M1782" s="1"/>
      <c r="N1782" s="4"/>
      <c r="O1782" s="4"/>
      <c r="P1782" s="4"/>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4"/>
      <c r="AY1782" s="1"/>
    </row>
    <row r="1783" spans="3:51" s="6" customFormat="1" x14ac:dyDescent="0.3">
      <c r="C1783" s="28"/>
      <c r="D1783" s="29"/>
      <c r="E1783" s="30"/>
      <c r="F1783" s="31"/>
      <c r="G1783" s="37"/>
      <c r="H1783" s="38"/>
      <c r="K1783" s="1"/>
      <c r="L1783" s="1"/>
      <c r="M1783" s="1"/>
      <c r="N1783" s="4"/>
      <c r="O1783" s="4"/>
      <c r="P1783" s="4"/>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4"/>
      <c r="AY1783" s="1"/>
    </row>
    <row r="1784" spans="3:51" s="6" customFormat="1" x14ac:dyDescent="0.3">
      <c r="C1784" s="28"/>
      <c r="D1784" s="29"/>
      <c r="E1784" s="30"/>
      <c r="F1784" s="31"/>
      <c r="G1784" s="37"/>
      <c r="H1784" s="38"/>
      <c r="K1784" s="1"/>
      <c r="L1784" s="1"/>
      <c r="M1784" s="1"/>
      <c r="N1784" s="4"/>
      <c r="O1784" s="4"/>
      <c r="P1784" s="4"/>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4"/>
      <c r="AY1784" s="1"/>
    </row>
    <row r="1785" spans="3:51" s="6" customFormat="1" x14ac:dyDescent="0.3">
      <c r="C1785" s="28"/>
      <c r="D1785" s="29"/>
      <c r="E1785" s="30"/>
      <c r="F1785" s="31"/>
      <c r="G1785" s="37"/>
      <c r="H1785" s="38"/>
      <c r="K1785" s="1"/>
      <c r="L1785" s="1"/>
      <c r="M1785" s="1"/>
      <c r="N1785" s="4"/>
      <c r="O1785" s="4"/>
      <c r="P1785" s="4"/>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4"/>
      <c r="AY1785" s="1"/>
    </row>
    <row r="1786" spans="3:51" s="6" customFormat="1" x14ac:dyDescent="0.3">
      <c r="C1786" s="28"/>
      <c r="D1786" s="29"/>
      <c r="E1786" s="30"/>
      <c r="F1786" s="31"/>
      <c r="G1786" s="37"/>
      <c r="H1786" s="38"/>
      <c r="K1786" s="1"/>
      <c r="L1786" s="1"/>
      <c r="M1786" s="1"/>
      <c r="N1786" s="4"/>
      <c r="O1786" s="4"/>
      <c r="P1786" s="4"/>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4"/>
      <c r="AY1786" s="1"/>
    </row>
    <row r="1787" spans="3:51" s="6" customFormat="1" x14ac:dyDescent="0.3">
      <c r="C1787" s="28"/>
      <c r="D1787" s="29"/>
      <c r="E1787" s="30"/>
      <c r="F1787" s="31"/>
      <c r="G1787" s="37"/>
      <c r="H1787" s="38"/>
      <c r="K1787" s="1"/>
      <c r="L1787" s="1"/>
      <c r="M1787" s="1"/>
      <c r="N1787" s="4"/>
      <c r="O1787" s="4"/>
      <c r="P1787" s="4"/>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4"/>
      <c r="AY1787" s="1"/>
    </row>
    <row r="1788" spans="3:51" s="6" customFormat="1" x14ac:dyDescent="0.3">
      <c r="C1788" s="28"/>
      <c r="D1788" s="29"/>
      <c r="E1788" s="30"/>
      <c r="F1788" s="31"/>
      <c r="G1788" s="37"/>
      <c r="H1788" s="38"/>
      <c r="K1788" s="1"/>
      <c r="L1788" s="1"/>
      <c r="M1788" s="1"/>
      <c r="N1788" s="4"/>
      <c r="O1788" s="4"/>
      <c r="P1788" s="4"/>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4"/>
      <c r="AY1788" s="1"/>
    </row>
    <row r="1789" spans="3:51" s="6" customFormat="1" x14ac:dyDescent="0.3">
      <c r="C1789" s="28"/>
      <c r="D1789" s="29"/>
      <c r="E1789" s="30"/>
      <c r="F1789" s="31"/>
      <c r="G1789" s="37"/>
      <c r="H1789" s="38"/>
      <c r="K1789" s="1"/>
      <c r="L1789" s="1"/>
      <c r="M1789" s="1"/>
      <c r="N1789" s="4"/>
      <c r="O1789" s="4"/>
      <c r="P1789" s="4"/>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4"/>
      <c r="AY1789" s="1"/>
    </row>
    <row r="1790" spans="3:51" s="6" customFormat="1" x14ac:dyDescent="0.3">
      <c r="C1790" s="28"/>
      <c r="D1790" s="29"/>
      <c r="E1790" s="30"/>
      <c r="F1790" s="31"/>
      <c r="G1790" s="37"/>
      <c r="H1790" s="38"/>
      <c r="K1790" s="1"/>
      <c r="L1790" s="1"/>
      <c r="M1790" s="1"/>
      <c r="N1790" s="4"/>
      <c r="O1790" s="4"/>
      <c r="P1790" s="4"/>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4"/>
      <c r="AY1790" s="1"/>
    </row>
    <row r="1791" spans="3:51" s="6" customFormat="1" x14ac:dyDescent="0.3">
      <c r="C1791" s="28"/>
      <c r="D1791" s="29"/>
      <c r="E1791" s="30"/>
      <c r="F1791" s="31"/>
      <c r="G1791" s="37"/>
      <c r="H1791" s="38"/>
      <c r="K1791" s="1"/>
      <c r="L1791" s="1"/>
      <c r="M1791" s="1"/>
      <c r="N1791" s="4"/>
      <c r="O1791" s="4"/>
      <c r="P1791" s="4"/>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4"/>
      <c r="AY1791" s="1"/>
    </row>
    <row r="1792" spans="3:51" s="6" customFormat="1" x14ac:dyDescent="0.3">
      <c r="C1792" s="28"/>
      <c r="D1792" s="29"/>
      <c r="E1792" s="30"/>
      <c r="F1792" s="31"/>
      <c r="G1792" s="37"/>
      <c r="H1792" s="38"/>
      <c r="K1792" s="1"/>
      <c r="L1792" s="1"/>
      <c r="M1792" s="1"/>
      <c r="N1792" s="4"/>
      <c r="O1792" s="4"/>
      <c r="P1792" s="4"/>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4"/>
      <c r="AY1792" s="1"/>
    </row>
    <row r="1793" spans="3:51" s="6" customFormat="1" x14ac:dyDescent="0.3">
      <c r="C1793" s="28"/>
      <c r="D1793" s="29"/>
      <c r="E1793" s="30"/>
      <c r="F1793" s="31"/>
      <c r="G1793" s="37"/>
      <c r="H1793" s="38"/>
      <c r="K1793" s="1"/>
      <c r="L1793" s="1"/>
      <c r="M1793" s="1"/>
      <c r="N1793" s="4"/>
      <c r="O1793" s="4"/>
      <c r="P1793" s="4"/>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4"/>
      <c r="AY1793" s="1"/>
    </row>
    <row r="1794" spans="3:51" s="6" customFormat="1" x14ac:dyDescent="0.3">
      <c r="C1794" s="28"/>
      <c r="D1794" s="29"/>
      <c r="E1794" s="30"/>
      <c r="F1794" s="31"/>
      <c r="G1794" s="37"/>
      <c r="H1794" s="38"/>
      <c r="K1794" s="1"/>
      <c r="L1794" s="1"/>
      <c r="M1794" s="1"/>
      <c r="N1794" s="4"/>
      <c r="O1794" s="4"/>
      <c r="P1794" s="4"/>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4"/>
      <c r="AY1794" s="1"/>
    </row>
    <row r="1795" spans="3:51" s="6" customFormat="1" x14ac:dyDescent="0.3">
      <c r="C1795" s="28"/>
      <c r="D1795" s="29"/>
      <c r="E1795" s="30"/>
      <c r="F1795" s="31"/>
      <c r="G1795" s="37"/>
      <c r="H1795" s="38"/>
      <c r="K1795" s="1"/>
      <c r="L1795" s="1"/>
      <c r="M1795" s="1"/>
      <c r="N1795" s="4"/>
      <c r="O1795" s="4"/>
      <c r="P1795" s="4"/>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4"/>
      <c r="AY1795" s="1"/>
    </row>
    <row r="1796" spans="3:51" s="6" customFormat="1" x14ac:dyDescent="0.3">
      <c r="C1796" s="28"/>
      <c r="D1796" s="29"/>
      <c r="E1796" s="30"/>
      <c r="F1796" s="31"/>
      <c r="G1796" s="37"/>
      <c r="H1796" s="38"/>
      <c r="K1796" s="1"/>
      <c r="L1796" s="1"/>
      <c r="M1796" s="1"/>
      <c r="N1796" s="4"/>
      <c r="O1796" s="4"/>
      <c r="P1796" s="4"/>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4"/>
      <c r="AY1796" s="1"/>
    </row>
    <row r="1797" spans="3:51" s="6" customFormat="1" x14ac:dyDescent="0.3">
      <c r="C1797" s="28"/>
      <c r="D1797" s="29"/>
      <c r="E1797" s="30"/>
      <c r="F1797" s="31"/>
      <c r="G1797" s="37"/>
      <c r="H1797" s="38"/>
      <c r="K1797" s="1"/>
      <c r="L1797" s="1"/>
      <c r="M1797" s="1"/>
      <c r="N1797" s="4"/>
      <c r="O1797" s="4"/>
      <c r="P1797" s="4"/>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4"/>
      <c r="AY1797" s="1"/>
    </row>
    <row r="1798" spans="3:51" s="6" customFormat="1" x14ac:dyDescent="0.3">
      <c r="C1798" s="28"/>
      <c r="D1798" s="29"/>
      <c r="E1798" s="30"/>
      <c r="F1798" s="31"/>
      <c r="G1798" s="37"/>
      <c r="H1798" s="38"/>
      <c r="K1798" s="1"/>
      <c r="L1798" s="1"/>
      <c r="M1798" s="1"/>
      <c r="N1798" s="4"/>
      <c r="O1798" s="4"/>
      <c r="P1798" s="4"/>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4"/>
      <c r="AY1798" s="1"/>
    </row>
    <row r="1799" spans="3:51" s="6" customFormat="1" x14ac:dyDescent="0.3">
      <c r="C1799" s="28"/>
      <c r="D1799" s="29"/>
      <c r="E1799" s="30"/>
      <c r="F1799" s="31"/>
      <c r="G1799" s="37"/>
      <c r="H1799" s="38"/>
      <c r="K1799" s="1"/>
      <c r="L1799" s="1"/>
      <c r="M1799" s="1"/>
      <c r="N1799" s="4"/>
      <c r="O1799" s="4"/>
      <c r="P1799" s="4"/>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4"/>
      <c r="AY1799" s="1"/>
    </row>
    <row r="1800" spans="3:51" s="6" customFormat="1" x14ac:dyDescent="0.3">
      <c r="C1800" s="28"/>
      <c r="D1800" s="29"/>
      <c r="E1800" s="30"/>
      <c r="F1800" s="31"/>
      <c r="G1800" s="37"/>
      <c r="H1800" s="38"/>
      <c r="K1800" s="1"/>
      <c r="L1800" s="1"/>
      <c r="M1800" s="1"/>
      <c r="N1800" s="4"/>
      <c r="O1800" s="4"/>
      <c r="P1800" s="4"/>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4"/>
      <c r="AY1800" s="1"/>
    </row>
    <row r="1801" spans="3:51" s="6" customFormat="1" x14ac:dyDescent="0.3">
      <c r="C1801" s="28"/>
      <c r="D1801" s="29"/>
      <c r="E1801" s="30"/>
      <c r="F1801" s="31"/>
      <c r="G1801" s="37"/>
      <c r="H1801" s="38"/>
      <c r="K1801" s="1"/>
      <c r="L1801" s="1"/>
      <c r="M1801" s="1"/>
      <c r="N1801" s="4"/>
      <c r="O1801" s="4"/>
      <c r="P1801" s="4"/>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4"/>
      <c r="AY1801" s="1"/>
    </row>
    <row r="1802" spans="3:51" s="6" customFormat="1" x14ac:dyDescent="0.3">
      <c r="C1802" s="28"/>
      <c r="D1802" s="29"/>
      <c r="E1802" s="30"/>
      <c r="F1802" s="31"/>
      <c r="G1802" s="37"/>
      <c r="H1802" s="38"/>
      <c r="K1802" s="1"/>
      <c r="L1802" s="1"/>
      <c r="M1802" s="1"/>
      <c r="N1802" s="4"/>
      <c r="O1802" s="4"/>
      <c r="P1802" s="4"/>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4"/>
      <c r="AY1802" s="1"/>
    </row>
    <row r="1803" spans="3:51" s="6" customFormat="1" x14ac:dyDescent="0.3">
      <c r="C1803" s="28"/>
      <c r="D1803" s="29"/>
      <c r="E1803" s="30"/>
      <c r="F1803" s="31"/>
      <c r="G1803" s="37"/>
      <c r="H1803" s="38"/>
      <c r="K1803" s="1"/>
      <c r="L1803" s="1"/>
      <c r="M1803" s="1"/>
      <c r="N1803" s="4"/>
      <c r="O1803" s="4"/>
      <c r="P1803" s="4"/>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4"/>
      <c r="AY1803" s="1"/>
    </row>
    <row r="1804" spans="3:51" s="6" customFormat="1" x14ac:dyDescent="0.3">
      <c r="C1804" s="28"/>
      <c r="D1804" s="29"/>
      <c r="E1804" s="30"/>
      <c r="F1804" s="31"/>
      <c r="G1804" s="37"/>
      <c r="H1804" s="38"/>
      <c r="K1804" s="1"/>
      <c r="L1804" s="1"/>
      <c r="M1804" s="1"/>
      <c r="N1804" s="4"/>
      <c r="O1804" s="4"/>
      <c r="P1804" s="4"/>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4"/>
      <c r="AY1804" s="1"/>
    </row>
    <row r="1805" spans="3:51" s="6" customFormat="1" x14ac:dyDescent="0.3">
      <c r="C1805" s="28"/>
      <c r="D1805" s="29"/>
      <c r="E1805" s="30"/>
      <c r="F1805" s="31"/>
      <c r="G1805" s="37"/>
      <c r="H1805" s="38"/>
      <c r="K1805" s="1"/>
      <c r="L1805" s="1"/>
      <c r="M1805" s="1"/>
      <c r="N1805" s="4"/>
      <c r="O1805" s="4"/>
      <c r="P1805" s="4"/>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4"/>
      <c r="AY1805" s="1"/>
    </row>
    <row r="1806" spans="3:51" s="6" customFormat="1" x14ac:dyDescent="0.3">
      <c r="C1806" s="28"/>
      <c r="D1806" s="29"/>
      <c r="E1806" s="30"/>
      <c r="F1806" s="31"/>
      <c r="G1806" s="37"/>
      <c r="H1806" s="38"/>
      <c r="K1806" s="1"/>
      <c r="L1806" s="1"/>
      <c r="M1806" s="1"/>
      <c r="N1806" s="4"/>
      <c r="O1806" s="4"/>
      <c r="P1806" s="4"/>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4"/>
      <c r="AY1806" s="1"/>
    </row>
    <row r="1807" spans="3:51" s="6" customFormat="1" x14ac:dyDescent="0.3">
      <c r="C1807" s="28"/>
      <c r="D1807" s="29"/>
      <c r="E1807" s="30"/>
      <c r="F1807" s="31"/>
      <c r="G1807" s="37"/>
      <c r="H1807" s="38"/>
      <c r="K1807" s="1"/>
      <c r="L1807" s="1"/>
      <c r="M1807" s="1"/>
      <c r="N1807" s="4"/>
      <c r="O1807" s="4"/>
      <c r="P1807" s="4"/>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4"/>
      <c r="AY1807" s="1"/>
    </row>
    <row r="1808" spans="3:51" s="6" customFormat="1" x14ac:dyDescent="0.3">
      <c r="C1808" s="28"/>
      <c r="D1808" s="29"/>
      <c r="E1808" s="30"/>
      <c r="F1808" s="31"/>
      <c r="G1808" s="37"/>
      <c r="H1808" s="38"/>
      <c r="K1808" s="1"/>
      <c r="L1808" s="1"/>
      <c r="M1808" s="1"/>
      <c r="N1808" s="4"/>
      <c r="O1808" s="4"/>
      <c r="P1808" s="4"/>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4"/>
      <c r="AY1808" s="1"/>
    </row>
    <row r="1809" spans="3:51" s="6" customFormat="1" x14ac:dyDescent="0.3">
      <c r="C1809" s="28"/>
      <c r="D1809" s="29"/>
      <c r="E1809" s="30"/>
      <c r="F1809" s="31"/>
      <c r="G1809" s="37"/>
      <c r="H1809" s="38"/>
      <c r="K1809" s="1"/>
      <c r="L1809" s="1"/>
      <c r="M1809" s="1"/>
      <c r="N1809" s="4"/>
      <c r="O1809" s="4"/>
      <c r="P1809" s="4"/>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4"/>
      <c r="AY1809" s="1"/>
    </row>
    <row r="1810" spans="3:51" s="6" customFormat="1" x14ac:dyDescent="0.3">
      <c r="C1810" s="28"/>
      <c r="D1810" s="29"/>
      <c r="E1810" s="30"/>
      <c r="F1810" s="31"/>
      <c r="G1810" s="37"/>
      <c r="H1810" s="38"/>
      <c r="K1810" s="1"/>
      <c r="L1810" s="1"/>
      <c r="M1810" s="1"/>
      <c r="N1810" s="4"/>
      <c r="O1810" s="4"/>
      <c r="P1810" s="4"/>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4"/>
      <c r="AY1810" s="1"/>
    </row>
    <row r="1811" spans="3:51" s="6" customFormat="1" x14ac:dyDescent="0.3">
      <c r="C1811" s="28"/>
      <c r="D1811" s="29"/>
      <c r="E1811" s="30"/>
      <c r="F1811" s="31"/>
      <c r="G1811" s="37"/>
      <c r="H1811" s="38"/>
      <c r="K1811" s="1"/>
      <c r="L1811" s="1"/>
      <c r="M1811" s="1"/>
      <c r="N1811" s="4"/>
      <c r="O1811" s="4"/>
      <c r="P1811" s="4"/>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4"/>
      <c r="AY1811" s="1"/>
    </row>
    <row r="1812" spans="3:51" s="6" customFormat="1" x14ac:dyDescent="0.3">
      <c r="C1812" s="28"/>
      <c r="D1812" s="29"/>
      <c r="E1812" s="30"/>
      <c r="F1812" s="31"/>
      <c r="G1812" s="37"/>
      <c r="H1812" s="38"/>
      <c r="K1812" s="1"/>
      <c r="L1812" s="1"/>
      <c r="M1812" s="1"/>
      <c r="N1812" s="4"/>
      <c r="O1812" s="4"/>
      <c r="P1812" s="4"/>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4"/>
      <c r="AY1812" s="1"/>
    </row>
    <row r="1813" spans="3:51" s="6" customFormat="1" x14ac:dyDescent="0.3">
      <c r="C1813" s="28"/>
      <c r="D1813" s="29"/>
      <c r="E1813" s="30"/>
      <c r="F1813" s="31"/>
      <c r="G1813" s="37"/>
      <c r="H1813" s="38"/>
      <c r="K1813" s="1"/>
      <c r="L1813" s="1"/>
      <c r="M1813" s="1"/>
      <c r="N1813" s="4"/>
      <c r="O1813" s="4"/>
      <c r="P1813" s="4"/>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4"/>
      <c r="AY1813" s="1"/>
    </row>
    <row r="1814" spans="3:51" s="6" customFormat="1" x14ac:dyDescent="0.3">
      <c r="C1814" s="28"/>
      <c r="D1814" s="29"/>
      <c r="E1814" s="30"/>
      <c r="F1814" s="31"/>
      <c r="G1814" s="37"/>
      <c r="H1814" s="38"/>
      <c r="K1814" s="1"/>
      <c r="L1814" s="1"/>
      <c r="M1814" s="1"/>
      <c r="N1814" s="4"/>
      <c r="O1814" s="4"/>
      <c r="P1814" s="4"/>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4"/>
      <c r="AY1814" s="1"/>
    </row>
    <row r="1815" spans="3:51" s="6" customFormat="1" x14ac:dyDescent="0.3">
      <c r="C1815" s="28"/>
      <c r="D1815" s="29"/>
      <c r="E1815" s="30"/>
      <c r="F1815" s="31"/>
      <c r="G1815" s="37"/>
      <c r="H1815" s="38"/>
      <c r="K1815" s="1"/>
      <c r="L1815" s="1"/>
      <c r="M1815" s="1"/>
      <c r="N1815" s="4"/>
      <c r="O1815" s="4"/>
      <c r="P1815" s="4"/>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4"/>
      <c r="AY1815" s="1"/>
    </row>
    <row r="1816" spans="3:51" s="6" customFormat="1" x14ac:dyDescent="0.3">
      <c r="C1816" s="28"/>
      <c r="D1816" s="29"/>
      <c r="E1816" s="30"/>
      <c r="F1816" s="31"/>
      <c r="G1816" s="37"/>
      <c r="H1816" s="38"/>
      <c r="K1816" s="1"/>
      <c r="L1816" s="1"/>
      <c r="M1816" s="1"/>
      <c r="N1816" s="4"/>
      <c r="O1816" s="4"/>
      <c r="P1816" s="4"/>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4"/>
      <c r="AY1816" s="1"/>
    </row>
    <row r="1817" spans="3:51" s="6" customFormat="1" x14ac:dyDescent="0.3">
      <c r="C1817" s="28"/>
      <c r="D1817" s="29"/>
      <c r="E1817" s="30"/>
      <c r="F1817" s="31"/>
      <c r="G1817" s="37"/>
      <c r="H1817" s="38"/>
      <c r="K1817" s="1"/>
      <c r="L1817" s="1"/>
      <c r="M1817" s="1"/>
      <c r="N1817" s="4"/>
      <c r="O1817" s="4"/>
      <c r="P1817" s="4"/>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4"/>
      <c r="AY1817" s="1"/>
    </row>
    <row r="1818" spans="3:51" s="6" customFormat="1" x14ac:dyDescent="0.3">
      <c r="C1818" s="28"/>
      <c r="D1818" s="29"/>
      <c r="E1818" s="30"/>
      <c r="F1818" s="31"/>
      <c r="G1818" s="37"/>
      <c r="H1818" s="38"/>
      <c r="K1818" s="1"/>
      <c r="L1818" s="1"/>
      <c r="M1818" s="1"/>
      <c r="N1818" s="4"/>
      <c r="O1818" s="4"/>
      <c r="P1818" s="4"/>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4"/>
      <c r="AY1818" s="1"/>
    </row>
    <row r="1819" spans="3:51" s="6" customFormat="1" x14ac:dyDescent="0.3">
      <c r="C1819" s="28"/>
      <c r="D1819" s="29"/>
      <c r="E1819" s="30"/>
      <c r="F1819" s="31"/>
      <c r="G1819" s="37"/>
      <c r="H1819" s="38"/>
      <c r="K1819" s="1"/>
      <c r="L1819" s="1"/>
      <c r="M1819" s="1"/>
      <c r="N1819" s="4"/>
      <c r="O1819" s="4"/>
      <c r="P1819" s="4"/>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4"/>
      <c r="AY1819" s="1"/>
    </row>
    <row r="1820" spans="3:51" s="6" customFormat="1" x14ac:dyDescent="0.3">
      <c r="C1820" s="28"/>
      <c r="D1820" s="29"/>
      <c r="E1820" s="30"/>
      <c r="F1820" s="31"/>
      <c r="G1820" s="37"/>
      <c r="H1820" s="38"/>
      <c r="K1820" s="1"/>
      <c r="L1820" s="1"/>
      <c r="M1820" s="1"/>
      <c r="N1820" s="4"/>
      <c r="O1820" s="4"/>
      <c r="P1820" s="4"/>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4"/>
      <c r="AY1820" s="1"/>
    </row>
    <row r="1821" spans="3:51" s="6" customFormat="1" x14ac:dyDescent="0.3">
      <c r="C1821" s="28"/>
      <c r="D1821" s="29"/>
      <c r="E1821" s="30"/>
      <c r="F1821" s="31"/>
      <c r="G1821" s="37"/>
      <c r="H1821" s="38"/>
      <c r="K1821" s="1"/>
      <c r="L1821" s="1"/>
      <c r="M1821" s="1"/>
      <c r="N1821" s="4"/>
      <c r="O1821" s="4"/>
      <c r="P1821" s="4"/>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4"/>
      <c r="AY1821" s="1"/>
    </row>
    <row r="1822" spans="3:51" s="6" customFormat="1" x14ac:dyDescent="0.3">
      <c r="C1822" s="28"/>
      <c r="D1822" s="29"/>
      <c r="E1822" s="30"/>
      <c r="F1822" s="31"/>
      <c r="G1822" s="37"/>
      <c r="H1822" s="38"/>
      <c r="K1822" s="1"/>
      <c r="L1822" s="1"/>
      <c r="M1822" s="1"/>
      <c r="N1822" s="4"/>
      <c r="O1822" s="4"/>
      <c r="P1822" s="4"/>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4"/>
      <c r="AY1822" s="1"/>
    </row>
    <row r="1823" spans="3:51" s="6" customFormat="1" x14ac:dyDescent="0.3">
      <c r="C1823" s="28"/>
      <c r="D1823" s="29"/>
      <c r="E1823" s="30"/>
      <c r="F1823" s="31"/>
      <c r="G1823" s="37"/>
      <c r="H1823" s="38"/>
      <c r="K1823" s="1"/>
      <c r="L1823" s="1"/>
      <c r="M1823" s="1"/>
      <c r="N1823" s="4"/>
      <c r="O1823" s="4"/>
      <c r="P1823" s="4"/>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4"/>
      <c r="AY1823" s="1"/>
    </row>
    <row r="1824" spans="3:51" s="6" customFormat="1" x14ac:dyDescent="0.3">
      <c r="C1824" s="28"/>
      <c r="D1824" s="29"/>
      <c r="E1824" s="30"/>
      <c r="F1824" s="31"/>
      <c r="G1824" s="37"/>
      <c r="H1824" s="38"/>
      <c r="K1824" s="1"/>
      <c r="L1824" s="1"/>
      <c r="M1824" s="1"/>
      <c r="N1824" s="4"/>
      <c r="O1824" s="4"/>
      <c r="P1824" s="4"/>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4"/>
      <c r="AY1824" s="1"/>
    </row>
    <row r="1825" spans="3:51" s="6" customFormat="1" x14ac:dyDescent="0.3">
      <c r="C1825" s="28"/>
      <c r="D1825" s="29"/>
      <c r="E1825" s="30"/>
      <c r="F1825" s="31"/>
      <c r="G1825" s="37"/>
      <c r="H1825" s="38"/>
      <c r="K1825" s="1"/>
      <c r="L1825" s="1"/>
      <c r="M1825" s="1"/>
      <c r="N1825" s="4"/>
      <c r="O1825" s="4"/>
      <c r="P1825" s="4"/>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4"/>
      <c r="AY1825" s="1"/>
    </row>
    <row r="1826" spans="3:51" s="6" customFormat="1" x14ac:dyDescent="0.3">
      <c r="C1826" s="28"/>
      <c r="D1826" s="29"/>
      <c r="E1826" s="30"/>
      <c r="F1826" s="31"/>
      <c r="G1826" s="37"/>
      <c r="H1826" s="38"/>
      <c r="K1826" s="1"/>
      <c r="L1826" s="1"/>
      <c r="M1826" s="1"/>
      <c r="N1826" s="4"/>
      <c r="O1826" s="4"/>
      <c r="P1826" s="4"/>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4"/>
      <c r="AY1826" s="1"/>
    </row>
    <row r="1827" spans="3:51" s="6" customFormat="1" x14ac:dyDescent="0.3">
      <c r="C1827" s="28"/>
      <c r="D1827" s="29"/>
      <c r="E1827" s="30"/>
      <c r="F1827" s="31"/>
      <c r="G1827" s="37"/>
      <c r="H1827" s="38"/>
      <c r="K1827" s="1"/>
      <c r="L1827" s="1"/>
      <c r="M1827" s="1"/>
      <c r="N1827" s="4"/>
      <c r="O1827" s="4"/>
      <c r="P1827" s="4"/>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4"/>
      <c r="AY1827" s="1"/>
    </row>
    <row r="1828" spans="3:51" s="6" customFormat="1" x14ac:dyDescent="0.3">
      <c r="C1828" s="28"/>
      <c r="D1828" s="29"/>
      <c r="E1828" s="30"/>
      <c r="F1828" s="31"/>
      <c r="G1828" s="37"/>
      <c r="H1828" s="38"/>
      <c r="K1828" s="1"/>
      <c r="L1828" s="1"/>
      <c r="M1828" s="1"/>
      <c r="N1828" s="4"/>
      <c r="O1828" s="4"/>
      <c r="P1828" s="4"/>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4"/>
      <c r="AY1828" s="1"/>
    </row>
    <row r="1829" spans="3:51" s="6" customFormat="1" x14ac:dyDescent="0.3">
      <c r="C1829" s="28"/>
      <c r="D1829" s="29"/>
      <c r="E1829" s="30"/>
      <c r="F1829" s="31"/>
      <c r="G1829" s="37"/>
      <c r="H1829" s="38"/>
      <c r="K1829" s="1"/>
      <c r="L1829" s="1"/>
      <c r="M1829" s="1"/>
      <c r="N1829" s="4"/>
      <c r="O1829" s="4"/>
      <c r="P1829" s="4"/>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4"/>
      <c r="AY1829" s="1"/>
    </row>
    <row r="1830" spans="3:51" s="6" customFormat="1" x14ac:dyDescent="0.3">
      <c r="C1830" s="28"/>
      <c r="D1830" s="29"/>
      <c r="E1830" s="30"/>
      <c r="F1830" s="31"/>
      <c r="G1830" s="37"/>
      <c r="H1830" s="38"/>
      <c r="K1830" s="1"/>
      <c r="L1830" s="1"/>
      <c r="M1830" s="1"/>
      <c r="N1830" s="4"/>
      <c r="O1830" s="4"/>
      <c r="P1830" s="4"/>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4"/>
      <c r="AY1830" s="1"/>
    </row>
    <row r="1831" spans="3:51" s="6" customFormat="1" x14ac:dyDescent="0.3">
      <c r="C1831" s="28"/>
      <c r="D1831" s="29"/>
      <c r="E1831" s="30"/>
      <c r="F1831" s="31"/>
      <c r="G1831" s="37"/>
      <c r="H1831" s="38"/>
      <c r="K1831" s="1"/>
      <c r="L1831" s="1"/>
      <c r="M1831" s="1"/>
      <c r="N1831" s="4"/>
      <c r="O1831" s="4"/>
      <c r="P1831" s="4"/>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4"/>
      <c r="AY1831" s="1"/>
    </row>
    <row r="1832" spans="3:51" s="6" customFormat="1" x14ac:dyDescent="0.3">
      <c r="C1832" s="28"/>
      <c r="D1832" s="29"/>
      <c r="E1832" s="30"/>
      <c r="F1832" s="31"/>
      <c r="G1832" s="37"/>
      <c r="H1832" s="38"/>
      <c r="K1832" s="1"/>
      <c r="L1832" s="1"/>
      <c r="M1832" s="1"/>
      <c r="N1832" s="4"/>
      <c r="O1832" s="4"/>
      <c r="P1832" s="4"/>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4"/>
      <c r="AY1832" s="1"/>
    </row>
    <row r="1833" spans="3:51" s="6" customFormat="1" x14ac:dyDescent="0.3">
      <c r="C1833" s="28"/>
      <c r="D1833" s="29"/>
      <c r="E1833" s="30"/>
      <c r="F1833" s="31"/>
      <c r="G1833" s="37"/>
      <c r="H1833" s="38"/>
      <c r="K1833" s="1"/>
      <c r="L1833" s="1"/>
      <c r="M1833" s="1"/>
      <c r="N1833" s="4"/>
      <c r="O1833" s="4"/>
      <c r="P1833" s="4"/>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4"/>
      <c r="AY1833" s="1"/>
    </row>
    <row r="1834" spans="3:51" s="6" customFormat="1" x14ac:dyDescent="0.3">
      <c r="C1834" s="28"/>
      <c r="D1834" s="29"/>
      <c r="E1834" s="30"/>
      <c r="F1834" s="31"/>
      <c r="G1834" s="37"/>
      <c r="H1834" s="38"/>
      <c r="K1834" s="1"/>
      <c r="L1834" s="1"/>
      <c r="M1834" s="1"/>
      <c r="N1834" s="4"/>
      <c r="O1834" s="4"/>
      <c r="P1834" s="4"/>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4"/>
      <c r="AY1834" s="1"/>
    </row>
    <row r="1835" spans="3:51" s="6" customFormat="1" x14ac:dyDescent="0.3">
      <c r="C1835" s="28"/>
      <c r="D1835" s="29"/>
      <c r="E1835" s="30"/>
      <c r="F1835" s="31"/>
      <c r="G1835" s="37"/>
      <c r="H1835" s="38"/>
      <c r="K1835" s="1"/>
      <c r="L1835" s="1"/>
      <c r="M1835" s="1"/>
      <c r="N1835" s="4"/>
      <c r="O1835" s="4"/>
      <c r="P1835" s="4"/>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4"/>
      <c r="AY1835" s="1"/>
    </row>
    <row r="1836" spans="3:51" s="6" customFormat="1" x14ac:dyDescent="0.3">
      <c r="C1836" s="28"/>
      <c r="D1836" s="29"/>
      <c r="E1836" s="30"/>
      <c r="F1836" s="31"/>
      <c r="G1836" s="37"/>
      <c r="H1836" s="38"/>
      <c r="K1836" s="1"/>
      <c r="L1836" s="1"/>
      <c r="M1836" s="1"/>
      <c r="N1836" s="4"/>
      <c r="O1836" s="4"/>
      <c r="P1836" s="4"/>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4"/>
      <c r="AY1836" s="1"/>
    </row>
    <row r="1837" spans="3:51" s="6" customFormat="1" x14ac:dyDescent="0.3">
      <c r="C1837" s="28"/>
      <c r="D1837" s="29"/>
      <c r="E1837" s="30"/>
      <c r="F1837" s="31"/>
      <c r="G1837" s="37"/>
      <c r="H1837" s="38"/>
      <c r="K1837" s="1"/>
      <c r="L1837" s="1"/>
      <c r="M1837" s="1"/>
      <c r="N1837" s="4"/>
      <c r="O1837" s="4"/>
      <c r="P1837" s="4"/>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4"/>
      <c r="AY1837" s="1"/>
    </row>
    <row r="1838" spans="3:51" s="6" customFormat="1" x14ac:dyDescent="0.3">
      <c r="C1838" s="28"/>
      <c r="D1838" s="29"/>
      <c r="E1838" s="30"/>
      <c r="F1838" s="31"/>
      <c r="G1838" s="37"/>
      <c r="H1838" s="38"/>
      <c r="K1838" s="1"/>
      <c r="L1838" s="1"/>
      <c r="M1838" s="1"/>
      <c r="N1838" s="4"/>
      <c r="O1838" s="4"/>
      <c r="P1838" s="4"/>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4"/>
      <c r="AY1838" s="1"/>
    </row>
    <row r="1839" spans="3:51" s="6" customFormat="1" x14ac:dyDescent="0.3">
      <c r="C1839" s="28"/>
      <c r="D1839" s="29"/>
      <c r="E1839" s="30"/>
      <c r="F1839" s="31"/>
      <c r="G1839" s="37"/>
      <c r="H1839" s="38"/>
      <c r="K1839" s="1"/>
      <c r="L1839" s="1"/>
      <c r="M1839" s="1"/>
      <c r="N1839" s="4"/>
      <c r="O1839" s="4"/>
      <c r="P1839" s="4"/>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4"/>
      <c r="AY1839" s="1"/>
    </row>
    <row r="1840" spans="3:51" s="6" customFormat="1" x14ac:dyDescent="0.3">
      <c r="C1840" s="28"/>
      <c r="D1840" s="29"/>
      <c r="E1840" s="30"/>
      <c r="F1840" s="31"/>
      <c r="G1840" s="37"/>
      <c r="H1840" s="38"/>
      <c r="K1840" s="1"/>
      <c r="L1840" s="1"/>
      <c r="M1840" s="1"/>
      <c r="N1840" s="4"/>
      <c r="O1840" s="4"/>
      <c r="P1840" s="4"/>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4"/>
      <c r="AY1840" s="1"/>
    </row>
    <row r="1841" spans="3:51" s="6" customFormat="1" x14ac:dyDescent="0.3">
      <c r="C1841" s="28"/>
      <c r="D1841" s="29"/>
      <c r="E1841" s="30"/>
      <c r="F1841" s="31"/>
      <c r="G1841" s="37"/>
      <c r="H1841" s="38"/>
      <c r="K1841" s="1"/>
      <c r="L1841" s="1"/>
      <c r="M1841" s="1"/>
      <c r="N1841" s="4"/>
      <c r="O1841" s="4"/>
      <c r="P1841" s="4"/>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4"/>
      <c r="AY1841" s="1"/>
    </row>
    <row r="1842" spans="3:51" s="6" customFormat="1" x14ac:dyDescent="0.3">
      <c r="C1842" s="28"/>
      <c r="D1842" s="29"/>
      <c r="E1842" s="30"/>
      <c r="F1842" s="31"/>
      <c r="G1842" s="37"/>
      <c r="H1842" s="38"/>
      <c r="K1842" s="1"/>
      <c r="L1842" s="1"/>
      <c r="M1842" s="1"/>
      <c r="N1842" s="4"/>
      <c r="O1842" s="4"/>
      <c r="P1842" s="4"/>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4"/>
      <c r="AY1842" s="1"/>
    </row>
    <row r="1843" spans="3:51" s="6" customFormat="1" x14ac:dyDescent="0.3">
      <c r="C1843" s="28"/>
      <c r="D1843" s="29"/>
      <c r="E1843" s="30"/>
      <c r="F1843" s="31"/>
      <c r="G1843" s="37"/>
      <c r="H1843" s="38"/>
      <c r="K1843" s="1"/>
      <c r="L1843" s="1"/>
      <c r="M1843" s="1"/>
      <c r="N1843" s="4"/>
      <c r="O1843" s="4"/>
      <c r="P1843" s="4"/>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4"/>
      <c r="AY1843" s="1"/>
    </row>
    <row r="1844" spans="3:51" s="6" customFormat="1" x14ac:dyDescent="0.3">
      <c r="C1844" s="28"/>
      <c r="D1844" s="29"/>
      <c r="E1844" s="30"/>
      <c r="F1844" s="31"/>
      <c r="G1844" s="37"/>
      <c r="H1844" s="38"/>
      <c r="K1844" s="1"/>
      <c r="L1844" s="1"/>
      <c r="M1844" s="1"/>
      <c r="N1844" s="4"/>
      <c r="O1844" s="4"/>
      <c r="P1844" s="4"/>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4"/>
      <c r="AY1844" s="1"/>
    </row>
    <row r="1845" spans="3:51" s="6" customFormat="1" x14ac:dyDescent="0.3">
      <c r="C1845" s="28"/>
      <c r="D1845" s="29"/>
      <c r="E1845" s="30"/>
      <c r="F1845" s="31"/>
      <c r="G1845" s="37"/>
      <c r="H1845" s="38"/>
      <c r="K1845" s="1"/>
      <c r="L1845" s="1"/>
      <c r="M1845" s="1"/>
      <c r="N1845" s="4"/>
      <c r="O1845" s="4"/>
      <c r="P1845" s="4"/>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4"/>
      <c r="AY1845" s="1"/>
    </row>
    <row r="1846" spans="3:51" s="6" customFormat="1" x14ac:dyDescent="0.3">
      <c r="C1846" s="28"/>
      <c r="D1846" s="29"/>
      <c r="E1846" s="30"/>
      <c r="F1846" s="31"/>
      <c r="G1846" s="37"/>
      <c r="H1846" s="38"/>
      <c r="K1846" s="1"/>
      <c r="L1846" s="1"/>
      <c r="M1846" s="1"/>
      <c r="N1846" s="4"/>
      <c r="O1846" s="4"/>
      <c r="P1846" s="4"/>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4"/>
      <c r="AY1846" s="1"/>
    </row>
    <row r="1847" spans="3:51" s="6" customFormat="1" x14ac:dyDescent="0.3">
      <c r="C1847" s="28"/>
      <c r="D1847" s="29"/>
      <c r="E1847" s="30"/>
      <c r="F1847" s="31"/>
      <c r="G1847" s="37"/>
      <c r="H1847" s="38"/>
      <c r="K1847" s="1"/>
      <c r="L1847" s="1"/>
      <c r="M1847" s="1"/>
      <c r="N1847" s="4"/>
      <c r="O1847" s="4"/>
      <c r="P1847" s="4"/>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4"/>
      <c r="AY1847" s="1"/>
    </row>
    <row r="1848" spans="3:51" s="6" customFormat="1" x14ac:dyDescent="0.3">
      <c r="C1848" s="28"/>
      <c r="D1848" s="29"/>
      <c r="E1848" s="30"/>
      <c r="F1848" s="31"/>
      <c r="G1848" s="37"/>
      <c r="H1848" s="38"/>
      <c r="K1848" s="1"/>
      <c r="L1848" s="1"/>
      <c r="M1848" s="1"/>
      <c r="N1848" s="4"/>
      <c r="O1848" s="4"/>
      <c r="P1848" s="4"/>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4"/>
      <c r="AY1848" s="1"/>
    </row>
    <row r="1849" spans="3:51" s="6" customFormat="1" x14ac:dyDescent="0.3">
      <c r="C1849" s="28"/>
      <c r="D1849" s="29"/>
      <c r="E1849" s="30"/>
      <c r="F1849" s="31"/>
      <c r="G1849" s="37"/>
      <c r="H1849" s="38"/>
      <c r="K1849" s="1"/>
      <c r="L1849" s="1"/>
      <c r="M1849" s="1"/>
      <c r="N1849" s="4"/>
      <c r="O1849" s="4"/>
      <c r="P1849" s="4"/>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4"/>
      <c r="AY1849" s="1"/>
    </row>
    <row r="1850" spans="3:51" s="6" customFormat="1" x14ac:dyDescent="0.3">
      <c r="C1850" s="28"/>
      <c r="D1850" s="29"/>
      <c r="E1850" s="30"/>
      <c r="F1850" s="31"/>
      <c r="G1850" s="37"/>
      <c r="H1850" s="38"/>
      <c r="K1850" s="1"/>
      <c r="L1850" s="1"/>
      <c r="M1850" s="1"/>
      <c r="N1850" s="4"/>
      <c r="O1850" s="4"/>
      <c r="P1850" s="4"/>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4"/>
      <c r="AY1850" s="1"/>
    </row>
    <row r="1851" spans="3:51" s="6" customFormat="1" x14ac:dyDescent="0.3">
      <c r="C1851" s="28"/>
      <c r="D1851" s="29"/>
      <c r="E1851" s="30"/>
      <c r="F1851" s="31"/>
      <c r="G1851" s="37"/>
      <c r="H1851" s="38"/>
      <c r="K1851" s="1"/>
      <c r="L1851" s="1"/>
      <c r="M1851" s="1"/>
      <c r="N1851" s="4"/>
      <c r="O1851" s="4"/>
      <c r="P1851" s="4"/>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4"/>
      <c r="AY1851" s="1"/>
    </row>
    <row r="1852" spans="3:51" s="6" customFormat="1" x14ac:dyDescent="0.3">
      <c r="C1852" s="28"/>
      <c r="D1852" s="29"/>
      <c r="E1852" s="30"/>
      <c r="F1852" s="31"/>
      <c r="G1852" s="37"/>
      <c r="H1852" s="38"/>
      <c r="K1852" s="1"/>
      <c r="L1852" s="1"/>
      <c r="M1852" s="1"/>
      <c r="N1852" s="4"/>
      <c r="O1852" s="4"/>
      <c r="P1852" s="4"/>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4"/>
      <c r="AY1852" s="1"/>
    </row>
    <row r="1853" spans="3:51" s="6" customFormat="1" x14ac:dyDescent="0.3">
      <c r="C1853" s="28"/>
      <c r="D1853" s="29"/>
      <c r="E1853" s="30"/>
      <c r="F1853" s="31"/>
      <c r="G1853" s="37"/>
      <c r="H1853" s="38"/>
      <c r="K1853" s="1"/>
      <c r="L1853" s="1"/>
      <c r="M1853" s="1"/>
      <c r="N1853" s="4"/>
      <c r="O1853" s="4"/>
      <c r="P1853" s="4"/>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4"/>
      <c r="AY1853" s="1"/>
    </row>
    <row r="1854" spans="3:51" s="6" customFormat="1" x14ac:dyDescent="0.3">
      <c r="C1854" s="28"/>
      <c r="D1854" s="29"/>
      <c r="E1854" s="30"/>
      <c r="F1854" s="31"/>
      <c r="G1854" s="37"/>
      <c r="H1854" s="38"/>
      <c r="K1854" s="1"/>
      <c r="L1854" s="1"/>
      <c r="M1854" s="1"/>
      <c r="N1854" s="4"/>
      <c r="O1854" s="4"/>
      <c r="P1854" s="4"/>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4"/>
      <c r="AY1854" s="1"/>
    </row>
    <row r="1855" spans="3:51" s="6" customFormat="1" x14ac:dyDescent="0.3">
      <c r="C1855" s="28"/>
      <c r="D1855" s="29"/>
      <c r="E1855" s="30"/>
      <c r="F1855" s="31"/>
      <c r="G1855" s="37"/>
      <c r="H1855" s="38"/>
      <c r="K1855" s="1"/>
      <c r="L1855" s="1"/>
      <c r="M1855" s="1"/>
      <c r="N1855" s="4"/>
      <c r="O1855" s="4"/>
      <c r="P1855" s="4"/>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4"/>
      <c r="AY1855" s="1"/>
    </row>
    <row r="1856" spans="3:51" s="6" customFormat="1" x14ac:dyDescent="0.3">
      <c r="C1856" s="28"/>
      <c r="D1856" s="29"/>
      <c r="E1856" s="30"/>
      <c r="F1856" s="31"/>
      <c r="G1856" s="37"/>
      <c r="H1856" s="38"/>
      <c r="K1856" s="1"/>
      <c r="L1856" s="1"/>
      <c r="M1856" s="1"/>
      <c r="N1856" s="4"/>
      <c r="O1856" s="4"/>
      <c r="P1856" s="4"/>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4"/>
      <c r="AY1856" s="1"/>
    </row>
    <row r="1857" spans="3:51" s="6" customFormat="1" x14ac:dyDescent="0.3">
      <c r="C1857" s="28"/>
      <c r="D1857" s="29"/>
      <c r="E1857" s="30"/>
      <c r="F1857" s="31"/>
      <c r="G1857" s="37"/>
      <c r="H1857" s="38"/>
      <c r="K1857" s="1"/>
      <c r="L1857" s="1"/>
      <c r="M1857" s="1"/>
      <c r="N1857" s="4"/>
      <c r="O1857" s="4"/>
      <c r="P1857" s="4"/>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4"/>
      <c r="AY1857" s="1"/>
    </row>
    <row r="1858" spans="3:51" s="6" customFormat="1" x14ac:dyDescent="0.3">
      <c r="C1858" s="28"/>
      <c r="D1858" s="29"/>
      <c r="E1858" s="30"/>
      <c r="F1858" s="31"/>
      <c r="G1858" s="37"/>
      <c r="H1858" s="38"/>
      <c r="K1858" s="1"/>
      <c r="L1858" s="1"/>
      <c r="M1858" s="1"/>
      <c r="N1858" s="4"/>
      <c r="O1858" s="4"/>
      <c r="P1858" s="4"/>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4"/>
      <c r="AY1858" s="1"/>
    </row>
    <row r="1859" spans="3:51" s="6" customFormat="1" x14ac:dyDescent="0.3">
      <c r="C1859" s="28"/>
      <c r="D1859" s="29"/>
      <c r="E1859" s="30"/>
      <c r="F1859" s="31"/>
      <c r="G1859" s="37"/>
      <c r="H1859" s="38"/>
      <c r="K1859" s="1"/>
      <c r="L1859" s="1"/>
      <c r="M1859" s="1"/>
      <c r="N1859" s="4"/>
      <c r="O1859" s="4"/>
      <c r="P1859" s="4"/>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4"/>
      <c r="AY1859" s="1"/>
    </row>
    <row r="1860" spans="3:51" s="6" customFormat="1" x14ac:dyDescent="0.3">
      <c r="C1860" s="28"/>
      <c r="D1860" s="29"/>
      <c r="E1860" s="30"/>
      <c r="F1860" s="31"/>
      <c r="G1860" s="37"/>
      <c r="H1860" s="38"/>
      <c r="K1860" s="1"/>
      <c r="L1860" s="1"/>
      <c r="M1860" s="1"/>
      <c r="N1860" s="4"/>
      <c r="O1860" s="4"/>
      <c r="P1860" s="4"/>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4"/>
      <c r="AY1860" s="1"/>
    </row>
    <row r="1861" spans="3:51" s="6" customFormat="1" x14ac:dyDescent="0.3">
      <c r="C1861" s="28"/>
      <c r="D1861" s="29"/>
      <c r="E1861" s="30"/>
      <c r="F1861" s="31"/>
      <c r="G1861" s="37"/>
      <c r="H1861" s="38"/>
      <c r="K1861" s="1"/>
      <c r="L1861" s="1"/>
      <c r="M1861" s="1"/>
      <c r="N1861" s="4"/>
      <c r="O1861" s="4"/>
      <c r="P1861" s="4"/>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4"/>
      <c r="AY1861" s="1"/>
    </row>
    <row r="1862" spans="3:51" s="6" customFormat="1" x14ac:dyDescent="0.3">
      <c r="C1862" s="28"/>
      <c r="D1862" s="29"/>
      <c r="E1862" s="30"/>
      <c r="F1862" s="31"/>
      <c r="G1862" s="37"/>
      <c r="H1862" s="38"/>
      <c r="K1862" s="1"/>
      <c r="L1862" s="1"/>
      <c r="M1862" s="1"/>
      <c r="N1862" s="4"/>
      <c r="O1862" s="4"/>
      <c r="P1862" s="4"/>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4"/>
      <c r="AY1862" s="1"/>
    </row>
    <row r="1863" spans="3:51" s="6" customFormat="1" x14ac:dyDescent="0.3">
      <c r="C1863" s="28"/>
      <c r="D1863" s="29"/>
      <c r="E1863" s="30"/>
      <c r="F1863" s="31"/>
      <c r="G1863" s="37"/>
      <c r="H1863" s="38"/>
      <c r="K1863" s="1"/>
      <c r="L1863" s="1"/>
      <c r="M1863" s="1"/>
      <c r="N1863" s="4"/>
      <c r="O1863" s="4"/>
      <c r="P1863" s="4"/>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4"/>
      <c r="AY1863" s="1"/>
    </row>
    <row r="1864" spans="3:51" s="6" customFormat="1" x14ac:dyDescent="0.3">
      <c r="C1864" s="28"/>
      <c r="D1864" s="29"/>
      <c r="E1864" s="30"/>
      <c r="F1864" s="31"/>
      <c r="G1864" s="37"/>
      <c r="H1864" s="38"/>
      <c r="K1864" s="1"/>
      <c r="L1864" s="1"/>
      <c r="M1864" s="1"/>
      <c r="N1864" s="4"/>
      <c r="O1864" s="4"/>
      <c r="P1864" s="4"/>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4"/>
      <c r="AY1864" s="1"/>
    </row>
    <row r="1865" spans="3:51" s="6" customFormat="1" x14ac:dyDescent="0.3">
      <c r="C1865" s="28"/>
      <c r="D1865" s="29"/>
      <c r="E1865" s="30"/>
      <c r="F1865" s="31"/>
      <c r="G1865" s="37"/>
      <c r="H1865" s="38"/>
      <c r="K1865" s="1"/>
      <c r="L1865" s="1"/>
      <c r="M1865" s="1"/>
      <c r="N1865" s="4"/>
      <c r="O1865" s="4"/>
      <c r="P1865" s="4"/>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4"/>
      <c r="AY1865" s="1"/>
    </row>
    <row r="1866" spans="3:51" s="6" customFormat="1" x14ac:dyDescent="0.3">
      <c r="C1866" s="28"/>
      <c r="D1866" s="29"/>
      <c r="E1866" s="30"/>
      <c r="F1866" s="31"/>
      <c r="G1866" s="37"/>
      <c r="H1866" s="38"/>
      <c r="K1866" s="1"/>
      <c r="L1866" s="1"/>
      <c r="M1866" s="1"/>
      <c r="N1866" s="4"/>
      <c r="O1866" s="4"/>
      <c r="P1866" s="4"/>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4"/>
      <c r="AY1866" s="1"/>
    </row>
    <row r="1867" spans="3:51" s="6" customFormat="1" x14ac:dyDescent="0.3">
      <c r="C1867" s="28"/>
      <c r="D1867" s="29"/>
      <c r="E1867" s="30"/>
      <c r="F1867" s="31"/>
      <c r="G1867" s="37"/>
      <c r="H1867" s="38"/>
      <c r="K1867" s="1"/>
      <c r="L1867" s="1"/>
      <c r="M1867" s="1"/>
      <c r="N1867" s="4"/>
      <c r="O1867" s="4"/>
      <c r="P1867" s="4"/>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4"/>
      <c r="AY1867" s="1"/>
    </row>
    <row r="1868" spans="3:51" s="6" customFormat="1" x14ac:dyDescent="0.3">
      <c r="C1868" s="28"/>
      <c r="D1868" s="29"/>
      <c r="E1868" s="30"/>
      <c r="F1868" s="31"/>
      <c r="G1868" s="37"/>
      <c r="H1868" s="38"/>
      <c r="K1868" s="1"/>
      <c r="L1868" s="1"/>
      <c r="M1868" s="1"/>
      <c r="N1868" s="4"/>
      <c r="O1868" s="4"/>
      <c r="P1868" s="4"/>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4"/>
      <c r="AY1868" s="1"/>
    </row>
    <row r="1869" spans="3:51" s="6" customFormat="1" x14ac:dyDescent="0.3">
      <c r="C1869" s="28"/>
      <c r="D1869" s="29"/>
      <c r="E1869" s="30"/>
      <c r="F1869" s="31"/>
      <c r="G1869" s="37"/>
      <c r="H1869" s="38"/>
      <c r="K1869" s="1"/>
      <c r="L1869" s="1"/>
      <c r="M1869" s="1"/>
      <c r="N1869" s="4"/>
      <c r="O1869" s="4"/>
      <c r="P1869" s="4"/>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4"/>
      <c r="AY1869" s="1"/>
    </row>
    <row r="1870" spans="3:51" s="6" customFormat="1" x14ac:dyDescent="0.3">
      <c r="C1870" s="28"/>
      <c r="D1870" s="29"/>
      <c r="E1870" s="30"/>
      <c r="F1870" s="31"/>
      <c r="G1870" s="37"/>
      <c r="H1870" s="38"/>
      <c r="K1870" s="1"/>
      <c r="L1870" s="1"/>
      <c r="M1870" s="1"/>
      <c r="N1870" s="4"/>
      <c r="O1870" s="4"/>
      <c r="P1870" s="4"/>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4"/>
      <c r="AY1870" s="1"/>
    </row>
    <row r="1871" spans="3:51" s="6" customFormat="1" x14ac:dyDescent="0.3">
      <c r="C1871" s="28"/>
      <c r="D1871" s="29"/>
      <c r="E1871" s="30"/>
      <c r="F1871" s="31"/>
      <c r="G1871" s="37"/>
      <c r="H1871" s="38"/>
      <c r="K1871" s="1"/>
      <c r="L1871" s="1"/>
      <c r="M1871" s="1"/>
      <c r="N1871" s="4"/>
      <c r="O1871" s="4"/>
      <c r="P1871" s="4"/>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4"/>
      <c r="AY1871" s="1"/>
    </row>
    <row r="1872" spans="3:51" s="6" customFormat="1" x14ac:dyDescent="0.3">
      <c r="C1872" s="28"/>
      <c r="D1872" s="29"/>
      <c r="E1872" s="30"/>
      <c r="F1872" s="31"/>
      <c r="G1872" s="37"/>
      <c r="H1872" s="38"/>
      <c r="K1872" s="1"/>
      <c r="L1872" s="1"/>
      <c r="M1872" s="1"/>
      <c r="N1872" s="4"/>
      <c r="O1872" s="4"/>
      <c r="P1872" s="4"/>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4"/>
      <c r="AY1872" s="1"/>
    </row>
    <row r="1873" spans="3:51" s="6" customFormat="1" x14ac:dyDescent="0.3">
      <c r="C1873" s="28"/>
      <c r="D1873" s="29"/>
      <c r="E1873" s="30"/>
      <c r="F1873" s="31"/>
      <c r="G1873" s="37"/>
      <c r="H1873" s="38"/>
      <c r="K1873" s="1"/>
      <c r="L1873" s="1"/>
      <c r="M1873" s="1"/>
      <c r="N1873" s="4"/>
      <c r="O1873" s="4"/>
      <c r="P1873" s="4"/>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4"/>
      <c r="AY1873" s="1"/>
    </row>
    <row r="1874" spans="3:51" s="6" customFormat="1" x14ac:dyDescent="0.3">
      <c r="C1874" s="28"/>
      <c r="D1874" s="29"/>
      <c r="E1874" s="30"/>
      <c r="F1874" s="31"/>
      <c r="G1874" s="37"/>
      <c r="H1874" s="38"/>
      <c r="K1874" s="1"/>
      <c r="L1874" s="1"/>
      <c r="M1874" s="1"/>
      <c r="N1874" s="4"/>
      <c r="O1874" s="4"/>
      <c r="P1874" s="4"/>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4"/>
      <c r="AY1874" s="1"/>
    </row>
    <row r="1875" spans="3:51" s="6" customFormat="1" x14ac:dyDescent="0.3">
      <c r="C1875" s="28"/>
      <c r="D1875" s="29"/>
      <c r="E1875" s="30"/>
      <c r="F1875" s="31"/>
      <c r="G1875" s="37"/>
      <c r="H1875" s="38"/>
      <c r="K1875" s="1"/>
      <c r="L1875" s="1"/>
      <c r="M1875" s="1"/>
      <c r="N1875" s="4"/>
      <c r="O1875" s="4"/>
      <c r="P1875" s="4"/>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4"/>
      <c r="AY1875" s="1"/>
    </row>
    <row r="1876" spans="3:51" s="6" customFormat="1" x14ac:dyDescent="0.3">
      <c r="C1876" s="28"/>
      <c r="D1876" s="29"/>
      <c r="E1876" s="30"/>
      <c r="F1876" s="31"/>
      <c r="G1876" s="37"/>
      <c r="H1876" s="38"/>
      <c r="K1876" s="1"/>
      <c r="L1876" s="1"/>
      <c r="M1876" s="1"/>
      <c r="N1876" s="4"/>
      <c r="O1876" s="4"/>
      <c r="P1876" s="4"/>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4"/>
      <c r="AY1876" s="1"/>
    </row>
    <row r="1877" spans="3:51" s="6" customFormat="1" x14ac:dyDescent="0.3">
      <c r="C1877" s="28"/>
      <c r="D1877" s="29"/>
      <c r="E1877" s="30"/>
      <c r="F1877" s="31"/>
      <c r="G1877" s="37"/>
      <c r="H1877" s="38"/>
      <c r="K1877" s="1"/>
      <c r="L1877" s="1"/>
      <c r="M1877" s="1"/>
      <c r="N1877" s="4"/>
      <c r="O1877" s="4"/>
      <c r="P1877" s="4"/>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4"/>
      <c r="AY1877" s="1"/>
    </row>
    <row r="1878" spans="3:51" s="6" customFormat="1" x14ac:dyDescent="0.3">
      <c r="C1878" s="28"/>
      <c r="D1878" s="29"/>
      <c r="E1878" s="30"/>
      <c r="F1878" s="31"/>
      <c r="G1878" s="37"/>
      <c r="H1878" s="38"/>
      <c r="K1878" s="1"/>
      <c r="L1878" s="1"/>
      <c r="M1878" s="1"/>
      <c r="N1878" s="4"/>
      <c r="O1878" s="4"/>
      <c r="P1878" s="4"/>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4"/>
      <c r="AY1878" s="1"/>
    </row>
    <row r="1879" spans="3:51" s="6" customFormat="1" x14ac:dyDescent="0.3">
      <c r="C1879" s="28"/>
      <c r="D1879" s="29"/>
      <c r="E1879" s="30"/>
      <c r="F1879" s="31"/>
      <c r="G1879" s="37"/>
      <c r="H1879" s="38"/>
      <c r="K1879" s="1"/>
      <c r="L1879" s="1"/>
      <c r="M1879" s="1"/>
      <c r="N1879" s="4"/>
      <c r="O1879" s="4"/>
      <c r="P1879" s="4"/>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4"/>
      <c r="AY1879" s="1"/>
    </row>
    <row r="1880" spans="3:51" s="6" customFormat="1" x14ac:dyDescent="0.3">
      <c r="C1880" s="28"/>
      <c r="D1880" s="29"/>
      <c r="E1880" s="30"/>
      <c r="F1880" s="31"/>
      <c r="G1880" s="37"/>
      <c r="H1880" s="38"/>
      <c r="K1880" s="1"/>
      <c r="L1880" s="1"/>
      <c r="M1880" s="1"/>
      <c r="N1880" s="4"/>
      <c r="O1880" s="4"/>
      <c r="P1880" s="4"/>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4"/>
      <c r="AY1880" s="1"/>
    </row>
    <row r="1881" spans="3:51" s="6" customFormat="1" x14ac:dyDescent="0.3">
      <c r="C1881" s="28"/>
      <c r="D1881" s="29"/>
      <c r="E1881" s="30"/>
      <c r="F1881" s="31"/>
      <c r="G1881" s="37"/>
      <c r="H1881" s="38"/>
      <c r="K1881" s="1"/>
      <c r="L1881" s="1"/>
      <c r="M1881" s="1"/>
      <c r="N1881" s="4"/>
      <c r="O1881" s="4"/>
      <c r="P1881" s="4"/>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4"/>
      <c r="AY1881" s="1"/>
    </row>
    <row r="1882" spans="3:51" s="6" customFormat="1" x14ac:dyDescent="0.3">
      <c r="C1882" s="28"/>
      <c r="D1882" s="29"/>
      <c r="E1882" s="30"/>
      <c r="F1882" s="31"/>
      <c r="G1882" s="37"/>
      <c r="H1882" s="38"/>
      <c r="K1882" s="1"/>
      <c r="L1882" s="1"/>
      <c r="M1882" s="1"/>
      <c r="N1882" s="4"/>
      <c r="O1882" s="4"/>
      <c r="P1882" s="4"/>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4"/>
      <c r="AY1882" s="1"/>
    </row>
    <row r="1883" spans="3:51" s="6" customFormat="1" x14ac:dyDescent="0.3">
      <c r="C1883" s="28"/>
      <c r="D1883" s="29"/>
      <c r="E1883" s="30"/>
      <c r="F1883" s="31"/>
      <c r="G1883" s="37"/>
      <c r="H1883" s="38"/>
      <c r="K1883" s="1"/>
      <c r="L1883" s="1"/>
      <c r="M1883" s="1"/>
      <c r="N1883" s="4"/>
      <c r="O1883" s="4"/>
      <c r="P1883" s="4"/>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4"/>
      <c r="AY1883" s="1"/>
    </row>
    <row r="1884" spans="3:51" s="6" customFormat="1" x14ac:dyDescent="0.3">
      <c r="C1884" s="28"/>
      <c r="D1884" s="29"/>
      <c r="E1884" s="30"/>
      <c r="F1884" s="31"/>
      <c r="G1884" s="37"/>
      <c r="H1884" s="38"/>
      <c r="K1884" s="1"/>
      <c r="L1884" s="1"/>
      <c r="M1884" s="1"/>
      <c r="N1884" s="4"/>
      <c r="O1884" s="4"/>
      <c r="P1884" s="4"/>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4"/>
      <c r="AY1884" s="1"/>
    </row>
    <row r="1885" spans="3:51" s="6" customFormat="1" x14ac:dyDescent="0.3">
      <c r="C1885" s="28"/>
      <c r="D1885" s="29"/>
      <c r="E1885" s="30"/>
      <c r="F1885" s="31"/>
      <c r="G1885" s="37"/>
      <c r="H1885" s="38"/>
      <c r="K1885" s="1"/>
      <c r="L1885" s="1"/>
      <c r="M1885" s="1"/>
      <c r="N1885" s="4"/>
      <c r="O1885" s="4"/>
      <c r="P1885" s="4"/>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4"/>
      <c r="AY1885" s="1"/>
    </row>
    <row r="1886" spans="3:51" s="6" customFormat="1" x14ac:dyDescent="0.3">
      <c r="C1886" s="28"/>
      <c r="D1886" s="29"/>
      <c r="E1886" s="30"/>
      <c r="F1886" s="31"/>
      <c r="G1886" s="37"/>
      <c r="H1886" s="38"/>
      <c r="K1886" s="1"/>
      <c r="L1886" s="1"/>
      <c r="M1886" s="1"/>
      <c r="N1886" s="4"/>
      <c r="O1886" s="4"/>
      <c r="P1886" s="4"/>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4"/>
      <c r="AY1886" s="1"/>
    </row>
    <row r="1887" spans="3:51" s="6" customFormat="1" x14ac:dyDescent="0.3">
      <c r="C1887" s="28"/>
      <c r="D1887" s="29"/>
      <c r="E1887" s="30"/>
      <c r="F1887" s="31"/>
      <c r="G1887" s="37"/>
      <c r="H1887" s="38"/>
      <c r="K1887" s="1"/>
      <c r="L1887" s="1"/>
      <c r="M1887" s="1"/>
      <c r="N1887" s="4"/>
      <c r="O1887" s="4"/>
      <c r="P1887" s="4"/>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4"/>
      <c r="AY1887" s="1"/>
    </row>
    <row r="1888" spans="3:51" s="6" customFormat="1" x14ac:dyDescent="0.3">
      <c r="C1888" s="28"/>
      <c r="D1888" s="29"/>
      <c r="E1888" s="30"/>
      <c r="F1888" s="31"/>
      <c r="G1888" s="37"/>
      <c r="H1888" s="38"/>
      <c r="K1888" s="1"/>
      <c r="L1888" s="1"/>
      <c r="M1888" s="1"/>
      <c r="N1888" s="4"/>
      <c r="O1888" s="4"/>
      <c r="P1888" s="4"/>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4"/>
      <c r="AY1888" s="1"/>
    </row>
    <row r="1889" spans="3:51" s="6" customFormat="1" x14ac:dyDescent="0.3">
      <c r="C1889" s="28"/>
      <c r="D1889" s="29"/>
      <c r="E1889" s="30"/>
      <c r="F1889" s="31"/>
      <c r="G1889" s="37"/>
      <c r="H1889" s="38"/>
      <c r="K1889" s="1"/>
      <c r="L1889" s="1"/>
      <c r="M1889" s="1"/>
      <c r="N1889" s="4"/>
      <c r="O1889" s="4"/>
      <c r="P1889" s="4"/>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4"/>
      <c r="AY1889" s="1"/>
    </row>
    <row r="1890" spans="3:51" s="6" customFormat="1" x14ac:dyDescent="0.3">
      <c r="C1890" s="28"/>
      <c r="D1890" s="29"/>
      <c r="E1890" s="30"/>
      <c r="F1890" s="31"/>
      <c r="G1890" s="37"/>
      <c r="H1890" s="38"/>
      <c r="K1890" s="1"/>
      <c r="L1890" s="1"/>
      <c r="M1890" s="1"/>
      <c r="N1890" s="4"/>
      <c r="O1890" s="4"/>
      <c r="P1890" s="4"/>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4"/>
      <c r="AY1890" s="1"/>
    </row>
    <row r="1891" spans="3:51" s="6" customFormat="1" x14ac:dyDescent="0.3">
      <c r="C1891" s="28"/>
      <c r="D1891" s="29"/>
      <c r="E1891" s="30"/>
      <c r="F1891" s="31"/>
      <c r="G1891" s="37"/>
      <c r="H1891" s="38"/>
      <c r="K1891" s="1"/>
      <c r="L1891" s="1"/>
      <c r="M1891" s="1"/>
      <c r="N1891" s="4"/>
      <c r="O1891" s="4"/>
      <c r="P1891" s="4"/>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4"/>
      <c r="AY1891" s="1"/>
    </row>
    <row r="1892" spans="3:51" s="6" customFormat="1" x14ac:dyDescent="0.3">
      <c r="C1892" s="28"/>
      <c r="D1892" s="29"/>
      <c r="E1892" s="30"/>
      <c r="F1892" s="31"/>
      <c r="G1892" s="37"/>
      <c r="H1892" s="38"/>
      <c r="K1892" s="1"/>
      <c r="L1892" s="1"/>
      <c r="M1892" s="1"/>
      <c r="N1892" s="4"/>
      <c r="O1892" s="4"/>
      <c r="P1892" s="4"/>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4"/>
      <c r="AY1892" s="1"/>
    </row>
    <row r="1893" spans="3:51" s="6" customFormat="1" x14ac:dyDescent="0.3">
      <c r="C1893" s="28"/>
      <c r="D1893" s="29"/>
      <c r="E1893" s="30"/>
      <c r="F1893" s="31"/>
      <c r="G1893" s="37"/>
      <c r="H1893" s="38"/>
      <c r="K1893" s="1"/>
      <c r="L1893" s="1"/>
      <c r="M1893" s="1"/>
      <c r="N1893" s="4"/>
      <c r="O1893" s="4"/>
      <c r="P1893" s="4"/>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4"/>
      <c r="AY1893" s="1"/>
    </row>
    <row r="1894" spans="3:51" s="6" customFormat="1" x14ac:dyDescent="0.3">
      <c r="C1894" s="28"/>
      <c r="D1894" s="29"/>
      <c r="E1894" s="30"/>
      <c r="F1894" s="31"/>
      <c r="G1894" s="37"/>
      <c r="H1894" s="38"/>
      <c r="K1894" s="1"/>
      <c r="L1894" s="1"/>
      <c r="M1894" s="1"/>
      <c r="N1894" s="4"/>
      <c r="O1894" s="4"/>
      <c r="P1894" s="4"/>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4"/>
      <c r="AY1894" s="1"/>
    </row>
    <row r="1895" spans="3:51" s="6" customFormat="1" x14ac:dyDescent="0.3">
      <c r="C1895" s="28"/>
      <c r="D1895" s="29"/>
      <c r="E1895" s="30"/>
      <c r="F1895" s="31"/>
      <c r="G1895" s="37"/>
      <c r="H1895" s="38"/>
      <c r="K1895" s="1"/>
      <c r="L1895" s="1"/>
      <c r="M1895" s="1"/>
      <c r="N1895" s="4"/>
      <c r="O1895" s="4"/>
      <c r="P1895" s="4"/>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4"/>
      <c r="AY1895" s="1"/>
    </row>
    <row r="1896" spans="3:51" s="6" customFormat="1" x14ac:dyDescent="0.3">
      <c r="C1896" s="28"/>
      <c r="D1896" s="29"/>
      <c r="E1896" s="30"/>
      <c r="F1896" s="31"/>
      <c r="G1896" s="37"/>
      <c r="H1896" s="38"/>
      <c r="K1896" s="1"/>
      <c r="L1896" s="1"/>
      <c r="M1896" s="1"/>
      <c r="N1896" s="4"/>
      <c r="O1896" s="4"/>
      <c r="P1896" s="4"/>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4"/>
      <c r="AY1896" s="1"/>
    </row>
    <row r="1897" spans="3:51" s="6" customFormat="1" x14ac:dyDescent="0.3">
      <c r="C1897" s="28"/>
      <c r="D1897" s="29"/>
      <c r="E1897" s="30"/>
      <c r="F1897" s="31"/>
      <c r="G1897" s="37"/>
      <c r="H1897" s="38"/>
      <c r="K1897" s="1"/>
      <c r="L1897" s="1"/>
      <c r="M1897" s="1"/>
      <c r="N1897" s="4"/>
      <c r="O1897" s="4"/>
      <c r="P1897" s="4"/>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4"/>
      <c r="AY1897" s="1"/>
    </row>
    <row r="1898" spans="3:51" s="6" customFormat="1" x14ac:dyDescent="0.3">
      <c r="C1898" s="28"/>
      <c r="D1898" s="29"/>
      <c r="E1898" s="30"/>
      <c r="F1898" s="31"/>
      <c r="G1898" s="37"/>
      <c r="H1898" s="38"/>
      <c r="K1898" s="1"/>
      <c r="L1898" s="1"/>
      <c r="M1898" s="1"/>
      <c r="N1898" s="4"/>
      <c r="O1898" s="4"/>
      <c r="P1898" s="4"/>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4"/>
      <c r="AY1898" s="1"/>
    </row>
    <row r="1899" spans="3:51" s="6" customFormat="1" x14ac:dyDescent="0.3">
      <c r="C1899" s="28"/>
      <c r="D1899" s="29"/>
      <c r="E1899" s="30"/>
      <c r="F1899" s="31"/>
      <c r="G1899" s="37"/>
      <c r="H1899" s="38"/>
      <c r="K1899" s="1"/>
      <c r="L1899" s="1"/>
      <c r="M1899" s="1"/>
      <c r="N1899" s="4"/>
      <c r="O1899" s="4"/>
      <c r="P1899" s="4"/>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4"/>
      <c r="AY1899" s="1"/>
    </row>
    <row r="1900" spans="3:51" s="6" customFormat="1" x14ac:dyDescent="0.3">
      <c r="C1900" s="28"/>
      <c r="D1900" s="29"/>
      <c r="E1900" s="30"/>
      <c r="F1900" s="31"/>
      <c r="G1900" s="37"/>
      <c r="H1900" s="38"/>
      <c r="K1900" s="1"/>
      <c r="L1900" s="1"/>
      <c r="M1900" s="1"/>
      <c r="N1900" s="4"/>
      <c r="O1900" s="4"/>
      <c r="P1900" s="4"/>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4"/>
      <c r="AY1900" s="1"/>
    </row>
    <row r="1901" spans="3:51" s="6" customFormat="1" x14ac:dyDescent="0.3">
      <c r="C1901" s="28"/>
      <c r="D1901" s="29"/>
      <c r="E1901" s="30"/>
      <c r="F1901" s="31"/>
      <c r="G1901" s="37"/>
      <c r="H1901" s="38"/>
      <c r="K1901" s="1"/>
      <c r="L1901" s="1"/>
      <c r="M1901" s="1"/>
      <c r="N1901" s="4"/>
      <c r="O1901" s="4"/>
      <c r="P1901" s="4"/>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4"/>
      <c r="AY1901" s="1"/>
    </row>
    <row r="1902" spans="3:51" s="6" customFormat="1" x14ac:dyDescent="0.3">
      <c r="C1902" s="28"/>
      <c r="D1902" s="29"/>
      <c r="E1902" s="30"/>
      <c r="F1902" s="31"/>
      <c r="G1902" s="37"/>
      <c r="H1902" s="38"/>
      <c r="K1902" s="1"/>
      <c r="L1902" s="1"/>
      <c r="M1902" s="1"/>
      <c r="N1902" s="4"/>
      <c r="O1902" s="4"/>
      <c r="P1902" s="4"/>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4"/>
      <c r="AY1902" s="1"/>
    </row>
    <row r="1903" spans="3:51" s="6" customFormat="1" x14ac:dyDescent="0.3">
      <c r="C1903" s="28"/>
      <c r="D1903" s="29"/>
      <c r="E1903" s="30"/>
      <c r="F1903" s="31"/>
      <c r="G1903" s="37"/>
      <c r="H1903" s="38"/>
      <c r="K1903" s="1"/>
      <c r="L1903" s="1"/>
      <c r="M1903" s="1"/>
      <c r="N1903" s="4"/>
      <c r="O1903" s="4"/>
      <c r="P1903" s="4"/>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4"/>
      <c r="AY1903" s="1"/>
    </row>
    <row r="1904" spans="3:51" s="6" customFormat="1" x14ac:dyDescent="0.3">
      <c r="C1904" s="28"/>
      <c r="D1904" s="29"/>
      <c r="E1904" s="30"/>
      <c r="F1904" s="31"/>
      <c r="G1904" s="37"/>
      <c r="H1904" s="38"/>
      <c r="K1904" s="1"/>
      <c r="L1904" s="1"/>
      <c r="M1904" s="1"/>
      <c r="N1904" s="4"/>
      <c r="O1904" s="4"/>
      <c r="P1904" s="4"/>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4"/>
      <c r="AY1904" s="1"/>
    </row>
    <row r="1905" spans="3:51" s="6" customFormat="1" x14ac:dyDescent="0.3">
      <c r="C1905" s="28"/>
      <c r="D1905" s="29"/>
      <c r="E1905" s="30"/>
      <c r="F1905" s="31"/>
      <c r="G1905" s="37"/>
      <c r="H1905" s="38"/>
      <c r="K1905" s="1"/>
      <c r="L1905" s="1"/>
      <c r="M1905" s="1"/>
      <c r="N1905" s="4"/>
      <c r="O1905" s="4"/>
      <c r="P1905" s="4"/>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4"/>
      <c r="AY1905" s="1"/>
    </row>
    <row r="1906" spans="3:51" s="6" customFormat="1" x14ac:dyDescent="0.3">
      <c r="C1906" s="28"/>
      <c r="D1906" s="29"/>
      <c r="E1906" s="30"/>
      <c r="F1906" s="31"/>
      <c r="G1906" s="37"/>
      <c r="H1906" s="38"/>
      <c r="K1906" s="1"/>
      <c r="L1906" s="1"/>
      <c r="M1906" s="1"/>
      <c r="N1906" s="4"/>
      <c r="O1906" s="4"/>
      <c r="P1906" s="4"/>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4"/>
      <c r="AY1906" s="1"/>
    </row>
    <row r="1907" spans="3:51" s="6" customFormat="1" x14ac:dyDescent="0.3">
      <c r="C1907" s="28"/>
      <c r="D1907" s="29"/>
      <c r="E1907" s="30"/>
      <c r="F1907" s="31"/>
      <c r="G1907" s="37"/>
      <c r="H1907" s="38"/>
      <c r="K1907" s="1"/>
      <c r="L1907" s="1"/>
      <c r="M1907" s="1"/>
      <c r="N1907" s="4"/>
      <c r="O1907" s="4"/>
      <c r="P1907" s="4"/>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4"/>
      <c r="AY1907" s="1"/>
    </row>
    <row r="1908" spans="3:51" s="6" customFormat="1" x14ac:dyDescent="0.3">
      <c r="C1908" s="28"/>
      <c r="D1908" s="29"/>
      <c r="E1908" s="30"/>
      <c r="F1908" s="31"/>
      <c r="G1908" s="37"/>
      <c r="H1908" s="38"/>
      <c r="K1908" s="1"/>
      <c r="L1908" s="1"/>
      <c r="M1908" s="1"/>
      <c r="N1908" s="4"/>
      <c r="O1908" s="4"/>
      <c r="P1908" s="4"/>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4"/>
      <c r="AY1908" s="1"/>
    </row>
    <row r="1909" spans="3:51" s="6" customFormat="1" x14ac:dyDescent="0.3">
      <c r="C1909" s="28"/>
      <c r="D1909" s="29"/>
      <c r="E1909" s="30"/>
      <c r="F1909" s="31"/>
      <c r="G1909" s="37"/>
      <c r="H1909" s="38"/>
      <c r="K1909" s="1"/>
      <c r="L1909" s="1"/>
      <c r="M1909" s="1"/>
      <c r="N1909" s="4"/>
      <c r="O1909" s="4"/>
      <c r="P1909" s="4"/>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4"/>
      <c r="AY1909" s="1"/>
    </row>
    <row r="1910" spans="3:51" s="6" customFormat="1" x14ac:dyDescent="0.3">
      <c r="C1910" s="28"/>
      <c r="D1910" s="29"/>
      <c r="E1910" s="30"/>
      <c r="F1910" s="31"/>
      <c r="G1910" s="37"/>
      <c r="H1910" s="38"/>
      <c r="K1910" s="1"/>
      <c r="L1910" s="1"/>
      <c r="M1910" s="1"/>
      <c r="N1910" s="4"/>
      <c r="O1910" s="4"/>
      <c r="P1910" s="4"/>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4"/>
      <c r="AY1910" s="1"/>
    </row>
    <row r="1911" spans="3:51" s="6" customFormat="1" x14ac:dyDescent="0.3">
      <c r="C1911" s="28"/>
      <c r="D1911" s="29"/>
      <c r="E1911" s="30"/>
      <c r="F1911" s="31"/>
      <c r="G1911" s="37"/>
      <c r="H1911" s="38"/>
      <c r="K1911" s="1"/>
      <c r="L1911" s="1"/>
      <c r="M1911" s="1"/>
      <c r="N1911" s="4"/>
      <c r="O1911" s="4"/>
      <c r="P1911" s="4"/>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4"/>
      <c r="AY1911" s="1"/>
    </row>
    <row r="1912" spans="3:51" s="6" customFormat="1" x14ac:dyDescent="0.3">
      <c r="C1912" s="28"/>
      <c r="D1912" s="29"/>
      <c r="E1912" s="30"/>
      <c r="F1912" s="31"/>
      <c r="G1912" s="37"/>
      <c r="H1912" s="38"/>
      <c r="K1912" s="1"/>
      <c r="L1912" s="1"/>
      <c r="M1912" s="1"/>
      <c r="N1912" s="4"/>
      <c r="O1912" s="4"/>
      <c r="P1912" s="4"/>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4"/>
      <c r="AY1912" s="1"/>
    </row>
    <row r="1913" spans="3:51" s="6" customFormat="1" x14ac:dyDescent="0.3">
      <c r="C1913" s="28"/>
      <c r="D1913" s="29"/>
      <c r="E1913" s="30"/>
      <c r="F1913" s="31"/>
      <c r="G1913" s="37"/>
      <c r="H1913" s="38"/>
      <c r="K1913" s="1"/>
      <c r="L1913" s="1"/>
      <c r="M1913" s="1"/>
      <c r="N1913" s="4"/>
      <c r="O1913" s="4"/>
      <c r="P1913" s="4"/>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4"/>
      <c r="AY1913" s="1"/>
    </row>
    <row r="1914" spans="3:51" s="6" customFormat="1" x14ac:dyDescent="0.3">
      <c r="C1914" s="28"/>
      <c r="D1914" s="29"/>
      <c r="E1914" s="30"/>
      <c r="F1914" s="31"/>
      <c r="G1914" s="37"/>
      <c r="H1914" s="38"/>
      <c r="K1914" s="1"/>
      <c r="L1914" s="1"/>
      <c r="M1914" s="1"/>
      <c r="N1914" s="4"/>
      <c r="O1914" s="4"/>
      <c r="P1914" s="4"/>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4"/>
      <c r="AY1914" s="1"/>
    </row>
    <row r="1915" spans="3:51" s="6" customFormat="1" x14ac:dyDescent="0.3">
      <c r="C1915" s="28"/>
      <c r="D1915" s="29"/>
      <c r="E1915" s="30"/>
      <c r="F1915" s="31"/>
      <c r="G1915" s="37"/>
      <c r="H1915" s="38"/>
      <c r="K1915" s="1"/>
      <c r="L1915" s="1"/>
      <c r="M1915" s="1"/>
      <c r="N1915" s="4"/>
      <c r="O1915" s="4"/>
      <c r="P1915" s="4"/>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4"/>
      <c r="AY1915" s="1"/>
    </row>
    <row r="1916" spans="3:51" s="6" customFormat="1" x14ac:dyDescent="0.3">
      <c r="C1916" s="28"/>
      <c r="D1916" s="29"/>
      <c r="E1916" s="30"/>
      <c r="F1916" s="31"/>
      <c r="G1916" s="37"/>
      <c r="H1916" s="38"/>
      <c r="K1916" s="1"/>
      <c r="L1916" s="1"/>
      <c r="M1916" s="1"/>
      <c r="N1916" s="4"/>
      <c r="O1916" s="4"/>
      <c r="P1916" s="4"/>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4"/>
      <c r="AY1916" s="1"/>
    </row>
    <row r="1917" spans="3:51" s="6" customFormat="1" x14ac:dyDescent="0.3">
      <c r="C1917" s="28"/>
      <c r="D1917" s="29"/>
      <c r="E1917" s="30"/>
      <c r="F1917" s="31"/>
      <c r="G1917" s="37"/>
      <c r="H1917" s="38"/>
      <c r="K1917" s="1"/>
      <c r="L1917" s="1"/>
      <c r="M1917" s="1"/>
      <c r="N1917" s="4"/>
      <c r="O1917" s="4"/>
      <c r="P1917" s="4"/>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4"/>
      <c r="AY1917" s="1"/>
    </row>
    <row r="1918" spans="3:51" s="6" customFormat="1" x14ac:dyDescent="0.3">
      <c r="C1918" s="28"/>
      <c r="D1918" s="29"/>
      <c r="E1918" s="30"/>
      <c r="F1918" s="31"/>
      <c r="G1918" s="37"/>
      <c r="H1918" s="38"/>
      <c r="K1918" s="1"/>
      <c r="L1918" s="1"/>
      <c r="M1918" s="1"/>
      <c r="N1918" s="4"/>
      <c r="O1918" s="4"/>
      <c r="P1918" s="4"/>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4"/>
      <c r="AY1918" s="1"/>
    </row>
    <row r="1919" spans="3:51" s="6" customFormat="1" x14ac:dyDescent="0.3">
      <c r="C1919" s="28"/>
      <c r="D1919" s="29"/>
      <c r="E1919" s="30"/>
      <c r="F1919" s="31"/>
      <c r="G1919" s="37"/>
      <c r="H1919" s="38"/>
      <c r="K1919" s="1"/>
      <c r="L1919" s="1"/>
      <c r="M1919" s="1"/>
      <c r="N1919" s="4"/>
      <c r="O1919" s="4"/>
      <c r="P1919" s="4"/>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4"/>
      <c r="AY1919" s="1"/>
    </row>
    <row r="1920" spans="3:51" s="6" customFormat="1" x14ac:dyDescent="0.3">
      <c r="C1920" s="28"/>
      <c r="D1920" s="29"/>
      <c r="E1920" s="30"/>
      <c r="F1920" s="31"/>
      <c r="G1920" s="37"/>
      <c r="H1920" s="38"/>
      <c r="K1920" s="1"/>
      <c r="L1920" s="1"/>
      <c r="M1920" s="1"/>
      <c r="N1920" s="4"/>
      <c r="O1920" s="4"/>
      <c r="P1920" s="4"/>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4"/>
      <c r="AY1920" s="1"/>
    </row>
    <row r="1921" spans="3:51" s="6" customFormat="1" x14ac:dyDescent="0.3">
      <c r="C1921" s="28"/>
      <c r="D1921" s="29"/>
      <c r="E1921" s="30"/>
      <c r="F1921" s="31"/>
      <c r="G1921" s="37"/>
      <c r="H1921" s="38"/>
      <c r="K1921" s="1"/>
      <c r="L1921" s="1"/>
      <c r="M1921" s="1"/>
      <c r="N1921" s="4"/>
      <c r="O1921" s="4"/>
      <c r="P1921" s="4"/>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4"/>
      <c r="AY1921" s="1"/>
    </row>
    <row r="1922" spans="3:51" s="6" customFormat="1" x14ac:dyDescent="0.3">
      <c r="C1922" s="28"/>
      <c r="D1922" s="29"/>
      <c r="E1922" s="30"/>
      <c r="F1922" s="31"/>
      <c r="G1922" s="37"/>
      <c r="H1922" s="38"/>
      <c r="K1922" s="1"/>
      <c r="L1922" s="1"/>
      <c r="M1922" s="1"/>
      <c r="N1922" s="4"/>
      <c r="O1922" s="4"/>
      <c r="P1922" s="4"/>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4"/>
      <c r="AY1922" s="1"/>
    </row>
    <row r="1923" spans="3:51" s="6" customFormat="1" x14ac:dyDescent="0.3">
      <c r="C1923" s="28"/>
      <c r="D1923" s="29"/>
      <c r="E1923" s="30"/>
      <c r="F1923" s="31"/>
      <c r="G1923" s="37"/>
      <c r="H1923" s="38"/>
      <c r="K1923" s="1"/>
      <c r="L1923" s="1"/>
      <c r="M1923" s="1"/>
      <c r="N1923" s="4"/>
      <c r="O1923" s="4"/>
      <c r="P1923" s="4"/>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4"/>
      <c r="AY1923" s="1"/>
    </row>
    <row r="1924" spans="3:51" s="6" customFormat="1" x14ac:dyDescent="0.3">
      <c r="C1924" s="28"/>
      <c r="D1924" s="29"/>
      <c r="E1924" s="30"/>
      <c r="F1924" s="31"/>
      <c r="G1924" s="37"/>
      <c r="H1924" s="38"/>
      <c r="K1924" s="1"/>
      <c r="L1924" s="1"/>
      <c r="M1924" s="1"/>
      <c r="N1924" s="4"/>
      <c r="O1924" s="4"/>
      <c r="P1924" s="4"/>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4"/>
      <c r="AY1924" s="1"/>
    </row>
    <row r="1925" spans="3:51" s="6" customFormat="1" x14ac:dyDescent="0.3">
      <c r="C1925" s="28"/>
      <c r="D1925" s="29"/>
      <c r="E1925" s="30"/>
      <c r="F1925" s="31"/>
      <c r="G1925" s="37"/>
      <c r="H1925" s="38"/>
      <c r="K1925" s="1"/>
      <c r="L1925" s="1"/>
      <c r="M1925" s="1"/>
      <c r="N1925" s="4"/>
      <c r="O1925" s="4"/>
      <c r="P1925" s="4"/>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4"/>
      <c r="AY1925" s="1"/>
    </row>
    <row r="1926" spans="3:51" s="6" customFormat="1" x14ac:dyDescent="0.3">
      <c r="C1926" s="28"/>
      <c r="D1926" s="29"/>
      <c r="E1926" s="30"/>
      <c r="F1926" s="31"/>
      <c r="G1926" s="37"/>
      <c r="H1926" s="38"/>
      <c r="K1926" s="1"/>
      <c r="L1926" s="1"/>
      <c r="M1926" s="1"/>
      <c r="N1926" s="4"/>
      <c r="O1926" s="4"/>
      <c r="P1926" s="4"/>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4"/>
      <c r="AY1926" s="1"/>
    </row>
    <row r="1927" spans="3:51" s="6" customFormat="1" x14ac:dyDescent="0.3">
      <c r="C1927" s="28"/>
      <c r="D1927" s="29"/>
      <c r="E1927" s="30"/>
      <c r="F1927" s="31"/>
      <c r="G1927" s="37"/>
      <c r="H1927" s="38"/>
      <c r="K1927" s="1"/>
      <c r="L1927" s="1"/>
      <c r="M1927" s="1"/>
      <c r="N1927" s="4"/>
      <c r="O1927" s="4"/>
      <c r="P1927" s="4"/>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4"/>
      <c r="AY1927" s="1"/>
    </row>
    <row r="1928" spans="3:51" s="6" customFormat="1" x14ac:dyDescent="0.3">
      <c r="C1928" s="28"/>
      <c r="D1928" s="29"/>
      <c r="E1928" s="30"/>
      <c r="F1928" s="31"/>
      <c r="G1928" s="37"/>
      <c r="H1928" s="38"/>
      <c r="K1928" s="1"/>
      <c r="L1928" s="1"/>
      <c r="M1928" s="1"/>
      <c r="N1928" s="4"/>
      <c r="O1928" s="4"/>
      <c r="P1928" s="4"/>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4"/>
      <c r="AY1928" s="1"/>
    </row>
    <row r="1929" spans="3:51" s="6" customFormat="1" x14ac:dyDescent="0.3">
      <c r="C1929" s="28"/>
      <c r="D1929" s="29"/>
      <c r="E1929" s="30"/>
      <c r="F1929" s="31"/>
      <c r="G1929" s="37"/>
      <c r="H1929" s="38"/>
      <c r="K1929" s="1"/>
      <c r="L1929" s="1"/>
      <c r="M1929" s="1"/>
      <c r="N1929" s="4"/>
      <c r="O1929" s="4"/>
      <c r="P1929" s="4"/>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4"/>
      <c r="AY1929" s="1"/>
    </row>
    <row r="1930" spans="3:51" s="6" customFormat="1" x14ac:dyDescent="0.3">
      <c r="C1930" s="28"/>
      <c r="D1930" s="29"/>
      <c r="E1930" s="30"/>
      <c r="F1930" s="31"/>
      <c r="G1930" s="37"/>
      <c r="H1930" s="38"/>
      <c r="K1930" s="1"/>
      <c r="L1930" s="1"/>
      <c r="M1930" s="1"/>
      <c r="N1930" s="4"/>
      <c r="O1930" s="4"/>
      <c r="P1930" s="4"/>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4"/>
      <c r="AY1930" s="1"/>
    </row>
    <row r="1931" spans="3:51" s="6" customFormat="1" x14ac:dyDescent="0.3">
      <c r="C1931" s="28"/>
      <c r="D1931" s="29"/>
      <c r="E1931" s="30"/>
      <c r="F1931" s="31"/>
      <c r="G1931" s="37"/>
      <c r="H1931" s="38"/>
      <c r="K1931" s="1"/>
      <c r="L1931" s="1"/>
      <c r="M1931" s="1"/>
      <c r="N1931" s="4"/>
      <c r="O1931" s="4"/>
      <c r="P1931" s="4"/>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4"/>
      <c r="AY1931" s="1"/>
    </row>
    <row r="1932" spans="3:51" s="6" customFormat="1" x14ac:dyDescent="0.3">
      <c r="C1932" s="28"/>
      <c r="D1932" s="29"/>
      <c r="E1932" s="30"/>
      <c r="F1932" s="31"/>
      <c r="G1932" s="37"/>
      <c r="H1932" s="38"/>
      <c r="K1932" s="1"/>
      <c r="L1932" s="1"/>
      <c r="M1932" s="1"/>
      <c r="N1932" s="4"/>
      <c r="O1932" s="4"/>
      <c r="P1932" s="4"/>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4"/>
      <c r="AY1932" s="1"/>
    </row>
    <row r="1933" spans="3:51" s="6" customFormat="1" x14ac:dyDescent="0.3">
      <c r="C1933" s="28"/>
      <c r="D1933" s="29"/>
      <c r="E1933" s="30"/>
      <c r="F1933" s="31"/>
      <c r="G1933" s="37"/>
      <c r="H1933" s="38"/>
      <c r="K1933" s="1"/>
      <c r="L1933" s="1"/>
      <c r="M1933" s="1"/>
      <c r="N1933" s="4"/>
      <c r="O1933" s="4"/>
      <c r="P1933" s="4"/>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4"/>
      <c r="AY1933" s="1"/>
    </row>
    <row r="1934" spans="3:51" s="6" customFormat="1" x14ac:dyDescent="0.3">
      <c r="C1934" s="28"/>
      <c r="D1934" s="29"/>
      <c r="E1934" s="30"/>
      <c r="F1934" s="31"/>
      <c r="G1934" s="37"/>
      <c r="H1934" s="38"/>
      <c r="K1934" s="1"/>
      <c r="L1934" s="1"/>
      <c r="M1934" s="1"/>
      <c r="N1934" s="4"/>
      <c r="O1934" s="4"/>
      <c r="P1934" s="4"/>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4"/>
      <c r="AY1934" s="1"/>
    </row>
    <row r="1935" spans="3:51" s="6" customFormat="1" x14ac:dyDescent="0.3">
      <c r="C1935" s="28"/>
      <c r="D1935" s="29"/>
      <c r="E1935" s="30"/>
      <c r="F1935" s="31"/>
      <c r="G1935" s="37"/>
      <c r="H1935" s="38"/>
      <c r="K1935" s="1"/>
      <c r="L1935" s="1"/>
      <c r="M1935" s="1"/>
      <c r="N1935" s="4"/>
      <c r="O1935" s="4"/>
      <c r="P1935" s="4"/>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4"/>
      <c r="AY1935" s="1"/>
    </row>
    <row r="1936" spans="3:51" s="6" customFormat="1" x14ac:dyDescent="0.3">
      <c r="C1936" s="28"/>
      <c r="D1936" s="29"/>
      <c r="E1936" s="30"/>
      <c r="F1936" s="31"/>
      <c r="G1936" s="37"/>
      <c r="H1936" s="38"/>
      <c r="K1936" s="1"/>
      <c r="L1936" s="1"/>
      <c r="M1936" s="1"/>
      <c r="N1936" s="4"/>
      <c r="O1936" s="4"/>
      <c r="P1936" s="4"/>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4"/>
      <c r="AY1936" s="1"/>
    </row>
    <row r="1937" spans="3:51" s="6" customFormat="1" x14ac:dyDescent="0.3">
      <c r="C1937" s="28"/>
      <c r="D1937" s="29"/>
      <c r="E1937" s="30"/>
      <c r="F1937" s="31"/>
      <c r="G1937" s="37"/>
      <c r="H1937" s="38"/>
      <c r="K1937" s="1"/>
      <c r="L1937" s="1"/>
      <c r="M1937" s="1"/>
      <c r="N1937" s="4"/>
      <c r="O1937" s="4"/>
      <c r="P1937" s="4"/>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4"/>
      <c r="AY1937" s="1"/>
    </row>
    <row r="1938" spans="3:51" s="6" customFormat="1" x14ac:dyDescent="0.3">
      <c r="C1938" s="28"/>
      <c r="D1938" s="29"/>
      <c r="E1938" s="30"/>
      <c r="F1938" s="31"/>
      <c r="G1938" s="37"/>
      <c r="H1938" s="38"/>
      <c r="K1938" s="1"/>
      <c r="L1938" s="1"/>
      <c r="M1938" s="1"/>
      <c r="N1938" s="4"/>
      <c r="O1938" s="4"/>
      <c r="P1938" s="4"/>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4"/>
      <c r="AY1938" s="1"/>
    </row>
    <row r="1939" spans="3:51" s="6" customFormat="1" x14ac:dyDescent="0.3">
      <c r="C1939" s="28"/>
      <c r="D1939" s="29"/>
      <c r="E1939" s="30"/>
      <c r="F1939" s="31"/>
      <c r="G1939" s="37"/>
      <c r="H1939" s="38"/>
      <c r="K1939" s="1"/>
      <c r="L1939" s="1"/>
      <c r="M1939" s="1"/>
      <c r="N1939" s="4"/>
      <c r="O1939" s="4"/>
      <c r="P1939" s="4"/>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4"/>
      <c r="AY1939" s="1"/>
    </row>
    <row r="1940" spans="3:51" s="6" customFormat="1" x14ac:dyDescent="0.3">
      <c r="C1940" s="28"/>
      <c r="D1940" s="29"/>
      <c r="E1940" s="30"/>
      <c r="F1940" s="31"/>
      <c r="G1940" s="37"/>
      <c r="H1940" s="38"/>
      <c r="K1940" s="1"/>
      <c r="L1940" s="1"/>
      <c r="M1940" s="1"/>
      <c r="N1940" s="4"/>
      <c r="O1940" s="4"/>
      <c r="P1940" s="4"/>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4"/>
      <c r="AY1940" s="1"/>
    </row>
    <row r="1941" spans="3:51" s="6" customFormat="1" x14ac:dyDescent="0.3">
      <c r="C1941" s="28"/>
      <c r="D1941" s="29"/>
      <c r="E1941" s="30"/>
      <c r="F1941" s="31"/>
      <c r="G1941" s="37"/>
      <c r="H1941" s="38"/>
      <c r="K1941" s="1"/>
      <c r="L1941" s="1"/>
      <c r="M1941" s="1"/>
      <c r="N1941" s="4"/>
      <c r="O1941" s="4"/>
      <c r="P1941" s="4"/>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4"/>
      <c r="AY1941" s="1"/>
    </row>
    <row r="1942" spans="3:51" s="6" customFormat="1" x14ac:dyDescent="0.3">
      <c r="C1942" s="28"/>
      <c r="D1942" s="29"/>
      <c r="E1942" s="30"/>
      <c r="F1942" s="31"/>
      <c r="G1942" s="37"/>
      <c r="H1942" s="38"/>
      <c r="K1942" s="1"/>
      <c r="L1942" s="1"/>
      <c r="M1942" s="1"/>
      <c r="N1942" s="4"/>
      <c r="O1942" s="4"/>
      <c r="P1942" s="4"/>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4"/>
      <c r="AY1942" s="1"/>
    </row>
    <row r="1943" spans="3:51" s="6" customFormat="1" x14ac:dyDescent="0.3">
      <c r="C1943" s="28"/>
      <c r="D1943" s="29"/>
      <c r="E1943" s="30"/>
      <c r="F1943" s="31"/>
      <c r="G1943" s="37"/>
      <c r="H1943" s="38"/>
      <c r="K1943" s="1"/>
      <c r="L1943" s="1"/>
      <c r="M1943" s="1"/>
      <c r="N1943" s="4"/>
      <c r="O1943" s="4"/>
      <c r="P1943" s="4"/>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4"/>
      <c r="AY1943" s="1"/>
    </row>
    <row r="1944" spans="3:51" s="6" customFormat="1" x14ac:dyDescent="0.3">
      <c r="C1944" s="28"/>
      <c r="D1944" s="29"/>
      <c r="E1944" s="30"/>
      <c r="F1944" s="31"/>
      <c r="G1944" s="37"/>
      <c r="H1944" s="38"/>
      <c r="K1944" s="1"/>
      <c r="L1944" s="1"/>
      <c r="M1944" s="1"/>
      <c r="N1944" s="4"/>
      <c r="O1944" s="4"/>
      <c r="P1944" s="4"/>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4"/>
      <c r="AY1944" s="1"/>
    </row>
    <row r="1945" spans="3:51" s="6" customFormat="1" x14ac:dyDescent="0.3">
      <c r="C1945" s="28"/>
      <c r="D1945" s="29"/>
      <c r="E1945" s="30"/>
      <c r="F1945" s="31"/>
      <c r="G1945" s="37"/>
      <c r="H1945" s="38"/>
      <c r="K1945" s="1"/>
      <c r="L1945" s="1"/>
      <c r="M1945" s="1"/>
      <c r="N1945" s="4"/>
      <c r="O1945" s="4"/>
      <c r="P1945" s="4"/>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4"/>
      <c r="AY1945" s="1"/>
    </row>
    <row r="1946" spans="3:51" s="6" customFormat="1" x14ac:dyDescent="0.3">
      <c r="C1946" s="28"/>
      <c r="D1946" s="29"/>
      <c r="E1946" s="30"/>
      <c r="F1946" s="31"/>
      <c r="G1946" s="37"/>
      <c r="H1946" s="38"/>
      <c r="K1946" s="1"/>
      <c r="L1946" s="1"/>
      <c r="M1946" s="1"/>
      <c r="N1946" s="4"/>
      <c r="O1946" s="4"/>
      <c r="P1946" s="4"/>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4"/>
      <c r="AY1946" s="1"/>
    </row>
    <row r="1947" spans="3:51" s="6" customFormat="1" x14ac:dyDescent="0.3">
      <c r="C1947" s="28"/>
      <c r="D1947" s="29"/>
      <c r="E1947" s="30"/>
      <c r="F1947" s="31"/>
      <c r="G1947" s="37"/>
      <c r="H1947" s="38"/>
      <c r="K1947" s="1"/>
      <c r="L1947" s="1"/>
      <c r="M1947" s="1"/>
      <c r="N1947" s="4"/>
      <c r="O1947" s="4"/>
      <c r="P1947" s="4"/>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4"/>
      <c r="AY1947" s="1"/>
    </row>
    <row r="1948" spans="3:51" s="6" customFormat="1" x14ac:dyDescent="0.3">
      <c r="C1948" s="28"/>
      <c r="D1948" s="29"/>
      <c r="E1948" s="30"/>
      <c r="F1948" s="31"/>
      <c r="G1948" s="37"/>
      <c r="H1948" s="38"/>
      <c r="K1948" s="1"/>
      <c r="L1948" s="1"/>
      <c r="M1948" s="1"/>
      <c r="N1948" s="4"/>
      <c r="O1948" s="4"/>
      <c r="P1948" s="4"/>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4"/>
      <c r="AY1948" s="1"/>
    </row>
    <row r="1949" spans="3:51" s="6" customFormat="1" x14ac:dyDescent="0.3">
      <c r="C1949" s="28"/>
      <c r="D1949" s="29"/>
      <c r="E1949" s="30"/>
      <c r="F1949" s="31"/>
      <c r="G1949" s="37"/>
      <c r="H1949" s="38"/>
      <c r="K1949" s="1"/>
      <c r="L1949" s="1"/>
      <c r="M1949" s="1"/>
      <c r="N1949" s="4"/>
      <c r="O1949" s="4"/>
      <c r="P1949" s="4"/>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4"/>
      <c r="AY1949" s="1"/>
    </row>
    <row r="1950" spans="3:51" s="6" customFormat="1" x14ac:dyDescent="0.3">
      <c r="C1950" s="28"/>
      <c r="D1950" s="29"/>
      <c r="E1950" s="30"/>
      <c r="F1950" s="31"/>
      <c r="G1950" s="37"/>
      <c r="H1950" s="38"/>
      <c r="K1950" s="1"/>
      <c r="L1950" s="1"/>
      <c r="M1950" s="1"/>
      <c r="N1950" s="4"/>
      <c r="O1950" s="4"/>
      <c r="P1950" s="4"/>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4"/>
      <c r="AY1950" s="1"/>
    </row>
    <row r="1951" spans="3:51" s="6" customFormat="1" x14ac:dyDescent="0.3">
      <c r="C1951" s="28"/>
      <c r="D1951" s="29"/>
      <c r="E1951" s="30"/>
      <c r="F1951" s="31"/>
      <c r="G1951" s="37"/>
      <c r="H1951" s="38"/>
      <c r="K1951" s="1"/>
      <c r="L1951" s="1"/>
      <c r="M1951" s="1"/>
      <c r="N1951" s="4"/>
      <c r="O1951" s="4"/>
      <c r="P1951" s="4"/>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4"/>
      <c r="AY1951" s="1"/>
    </row>
    <row r="1952" spans="3:51" s="6" customFormat="1" x14ac:dyDescent="0.3">
      <c r="C1952" s="28"/>
      <c r="D1952" s="29"/>
      <c r="E1952" s="30"/>
      <c r="F1952" s="31"/>
      <c r="G1952" s="37"/>
      <c r="H1952" s="38"/>
      <c r="K1952" s="1"/>
      <c r="L1952" s="1"/>
      <c r="M1952" s="1"/>
      <c r="N1952" s="4"/>
      <c r="O1952" s="4"/>
      <c r="P1952" s="4"/>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4"/>
      <c r="AY1952" s="1"/>
    </row>
    <row r="1953" spans="3:51" s="6" customFormat="1" x14ac:dyDescent="0.3">
      <c r="C1953" s="28"/>
      <c r="D1953" s="29"/>
      <c r="E1953" s="30"/>
      <c r="F1953" s="31"/>
      <c r="G1953" s="37"/>
      <c r="H1953" s="38"/>
      <c r="K1953" s="1"/>
      <c r="L1953" s="1"/>
      <c r="M1953" s="1"/>
      <c r="N1953" s="4"/>
      <c r="O1953" s="4"/>
      <c r="P1953" s="4"/>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4"/>
      <c r="AY1953" s="1"/>
    </row>
    <row r="1954" spans="3:51" s="6" customFormat="1" x14ac:dyDescent="0.3">
      <c r="C1954" s="28"/>
      <c r="D1954" s="29"/>
      <c r="E1954" s="30"/>
      <c r="F1954" s="31"/>
      <c r="G1954" s="37"/>
      <c r="H1954" s="38"/>
      <c r="K1954" s="1"/>
      <c r="L1954" s="1"/>
      <c r="M1954" s="1"/>
      <c r="N1954" s="4"/>
      <c r="O1954" s="4"/>
      <c r="P1954" s="4"/>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4"/>
      <c r="AY1954" s="1"/>
    </row>
    <row r="1955" spans="3:51" s="6" customFormat="1" x14ac:dyDescent="0.3">
      <c r="C1955" s="28"/>
      <c r="D1955" s="29"/>
      <c r="E1955" s="30"/>
      <c r="F1955" s="31"/>
      <c r="G1955" s="37"/>
      <c r="H1955" s="38"/>
      <c r="K1955" s="1"/>
      <c r="L1955" s="1"/>
      <c r="M1955" s="1"/>
      <c r="N1955" s="4"/>
      <c r="O1955" s="4"/>
      <c r="P1955" s="4"/>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4"/>
      <c r="AY1955" s="1"/>
    </row>
    <row r="1956" spans="3:51" s="6" customFormat="1" x14ac:dyDescent="0.3">
      <c r="C1956" s="28"/>
      <c r="D1956" s="29"/>
      <c r="E1956" s="30"/>
      <c r="F1956" s="31"/>
      <c r="G1956" s="37"/>
      <c r="H1956" s="38"/>
      <c r="K1956" s="1"/>
      <c r="L1956" s="1"/>
      <c r="M1956" s="1"/>
      <c r="N1956" s="4"/>
      <c r="O1956" s="4"/>
      <c r="P1956" s="4"/>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4"/>
      <c r="AY1956" s="1"/>
    </row>
    <row r="1957" spans="3:51" s="6" customFormat="1" x14ac:dyDescent="0.3">
      <c r="C1957" s="28"/>
      <c r="D1957" s="29"/>
      <c r="E1957" s="30"/>
      <c r="F1957" s="31"/>
      <c r="G1957" s="37"/>
      <c r="H1957" s="38"/>
      <c r="K1957" s="1"/>
      <c r="L1957" s="1"/>
      <c r="M1957" s="1"/>
      <c r="N1957" s="4"/>
      <c r="O1957" s="4"/>
      <c r="P1957" s="4"/>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4"/>
      <c r="AY1957" s="1"/>
    </row>
    <row r="1958" spans="3:51" s="6" customFormat="1" x14ac:dyDescent="0.3">
      <c r="C1958" s="28"/>
      <c r="D1958" s="29"/>
      <c r="E1958" s="30"/>
      <c r="F1958" s="31"/>
      <c r="G1958" s="37"/>
      <c r="H1958" s="38"/>
      <c r="K1958" s="1"/>
      <c r="L1958" s="1"/>
      <c r="M1958" s="1"/>
      <c r="N1958" s="4"/>
      <c r="O1958" s="4"/>
      <c r="P1958" s="4"/>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4"/>
      <c r="AY1958" s="1"/>
    </row>
    <row r="1959" spans="3:51" s="6" customFormat="1" x14ac:dyDescent="0.3">
      <c r="C1959" s="28"/>
      <c r="D1959" s="29"/>
      <c r="E1959" s="30"/>
      <c r="F1959" s="31"/>
      <c r="G1959" s="37"/>
      <c r="H1959" s="38"/>
      <c r="K1959" s="1"/>
      <c r="L1959" s="1"/>
      <c r="M1959" s="1"/>
      <c r="N1959" s="4"/>
      <c r="O1959" s="4"/>
      <c r="P1959" s="4"/>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4"/>
      <c r="AY1959" s="1"/>
    </row>
    <row r="1960" spans="3:51" s="6" customFormat="1" x14ac:dyDescent="0.3">
      <c r="C1960" s="28"/>
      <c r="D1960" s="29"/>
      <c r="E1960" s="30"/>
      <c r="F1960" s="31"/>
      <c r="G1960" s="37"/>
      <c r="H1960" s="38"/>
      <c r="K1960" s="1"/>
      <c r="L1960" s="1"/>
      <c r="M1960" s="1"/>
      <c r="N1960" s="4"/>
      <c r="O1960" s="4"/>
      <c r="P1960" s="4"/>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4"/>
      <c r="AY1960" s="1"/>
    </row>
    <row r="1961" spans="3:51" s="6" customFormat="1" x14ac:dyDescent="0.3">
      <c r="C1961" s="28"/>
      <c r="D1961" s="29"/>
      <c r="E1961" s="30"/>
      <c r="F1961" s="31"/>
      <c r="G1961" s="37"/>
      <c r="H1961" s="38"/>
      <c r="K1961" s="1"/>
      <c r="L1961" s="1"/>
      <c r="M1961" s="1"/>
      <c r="N1961" s="4"/>
      <c r="O1961" s="4"/>
      <c r="P1961" s="4"/>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4"/>
      <c r="AY1961" s="1"/>
    </row>
    <row r="1962" spans="3:51" s="6" customFormat="1" x14ac:dyDescent="0.3">
      <c r="C1962" s="28"/>
      <c r="D1962" s="29"/>
      <c r="E1962" s="30"/>
      <c r="F1962" s="31"/>
      <c r="G1962" s="37"/>
      <c r="H1962" s="38"/>
      <c r="K1962" s="1"/>
      <c r="L1962" s="1"/>
      <c r="M1962" s="1"/>
      <c r="N1962" s="4"/>
      <c r="O1962" s="4"/>
      <c r="P1962" s="4"/>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4"/>
      <c r="AY1962" s="1"/>
    </row>
    <row r="1963" spans="3:51" s="6" customFormat="1" x14ac:dyDescent="0.3">
      <c r="C1963" s="28"/>
      <c r="D1963" s="29"/>
      <c r="E1963" s="30"/>
      <c r="F1963" s="31"/>
      <c r="G1963" s="37"/>
      <c r="H1963" s="38"/>
      <c r="K1963" s="1"/>
      <c r="L1963" s="1"/>
      <c r="M1963" s="1"/>
      <c r="N1963" s="4"/>
      <c r="O1963" s="4"/>
      <c r="P1963" s="4"/>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4"/>
      <c r="AY1963" s="1"/>
    </row>
    <row r="1964" spans="3:51" s="6" customFormat="1" x14ac:dyDescent="0.3">
      <c r="C1964" s="28"/>
      <c r="D1964" s="29"/>
      <c r="E1964" s="30"/>
      <c r="F1964" s="31"/>
      <c r="G1964" s="37"/>
      <c r="H1964" s="38"/>
      <c r="K1964" s="1"/>
      <c r="L1964" s="1"/>
      <c r="M1964" s="1"/>
      <c r="N1964" s="4"/>
      <c r="O1964" s="4"/>
      <c r="P1964" s="4"/>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4"/>
      <c r="AY1964" s="1"/>
    </row>
    <row r="1965" spans="3:51" s="6" customFormat="1" x14ac:dyDescent="0.3">
      <c r="C1965" s="28"/>
      <c r="D1965" s="29"/>
      <c r="E1965" s="30"/>
      <c r="F1965" s="31"/>
      <c r="G1965" s="37"/>
      <c r="H1965" s="38"/>
      <c r="K1965" s="1"/>
      <c r="L1965" s="1"/>
      <c r="M1965" s="1"/>
      <c r="N1965" s="4"/>
      <c r="O1965" s="4"/>
      <c r="P1965" s="4"/>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4"/>
      <c r="AY1965" s="1"/>
    </row>
    <row r="1966" spans="3:51" s="6" customFormat="1" x14ac:dyDescent="0.3">
      <c r="C1966" s="28"/>
      <c r="D1966" s="29"/>
      <c r="E1966" s="30"/>
      <c r="F1966" s="31"/>
      <c r="G1966" s="37"/>
      <c r="H1966" s="38"/>
      <c r="K1966" s="1"/>
      <c r="L1966" s="1"/>
      <c r="M1966" s="1"/>
      <c r="N1966" s="4"/>
      <c r="O1966" s="4"/>
      <c r="P1966" s="4"/>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4"/>
      <c r="AY1966" s="1"/>
    </row>
    <row r="1967" spans="3:51" s="6" customFormat="1" x14ac:dyDescent="0.3">
      <c r="C1967" s="28"/>
      <c r="D1967" s="29"/>
      <c r="E1967" s="30"/>
      <c r="F1967" s="31"/>
      <c r="G1967" s="37"/>
      <c r="H1967" s="38"/>
      <c r="K1967" s="1"/>
      <c r="L1967" s="1"/>
      <c r="M1967" s="1"/>
      <c r="N1967" s="4"/>
      <c r="O1967" s="4"/>
      <c r="P1967" s="4"/>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4"/>
      <c r="AY1967" s="1"/>
    </row>
    <row r="1968" spans="3:51" s="6" customFormat="1" x14ac:dyDescent="0.3">
      <c r="C1968" s="28"/>
      <c r="D1968" s="29"/>
      <c r="E1968" s="30"/>
      <c r="F1968" s="31"/>
      <c r="G1968" s="37"/>
      <c r="H1968" s="38"/>
      <c r="K1968" s="1"/>
      <c r="L1968" s="1"/>
      <c r="M1968" s="1"/>
      <c r="N1968" s="4"/>
      <c r="O1968" s="4"/>
      <c r="P1968" s="4"/>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4"/>
      <c r="AY1968" s="1"/>
    </row>
    <row r="1969" spans="3:51" s="6" customFormat="1" x14ac:dyDescent="0.3">
      <c r="C1969" s="28"/>
      <c r="D1969" s="29"/>
      <c r="E1969" s="30"/>
      <c r="F1969" s="31"/>
      <c r="G1969" s="37"/>
      <c r="H1969" s="38"/>
      <c r="K1969" s="1"/>
      <c r="L1969" s="1"/>
      <c r="M1969" s="1"/>
      <c r="N1969" s="4"/>
      <c r="O1969" s="4"/>
      <c r="P1969" s="4"/>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4"/>
      <c r="AY1969" s="1"/>
    </row>
    <row r="1970" spans="3:51" s="6" customFormat="1" x14ac:dyDescent="0.3">
      <c r="C1970" s="28"/>
      <c r="D1970" s="29"/>
      <c r="E1970" s="30"/>
      <c r="F1970" s="31"/>
      <c r="G1970" s="37"/>
      <c r="H1970" s="38"/>
      <c r="K1970" s="1"/>
      <c r="L1970" s="1"/>
      <c r="M1970" s="1"/>
      <c r="N1970" s="4"/>
      <c r="O1970" s="4"/>
      <c r="P1970" s="4"/>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4"/>
      <c r="AY1970" s="1"/>
    </row>
    <row r="1971" spans="3:51" s="6" customFormat="1" x14ac:dyDescent="0.3">
      <c r="C1971" s="28"/>
      <c r="D1971" s="29"/>
      <c r="E1971" s="30"/>
      <c r="F1971" s="31"/>
      <c r="G1971" s="37"/>
      <c r="H1971" s="38"/>
      <c r="K1971" s="1"/>
      <c r="L1971" s="1"/>
      <c r="M1971" s="1"/>
      <c r="N1971" s="4"/>
      <c r="O1971" s="4"/>
      <c r="P1971" s="4"/>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4"/>
      <c r="AY1971" s="1"/>
    </row>
    <row r="1972" spans="3:51" s="6" customFormat="1" x14ac:dyDescent="0.3">
      <c r="C1972" s="28"/>
      <c r="D1972" s="29"/>
      <c r="E1972" s="30"/>
      <c r="F1972" s="31"/>
      <c r="G1972" s="37"/>
      <c r="H1972" s="38"/>
      <c r="K1972" s="1"/>
      <c r="L1972" s="1"/>
      <c r="M1972" s="1"/>
      <c r="N1972" s="4"/>
      <c r="O1972" s="4"/>
      <c r="P1972" s="4"/>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4"/>
      <c r="AY1972" s="1"/>
    </row>
    <row r="1973" spans="3:51" s="6" customFormat="1" x14ac:dyDescent="0.3">
      <c r="C1973" s="28"/>
      <c r="D1973" s="29"/>
      <c r="E1973" s="30"/>
      <c r="F1973" s="31"/>
      <c r="G1973" s="37"/>
      <c r="H1973" s="38"/>
      <c r="K1973" s="1"/>
      <c r="L1973" s="1"/>
      <c r="M1973" s="1"/>
      <c r="N1973" s="4"/>
      <c r="O1973" s="4"/>
      <c r="P1973" s="4"/>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4"/>
      <c r="AY1973" s="1"/>
    </row>
    <row r="1974" spans="3:51" s="6" customFormat="1" x14ac:dyDescent="0.3">
      <c r="C1974" s="28"/>
      <c r="D1974" s="29"/>
      <c r="E1974" s="30"/>
      <c r="F1974" s="31"/>
      <c r="G1974" s="37"/>
      <c r="H1974" s="38"/>
      <c r="K1974" s="1"/>
      <c r="L1974" s="1"/>
      <c r="M1974" s="1"/>
      <c r="N1974" s="4"/>
      <c r="O1974" s="4"/>
      <c r="P1974" s="4"/>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4"/>
      <c r="AY1974" s="1"/>
    </row>
    <row r="1975" spans="3:51" s="6" customFormat="1" x14ac:dyDescent="0.3">
      <c r="C1975" s="28"/>
      <c r="D1975" s="29"/>
      <c r="E1975" s="30"/>
      <c r="F1975" s="31"/>
      <c r="G1975" s="37"/>
      <c r="H1975" s="38"/>
      <c r="K1975" s="1"/>
      <c r="L1975" s="1"/>
      <c r="M1975" s="1"/>
      <c r="N1975" s="4"/>
      <c r="O1975" s="4"/>
      <c r="P1975" s="4"/>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4"/>
      <c r="AY1975" s="1"/>
    </row>
    <row r="1976" spans="3:51" s="6" customFormat="1" x14ac:dyDescent="0.3">
      <c r="C1976" s="28"/>
      <c r="D1976" s="29"/>
      <c r="E1976" s="30"/>
      <c r="F1976" s="31"/>
      <c r="G1976" s="37"/>
      <c r="H1976" s="38"/>
      <c r="K1976" s="1"/>
      <c r="L1976" s="1"/>
      <c r="M1976" s="1"/>
      <c r="N1976" s="4"/>
      <c r="O1976" s="4"/>
      <c r="P1976" s="4"/>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4"/>
      <c r="AY1976" s="1"/>
    </row>
    <row r="1977" spans="3:51" s="6" customFormat="1" x14ac:dyDescent="0.3">
      <c r="C1977" s="28"/>
      <c r="D1977" s="29"/>
      <c r="E1977" s="30"/>
      <c r="F1977" s="31"/>
      <c r="G1977" s="37"/>
      <c r="H1977" s="38"/>
      <c r="K1977" s="1"/>
      <c r="L1977" s="1"/>
      <c r="M1977" s="1"/>
      <c r="N1977" s="4"/>
      <c r="O1977" s="4"/>
      <c r="P1977" s="4"/>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4"/>
      <c r="AY1977" s="1"/>
    </row>
    <row r="1978" spans="3:51" s="6" customFormat="1" x14ac:dyDescent="0.3">
      <c r="C1978" s="28"/>
      <c r="D1978" s="29"/>
      <c r="E1978" s="30"/>
      <c r="F1978" s="31"/>
      <c r="G1978" s="37"/>
      <c r="H1978" s="38"/>
      <c r="K1978" s="1"/>
      <c r="L1978" s="1"/>
      <c r="M1978" s="1"/>
      <c r="N1978" s="4"/>
      <c r="O1978" s="4"/>
      <c r="P1978" s="4"/>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4"/>
      <c r="AY1978" s="1"/>
    </row>
    <row r="1979" spans="3:51" s="6" customFormat="1" x14ac:dyDescent="0.3">
      <c r="C1979" s="28"/>
      <c r="D1979" s="29"/>
      <c r="E1979" s="30"/>
      <c r="F1979" s="31"/>
      <c r="G1979" s="37"/>
      <c r="H1979" s="38"/>
      <c r="K1979" s="1"/>
      <c r="L1979" s="1"/>
      <c r="M1979" s="1"/>
      <c r="N1979" s="4"/>
      <c r="O1979" s="4"/>
      <c r="P1979" s="4"/>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4"/>
      <c r="AY1979" s="1"/>
    </row>
    <row r="1980" spans="3:51" s="6" customFormat="1" x14ac:dyDescent="0.3">
      <c r="C1980" s="28"/>
      <c r="D1980" s="29"/>
      <c r="E1980" s="30"/>
      <c r="F1980" s="31"/>
      <c r="G1980" s="37"/>
      <c r="H1980" s="38"/>
      <c r="K1980" s="1"/>
      <c r="L1980" s="1"/>
      <c r="M1980" s="1"/>
      <c r="N1980" s="4"/>
      <c r="O1980" s="4"/>
      <c r="P1980" s="4"/>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4"/>
      <c r="AY1980" s="1"/>
    </row>
    <row r="1981" spans="3:51" s="6" customFormat="1" x14ac:dyDescent="0.3">
      <c r="C1981" s="28"/>
      <c r="D1981" s="29"/>
      <c r="E1981" s="30"/>
      <c r="F1981" s="31"/>
      <c r="G1981" s="37"/>
      <c r="H1981" s="38"/>
      <c r="K1981" s="1"/>
      <c r="L1981" s="1"/>
      <c r="M1981" s="1"/>
      <c r="N1981" s="4"/>
      <c r="O1981" s="4"/>
      <c r="P1981" s="4"/>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4"/>
      <c r="AY1981" s="1"/>
    </row>
    <row r="1982" spans="3:51" s="6" customFormat="1" x14ac:dyDescent="0.3">
      <c r="C1982" s="28"/>
      <c r="D1982" s="29"/>
      <c r="E1982" s="30"/>
      <c r="F1982" s="31"/>
      <c r="G1982" s="37"/>
      <c r="H1982" s="38"/>
      <c r="K1982" s="1"/>
      <c r="L1982" s="1"/>
      <c r="M1982" s="1"/>
      <c r="N1982" s="4"/>
      <c r="O1982" s="4"/>
      <c r="P1982" s="4"/>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4"/>
      <c r="AY1982" s="1"/>
    </row>
    <row r="1983" spans="3:51" s="6" customFormat="1" x14ac:dyDescent="0.3">
      <c r="C1983" s="39"/>
      <c r="D1983" s="40"/>
      <c r="E1983" s="41"/>
      <c r="F1983" s="42"/>
      <c r="G1983" s="43"/>
      <c r="H1983" s="44"/>
      <c r="K1983" s="1"/>
      <c r="L1983" s="1"/>
      <c r="M1983" s="1"/>
      <c r="N1983" s="4"/>
      <c r="O1983" s="4"/>
      <c r="P1983" s="4"/>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4"/>
      <c r="AY1983" s="1"/>
    </row>
  </sheetData>
  <sheetProtection insertRows="0" deleteRows="0"/>
  <conditionalFormatting sqref="E2:G5 E22:G177 E8:G14">
    <cfRule type="expression" dxfId="42" priority="24" stopIfTrue="1">
      <formula>LEFT(E2,1)="."</formula>
    </cfRule>
  </conditionalFormatting>
  <conditionalFormatting sqref="G2:G5 G22:G177 G8:G14">
    <cfRule type="expression" dxfId="41" priority="19" stopIfTrue="1">
      <formula>OR(UPPER(F2)="STR",UPPER(F2)="ASC",UPPER(F2)="HEX")</formula>
    </cfRule>
    <cfRule type="expression" dxfId="40" priority="20" stopIfTrue="1">
      <formula>V2</formula>
    </cfRule>
    <cfRule type="expression" dxfId="39" priority="21" stopIfTrue="1">
      <formula>Q2&gt;=0</formula>
    </cfRule>
    <cfRule type="expression" dxfId="38" priority="22" stopIfTrue="1">
      <formula>LEFT(G2,1)="#"</formula>
    </cfRule>
    <cfRule type="expression" dxfId="37" priority="23" stopIfTrue="1">
      <formula>LEFT(G2,1)="$"</formula>
    </cfRule>
    <cfRule type="expression" dxfId="36" priority="25" stopIfTrue="1">
      <formula>AND(T2=FALSE,AY2=2)</formula>
    </cfRule>
  </conditionalFormatting>
  <conditionalFormatting sqref="E15:G15">
    <cfRule type="expression" dxfId="35" priority="18" stopIfTrue="1">
      <formula>LEFT(E15,1)="."</formula>
    </cfRule>
  </conditionalFormatting>
  <conditionalFormatting sqref="G15">
    <cfRule type="expression" dxfId="34" priority="13">
      <formula>OR(UPPER(F15)="STR",UPPER(F15)="ASC",UPPER(F15)="HEX")</formula>
    </cfRule>
    <cfRule type="expression" dxfId="33" priority="14" stopIfTrue="1">
      <formula>V15</formula>
    </cfRule>
    <cfRule type="expression" dxfId="32" priority="15" stopIfTrue="1">
      <formula>Q15&gt;=0</formula>
    </cfRule>
    <cfRule type="expression" dxfId="31" priority="16" stopIfTrue="1">
      <formula>LEFT(G15,1)="#"</formula>
    </cfRule>
    <cfRule type="expression" dxfId="30" priority="17" stopIfTrue="1">
      <formula>LEFT(G15,1)="$"</formula>
    </cfRule>
  </conditionalFormatting>
  <conditionalFormatting sqref="E16:G21">
    <cfRule type="expression" dxfId="29" priority="12" stopIfTrue="1">
      <formula>LEFT(E16,1)="."</formula>
    </cfRule>
  </conditionalFormatting>
  <conditionalFormatting sqref="G16:G21">
    <cfRule type="expression" dxfId="28" priority="7">
      <formula>OR(UPPER(F16)="STR",UPPER(F16)="ASC",UPPER(F16)="HEX")</formula>
    </cfRule>
    <cfRule type="expression" dxfId="27" priority="8" stopIfTrue="1">
      <formula>V16</formula>
    </cfRule>
    <cfRule type="expression" dxfId="26" priority="9" stopIfTrue="1">
      <formula>Q16&gt;=0</formula>
    </cfRule>
    <cfRule type="expression" dxfId="25" priority="10" stopIfTrue="1">
      <formula>LEFT(G16,1)="#"</formula>
    </cfRule>
    <cfRule type="expression" dxfId="24" priority="11" stopIfTrue="1">
      <formula>LEFT(G16,1)="$"</formula>
    </cfRule>
  </conditionalFormatting>
  <conditionalFormatting sqref="E6:G7">
    <cfRule type="expression" dxfId="23" priority="6" stopIfTrue="1">
      <formula>LEFT(E6,1)="."</formula>
    </cfRule>
  </conditionalFormatting>
  <conditionalFormatting sqref="G6:G7">
    <cfRule type="expression" dxfId="22" priority="1">
      <formula>OR(UPPER(F6)="STR",UPPER(F6)="ASC",UPPER(F6)="HEX")</formula>
    </cfRule>
    <cfRule type="expression" dxfId="21" priority="2" stopIfTrue="1">
      <formula>V6</formula>
    </cfRule>
    <cfRule type="expression" dxfId="20" priority="3" stopIfTrue="1">
      <formula>Q6&gt;=0</formula>
    </cfRule>
    <cfRule type="expression" dxfId="19" priority="4" stopIfTrue="1">
      <formula>LEFT(G6,1)="#"</formula>
    </cfRule>
    <cfRule type="expression" dxfId="18" priority="5" stopIfTrue="1">
      <formula>LEFT(G6,1)="$"</formula>
    </cfRule>
  </conditionalFormatting>
  <pageMargins left="0.7" right="0.7" top="0.75" bottom="0.75" header="0.3" footer="0.3"/>
  <pageSetup paperSize="9" orientation="portrait" horizontalDpi="4294967293"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158"/>
  <sheetViews>
    <sheetView topLeftCell="A85" workbookViewId="0">
      <selection activeCell="B3" sqref="B3:I158"/>
    </sheetView>
  </sheetViews>
  <sheetFormatPr defaultRowHeight="14.4" x14ac:dyDescent="0.3"/>
  <cols>
    <col min="3" max="3" width="21.33203125" customWidth="1"/>
    <col min="4" max="4" width="21.33203125" style="1" customWidth="1"/>
    <col min="6" max="6" width="8.88671875" style="1"/>
    <col min="8" max="8" width="12.44140625" bestFit="1" customWidth="1"/>
    <col min="9" max="9" width="11.44140625" bestFit="1" customWidth="1"/>
  </cols>
  <sheetData>
    <row r="1" spans="2:15" ht="15" x14ac:dyDescent="0.3">
      <c r="L1" t="s">
        <v>90</v>
      </c>
      <c r="O1" t="s">
        <v>273</v>
      </c>
    </row>
    <row r="2" spans="2:15" ht="15" x14ac:dyDescent="0.3">
      <c r="B2" t="s">
        <v>18</v>
      </c>
      <c r="C2" t="s">
        <v>19</v>
      </c>
      <c r="D2" s="1" t="s">
        <v>31</v>
      </c>
      <c r="E2" t="s">
        <v>20</v>
      </c>
      <c r="F2" s="1" t="s">
        <v>35</v>
      </c>
      <c r="G2" t="s">
        <v>29</v>
      </c>
      <c r="H2" t="s">
        <v>30</v>
      </c>
      <c r="I2" t="s">
        <v>123</v>
      </c>
    </row>
    <row r="3" spans="2:15" ht="15" x14ac:dyDescent="0.3">
      <c r="B3" t="s">
        <v>124</v>
      </c>
      <c r="C3" t="s">
        <v>16</v>
      </c>
      <c r="D3" s="1" t="str">
        <f t="shared" ref="D3:D34" si="0">B3&amp;"-"&amp;C3</f>
        <v>ADC-IMM</v>
      </c>
      <c r="E3" s="4">
        <v>69</v>
      </c>
      <c r="F3" s="5">
        <v>2</v>
      </c>
      <c r="G3">
        <v>2</v>
      </c>
      <c r="L3" t="s">
        <v>91</v>
      </c>
      <c r="O3" t="s">
        <v>270</v>
      </c>
    </row>
    <row r="4" spans="2:15" ht="15" x14ac:dyDescent="0.3">
      <c r="B4" t="s">
        <v>124</v>
      </c>
      <c r="C4" t="s">
        <v>21</v>
      </c>
      <c r="D4" s="1" t="str">
        <f t="shared" si="0"/>
        <v>ADC-ZP</v>
      </c>
      <c r="E4" s="4">
        <v>65</v>
      </c>
      <c r="F4" s="5">
        <v>2</v>
      </c>
      <c r="G4">
        <v>3</v>
      </c>
      <c r="L4" t="s">
        <v>92</v>
      </c>
      <c r="O4" t="s">
        <v>268</v>
      </c>
    </row>
    <row r="5" spans="2:15" ht="15" x14ac:dyDescent="0.3">
      <c r="B5" t="s">
        <v>124</v>
      </c>
      <c r="C5" t="s">
        <v>22</v>
      </c>
      <c r="D5" s="1" t="str">
        <f t="shared" si="0"/>
        <v>ADC-ZP,X</v>
      </c>
      <c r="E5" s="4">
        <v>75</v>
      </c>
      <c r="F5" s="5">
        <v>2</v>
      </c>
      <c r="G5">
        <v>4</v>
      </c>
      <c r="L5" t="s">
        <v>93</v>
      </c>
      <c r="O5" t="s">
        <v>274</v>
      </c>
    </row>
    <row r="6" spans="2:15" ht="15" x14ac:dyDescent="0.3">
      <c r="B6" t="s">
        <v>124</v>
      </c>
      <c r="C6" t="s">
        <v>23</v>
      </c>
      <c r="D6" s="1" t="str">
        <f t="shared" si="0"/>
        <v>ADC-ABS</v>
      </c>
      <c r="E6" t="s">
        <v>125</v>
      </c>
      <c r="F6" s="5">
        <v>3</v>
      </c>
      <c r="G6">
        <v>4</v>
      </c>
      <c r="L6" t="s">
        <v>94</v>
      </c>
      <c r="O6" t="s">
        <v>271</v>
      </c>
    </row>
    <row r="7" spans="2:15" ht="15" x14ac:dyDescent="0.3">
      <c r="B7" t="s">
        <v>124</v>
      </c>
      <c r="C7" t="s">
        <v>24</v>
      </c>
      <c r="D7" s="1" t="str">
        <f t="shared" si="0"/>
        <v>ADC-ABS,X</v>
      </c>
      <c r="E7" t="s">
        <v>126</v>
      </c>
      <c r="F7" s="5">
        <v>3</v>
      </c>
      <c r="G7">
        <v>4</v>
      </c>
      <c r="H7">
        <v>1</v>
      </c>
      <c r="L7" t="s">
        <v>97</v>
      </c>
      <c r="O7" t="s">
        <v>269</v>
      </c>
    </row>
    <row r="8" spans="2:15" ht="15" x14ac:dyDescent="0.3">
      <c r="B8" t="s">
        <v>124</v>
      </c>
      <c r="C8" t="s">
        <v>37</v>
      </c>
      <c r="D8" s="1" t="str">
        <f t="shared" si="0"/>
        <v>ADC-ABS,Y</v>
      </c>
      <c r="E8" s="4">
        <v>79</v>
      </c>
      <c r="F8" s="5">
        <v>3</v>
      </c>
      <c r="G8">
        <v>4</v>
      </c>
      <c r="H8">
        <v>1</v>
      </c>
      <c r="L8" t="s">
        <v>98</v>
      </c>
    </row>
    <row r="9" spans="2:15" ht="15" x14ac:dyDescent="0.3">
      <c r="B9" s="1" t="s">
        <v>124</v>
      </c>
      <c r="C9" s="1" t="s">
        <v>38</v>
      </c>
      <c r="D9" s="1" t="str">
        <f t="shared" si="0"/>
        <v>ADC-(IND,X)</v>
      </c>
      <c r="E9" s="4">
        <v>61</v>
      </c>
      <c r="F9" s="5">
        <v>2</v>
      </c>
      <c r="G9">
        <v>6</v>
      </c>
      <c r="L9" t="s">
        <v>95</v>
      </c>
    </row>
    <row r="10" spans="2:15" ht="15" x14ac:dyDescent="0.3">
      <c r="B10" s="1" t="s">
        <v>124</v>
      </c>
      <c r="C10" s="1" t="s">
        <v>39</v>
      </c>
      <c r="D10" s="1" t="str">
        <f t="shared" si="0"/>
        <v>ADC-(IND),Y</v>
      </c>
      <c r="E10" s="4">
        <v>71</v>
      </c>
      <c r="F10" s="5">
        <v>2</v>
      </c>
      <c r="G10">
        <v>5</v>
      </c>
      <c r="H10">
        <v>1</v>
      </c>
      <c r="L10" t="s">
        <v>96</v>
      </c>
    </row>
    <row r="11" spans="2:15" ht="15" x14ac:dyDescent="0.3">
      <c r="B11" s="1" t="s">
        <v>127</v>
      </c>
      <c r="C11" s="1" t="s">
        <v>16</v>
      </c>
      <c r="D11" s="1" t="str">
        <f t="shared" si="0"/>
        <v>AND-IMM</v>
      </c>
      <c r="E11" s="4">
        <v>29</v>
      </c>
      <c r="F11" s="5">
        <v>2</v>
      </c>
      <c r="G11">
        <v>2</v>
      </c>
    </row>
    <row r="12" spans="2:15" ht="15" x14ac:dyDescent="0.3">
      <c r="B12" s="1" t="s">
        <v>127</v>
      </c>
      <c r="C12" s="1" t="s">
        <v>21</v>
      </c>
      <c r="D12" s="1" t="str">
        <f t="shared" si="0"/>
        <v>AND-ZP</v>
      </c>
      <c r="E12" s="4">
        <v>25</v>
      </c>
      <c r="F12" s="5">
        <v>2</v>
      </c>
      <c r="G12">
        <v>3</v>
      </c>
    </row>
    <row r="13" spans="2:15" ht="15" x14ac:dyDescent="0.3">
      <c r="B13" s="1" t="s">
        <v>127</v>
      </c>
      <c r="C13" t="s">
        <v>22</v>
      </c>
      <c r="D13" s="1" t="str">
        <f t="shared" si="0"/>
        <v>AND-ZP,X</v>
      </c>
      <c r="E13" s="4">
        <v>35</v>
      </c>
      <c r="F13" s="5">
        <v>2</v>
      </c>
      <c r="G13">
        <v>4</v>
      </c>
    </row>
    <row r="14" spans="2:15" ht="15" x14ac:dyDescent="0.3">
      <c r="B14" s="1" t="s">
        <v>127</v>
      </c>
      <c r="C14" t="s">
        <v>23</v>
      </c>
      <c r="D14" s="1" t="str">
        <f t="shared" si="0"/>
        <v>AND-ABS</v>
      </c>
      <c r="E14" t="s">
        <v>128</v>
      </c>
      <c r="F14" s="5">
        <v>3</v>
      </c>
      <c r="G14">
        <v>4</v>
      </c>
    </row>
    <row r="15" spans="2:15" ht="15" x14ac:dyDescent="0.3">
      <c r="B15" s="1" t="s">
        <v>127</v>
      </c>
      <c r="C15" t="s">
        <v>24</v>
      </c>
      <c r="D15" s="1" t="str">
        <f t="shared" si="0"/>
        <v>AND-ABS,X</v>
      </c>
      <c r="E15" t="s">
        <v>129</v>
      </c>
      <c r="F15" s="5">
        <v>3</v>
      </c>
      <c r="G15">
        <v>4</v>
      </c>
      <c r="H15">
        <v>1</v>
      </c>
    </row>
    <row r="16" spans="2:15" ht="15" x14ac:dyDescent="0.3">
      <c r="B16" t="s">
        <v>127</v>
      </c>
      <c r="C16" t="s">
        <v>37</v>
      </c>
      <c r="D16" s="1" t="str">
        <f t="shared" si="0"/>
        <v>AND-ABS,Y</v>
      </c>
      <c r="E16" s="4">
        <v>39</v>
      </c>
      <c r="F16" s="5">
        <v>3</v>
      </c>
      <c r="G16">
        <v>4</v>
      </c>
      <c r="H16">
        <v>1</v>
      </c>
    </row>
    <row r="17" spans="2:9" ht="15" x14ac:dyDescent="0.3">
      <c r="B17" t="s">
        <v>127</v>
      </c>
      <c r="C17" t="s">
        <v>38</v>
      </c>
      <c r="D17" s="1" t="str">
        <f t="shared" si="0"/>
        <v>AND-(IND,X)</v>
      </c>
      <c r="E17" s="4">
        <v>21</v>
      </c>
      <c r="F17" s="5">
        <v>2</v>
      </c>
      <c r="G17">
        <v>6</v>
      </c>
    </row>
    <row r="18" spans="2:9" ht="15" x14ac:dyDescent="0.3">
      <c r="B18" t="s">
        <v>127</v>
      </c>
      <c r="C18" t="s">
        <v>39</v>
      </c>
      <c r="D18" s="1" t="str">
        <f t="shared" si="0"/>
        <v>AND-(IND),Y</v>
      </c>
      <c r="E18" s="4">
        <v>31</v>
      </c>
      <c r="F18" s="5">
        <v>2</v>
      </c>
      <c r="G18">
        <v>5</v>
      </c>
      <c r="H18">
        <v>1</v>
      </c>
    </row>
    <row r="19" spans="2:9" ht="15" x14ac:dyDescent="0.3">
      <c r="B19" t="s">
        <v>270</v>
      </c>
      <c r="C19" t="s">
        <v>272</v>
      </c>
      <c r="D19" s="1" t="str">
        <f t="shared" si="0"/>
        <v>ASC-PSO</v>
      </c>
      <c r="G19" s="1"/>
      <c r="H19" s="1"/>
      <c r="I19" s="1"/>
    </row>
    <row r="20" spans="2:9" ht="15" x14ac:dyDescent="0.3">
      <c r="B20" t="s">
        <v>130</v>
      </c>
      <c r="C20" s="1" t="s">
        <v>53</v>
      </c>
      <c r="D20" s="1" t="str">
        <f t="shared" si="0"/>
        <v>ASL-DIR</v>
      </c>
      <c r="E20" s="1" t="s">
        <v>131</v>
      </c>
      <c r="F20" s="5">
        <v>1</v>
      </c>
      <c r="G20">
        <v>2</v>
      </c>
    </row>
    <row r="21" spans="2:9" ht="15" x14ac:dyDescent="0.3">
      <c r="B21" t="s">
        <v>130</v>
      </c>
      <c r="C21" s="1" t="s">
        <v>21</v>
      </c>
      <c r="D21" s="1" t="str">
        <f t="shared" si="0"/>
        <v>ASL-ZP</v>
      </c>
      <c r="E21" s="9" t="s">
        <v>132</v>
      </c>
      <c r="F21" s="5">
        <v>2</v>
      </c>
      <c r="G21" s="1">
        <v>5</v>
      </c>
      <c r="H21" s="1"/>
      <c r="I21" s="1"/>
    </row>
    <row r="22" spans="2:9" ht="15" x14ac:dyDescent="0.3">
      <c r="B22" t="s">
        <v>130</v>
      </c>
      <c r="C22" s="1" t="s">
        <v>22</v>
      </c>
      <c r="D22" s="1" t="str">
        <f t="shared" si="0"/>
        <v>ASL-ZP,X</v>
      </c>
      <c r="E22" s="4">
        <v>16</v>
      </c>
      <c r="F22" s="5">
        <v>2</v>
      </c>
      <c r="G22" s="1">
        <v>6</v>
      </c>
      <c r="H22" s="1"/>
      <c r="I22" s="1"/>
    </row>
    <row r="23" spans="2:9" ht="15" x14ac:dyDescent="0.3">
      <c r="B23" t="s">
        <v>130</v>
      </c>
      <c r="C23" s="1" t="s">
        <v>23</v>
      </c>
      <c r="D23" s="1" t="str">
        <f t="shared" si="0"/>
        <v>ASL-ABS</v>
      </c>
      <c r="E23" s="1" t="s">
        <v>133</v>
      </c>
      <c r="F23" s="5">
        <v>3</v>
      </c>
      <c r="G23" s="1">
        <v>6</v>
      </c>
      <c r="H23" s="1"/>
      <c r="I23" s="1"/>
    </row>
    <row r="24" spans="2:9" ht="15" x14ac:dyDescent="0.3">
      <c r="B24" t="s">
        <v>130</v>
      </c>
      <c r="C24" s="1" t="s">
        <v>24</v>
      </c>
      <c r="D24" s="1" t="str">
        <f t="shared" si="0"/>
        <v>ASL-ABS,X</v>
      </c>
      <c r="E24" s="1" t="s">
        <v>134</v>
      </c>
      <c r="F24" s="5">
        <v>3</v>
      </c>
      <c r="G24" s="1">
        <v>7</v>
      </c>
      <c r="H24" s="1"/>
      <c r="I24" s="1"/>
    </row>
    <row r="25" spans="2:9" ht="15" x14ac:dyDescent="0.3">
      <c r="B25" t="s">
        <v>98</v>
      </c>
      <c r="C25" s="1" t="s">
        <v>104</v>
      </c>
      <c r="D25" s="1" t="str">
        <f t="shared" si="0"/>
        <v>BCC-REL</v>
      </c>
      <c r="E25" s="4">
        <v>90</v>
      </c>
      <c r="F25" s="5">
        <v>2</v>
      </c>
      <c r="G25" s="1">
        <v>2</v>
      </c>
      <c r="H25" s="1">
        <v>1</v>
      </c>
      <c r="I25" s="1">
        <v>1</v>
      </c>
    </row>
    <row r="26" spans="2:9" ht="15" x14ac:dyDescent="0.3">
      <c r="B26" t="s">
        <v>97</v>
      </c>
      <c r="C26" s="1" t="s">
        <v>104</v>
      </c>
      <c r="D26" s="1" t="str">
        <f t="shared" si="0"/>
        <v>BCS-REL</v>
      </c>
      <c r="E26" s="4" t="s">
        <v>109</v>
      </c>
      <c r="F26" s="5">
        <v>2</v>
      </c>
      <c r="G26" s="1">
        <v>2</v>
      </c>
      <c r="H26" s="1">
        <v>1</v>
      </c>
      <c r="I26" s="1">
        <v>1</v>
      </c>
    </row>
    <row r="27" spans="2:9" x14ac:dyDescent="0.3">
      <c r="B27" t="s">
        <v>91</v>
      </c>
      <c r="C27" t="s">
        <v>104</v>
      </c>
      <c r="D27" s="1" t="str">
        <f t="shared" si="0"/>
        <v>BEQ-REL</v>
      </c>
      <c r="E27" s="1" t="s">
        <v>108</v>
      </c>
      <c r="F27" s="1">
        <v>2</v>
      </c>
      <c r="G27">
        <v>2</v>
      </c>
      <c r="H27">
        <v>1</v>
      </c>
      <c r="I27">
        <v>1</v>
      </c>
    </row>
    <row r="28" spans="2:9" x14ac:dyDescent="0.3">
      <c r="B28" t="s">
        <v>135</v>
      </c>
      <c r="C28" t="s">
        <v>21</v>
      </c>
      <c r="D28" s="1" t="str">
        <f t="shared" si="0"/>
        <v>BIT-ZP</v>
      </c>
      <c r="E28" s="2" t="s">
        <v>137</v>
      </c>
      <c r="F28" s="5">
        <v>2</v>
      </c>
      <c r="G28">
        <v>3</v>
      </c>
    </row>
    <row r="29" spans="2:9" x14ac:dyDescent="0.3">
      <c r="B29" t="s">
        <v>135</v>
      </c>
      <c r="C29" t="s">
        <v>23</v>
      </c>
      <c r="D29" s="1" t="str">
        <f t="shared" si="0"/>
        <v>BIT-ABS</v>
      </c>
      <c r="E29" s="1" t="s">
        <v>136</v>
      </c>
      <c r="F29" s="5">
        <v>3</v>
      </c>
      <c r="G29">
        <v>4</v>
      </c>
    </row>
    <row r="30" spans="2:9" x14ac:dyDescent="0.3">
      <c r="B30" t="s">
        <v>94</v>
      </c>
      <c r="C30" t="s">
        <v>104</v>
      </c>
      <c r="D30" s="1" t="str">
        <f t="shared" si="0"/>
        <v>BMI-REL</v>
      </c>
      <c r="E30" s="4">
        <v>30</v>
      </c>
      <c r="F30" s="5">
        <v>2</v>
      </c>
      <c r="G30">
        <v>2</v>
      </c>
      <c r="H30">
        <v>1</v>
      </c>
      <c r="I30">
        <v>1</v>
      </c>
    </row>
    <row r="31" spans="2:9" x14ac:dyDescent="0.3">
      <c r="B31" t="s">
        <v>92</v>
      </c>
      <c r="C31" t="s">
        <v>104</v>
      </c>
      <c r="D31" s="1" t="str">
        <f t="shared" si="0"/>
        <v>BNE-REL</v>
      </c>
      <c r="E31" s="1" t="s">
        <v>107</v>
      </c>
      <c r="F31" s="1">
        <v>2</v>
      </c>
      <c r="G31">
        <v>2</v>
      </c>
      <c r="H31">
        <v>1</v>
      </c>
      <c r="I31">
        <v>1</v>
      </c>
    </row>
    <row r="32" spans="2:9" x14ac:dyDescent="0.3">
      <c r="B32" t="s">
        <v>93</v>
      </c>
      <c r="C32" t="s">
        <v>104</v>
      </c>
      <c r="D32" s="1" t="str">
        <f t="shared" si="0"/>
        <v>BPL-REL</v>
      </c>
      <c r="E32" s="4">
        <v>10</v>
      </c>
      <c r="F32" s="5">
        <v>2</v>
      </c>
      <c r="G32">
        <v>2</v>
      </c>
      <c r="H32">
        <v>1</v>
      </c>
      <c r="I32">
        <v>1</v>
      </c>
    </row>
    <row r="33" spans="2:9" x14ac:dyDescent="0.3">
      <c r="B33" t="s">
        <v>138</v>
      </c>
      <c r="C33" t="s">
        <v>53</v>
      </c>
      <c r="D33" s="1" t="str">
        <f t="shared" si="0"/>
        <v>BRK-DIR</v>
      </c>
      <c r="E33" s="2" t="s">
        <v>139</v>
      </c>
      <c r="F33" s="5">
        <v>1</v>
      </c>
      <c r="G33">
        <v>7</v>
      </c>
    </row>
    <row r="34" spans="2:9" x14ac:dyDescent="0.3">
      <c r="B34" t="s">
        <v>96</v>
      </c>
      <c r="C34" t="s">
        <v>104</v>
      </c>
      <c r="D34" s="1" t="str">
        <f t="shared" si="0"/>
        <v>BVC-REL</v>
      </c>
      <c r="E34" s="4">
        <v>50</v>
      </c>
      <c r="F34" s="5">
        <v>2</v>
      </c>
      <c r="G34">
        <v>2</v>
      </c>
      <c r="H34">
        <v>1</v>
      </c>
      <c r="I34">
        <v>1</v>
      </c>
    </row>
    <row r="35" spans="2:9" x14ac:dyDescent="0.3">
      <c r="B35" t="s">
        <v>95</v>
      </c>
      <c r="C35" s="1" t="s">
        <v>104</v>
      </c>
      <c r="D35" s="1" t="str">
        <f t="shared" ref="D35:D66" si="1">B35&amp;"-"&amp;C35</f>
        <v>BVS-REL</v>
      </c>
      <c r="E35" s="4">
        <v>70</v>
      </c>
      <c r="F35" s="5">
        <v>2</v>
      </c>
      <c r="G35" s="1">
        <v>2</v>
      </c>
      <c r="H35" s="1">
        <v>1</v>
      </c>
      <c r="I35">
        <v>1</v>
      </c>
    </row>
    <row r="36" spans="2:9" x14ac:dyDescent="0.3">
      <c r="B36" s="1" t="s">
        <v>52</v>
      </c>
      <c r="C36" s="1" t="s">
        <v>53</v>
      </c>
      <c r="D36" s="1" t="str">
        <f t="shared" si="1"/>
        <v>CLC-DIR</v>
      </c>
      <c r="E36" s="2" t="s">
        <v>54</v>
      </c>
      <c r="F36" s="2">
        <v>1</v>
      </c>
      <c r="G36" s="1">
        <v>2</v>
      </c>
      <c r="H36" s="1"/>
    </row>
    <row r="37" spans="2:9" x14ac:dyDescent="0.3">
      <c r="B37" s="1" t="s">
        <v>140</v>
      </c>
      <c r="C37" s="1" t="s">
        <v>53</v>
      </c>
      <c r="D37" s="1" t="str">
        <f t="shared" si="1"/>
        <v>CLD-DIR</v>
      </c>
      <c r="E37" s="1" t="s">
        <v>141</v>
      </c>
      <c r="F37" s="5">
        <v>1</v>
      </c>
      <c r="G37" s="1">
        <v>2</v>
      </c>
      <c r="H37" s="1"/>
    </row>
    <row r="38" spans="2:9" x14ac:dyDescent="0.3">
      <c r="B38" s="1" t="s">
        <v>142</v>
      </c>
      <c r="C38" s="1" t="s">
        <v>53</v>
      </c>
      <c r="D38" s="1" t="str">
        <f t="shared" si="1"/>
        <v>CLI-DIR</v>
      </c>
      <c r="E38" s="2" t="s">
        <v>145</v>
      </c>
      <c r="F38" s="5">
        <v>1</v>
      </c>
      <c r="G38" s="1">
        <v>2</v>
      </c>
      <c r="H38" s="1"/>
    </row>
    <row r="39" spans="2:9" x14ac:dyDescent="0.3">
      <c r="B39" s="1" t="s">
        <v>143</v>
      </c>
      <c r="C39" s="1" t="s">
        <v>53</v>
      </c>
      <c r="D39" s="1" t="str">
        <f t="shared" si="1"/>
        <v>CLV-DIR</v>
      </c>
      <c r="E39" s="1" t="s">
        <v>144</v>
      </c>
      <c r="F39" s="5">
        <v>1</v>
      </c>
      <c r="G39" s="1">
        <v>2</v>
      </c>
      <c r="H39" s="1"/>
    </row>
    <row r="40" spans="2:9" x14ac:dyDescent="0.3">
      <c r="B40" s="1" t="s">
        <v>146</v>
      </c>
      <c r="C40" s="1" t="s">
        <v>16</v>
      </c>
      <c r="D40" s="1" t="str">
        <f t="shared" si="1"/>
        <v>CMP-IMM</v>
      </c>
      <c r="E40" s="4" t="s">
        <v>147</v>
      </c>
      <c r="F40" s="5">
        <v>2</v>
      </c>
      <c r="G40" s="1">
        <v>2</v>
      </c>
      <c r="H40" s="1"/>
    </row>
    <row r="41" spans="2:9" x14ac:dyDescent="0.3">
      <c r="B41" s="1" t="s">
        <v>146</v>
      </c>
      <c r="C41" s="1" t="s">
        <v>21</v>
      </c>
      <c r="D41" s="1" t="str">
        <f t="shared" si="1"/>
        <v>CMP-ZP</v>
      </c>
      <c r="E41" s="4" t="s">
        <v>148</v>
      </c>
      <c r="F41" s="5">
        <v>2</v>
      </c>
      <c r="G41" s="1">
        <v>3</v>
      </c>
      <c r="H41" s="1"/>
    </row>
    <row r="42" spans="2:9" x14ac:dyDescent="0.3">
      <c r="B42" s="1" t="s">
        <v>146</v>
      </c>
      <c r="C42" s="1" t="s">
        <v>22</v>
      </c>
      <c r="D42" s="1" t="str">
        <f t="shared" si="1"/>
        <v>CMP-ZP,X</v>
      </c>
      <c r="E42" s="4" t="s">
        <v>149</v>
      </c>
      <c r="F42" s="5">
        <v>2</v>
      </c>
      <c r="G42" s="1">
        <v>4</v>
      </c>
      <c r="H42" s="1"/>
    </row>
    <row r="43" spans="2:9" x14ac:dyDescent="0.3">
      <c r="B43" t="s">
        <v>146</v>
      </c>
      <c r="C43" t="s">
        <v>23</v>
      </c>
      <c r="D43" s="1" t="str">
        <f t="shared" si="1"/>
        <v>CMP-ABS</v>
      </c>
      <c r="E43" t="s">
        <v>150</v>
      </c>
      <c r="F43" s="5">
        <v>3</v>
      </c>
      <c r="G43">
        <v>4</v>
      </c>
    </row>
    <row r="44" spans="2:9" x14ac:dyDescent="0.3">
      <c r="B44" t="s">
        <v>146</v>
      </c>
      <c r="C44" t="s">
        <v>24</v>
      </c>
      <c r="D44" s="1" t="str">
        <f t="shared" si="1"/>
        <v>CMP-ABS,X</v>
      </c>
      <c r="E44" s="1" t="s">
        <v>151</v>
      </c>
      <c r="F44" s="5">
        <v>3</v>
      </c>
      <c r="G44">
        <v>4</v>
      </c>
      <c r="H44">
        <v>1</v>
      </c>
    </row>
    <row r="45" spans="2:9" x14ac:dyDescent="0.3">
      <c r="B45" t="s">
        <v>146</v>
      </c>
      <c r="C45" t="s">
        <v>37</v>
      </c>
      <c r="D45" s="1" t="str">
        <f t="shared" si="1"/>
        <v>CMP-ABS,Y</v>
      </c>
      <c r="E45" s="4" t="s">
        <v>152</v>
      </c>
      <c r="F45" s="5">
        <v>3</v>
      </c>
      <c r="G45">
        <v>4</v>
      </c>
      <c r="H45">
        <v>1</v>
      </c>
    </row>
    <row r="46" spans="2:9" x14ac:dyDescent="0.3">
      <c r="B46" t="s">
        <v>146</v>
      </c>
      <c r="C46" t="s">
        <v>38</v>
      </c>
      <c r="D46" s="1" t="str">
        <f t="shared" si="1"/>
        <v>CMP-(IND,X)</v>
      </c>
      <c r="E46" s="4" t="s">
        <v>153</v>
      </c>
      <c r="F46" s="5">
        <v>2</v>
      </c>
      <c r="G46">
        <v>6</v>
      </c>
    </row>
    <row r="47" spans="2:9" x14ac:dyDescent="0.3">
      <c r="B47" t="s">
        <v>146</v>
      </c>
      <c r="C47" t="s">
        <v>39</v>
      </c>
      <c r="D47" s="1" t="str">
        <f t="shared" si="1"/>
        <v>CMP-(IND),Y</v>
      </c>
      <c r="E47" s="4" t="s">
        <v>154</v>
      </c>
      <c r="F47" s="5">
        <v>2</v>
      </c>
      <c r="G47">
        <v>5</v>
      </c>
      <c r="H47">
        <v>1</v>
      </c>
    </row>
    <row r="48" spans="2:9" x14ac:dyDescent="0.3">
      <c r="B48" t="s">
        <v>155</v>
      </c>
      <c r="C48" t="s">
        <v>16</v>
      </c>
      <c r="D48" s="1" t="str">
        <f t="shared" si="1"/>
        <v>CPX-IMM</v>
      </c>
      <c r="E48" s="4" t="s">
        <v>156</v>
      </c>
      <c r="F48" s="5">
        <v>2</v>
      </c>
      <c r="G48">
        <v>2</v>
      </c>
    </row>
    <row r="49" spans="2:8" x14ac:dyDescent="0.3">
      <c r="B49" t="s">
        <v>155</v>
      </c>
      <c r="C49" t="s">
        <v>21</v>
      </c>
      <c r="D49" s="1" t="str">
        <f t="shared" si="1"/>
        <v>CPX-ZP</v>
      </c>
      <c r="E49" s="4" t="s">
        <v>157</v>
      </c>
      <c r="F49" s="5">
        <v>2</v>
      </c>
      <c r="G49">
        <v>3</v>
      </c>
    </row>
    <row r="50" spans="2:8" x14ac:dyDescent="0.3">
      <c r="B50" t="s">
        <v>155</v>
      </c>
      <c r="C50" t="s">
        <v>23</v>
      </c>
      <c r="D50" s="1" t="str">
        <f t="shared" si="1"/>
        <v>CPX-ABS</v>
      </c>
      <c r="E50" s="4" t="s">
        <v>158</v>
      </c>
      <c r="F50" s="5">
        <v>3</v>
      </c>
      <c r="G50">
        <v>4</v>
      </c>
    </row>
    <row r="51" spans="2:8" x14ac:dyDescent="0.3">
      <c r="B51" t="s">
        <v>159</v>
      </c>
      <c r="C51" t="s">
        <v>16</v>
      </c>
      <c r="D51" s="1" t="str">
        <f t="shared" si="1"/>
        <v>CPY-IMM</v>
      </c>
      <c r="E51" s="4" t="s">
        <v>160</v>
      </c>
      <c r="F51" s="5">
        <v>2</v>
      </c>
      <c r="G51">
        <v>2</v>
      </c>
    </row>
    <row r="52" spans="2:8" x14ac:dyDescent="0.3">
      <c r="B52" t="s">
        <v>159</v>
      </c>
      <c r="C52" t="s">
        <v>21</v>
      </c>
      <c r="D52" s="1" t="str">
        <f t="shared" si="1"/>
        <v>CPY-ZP</v>
      </c>
      <c r="E52" s="4" t="s">
        <v>161</v>
      </c>
      <c r="F52" s="5">
        <v>2</v>
      </c>
      <c r="G52">
        <v>3</v>
      </c>
    </row>
    <row r="53" spans="2:8" x14ac:dyDescent="0.3">
      <c r="B53" t="s">
        <v>159</v>
      </c>
      <c r="C53" t="s">
        <v>23</v>
      </c>
      <c r="D53" s="1" t="str">
        <f t="shared" si="1"/>
        <v>CPY-ABS</v>
      </c>
      <c r="E53" s="4" t="s">
        <v>162</v>
      </c>
      <c r="F53" s="5">
        <v>3</v>
      </c>
      <c r="G53">
        <v>4</v>
      </c>
    </row>
    <row r="54" spans="2:8" x14ac:dyDescent="0.3">
      <c r="B54" t="s">
        <v>163</v>
      </c>
      <c r="C54" s="1" t="s">
        <v>21</v>
      </c>
      <c r="D54" s="1" t="str">
        <f t="shared" si="1"/>
        <v>DEC-ZP</v>
      </c>
      <c r="E54" s="4" t="s">
        <v>164</v>
      </c>
      <c r="F54" s="5">
        <v>2</v>
      </c>
      <c r="G54" s="1">
        <v>5</v>
      </c>
      <c r="H54" s="1"/>
    </row>
    <row r="55" spans="2:8" x14ac:dyDescent="0.3">
      <c r="B55" s="1" t="s">
        <v>163</v>
      </c>
      <c r="C55" s="1" t="s">
        <v>22</v>
      </c>
      <c r="D55" s="1" t="str">
        <f t="shared" si="1"/>
        <v>DEC-ZP,X</v>
      </c>
      <c r="E55" s="4" t="s">
        <v>165</v>
      </c>
      <c r="F55" s="5">
        <v>2</v>
      </c>
      <c r="G55" s="1">
        <v>6</v>
      </c>
      <c r="H55" s="1"/>
    </row>
    <row r="56" spans="2:8" x14ac:dyDescent="0.3">
      <c r="B56" s="1" t="s">
        <v>163</v>
      </c>
      <c r="C56" s="1" t="s">
        <v>23</v>
      </c>
      <c r="D56" s="1" t="str">
        <f t="shared" si="1"/>
        <v>DEC-ABS</v>
      </c>
      <c r="E56" s="4" t="s">
        <v>166</v>
      </c>
      <c r="F56" s="5">
        <v>3</v>
      </c>
      <c r="G56" s="1">
        <v>6</v>
      </c>
      <c r="H56" s="1"/>
    </row>
    <row r="57" spans="2:8" x14ac:dyDescent="0.3">
      <c r="B57" s="1" t="s">
        <v>163</v>
      </c>
      <c r="C57" s="1" t="s">
        <v>24</v>
      </c>
      <c r="D57" s="1" t="str">
        <f t="shared" si="1"/>
        <v>DEC-ABS,X</v>
      </c>
      <c r="E57" s="4" t="s">
        <v>167</v>
      </c>
      <c r="F57" s="5">
        <v>3</v>
      </c>
      <c r="G57" s="1">
        <v>7</v>
      </c>
      <c r="H57" s="1"/>
    </row>
    <row r="58" spans="2:8" x14ac:dyDescent="0.3">
      <c r="B58" s="1" t="s">
        <v>168</v>
      </c>
      <c r="C58" s="1" t="s">
        <v>53</v>
      </c>
      <c r="D58" s="1" t="str">
        <f t="shared" si="1"/>
        <v>DEX-DIR</v>
      </c>
      <c r="E58" s="4" t="s">
        <v>170</v>
      </c>
      <c r="F58" s="5">
        <v>1</v>
      </c>
      <c r="G58" s="1">
        <v>2</v>
      </c>
      <c r="H58" s="1"/>
    </row>
    <row r="59" spans="2:8" x14ac:dyDescent="0.3">
      <c r="B59" s="1" t="s">
        <v>169</v>
      </c>
      <c r="C59" s="1" t="s">
        <v>53</v>
      </c>
      <c r="D59" s="1" t="str">
        <f t="shared" si="1"/>
        <v>DEY-DIR</v>
      </c>
      <c r="E59" s="2" t="s">
        <v>171</v>
      </c>
      <c r="F59" s="5">
        <v>1</v>
      </c>
      <c r="G59" s="1">
        <v>2</v>
      </c>
      <c r="H59" s="1"/>
    </row>
    <row r="60" spans="2:8" x14ac:dyDescent="0.3">
      <c r="B60" s="1" t="s">
        <v>172</v>
      </c>
      <c r="C60" s="1" t="s">
        <v>16</v>
      </c>
      <c r="D60" s="1" t="str">
        <f t="shared" si="1"/>
        <v>EOR-IMM</v>
      </c>
      <c r="E60" s="4">
        <v>49</v>
      </c>
      <c r="F60" s="5">
        <v>2</v>
      </c>
      <c r="G60" s="1">
        <v>2</v>
      </c>
      <c r="H60" s="1"/>
    </row>
    <row r="61" spans="2:8" x14ac:dyDescent="0.3">
      <c r="B61" s="1" t="s">
        <v>172</v>
      </c>
      <c r="C61" s="1" t="s">
        <v>21</v>
      </c>
      <c r="D61" s="1" t="str">
        <f t="shared" si="1"/>
        <v>EOR-ZP</v>
      </c>
      <c r="E61" s="4">
        <v>45</v>
      </c>
      <c r="F61" s="5">
        <v>2</v>
      </c>
      <c r="G61" s="1">
        <v>3</v>
      </c>
      <c r="H61" s="1"/>
    </row>
    <row r="62" spans="2:8" x14ac:dyDescent="0.3">
      <c r="B62" t="s">
        <v>172</v>
      </c>
      <c r="C62" t="s">
        <v>22</v>
      </c>
      <c r="D62" s="1" t="str">
        <f t="shared" si="1"/>
        <v>EOR-ZP,X</v>
      </c>
      <c r="E62" s="4">
        <v>55</v>
      </c>
      <c r="F62" s="5">
        <v>2</v>
      </c>
      <c r="G62">
        <v>4</v>
      </c>
    </row>
    <row r="63" spans="2:8" x14ac:dyDescent="0.3">
      <c r="B63" t="s">
        <v>172</v>
      </c>
      <c r="C63" t="s">
        <v>23</v>
      </c>
      <c r="D63" s="1" t="str">
        <f t="shared" si="1"/>
        <v>EOR-ABS</v>
      </c>
      <c r="E63" s="1" t="s">
        <v>173</v>
      </c>
      <c r="F63" s="5">
        <v>3</v>
      </c>
      <c r="G63">
        <v>4</v>
      </c>
    </row>
    <row r="64" spans="2:8" x14ac:dyDescent="0.3">
      <c r="B64" t="s">
        <v>172</v>
      </c>
      <c r="C64" t="s">
        <v>24</v>
      </c>
      <c r="D64" s="1" t="str">
        <f t="shared" si="1"/>
        <v>EOR-ABS,X</v>
      </c>
      <c r="E64" s="1" t="s">
        <v>174</v>
      </c>
      <c r="F64" s="5">
        <v>3</v>
      </c>
      <c r="G64">
        <v>4</v>
      </c>
      <c r="H64">
        <v>1</v>
      </c>
    </row>
    <row r="65" spans="2:8" x14ac:dyDescent="0.3">
      <c r="B65" s="1" t="s">
        <v>172</v>
      </c>
      <c r="C65" s="1" t="s">
        <v>37</v>
      </c>
      <c r="D65" s="1" t="str">
        <f t="shared" si="1"/>
        <v>EOR-ABS,Y</v>
      </c>
      <c r="E65" s="4">
        <v>59</v>
      </c>
      <c r="F65" s="5">
        <v>3</v>
      </c>
      <c r="G65" s="1">
        <v>4</v>
      </c>
      <c r="H65">
        <v>1</v>
      </c>
    </row>
    <row r="66" spans="2:8" x14ac:dyDescent="0.3">
      <c r="B66" s="1" t="s">
        <v>172</v>
      </c>
      <c r="C66" s="1" t="s">
        <v>38</v>
      </c>
      <c r="D66" s="1" t="str">
        <f t="shared" si="1"/>
        <v>EOR-(IND,X)</v>
      </c>
      <c r="E66" s="4">
        <v>41</v>
      </c>
      <c r="F66" s="5">
        <v>2</v>
      </c>
      <c r="G66" s="1">
        <v>6</v>
      </c>
    </row>
    <row r="67" spans="2:8" x14ac:dyDescent="0.3">
      <c r="B67" s="1" t="s">
        <v>172</v>
      </c>
      <c r="C67" s="1" t="s">
        <v>39</v>
      </c>
      <c r="D67" s="1" t="str">
        <f t="shared" ref="D67:D98" si="2">B67&amp;"-"&amp;C67</f>
        <v>EOR-(IND),Y</v>
      </c>
      <c r="E67" s="4">
        <v>51</v>
      </c>
      <c r="F67" s="5">
        <v>2</v>
      </c>
      <c r="G67" s="1">
        <v>5</v>
      </c>
      <c r="H67">
        <v>1</v>
      </c>
    </row>
    <row r="68" spans="2:8" x14ac:dyDescent="0.3">
      <c r="B68" t="s">
        <v>268</v>
      </c>
      <c r="C68" t="s">
        <v>272</v>
      </c>
      <c r="D68" s="1" t="str">
        <f t="shared" si="2"/>
        <v>EQU-PSO</v>
      </c>
      <c r="E68" s="1"/>
    </row>
    <row r="69" spans="2:8" x14ac:dyDescent="0.3">
      <c r="B69" t="s">
        <v>274</v>
      </c>
      <c r="C69" t="s">
        <v>272</v>
      </c>
      <c r="D69" s="1" t="str">
        <f t="shared" si="2"/>
        <v>HEX-PSO</v>
      </c>
      <c r="E69" s="1"/>
    </row>
    <row r="70" spans="2:8" x14ac:dyDescent="0.3">
      <c r="B70" t="s">
        <v>175</v>
      </c>
      <c r="C70" t="s">
        <v>21</v>
      </c>
      <c r="D70" s="1" t="str">
        <f t="shared" si="2"/>
        <v>INC-ZP</v>
      </c>
      <c r="E70" s="4" t="s">
        <v>176</v>
      </c>
      <c r="F70" s="5">
        <v>2</v>
      </c>
      <c r="G70">
        <v>5</v>
      </c>
    </row>
    <row r="71" spans="2:8" x14ac:dyDescent="0.3">
      <c r="B71" t="s">
        <v>175</v>
      </c>
      <c r="C71" t="s">
        <v>22</v>
      </c>
      <c r="D71" s="1" t="str">
        <f t="shared" si="2"/>
        <v>INC-ZP,X</v>
      </c>
      <c r="E71" s="4" t="s">
        <v>177</v>
      </c>
      <c r="F71" s="5">
        <v>2</v>
      </c>
      <c r="G71">
        <v>6</v>
      </c>
    </row>
    <row r="72" spans="2:8" x14ac:dyDescent="0.3">
      <c r="B72" t="s">
        <v>175</v>
      </c>
      <c r="C72" t="s">
        <v>23</v>
      </c>
      <c r="D72" s="1" t="str">
        <f t="shared" si="2"/>
        <v>INC-ABS</v>
      </c>
      <c r="E72" s="4" t="s">
        <v>178</v>
      </c>
      <c r="F72" s="5">
        <v>3</v>
      </c>
      <c r="G72">
        <v>6</v>
      </c>
    </row>
    <row r="73" spans="2:8" x14ac:dyDescent="0.3">
      <c r="B73" t="s">
        <v>175</v>
      </c>
      <c r="C73" t="s">
        <v>24</v>
      </c>
      <c r="D73" s="1" t="str">
        <f t="shared" si="2"/>
        <v>INC-ABS,X</v>
      </c>
      <c r="E73" s="4" t="s">
        <v>179</v>
      </c>
      <c r="F73" s="5">
        <v>3</v>
      </c>
      <c r="G73">
        <v>7</v>
      </c>
    </row>
    <row r="74" spans="2:8" x14ac:dyDescent="0.3">
      <c r="B74" t="s">
        <v>180</v>
      </c>
      <c r="C74" s="1" t="s">
        <v>53</v>
      </c>
      <c r="D74" s="1" t="str">
        <f t="shared" si="2"/>
        <v>INX-DIR</v>
      </c>
      <c r="E74" s="4" t="s">
        <v>181</v>
      </c>
      <c r="F74" s="5">
        <v>1</v>
      </c>
      <c r="G74" s="1">
        <v>2</v>
      </c>
      <c r="H74" s="1"/>
    </row>
    <row r="75" spans="2:8" x14ac:dyDescent="0.3">
      <c r="B75" s="1" t="s">
        <v>182</v>
      </c>
      <c r="C75" s="1" t="s">
        <v>53</v>
      </c>
      <c r="D75" s="1" t="str">
        <f t="shared" si="2"/>
        <v>INY-DIR</v>
      </c>
      <c r="E75" s="4" t="s">
        <v>183</v>
      </c>
      <c r="F75" s="5">
        <v>1</v>
      </c>
      <c r="G75" s="1">
        <v>2</v>
      </c>
      <c r="H75" s="1"/>
    </row>
    <row r="76" spans="2:8" x14ac:dyDescent="0.3">
      <c r="B76" s="1" t="s">
        <v>49</v>
      </c>
      <c r="C76" s="1" t="s">
        <v>23</v>
      </c>
      <c r="D76" s="1" t="str">
        <f t="shared" si="2"/>
        <v>JMP-ABS</v>
      </c>
      <c r="E76" s="1" t="s">
        <v>50</v>
      </c>
      <c r="F76" s="1">
        <v>3</v>
      </c>
      <c r="G76" s="1">
        <v>3</v>
      </c>
      <c r="H76" s="1"/>
    </row>
    <row r="77" spans="2:8" x14ac:dyDescent="0.3">
      <c r="B77" s="1" t="s">
        <v>49</v>
      </c>
      <c r="C77" s="1" t="s">
        <v>62</v>
      </c>
      <c r="D77" s="1" t="str">
        <f t="shared" si="2"/>
        <v>JMP-(IND)</v>
      </c>
      <c r="E77" s="1" t="s">
        <v>51</v>
      </c>
      <c r="F77" s="1">
        <v>3</v>
      </c>
      <c r="G77" s="1">
        <v>5</v>
      </c>
      <c r="H77" s="1"/>
    </row>
    <row r="78" spans="2:8" x14ac:dyDescent="0.3">
      <c r="B78" s="1" t="s">
        <v>184</v>
      </c>
      <c r="C78" s="1" t="s">
        <v>23</v>
      </c>
      <c r="D78" s="1" t="str">
        <f t="shared" si="2"/>
        <v>JSR-ABS</v>
      </c>
      <c r="E78" s="2" t="s">
        <v>185</v>
      </c>
      <c r="F78" s="5">
        <v>3</v>
      </c>
      <c r="G78" s="1">
        <v>6</v>
      </c>
      <c r="H78" s="1"/>
    </row>
    <row r="79" spans="2:8" x14ac:dyDescent="0.3">
      <c r="B79" s="1" t="s">
        <v>36</v>
      </c>
      <c r="C79" s="1" t="s">
        <v>16</v>
      </c>
      <c r="D79" s="1" t="str">
        <f t="shared" si="2"/>
        <v>LDA-IMM</v>
      </c>
      <c r="E79" s="1" t="s">
        <v>40</v>
      </c>
      <c r="F79" s="1">
        <v>2</v>
      </c>
      <c r="G79" s="1">
        <v>2</v>
      </c>
      <c r="H79" s="1"/>
    </row>
    <row r="80" spans="2:8" x14ac:dyDescent="0.3">
      <c r="B80" s="1" t="s">
        <v>36</v>
      </c>
      <c r="C80" s="1" t="s">
        <v>21</v>
      </c>
      <c r="D80" s="1" t="str">
        <f t="shared" si="2"/>
        <v>LDA-ZP</v>
      </c>
      <c r="E80" s="1" t="s">
        <v>41</v>
      </c>
      <c r="F80" s="1">
        <v>2</v>
      </c>
      <c r="G80" s="1">
        <v>3</v>
      </c>
      <c r="H80" s="1"/>
    </row>
    <row r="81" spans="2:8" x14ac:dyDescent="0.3">
      <c r="B81" s="1" t="s">
        <v>36</v>
      </c>
      <c r="C81" s="1" t="s">
        <v>22</v>
      </c>
      <c r="D81" s="1" t="str">
        <f t="shared" si="2"/>
        <v>LDA-ZP,X</v>
      </c>
      <c r="E81" s="1" t="s">
        <v>42</v>
      </c>
      <c r="F81" s="1">
        <v>2</v>
      </c>
      <c r="G81" s="1">
        <v>4</v>
      </c>
      <c r="H81" s="1"/>
    </row>
    <row r="82" spans="2:8" x14ac:dyDescent="0.3">
      <c r="B82" t="s">
        <v>36</v>
      </c>
      <c r="C82" s="1" t="s">
        <v>23</v>
      </c>
      <c r="D82" s="1" t="str">
        <f t="shared" si="2"/>
        <v>LDA-ABS</v>
      </c>
      <c r="E82" s="1" t="s">
        <v>43</v>
      </c>
      <c r="F82" s="1">
        <v>3</v>
      </c>
      <c r="G82" s="1">
        <v>4</v>
      </c>
    </row>
    <row r="83" spans="2:8" x14ac:dyDescent="0.3">
      <c r="B83" t="s">
        <v>36</v>
      </c>
      <c r="C83" s="1" t="s">
        <v>24</v>
      </c>
      <c r="D83" s="1" t="str">
        <f t="shared" si="2"/>
        <v>LDA-ABS,X</v>
      </c>
      <c r="E83" s="1" t="s">
        <v>44</v>
      </c>
      <c r="F83" s="1">
        <v>3</v>
      </c>
      <c r="G83" s="1">
        <v>4</v>
      </c>
      <c r="H83">
        <v>1</v>
      </c>
    </row>
    <row r="84" spans="2:8" x14ac:dyDescent="0.3">
      <c r="B84" t="s">
        <v>36</v>
      </c>
      <c r="C84" s="1" t="s">
        <v>37</v>
      </c>
      <c r="D84" s="1" t="str">
        <f t="shared" si="2"/>
        <v>LDA-ABS,Y</v>
      </c>
      <c r="E84" s="1" t="s">
        <v>45</v>
      </c>
      <c r="F84" s="1">
        <v>3</v>
      </c>
      <c r="G84" s="1">
        <v>4</v>
      </c>
      <c r="H84">
        <v>1</v>
      </c>
    </row>
    <row r="85" spans="2:8" x14ac:dyDescent="0.3">
      <c r="B85" t="s">
        <v>36</v>
      </c>
      <c r="C85" s="1" t="s">
        <v>38</v>
      </c>
      <c r="D85" s="1" t="str">
        <f t="shared" si="2"/>
        <v>LDA-(IND,X)</v>
      </c>
      <c r="E85" s="1" t="s">
        <v>46</v>
      </c>
      <c r="F85" s="1">
        <v>2</v>
      </c>
      <c r="G85" s="1">
        <v>6</v>
      </c>
    </row>
    <row r="86" spans="2:8" x14ac:dyDescent="0.3">
      <c r="B86" t="s">
        <v>36</v>
      </c>
      <c r="C86" t="s">
        <v>39</v>
      </c>
      <c r="D86" s="1" t="str">
        <f t="shared" si="2"/>
        <v>LDA-(IND),Y</v>
      </c>
      <c r="E86" s="1" t="s">
        <v>47</v>
      </c>
      <c r="F86" s="1">
        <v>2</v>
      </c>
      <c r="G86">
        <v>5</v>
      </c>
      <c r="H86">
        <v>1</v>
      </c>
    </row>
    <row r="87" spans="2:8" x14ac:dyDescent="0.3">
      <c r="B87" t="s">
        <v>186</v>
      </c>
      <c r="C87" t="s">
        <v>16</v>
      </c>
      <c r="D87" s="1" t="str">
        <f t="shared" si="2"/>
        <v>LDX-IMM</v>
      </c>
      <c r="E87" s="1" t="s">
        <v>187</v>
      </c>
      <c r="F87" s="1">
        <v>2</v>
      </c>
      <c r="G87">
        <v>2</v>
      </c>
    </row>
    <row r="88" spans="2:8" x14ac:dyDescent="0.3">
      <c r="B88" t="str">
        <f>B87</f>
        <v>LDX</v>
      </c>
      <c r="C88" t="s">
        <v>21</v>
      </c>
      <c r="D88" s="1" t="str">
        <f t="shared" si="2"/>
        <v>LDX-ZP</v>
      </c>
      <c r="E88" s="1" t="s">
        <v>188</v>
      </c>
      <c r="F88" s="1">
        <v>2</v>
      </c>
      <c r="G88">
        <v>3</v>
      </c>
    </row>
    <row r="89" spans="2:8" x14ac:dyDescent="0.3">
      <c r="B89" s="1" t="str">
        <f>B88</f>
        <v>LDX</v>
      </c>
      <c r="C89" s="1" t="s">
        <v>248</v>
      </c>
      <c r="D89" s="1" t="str">
        <f t="shared" si="2"/>
        <v>LDX-ZP,Y</v>
      </c>
      <c r="E89" s="1" t="s">
        <v>189</v>
      </c>
      <c r="F89" s="1">
        <v>2</v>
      </c>
      <c r="G89" s="1">
        <v>4</v>
      </c>
      <c r="H89" s="1"/>
    </row>
    <row r="90" spans="2:8" x14ac:dyDescent="0.3">
      <c r="B90" s="1" t="str">
        <f>B89</f>
        <v>LDX</v>
      </c>
      <c r="C90" s="1" t="s">
        <v>23</v>
      </c>
      <c r="D90" s="1" t="str">
        <f t="shared" si="2"/>
        <v>LDX-ABS</v>
      </c>
      <c r="E90" s="1" t="s">
        <v>190</v>
      </c>
      <c r="F90" s="1">
        <v>3</v>
      </c>
      <c r="G90" s="1">
        <v>4</v>
      </c>
      <c r="H90" s="1"/>
    </row>
    <row r="91" spans="2:8" x14ac:dyDescent="0.3">
      <c r="B91" s="1" t="str">
        <f>B90</f>
        <v>LDX</v>
      </c>
      <c r="C91" s="1" t="s">
        <v>37</v>
      </c>
      <c r="D91" s="1" t="str">
        <f t="shared" si="2"/>
        <v>LDX-ABS,Y</v>
      </c>
      <c r="E91" s="1" t="s">
        <v>191</v>
      </c>
      <c r="F91" s="1">
        <v>3</v>
      </c>
      <c r="G91" s="1">
        <v>4</v>
      </c>
      <c r="H91" s="1">
        <v>1</v>
      </c>
    </row>
    <row r="92" spans="2:8" x14ac:dyDescent="0.3">
      <c r="B92" s="1" t="s">
        <v>15</v>
      </c>
      <c r="C92" s="1" t="s">
        <v>16</v>
      </c>
      <c r="D92" s="1" t="str">
        <f t="shared" si="2"/>
        <v>LDY-IMM</v>
      </c>
      <c r="E92" s="1" t="s">
        <v>17</v>
      </c>
      <c r="F92" s="1">
        <v>2</v>
      </c>
      <c r="G92" s="1">
        <v>2</v>
      </c>
      <c r="H92" s="1"/>
    </row>
    <row r="93" spans="2:8" x14ac:dyDescent="0.3">
      <c r="B93" s="1" t="str">
        <f>B92</f>
        <v>LDY</v>
      </c>
      <c r="C93" s="1" t="s">
        <v>21</v>
      </c>
      <c r="D93" s="1" t="str">
        <f t="shared" si="2"/>
        <v>LDY-ZP</v>
      </c>
      <c r="E93" s="1" t="s">
        <v>25</v>
      </c>
      <c r="F93" s="1">
        <v>2</v>
      </c>
      <c r="G93" s="1">
        <v>3</v>
      </c>
      <c r="H93" s="1"/>
    </row>
    <row r="94" spans="2:8" x14ac:dyDescent="0.3">
      <c r="B94" t="str">
        <f>B93</f>
        <v>LDY</v>
      </c>
      <c r="C94" s="1" t="s">
        <v>22</v>
      </c>
      <c r="D94" s="1" t="str">
        <f t="shared" si="2"/>
        <v>LDY-ZP,X</v>
      </c>
      <c r="E94" s="1" t="s">
        <v>26</v>
      </c>
      <c r="F94" s="1">
        <v>2</v>
      </c>
      <c r="G94" s="1">
        <v>4</v>
      </c>
    </row>
    <row r="95" spans="2:8" x14ac:dyDescent="0.3">
      <c r="B95" t="str">
        <f>B94</f>
        <v>LDY</v>
      </c>
      <c r="C95" s="1" t="s">
        <v>23</v>
      </c>
      <c r="D95" s="1" t="str">
        <f t="shared" si="2"/>
        <v>LDY-ABS</v>
      </c>
      <c r="E95" s="1" t="s">
        <v>27</v>
      </c>
      <c r="F95" s="1">
        <v>3</v>
      </c>
      <c r="G95" s="1">
        <v>4</v>
      </c>
    </row>
    <row r="96" spans="2:8" x14ac:dyDescent="0.3">
      <c r="B96" t="str">
        <f>B95</f>
        <v>LDY</v>
      </c>
      <c r="C96" s="1" t="s">
        <v>24</v>
      </c>
      <c r="D96" s="1" t="str">
        <f t="shared" si="2"/>
        <v>LDY-ABS,X</v>
      </c>
      <c r="E96" s="1" t="s">
        <v>28</v>
      </c>
      <c r="F96" s="1">
        <v>3</v>
      </c>
      <c r="G96" s="1">
        <v>4</v>
      </c>
      <c r="H96">
        <v>1</v>
      </c>
    </row>
    <row r="97" spans="2:8" x14ac:dyDescent="0.3">
      <c r="B97" t="s">
        <v>192</v>
      </c>
      <c r="C97" s="1" t="s">
        <v>53</v>
      </c>
      <c r="D97" s="1" t="str">
        <f t="shared" si="2"/>
        <v>LSR-DIR</v>
      </c>
      <c r="E97" s="1" t="s">
        <v>193</v>
      </c>
      <c r="F97" s="5">
        <v>1</v>
      </c>
      <c r="G97" s="1">
        <v>2</v>
      </c>
    </row>
    <row r="98" spans="2:8" x14ac:dyDescent="0.3">
      <c r="B98" t="s">
        <v>192</v>
      </c>
      <c r="C98" s="1" t="s">
        <v>21</v>
      </c>
      <c r="D98" s="1" t="str">
        <f t="shared" si="2"/>
        <v>LSR-ZP</v>
      </c>
      <c r="E98" s="9">
        <v>46</v>
      </c>
      <c r="F98" s="5">
        <v>2</v>
      </c>
      <c r="G98" s="1">
        <v>5</v>
      </c>
    </row>
    <row r="99" spans="2:8" x14ac:dyDescent="0.3">
      <c r="B99" t="s">
        <v>192</v>
      </c>
      <c r="C99" t="s">
        <v>22</v>
      </c>
      <c r="D99" s="1" t="str">
        <f t="shared" ref="D99:D130" si="3">B99&amp;"-"&amp;C99</f>
        <v>LSR-ZP,X</v>
      </c>
      <c r="E99" s="4">
        <v>56</v>
      </c>
      <c r="F99" s="5">
        <v>2</v>
      </c>
      <c r="G99">
        <v>6</v>
      </c>
    </row>
    <row r="100" spans="2:8" x14ac:dyDescent="0.3">
      <c r="B100" t="s">
        <v>192</v>
      </c>
      <c r="C100" s="1" t="s">
        <v>23</v>
      </c>
      <c r="D100" s="1" t="str">
        <f t="shared" si="3"/>
        <v>LSR-ABS</v>
      </c>
      <c r="E100" s="1" t="s">
        <v>194</v>
      </c>
      <c r="F100" s="5">
        <v>3</v>
      </c>
      <c r="G100" s="1">
        <v>6</v>
      </c>
      <c r="H100" s="1"/>
    </row>
    <row r="101" spans="2:8" x14ac:dyDescent="0.3">
      <c r="B101" s="1" t="s">
        <v>192</v>
      </c>
      <c r="C101" s="1" t="s">
        <v>24</v>
      </c>
      <c r="D101" s="1" t="str">
        <f t="shared" si="3"/>
        <v>LSR-ABS,X</v>
      </c>
      <c r="E101" s="1" t="s">
        <v>195</v>
      </c>
      <c r="F101" s="5">
        <v>3</v>
      </c>
      <c r="G101" s="1">
        <v>7</v>
      </c>
      <c r="H101" s="1"/>
    </row>
    <row r="102" spans="2:8" x14ac:dyDescent="0.3">
      <c r="B102" s="1" t="s">
        <v>196</v>
      </c>
      <c r="C102" s="1" t="s">
        <v>53</v>
      </c>
      <c r="D102" s="1" t="str">
        <f t="shared" si="3"/>
        <v>NOP-DIR</v>
      </c>
      <c r="E102" s="1" t="s">
        <v>197</v>
      </c>
      <c r="F102" s="5">
        <v>1</v>
      </c>
      <c r="G102" s="1">
        <v>2</v>
      </c>
      <c r="H102" s="1"/>
    </row>
    <row r="103" spans="2:8" x14ac:dyDescent="0.3">
      <c r="B103" s="1" t="s">
        <v>198</v>
      </c>
      <c r="C103" s="1" t="s">
        <v>16</v>
      </c>
      <c r="D103" s="1" t="str">
        <f t="shared" si="3"/>
        <v>ORA-IMM</v>
      </c>
      <c r="E103" s="9" t="s">
        <v>199</v>
      </c>
      <c r="F103" s="5">
        <v>2</v>
      </c>
      <c r="G103" s="1">
        <v>2</v>
      </c>
      <c r="H103" s="1"/>
    </row>
    <row r="104" spans="2:8" x14ac:dyDescent="0.3">
      <c r="B104" s="1" t="s">
        <v>198</v>
      </c>
      <c r="C104" s="1" t="s">
        <v>21</v>
      </c>
      <c r="D104" s="1" t="str">
        <f t="shared" si="3"/>
        <v>ORA-ZP</v>
      </c>
      <c r="E104" s="9" t="s">
        <v>200</v>
      </c>
      <c r="F104" s="5">
        <v>2</v>
      </c>
      <c r="G104" s="1">
        <v>3</v>
      </c>
      <c r="H104" s="1"/>
    </row>
    <row r="105" spans="2:8" x14ac:dyDescent="0.3">
      <c r="B105" s="1" t="s">
        <v>198</v>
      </c>
      <c r="C105" s="1" t="s">
        <v>22</v>
      </c>
      <c r="D105" s="1" t="str">
        <f t="shared" si="3"/>
        <v>ORA-ZP,X</v>
      </c>
      <c r="E105" s="4">
        <v>15</v>
      </c>
      <c r="F105" s="5">
        <v>2</v>
      </c>
      <c r="G105" s="1">
        <v>4</v>
      </c>
      <c r="H105" s="1"/>
    </row>
    <row r="106" spans="2:8" x14ac:dyDescent="0.3">
      <c r="B106" s="1" t="s">
        <v>198</v>
      </c>
      <c r="C106" s="1" t="s">
        <v>23</v>
      </c>
      <c r="D106" s="1" t="str">
        <f t="shared" si="3"/>
        <v>ORA-ABS</v>
      </c>
      <c r="E106" s="1" t="s">
        <v>201</v>
      </c>
      <c r="F106" s="5">
        <v>3</v>
      </c>
      <c r="G106" s="1">
        <v>4</v>
      </c>
      <c r="H106" s="1"/>
    </row>
    <row r="107" spans="2:8" x14ac:dyDescent="0.3">
      <c r="B107" s="1" t="s">
        <v>198</v>
      </c>
      <c r="C107" s="1" t="s">
        <v>24</v>
      </c>
      <c r="D107" s="1" t="str">
        <f t="shared" si="3"/>
        <v>ORA-ABS,X</v>
      </c>
      <c r="E107" s="1" t="s">
        <v>202</v>
      </c>
      <c r="F107" s="5">
        <v>3</v>
      </c>
      <c r="G107" s="1">
        <v>4</v>
      </c>
      <c r="H107" s="1">
        <v>1</v>
      </c>
    </row>
    <row r="108" spans="2:8" x14ac:dyDescent="0.3">
      <c r="B108" t="s">
        <v>198</v>
      </c>
      <c r="C108" t="s">
        <v>37</v>
      </c>
      <c r="D108" s="1" t="str">
        <f t="shared" si="3"/>
        <v>ORA-ABS,Y</v>
      </c>
      <c r="E108" s="4">
        <v>19</v>
      </c>
      <c r="F108" s="5">
        <v>3</v>
      </c>
      <c r="G108">
        <v>4</v>
      </c>
      <c r="H108">
        <v>1</v>
      </c>
    </row>
    <row r="109" spans="2:8" x14ac:dyDescent="0.3">
      <c r="B109" s="1" t="s">
        <v>198</v>
      </c>
      <c r="C109" s="1" t="s">
        <v>38</v>
      </c>
      <c r="D109" s="1" t="str">
        <f t="shared" si="3"/>
        <v>ORA-(IND,X)</v>
      </c>
      <c r="E109" s="9" t="s">
        <v>203</v>
      </c>
      <c r="F109" s="5">
        <v>2</v>
      </c>
      <c r="G109" s="1">
        <v>6</v>
      </c>
    </row>
    <row r="110" spans="2:8" x14ac:dyDescent="0.3">
      <c r="B110" s="1" t="s">
        <v>198</v>
      </c>
      <c r="C110" s="1" t="s">
        <v>39</v>
      </c>
      <c r="D110" s="1" t="str">
        <f t="shared" si="3"/>
        <v>ORA-(IND),Y</v>
      </c>
      <c r="E110" s="4">
        <v>11</v>
      </c>
      <c r="F110" s="5">
        <v>2</v>
      </c>
      <c r="G110" s="1">
        <v>5</v>
      </c>
      <c r="H110">
        <v>1</v>
      </c>
    </row>
    <row r="111" spans="2:8" x14ac:dyDescent="0.3">
      <c r="B111" s="1" t="s">
        <v>204</v>
      </c>
      <c r="C111" s="1" t="s">
        <v>53</v>
      </c>
      <c r="D111" s="1" t="str">
        <f t="shared" si="3"/>
        <v>PHA-DIR</v>
      </c>
      <c r="E111" s="2" t="s">
        <v>205</v>
      </c>
      <c r="F111" s="5">
        <v>1</v>
      </c>
      <c r="G111" s="1">
        <v>3</v>
      </c>
    </row>
    <row r="112" spans="2:8" x14ac:dyDescent="0.3">
      <c r="B112" t="s">
        <v>206</v>
      </c>
      <c r="C112" s="1" t="s">
        <v>53</v>
      </c>
      <c r="D112" s="1" t="str">
        <f t="shared" si="3"/>
        <v>PHP-DIR</v>
      </c>
      <c r="E112" s="2" t="s">
        <v>207</v>
      </c>
      <c r="F112" s="5">
        <v>1</v>
      </c>
      <c r="G112" s="1">
        <v>3</v>
      </c>
    </row>
    <row r="113" spans="2:9" x14ac:dyDescent="0.3">
      <c r="B113" s="1" t="s">
        <v>208</v>
      </c>
      <c r="C113" s="1" t="s">
        <v>53</v>
      </c>
      <c r="D113" s="1" t="str">
        <f t="shared" si="3"/>
        <v>PLA-DIR</v>
      </c>
      <c r="E113" s="2" t="s">
        <v>210</v>
      </c>
      <c r="F113" s="5">
        <v>1</v>
      </c>
      <c r="G113" s="1">
        <v>4</v>
      </c>
    </row>
    <row r="114" spans="2:9" x14ac:dyDescent="0.3">
      <c r="B114" s="1" t="s">
        <v>209</v>
      </c>
      <c r="C114" s="1" t="s">
        <v>53</v>
      </c>
      <c r="D114" s="1" t="str">
        <f t="shared" si="3"/>
        <v>PLP-DIR</v>
      </c>
      <c r="E114" s="2" t="s">
        <v>211</v>
      </c>
      <c r="F114" s="5">
        <v>1</v>
      </c>
      <c r="G114" s="1">
        <v>4</v>
      </c>
    </row>
    <row r="115" spans="2:9" x14ac:dyDescent="0.3">
      <c r="B115" s="1" t="s">
        <v>212</v>
      </c>
      <c r="C115" s="1" t="s">
        <v>53</v>
      </c>
      <c r="D115" s="1" t="str">
        <f t="shared" si="3"/>
        <v>ROL-DIR</v>
      </c>
      <c r="E115" s="1" t="s">
        <v>213</v>
      </c>
      <c r="F115" s="5">
        <v>1</v>
      </c>
      <c r="G115" s="1">
        <v>2</v>
      </c>
    </row>
    <row r="116" spans="2:9" x14ac:dyDescent="0.3">
      <c r="B116" s="1" t="s">
        <v>212</v>
      </c>
      <c r="C116" s="1" t="s">
        <v>21</v>
      </c>
      <c r="D116" s="1" t="str">
        <f t="shared" si="3"/>
        <v>ROL-ZP</v>
      </c>
      <c r="E116" s="9">
        <v>26</v>
      </c>
      <c r="F116" s="5">
        <v>2</v>
      </c>
      <c r="G116" s="1">
        <v>5</v>
      </c>
    </row>
    <row r="117" spans="2:9" x14ac:dyDescent="0.3">
      <c r="B117" t="s">
        <v>212</v>
      </c>
      <c r="C117" s="1" t="s">
        <v>22</v>
      </c>
      <c r="D117" s="1" t="str">
        <f t="shared" si="3"/>
        <v>ROL-ZP,X</v>
      </c>
      <c r="E117" s="4">
        <v>36</v>
      </c>
      <c r="F117" s="5">
        <v>2</v>
      </c>
      <c r="G117" s="1">
        <v>6</v>
      </c>
    </row>
    <row r="118" spans="2:9" x14ac:dyDescent="0.3">
      <c r="B118" s="1" t="s">
        <v>212</v>
      </c>
      <c r="C118" s="1" t="s">
        <v>23</v>
      </c>
      <c r="D118" s="1" t="str">
        <f t="shared" si="3"/>
        <v>ROL-ABS</v>
      </c>
      <c r="E118" s="1" t="s">
        <v>214</v>
      </c>
      <c r="F118" s="5">
        <v>3</v>
      </c>
      <c r="G118" s="1">
        <v>6</v>
      </c>
    </row>
    <row r="119" spans="2:9" x14ac:dyDescent="0.3">
      <c r="B119" s="1" t="s">
        <v>212</v>
      </c>
      <c r="C119" s="1" t="s">
        <v>24</v>
      </c>
      <c r="D119" s="1" t="str">
        <f t="shared" si="3"/>
        <v>ROL-ABS,X</v>
      </c>
      <c r="E119" s="1" t="s">
        <v>215</v>
      </c>
      <c r="F119" s="5">
        <v>3</v>
      </c>
      <c r="G119" s="1">
        <v>7</v>
      </c>
    </row>
    <row r="120" spans="2:9" x14ac:dyDescent="0.3">
      <c r="B120" s="1" t="s">
        <v>216</v>
      </c>
      <c r="C120" s="1" t="s">
        <v>53</v>
      </c>
      <c r="D120" s="1" t="str">
        <f t="shared" si="3"/>
        <v>ROR-DIR</v>
      </c>
      <c r="E120" s="1" t="s">
        <v>217</v>
      </c>
      <c r="F120" s="5">
        <v>1</v>
      </c>
      <c r="G120" s="1">
        <v>2</v>
      </c>
    </row>
    <row r="121" spans="2:9" x14ac:dyDescent="0.3">
      <c r="B121" s="1" t="s">
        <v>216</v>
      </c>
      <c r="C121" s="1" t="s">
        <v>21</v>
      </c>
      <c r="D121" s="1" t="str">
        <f t="shared" si="3"/>
        <v>ROR-ZP</v>
      </c>
      <c r="E121" s="9">
        <v>66</v>
      </c>
      <c r="F121" s="5">
        <v>2</v>
      </c>
      <c r="G121" s="1">
        <v>5</v>
      </c>
    </row>
    <row r="122" spans="2:9" x14ac:dyDescent="0.3">
      <c r="B122" t="s">
        <v>216</v>
      </c>
      <c r="C122" t="s">
        <v>22</v>
      </c>
      <c r="D122" s="1" t="str">
        <f t="shared" si="3"/>
        <v>ROR-ZP,X</v>
      </c>
      <c r="E122" s="4">
        <v>76</v>
      </c>
      <c r="F122" s="5">
        <v>2</v>
      </c>
      <c r="G122">
        <v>6</v>
      </c>
    </row>
    <row r="123" spans="2:9" x14ac:dyDescent="0.3">
      <c r="B123" t="s">
        <v>216</v>
      </c>
      <c r="C123" t="s">
        <v>23</v>
      </c>
      <c r="D123" s="1" t="str">
        <f t="shared" si="3"/>
        <v>ROR-ABS</v>
      </c>
      <c r="E123" s="1" t="s">
        <v>218</v>
      </c>
      <c r="F123" s="5">
        <v>3</v>
      </c>
      <c r="G123">
        <v>6</v>
      </c>
    </row>
    <row r="124" spans="2:9" x14ac:dyDescent="0.3">
      <c r="B124" t="s">
        <v>216</v>
      </c>
      <c r="C124" t="s">
        <v>24</v>
      </c>
      <c r="D124" s="1" t="str">
        <f t="shared" si="3"/>
        <v>ROR-ABS,X</v>
      </c>
      <c r="E124" s="1" t="s">
        <v>219</v>
      </c>
      <c r="F124" s="5">
        <v>3</v>
      </c>
      <c r="G124">
        <v>7</v>
      </c>
      <c r="I124" s="1"/>
    </row>
    <row r="125" spans="2:9" x14ac:dyDescent="0.3">
      <c r="B125" t="s">
        <v>220</v>
      </c>
      <c r="C125" s="1" t="s">
        <v>53</v>
      </c>
      <c r="D125" s="1" t="str">
        <f t="shared" si="3"/>
        <v>RTI-DIR</v>
      </c>
      <c r="E125" s="2" t="s">
        <v>221</v>
      </c>
      <c r="F125" s="5">
        <v>1</v>
      </c>
      <c r="G125" s="1">
        <v>6</v>
      </c>
      <c r="H125" s="1"/>
      <c r="I125" s="1"/>
    </row>
    <row r="126" spans="2:9" x14ac:dyDescent="0.3">
      <c r="B126" s="1" t="s">
        <v>222</v>
      </c>
      <c r="C126" s="1" t="s">
        <v>53</v>
      </c>
      <c r="D126" s="1" t="str">
        <f t="shared" si="3"/>
        <v>RTS-DIR</v>
      </c>
      <c r="E126" s="2" t="s">
        <v>223</v>
      </c>
      <c r="F126" s="5">
        <v>1</v>
      </c>
      <c r="G126" s="1">
        <v>6</v>
      </c>
      <c r="H126" s="1"/>
      <c r="I126" s="1"/>
    </row>
    <row r="127" spans="2:9" x14ac:dyDescent="0.3">
      <c r="B127" s="1" t="s">
        <v>224</v>
      </c>
      <c r="C127" s="1" t="s">
        <v>16</v>
      </c>
      <c r="D127" s="1" t="str">
        <f t="shared" si="3"/>
        <v>SBC-IMM</v>
      </c>
      <c r="E127" s="1" t="s">
        <v>225</v>
      </c>
      <c r="F127" s="5">
        <v>2</v>
      </c>
      <c r="G127" s="1">
        <v>2</v>
      </c>
      <c r="H127" s="1"/>
      <c r="I127" s="1"/>
    </row>
    <row r="128" spans="2:9" x14ac:dyDescent="0.3">
      <c r="B128" s="1" t="s">
        <v>224</v>
      </c>
      <c r="C128" s="1" t="s">
        <v>21</v>
      </c>
      <c r="D128" s="1" t="str">
        <f t="shared" si="3"/>
        <v>SBC-ZP</v>
      </c>
      <c r="E128" s="4" t="s">
        <v>226</v>
      </c>
      <c r="F128" s="5">
        <v>2</v>
      </c>
      <c r="G128" s="1">
        <v>3</v>
      </c>
      <c r="H128" s="1"/>
      <c r="I128" s="1"/>
    </row>
    <row r="129" spans="2:9" x14ac:dyDescent="0.3">
      <c r="B129" s="1" t="s">
        <v>224</v>
      </c>
      <c r="C129" s="1" t="s">
        <v>22</v>
      </c>
      <c r="D129" s="1" t="str">
        <f t="shared" si="3"/>
        <v>SBC-ZP,X</v>
      </c>
      <c r="E129" s="4" t="s">
        <v>227</v>
      </c>
      <c r="F129" s="5">
        <v>2</v>
      </c>
      <c r="G129" s="1">
        <v>4</v>
      </c>
      <c r="H129" s="1"/>
      <c r="I129" s="1"/>
    </row>
    <row r="130" spans="2:9" x14ac:dyDescent="0.3">
      <c r="B130" s="1" t="s">
        <v>224</v>
      </c>
      <c r="C130" s="1" t="s">
        <v>23</v>
      </c>
      <c r="D130" s="1" t="str">
        <f t="shared" si="3"/>
        <v>SBC-ABS</v>
      </c>
      <c r="E130" s="1" t="s">
        <v>228</v>
      </c>
      <c r="F130" s="5">
        <v>3</v>
      </c>
      <c r="G130" s="1">
        <v>4</v>
      </c>
      <c r="H130" s="1"/>
      <c r="I130" s="1"/>
    </row>
    <row r="131" spans="2:9" x14ac:dyDescent="0.3">
      <c r="B131" s="1" t="s">
        <v>224</v>
      </c>
      <c r="C131" s="1" t="s">
        <v>24</v>
      </c>
      <c r="D131" s="1" t="str">
        <f t="shared" ref="D131:D158" si="4">B131&amp;"-"&amp;C131</f>
        <v>SBC-ABS,X</v>
      </c>
      <c r="E131" s="1" t="s">
        <v>229</v>
      </c>
      <c r="F131" s="5">
        <v>3</v>
      </c>
      <c r="G131" s="1">
        <v>4</v>
      </c>
      <c r="H131" s="1">
        <v>1</v>
      </c>
    </row>
    <row r="132" spans="2:9" x14ac:dyDescent="0.3">
      <c r="B132" t="s">
        <v>224</v>
      </c>
      <c r="C132" t="s">
        <v>37</v>
      </c>
      <c r="D132" s="1" t="str">
        <f t="shared" si="4"/>
        <v>SBC-ABS,Y</v>
      </c>
      <c r="E132" s="4" t="s">
        <v>230</v>
      </c>
      <c r="F132" s="5">
        <v>3</v>
      </c>
      <c r="G132">
        <v>4</v>
      </c>
      <c r="H132">
        <v>1</v>
      </c>
    </row>
    <row r="133" spans="2:9" x14ac:dyDescent="0.3">
      <c r="B133" t="s">
        <v>224</v>
      </c>
      <c r="C133" t="s">
        <v>38</v>
      </c>
      <c r="D133" s="1" t="str">
        <f t="shared" si="4"/>
        <v>SBC-(IND,X)</v>
      </c>
      <c r="E133" s="4" t="s">
        <v>231</v>
      </c>
      <c r="F133" s="5">
        <v>2</v>
      </c>
      <c r="G133">
        <v>6</v>
      </c>
    </row>
    <row r="134" spans="2:9" x14ac:dyDescent="0.3">
      <c r="B134" t="s">
        <v>224</v>
      </c>
      <c r="C134" t="s">
        <v>39</v>
      </c>
      <c r="D134" s="1" t="str">
        <f t="shared" si="4"/>
        <v>SBC-(IND),Y</v>
      </c>
      <c r="E134" s="4" t="s">
        <v>232</v>
      </c>
      <c r="F134" s="5">
        <v>2</v>
      </c>
      <c r="G134">
        <v>5</v>
      </c>
      <c r="H134">
        <v>1</v>
      </c>
    </row>
    <row r="135" spans="2:9" x14ac:dyDescent="0.3">
      <c r="B135" t="s">
        <v>233</v>
      </c>
      <c r="C135" s="1" t="s">
        <v>53</v>
      </c>
      <c r="D135" s="1" t="str">
        <f t="shared" si="4"/>
        <v>SEC-DIR</v>
      </c>
      <c r="E135" s="2" t="s">
        <v>234</v>
      </c>
      <c r="F135" s="5">
        <v>1</v>
      </c>
      <c r="G135" s="1">
        <v>2</v>
      </c>
      <c r="H135" s="1"/>
    </row>
    <row r="136" spans="2:9" x14ac:dyDescent="0.3">
      <c r="B136" s="1" t="s">
        <v>235</v>
      </c>
      <c r="C136" s="1" t="s">
        <v>53</v>
      </c>
      <c r="D136" s="1" t="str">
        <f t="shared" si="4"/>
        <v>SED-DIR</v>
      </c>
      <c r="E136" s="4" t="s">
        <v>236</v>
      </c>
      <c r="F136" s="5">
        <v>1</v>
      </c>
      <c r="G136" s="1">
        <v>2</v>
      </c>
      <c r="H136" s="1"/>
    </row>
    <row r="137" spans="2:9" x14ac:dyDescent="0.3">
      <c r="B137" s="1" t="s">
        <v>237</v>
      </c>
      <c r="C137" s="1" t="s">
        <v>53</v>
      </c>
      <c r="D137" s="1" t="str">
        <f t="shared" si="4"/>
        <v>SEI-DIR</v>
      </c>
      <c r="E137" s="9" t="s">
        <v>238</v>
      </c>
      <c r="F137" s="5">
        <v>1</v>
      </c>
      <c r="G137" s="1">
        <v>2</v>
      </c>
      <c r="H137" s="1"/>
    </row>
    <row r="138" spans="2:9" x14ac:dyDescent="0.3">
      <c r="B138" s="1" t="s">
        <v>239</v>
      </c>
      <c r="C138" s="1" t="s">
        <v>21</v>
      </c>
      <c r="D138" s="1" t="str">
        <f t="shared" si="4"/>
        <v>STA-ZP</v>
      </c>
      <c r="E138" s="2" t="s">
        <v>240</v>
      </c>
      <c r="F138" s="1">
        <v>2</v>
      </c>
      <c r="G138" s="1">
        <v>3</v>
      </c>
      <c r="H138" s="1"/>
    </row>
    <row r="139" spans="2:9" x14ac:dyDescent="0.3">
      <c r="B139" s="1" t="s">
        <v>239</v>
      </c>
      <c r="C139" s="1" t="s">
        <v>22</v>
      </c>
      <c r="D139" s="1" t="str">
        <f t="shared" si="4"/>
        <v>STA-ZP,X</v>
      </c>
      <c r="E139" s="2" t="s">
        <v>241</v>
      </c>
      <c r="F139" s="1">
        <v>2</v>
      </c>
      <c r="G139" s="1">
        <v>4</v>
      </c>
      <c r="H139" s="1"/>
    </row>
    <row r="140" spans="2:9" x14ac:dyDescent="0.3">
      <c r="B140" s="1" t="s">
        <v>239</v>
      </c>
      <c r="C140" s="1" t="s">
        <v>23</v>
      </c>
      <c r="D140" s="1" t="str">
        <f t="shared" si="4"/>
        <v>STA-ABS</v>
      </c>
      <c r="E140" s="1" t="s">
        <v>242</v>
      </c>
      <c r="F140" s="1">
        <v>3</v>
      </c>
      <c r="G140" s="1">
        <v>4</v>
      </c>
      <c r="H140" s="1"/>
    </row>
    <row r="141" spans="2:9" x14ac:dyDescent="0.3">
      <c r="B141" s="1" t="s">
        <v>239</v>
      </c>
      <c r="C141" s="1" t="s">
        <v>24</v>
      </c>
      <c r="D141" s="1" t="str">
        <f t="shared" si="4"/>
        <v>STA-ABS,X</v>
      </c>
      <c r="E141" s="1" t="s">
        <v>243</v>
      </c>
      <c r="F141" s="1">
        <v>3</v>
      </c>
      <c r="G141" s="1">
        <v>5</v>
      </c>
      <c r="H141" s="1"/>
    </row>
    <row r="142" spans="2:9" x14ac:dyDescent="0.3">
      <c r="B142" t="s">
        <v>239</v>
      </c>
      <c r="C142" t="s">
        <v>37</v>
      </c>
      <c r="D142" s="1" t="str">
        <f t="shared" si="4"/>
        <v>STA-ABS,Y</v>
      </c>
      <c r="E142" s="2" t="s">
        <v>244</v>
      </c>
      <c r="F142" s="1">
        <v>3</v>
      </c>
      <c r="G142">
        <v>5</v>
      </c>
    </row>
    <row r="143" spans="2:9" x14ac:dyDescent="0.3">
      <c r="B143" t="s">
        <v>239</v>
      </c>
      <c r="C143" t="s">
        <v>38</v>
      </c>
      <c r="D143" s="1" t="str">
        <f t="shared" si="4"/>
        <v>STA-(IND,X)</v>
      </c>
      <c r="E143" s="2" t="s">
        <v>245</v>
      </c>
      <c r="F143" s="1">
        <v>2</v>
      </c>
      <c r="G143">
        <v>6</v>
      </c>
    </row>
    <row r="144" spans="2:9" x14ac:dyDescent="0.3">
      <c r="B144" t="s">
        <v>239</v>
      </c>
      <c r="C144" t="s">
        <v>39</v>
      </c>
      <c r="D144" s="1" t="str">
        <f t="shared" si="4"/>
        <v>STA-(IND),Y</v>
      </c>
      <c r="E144" s="2" t="s">
        <v>246</v>
      </c>
      <c r="F144" s="1">
        <v>2</v>
      </c>
      <c r="G144">
        <v>6</v>
      </c>
    </row>
    <row r="145" spans="2:7" x14ac:dyDescent="0.3">
      <c r="B145" t="s">
        <v>269</v>
      </c>
      <c r="C145" t="s">
        <v>272</v>
      </c>
      <c r="D145" s="1" t="str">
        <f t="shared" si="4"/>
        <v>STR-PSO</v>
      </c>
      <c r="E145" s="1"/>
    </row>
    <row r="146" spans="2:7" x14ac:dyDescent="0.3">
      <c r="B146" t="s">
        <v>247</v>
      </c>
      <c r="C146" t="s">
        <v>21</v>
      </c>
      <c r="D146" s="1" t="str">
        <f t="shared" si="4"/>
        <v>STX-ZP</v>
      </c>
      <c r="E146" s="2" t="s">
        <v>249</v>
      </c>
      <c r="F146" s="1">
        <v>2</v>
      </c>
      <c r="G146">
        <v>3</v>
      </c>
    </row>
    <row r="147" spans="2:7" x14ac:dyDescent="0.3">
      <c r="B147" t="s">
        <v>247</v>
      </c>
      <c r="C147" t="s">
        <v>248</v>
      </c>
      <c r="D147" s="1" t="str">
        <f t="shared" si="4"/>
        <v>STX-ZP,Y</v>
      </c>
      <c r="E147" s="2" t="s">
        <v>250</v>
      </c>
      <c r="F147" s="1">
        <v>2</v>
      </c>
      <c r="G147">
        <v>4</v>
      </c>
    </row>
    <row r="148" spans="2:7" x14ac:dyDescent="0.3">
      <c r="B148" t="s">
        <v>247</v>
      </c>
      <c r="C148" t="s">
        <v>23</v>
      </c>
      <c r="D148" s="1" t="str">
        <f t="shared" si="4"/>
        <v>STX-ABS</v>
      </c>
      <c r="E148" s="2" t="s">
        <v>251</v>
      </c>
      <c r="F148" s="1">
        <v>3</v>
      </c>
      <c r="G148">
        <v>4</v>
      </c>
    </row>
    <row r="149" spans="2:7" x14ac:dyDescent="0.3">
      <c r="B149" t="s">
        <v>252</v>
      </c>
      <c r="C149" t="s">
        <v>21</v>
      </c>
      <c r="D149" s="1" t="str">
        <f t="shared" si="4"/>
        <v>STY-ZP</v>
      </c>
      <c r="E149" s="2" t="s">
        <v>253</v>
      </c>
      <c r="F149" s="1">
        <v>2</v>
      </c>
      <c r="G149">
        <v>3</v>
      </c>
    </row>
    <row r="150" spans="2:7" x14ac:dyDescent="0.3">
      <c r="B150" t="s">
        <v>252</v>
      </c>
      <c r="C150" t="s">
        <v>22</v>
      </c>
      <c r="D150" s="1" t="str">
        <f t="shared" si="4"/>
        <v>STY-ZP,X</v>
      </c>
      <c r="E150" s="2" t="s">
        <v>254</v>
      </c>
      <c r="F150" s="1">
        <v>2</v>
      </c>
      <c r="G150">
        <v>4</v>
      </c>
    </row>
    <row r="151" spans="2:7" x14ac:dyDescent="0.3">
      <c r="B151" t="s">
        <v>252</v>
      </c>
      <c r="C151" t="s">
        <v>23</v>
      </c>
      <c r="D151" s="1" t="str">
        <f t="shared" si="4"/>
        <v>STY-ABS</v>
      </c>
      <c r="E151" t="s">
        <v>255</v>
      </c>
      <c r="F151" s="1">
        <v>3</v>
      </c>
      <c r="G151">
        <v>4</v>
      </c>
    </row>
    <row r="152" spans="2:7" x14ac:dyDescent="0.3">
      <c r="B152" t="s">
        <v>271</v>
      </c>
      <c r="C152" t="s">
        <v>272</v>
      </c>
      <c r="D152" s="1" t="str">
        <f t="shared" si="4"/>
        <v>SUB-PSO</v>
      </c>
    </row>
    <row r="153" spans="2:7" x14ac:dyDescent="0.3">
      <c r="B153" t="s">
        <v>256</v>
      </c>
      <c r="C153" t="s">
        <v>53</v>
      </c>
      <c r="D153" s="1" t="str">
        <f t="shared" si="4"/>
        <v>TAX-DIR</v>
      </c>
      <c r="E153" s="1" t="s">
        <v>257</v>
      </c>
      <c r="F153" s="1">
        <v>1</v>
      </c>
      <c r="G153">
        <v>2</v>
      </c>
    </row>
    <row r="154" spans="2:7" x14ac:dyDescent="0.3">
      <c r="B154" t="s">
        <v>258</v>
      </c>
      <c r="C154" t="s">
        <v>53</v>
      </c>
      <c r="D154" s="1" t="str">
        <f t="shared" si="4"/>
        <v>TAY-DIR</v>
      </c>
      <c r="E154" t="s">
        <v>259</v>
      </c>
      <c r="F154" s="1">
        <v>1</v>
      </c>
      <c r="G154">
        <v>2</v>
      </c>
    </row>
    <row r="155" spans="2:7" x14ac:dyDescent="0.3">
      <c r="B155" t="s">
        <v>261</v>
      </c>
      <c r="C155" s="1" t="s">
        <v>53</v>
      </c>
      <c r="D155" s="1" t="str">
        <f t="shared" si="4"/>
        <v>TSX-DIR</v>
      </c>
      <c r="E155" t="s">
        <v>262</v>
      </c>
      <c r="F155" s="1">
        <v>1</v>
      </c>
      <c r="G155">
        <v>2</v>
      </c>
    </row>
    <row r="156" spans="2:7" x14ac:dyDescent="0.3">
      <c r="B156" t="s">
        <v>260</v>
      </c>
      <c r="C156" s="1" t="s">
        <v>53</v>
      </c>
      <c r="D156" s="1" t="str">
        <f t="shared" si="4"/>
        <v>TXA-DIR</v>
      </c>
      <c r="E156" t="s">
        <v>263</v>
      </c>
      <c r="F156" s="1">
        <v>1</v>
      </c>
      <c r="G156">
        <v>2</v>
      </c>
    </row>
    <row r="157" spans="2:7" x14ac:dyDescent="0.3">
      <c r="B157" t="s">
        <v>264</v>
      </c>
      <c r="C157" s="1" t="s">
        <v>53</v>
      </c>
      <c r="D157" s="1" t="str">
        <f t="shared" si="4"/>
        <v>TXS-DIR</v>
      </c>
      <c r="E157" s="1" t="s">
        <v>265</v>
      </c>
      <c r="F157" s="1">
        <v>1</v>
      </c>
      <c r="G157">
        <v>2</v>
      </c>
    </row>
    <row r="158" spans="2:7" x14ac:dyDescent="0.3">
      <c r="B158" t="s">
        <v>266</v>
      </c>
      <c r="C158" t="s">
        <v>53</v>
      </c>
      <c r="D158" s="1" t="str">
        <f t="shared" si="4"/>
        <v>TYA-DIR</v>
      </c>
      <c r="E158" s="2" t="s">
        <v>267</v>
      </c>
      <c r="F158" s="1">
        <v>1</v>
      </c>
      <c r="G158">
        <v>2</v>
      </c>
    </row>
  </sheetData>
  <sortState xmlns:xlrd2="http://schemas.microsoft.com/office/spreadsheetml/2017/richdata2" ref="B3:I158">
    <sortCondition ref="B3:B15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1F76E-A09A-4744-91BE-AFD14D2759AA}">
  <dimension ref="A1:C40"/>
  <sheetViews>
    <sheetView workbookViewId="0">
      <selection sqref="A1:C40"/>
    </sheetView>
  </sheetViews>
  <sheetFormatPr defaultRowHeight="14.4" x14ac:dyDescent="0.3"/>
  <sheetData>
    <row r="1" spans="1:3" x14ac:dyDescent="0.3">
      <c r="A1" s="12" t="s">
        <v>0</v>
      </c>
      <c r="B1" s="13" t="s">
        <v>1</v>
      </c>
      <c r="C1" s="14" t="s">
        <v>2</v>
      </c>
    </row>
    <row r="2" spans="1:3" x14ac:dyDescent="0.3">
      <c r="A2" s="12" t="s">
        <v>3</v>
      </c>
      <c r="B2" s="13" t="s">
        <v>1</v>
      </c>
      <c r="C2" s="14" t="s">
        <v>4</v>
      </c>
    </row>
    <row r="3" spans="1:3" x14ac:dyDescent="0.3">
      <c r="A3" s="12" t="s">
        <v>5</v>
      </c>
      <c r="B3" s="13" t="s">
        <v>1</v>
      </c>
      <c r="C3" s="14" t="s">
        <v>6</v>
      </c>
    </row>
    <row r="4" spans="1:3" x14ac:dyDescent="0.3">
      <c r="A4" s="12" t="s">
        <v>7</v>
      </c>
      <c r="B4" s="13" t="s">
        <v>1</v>
      </c>
      <c r="C4" s="14" t="s">
        <v>8</v>
      </c>
    </row>
    <row r="5" spans="1:3" x14ac:dyDescent="0.3">
      <c r="A5" s="12" t="s">
        <v>9</v>
      </c>
      <c r="B5" s="13" t="s">
        <v>1</v>
      </c>
      <c r="C5" s="14" t="s">
        <v>10</v>
      </c>
    </row>
    <row r="6" spans="1:3" x14ac:dyDescent="0.3">
      <c r="A6" s="12"/>
      <c r="B6" s="13"/>
      <c r="C6" s="14"/>
    </row>
    <row r="7" spans="1:3" x14ac:dyDescent="0.3">
      <c r="A7" s="12"/>
      <c r="B7" s="13" t="s">
        <v>286</v>
      </c>
      <c r="C7" s="14" t="s">
        <v>287</v>
      </c>
    </row>
    <row r="8" spans="1:3" x14ac:dyDescent="0.3">
      <c r="A8" s="12"/>
      <c r="B8" s="13"/>
      <c r="C8" s="14"/>
    </row>
    <row r="9" spans="1:3" x14ac:dyDescent="0.3">
      <c r="A9" s="12" t="s">
        <v>11</v>
      </c>
      <c r="B9" s="13" t="s">
        <v>110</v>
      </c>
      <c r="C9" s="14"/>
    </row>
    <row r="10" spans="1:3" x14ac:dyDescent="0.3">
      <c r="A10" s="12"/>
      <c r="B10" s="13" t="s">
        <v>79</v>
      </c>
      <c r="C10" s="14" t="s">
        <v>59</v>
      </c>
    </row>
    <row r="11" spans="1:3" x14ac:dyDescent="0.3">
      <c r="A11" s="12" t="s">
        <v>32</v>
      </c>
      <c r="B11" s="13" t="s">
        <v>12</v>
      </c>
      <c r="C11" s="14" t="s">
        <v>58</v>
      </c>
    </row>
    <row r="12" spans="1:3" x14ac:dyDescent="0.3">
      <c r="A12" s="12" t="s">
        <v>33</v>
      </c>
      <c r="B12" s="13" t="s">
        <v>12</v>
      </c>
      <c r="C12" s="14">
        <v>16384</v>
      </c>
    </row>
    <row r="13" spans="1:3" x14ac:dyDescent="0.3">
      <c r="A13" s="12" t="s">
        <v>34</v>
      </c>
      <c r="B13" s="13" t="s">
        <v>12</v>
      </c>
      <c r="C13" s="14" t="s">
        <v>60</v>
      </c>
    </row>
    <row r="14" spans="1:3" x14ac:dyDescent="0.3">
      <c r="A14" s="12"/>
      <c r="B14" s="13" t="s">
        <v>48</v>
      </c>
      <c r="C14" s="14" t="s">
        <v>67</v>
      </c>
    </row>
    <row r="15" spans="1:3" x14ac:dyDescent="0.3">
      <c r="A15" s="12"/>
      <c r="B15" s="13" t="s">
        <v>12</v>
      </c>
      <c r="C15" s="14" t="s">
        <v>112</v>
      </c>
    </row>
    <row r="16" spans="1:3" x14ac:dyDescent="0.3">
      <c r="A16" s="12"/>
      <c r="B16" s="13" t="s">
        <v>12</v>
      </c>
      <c r="C16" s="14" t="s">
        <v>32</v>
      </c>
    </row>
    <row r="17" spans="1:3" x14ac:dyDescent="0.3">
      <c r="A17" s="12"/>
      <c r="B17" s="13" t="s">
        <v>48</v>
      </c>
      <c r="C17" s="14" t="s">
        <v>56</v>
      </c>
    </row>
    <row r="18" spans="1:3" x14ac:dyDescent="0.3">
      <c r="A18" s="12"/>
      <c r="B18" s="13" t="s">
        <v>48</v>
      </c>
      <c r="C18" s="14" t="s">
        <v>55</v>
      </c>
    </row>
    <row r="19" spans="1:3" x14ac:dyDescent="0.3">
      <c r="A19" s="12"/>
      <c r="B19" s="13" t="s">
        <v>102</v>
      </c>
      <c r="C19" s="14" t="s">
        <v>103</v>
      </c>
    </row>
    <row r="20" spans="1:3" x14ac:dyDescent="0.3">
      <c r="A20" s="12" t="s">
        <v>103</v>
      </c>
      <c r="B20" s="13" t="s">
        <v>57</v>
      </c>
      <c r="C20" s="14"/>
    </row>
    <row r="21" spans="1:3" x14ac:dyDescent="0.3">
      <c r="A21" s="12" t="s">
        <v>111</v>
      </c>
      <c r="B21" s="13" t="s">
        <v>110</v>
      </c>
      <c r="C21" s="14"/>
    </row>
    <row r="22" spans="1:3" x14ac:dyDescent="0.3">
      <c r="A22" s="12"/>
      <c r="B22" s="13" t="s">
        <v>12</v>
      </c>
      <c r="C22" s="14" t="s">
        <v>68</v>
      </c>
    </row>
    <row r="23" spans="1:3" x14ac:dyDescent="0.3">
      <c r="A23" s="12" t="s">
        <v>112</v>
      </c>
      <c r="B23" s="13" t="s">
        <v>1</v>
      </c>
      <c r="C23" s="14" t="s">
        <v>113</v>
      </c>
    </row>
    <row r="24" spans="1:3" x14ac:dyDescent="0.3">
      <c r="A24" s="12"/>
      <c r="B24" s="13" t="s">
        <v>48</v>
      </c>
      <c r="C24" s="14" t="s">
        <v>69</v>
      </c>
    </row>
    <row r="25" spans="1:3" x14ac:dyDescent="0.3">
      <c r="A25" s="12"/>
      <c r="B25" s="13" t="s">
        <v>48</v>
      </c>
      <c r="C25" s="14" t="s">
        <v>80</v>
      </c>
    </row>
    <row r="26" spans="1:3" x14ac:dyDescent="0.3">
      <c r="A26" s="12"/>
      <c r="B26" s="13" t="s">
        <v>48</v>
      </c>
      <c r="C26" s="14" t="s">
        <v>82</v>
      </c>
    </row>
    <row r="27" spans="1:3" x14ac:dyDescent="0.3">
      <c r="A27" s="12"/>
      <c r="B27" s="13" t="s">
        <v>48</v>
      </c>
      <c r="C27" s="14" t="s">
        <v>83</v>
      </c>
    </row>
    <row r="28" spans="1:3" x14ac:dyDescent="0.3">
      <c r="A28" s="12"/>
      <c r="B28" s="13" t="s">
        <v>48</v>
      </c>
      <c r="C28" s="14" t="s">
        <v>85</v>
      </c>
    </row>
    <row r="29" spans="1:3" x14ac:dyDescent="0.3">
      <c r="A29" s="12"/>
      <c r="B29" s="13" t="s">
        <v>105</v>
      </c>
      <c r="C29" s="14" t="s">
        <v>103</v>
      </c>
    </row>
    <row r="30" spans="1:3" x14ac:dyDescent="0.3">
      <c r="A30" s="12"/>
      <c r="B30" s="13" t="s">
        <v>48</v>
      </c>
      <c r="C30" s="14" t="s">
        <v>86</v>
      </c>
    </row>
    <row r="31" spans="1:3" x14ac:dyDescent="0.3">
      <c r="A31" s="12"/>
      <c r="B31" s="13" t="s">
        <v>88</v>
      </c>
      <c r="C31" s="14" t="s">
        <v>32</v>
      </c>
    </row>
    <row r="32" spans="1:3" x14ac:dyDescent="0.3">
      <c r="A32" s="12" t="s">
        <v>103</v>
      </c>
      <c r="B32" s="13" t="s">
        <v>48</v>
      </c>
      <c r="C32" s="14" t="s">
        <v>100</v>
      </c>
    </row>
    <row r="33" spans="1:3" x14ac:dyDescent="0.3">
      <c r="A33" s="12"/>
      <c r="B33" s="13" t="s">
        <v>99</v>
      </c>
      <c r="C33" s="14" t="s">
        <v>101</v>
      </c>
    </row>
    <row r="34" spans="1:3" x14ac:dyDescent="0.3">
      <c r="A34" s="12"/>
      <c r="B34" s="13" t="s">
        <v>48</v>
      </c>
      <c r="C34" s="14" t="s">
        <v>471</v>
      </c>
    </row>
    <row r="35" spans="1:3" x14ac:dyDescent="0.3">
      <c r="A35" s="12"/>
      <c r="B35" s="13" t="s">
        <v>102</v>
      </c>
      <c r="C35" s="14" t="s">
        <v>103</v>
      </c>
    </row>
    <row r="36" spans="1:3" x14ac:dyDescent="0.3">
      <c r="A36" s="12"/>
      <c r="B36" s="13" t="s">
        <v>105</v>
      </c>
      <c r="C36" s="14" t="s">
        <v>106</v>
      </c>
    </row>
    <row r="37" spans="1:3" x14ac:dyDescent="0.3">
      <c r="A37" s="12"/>
      <c r="B37" s="13" t="s">
        <v>48</v>
      </c>
      <c r="C37" s="14" t="s">
        <v>117</v>
      </c>
    </row>
    <row r="38" spans="1:3" x14ac:dyDescent="0.3">
      <c r="A38" s="12"/>
      <c r="B38" s="13" t="s">
        <v>121</v>
      </c>
      <c r="C38" s="14" t="s">
        <v>120</v>
      </c>
    </row>
    <row r="39" spans="1:3" x14ac:dyDescent="0.3">
      <c r="A39" s="12"/>
      <c r="B39" s="13" t="s">
        <v>119</v>
      </c>
      <c r="C39" s="14" t="s">
        <v>120</v>
      </c>
    </row>
    <row r="40" spans="1:3" x14ac:dyDescent="0.3">
      <c r="A40" s="12"/>
      <c r="B40" s="13" t="s">
        <v>75</v>
      </c>
      <c r="C40" s="14" t="s">
        <v>122</v>
      </c>
    </row>
  </sheetData>
  <conditionalFormatting sqref="A10:C10">
    <cfRule type="expression" dxfId="17" priority="18" stopIfTrue="1">
      <formula>LEFT(A10,1)="."</formula>
    </cfRule>
  </conditionalFormatting>
  <conditionalFormatting sqref="C10">
    <cfRule type="expression" dxfId="16" priority="13">
      <formula>OR(UPPER(B10)="STR",UPPER(B10)="ASC",UPPER(B10)="HEX")</formula>
    </cfRule>
    <cfRule type="expression" dxfId="15" priority="14" stopIfTrue="1">
      <formula>R10</formula>
    </cfRule>
    <cfRule type="expression" dxfId="14" priority="15" stopIfTrue="1">
      <formula>M10&gt;=0</formula>
    </cfRule>
    <cfRule type="expression" dxfId="13" priority="16" stopIfTrue="1">
      <formula>LEFT(C10,1)="#"</formula>
    </cfRule>
    <cfRule type="expression" dxfId="12" priority="17" stopIfTrue="1">
      <formula>LEFT(C10,1)="$"</formula>
    </cfRule>
  </conditionalFormatting>
  <conditionalFormatting sqref="A11:C40">
    <cfRule type="expression" dxfId="11" priority="12" stopIfTrue="1">
      <formula>LEFT(A11,1)="."</formula>
    </cfRule>
  </conditionalFormatting>
  <conditionalFormatting sqref="C11:C40">
    <cfRule type="expression" dxfId="10" priority="7">
      <formula>OR(UPPER(B11)="STR",UPPER(B11)="ASC",UPPER(B11)="HEX")</formula>
    </cfRule>
    <cfRule type="expression" dxfId="9" priority="8" stopIfTrue="1">
      <formula>R11</formula>
    </cfRule>
    <cfRule type="expression" dxfId="8" priority="9" stopIfTrue="1">
      <formula>M11&gt;=0</formula>
    </cfRule>
    <cfRule type="expression" dxfId="7" priority="10" stopIfTrue="1">
      <formula>LEFT(C11,1)="#"</formula>
    </cfRule>
    <cfRule type="expression" dxfId="6" priority="11" stopIfTrue="1">
      <formula>LEFT(C11,1)="$"</formula>
    </cfRule>
  </conditionalFormatting>
  <conditionalFormatting sqref="A1:C9">
    <cfRule type="expression" dxfId="5" priority="6" stopIfTrue="1">
      <formula>LEFT(A1,1)="."</formula>
    </cfRule>
  </conditionalFormatting>
  <conditionalFormatting sqref="C1:C9">
    <cfRule type="expression" dxfId="4" priority="1">
      <formula>OR(UPPER(B1)="STR",UPPER(B1)="ASC",UPPER(B1)="HEX")</formula>
    </cfRule>
    <cfRule type="expression" dxfId="3" priority="2" stopIfTrue="1">
      <formula>R1</formula>
    </cfRule>
    <cfRule type="expression" dxfId="2" priority="3" stopIfTrue="1">
      <formula>M1&gt;=0</formula>
    </cfRule>
    <cfRule type="expression" dxfId="1" priority="4" stopIfTrue="1">
      <formula>LEFT(C1,1)="#"</formula>
    </cfRule>
    <cfRule type="expression" dxfId="0" priority="5" stopIfTrue="1">
      <formula>LEFT(C1,1)="$"</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Instructions</vt:lpstr>
      <vt:lpstr>empty</vt:lpstr>
      <vt:lpstr>instructions_code</vt:lpstr>
      <vt:lpstr>AL25-Shooter</vt:lpstr>
      <vt:lpstr>PDL Sound</vt:lpstr>
      <vt:lpstr>Opcodes</vt:lpstr>
      <vt:lpstr>Sheet4</vt:lpstr>
      <vt:lpstr>BRANCH</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Francois Vander Linden</dc:creator>
  <cp:lastModifiedBy>Francois Vander Linden</cp:lastModifiedBy>
  <dcterms:created xsi:type="dcterms:W3CDTF">2021-01-25T16:51:32Z</dcterms:created>
  <dcterms:modified xsi:type="dcterms:W3CDTF">2021-01-31T17:54:07Z</dcterms:modified>
</cp:coreProperties>
</file>